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ya_ayumi\Desktop\"/>
    </mc:Choice>
  </mc:AlternateContent>
  <xr:revisionPtr revIDLastSave="0" documentId="13_ncr:1_{BE11ED45-2786-4CB1-8C3A-FA616084A9B9}" xr6:coauthVersionLast="47" xr6:coauthVersionMax="47" xr10:uidLastSave="{00000000-0000-0000-0000-000000000000}"/>
  <bookViews>
    <workbookView xWindow="2340" yWindow="675" windowWidth="25830" windowHeight="19230" activeTab="4" xr2:uid="{00000000-000D-0000-FFFF-FFFF00000000}"/>
  </bookViews>
  <sheets>
    <sheet name="全アイテム" sheetId="31" r:id="rId1"/>
    <sheet name="価格改定" sheetId="27" r:id="rId2"/>
    <sheet name="廃番" sheetId="29" r:id="rId3"/>
    <sheet name="仕様変更" sheetId="30" r:id="rId4"/>
    <sheet name="まとめ" sheetId="18" r:id="rId5"/>
  </sheets>
  <externalReferences>
    <externalReference r:id="rId6"/>
  </externalReferences>
  <definedNames>
    <definedName name="_xlnm._FilterDatabase" localSheetId="4" hidden="1">まとめ!$A$8:$N$568</definedName>
    <definedName name="_xlnm._FilterDatabase" localSheetId="1" hidden="1">価格改定!$A$4:$M$302</definedName>
    <definedName name="_xlnm._FilterDatabase" localSheetId="3" hidden="1">仕様変更!$A$4:$BV$4</definedName>
    <definedName name="_xlnm._FilterDatabase" localSheetId="0" hidden="1">全アイテム!$A$9:$EG$2889</definedName>
    <definedName name="_xlnm._FilterDatabase" localSheetId="2" hidden="1">廃番!$A$4:$H$238</definedName>
    <definedName name="_xlnm.Print_Area" localSheetId="4">まとめ!$A$1:$M$544</definedName>
    <definedName name="_xlnm.Print_Area" localSheetId="3">仕様変更!$A$1:$L$67</definedName>
    <definedName name="_xlnm.Print_Area" localSheetId="0">全アイテム!$A$9:$N$2748</definedName>
    <definedName name="_xlnm.Print_Area" localSheetId="2">廃番!$A$1:$H$235</definedName>
    <definedName name="_xlnm.Print_Titles" localSheetId="4">まとめ!$8:$8</definedName>
    <definedName name="_xlnm.Print_Titles" localSheetId="1">価格改定!$4:$4</definedName>
    <definedName name="_xlnm.Print_Titles" localSheetId="3">仕様変更!$4:$4</definedName>
    <definedName name="_xlnm.Print_Titles" localSheetId="0">全アイテム!$1:$9</definedName>
    <definedName name="_xlnm.Print_Titles" localSheetId="2">廃番!$4:$4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31" l="1"/>
  <c r="E4" i="31"/>
  <c r="E5" i="31"/>
  <c r="E6" i="31"/>
  <c r="E7" i="31"/>
  <c r="E8" i="31"/>
  <c r="E9" i="31"/>
  <c r="E10" i="31"/>
  <c r="L10" i="31"/>
  <c r="AM10" i="31"/>
  <c r="DO10" i="31"/>
  <c r="E11" i="31"/>
  <c r="L11" i="31"/>
  <c r="DO11" i="31"/>
  <c r="E12" i="31"/>
  <c r="L12" i="31"/>
  <c r="DO12" i="31"/>
  <c r="E13" i="31"/>
  <c r="L13" i="31"/>
  <c r="DO13" i="31"/>
  <c r="E14" i="31"/>
  <c r="L14" i="31"/>
  <c r="DO14" i="31"/>
  <c r="E15" i="31"/>
  <c r="L15" i="31"/>
  <c r="DO15" i="31"/>
  <c r="E16" i="31"/>
  <c r="L16" i="31"/>
  <c r="DO16" i="31"/>
  <c r="E17" i="31"/>
  <c r="L17" i="31"/>
  <c r="E18" i="31"/>
  <c r="L18" i="31"/>
  <c r="E19" i="31"/>
  <c r="L19" i="31"/>
  <c r="E20" i="31"/>
  <c r="L20" i="31"/>
  <c r="E21" i="31"/>
  <c r="L21" i="31"/>
  <c r="DO21" i="31"/>
  <c r="E22" i="31"/>
  <c r="L22" i="31"/>
  <c r="DO22" i="31"/>
  <c r="E23" i="31"/>
  <c r="L23" i="31"/>
  <c r="E24" i="31"/>
  <c r="L24" i="31"/>
  <c r="E25" i="31"/>
  <c r="L25" i="31"/>
  <c r="E26" i="31"/>
  <c r="L26" i="31"/>
  <c r="E27" i="31"/>
  <c r="L27" i="31"/>
  <c r="E28" i="31"/>
  <c r="L28" i="31"/>
  <c r="E29" i="31"/>
  <c r="L29" i="31"/>
  <c r="E30" i="31"/>
  <c r="L30" i="31"/>
  <c r="E31" i="31"/>
  <c r="L31" i="31"/>
  <c r="E32" i="31"/>
  <c r="L32" i="31"/>
  <c r="E33" i="31"/>
  <c r="L33" i="31"/>
  <c r="E34" i="31"/>
  <c r="L34" i="31"/>
  <c r="E35" i="31"/>
  <c r="L35" i="31"/>
  <c r="E36" i="31"/>
  <c r="L36" i="31"/>
  <c r="E37" i="31"/>
  <c r="L37" i="31"/>
  <c r="E38" i="31"/>
  <c r="L38" i="31"/>
  <c r="E39" i="31"/>
  <c r="L39" i="31"/>
  <c r="E40" i="31"/>
  <c r="L40" i="31"/>
  <c r="E41" i="31"/>
  <c r="L41" i="31"/>
  <c r="E42" i="31"/>
  <c r="L42" i="31"/>
  <c r="E43" i="31"/>
  <c r="L43" i="31"/>
  <c r="E44" i="31"/>
  <c r="L44" i="31"/>
  <c r="E45" i="31"/>
  <c r="L45" i="31"/>
  <c r="E46" i="31"/>
  <c r="L46" i="31"/>
  <c r="E47" i="31"/>
  <c r="L47" i="31"/>
  <c r="DO47" i="31"/>
  <c r="E48" i="31"/>
  <c r="L48" i="31"/>
  <c r="E49" i="31"/>
  <c r="L49" i="31"/>
  <c r="E50" i="31"/>
  <c r="L50" i="31"/>
  <c r="E51" i="31"/>
  <c r="L51" i="31"/>
  <c r="E52" i="31"/>
  <c r="L52" i="31"/>
  <c r="E53" i="31"/>
  <c r="L53" i="31"/>
  <c r="E54" i="31"/>
  <c r="L54" i="31"/>
  <c r="E55" i="31"/>
  <c r="L55" i="31"/>
  <c r="E56" i="31"/>
  <c r="L56" i="31"/>
  <c r="E57" i="31"/>
  <c r="L57" i="31"/>
  <c r="E58" i="31"/>
  <c r="L58" i="31"/>
  <c r="E59" i="31"/>
  <c r="L59" i="31"/>
  <c r="E60" i="31"/>
  <c r="L60" i="31"/>
  <c r="AM60" i="31"/>
  <c r="E61" i="31"/>
  <c r="L61" i="31"/>
  <c r="E62" i="31"/>
  <c r="L62" i="31"/>
  <c r="E63" i="31"/>
  <c r="E64" i="31"/>
  <c r="L64" i="31"/>
  <c r="L65" i="31"/>
  <c r="E66" i="31"/>
  <c r="L66" i="31"/>
  <c r="E67" i="31"/>
  <c r="L67" i="31"/>
  <c r="E68" i="31"/>
  <c r="L68" i="31"/>
  <c r="DO68" i="31"/>
  <c r="E69" i="31"/>
  <c r="L69" i="31"/>
  <c r="E70" i="31"/>
  <c r="L70" i="31"/>
  <c r="E71" i="31"/>
  <c r="L71" i="31"/>
  <c r="E72" i="31"/>
  <c r="L72" i="31"/>
  <c r="E73" i="31"/>
  <c r="L73" i="31"/>
  <c r="E74" i="31"/>
  <c r="L74" i="31"/>
  <c r="E75" i="31"/>
  <c r="L75" i="31"/>
  <c r="E76" i="31"/>
  <c r="L76" i="31"/>
  <c r="E77" i="31"/>
  <c r="L77" i="31"/>
  <c r="E78" i="31"/>
  <c r="L78" i="31"/>
  <c r="E79" i="31"/>
  <c r="L79" i="31"/>
  <c r="E80" i="31"/>
  <c r="L80" i="31"/>
  <c r="E81" i="31"/>
  <c r="L81" i="31"/>
  <c r="E82" i="31"/>
  <c r="L82" i="31"/>
  <c r="E83" i="31"/>
  <c r="L83" i="31"/>
  <c r="E84" i="31"/>
  <c r="L84" i="31"/>
  <c r="E85" i="31"/>
  <c r="L85" i="31"/>
  <c r="E86" i="31"/>
  <c r="L86" i="31"/>
  <c r="E87" i="31"/>
  <c r="L87" i="31"/>
  <c r="E88" i="31"/>
  <c r="L88" i="31"/>
  <c r="U88" i="31"/>
  <c r="V88" i="31"/>
  <c r="W88" i="31"/>
  <c r="X88" i="31"/>
  <c r="AN88" i="31"/>
  <c r="AO88" i="31"/>
  <c r="E89" i="31"/>
  <c r="L89" i="31"/>
  <c r="DO89" i="31"/>
  <c r="E90" i="31"/>
  <c r="L90" i="31"/>
  <c r="U90" i="31"/>
  <c r="V90" i="31"/>
  <c r="W90" i="31"/>
  <c r="X90" i="31"/>
  <c r="AN90" i="31"/>
  <c r="AO90" i="31"/>
  <c r="E91" i="31"/>
  <c r="L91" i="31"/>
  <c r="U91" i="31"/>
  <c r="V91" i="31"/>
  <c r="W91" i="31"/>
  <c r="X91" i="31"/>
  <c r="AN91" i="31"/>
  <c r="AO91" i="31"/>
  <c r="E92" i="31"/>
  <c r="L92" i="31"/>
  <c r="E93" i="31"/>
  <c r="L93" i="31"/>
  <c r="U93" i="31"/>
  <c r="V93" i="31"/>
  <c r="W93" i="31"/>
  <c r="X93" i="31"/>
  <c r="AN93" i="31"/>
  <c r="AO93" i="31"/>
  <c r="E94" i="31"/>
  <c r="L94" i="31"/>
  <c r="U94" i="31"/>
  <c r="V94" i="31"/>
  <c r="W94" i="31"/>
  <c r="X94" i="31"/>
  <c r="AN94" i="31"/>
  <c r="AO94" i="31"/>
  <c r="E95" i="31"/>
  <c r="L95" i="31"/>
  <c r="U95" i="31"/>
  <c r="V95" i="31"/>
  <c r="W95" i="31"/>
  <c r="X95" i="31"/>
  <c r="AN95" i="31"/>
  <c r="AO95" i="31"/>
  <c r="E96" i="31"/>
  <c r="L96" i="31"/>
  <c r="U96" i="31"/>
  <c r="V96" i="31"/>
  <c r="W96" i="31"/>
  <c r="X96" i="31"/>
  <c r="AN96" i="31"/>
  <c r="AO96" i="31"/>
  <c r="E97" i="31"/>
  <c r="L97" i="31"/>
  <c r="U97" i="31"/>
  <c r="V97" i="31"/>
  <c r="W97" i="31"/>
  <c r="X97" i="31"/>
  <c r="AN97" i="31"/>
  <c r="AO97" i="31"/>
  <c r="E98" i="31"/>
  <c r="L98" i="31"/>
  <c r="U98" i="31"/>
  <c r="V98" i="31"/>
  <c r="W98" i="31"/>
  <c r="X98" i="31"/>
  <c r="AN98" i="31"/>
  <c r="AO98" i="31"/>
  <c r="E99" i="31"/>
  <c r="L99" i="31"/>
  <c r="U99" i="31"/>
  <c r="V99" i="31"/>
  <c r="W99" i="31"/>
  <c r="X99" i="31"/>
  <c r="AN99" i="31"/>
  <c r="AO99" i="31"/>
  <c r="E100" i="31"/>
  <c r="L100" i="31"/>
  <c r="U100" i="31"/>
  <c r="V100" i="31"/>
  <c r="W100" i="31"/>
  <c r="X100" i="31"/>
  <c r="AN100" i="31"/>
  <c r="AO100" i="31"/>
  <c r="E101" i="31"/>
  <c r="L101" i="31"/>
  <c r="U101" i="31"/>
  <c r="V101" i="31"/>
  <c r="W101" i="31"/>
  <c r="X101" i="31"/>
  <c r="AN101" i="31"/>
  <c r="AO101" i="31"/>
  <c r="L102" i="31"/>
  <c r="U102" i="31"/>
  <c r="V102" i="31"/>
  <c r="W102" i="31"/>
  <c r="X102" i="31"/>
  <c r="AN102" i="31"/>
  <c r="AO102" i="31"/>
  <c r="L103" i="31"/>
  <c r="U103" i="31"/>
  <c r="V103" i="31"/>
  <c r="W103" i="31"/>
  <c r="X103" i="31"/>
  <c r="AN103" i="31"/>
  <c r="AO103" i="31"/>
  <c r="AU103" i="31"/>
  <c r="AV103" i="31"/>
  <c r="AY103" i="31" s="1"/>
  <c r="BA103" i="31"/>
  <c r="BB103" i="31"/>
  <c r="L104" i="31"/>
  <c r="U104" i="31"/>
  <c r="V104" i="31"/>
  <c r="W104" i="31"/>
  <c r="X104" i="31"/>
  <c r="AN104" i="31"/>
  <c r="AM104" i="31" s="1"/>
  <c r="AO104" i="31"/>
  <c r="AU104" i="31"/>
  <c r="AV104" i="31"/>
  <c r="AY104" i="31" s="1"/>
  <c r="BA104" i="31"/>
  <c r="BB104" i="31"/>
  <c r="L105" i="31"/>
  <c r="U105" i="31"/>
  <c r="V105" i="31"/>
  <c r="W105" i="31"/>
  <c r="X105" i="31"/>
  <c r="AN105" i="31"/>
  <c r="AO105" i="31"/>
  <c r="AU105" i="31"/>
  <c r="AV105" i="31"/>
  <c r="AZ105" i="31" s="1"/>
  <c r="BA105" i="31"/>
  <c r="BB105" i="31"/>
  <c r="L106" i="31"/>
  <c r="AU106" i="31"/>
  <c r="AY106" i="31"/>
  <c r="AZ106" i="31"/>
  <c r="BA106" i="31"/>
  <c r="BB106" i="31"/>
  <c r="L107" i="31"/>
  <c r="AU107" i="31"/>
  <c r="AY107" i="31"/>
  <c r="AZ107" i="31"/>
  <c r="BA107" i="31"/>
  <c r="BB107" i="31"/>
  <c r="L108" i="31"/>
  <c r="AU108" i="31"/>
  <c r="AY108" i="31"/>
  <c r="AZ108" i="31"/>
  <c r="BA108" i="31"/>
  <c r="BB108" i="31"/>
  <c r="L109" i="31"/>
  <c r="AU109" i="31"/>
  <c r="BC109" i="31" s="1"/>
  <c r="AY109" i="31"/>
  <c r="AZ109" i="31"/>
  <c r="BA109" i="31"/>
  <c r="BB109" i="31"/>
  <c r="L110" i="31"/>
  <c r="AU110" i="31"/>
  <c r="AY110" i="31"/>
  <c r="AZ110" i="31"/>
  <c r="BA110" i="31"/>
  <c r="BB110" i="31"/>
  <c r="L111" i="31"/>
  <c r="U111" i="31"/>
  <c r="V111" i="31"/>
  <c r="W111" i="31"/>
  <c r="X111" i="31"/>
  <c r="AN111" i="31"/>
  <c r="AO111" i="31"/>
  <c r="AU111" i="31"/>
  <c r="AV111" i="31"/>
  <c r="AY111" i="31" s="1"/>
  <c r="BA111" i="31"/>
  <c r="BB111" i="31"/>
  <c r="L112" i="31"/>
  <c r="U112" i="31"/>
  <c r="V112" i="31"/>
  <c r="W112" i="31"/>
  <c r="X112" i="31"/>
  <c r="AN112" i="31"/>
  <c r="AM112" i="31" s="1"/>
  <c r="AO112" i="31"/>
  <c r="AU112" i="31"/>
  <c r="AV112" i="31"/>
  <c r="AY112" i="31" s="1"/>
  <c r="BA112" i="31"/>
  <c r="BB112" i="31"/>
  <c r="L113" i="31"/>
  <c r="U113" i="31"/>
  <c r="V113" i="31"/>
  <c r="W113" i="31"/>
  <c r="X113" i="31"/>
  <c r="AN113" i="31"/>
  <c r="AO113" i="31"/>
  <c r="AU113" i="31"/>
  <c r="AV113" i="31"/>
  <c r="AZ113" i="31" s="1"/>
  <c r="BA113" i="31"/>
  <c r="BB113" i="31"/>
  <c r="L114" i="31"/>
  <c r="AU114" i="31"/>
  <c r="AY114" i="31"/>
  <c r="AZ114" i="31"/>
  <c r="BA114" i="31"/>
  <c r="BB114" i="31"/>
  <c r="L115" i="31"/>
  <c r="AU115" i="31"/>
  <c r="AY115" i="31"/>
  <c r="AZ115" i="31"/>
  <c r="BA115" i="31"/>
  <c r="BB115" i="31"/>
  <c r="BC115" i="31"/>
  <c r="L116" i="31"/>
  <c r="AU116" i="31"/>
  <c r="BC116" i="31" s="1"/>
  <c r="AY116" i="31"/>
  <c r="AZ116" i="31"/>
  <c r="BA116" i="31"/>
  <c r="BB116" i="31"/>
  <c r="L117" i="31"/>
  <c r="AU117" i="31"/>
  <c r="BC117" i="31" s="1"/>
  <c r="AY117" i="31"/>
  <c r="AZ117" i="31"/>
  <c r="BA117" i="31"/>
  <c r="BB117" i="31"/>
  <c r="L118" i="31"/>
  <c r="AU118" i="31"/>
  <c r="AY118" i="31"/>
  <c r="AZ118" i="31"/>
  <c r="BA118" i="31"/>
  <c r="BB118" i="31"/>
  <c r="L119" i="31"/>
  <c r="AU119" i="31"/>
  <c r="AY119" i="31"/>
  <c r="AZ119" i="31"/>
  <c r="BA119" i="31"/>
  <c r="BB119" i="31"/>
  <c r="L120" i="31"/>
  <c r="AU120" i="31"/>
  <c r="AY120" i="31"/>
  <c r="AZ120" i="31"/>
  <c r="BA120" i="31"/>
  <c r="BB120" i="31"/>
  <c r="L121" i="31"/>
  <c r="AU121" i="31"/>
  <c r="BC121" i="31" s="1"/>
  <c r="AY121" i="31"/>
  <c r="AZ121" i="31"/>
  <c r="BA121" i="31"/>
  <c r="BB121" i="31"/>
  <c r="L122" i="31"/>
  <c r="AU122" i="31"/>
  <c r="AY122" i="31"/>
  <c r="AZ122" i="31"/>
  <c r="BA122" i="31"/>
  <c r="BB122" i="31"/>
  <c r="L123" i="31"/>
  <c r="AU123" i="31"/>
  <c r="BC123" i="31" s="1"/>
  <c r="AY123" i="31"/>
  <c r="AZ123" i="31"/>
  <c r="BA123" i="31"/>
  <c r="BB123" i="31"/>
  <c r="L124" i="31"/>
  <c r="AU124" i="31"/>
  <c r="AY124" i="31"/>
  <c r="AZ124" i="31"/>
  <c r="BA124" i="31"/>
  <c r="BB124" i="31"/>
  <c r="L125" i="31"/>
  <c r="AU125" i="31"/>
  <c r="BC125" i="31" s="1"/>
  <c r="AY125" i="31"/>
  <c r="AZ125" i="31"/>
  <c r="BA125" i="31"/>
  <c r="BB125" i="31"/>
  <c r="L126" i="31"/>
  <c r="AU126" i="31"/>
  <c r="AY126" i="31"/>
  <c r="AZ126" i="31"/>
  <c r="BA126" i="31"/>
  <c r="BB126" i="31"/>
  <c r="L127" i="31"/>
  <c r="AU127" i="31"/>
  <c r="AY127" i="31"/>
  <c r="AZ127" i="31"/>
  <c r="BA127" i="31"/>
  <c r="BB127" i="31"/>
  <c r="L128" i="31"/>
  <c r="AU128" i="31"/>
  <c r="AY128" i="31"/>
  <c r="BC128" i="31" s="1"/>
  <c r="AZ128" i="31"/>
  <c r="BA128" i="31"/>
  <c r="BB128" i="31"/>
  <c r="L129" i="31"/>
  <c r="AU129" i="31"/>
  <c r="BC129" i="31" s="1"/>
  <c r="AY129" i="31"/>
  <c r="AZ129" i="31"/>
  <c r="BA129" i="31"/>
  <c r="BB129" i="31"/>
  <c r="L130" i="31"/>
  <c r="AU130" i="31"/>
  <c r="AY130" i="31"/>
  <c r="AZ130" i="31"/>
  <c r="BA130" i="31"/>
  <c r="BB130" i="31"/>
  <c r="L131" i="31"/>
  <c r="AU131" i="31"/>
  <c r="AY131" i="31"/>
  <c r="AZ131" i="31"/>
  <c r="BA131" i="31"/>
  <c r="BB131" i="31"/>
  <c r="E132" i="31"/>
  <c r="L132" i="31"/>
  <c r="E133" i="31"/>
  <c r="L133" i="31"/>
  <c r="E134" i="31"/>
  <c r="L134" i="31"/>
  <c r="E135" i="31"/>
  <c r="L135" i="31"/>
  <c r="E136" i="31"/>
  <c r="L136" i="31"/>
  <c r="E137" i="31"/>
  <c r="L137" i="31"/>
  <c r="E138" i="31"/>
  <c r="L138" i="31"/>
  <c r="E139" i="31"/>
  <c r="L139" i="31"/>
  <c r="E140" i="31"/>
  <c r="L140" i="31"/>
  <c r="E141" i="31"/>
  <c r="L141" i="31"/>
  <c r="U141" i="31"/>
  <c r="V141" i="31"/>
  <c r="W141" i="31"/>
  <c r="X141" i="31"/>
  <c r="AN141" i="31"/>
  <c r="AO141" i="31"/>
  <c r="E142" i="31"/>
  <c r="L142" i="31"/>
  <c r="E143" i="31"/>
  <c r="L143" i="31"/>
  <c r="E144" i="31"/>
  <c r="L144" i="31"/>
  <c r="U144" i="31"/>
  <c r="V144" i="31"/>
  <c r="W144" i="31"/>
  <c r="X144" i="31"/>
  <c r="AN144" i="31"/>
  <c r="AO144" i="31"/>
  <c r="E145" i="31"/>
  <c r="L145" i="31"/>
  <c r="E146" i="31"/>
  <c r="L146" i="31"/>
  <c r="E147" i="31"/>
  <c r="L147" i="31"/>
  <c r="E148" i="31"/>
  <c r="L148" i="31"/>
  <c r="E149" i="31"/>
  <c r="L149" i="31"/>
  <c r="U149" i="31"/>
  <c r="V149" i="31"/>
  <c r="W149" i="31"/>
  <c r="X149" i="31"/>
  <c r="AN149" i="31"/>
  <c r="AM149" i="31" s="1"/>
  <c r="AO149" i="31"/>
  <c r="E150" i="31"/>
  <c r="L150" i="31"/>
  <c r="E151" i="31"/>
  <c r="L151" i="31"/>
  <c r="E152" i="31"/>
  <c r="L152" i="31"/>
  <c r="E153" i="31"/>
  <c r="L153" i="31"/>
  <c r="E154" i="31"/>
  <c r="L154" i="31"/>
  <c r="E155" i="31"/>
  <c r="L155" i="31"/>
  <c r="E156" i="31"/>
  <c r="L156" i="31"/>
  <c r="E157" i="31"/>
  <c r="L157" i="31"/>
  <c r="U157" i="31"/>
  <c r="V157" i="31"/>
  <c r="W157" i="31"/>
  <c r="X157" i="31"/>
  <c r="AN157" i="31"/>
  <c r="AO157" i="31"/>
  <c r="E158" i="31"/>
  <c r="L158" i="31"/>
  <c r="U158" i="31"/>
  <c r="V158" i="31"/>
  <c r="W158" i="31"/>
  <c r="X158" i="31"/>
  <c r="AN158" i="31"/>
  <c r="AO158" i="31"/>
  <c r="E159" i="31"/>
  <c r="L159" i="31"/>
  <c r="E160" i="31"/>
  <c r="L160" i="31"/>
  <c r="U160" i="31"/>
  <c r="V160" i="31"/>
  <c r="W160" i="31"/>
  <c r="X160" i="31"/>
  <c r="AN160" i="31"/>
  <c r="AM160" i="31" s="1"/>
  <c r="AO160" i="31"/>
  <c r="E161" i="31"/>
  <c r="L161" i="31"/>
  <c r="E162" i="31"/>
  <c r="L162" i="31"/>
  <c r="E163" i="31"/>
  <c r="L163" i="31"/>
  <c r="E164" i="31"/>
  <c r="L164" i="31"/>
  <c r="E165" i="31"/>
  <c r="L165" i="31"/>
  <c r="E166" i="31"/>
  <c r="L166" i="31"/>
  <c r="E167" i="31"/>
  <c r="L167" i="31"/>
  <c r="U167" i="31"/>
  <c r="V167" i="31"/>
  <c r="W167" i="31"/>
  <c r="X167" i="31"/>
  <c r="AN167" i="31"/>
  <c r="AO167" i="31"/>
  <c r="E168" i="31"/>
  <c r="L168" i="31"/>
  <c r="E169" i="31"/>
  <c r="L169" i="31"/>
  <c r="E170" i="31"/>
  <c r="L170" i="31"/>
  <c r="E171" i="31"/>
  <c r="L171" i="31"/>
  <c r="U171" i="31"/>
  <c r="V171" i="31"/>
  <c r="W171" i="31"/>
  <c r="X171" i="31"/>
  <c r="AN171" i="31"/>
  <c r="AO171" i="31"/>
  <c r="E172" i="31"/>
  <c r="L172" i="31"/>
  <c r="E173" i="31"/>
  <c r="L173" i="31"/>
  <c r="U173" i="31"/>
  <c r="AM173" i="31"/>
  <c r="E174" i="31"/>
  <c r="L174" i="31"/>
  <c r="E175" i="31"/>
  <c r="L175" i="31"/>
  <c r="E176" i="31"/>
  <c r="L176" i="31"/>
  <c r="L177" i="31"/>
  <c r="E178" i="31"/>
  <c r="L178" i="31"/>
  <c r="E179" i="31"/>
  <c r="L179" i="31"/>
  <c r="U179" i="31"/>
  <c r="V179" i="31"/>
  <c r="W179" i="31"/>
  <c r="X179" i="31"/>
  <c r="AN179" i="31"/>
  <c r="AO179" i="31"/>
  <c r="E180" i="31"/>
  <c r="L180" i="31"/>
  <c r="E181" i="31"/>
  <c r="L181" i="31"/>
  <c r="E182" i="31"/>
  <c r="L182" i="31"/>
  <c r="E183" i="31"/>
  <c r="L183" i="31"/>
  <c r="E184" i="31"/>
  <c r="L184" i="31"/>
  <c r="E185" i="31"/>
  <c r="L185" i="31"/>
  <c r="E186" i="31"/>
  <c r="L186" i="31"/>
  <c r="E187" i="31"/>
  <c r="L187" i="31"/>
  <c r="U187" i="31"/>
  <c r="V187" i="31"/>
  <c r="W187" i="31"/>
  <c r="X187" i="31"/>
  <c r="AN187" i="31"/>
  <c r="AO187" i="31"/>
  <c r="E188" i="31"/>
  <c r="L188" i="31"/>
  <c r="E189" i="31"/>
  <c r="L189" i="31"/>
  <c r="E190" i="31"/>
  <c r="L190" i="31"/>
  <c r="E191" i="31"/>
  <c r="L191" i="31"/>
  <c r="E192" i="31"/>
  <c r="L192" i="31"/>
  <c r="E193" i="31"/>
  <c r="L193" i="31"/>
  <c r="E194" i="31"/>
  <c r="L194" i="31"/>
  <c r="E195" i="31"/>
  <c r="L195" i="31"/>
  <c r="E196" i="31"/>
  <c r="L196" i="31"/>
  <c r="E197" i="31"/>
  <c r="L197" i="31"/>
  <c r="E198" i="31"/>
  <c r="L198" i="31"/>
  <c r="E199" i="31"/>
  <c r="L199" i="31"/>
  <c r="E200" i="31"/>
  <c r="L200" i="31"/>
  <c r="E201" i="31"/>
  <c r="L201" i="31"/>
  <c r="E202" i="31"/>
  <c r="L202" i="31"/>
  <c r="U202" i="31"/>
  <c r="V202" i="31"/>
  <c r="W202" i="31"/>
  <c r="X202" i="31"/>
  <c r="AN202" i="31"/>
  <c r="AO202" i="31"/>
  <c r="E203" i="31"/>
  <c r="L203" i="31"/>
  <c r="E204" i="31"/>
  <c r="L204" i="31"/>
  <c r="E205" i="31"/>
  <c r="L205" i="31"/>
  <c r="U205" i="31"/>
  <c r="V205" i="31"/>
  <c r="W205" i="31"/>
  <c r="X205" i="31"/>
  <c r="AN205" i="31"/>
  <c r="AO205" i="31"/>
  <c r="E206" i="31"/>
  <c r="L206" i="31"/>
  <c r="E207" i="31"/>
  <c r="E208" i="31"/>
  <c r="L208" i="31"/>
  <c r="E209" i="31"/>
  <c r="L209" i="31"/>
  <c r="L210" i="31"/>
  <c r="U210" i="31"/>
  <c r="V210" i="31"/>
  <c r="W210" i="31"/>
  <c r="X210" i="31"/>
  <c r="AN210" i="31"/>
  <c r="AO210" i="31"/>
  <c r="L211" i="31"/>
  <c r="U211" i="31"/>
  <c r="V211" i="31"/>
  <c r="W211" i="31"/>
  <c r="X211" i="31"/>
  <c r="AN211" i="31"/>
  <c r="AO211" i="31"/>
  <c r="E212" i="31"/>
  <c r="L212" i="31"/>
  <c r="E213" i="31"/>
  <c r="L213" i="31"/>
  <c r="U213" i="31"/>
  <c r="V213" i="31"/>
  <c r="W213" i="31"/>
  <c r="X213" i="31"/>
  <c r="AN213" i="31"/>
  <c r="AO213" i="31"/>
  <c r="E214" i="31"/>
  <c r="L214" i="31"/>
  <c r="U214" i="31"/>
  <c r="V214" i="31"/>
  <c r="W214" i="31"/>
  <c r="X214" i="31"/>
  <c r="AN214" i="31"/>
  <c r="AO214" i="31"/>
  <c r="E215" i="31"/>
  <c r="L215" i="31"/>
  <c r="E216" i="31"/>
  <c r="L216" i="31"/>
  <c r="U216" i="31"/>
  <c r="V216" i="31"/>
  <c r="W216" i="31"/>
  <c r="X216" i="31"/>
  <c r="AN216" i="31"/>
  <c r="AO216" i="31"/>
  <c r="E217" i="31"/>
  <c r="L217" i="31"/>
  <c r="E218" i="31"/>
  <c r="L218" i="31"/>
  <c r="E219" i="31"/>
  <c r="L219" i="31"/>
  <c r="E220" i="31"/>
  <c r="L220" i="31"/>
  <c r="E221" i="31"/>
  <c r="L221" i="31"/>
  <c r="E222" i="31"/>
  <c r="L222" i="31"/>
  <c r="E223" i="31"/>
  <c r="L223" i="31"/>
  <c r="E224" i="31"/>
  <c r="L224" i="31"/>
  <c r="E225" i="31"/>
  <c r="L225" i="31"/>
  <c r="E226" i="31"/>
  <c r="L226" i="31"/>
  <c r="E227" i="31"/>
  <c r="L227" i="31"/>
  <c r="U227" i="31"/>
  <c r="V227" i="31"/>
  <c r="W227" i="31"/>
  <c r="X227" i="31"/>
  <c r="AN227" i="31"/>
  <c r="AO227" i="31"/>
  <c r="L228" i="31"/>
  <c r="U228" i="31"/>
  <c r="V228" i="31"/>
  <c r="W228" i="31"/>
  <c r="X228" i="31"/>
  <c r="AN228" i="31"/>
  <c r="AO228" i="31"/>
  <c r="L229" i="31"/>
  <c r="U229" i="31"/>
  <c r="V229" i="31"/>
  <c r="W229" i="31"/>
  <c r="X229" i="31"/>
  <c r="AN229" i="31"/>
  <c r="AO229" i="31"/>
  <c r="E230" i="31"/>
  <c r="L230" i="31"/>
  <c r="E231" i="31"/>
  <c r="L231" i="31"/>
  <c r="E232" i="31"/>
  <c r="L232" i="31"/>
  <c r="U232" i="31"/>
  <c r="V232" i="31"/>
  <c r="W232" i="31"/>
  <c r="X232" i="31"/>
  <c r="AN232" i="31"/>
  <c r="AO232" i="31"/>
  <c r="L233" i="31"/>
  <c r="U233" i="31"/>
  <c r="V233" i="31"/>
  <c r="W233" i="31"/>
  <c r="X233" i="31"/>
  <c r="AN233" i="31"/>
  <c r="AO233" i="31"/>
  <c r="L234" i="31"/>
  <c r="U234" i="31"/>
  <c r="V234" i="31"/>
  <c r="W234" i="31"/>
  <c r="X234" i="31"/>
  <c r="AN234" i="31"/>
  <c r="AO234" i="31"/>
  <c r="L235" i="31"/>
  <c r="U235" i="31"/>
  <c r="V235" i="31"/>
  <c r="W235" i="31"/>
  <c r="X235" i="31"/>
  <c r="AN235" i="31"/>
  <c r="AO235" i="31"/>
  <c r="L236" i="31"/>
  <c r="U236" i="31"/>
  <c r="V236" i="31"/>
  <c r="W236" i="31"/>
  <c r="X236" i="31"/>
  <c r="AN236" i="31"/>
  <c r="AO236" i="31"/>
  <c r="L237" i="31"/>
  <c r="U237" i="31"/>
  <c r="V237" i="31"/>
  <c r="W237" i="31"/>
  <c r="X237" i="31"/>
  <c r="AN237" i="31"/>
  <c r="AO237" i="31"/>
  <c r="L238" i="31"/>
  <c r="U238" i="31"/>
  <c r="V238" i="31"/>
  <c r="W238" i="31"/>
  <c r="X238" i="31"/>
  <c r="AN238" i="31"/>
  <c r="AO238" i="31"/>
  <c r="L239" i="31"/>
  <c r="U239" i="31"/>
  <c r="V239" i="31"/>
  <c r="W239" i="31"/>
  <c r="X239" i="31"/>
  <c r="AN239" i="31"/>
  <c r="AO239" i="31"/>
  <c r="L240" i="31"/>
  <c r="U240" i="31"/>
  <c r="V240" i="31"/>
  <c r="W240" i="31"/>
  <c r="X240" i="31"/>
  <c r="AN240" i="31"/>
  <c r="AO240" i="31"/>
  <c r="L241" i="31"/>
  <c r="U241" i="31"/>
  <c r="V241" i="31"/>
  <c r="W241" i="31"/>
  <c r="X241" i="31"/>
  <c r="AN241" i="31"/>
  <c r="AO241" i="31"/>
  <c r="L242" i="31"/>
  <c r="U242" i="31"/>
  <c r="V242" i="31"/>
  <c r="W242" i="31"/>
  <c r="X242" i="31"/>
  <c r="AN242" i="31"/>
  <c r="AO242" i="31"/>
  <c r="L243" i="31"/>
  <c r="U243" i="31"/>
  <c r="V243" i="31"/>
  <c r="W243" i="31"/>
  <c r="X243" i="31"/>
  <c r="AN243" i="31"/>
  <c r="AO243" i="31"/>
  <c r="L244" i="31"/>
  <c r="U244" i="31"/>
  <c r="V244" i="31"/>
  <c r="W244" i="31"/>
  <c r="X244" i="31"/>
  <c r="AN244" i="31"/>
  <c r="AO244" i="31"/>
  <c r="L245" i="31"/>
  <c r="U245" i="31"/>
  <c r="V245" i="31"/>
  <c r="W245" i="31"/>
  <c r="X245" i="31"/>
  <c r="AN245" i="31"/>
  <c r="AO245" i="31"/>
  <c r="L246" i="31"/>
  <c r="U246" i="31"/>
  <c r="V246" i="31"/>
  <c r="W246" i="31"/>
  <c r="X246" i="31"/>
  <c r="AN246" i="31"/>
  <c r="AO246" i="31"/>
  <c r="L247" i="31"/>
  <c r="U247" i="31"/>
  <c r="V247" i="31"/>
  <c r="W247" i="31"/>
  <c r="X247" i="31"/>
  <c r="AN247" i="31"/>
  <c r="AO247" i="31"/>
  <c r="L248" i="31"/>
  <c r="U248" i="31"/>
  <c r="V248" i="31"/>
  <c r="W248" i="31"/>
  <c r="X248" i="31"/>
  <c r="AN248" i="31"/>
  <c r="AO248" i="31"/>
  <c r="L249" i="31"/>
  <c r="U249" i="31"/>
  <c r="V249" i="31"/>
  <c r="W249" i="31"/>
  <c r="X249" i="31"/>
  <c r="AN249" i="31"/>
  <c r="AO249" i="31"/>
  <c r="L250" i="31"/>
  <c r="U250" i="31"/>
  <c r="V250" i="31"/>
  <c r="W250" i="31"/>
  <c r="X250" i="31"/>
  <c r="AN250" i="31"/>
  <c r="AO250" i="31"/>
  <c r="L251" i="31"/>
  <c r="U251" i="31"/>
  <c r="V251" i="31"/>
  <c r="W251" i="31"/>
  <c r="X251" i="31"/>
  <c r="AN251" i="31"/>
  <c r="AO251" i="31"/>
  <c r="L252" i="31"/>
  <c r="U252" i="31"/>
  <c r="V252" i="31"/>
  <c r="W252" i="31"/>
  <c r="X252" i="31"/>
  <c r="AN252" i="31"/>
  <c r="AO252" i="31"/>
  <c r="L253" i="31"/>
  <c r="U253" i="31"/>
  <c r="V253" i="31"/>
  <c r="W253" i="31"/>
  <c r="X253" i="31"/>
  <c r="AN253" i="31"/>
  <c r="AO253" i="31"/>
  <c r="L254" i="31"/>
  <c r="U254" i="31"/>
  <c r="V254" i="31"/>
  <c r="W254" i="31"/>
  <c r="X254" i="31"/>
  <c r="AN254" i="31"/>
  <c r="AO254" i="31"/>
  <c r="L255" i="31"/>
  <c r="U255" i="31"/>
  <c r="V255" i="31"/>
  <c r="W255" i="31"/>
  <c r="X255" i="31"/>
  <c r="AN255" i="31"/>
  <c r="AO255" i="31"/>
  <c r="L256" i="31"/>
  <c r="U256" i="31"/>
  <c r="V256" i="31"/>
  <c r="W256" i="31"/>
  <c r="X256" i="31"/>
  <c r="AN256" i="31"/>
  <c r="AO256" i="31"/>
  <c r="E257" i="31"/>
  <c r="L257" i="31"/>
  <c r="U257" i="31"/>
  <c r="V257" i="31"/>
  <c r="W257" i="31"/>
  <c r="X257" i="31"/>
  <c r="AN257" i="31"/>
  <c r="AO257" i="31"/>
  <c r="AU257" i="31"/>
  <c r="AV257" i="31"/>
  <c r="AZ257" i="31" s="1"/>
  <c r="BA257" i="31"/>
  <c r="BB257" i="31"/>
  <c r="E258" i="31"/>
  <c r="L258" i="31"/>
  <c r="U258" i="31"/>
  <c r="V258" i="31"/>
  <c r="W258" i="31"/>
  <c r="X258" i="31"/>
  <c r="AN258" i="31"/>
  <c r="AO258" i="31"/>
  <c r="AU258" i="31"/>
  <c r="AV258" i="31"/>
  <c r="AZ258" i="31" s="1"/>
  <c r="BA258" i="31"/>
  <c r="BB258" i="31"/>
  <c r="E259" i="31"/>
  <c r="L259" i="31"/>
  <c r="U259" i="31"/>
  <c r="V259" i="31"/>
  <c r="W259" i="31"/>
  <c r="X259" i="31"/>
  <c r="AN259" i="31"/>
  <c r="AO259" i="31"/>
  <c r="AU259" i="31"/>
  <c r="AV259" i="31"/>
  <c r="AZ259" i="31" s="1"/>
  <c r="BA259" i="31"/>
  <c r="BB259" i="31"/>
  <c r="E260" i="31"/>
  <c r="L260" i="31"/>
  <c r="U260" i="31"/>
  <c r="V260" i="31"/>
  <c r="W260" i="31"/>
  <c r="X260" i="31"/>
  <c r="AN260" i="31"/>
  <c r="AO260" i="31"/>
  <c r="AU260" i="31"/>
  <c r="AV260" i="31"/>
  <c r="AZ260" i="31" s="1"/>
  <c r="BA260" i="31"/>
  <c r="BB260" i="31"/>
  <c r="E261" i="31"/>
  <c r="L261" i="31"/>
  <c r="U261" i="31"/>
  <c r="V261" i="31"/>
  <c r="W261" i="31"/>
  <c r="X261" i="31"/>
  <c r="AN261" i="31"/>
  <c r="AO261" i="31"/>
  <c r="AU261" i="31"/>
  <c r="AV261" i="31"/>
  <c r="AY261" i="31" s="1"/>
  <c r="BA261" i="31"/>
  <c r="BB261" i="31"/>
  <c r="E262" i="31"/>
  <c r="L262" i="31"/>
  <c r="U262" i="31"/>
  <c r="V262" i="31"/>
  <c r="W262" i="31"/>
  <c r="X262" i="31"/>
  <c r="AN262" i="31"/>
  <c r="AO262" i="31"/>
  <c r="AU262" i="31"/>
  <c r="AV262" i="31"/>
  <c r="AY262" i="31" s="1"/>
  <c r="BA262" i="31"/>
  <c r="BB262" i="31"/>
  <c r="E263" i="31"/>
  <c r="L263" i="31"/>
  <c r="U263" i="31"/>
  <c r="V263" i="31"/>
  <c r="W263" i="31"/>
  <c r="X263" i="31"/>
  <c r="AN263" i="31"/>
  <c r="AO263" i="31"/>
  <c r="AU263" i="31"/>
  <c r="AV263" i="31"/>
  <c r="AY263" i="31" s="1"/>
  <c r="BA263" i="31"/>
  <c r="BB263" i="31"/>
  <c r="E264" i="31"/>
  <c r="L264" i="31"/>
  <c r="U264" i="31"/>
  <c r="V264" i="31"/>
  <c r="W264" i="31"/>
  <c r="X264" i="31"/>
  <c r="AN264" i="31"/>
  <c r="AO264" i="31"/>
  <c r="AU264" i="31"/>
  <c r="BC264" i="31" s="1"/>
  <c r="AV264" i="31"/>
  <c r="AY264" i="31" s="1"/>
  <c r="BA264" i="31"/>
  <c r="BB264" i="31"/>
  <c r="E265" i="31"/>
  <c r="L265" i="31"/>
  <c r="U265" i="31"/>
  <c r="V265" i="31"/>
  <c r="W265" i="31"/>
  <c r="X265" i="31"/>
  <c r="AN265" i="31"/>
  <c r="AO265" i="31"/>
  <c r="AU265" i="31"/>
  <c r="AV265" i="31"/>
  <c r="AY265" i="31" s="1"/>
  <c r="BA265" i="31"/>
  <c r="BB265" i="31"/>
  <c r="E266" i="31"/>
  <c r="L266" i="31"/>
  <c r="U266" i="31"/>
  <c r="V266" i="31"/>
  <c r="W266" i="31"/>
  <c r="X266" i="31"/>
  <c r="AN266" i="31"/>
  <c r="AO266" i="31"/>
  <c r="AU266" i="31"/>
  <c r="AV266" i="31"/>
  <c r="AY266" i="31" s="1"/>
  <c r="BC266" i="31" s="1"/>
  <c r="BA266" i="31"/>
  <c r="BB266" i="31"/>
  <c r="E267" i="31"/>
  <c r="L267" i="31"/>
  <c r="U267" i="31"/>
  <c r="V267" i="31"/>
  <c r="W267" i="31"/>
  <c r="X267" i="31"/>
  <c r="AN267" i="31"/>
  <c r="AO267" i="31"/>
  <c r="AU267" i="31"/>
  <c r="AV267" i="31"/>
  <c r="AY267" i="31" s="1"/>
  <c r="BA267" i="31"/>
  <c r="BB267" i="31"/>
  <c r="E268" i="31"/>
  <c r="L268" i="31"/>
  <c r="U268" i="31"/>
  <c r="V268" i="31"/>
  <c r="W268" i="31"/>
  <c r="X268" i="31"/>
  <c r="AN268" i="31"/>
  <c r="AO268" i="31"/>
  <c r="AU268" i="31"/>
  <c r="AV268" i="31"/>
  <c r="AY268" i="31" s="1"/>
  <c r="BC268" i="31" s="1"/>
  <c r="BA268" i="31"/>
  <c r="BB268" i="31"/>
  <c r="E269" i="31"/>
  <c r="L269" i="31"/>
  <c r="U269" i="31"/>
  <c r="V269" i="31"/>
  <c r="W269" i="31"/>
  <c r="X269" i="31"/>
  <c r="AN269" i="31"/>
  <c r="AO269" i="31"/>
  <c r="AU269" i="31"/>
  <c r="AV269" i="31"/>
  <c r="AY269" i="31" s="1"/>
  <c r="BC269" i="31" s="1"/>
  <c r="BA269" i="31"/>
  <c r="BB269" i="31"/>
  <c r="E270" i="31"/>
  <c r="L270" i="31"/>
  <c r="U270" i="31"/>
  <c r="V270" i="31"/>
  <c r="W270" i="31"/>
  <c r="X270" i="31"/>
  <c r="AN270" i="31"/>
  <c r="AO270" i="31"/>
  <c r="AU270" i="31"/>
  <c r="AV270" i="31"/>
  <c r="AY270" i="31" s="1"/>
  <c r="BC270" i="31" s="1"/>
  <c r="BA270" i="31"/>
  <c r="BB270" i="31"/>
  <c r="E271" i="31"/>
  <c r="L271" i="31"/>
  <c r="U271" i="31"/>
  <c r="V271" i="31"/>
  <c r="W271" i="31"/>
  <c r="X271" i="31"/>
  <c r="AN271" i="31"/>
  <c r="AO271" i="31"/>
  <c r="AU271" i="31"/>
  <c r="AV271" i="31"/>
  <c r="AY271" i="31" s="1"/>
  <c r="BC271" i="31" s="1"/>
  <c r="BA271" i="31"/>
  <c r="BB271" i="31"/>
  <c r="E272" i="31"/>
  <c r="L272" i="31"/>
  <c r="U272" i="31"/>
  <c r="V272" i="31"/>
  <c r="W272" i="31"/>
  <c r="X272" i="31"/>
  <c r="AN272" i="31"/>
  <c r="AO272" i="31"/>
  <c r="AU272" i="31"/>
  <c r="AV272" i="31"/>
  <c r="AY272" i="31" s="1"/>
  <c r="BC272" i="31" s="1"/>
  <c r="BA272" i="31"/>
  <c r="BB272" i="31"/>
  <c r="E273" i="31"/>
  <c r="L273" i="31"/>
  <c r="U273" i="31"/>
  <c r="V273" i="31"/>
  <c r="W273" i="31"/>
  <c r="X273" i="31"/>
  <c r="AN273" i="31"/>
  <c r="AO273" i="31"/>
  <c r="AU273" i="31"/>
  <c r="AV273" i="31"/>
  <c r="AY273" i="31" s="1"/>
  <c r="BC273" i="31" s="1"/>
  <c r="BA273" i="31"/>
  <c r="BB273" i="31"/>
  <c r="E274" i="31"/>
  <c r="L274" i="31"/>
  <c r="U274" i="31"/>
  <c r="V274" i="31"/>
  <c r="W274" i="31"/>
  <c r="X274" i="31"/>
  <c r="AN274" i="31"/>
  <c r="AO274" i="31"/>
  <c r="AU274" i="31"/>
  <c r="AV274" i="31"/>
  <c r="AY274" i="31" s="1"/>
  <c r="BC274" i="31" s="1"/>
  <c r="BA274" i="31"/>
  <c r="BB274" i="31"/>
  <c r="E275" i="31"/>
  <c r="L275" i="31"/>
  <c r="U275" i="31"/>
  <c r="V275" i="31"/>
  <c r="W275" i="31"/>
  <c r="X275" i="31"/>
  <c r="AN275" i="31"/>
  <c r="AO275" i="31"/>
  <c r="AU275" i="31"/>
  <c r="AV275" i="31"/>
  <c r="AY275" i="31" s="1"/>
  <c r="BC275" i="31" s="1"/>
  <c r="BA275" i="31"/>
  <c r="BB275" i="31"/>
  <c r="E276" i="31"/>
  <c r="L276" i="31"/>
  <c r="U276" i="31"/>
  <c r="V276" i="31"/>
  <c r="W276" i="31"/>
  <c r="X276" i="31"/>
  <c r="AN276" i="31"/>
  <c r="AO276" i="31"/>
  <c r="AU276" i="31"/>
  <c r="AV276" i="31"/>
  <c r="AY276" i="31" s="1"/>
  <c r="BC276" i="31" s="1"/>
  <c r="BA276" i="31"/>
  <c r="BB276" i="31"/>
  <c r="E277" i="31"/>
  <c r="L277" i="31"/>
  <c r="U277" i="31"/>
  <c r="V277" i="31"/>
  <c r="W277" i="31"/>
  <c r="X277" i="31"/>
  <c r="AN277" i="31"/>
  <c r="AO277" i="31"/>
  <c r="AU277" i="31"/>
  <c r="AV277" i="31"/>
  <c r="AY277" i="31" s="1"/>
  <c r="BC277" i="31" s="1"/>
  <c r="BA277" i="31"/>
  <c r="BB277" i="31"/>
  <c r="E278" i="31"/>
  <c r="L278" i="31"/>
  <c r="U278" i="31"/>
  <c r="V278" i="31"/>
  <c r="W278" i="31"/>
  <c r="X278" i="31"/>
  <c r="AN278" i="31"/>
  <c r="AO278" i="31"/>
  <c r="AU278" i="31"/>
  <c r="AV278" i="31"/>
  <c r="AY278" i="31" s="1"/>
  <c r="BC278" i="31" s="1"/>
  <c r="BA278" i="31"/>
  <c r="BB278" i="31"/>
  <c r="E279" i="31"/>
  <c r="L279" i="31"/>
  <c r="U279" i="31"/>
  <c r="V279" i="31"/>
  <c r="W279" i="31"/>
  <c r="X279" i="31"/>
  <c r="AN279" i="31"/>
  <c r="AO279" i="31"/>
  <c r="AU279" i="31"/>
  <c r="AV279" i="31"/>
  <c r="AY279" i="31" s="1"/>
  <c r="BC279" i="31" s="1"/>
  <c r="BA279" i="31"/>
  <c r="BB279" i="31"/>
  <c r="E280" i="31"/>
  <c r="L280" i="31"/>
  <c r="U280" i="31"/>
  <c r="V280" i="31"/>
  <c r="W280" i="31"/>
  <c r="X280" i="31"/>
  <c r="AN280" i="31"/>
  <c r="AO280" i="31"/>
  <c r="AU280" i="31"/>
  <c r="AV280" i="31"/>
  <c r="AY280" i="31" s="1"/>
  <c r="BC280" i="31" s="1"/>
  <c r="BA280" i="31"/>
  <c r="BB280" i="31"/>
  <c r="E281" i="31"/>
  <c r="L281" i="31"/>
  <c r="U281" i="31"/>
  <c r="V281" i="31"/>
  <c r="W281" i="31"/>
  <c r="X281" i="31"/>
  <c r="AN281" i="31"/>
  <c r="AO281" i="31"/>
  <c r="AU281" i="31"/>
  <c r="AV281" i="31"/>
  <c r="AY281" i="31" s="1"/>
  <c r="BC281" i="31" s="1"/>
  <c r="BA281" i="31"/>
  <c r="BB281" i="31"/>
  <c r="E282" i="31"/>
  <c r="L282" i="31"/>
  <c r="U282" i="31"/>
  <c r="V282" i="31"/>
  <c r="W282" i="31"/>
  <c r="X282" i="31"/>
  <c r="AN282" i="31"/>
  <c r="AO282" i="31"/>
  <c r="AU282" i="31"/>
  <c r="AV282" i="31"/>
  <c r="AY282" i="31" s="1"/>
  <c r="BC282" i="31" s="1"/>
  <c r="BA282" i="31"/>
  <c r="BB282" i="31"/>
  <c r="E283" i="31"/>
  <c r="L283" i="31"/>
  <c r="E284" i="31"/>
  <c r="L284" i="31"/>
  <c r="E285" i="31"/>
  <c r="L285" i="31"/>
  <c r="U285" i="31"/>
  <c r="V285" i="31"/>
  <c r="W285" i="31"/>
  <c r="X285" i="31"/>
  <c r="AN285" i="31"/>
  <c r="AO285" i="31"/>
  <c r="E286" i="31"/>
  <c r="L286" i="31"/>
  <c r="U286" i="31"/>
  <c r="V286" i="31"/>
  <c r="W286" i="31"/>
  <c r="X286" i="31"/>
  <c r="AN286" i="31"/>
  <c r="AO286" i="31"/>
  <c r="E287" i="31"/>
  <c r="L287" i="31"/>
  <c r="U287" i="31"/>
  <c r="V287" i="31"/>
  <c r="W287" i="31"/>
  <c r="X287" i="31"/>
  <c r="AN287" i="31"/>
  <c r="AO287" i="31"/>
  <c r="E288" i="31"/>
  <c r="L288" i="31"/>
  <c r="E289" i="31"/>
  <c r="L289" i="31"/>
  <c r="E290" i="31"/>
  <c r="L290" i="31"/>
  <c r="AU290" i="31"/>
  <c r="AV290" i="31"/>
  <c r="AY290" i="31" s="1"/>
  <c r="BA290" i="31"/>
  <c r="BB290" i="31"/>
  <c r="E291" i="31"/>
  <c r="L291" i="31"/>
  <c r="E292" i="31"/>
  <c r="L292" i="31"/>
  <c r="E293" i="31"/>
  <c r="L293" i="31"/>
  <c r="E294" i="31"/>
  <c r="L294" i="31"/>
  <c r="E295" i="31"/>
  <c r="L295" i="31"/>
  <c r="U295" i="31"/>
  <c r="V295" i="31"/>
  <c r="W295" i="31"/>
  <c r="X295" i="31"/>
  <c r="AN295" i="31"/>
  <c r="AO295" i="31"/>
  <c r="E296" i="31"/>
  <c r="L296" i="31"/>
  <c r="U296" i="31"/>
  <c r="V296" i="31"/>
  <c r="W296" i="31"/>
  <c r="X296" i="31"/>
  <c r="AN296" i="31"/>
  <c r="AO296" i="31"/>
  <c r="E297" i="31"/>
  <c r="L297" i="31"/>
  <c r="U297" i="31"/>
  <c r="V297" i="31"/>
  <c r="W297" i="31"/>
  <c r="X297" i="31"/>
  <c r="AN297" i="31"/>
  <c r="AO297" i="31"/>
  <c r="E298" i="31"/>
  <c r="L298" i="31"/>
  <c r="E299" i="31"/>
  <c r="L299" i="31"/>
  <c r="U299" i="31"/>
  <c r="V299" i="31"/>
  <c r="W299" i="31"/>
  <c r="X299" i="31"/>
  <c r="AN299" i="31"/>
  <c r="AM299" i="31" s="1"/>
  <c r="AO299" i="31"/>
  <c r="L300" i="31"/>
  <c r="U300" i="31"/>
  <c r="V300" i="31"/>
  <c r="W300" i="31"/>
  <c r="X300" i="31"/>
  <c r="AN300" i="31"/>
  <c r="AO300" i="31"/>
  <c r="AM300" i="31" s="1"/>
  <c r="L301" i="31"/>
  <c r="U301" i="31"/>
  <c r="V301" i="31"/>
  <c r="W301" i="31"/>
  <c r="X301" i="31"/>
  <c r="AN301" i="31"/>
  <c r="AO301" i="31"/>
  <c r="AM301" i="31" s="1"/>
  <c r="E302" i="31"/>
  <c r="L302" i="31"/>
  <c r="U302" i="31"/>
  <c r="V302" i="31"/>
  <c r="W302" i="31"/>
  <c r="X302" i="31"/>
  <c r="AN302" i="31"/>
  <c r="AO302" i="31"/>
  <c r="AM302" i="31" s="1"/>
  <c r="E303" i="31"/>
  <c r="L303" i="31"/>
  <c r="U303" i="31"/>
  <c r="V303" i="31"/>
  <c r="W303" i="31"/>
  <c r="X303" i="31"/>
  <c r="AN303" i="31"/>
  <c r="AO303" i="31"/>
  <c r="L304" i="31"/>
  <c r="U304" i="31"/>
  <c r="V304" i="31"/>
  <c r="W304" i="31"/>
  <c r="X304" i="31"/>
  <c r="AN304" i="31"/>
  <c r="AM304" i="31" s="1"/>
  <c r="AO304" i="31"/>
  <c r="L305" i="31"/>
  <c r="U305" i="31"/>
  <c r="V305" i="31"/>
  <c r="W305" i="31"/>
  <c r="X305" i="31"/>
  <c r="AN305" i="31"/>
  <c r="AO305" i="31"/>
  <c r="L306" i="31"/>
  <c r="U306" i="31"/>
  <c r="V306" i="31"/>
  <c r="W306" i="31"/>
  <c r="X306" i="31"/>
  <c r="AN306" i="31"/>
  <c r="AO306" i="31"/>
  <c r="L307" i="31"/>
  <c r="U307" i="31"/>
  <c r="V307" i="31"/>
  <c r="W307" i="31"/>
  <c r="X307" i="31"/>
  <c r="AN307" i="31"/>
  <c r="AO307" i="31"/>
  <c r="L308" i="31"/>
  <c r="U308" i="31"/>
  <c r="V308" i="31"/>
  <c r="W308" i="31"/>
  <c r="X308" i="31"/>
  <c r="AN308" i="31"/>
  <c r="AO308" i="31"/>
  <c r="L309" i="31"/>
  <c r="U309" i="31"/>
  <c r="V309" i="31"/>
  <c r="W309" i="31"/>
  <c r="X309" i="31"/>
  <c r="AN309" i="31"/>
  <c r="AO309" i="31"/>
  <c r="AU309" i="31"/>
  <c r="AV309" i="31"/>
  <c r="AY309" i="31" s="1"/>
  <c r="BA309" i="31"/>
  <c r="BB309" i="31"/>
  <c r="L310" i="31"/>
  <c r="U310" i="31"/>
  <c r="V310" i="31"/>
  <c r="W310" i="31"/>
  <c r="X310" i="31"/>
  <c r="AN310" i="31"/>
  <c r="AO310" i="31"/>
  <c r="AU310" i="31"/>
  <c r="AV310" i="31"/>
  <c r="AY310" i="31" s="1"/>
  <c r="AZ310" i="31"/>
  <c r="BA310" i="31"/>
  <c r="BB310" i="31"/>
  <c r="L311" i="31"/>
  <c r="U311" i="31"/>
  <c r="V311" i="31"/>
  <c r="W311" i="31"/>
  <c r="X311" i="31"/>
  <c r="AN311" i="31"/>
  <c r="AO311" i="31"/>
  <c r="AU311" i="31"/>
  <c r="AV311" i="31"/>
  <c r="AZ311" i="31" s="1"/>
  <c r="BA311" i="31"/>
  <c r="BB311" i="31"/>
  <c r="L312" i="31"/>
  <c r="U312" i="31"/>
  <c r="V312" i="31"/>
  <c r="W312" i="31"/>
  <c r="X312" i="31"/>
  <c r="AN312" i="31"/>
  <c r="AM312" i="31" s="1"/>
  <c r="AO312" i="31"/>
  <c r="AU312" i="31"/>
  <c r="AV312" i="31"/>
  <c r="BA312" i="31"/>
  <c r="BB312" i="31"/>
  <c r="L313" i="31"/>
  <c r="U313" i="31"/>
  <c r="V313" i="31"/>
  <c r="W313" i="31"/>
  <c r="X313" i="31"/>
  <c r="AN313" i="31"/>
  <c r="AO313" i="31"/>
  <c r="AU313" i="31"/>
  <c r="AV313" i="31"/>
  <c r="BA313" i="31"/>
  <c r="BB313" i="31"/>
  <c r="L314" i="31"/>
  <c r="U314" i="31"/>
  <c r="V314" i="31"/>
  <c r="W314" i="31"/>
  <c r="X314" i="31"/>
  <c r="AN314" i="31"/>
  <c r="AO314" i="31"/>
  <c r="AU314" i="31"/>
  <c r="AV314" i="31"/>
  <c r="AY314" i="31" s="1"/>
  <c r="BA314" i="31"/>
  <c r="BB314" i="31"/>
  <c r="L315" i="31"/>
  <c r="U315" i="31"/>
  <c r="V315" i="31"/>
  <c r="W315" i="31"/>
  <c r="X315" i="31"/>
  <c r="AN315" i="31"/>
  <c r="AO315" i="31"/>
  <c r="AU315" i="31"/>
  <c r="AV315" i="31"/>
  <c r="AY315" i="31" s="1"/>
  <c r="BA315" i="31"/>
  <c r="BB315" i="31"/>
  <c r="E316" i="31"/>
  <c r="L316" i="31"/>
  <c r="E317" i="31"/>
  <c r="L317" i="31"/>
  <c r="E318" i="31"/>
  <c r="L318" i="31"/>
  <c r="E319" i="31"/>
  <c r="L319" i="31"/>
  <c r="E320" i="31"/>
  <c r="L320" i="31"/>
  <c r="E321" i="31"/>
  <c r="L321" i="31"/>
  <c r="E322" i="31"/>
  <c r="L322" i="31"/>
  <c r="E323" i="31"/>
  <c r="L323" i="31"/>
  <c r="E324" i="31"/>
  <c r="L324" i="31"/>
  <c r="E325" i="31"/>
  <c r="L325" i="31"/>
  <c r="E326" i="31"/>
  <c r="L326" i="31"/>
  <c r="L327" i="31"/>
  <c r="U327" i="31"/>
  <c r="V327" i="31"/>
  <c r="W327" i="31"/>
  <c r="X327" i="31"/>
  <c r="AN327" i="31"/>
  <c r="AO327" i="31"/>
  <c r="E328" i="31"/>
  <c r="L328" i="31"/>
  <c r="E329" i="31"/>
  <c r="L329" i="31"/>
  <c r="E330" i="31"/>
  <c r="L330" i="31"/>
  <c r="E331" i="31"/>
  <c r="L331" i="31"/>
  <c r="E332" i="31"/>
  <c r="L332" i="31"/>
  <c r="E333" i="31"/>
  <c r="L333" i="31"/>
  <c r="E334" i="31"/>
  <c r="L334" i="31"/>
  <c r="E335" i="31"/>
  <c r="L335" i="31"/>
  <c r="E336" i="31"/>
  <c r="L336" i="31"/>
  <c r="E337" i="31"/>
  <c r="L337" i="31"/>
  <c r="E338" i="31"/>
  <c r="L338" i="31"/>
  <c r="E339" i="31"/>
  <c r="L339" i="31"/>
  <c r="E340" i="31"/>
  <c r="L340" i="31"/>
  <c r="E341" i="31"/>
  <c r="L341" i="31"/>
  <c r="L342" i="31"/>
  <c r="U342" i="31"/>
  <c r="V342" i="31"/>
  <c r="W342" i="31"/>
  <c r="X342" i="31"/>
  <c r="AN342" i="31"/>
  <c r="AO342" i="31"/>
  <c r="AU342" i="31"/>
  <c r="AV342" i="31"/>
  <c r="AY342" i="31" s="1"/>
  <c r="BA342" i="31"/>
  <c r="BB342" i="31"/>
  <c r="L343" i="31"/>
  <c r="U343" i="31"/>
  <c r="V343" i="31"/>
  <c r="W343" i="31"/>
  <c r="X343" i="31"/>
  <c r="AN343" i="31"/>
  <c r="AM343" i="31" s="1"/>
  <c r="AO343" i="31"/>
  <c r="AU343" i="31"/>
  <c r="AV343" i="31"/>
  <c r="AY343" i="31" s="1"/>
  <c r="BA343" i="31"/>
  <c r="BB343" i="31"/>
  <c r="L344" i="31"/>
  <c r="U344" i="31"/>
  <c r="V344" i="31"/>
  <c r="W344" i="31"/>
  <c r="X344" i="31"/>
  <c r="AN344" i="31"/>
  <c r="AO344" i="31"/>
  <c r="AU344" i="31"/>
  <c r="AV344" i="31"/>
  <c r="AY344" i="31" s="1"/>
  <c r="BA344" i="31"/>
  <c r="BB344" i="31"/>
  <c r="L345" i="31"/>
  <c r="U345" i="31"/>
  <c r="V345" i="31"/>
  <c r="W345" i="31"/>
  <c r="X345" i="31"/>
  <c r="AN345" i="31"/>
  <c r="AO345" i="31"/>
  <c r="AU345" i="31"/>
  <c r="BC345" i="31" s="1"/>
  <c r="AV345" i="31"/>
  <c r="AZ345" i="31" s="1"/>
  <c r="AY345" i="31"/>
  <c r="BA345" i="31"/>
  <c r="BB345" i="31"/>
  <c r="L346" i="31"/>
  <c r="U346" i="31"/>
  <c r="V346" i="31"/>
  <c r="W346" i="31"/>
  <c r="X346" i="31"/>
  <c r="AN346" i="31"/>
  <c r="AO346" i="31"/>
  <c r="E347" i="31"/>
  <c r="L347" i="31"/>
  <c r="E348" i="31"/>
  <c r="L348" i="31"/>
  <c r="U348" i="31"/>
  <c r="V348" i="31"/>
  <c r="W348" i="31"/>
  <c r="X348" i="31"/>
  <c r="AN348" i="31"/>
  <c r="AO348" i="31"/>
  <c r="E349" i="31"/>
  <c r="L349" i="31"/>
  <c r="E350" i="31"/>
  <c r="L350" i="31"/>
  <c r="E351" i="31"/>
  <c r="L351" i="31"/>
  <c r="E352" i="31"/>
  <c r="L352" i="31"/>
  <c r="E353" i="31"/>
  <c r="L353" i="31"/>
  <c r="L354" i="31"/>
  <c r="U354" i="31"/>
  <c r="Z354" i="31"/>
  <c r="AA354" i="31"/>
  <c r="AB354" i="31"/>
  <c r="AC354" i="31"/>
  <c r="AO354" i="31"/>
  <c r="AM354" i="31" s="1"/>
  <c r="AU354" i="31"/>
  <c r="AV354" i="31"/>
  <c r="AY354" i="31" s="1"/>
  <c r="AW354" i="31"/>
  <c r="BA354" i="31" s="1"/>
  <c r="BB354" i="31"/>
  <c r="L355" i="31"/>
  <c r="U355" i="31"/>
  <c r="Z355" i="31"/>
  <c r="AA355" i="31"/>
  <c r="AB355" i="31"/>
  <c r="AC355" i="31"/>
  <c r="AM355" i="31"/>
  <c r="AO355" i="31"/>
  <c r="AU355" i="31"/>
  <c r="AV355" i="31"/>
  <c r="AW355" i="31"/>
  <c r="BA355" i="31" s="1"/>
  <c r="BB355" i="31"/>
  <c r="L356" i="31"/>
  <c r="U356" i="31"/>
  <c r="V356" i="31"/>
  <c r="W356" i="31"/>
  <c r="X356" i="31"/>
  <c r="AN356" i="31"/>
  <c r="AO356" i="31"/>
  <c r="L357" i="31"/>
  <c r="U357" i="31"/>
  <c r="V357" i="31"/>
  <c r="W357" i="31"/>
  <c r="X357" i="31"/>
  <c r="AN357" i="31"/>
  <c r="AO357" i="31"/>
  <c r="L358" i="31"/>
  <c r="U358" i="31"/>
  <c r="V358" i="31"/>
  <c r="W358" i="31"/>
  <c r="X358" i="31"/>
  <c r="AN358" i="31"/>
  <c r="AO358" i="31"/>
  <c r="L359" i="31"/>
  <c r="U359" i="31"/>
  <c r="AM359" i="31"/>
  <c r="L360" i="31"/>
  <c r="U360" i="31"/>
  <c r="V360" i="31"/>
  <c r="W360" i="31"/>
  <c r="X360" i="31"/>
  <c r="AN360" i="31"/>
  <c r="AO360" i="31"/>
  <c r="L361" i="31"/>
  <c r="U361" i="31"/>
  <c r="AM361" i="31"/>
  <c r="L362" i="31"/>
  <c r="U362" i="31"/>
  <c r="V362" i="31"/>
  <c r="W362" i="31"/>
  <c r="X362" i="31"/>
  <c r="AN362" i="31"/>
  <c r="AO362" i="31"/>
  <c r="L363" i="31"/>
  <c r="U363" i="31"/>
  <c r="AM363" i="31"/>
  <c r="L364" i="31"/>
  <c r="U364" i="31"/>
  <c r="V364" i="31"/>
  <c r="W364" i="31"/>
  <c r="X364" i="31"/>
  <c r="AN364" i="31"/>
  <c r="AO364" i="31"/>
  <c r="L365" i="31"/>
  <c r="U365" i="31"/>
  <c r="V365" i="31"/>
  <c r="W365" i="31"/>
  <c r="X365" i="31"/>
  <c r="AN365" i="31"/>
  <c r="AO365" i="31"/>
  <c r="AM365" i="31" s="1"/>
  <c r="L366" i="31"/>
  <c r="U366" i="31"/>
  <c r="V366" i="31"/>
  <c r="W366" i="31"/>
  <c r="X366" i="31"/>
  <c r="AN366" i="31"/>
  <c r="AO366" i="31"/>
  <c r="L367" i="31"/>
  <c r="U367" i="31"/>
  <c r="V367" i="31"/>
  <c r="W367" i="31"/>
  <c r="X367" i="31"/>
  <c r="AN367" i="31"/>
  <c r="AO367" i="31"/>
  <c r="L368" i="31"/>
  <c r="U368" i="31"/>
  <c r="V368" i="31"/>
  <c r="W368" i="31"/>
  <c r="X368" i="31"/>
  <c r="AN368" i="31"/>
  <c r="AO368" i="31"/>
  <c r="E369" i="31"/>
  <c r="L369" i="31"/>
  <c r="E370" i="31"/>
  <c r="L370" i="31"/>
  <c r="E371" i="31"/>
  <c r="L371" i="31"/>
  <c r="E372" i="31"/>
  <c r="L372" i="31"/>
  <c r="E373" i="31"/>
  <c r="L373" i="31"/>
  <c r="E374" i="31"/>
  <c r="L374" i="31"/>
  <c r="E375" i="31"/>
  <c r="L375" i="31"/>
  <c r="E376" i="31"/>
  <c r="L376" i="31"/>
  <c r="E377" i="31"/>
  <c r="L377" i="31"/>
  <c r="E378" i="31"/>
  <c r="L378" i="31"/>
  <c r="E379" i="31"/>
  <c r="L379" i="31"/>
  <c r="E380" i="31"/>
  <c r="L380" i="31"/>
  <c r="E381" i="31"/>
  <c r="L381" i="31"/>
  <c r="E382" i="31"/>
  <c r="L382" i="31"/>
  <c r="E383" i="31"/>
  <c r="L383" i="31"/>
  <c r="E384" i="31"/>
  <c r="L384" i="31"/>
  <c r="E385" i="31"/>
  <c r="L385" i="31"/>
  <c r="E386" i="31"/>
  <c r="L386" i="31"/>
  <c r="E387" i="31"/>
  <c r="L387" i="31"/>
  <c r="E388" i="31"/>
  <c r="L388" i="31"/>
  <c r="U388" i="31"/>
  <c r="V388" i="31"/>
  <c r="W388" i="31"/>
  <c r="X388" i="31"/>
  <c r="AU388" i="31"/>
  <c r="AV388" i="31"/>
  <c r="AZ388" i="31" s="1"/>
  <c r="AY388" i="31"/>
  <c r="BC388" i="31" s="1"/>
  <c r="BA388" i="31"/>
  <c r="BB388" i="31"/>
  <c r="E389" i="31"/>
  <c r="L389" i="31"/>
  <c r="U389" i="31"/>
  <c r="V389" i="31"/>
  <c r="W389" i="31"/>
  <c r="X389" i="31"/>
  <c r="AU389" i="31"/>
  <c r="AV389" i="31"/>
  <c r="BA389" i="31"/>
  <c r="BB389" i="31"/>
  <c r="E390" i="31"/>
  <c r="L390" i="31"/>
  <c r="E391" i="31"/>
  <c r="L391" i="31"/>
  <c r="E392" i="31"/>
  <c r="L392" i="31"/>
  <c r="E393" i="31"/>
  <c r="L393" i="31"/>
  <c r="E394" i="31"/>
  <c r="L394" i="31"/>
  <c r="E395" i="31"/>
  <c r="L395" i="31"/>
  <c r="E396" i="31"/>
  <c r="L396" i="31"/>
  <c r="E397" i="31"/>
  <c r="L397" i="31"/>
  <c r="E398" i="31"/>
  <c r="L398" i="31"/>
  <c r="U398" i="31"/>
  <c r="V398" i="31"/>
  <c r="W398" i="31"/>
  <c r="X398" i="31"/>
  <c r="AU398" i="31"/>
  <c r="AV398" i="31"/>
  <c r="AY398" i="31" s="1"/>
  <c r="BA398" i="31"/>
  <c r="BB398" i="31"/>
  <c r="DO398" i="31"/>
  <c r="E399" i="31"/>
  <c r="L399" i="31"/>
  <c r="E400" i="31"/>
  <c r="L400" i="31"/>
  <c r="E401" i="31"/>
  <c r="L401" i="31"/>
  <c r="E402" i="31"/>
  <c r="L402" i="31"/>
  <c r="E403" i="31"/>
  <c r="L403" i="31"/>
  <c r="E404" i="31"/>
  <c r="L404" i="31"/>
  <c r="E405" i="31"/>
  <c r="L405" i="31"/>
  <c r="E406" i="31"/>
  <c r="L406" i="31"/>
  <c r="E407" i="31"/>
  <c r="L407" i="31"/>
  <c r="E408" i="31"/>
  <c r="L408" i="31"/>
  <c r="E409" i="31"/>
  <c r="L409" i="31"/>
  <c r="E410" i="31"/>
  <c r="L410" i="31"/>
  <c r="E411" i="31"/>
  <c r="L411" i="31"/>
  <c r="E412" i="31"/>
  <c r="L412" i="31"/>
  <c r="E413" i="31"/>
  <c r="L413" i="31"/>
  <c r="E414" i="31"/>
  <c r="L414" i="31"/>
  <c r="E415" i="31"/>
  <c r="L415" i="31"/>
  <c r="E416" i="31"/>
  <c r="L416" i="31"/>
  <c r="E417" i="31"/>
  <c r="L417" i="31"/>
  <c r="E418" i="31"/>
  <c r="L418" i="31"/>
  <c r="E419" i="31"/>
  <c r="L419" i="31"/>
  <c r="E420" i="31"/>
  <c r="L420" i="31"/>
  <c r="E421" i="31"/>
  <c r="L421" i="31"/>
  <c r="E422" i="31"/>
  <c r="L422" i="31"/>
  <c r="E423" i="31"/>
  <c r="L423" i="31"/>
  <c r="E424" i="31"/>
  <c r="L424" i="31"/>
  <c r="E425" i="31"/>
  <c r="L425" i="31"/>
  <c r="E426" i="31"/>
  <c r="L426" i="31"/>
  <c r="E427" i="31"/>
  <c r="L427" i="31"/>
  <c r="E428" i="31"/>
  <c r="L428" i="31"/>
  <c r="E429" i="31"/>
  <c r="L429" i="31"/>
  <c r="E430" i="31"/>
  <c r="L430" i="31"/>
  <c r="E431" i="31"/>
  <c r="L431" i="31"/>
  <c r="E432" i="31"/>
  <c r="L432" i="31"/>
  <c r="E433" i="31"/>
  <c r="L433" i="31"/>
  <c r="E434" i="31"/>
  <c r="L434" i="31"/>
  <c r="E435" i="31"/>
  <c r="L435" i="31"/>
  <c r="E436" i="31"/>
  <c r="L436" i="31"/>
  <c r="E437" i="31"/>
  <c r="L437" i="31"/>
  <c r="E438" i="31"/>
  <c r="L438" i="31"/>
  <c r="E439" i="31"/>
  <c r="L439" i="31"/>
  <c r="E440" i="31"/>
  <c r="L440" i="31"/>
  <c r="E441" i="31"/>
  <c r="L441" i="31"/>
  <c r="E442" i="31"/>
  <c r="L442" i="31"/>
  <c r="E443" i="31"/>
  <c r="L443" i="31"/>
  <c r="E444" i="31"/>
  <c r="L444" i="31"/>
  <c r="E445" i="31"/>
  <c r="L445" i="31"/>
  <c r="E446" i="31"/>
  <c r="L446" i="31"/>
  <c r="E447" i="31"/>
  <c r="L447" i="31"/>
  <c r="E448" i="31"/>
  <c r="L448" i="31"/>
  <c r="E449" i="31"/>
  <c r="L449" i="31"/>
  <c r="E450" i="31"/>
  <c r="L450" i="31"/>
  <c r="E451" i="31"/>
  <c r="L451" i="31"/>
  <c r="E452" i="31"/>
  <c r="L452" i="31"/>
  <c r="E453" i="31"/>
  <c r="L453" i="31"/>
  <c r="E454" i="31"/>
  <c r="L454" i="31"/>
  <c r="E455" i="31"/>
  <c r="L455" i="31"/>
  <c r="E456" i="31"/>
  <c r="L456" i="31"/>
  <c r="E457" i="31"/>
  <c r="L457" i="31"/>
  <c r="E458" i="31"/>
  <c r="L458" i="31"/>
  <c r="E459" i="31"/>
  <c r="L459" i="31"/>
  <c r="E460" i="31"/>
  <c r="L460" i="31"/>
  <c r="E461" i="31"/>
  <c r="L461" i="31"/>
  <c r="E462" i="31"/>
  <c r="L462" i="31"/>
  <c r="E463" i="31"/>
  <c r="L463" i="31"/>
  <c r="E464" i="31"/>
  <c r="L464" i="31"/>
  <c r="E465" i="31"/>
  <c r="L465" i="31"/>
  <c r="E466" i="31"/>
  <c r="L466" i="31"/>
  <c r="E467" i="31"/>
  <c r="L467" i="31"/>
  <c r="E468" i="31"/>
  <c r="L468" i="31"/>
  <c r="E469" i="31"/>
  <c r="L469" i="31"/>
  <c r="E470" i="31"/>
  <c r="L470" i="31"/>
  <c r="E471" i="31"/>
  <c r="L471" i="31"/>
  <c r="E472" i="31"/>
  <c r="L472" i="31"/>
  <c r="E473" i="31"/>
  <c r="L473" i="31"/>
  <c r="E474" i="31"/>
  <c r="L474" i="31"/>
  <c r="E475" i="31"/>
  <c r="L475" i="31"/>
  <c r="E476" i="31"/>
  <c r="L476" i="31"/>
  <c r="E477" i="31"/>
  <c r="L477" i="31"/>
  <c r="E478" i="31"/>
  <c r="L478" i="31"/>
  <c r="E479" i="31"/>
  <c r="L479" i="31"/>
  <c r="E480" i="31"/>
  <c r="L480" i="31"/>
  <c r="E481" i="31"/>
  <c r="L481" i="31"/>
  <c r="E482" i="31"/>
  <c r="L482" i="31"/>
  <c r="E483" i="31"/>
  <c r="L483" i="31"/>
  <c r="E484" i="31"/>
  <c r="L484" i="31"/>
  <c r="E485" i="31"/>
  <c r="L485" i="31"/>
  <c r="E486" i="31"/>
  <c r="L486" i="31"/>
  <c r="E487" i="31"/>
  <c r="L487" i="31"/>
  <c r="E488" i="31"/>
  <c r="L488" i="31"/>
  <c r="E489" i="31"/>
  <c r="L489" i="31"/>
  <c r="E490" i="31"/>
  <c r="L490" i="31"/>
  <c r="E491" i="31"/>
  <c r="L491" i="31"/>
  <c r="E492" i="31"/>
  <c r="L492" i="31"/>
  <c r="E493" i="31"/>
  <c r="L493" i="31"/>
  <c r="E494" i="31"/>
  <c r="L494" i="31"/>
  <c r="E495" i="31"/>
  <c r="L495" i="31"/>
  <c r="E496" i="31"/>
  <c r="L496" i="31"/>
  <c r="E497" i="31"/>
  <c r="L497" i="31"/>
  <c r="E498" i="31"/>
  <c r="L498" i="31"/>
  <c r="E499" i="31"/>
  <c r="L499" i="31"/>
  <c r="E500" i="31"/>
  <c r="L500" i="31"/>
  <c r="E501" i="31"/>
  <c r="L501" i="31"/>
  <c r="E502" i="31"/>
  <c r="L502" i="31"/>
  <c r="E503" i="31"/>
  <c r="L503" i="31"/>
  <c r="E504" i="31"/>
  <c r="L504" i="31"/>
  <c r="E505" i="31"/>
  <c r="L505" i="31"/>
  <c r="E506" i="31"/>
  <c r="L506" i="31"/>
  <c r="E507" i="31"/>
  <c r="L507" i="31"/>
  <c r="E508" i="31"/>
  <c r="L508" i="31"/>
  <c r="E509" i="31"/>
  <c r="L509" i="31"/>
  <c r="E510" i="31"/>
  <c r="L510" i="31"/>
  <c r="E511" i="31"/>
  <c r="L511" i="31"/>
  <c r="E512" i="31"/>
  <c r="L512" i="31"/>
  <c r="E513" i="31"/>
  <c r="L513" i="31"/>
  <c r="E514" i="31"/>
  <c r="L514" i="31"/>
  <c r="E515" i="31"/>
  <c r="L515" i="31"/>
  <c r="E516" i="31"/>
  <c r="L516" i="31"/>
  <c r="E517" i="31"/>
  <c r="L517" i="31"/>
  <c r="E518" i="31"/>
  <c r="L518" i="31"/>
  <c r="E519" i="31"/>
  <c r="L519" i="31"/>
  <c r="E520" i="31"/>
  <c r="L520" i="31"/>
  <c r="E521" i="31"/>
  <c r="L521" i="31"/>
  <c r="E522" i="31"/>
  <c r="L522" i="31"/>
  <c r="E523" i="31"/>
  <c r="L523" i="31"/>
  <c r="E524" i="31"/>
  <c r="L524" i="31"/>
  <c r="E525" i="31"/>
  <c r="L525" i="31"/>
  <c r="E526" i="31"/>
  <c r="L526" i="31"/>
  <c r="E527" i="31"/>
  <c r="L527" i="31"/>
  <c r="E528" i="31"/>
  <c r="L528" i="31"/>
  <c r="E529" i="31"/>
  <c r="L529" i="31"/>
  <c r="E530" i="31"/>
  <c r="L530" i="31"/>
  <c r="E531" i="31"/>
  <c r="L531" i="31"/>
  <c r="E532" i="31"/>
  <c r="L532" i="31"/>
  <c r="E533" i="31"/>
  <c r="L533" i="31"/>
  <c r="E534" i="31"/>
  <c r="L534" i="31"/>
  <c r="E535" i="31"/>
  <c r="L535" i="31"/>
  <c r="U535" i="31"/>
  <c r="V535" i="31"/>
  <c r="W535" i="31"/>
  <c r="X535" i="31"/>
  <c r="AN535" i="31"/>
  <c r="AO535" i="31"/>
  <c r="AU535" i="31"/>
  <c r="AV535" i="31"/>
  <c r="AY535" i="31" s="1"/>
  <c r="BA535" i="31"/>
  <c r="BB535" i="31"/>
  <c r="E536" i="31"/>
  <c r="L536" i="31"/>
  <c r="U536" i="31"/>
  <c r="V536" i="31"/>
  <c r="W536" i="31"/>
  <c r="X536" i="31"/>
  <c r="AU536" i="31"/>
  <c r="AV536" i="31"/>
  <c r="AZ536" i="31" s="1"/>
  <c r="BA536" i="31"/>
  <c r="BB536" i="31"/>
  <c r="DO536" i="31"/>
  <c r="E537" i="31"/>
  <c r="L537" i="31"/>
  <c r="E538" i="31"/>
  <c r="L538" i="31"/>
  <c r="E539" i="31"/>
  <c r="L539" i="31"/>
  <c r="E540" i="31"/>
  <c r="L540" i="31"/>
  <c r="E541" i="31"/>
  <c r="L541" i="31"/>
  <c r="E542" i="31"/>
  <c r="L542" i="31"/>
  <c r="E543" i="31"/>
  <c r="L543" i="31"/>
  <c r="E544" i="31"/>
  <c r="L544" i="31"/>
  <c r="E545" i="31"/>
  <c r="L545" i="31"/>
  <c r="E546" i="31"/>
  <c r="L546" i="31"/>
  <c r="E547" i="31"/>
  <c r="L547" i="31"/>
  <c r="E548" i="31"/>
  <c r="L548" i="31"/>
  <c r="E549" i="31"/>
  <c r="L549" i="31"/>
  <c r="E550" i="31"/>
  <c r="L550" i="31"/>
  <c r="E551" i="31"/>
  <c r="L551" i="31"/>
  <c r="E552" i="31"/>
  <c r="L552" i="31"/>
  <c r="E553" i="31"/>
  <c r="L553" i="31"/>
  <c r="E554" i="31"/>
  <c r="L554" i="31"/>
  <c r="E555" i="31"/>
  <c r="L555" i="31"/>
  <c r="E556" i="31"/>
  <c r="L556" i="31"/>
  <c r="E557" i="31"/>
  <c r="L557" i="31"/>
  <c r="E558" i="31"/>
  <c r="L558" i="31"/>
  <c r="E559" i="31"/>
  <c r="L559" i="31"/>
  <c r="E560" i="31"/>
  <c r="L560" i="31"/>
  <c r="E561" i="31"/>
  <c r="L561" i="31"/>
  <c r="E562" i="31"/>
  <c r="L562" i="31"/>
  <c r="E563" i="31"/>
  <c r="L563" i="31"/>
  <c r="E564" i="31"/>
  <c r="L564" i="31"/>
  <c r="E565" i="31"/>
  <c r="L565" i="31"/>
  <c r="E566" i="31"/>
  <c r="L566" i="31"/>
  <c r="E567" i="31"/>
  <c r="L567" i="31"/>
  <c r="E568" i="31"/>
  <c r="L568" i="31"/>
  <c r="E569" i="31"/>
  <c r="L569" i="31"/>
  <c r="E570" i="31"/>
  <c r="L570" i="31"/>
  <c r="E571" i="31"/>
  <c r="L571" i="31"/>
  <c r="E572" i="31"/>
  <c r="L572" i="31"/>
  <c r="E573" i="31"/>
  <c r="L573" i="31"/>
  <c r="E574" i="31"/>
  <c r="L574" i="31"/>
  <c r="E575" i="31"/>
  <c r="L575" i="31"/>
  <c r="E576" i="31"/>
  <c r="L576" i="31"/>
  <c r="E577" i="31"/>
  <c r="L577" i="31"/>
  <c r="E578" i="31"/>
  <c r="L578" i="31"/>
  <c r="E579" i="31"/>
  <c r="L579" i="31"/>
  <c r="E580" i="31"/>
  <c r="L580" i="31"/>
  <c r="E581" i="31"/>
  <c r="L581" i="31"/>
  <c r="E582" i="31"/>
  <c r="L582" i="31"/>
  <c r="E583" i="31"/>
  <c r="L583" i="31"/>
  <c r="E584" i="31"/>
  <c r="L584" i="31"/>
  <c r="E585" i="31"/>
  <c r="L585" i="31"/>
  <c r="E586" i="31"/>
  <c r="L586" i="31"/>
  <c r="E587" i="31"/>
  <c r="L587" i="31"/>
  <c r="E588" i="31"/>
  <c r="L588" i="31"/>
  <c r="E589" i="31"/>
  <c r="L589" i="31"/>
  <c r="E590" i="31"/>
  <c r="L590" i="31"/>
  <c r="E591" i="31"/>
  <c r="L591" i="31"/>
  <c r="E592" i="31"/>
  <c r="L592" i="31"/>
  <c r="E593" i="31"/>
  <c r="L593" i="31"/>
  <c r="E594" i="31"/>
  <c r="L594" i="31"/>
  <c r="E595" i="31"/>
  <c r="L595" i="31"/>
  <c r="E596" i="31"/>
  <c r="L596" i="31"/>
  <c r="E597" i="31"/>
  <c r="L597" i="31"/>
  <c r="E598" i="31"/>
  <c r="L598" i="31"/>
  <c r="E599" i="31"/>
  <c r="L599" i="31"/>
  <c r="E600" i="31"/>
  <c r="L600" i="31"/>
  <c r="E601" i="31"/>
  <c r="L601" i="31"/>
  <c r="E602" i="31"/>
  <c r="L602" i="31"/>
  <c r="E603" i="31"/>
  <c r="L603" i="31"/>
  <c r="E604" i="31"/>
  <c r="L604" i="31"/>
  <c r="E605" i="31"/>
  <c r="L605" i="31"/>
  <c r="E606" i="31"/>
  <c r="L606" i="31"/>
  <c r="E607" i="31"/>
  <c r="L607" i="31"/>
  <c r="E608" i="31"/>
  <c r="L608" i="31"/>
  <c r="E609" i="31"/>
  <c r="L609" i="31"/>
  <c r="E610" i="31"/>
  <c r="L610" i="31"/>
  <c r="E611" i="31"/>
  <c r="L611" i="31"/>
  <c r="E612" i="31"/>
  <c r="L612" i="31"/>
  <c r="E613" i="31"/>
  <c r="L613" i="31"/>
  <c r="E614" i="31"/>
  <c r="L614" i="31"/>
  <c r="E615" i="31"/>
  <c r="L615" i="31"/>
  <c r="E616" i="31"/>
  <c r="L616" i="31"/>
  <c r="E617" i="31"/>
  <c r="L617" i="31"/>
  <c r="E618" i="31"/>
  <c r="L618" i="31"/>
  <c r="E619" i="31"/>
  <c r="L619" i="31"/>
  <c r="E620" i="31"/>
  <c r="L620" i="31"/>
  <c r="E621" i="31"/>
  <c r="L621" i="31"/>
  <c r="E622" i="31"/>
  <c r="L622" i="31"/>
  <c r="E623" i="31"/>
  <c r="L623" i="31"/>
  <c r="E624" i="31"/>
  <c r="L624" i="31"/>
  <c r="E625" i="31"/>
  <c r="L625" i="31"/>
  <c r="E626" i="31"/>
  <c r="L626" i="31"/>
  <c r="E627" i="31"/>
  <c r="L627" i="31"/>
  <c r="E628" i="31"/>
  <c r="L628" i="31"/>
  <c r="E629" i="31"/>
  <c r="L629" i="31"/>
  <c r="E630" i="31"/>
  <c r="L630" i="31"/>
  <c r="E631" i="31"/>
  <c r="L631" i="31"/>
  <c r="E632" i="31"/>
  <c r="L632" i="31"/>
  <c r="E633" i="31"/>
  <c r="L633" i="31"/>
  <c r="E634" i="31"/>
  <c r="L634" i="31"/>
  <c r="E635" i="31"/>
  <c r="L635" i="31"/>
  <c r="E636" i="31"/>
  <c r="L636" i="31"/>
  <c r="E637" i="31"/>
  <c r="L637" i="31"/>
  <c r="E638" i="31"/>
  <c r="L638" i="31"/>
  <c r="E639" i="31"/>
  <c r="L639" i="31"/>
  <c r="E640" i="31"/>
  <c r="L640" i="31"/>
  <c r="E641" i="31"/>
  <c r="L641" i="31"/>
  <c r="E642" i="31"/>
  <c r="L642" i="31"/>
  <c r="E643" i="31"/>
  <c r="L643" i="31"/>
  <c r="E644" i="31"/>
  <c r="L644" i="31"/>
  <c r="E645" i="31"/>
  <c r="L645" i="31"/>
  <c r="E646" i="31"/>
  <c r="L646" i="31"/>
  <c r="E647" i="31"/>
  <c r="L647" i="31"/>
  <c r="E648" i="31"/>
  <c r="L648" i="31"/>
  <c r="E649" i="31"/>
  <c r="L649" i="31"/>
  <c r="E650" i="31"/>
  <c r="L650" i="31"/>
  <c r="E651" i="31"/>
  <c r="L651" i="31"/>
  <c r="E652" i="31"/>
  <c r="L652" i="31"/>
  <c r="E653" i="31"/>
  <c r="L653" i="31"/>
  <c r="E654" i="31"/>
  <c r="L654" i="31"/>
  <c r="E655" i="31"/>
  <c r="L655" i="31"/>
  <c r="E656" i="31"/>
  <c r="L656" i="31"/>
  <c r="E657" i="31"/>
  <c r="L657" i="31"/>
  <c r="E658" i="31"/>
  <c r="L658" i="31"/>
  <c r="E659" i="31"/>
  <c r="L659" i="31"/>
  <c r="E660" i="31"/>
  <c r="L660" i="31"/>
  <c r="E661" i="31"/>
  <c r="L661" i="31"/>
  <c r="E662" i="31"/>
  <c r="L662" i="31"/>
  <c r="E663" i="31"/>
  <c r="L663" i="31"/>
  <c r="E664" i="31"/>
  <c r="L664" i="31"/>
  <c r="E665" i="31"/>
  <c r="L665" i="31"/>
  <c r="E666" i="31"/>
  <c r="L666" i="31"/>
  <c r="E667" i="31"/>
  <c r="L667" i="31"/>
  <c r="E668" i="31"/>
  <c r="L668" i="31"/>
  <c r="E669" i="31"/>
  <c r="L669" i="31"/>
  <c r="E670" i="31"/>
  <c r="L670" i="31"/>
  <c r="E671" i="31"/>
  <c r="L671" i="31"/>
  <c r="E672" i="31"/>
  <c r="L672" i="31"/>
  <c r="E673" i="31"/>
  <c r="L673" i="31"/>
  <c r="E674" i="31"/>
  <c r="L674" i="31"/>
  <c r="E675" i="31"/>
  <c r="L675" i="31"/>
  <c r="E676" i="31"/>
  <c r="L676" i="31"/>
  <c r="E677" i="31"/>
  <c r="L677" i="31"/>
  <c r="E678" i="31"/>
  <c r="L678" i="31"/>
  <c r="E679" i="31"/>
  <c r="L679" i="31"/>
  <c r="E680" i="31"/>
  <c r="L680" i="31"/>
  <c r="E681" i="31"/>
  <c r="L681" i="31"/>
  <c r="E682" i="31"/>
  <c r="L682" i="31"/>
  <c r="E683" i="31"/>
  <c r="L683" i="31"/>
  <c r="E684" i="31"/>
  <c r="L684" i="31"/>
  <c r="E685" i="31"/>
  <c r="L685" i="31"/>
  <c r="E686" i="31"/>
  <c r="L686" i="31"/>
  <c r="E687" i="31"/>
  <c r="L687" i="31"/>
  <c r="E688" i="31"/>
  <c r="L688" i="31"/>
  <c r="E689" i="31"/>
  <c r="L689" i="31"/>
  <c r="E690" i="31"/>
  <c r="L690" i="31"/>
  <c r="E691" i="31"/>
  <c r="L691" i="31"/>
  <c r="E692" i="31"/>
  <c r="L692" i="31"/>
  <c r="E693" i="31"/>
  <c r="L693" i="31"/>
  <c r="E694" i="31"/>
  <c r="L694" i="31"/>
  <c r="E695" i="31"/>
  <c r="L695" i="31"/>
  <c r="E696" i="31"/>
  <c r="L696" i="31"/>
  <c r="E697" i="31"/>
  <c r="L697" i="31"/>
  <c r="E698" i="31"/>
  <c r="L698" i="31"/>
  <c r="E699" i="31"/>
  <c r="L699" i="31"/>
  <c r="E700" i="31"/>
  <c r="L700" i="31"/>
  <c r="E701" i="31"/>
  <c r="L701" i="31"/>
  <c r="U701" i="31"/>
  <c r="V701" i="31"/>
  <c r="W701" i="31"/>
  <c r="X701" i="31"/>
  <c r="AN701" i="31"/>
  <c r="AO701" i="31"/>
  <c r="AU701" i="31"/>
  <c r="AV701" i="31"/>
  <c r="AY701" i="31" s="1"/>
  <c r="BA701" i="31"/>
  <c r="BB701" i="31"/>
  <c r="E702" i="31"/>
  <c r="L702" i="31"/>
  <c r="U702" i="31"/>
  <c r="V702" i="31"/>
  <c r="W702" i="31"/>
  <c r="X702" i="31"/>
  <c r="AU702" i="31"/>
  <c r="AV702" i="31"/>
  <c r="AY702" i="31" s="1"/>
  <c r="BA702" i="31"/>
  <c r="BB702" i="31"/>
  <c r="DO702" i="31"/>
  <c r="E703" i="31"/>
  <c r="L703" i="31"/>
  <c r="E704" i="31"/>
  <c r="L704" i="31"/>
  <c r="E705" i="31"/>
  <c r="L705" i="31"/>
  <c r="E706" i="31"/>
  <c r="L706" i="31"/>
  <c r="E707" i="31"/>
  <c r="L707" i="31"/>
  <c r="E708" i="31"/>
  <c r="L708" i="31"/>
  <c r="E709" i="31"/>
  <c r="L709" i="31"/>
  <c r="E710" i="31"/>
  <c r="L710" i="31"/>
  <c r="E711" i="31"/>
  <c r="L711" i="31"/>
  <c r="E712" i="31"/>
  <c r="L712" i="31"/>
  <c r="E713" i="31"/>
  <c r="L713" i="31"/>
  <c r="E714" i="31"/>
  <c r="L714" i="31"/>
  <c r="E715" i="31"/>
  <c r="L715" i="31"/>
  <c r="E716" i="31"/>
  <c r="L716" i="31"/>
  <c r="E717" i="31"/>
  <c r="L717" i="31"/>
  <c r="E718" i="31"/>
  <c r="L718" i="31"/>
  <c r="E719" i="31"/>
  <c r="L719" i="31"/>
  <c r="E720" i="31"/>
  <c r="L720" i="31"/>
  <c r="E721" i="31"/>
  <c r="L721" i="31"/>
  <c r="E722" i="31"/>
  <c r="L722" i="31"/>
  <c r="E723" i="31"/>
  <c r="L723" i="31"/>
  <c r="E724" i="31"/>
  <c r="L724" i="31"/>
  <c r="E725" i="31"/>
  <c r="L725" i="31"/>
  <c r="E726" i="31"/>
  <c r="L726" i="31"/>
  <c r="E727" i="31"/>
  <c r="L727" i="31"/>
  <c r="E728" i="31"/>
  <c r="L728" i="31"/>
  <c r="E729" i="31"/>
  <c r="L729" i="31"/>
  <c r="E730" i="31"/>
  <c r="L730" i="31"/>
  <c r="E731" i="31"/>
  <c r="L731" i="31"/>
  <c r="E732" i="31"/>
  <c r="L732" i="31"/>
  <c r="E733" i="31"/>
  <c r="L733" i="31"/>
  <c r="E734" i="31"/>
  <c r="L734" i="31"/>
  <c r="E735" i="31"/>
  <c r="L735" i="31"/>
  <c r="E736" i="31"/>
  <c r="L736" i="31"/>
  <c r="E737" i="31"/>
  <c r="L737" i="31"/>
  <c r="E738" i="31"/>
  <c r="L738" i="31"/>
  <c r="E739" i="31"/>
  <c r="L739" i="31"/>
  <c r="E740" i="31"/>
  <c r="L740" i="31"/>
  <c r="E741" i="31"/>
  <c r="L741" i="31"/>
  <c r="E742" i="31"/>
  <c r="L742" i="31"/>
  <c r="E743" i="31"/>
  <c r="L743" i="31"/>
  <c r="E744" i="31"/>
  <c r="L744" i="31"/>
  <c r="E745" i="31"/>
  <c r="L745" i="31"/>
  <c r="E746" i="31"/>
  <c r="L746" i="31"/>
  <c r="E747" i="31"/>
  <c r="L747" i="31"/>
  <c r="E748" i="31"/>
  <c r="L748" i="31"/>
  <c r="E749" i="31"/>
  <c r="L749" i="31"/>
  <c r="E750" i="31"/>
  <c r="L750" i="31"/>
  <c r="E751" i="31"/>
  <c r="L751" i="31"/>
  <c r="E752" i="31"/>
  <c r="L752" i="31"/>
  <c r="E753" i="31"/>
  <c r="L753" i="31"/>
  <c r="E754" i="31"/>
  <c r="L754" i="31"/>
  <c r="E755" i="31"/>
  <c r="L755" i="31"/>
  <c r="E756" i="31"/>
  <c r="L756" i="31"/>
  <c r="E757" i="31"/>
  <c r="L757" i="31"/>
  <c r="E758" i="31"/>
  <c r="L758" i="31"/>
  <c r="E759" i="31"/>
  <c r="L759" i="31"/>
  <c r="E760" i="31"/>
  <c r="L760" i="31"/>
  <c r="E761" i="31"/>
  <c r="L761" i="31"/>
  <c r="E762" i="31"/>
  <c r="L762" i="31"/>
  <c r="E763" i="31"/>
  <c r="L763" i="31"/>
  <c r="E764" i="31"/>
  <c r="L764" i="31"/>
  <c r="E765" i="31"/>
  <c r="L765" i="31"/>
  <c r="L766" i="31"/>
  <c r="AU766" i="31"/>
  <c r="AV766" i="31"/>
  <c r="BA766" i="31"/>
  <c r="BB766" i="31"/>
  <c r="E767" i="31"/>
  <c r="L767" i="31"/>
  <c r="E768" i="31"/>
  <c r="L768" i="31"/>
  <c r="E769" i="31"/>
  <c r="L769" i="31"/>
  <c r="E770" i="31"/>
  <c r="L770" i="31"/>
  <c r="E771" i="31"/>
  <c r="L771" i="31"/>
  <c r="E772" i="31"/>
  <c r="L772" i="31"/>
  <c r="E773" i="31"/>
  <c r="L773" i="31"/>
  <c r="E774" i="31"/>
  <c r="L774" i="31"/>
  <c r="E775" i="31"/>
  <c r="L775" i="31"/>
  <c r="E776" i="31"/>
  <c r="L776" i="31"/>
  <c r="E777" i="31"/>
  <c r="L777" i="31"/>
  <c r="E778" i="31"/>
  <c r="L778" i="31"/>
  <c r="E779" i="31"/>
  <c r="L779" i="31"/>
  <c r="E780" i="31"/>
  <c r="L780" i="31"/>
  <c r="E781" i="31"/>
  <c r="L781" i="31"/>
  <c r="E782" i="31"/>
  <c r="L782" i="31"/>
  <c r="E783" i="31"/>
  <c r="L783" i="31"/>
  <c r="E784" i="31"/>
  <c r="L784" i="31"/>
  <c r="E785" i="31"/>
  <c r="L785" i="31"/>
  <c r="E786" i="31"/>
  <c r="L786" i="31"/>
  <c r="E787" i="31"/>
  <c r="L787" i="31"/>
  <c r="E788" i="31"/>
  <c r="L788" i="31"/>
  <c r="E789" i="31"/>
  <c r="L789" i="31"/>
  <c r="E790" i="31"/>
  <c r="L790" i="31"/>
  <c r="E791" i="31"/>
  <c r="L791" i="31"/>
  <c r="E792" i="31"/>
  <c r="L792" i="31"/>
  <c r="E793" i="31"/>
  <c r="L793" i="31"/>
  <c r="E794" i="31"/>
  <c r="L794" i="31"/>
  <c r="E795" i="31"/>
  <c r="L795" i="31"/>
  <c r="E796" i="31"/>
  <c r="L796" i="31"/>
  <c r="E797" i="31"/>
  <c r="L797" i="31"/>
  <c r="E798" i="31"/>
  <c r="L798" i="31"/>
  <c r="E799" i="31"/>
  <c r="L799" i="31"/>
  <c r="E800" i="31"/>
  <c r="L800" i="31"/>
  <c r="E801" i="31"/>
  <c r="L801" i="31"/>
  <c r="E802" i="31"/>
  <c r="L802" i="31"/>
  <c r="E803" i="31"/>
  <c r="L803" i="31"/>
  <c r="E804" i="31"/>
  <c r="L804" i="31"/>
  <c r="E805" i="31"/>
  <c r="L805" i="31"/>
  <c r="E806" i="31"/>
  <c r="L806" i="31"/>
  <c r="E807" i="31"/>
  <c r="L807" i="31"/>
  <c r="E808" i="31"/>
  <c r="L808" i="31"/>
  <c r="E809" i="31"/>
  <c r="L809" i="31"/>
  <c r="E810" i="31"/>
  <c r="L810" i="31"/>
  <c r="E811" i="31"/>
  <c r="L811" i="31"/>
  <c r="E812" i="31"/>
  <c r="L812" i="31"/>
  <c r="E813" i="31"/>
  <c r="L813" i="31"/>
  <c r="E814" i="31"/>
  <c r="L814" i="31"/>
  <c r="E815" i="31"/>
  <c r="L815" i="31"/>
  <c r="E816" i="31"/>
  <c r="L816" i="31"/>
  <c r="E817" i="31"/>
  <c r="L817" i="31"/>
  <c r="E818" i="31"/>
  <c r="L818" i="31"/>
  <c r="E819" i="31"/>
  <c r="L819" i="31"/>
  <c r="E820" i="31"/>
  <c r="L820" i="31"/>
  <c r="E821" i="31"/>
  <c r="L821" i="31"/>
  <c r="E822" i="31"/>
  <c r="L822" i="31"/>
  <c r="E823" i="31"/>
  <c r="L823" i="31"/>
  <c r="E824" i="31"/>
  <c r="L824" i="31"/>
  <c r="E825" i="31"/>
  <c r="L825" i="31"/>
  <c r="E826" i="31"/>
  <c r="L826" i="31"/>
  <c r="E827" i="31"/>
  <c r="L827" i="31"/>
  <c r="E828" i="31"/>
  <c r="L828" i="31"/>
  <c r="E829" i="31"/>
  <c r="L829" i="31"/>
  <c r="E830" i="31"/>
  <c r="L830" i="31"/>
  <c r="E831" i="31"/>
  <c r="L831" i="31"/>
  <c r="E832" i="31"/>
  <c r="L832" i="31"/>
  <c r="E833" i="31"/>
  <c r="L833" i="31"/>
  <c r="E834" i="31"/>
  <c r="L834" i="31"/>
  <c r="E835" i="31"/>
  <c r="L835" i="31"/>
  <c r="E836" i="31"/>
  <c r="L836" i="31"/>
  <c r="E837" i="31"/>
  <c r="L837" i="31"/>
  <c r="E838" i="31"/>
  <c r="L838" i="31"/>
  <c r="E839" i="31"/>
  <c r="L839" i="31"/>
  <c r="E840" i="31"/>
  <c r="L840" i="31"/>
  <c r="E841" i="31"/>
  <c r="L841" i="31"/>
  <c r="U841" i="31"/>
  <c r="V841" i="31"/>
  <c r="W841" i="31"/>
  <c r="X841" i="31"/>
  <c r="AN841" i="31"/>
  <c r="AO841" i="31"/>
  <c r="AU841" i="31"/>
  <c r="AV841" i="31"/>
  <c r="AY841" i="31" s="1"/>
  <c r="BA841" i="31"/>
  <c r="BB841" i="31"/>
  <c r="E842" i="31"/>
  <c r="L842" i="31"/>
  <c r="U842" i="31"/>
  <c r="V842" i="31"/>
  <c r="W842" i="31"/>
  <c r="X842" i="31"/>
  <c r="AU842" i="31"/>
  <c r="AV842" i="31"/>
  <c r="AY842" i="31" s="1"/>
  <c r="BA842" i="31"/>
  <c r="BB842" i="31"/>
  <c r="DO842" i="31"/>
  <c r="E843" i="31"/>
  <c r="L843" i="31"/>
  <c r="E844" i="31"/>
  <c r="L844" i="31"/>
  <c r="E845" i="31"/>
  <c r="L845" i="31"/>
  <c r="E846" i="31"/>
  <c r="L846" i="31"/>
  <c r="E847" i="31"/>
  <c r="L847" i="31"/>
  <c r="E848" i="31"/>
  <c r="L848" i="31"/>
  <c r="E849" i="31"/>
  <c r="L849" i="31"/>
  <c r="E850" i="31"/>
  <c r="L850" i="31"/>
  <c r="E851" i="31"/>
  <c r="L851" i="31"/>
  <c r="E852" i="31"/>
  <c r="L852" i="31"/>
  <c r="E853" i="31"/>
  <c r="L853" i="31"/>
  <c r="E854" i="31"/>
  <c r="L854" i="31"/>
  <c r="E855" i="31"/>
  <c r="L855" i="31"/>
  <c r="U855" i="31"/>
  <c r="V855" i="31"/>
  <c r="W855" i="31"/>
  <c r="X855" i="31"/>
  <c r="E856" i="31"/>
  <c r="L856" i="31"/>
  <c r="U856" i="31"/>
  <c r="V856" i="31"/>
  <c r="W856" i="31"/>
  <c r="X856" i="31"/>
  <c r="E857" i="31"/>
  <c r="L857" i="31"/>
  <c r="E858" i="31"/>
  <c r="L858" i="31"/>
  <c r="E859" i="31"/>
  <c r="L859" i="31"/>
  <c r="E860" i="31"/>
  <c r="L860" i="31"/>
  <c r="E861" i="31"/>
  <c r="L861" i="31"/>
  <c r="E862" i="31"/>
  <c r="L862" i="31"/>
  <c r="E863" i="31"/>
  <c r="L863" i="31"/>
  <c r="E864" i="31"/>
  <c r="L864" i="31"/>
  <c r="E865" i="31"/>
  <c r="L865" i="31"/>
  <c r="E866" i="31"/>
  <c r="L866" i="31"/>
  <c r="E867" i="31"/>
  <c r="L867" i="31"/>
  <c r="E868" i="31"/>
  <c r="L868" i="31"/>
  <c r="E869" i="31"/>
  <c r="L869" i="31"/>
  <c r="E870" i="31"/>
  <c r="L870" i="31"/>
  <c r="E871" i="31"/>
  <c r="L871" i="31"/>
  <c r="E872" i="31"/>
  <c r="L872" i="31"/>
  <c r="E873" i="31"/>
  <c r="L873" i="31"/>
  <c r="E874" i="31"/>
  <c r="L874" i="31"/>
  <c r="E875" i="31"/>
  <c r="L875" i="31"/>
  <c r="E876" i="31"/>
  <c r="L876" i="31"/>
  <c r="E877" i="31"/>
  <c r="L877" i="31"/>
  <c r="E878" i="31"/>
  <c r="L878" i="31"/>
  <c r="E879" i="31"/>
  <c r="L879" i="31"/>
  <c r="E880" i="31"/>
  <c r="L880" i="31"/>
  <c r="E881" i="31"/>
  <c r="L881" i="31"/>
  <c r="E882" i="31"/>
  <c r="L882" i="31"/>
  <c r="E883" i="31"/>
  <c r="L883" i="31"/>
  <c r="E884" i="31"/>
  <c r="L884" i="31"/>
  <c r="E885" i="31"/>
  <c r="L885" i="31"/>
  <c r="E886" i="31"/>
  <c r="L886" i="31"/>
  <c r="E887" i="31"/>
  <c r="L887" i="31"/>
  <c r="E888" i="31"/>
  <c r="L888" i="31"/>
  <c r="E889" i="31"/>
  <c r="L889" i="31"/>
  <c r="E890" i="31"/>
  <c r="L890" i="31"/>
  <c r="E891" i="31"/>
  <c r="L891" i="31"/>
  <c r="E892" i="31"/>
  <c r="L892" i="31"/>
  <c r="E893" i="31"/>
  <c r="L893" i="31"/>
  <c r="E894" i="31"/>
  <c r="L894" i="31"/>
  <c r="E895" i="31"/>
  <c r="L895" i="31"/>
  <c r="E896" i="31"/>
  <c r="L896" i="31"/>
  <c r="E897" i="31"/>
  <c r="L897" i="31"/>
  <c r="E898" i="31"/>
  <c r="L898" i="31"/>
  <c r="E899" i="31"/>
  <c r="L899" i="31"/>
  <c r="E900" i="31"/>
  <c r="L900" i="31"/>
  <c r="E901" i="31"/>
  <c r="L901" i="31"/>
  <c r="E902" i="31"/>
  <c r="L902" i="31"/>
  <c r="E903" i="31"/>
  <c r="L903" i="31"/>
  <c r="E904" i="31"/>
  <c r="L904" i="31"/>
  <c r="E905" i="31"/>
  <c r="L905" i="31"/>
  <c r="E906" i="31"/>
  <c r="L906" i="31"/>
  <c r="E907" i="31"/>
  <c r="L907" i="31"/>
  <c r="E908" i="31"/>
  <c r="L908" i="31"/>
  <c r="E909" i="31"/>
  <c r="L909" i="31"/>
  <c r="E910" i="31"/>
  <c r="L910" i="31"/>
  <c r="E911" i="31"/>
  <c r="L911" i="31"/>
  <c r="E912" i="31"/>
  <c r="L912" i="31"/>
  <c r="E913" i="31"/>
  <c r="L913" i="31"/>
  <c r="E914" i="31"/>
  <c r="L914" i="31"/>
  <c r="E915" i="31"/>
  <c r="L915" i="31"/>
  <c r="E916" i="31"/>
  <c r="L916" i="31"/>
  <c r="E917" i="31"/>
  <c r="L917" i="31"/>
  <c r="E918" i="31"/>
  <c r="L918" i="31"/>
  <c r="E919" i="31"/>
  <c r="L919" i="31"/>
  <c r="E920" i="31"/>
  <c r="L920" i="31"/>
  <c r="E921" i="31"/>
  <c r="L921" i="31"/>
  <c r="E922" i="31"/>
  <c r="L922" i="31"/>
  <c r="E923" i="31"/>
  <c r="L923" i="31"/>
  <c r="E924" i="31"/>
  <c r="L924" i="31"/>
  <c r="E925" i="31"/>
  <c r="L925" i="31"/>
  <c r="E926" i="31"/>
  <c r="L926" i="31"/>
  <c r="E927" i="31"/>
  <c r="L927" i="31"/>
  <c r="E928" i="31"/>
  <c r="L928" i="31"/>
  <c r="E929" i="31"/>
  <c r="L929" i="31"/>
  <c r="E930" i="31"/>
  <c r="L930" i="31"/>
  <c r="E931" i="31"/>
  <c r="L931" i="31"/>
  <c r="E932" i="31"/>
  <c r="L932" i="31"/>
  <c r="E933" i="31"/>
  <c r="L933" i="31"/>
  <c r="E934" i="31"/>
  <c r="L934" i="31"/>
  <c r="E935" i="31"/>
  <c r="L935" i="31"/>
  <c r="E936" i="31"/>
  <c r="L936" i="31"/>
  <c r="E937" i="31"/>
  <c r="L937" i="31"/>
  <c r="E938" i="31"/>
  <c r="L938" i="31"/>
  <c r="E939" i="31"/>
  <c r="L939" i="31"/>
  <c r="E940" i="31"/>
  <c r="L940" i="31"/>
  <c r="E941" i="31"/>
  <c r="L941" i="31"/>
  <c r="E942" i="31"/>
  <c r="L942" i="31"/>
  <c r="E943" i="31"/>
  <c r="L943" i="31"/>
  <c r="E944" i="31"/>
  <c r="L944" i="31"/>
  <c r="E945" i="31"/>
  <c r="L945" i="31"/>
  <c r="E946" i="31"/>
  <c r="L946" i="31"/>
  <c r="E947" i="31"/>
  <c r="L947" i="31"/>
  <c r="E948" i="31"/>
  <c r="L948" i="31"/>
  <c r="E949" i="31"/>
  <c r="L949" i="31"/>
  <c r="E950" i="31"/>
  <c r="L950" i="31"/>
  <c r="E951" i="31"/>
  <c r="L951" i="31"/>
  <c r="E952" i="31"/>
  <c r="L952" i="31"/>
  <c r="E953" i="31"/>
  <c r="L953" i="31"/>
  <c r="E954" i="31"/>
  <c r="L954" i="31"/>
  <c r="E955" i="31"/>
  <c r="L955" i="31"/>
  <c r="E956" i="31"/>
  <c r="L956" i="31"/>
  <c r="E957" i="31"/>
  <c r="L957" i="31"/>
  <c r="E958" i="31"/>
  <c r="L958" i="31"/>
  <c r="E959" i="31"/>
  <c r="L959" i="31"/>
  <c r="E960" i="31"/>
  <c r="L960" i="31"/>
  <c r="E961" i="31"/>
  <c r="L961" i="31"/>
  <c r="E962" i="31"/>
  <c r="L962" i="31"/>
  <c r="E963" i="31"/>
  <c r="L963" i="31"/>
  <c r="E964" i="31"/>
  <c r="L964" i="31"/>
  <c r="E965" i="31"/>
  <c r="L965" i="31"/>
  <c r="E966" i="31"/>
  <c r="L966" i="31"/>
  <c r="E967" i="31"/>
  <c r="L967" i="31"/>
  <c r="E968" i="31"/>
  <c r="L968" i="31"/>
  <c r="E969" i="31"/>
  <c r="L969" i="31"/>
  <c r="E970" i="31"/>
  <c r="L970" i="31"/>
  <c r="E971" i="31"/>
  <c r="L971" i="31"/>
  <c r="E972" i="31"/>
  <c r="L972" i="31"/>
  <c r="E973" i="31"/>
  <c r="L973" i="31"/>
  <c r="E974" i="31"/>
  <c r="L974" i="31"/>
  <c r="E975" i="31"/>
  <c r="L975" i="31"/>
  <c r="E976" i="31"/>
  <c r="L976" i="31"/>
  <c r="E977" i="31"/>
  <c r="L977" i="31"/>
  <c r="E978" i="31"/>
  <c r="L978" i="31"/>
  <c r="E979" i="31"/>
  <c r="L979" i="31"/>
  <c r="E980" i="31"/>
  <c r="L980" i="31"/>
  <c r="E981" i="31"/>
  <c r="L981" i="31"/>
  <c r="U981" i="31"/>
  <c r="V981" i="31"/>
  <c r="W981" i="31"/>
  <c r="X981" i="31"/>
  <c r="AN981" i="31"/>
  <c r="AO981" i="31"/>
  <c r="AU981" i="31"/>
  <c r="AV981" i="31"/>
  <c r="AY981" i="31" s="1"/>
  <c r="BA981" i="31"/>
  <c r="BB981" i="31"/>
  <c r="E982" i="31"/>
  <c r="L982" i="31"/>
  <c r="U982" i="31"/>
  <c r="V982" i="31"/>
  <c r="W982" i="31"/>
  <c r="X982" i="31"/>
  <c r="AU982" i="31"/>
  <c r="AV982" i="31"/>
  <c r="AZ982" i="31" s="1"/>
  <c r="BA982" i="31"/>
  <c r="BB982" i="31"/>
  <c r="DO982" i="31"/>
  <c r="E983" i="31"/>
  <c r="L983" i="31"/>
  <c r="E984" i="31"/>
  <c r="L984" i="31"/>
  <c r="E985" i="31"/>
  <c r="L985" i="31"/>
  <c r="E986" i="31"/>
  <c r="L986" i="31"/>
  <c r="E987" i="31"/>
  <c r="L987" i="31"/>
  <c r="E988" i="31"/>
  <c r="L988" i="31"/>
  <c r="E989" i="31"/>
  <c r="L989" i="31"/>
  <c r="E990" i="31"/>
  <c r="L990" i="31"/>
  <c r="E991" i="31"/>
  <c r="L991" i="31"/>
  <c r="E992" i="31"/>
  <c r="L992" i="31"/>
  <c r="E993" i="31"/>
  <c r="L993" i="31"/>
  <c r="E994" i="31"/>
  <c r="L994" i="31"/>
  <c r="E995" i="31"/>
  <c r="L995" i="31"/>
  <c r="E996" i="31"/>
  <c r="L996" i="31"/>
  <c r="E997" i="31"/>
  <c r="L997" i="31"/>
  <c r="E998" i="31"/>
  <c r="L998" i="31"/>
  <c r="E999" i="31"/>
  <c r="L999" i="31"/>
  <c r="E1000" i="31"/>
  <c r="L1000" i="31"/>
  <c r="E1001" i="31"/>
  <c r="L1001" i="31"/>
  <c r="E1002" i="31"/>
  <c r="L1002" i="31"/>
  <c r="E1003" i="31"/>
  <c r="L1003" i="31"/>
  <c r="E1004" i="31"/>
  <c r="L1004" i="31"/>
  <c r="E1005" i="31"/>
  <c r="L1005" i="31"/>
  <c r="E1006" i="31"/>
  <c r="L1006" i="31"/>
  <c r="E1007" i="31"/>
  <c r="L1007" i="31"/>
  <c r="E1008" i="31"/>
  <c r="L1008" i="31"/>
  <c r="E1009" i="31"/>
  <c r="L1009" i="31"/>
  <c r="E1010" i="31"/>
  <c r="L1010" i="31"/>
  <c r="E1011" i="31"/>
  <c r="L1011" i="31"/>
  <c r="E1012" i="31"/>
  <c r="L1012" i="31"/>
  <c r="E1013" i="31"/>
  <c r="L1013" i="31"/>
  <c r="E1014" i="31"/>
  <c r="L1014" i="31"/>
  <c r="E1015" i="31"/>
  <c r="L1015" i="31"/>
  <c r="E1016" i="31"/>
  <c r="L1016" i="31"/>
  <c r="E1017" i="31"/>
  <c r="L1017" i="31"/>
  <c r="E1018" i="31"/>
  <c r="L1018" i="31"/>
  <c r="E1019" i="31"/>
  <c r="L1019" i="31"/>
  <c r="E1020" i="31"/>
  <c r="L1020" i="31"/>
  <c r="E1021" i="31"/>
  <c r="L1021" i="31"/>
  <c r="E1022" i="31"/>
  <c r="L1022" i="31"/>
  <c r="E1023" i="31"/>
  <c r="L1023" i="31"/>
  <c r="E1024" i="31"/>
  <c r="L1024" i="31"/>
  <c r="E1025" i="31"/>
  <c r="L1025" i="31"/>
  <c r="E1026" i="31"/>
  <c r="L1026" i="31"/>
  <c r="E1027" i="31"/>
  <c r="L1027" i="31"/>
  <c r="E1028" i="31"/>
  <c r="L1028" i="31"/>
  <c r="E1029" i="31"/>
  <c r="L1029" i="31"/>
  <c r="E1030" i="31"/>
  <c r="L1030" i="31"/>
  <c r="E1031" i="31"/>
  <c r="L1031" i="31"/>
  <c r="E1032" i="31"/>
  <c r="L1032" i="31"/>
  <c r="E1033" i="31"/>
  <c r="L1033" i="31"/>
  <c r="E1034" i="31"/>
  <c r="L1034" i="31"/>
  <c r="E1035" i="31"/>
  <c r="L1035" i="31"/>
  <c r="E1036" i="31"/>
  <c r="L1036" i="31"/>
  <c r="E1037" i="31"/>
  <c r="L1037" i="31"/>
  <c r="E1038" i="31"/>
  <c r="L1038" i="31"/>
  <c r="E1039" i="31"/>
  <c r="L1039" i="31"/>
  <c r="E1040" i="31"/>
  <c r="L1040" i="31"/>
  <c r="E1041" i="31"/>
  <c r="L1041" i="31"/>
  <c r="E1042" i="31"/>
  <c r="L1042" i="31"/>
  <c r="E1043" i="31"/>
  <c r="L1043" i="31"/>
  <c r="E1044" i="31"/>
  <c r="L1044" i="31"/>
  <c r="E1045" i="31"/>
  <c r="L1045" i="31"/>
  <c r="E1046" i="31"/>
  <c r="L1046" i="31"/>
  <c r="E1047" i="31"/>
  <c r="L1047" i="31"/>
  <c r="E1048" i="31"/>
  <c r="L1048" i="31"/>
  <c r="E1049" i="31"/>
  <c r="L1049" i="31"/>
  <c r="E1050" i="31"/>
  <c r="L1050" i="31"/>
  <c r="E1051" i="31"/>
  <c r="L1051" i="31"/>
  <c r="E1052" i="31"/>
  <c r="L1052" i="31"/>
  <c r="E1053" i="31"/>
  <c r="L1053" i="31"/>
  <c r="E1054" i="31"/>
  <c r="L1054" i="31"/>
  <c r="E1055" i="31"/>
  <c r="L1055" i="31"/>
  <c r="E1056" i="31"/>
  <c r="L1056" i="31"/>
  <c r="E1057" i="31"/>
  <c r="L1057" i="31"/>
  <c r="E1058" i="31"/>
  <c r="L1058" i="31"/>
  <c r="E1059" i="31"/>
  <c r="L1059" i="31"/>
  <c r="E1060" i="31"/>
  <c r="L1060" i="31"/>
  <c r="E1061" i="31"/>
  <c r="L1061" i="31"/>
  <c r="E1062" i="31"/>
  <c r="L1062" i="31"/>
  <c r="E1063" i="31"/>
  <c r="L1063" i="31"/>
  <c r="E1064" i="31"/>
  <c r="L1064" i="31"/>
  <c r="E1065" i="31"/>
  <c r="L1065" i="31"/>
  <c r="E1066" i="31"/>
  <c r="L1066" i="31"/>
  <c r="E1067" i="31"/>
  <c r="L1067" i="31"/>
  <c r="E1068" i="31"/>
  <c r="L1068" i="31"/>
  <c r="E1069" i="31"/>
  <c r="L1069" i="31"/>
  <c r="E1070" i="31"/>
  <c r="L1070" i="31"/>
  <c r="E1071" i="31"/>
  <c r="L1071" i="31"/>
  <c r="E1072" i="31"/>
  <c r="L1072" i="31"/>
  <c r="E1073" i="31"/>
  <c r="L1073" i="31"/>
  <c r="E1074" i="31"/>
  <c r="L1074" i="31"/>
  <c r="E1075" i="31"/>
  <c r="L1075" i="31"/>
  <c r="E1076" i="31"/>
  <c r="L1076" i="31"/>
  <c r="E1077" i="31"/>
  <c r="L1077" i="31"/>
  <c r="E1078" i="31"/>
  <c r="L1078" i="31"/>
  <c r="E1079" i="31"/>
  <c r="L1079" i="31"/>
  <c r="E1080" i="31"/>
  <c r="L1080" i="31"/>
  <c r="E1081" i="31"/>
  <c r="L1081" i="31"/>
  <c r="E1082" i="31"/>
  <c r="L1082" i="31"/>
  <c r="E1083" i="31"/>
  <c r="L1083" i="31"/>
  <c r="U1083" i="31"/>
  <c r="V1083" i="31"/>
  <c r="W1083" i="31"/>
  <c r="X1083" i="31"/>
  <c r="AN1083" i="31"/>
  <c r="AO1083" i="31"/>
  <c r="AU1083" i="31"/>
  <c r="AV1083" i="31"/>
  <c r="AY1083" i="31" s="1"/>
  <c r="BA1083" i="31"/>
  <c r="BB1083" i="31"/>
  <c r="E1084" i="31"/>
  <c r="L1084" i="31"/>
  <c r="U1084" i="31"/>
  <c r="V1084" i="31"/>
  <c r="W1084" i="31"/>
  <c r="X1084" i="31"/>
  <c r="E1085" i="31"/>
  <c r="L1085" i="31"/>
  <c r="E1086" i="31"/>
  <c r="L1086" i="31"/>
  <c r="E1087" i="31"/>
  <c r="L1087" i="31"/>
  <c r="E1088" i="31"/>
  <c r="L1088" i="31"/>
  <c r="E1089" i="31"/>
  <c r="L1089" i="31"/>
  <c r="E1090" i="31"/>
  <c r="L1090" i="31"/>
  <c r="E1091" i="31"/>
  <c r="L1091" i="31"/>
  <c r="E1092" i="31"/>
  <c r="L1092" i="31"/>
  <c r="E1093" i="31"/>
  <c r="L1093" i="31"/>
  <c r="E1094" i="31"/>
  <c r="L1094" i="31"/>
  <c r="E1095" i="31"/>
  <c r="L1095" i="31"/>
  <c r="E1096" i="31"/>
  <c r="L1096" i="31"/>
  <c r="E1097" i="31"/>
  <c r="L1097" i="31"/>
  <c r="E1098" i="31"/>
  <c r="L1098" i="31"/>
  <c r="E1099" i="31"/>
  <c r="L1099" i="31"/>
  <c r="E1100" i="31"/>
  <c r="L1100" i="31"/>
  <c r="E1101" i="31"/>
  <c r="L1101" i="31"/>
  <c r="E1102" i="31"/>
  <c r="L1102" i="31"/>
  <c r="E1103" i="31"/>
  <c r="L1103" i="31"/>
  <c r="E1104" i="31"/>
  <c r="L1104" i="31"/>
  <c r="E1105" i="31"/>
  <c r="L1105" i="31"/>
  <c r="E1106" i="31"/>
  <c r="L1106" i="31"/>
  <c r="E1107" i="31"/>
  <c r="L1107" i="31"/>
  <c r="E1108" i="31"/>
  <c r="L1108" i="31"/>
  <c r="E1109" i="31"/>
  <c r="L1109" i="31"/>
  <c r="E1110" i="31"/>
  <c r="L1110" i="31"/>
  <c r="E1111" i="31"/>
  <c r="L1111" i="31"/>
  <c r="E1112" i="31"/>
  <c r="L1112" i="31"/>
  <c r="E1113" i="31"/>
  <c r="L1113" i="31"/>
  <c r="E1114" i="31"/>
  <c r="L1114" i="31"/>
  <c r="E1115" i="31"/>
  <c r="L1115" i="31"/>
  <c r="E1116" i="31"/>
  <c r="L1116" i="31"/>
  <c r="E1117" i="31"/>
  <c r="L1117" i="31"/>
  <c r="E1118" i="31"/>
  <c r="L1118" i="31"/>
  <c r="E1119" i="31"/>
  <c r="L1119" i="31"/>
  <c r="E1120" i="31"/>
  <c r="L1120" i="31"/>
  <c r="E1121" i="31"/>
  <c r="L1121" i="31"/>
  <c r="E1122" i="31"/>
  <c r="L1122" i="31"/>
  <c r="E1123" i="31"/>
  <c r="L1123" i="31"/>
  <c r="E1124" i="31"/>
  <c r="L1124" i="31"/>
  <c r="E1125" i="31"/>
  <c r="L1125" i="31"/>
  <c r="E1126" i="31"/>
  <c r="L1126" i="31"/>
  <c r="E1127" i="31"/>
  <c r="L1127" i="31"/>
  <c r="E1128" i="31"/>
  <c r="L1128" i="31"/>
  <c r="E1129" i="31"/>
  <c r="L1129" i="31"/>
  <c r="E1130" i="31"/>
  <c r="L1130" i="31"/>
  <c r="E1131" i="31"/>
  <c r="L1131" i="31"/>
  <c r="E1132" i="31"/>
  <c r="L1132" i="31"/>
  <c r="E1133" i="31"/>
  <c r="L1133" i="31"/>
  <c r="E1134" i="31"/>
  <c r="L1134" i="31"/>
  <c r="E1135" i="31"/>
  <c r="L1135" i="31"/>
  <c r="E1136" i="31"/>
  <c r="L1136" i="31"/>
  <c r="E1137" i="31"/>
  <c r="L1137" i="31"/>
  <c r="E1138" i="31"/>
  <c r="L1138" i="31"/>
  <c r="E1139" i="31"/>
  <c r="L1139" i="31"/>
  <c r="E1140" i="31"/>
  <c r="L1140" i="31"/>
  <c r="E1141" i="31"/>
  <c r="L1141" i="31"/>
  <c r="E1142" i="31"/>
  <c r="L1142" i="31"/>
  <c r="E1143" i="31"/>
  <c r="L1143" i="31"/>
  <c r="E1144" i="31"/>
  <c r="L1144" i="31"/>
  <c r="E1145" i="31"/>
  <c r="L1145" i="31"/>
  <c r="E1146" i="31"/>
  <c r="L1146" i="31"/>
  <c r="E1147" i="31"/>
  <c r="L1147" i="31"/>
  <c r="E1148" i="31"/>
  <c r="L1148" i="31"/>
  <c r="E1149" i="31"/>
  <c r="L1149" i="31"/>
  <c r="E1150" i="31"/>
  <c r="L1150" i="31"/>
  <c r="E1151" i="31"/>
  <c r="L1151" i="31"/>
  <c r="E1152" i="31"/>
  <c r="L1152" i="31"/>
  <c r="E1153" i="31"/>
  <c r="L1153" i="31"/>
  <c r="E1154" i="31"/>
  <c r="L1154" i="31"/>
  <c r="E1155" i="31"/>
  <c r="L1155" i="31"/>
  <c r="E1156" i="31"/>
  <c r="L1156" i="31"/>
  <c r="E1157" i="31"/>
  <c r="L1157" i="31"/>
  <c r="E1158" i="31"/>
  <c r="L1158" i="31"/>
  <c r="E1159" i="31"/>
  <c r="L1159" i="31"/>
  <c r="E1160" i="31"/>
  <c r="L1160" i="31"/>
  <c r="E1161" i="31"/>
  <c r="L1161" i="31"/>
  <c r="E1162" i="31"/>
  <c r="L1162" i="31"/>
  <c r="E1163" i="31"/>
  <c r="L1163" i="31"/>
  <c r="E1164" i="31"/>
  <c r="L1164" i="31"/>
  <c r="E1165" i="31"/>
  <c r="L1165" i="31"/>
  <c r="E1166" i="31"/>
  <c r="L1166" i="31"/>
  <c r="E1167" i="31"/>
  <c r="L1167" i="31"/>
  <c r="E1168" i="31"/>
  <c r="L1168" i="31"/>
  <c r="E1169" i="31"/>
  <c r="L1169" i="31"/>
  <c r="E1170" i="31"/>
  <c r="L1170" i="31"/>
  <c r="E1171" i="31"/>
  <c r="L1171" i="31"/>
  <c r="E1172" i="31"/>
  <c r="L1172" i="31"/>
  <c r="E1173" i="31"/>
  <c r="L1173" i="31"/>
  <c r="E1174" i="31"/>
  <c r="L1174" i="31"/>
  <c r="E1175" i="31"/>
  <c r="L1175" i="31"/>
  <c r="E1176" i="31"/>
  <c r="L1176" i="31"/>
  <c r="E1177" i="31"/>
  <c r="L1177" i="31"/>
  <c r="U1177" i="31"/>
  <c r="V1177" i="31"/>
  <c r="W1177" i="31"/>
  <c r="X1177" i="31"/>
  <c r="AU1177" i="31"/>
  <c r="AV1177" i="31"/>
  <c r="AZ1177" i="31" s="1"/>
  <c r="BA1177" i="31"/>
  <c r="BB1177" i="31"/>
  <c r="DO1177" i="31"/>
  <c r="E1178" i="31"/>
  <c r="L1178" i="31"/>
  <c r="E1179" i="31"/>
  <c r="L1179" i="31"/>
  <c r="E1180" i="31"/>
  <c r="L1180" i="31"/>
  <c r="E1181" i="31"/>
  <c r="L1181" i="31"/>
  <c r="E1182" i="31"/>
  <c r="L1182" i="31"/>
  <c r="E1183" i="31"/>
  <c r="L1183" i="31"/>
  <c r="E1184" i="31"/>
  <c r="L1184" i="31"/>
  <c r="E1185" i="31"/>
  <c r="L1185" i="31"/>
  <c r="E1186" i="31"/>
  <c r="L1186" i="31"/>
  <c r="E1187" i="31"/>
  <c r="L1187" i="31"/>
  <c r="E1188" i="31"/>
  <c r="L1188" i="31"/>
  <c r="E1189" i="31"/>
  <c r="L1189" i="31"/>
  <c r="E1190" i="31"/>
  <c r="L1190" i="31"/>
  <c r="E1191" i="31"/>
  <c r="L1191" i="31"/>
  <c r="E1192" i="31"/>
  <c r="L1192" i="31"/>
  <c r="E1193" i="31"/>
  <c r="L1193" i="31"/>
  <c r="E1194" i="31"/>
  <c r="L1194" i="31"/>
  <c r="E1195" i="31"/>
  <c r="L1195" i="31"/>
  <c r="E1196" i="31"/>
  <c r="L1196" i="31"/>
  <c r="E1197" i="31"/>
  <c r="L1197" i="31"/>
  <c r="E1198" i="31"/>
  <c r="L1198" i="31"/>
  <c r="E1199" i="31"/>
  <c r="L1199" i="31"/>
  <c r="E1200" i="31"/>
  <c r="L1200" i="31"/>
  <c r="E1201" i="31"/>
  <c r="L1201" i="31"/>
  <c r="E1202" i="31"/>
  <c r="L1202" i="31"/>
  <c r="E1203" i="31"/>
  <c r="L1203" i="31"/>
  <c r="E1204" i="31"/>
  <c r="L1204" i="31"/>
  <c r="E1205" i="31"/>
  <c r="L1205" i="31"/>
  <c r="E1206" i="31"/>
  <c r="L1206" i="31"/>
  <c r="E1207" i="31"/>
  <c r="L1207" i="31"/>
  <c r="E1208" i="31"/>
  <c r="L1208" i="31"/>
  <c r="E1209" i="31"/>
  <c r="L1209" i="31"/>
  <c r="E1210" i="31"/>
  <c r="L1210" i="31"/>
  <c r="E1211" i="31"/>
  <c r="L1211" i="31"/>
  <c r="E1212" i="31"/>
  <c r="L1212" i="31"/>
  <c r="E1213" i="31"/>
  <c r="L1213" i="31"/>
  <c r="E1214" i="31"/>
  <c r="L1214" i="31"/>
  <c r="E1215" i="31"/>
  <c r="L1215" i="31"/>
  <c r="E1216" i="31"/>
  <c r="L1216" i="31"/>
  <c r="E1217" i="31"/>
  <c r="L1217" i="31"/>
  <c r="E1218" i="31"/>
  <c r="L1218" i="31"/>
  <c r="E1219" i="31"/>
  <c r="L1219" i="31"/>
  <c r="E1220" i="31"/>
  <c r="L1220" i="31"/>
  <c r="E1221" i="31"/>
  <c r="L1221" i="31"/>
  <c r="E1222" i="31"/>
  <c r="L1222" i="31"/>
  <c r="E1223" i="31"/>
  <c r="L1223" i="31"/>
  <c r="E1224" i="31"/>
  <c r="L1224" i="31"/>
  <c r="E1225" i="31"/>
  <c r="L1225" i="31"/>
  <c r="U1225" i="31"/>
  <c r="V1225" i="31"/>
  <c r="W1225" i="31"/>
  <c r="X1225" i="31"/>
  <c r="E1226" i="31"/>
  <c r="L1226" i="31"/>
  <c r="E1227" i="31"/>
  <c r="L1227" i="31"/>
  <c r="E1228" i="31"/>
  <c r="L1228" i="31"/>
  <c r="E1229" i="31"/>
  <c r="L1229" i="31"/>
  <c r="E1230" i="31"/>
  <c r="L1230" i="31"/>
  <c r="E1231" i="31"/>
  <c r="L1231" i="31"/>
  <c r="E1232" i="31"/>
  <c r="L1232" i="31"/>
  <c r="E1233" i="31"/>
  <c r="L1233" i="31"/>
  <c r="U1233" i="31"/>
  <c r="V1233" i="31"/>
  <c r="W1233" i="31"/>
  <c r="X1233" i="31"/>
  <c r="AN1233" i="31"/>
  <c r="AO1233" i="31"/>
  <c r="AU1233" i="31"/>
  <c r="AV1233" i="31"/>
  <c r="AY1233" i="31" s="1"/>
  <c r="BA1233" i="31"/>
  <c r="BB1233" i="31"/>
  <c r="E1234" i="31"/>
  <c r="L1234" i="31"/>
  <c r="E1235" i="31"/>
  <c r="L1235" i="31"/>
  <c r="E1236" i="31"/>
  <c r="L1236" i="31"/>
  <c r="E1237" i="31"/>
  <c r="L1237" i="31"/>
  <c r="E1238" i="31"/>
  <c r="L1238" i="31"/>
  <c r="E1239" i="31"/>
  <c r="L1239" i="31"/>
  <c r="E1240" i="31"/>
  <c r="L1240" i="31"/>
  <c r="E1241" i="31"/>
  <c r="L1241" i="31"/>
  <c r="E1242" i="31"/>
  <c r="L1242" i="31"/>
  <c r="E1243" i="31"/>
  <c r="L1243" i="31"/>
  <c r="E1244" i="31"/>
  <c r="L1244" i="31"/>
  <c r="E1245" i="31"/>
  <c r="L1245" i="31"/>
  <c r="E1246" i="31"/>
  <c r="L1246" i="31"/>
  <c r="E1247" i="31"/>
  <c r="L1247" i="31"/>
  <c r="E1248" i="31"/>
  <c r="L1248" i="31"/>
  <c r="U1248" i="31"/>
  <c r="V1248" i="31"/>
  <c r="W1248" i="31"/>
  <c r="X1248" i="31"/>
  <c r="AU1248" i="31"/>
  <c r="AV1248" i="31"/>
  <c r="AZ1248" i="31" s="1"/>
  <c r="BA1248" i="31"/>
  <c r="BB1248" i="31"/>
  <c r="E1249" i="31"/>
  <c r="L1249" i="31"/>
  <c r="E1250" i="31"/>
  <c r="L1250" i="31"/>
  <c r="E1251" i="31"/>
  <c r="L1251" i="31"/>
  <c r="E1252" i="31"/>
  <c r="L1252" i="31"/>
  <c r="U1252" i="31"/>
  <c r="V1252" i="31"/>
  <c r="W1252" i="31"/>
  <c r="X1252" i="31"/>
  <c r="AU1252" i="31"/>
  <c r="AV1252" i="31"/>
  <c r="AY1252" i="31" s="1"/>
  <c r="BA1252" i="31"/>
  <c r="BB1252" i="31"/>
  <c r="E1253" i="31"/>
  <c r="L1253" i="31"/>
  <c r="U1253" i="31"/>
  <c r="V1253" i="31"/>
  <c r="W1253" i="31"/>
  <c r="X1253" i="31"/>
  <c r="AU1253" i="31"/>
  <c r="AV1253" i="31"/>
  <c r="AY1253" i="31"/>
  <c r="AZ1253" i="31"/>
  <c r="BA1253" i="31"/>
  <c r="BB1253" i="31"/>
  <c r="E1254" i="31"/>
  <c r="L1254" i="31"/>
  <c r="U1254" i="31"/>
  <c r="V1254" i="31"/>
  <c r="W1254" i="31"/>
  <c r="X1254" i="31"/>
  <c r="AU1254" i="31"/>
  <c r="AV1254" i="31"/>
  <c r="BA1254" i="31"/>
  <c r="BB1254" i="31"/>
  <c r="E1255" i="31"/>
  <c r="L1255" i="31"/>
  <c r="E1256" i="31"/>
  <c r="L1256" i="31"/>
  <c r="E1257" i="31"/>
  <c r="L1257" i="31"/>
  <c r="E1258" i="31"/>
  <c r="L1258" i="31"/>
  <c r="E1259" i="31"/>
  <c r="L1259" i="31"/>
  <c r="E1260" i="31"/>
  <c r="L1260" i="31"/>
  <c r="E1261" i="31"/>
  <c r="L1261" i="31"/>
  <c r="E1262" i="31"/>
  <c r="L1262" i="31"/>
  <c r="E1263" i="31"/>
  <c r="L1263" i="31"/>
  <c r="E1264" i="31"/>
  <c r="L1264" i="31"/>
  <c r="E1265" i="31"/>
  <c r="L1265" i="31"/>
  <c r="E1266" i="31"/>
  <c r="L1266" i="31"/>
  <c r="E1267" i="31"/>
  <c r="L1267" i="31"/>
  <c r="E1268" i="31"/>
  <c r="L1268" i="31"/>
  <c r="E1269" i="31"/>
  <c r="L1269" i="31"/>
  <c r="E1270" i="31"/>
  <c r="L1270" i="31"/>
  <c r="E1271" i="31"/>
  <c r="L1271" i="31"/>
  <c r="E1272" i="31"/>
  <c r="L1272" i="31"/>
  <c r="E1273" i="31"/>
  <c r="L1273" i="31"/>
  <c r="E1274" i="31"/>
  <c r="L1274" i="31"/>
  <c r="E1275" i="31"/>
  <c r="L1275" i="31"/>
  <c r="E1276" i="31"/>
  <c r="L1276" i="31"/>
  <c r="E1277" i="31"/>
  <c r="L1277" i="31"/>
  <c r="E1278" i="31"/>
  <c r="L1278" i="31"/>
  <c r="E1279" i="31"/>
  <c r="L1279" i="31"/>
  <c r="E1280" i="31"/>
  <c r="L1280" i="31"/>
  <c r="E1281" i="31"/>
  <c r="L1281" i="31"/>
  <c r="E1282" i="31"/>
  <c r="L1282" i="31"/>
  <c r="E1283" i="31"/>
  <c r="L1283" i="31"/>
  <c r="E1284" i="31"/>
  <c r="L1284" i="31"/>
  <c r="E1285" i="31"/>
  <c r="L1285" i="31"/>
  <c r="E1286" i="31"/>
  <c r="L1286" i="31"/>
  <c r="E1287" i="31"/>
  <c r="L1287" i="31"/>
  <c r="E1288" i="31"/>
  <c r="L1288" i="31"/>
  <c r="E1289" i="31"/>
  <c r="L1289" i="31"/>
  <c r="E1290" i="31"/>
  <c r="L1290" i="31"/>
  <c r="U1290" i="31"/>
  <c r="V1290" i="31"/>
  <c r="W1290" i="31"/>
  <c r="X1290" i="31"/>
  <c r="AU1290" i="31"/>
  <c r="AV1290" i="31"/>
  <c r="AZ1290" i="31" s="1"/>
  <c r="BA1290" i="31"/>
  <c r="BB1290" i="31"/>
  <c r="E1291" i="31"/>
  <c r="L1291" i="31"/>
  <c r="U1291" i="31"/>
  <c r="V1291" i="31"/>
  <c r="W1291" i="31"/>
  <c r="X1291" i="31"/>
  <c r="AU1291" i="31"/>
  <c r="AV1291" i="31"/>
  <c r="BA1291" i="31"/>
  <c r="BB1291" i="31"/>
  <c r="E1292" i="31"/>
  <c r="L1292" i="31"/>
  <c r="U1292" i="31"/>
  <c r="V1292" i="31"/>
  <c r="W1292" i="31"/>
  <c r="X1292" i="31"/>
  <c r="AN1292" i="31"/>
  <c r="AO1292" i="31"/>
  <c r="AU1292" i="31"/>
  <c r="AV1292" i="31"/>
  <c r="AZ1292" i="31" s="1"/>
  <c r="BA1292" i="31"/>
  <c r="BB1292" i="31"/>
  <c r="E1293" i="31"/>
  <c r="L1293" i="31"/>
  <c r="U1293" i="31"/>
  <c r="V1293" i="31"/>
  <c r="W1293" i="31"/>
  <c r="X1293" i="31"/>
  <c r="AU1293" i="31"/>
  <c r="AV1293" i="31"/>
  <c r="BA1293" i="31"/>
  <c r="BB1293" i="31"/>
  <c r="DO1293" i="31"/>
  <c r="E1294" i="31"/>
  <c r="L1294" i="31"/>
  <c r="U1294" i="31"/>
  <c r="V1294" i="31"/>
  <c r="W1294" i="31"/>
  <c r="X1294" i="31"/>
  <c r="E1295" i="31"/>
  <c r="L1295" i="31"/>
  <c r="U1295" i="31"/>
  <c r="V1295" i="31"/>
  <c r="W1295" i="31"/>
  <c r="X1295" i="31"/>
  <c r="E1296" i="31"/>
  <c r="L1296" i="31"/>
  <c r="E1297" i="31"/>
  <c r="L1297" i="31"/>
  <c r="E1298" i="31"/>
  <c r="L1298" i="31"/>
  <c r="E1299" i="31"/>
  <c r="L1299" i="31"/>
  <c r="E1300" i="31"/>
  <c r="L1300" i="31"/>
  <c r="E1301" i="31"/>
  <c r="L1301" i="31"/>
  <c r="E1302" i="31"/>
  <c r="L1302" i="31"/>
  <c r="E1303" i="31"/>
  <c r="L1303" i="31"/>
  <c r="E1304" i="31"/>
  <c r="L1304" i="31"/>
  <c r="E1305" i="31"/>
  <c r="L1305" i="31"/>
  <c r="E1306" i="31"/>
  <c r="L1306" i="31"/>
  <c r="E1307" i="31"/>
  <c r="L1307" i="31"/>
  <c r="E1308" i="31"/>
  <c r="L1308" i="31"/>
  <c r="E1309" i="31"/>
  <c r="L1309" i="31"/>
  <c r="E1310" i="31"/>
  <c r="L1310" i="31"/>
  <c r="E1311" i="31"/>
  <c r="L1311" i="31"/>
  <c r="E1312" i="31"/>
  <c r="L1312" i="31"/>
  <c r="E1313" i="31"/>
  <c r="L1313" i="31"/>
  <c r="E1314" i="31"/>
  <c r="L1314" i="31"/>
  <c r="E1315" i="31"/>
  <c r="L1315" i="31"/>
  <c r="E1316" i="31"/>
  <c r="L1316" i="31"/>
  <c r="E1317" i="31"/>
  <c r="L1317" i="31"/>
  <c r="E1318" i="31"/>
  <c r="L1318" i="31"/>
  <c r="E1319" i="31"/>
  <c r="L1319" i="31"/>
  <c r="E1320" i="31"/>
  <c r="L1320" i="31"/>
  <c r="E1321" i="31"/>
  <c r="L1321" i="31"/>
  <c r="E1322" i="31"/>
  <c r="L1322" i="31"/>
  <c r="E1323" i="31"/>
  <c r="L1323" i="31"/>
  <c r="U1323" i="31"/>
  <c r="V1323" i="31"/>
  <c r="W1323" i="31"/>
  <c r="X1323" i="31"/>
  <c r="AU1323" i="31"/>
  <c r="AV1323" i="31"/>
  <c r="BA1323" i="31"/>
  <c r="BB1323" i="31"/>
  <c r="E1324" i="31"/>
  <c r="L1324" i="31"/>
  <c r="U1324" i="31"/>
  <c r="V1324" i="31"/>
  <c r="W1324" i="31"/>
  <c r="X1324" i="31"/>
  <c r="AU1324" i="31"/>
  <c r="AV1324" i="31"/>
  <c r="AY1324" i="31" s="1"/>
  <c r="BA1324" i="31"/>
  <c r="BB1324" i="31"/>
  <c r="E1325" i="31"/>
  <c r="L1325" i="31"/>
  <c r="E1326" i="31"/>
  <c r="L1326" i="31"/>
  <c r="E1327" i="31"/>
  <c r="L1327" i="31"/>
  <c r="E1328" i="31"/>
  <c r="L1328" i="31"/>
  <c r="E1329" i="31"/>
  <c r="L1329" i="31"/>
  <c r="E1330" i="31"/>
  <c r="L1330" i="31"/>
  <c r="E1331" i="31"/>
  <c r="L1331" i="31"/>
  <c r="U1331" i="31"/>
  <c r="V1331" i="31"/>
  <c r="W1331" i="31"/>
  <c r="X1331" i="31"/>
  <c r="AU1331" i="31"/>
  <c r="AV1331" i="31"/>
  <c r="AY1331" i="31" s="1"/>
  <c r="BA1331" i="31"/>
  <c r="BB1331" i="31"/>
  <c r="DO1331" i="31"/>
  <c r="E1332" i="31"/>
  <c r="L1332" i="31"/>
  <c r="U1332" i="31"/>
  <c r="V1332" i="31"/>
  <c r="W1332" i="31"/>
  <c r="X1332" i="31"/>
  <c r="AU1332" i="31"/>
  <c r="AV1332" i="31"/>
  <c r="BA1332" i="31"/>
  <c r="BB1332" i="31"/>
  <c r="DO1332" i="31"/>
  <c r="E1333" i="31"/>
  <c r="L1333" i="31"/>
  <c r="U1333" i="31"/>
  <c r="V1333" i="31"/>
  <c r="W1333" i="31"/>
  <c r="X1333" i="31"/>
  <c r="AU1333" i="31"/>
  <c r="AV1333" i="31"/>
  <c r="BA1333" i="31"/>
  <c r="BB1333" i="31"/>
  <c r="DO1333" i="31"/>
  <c r="E1334" i="31"/>
  <c r="L1334" i="31"/>
  <c r="E1335" i="31"/>
  <c r="L1335" i="31"/>
  <c r="E1336" i="31"/>
  <c r="L1336" i="31"/>
  <c r="E1337" i="31"/>
  <c r="L1337" i="31"/>
  <c r="E1338" i="31"/>
  <c r="L1338" i="31"/>
  <c r="E1339" i="31"/>
  <c r="L1339" i="31"/>
  <c r="E1340" i="31"/>
  <c r="L1340" i="31"/>
  <c r="E1341" i="31"/>
  <c r="L1341" i="31"/>
  <c r="E1342" i="31"/>
  <c r="L1342" i="31"/>
  <c r="E1343" i="31"/>
  <c r="L1343" i="31"/>
  <c r="E1344" i="31"/>
  <c r="L1344" i="31"/>
  <c r="E1345" i="31"/>
  <c r="L1345" i="31"/>
  <c r="E1346" i="31"/>
  <c r="L1346" i="31"/>
  <c r="E1347" i="31"/>
  <c r="L1347" i="31"/>
  <c r="E1348" i="31"/>
  <c r="L1348" i="31"/>
  <c r="E1349" i="31"/>
  <c r="L1349" i="31"/>
  <c r="E1350" i="31"/>
  <c r="L1350" i="31"/>
  <c r="E1351" i="31"/>
  <c r="L1351" i="31"/>
  <c r="E1352" i="31"/>
  <c r="L1352" i="31"/>
  <c r="E1353" i="31"/>
  <c r="L1353" i="31"/>
  <c r="E1354" i="31"/>
  <c r="L1354" i="31"/>
  <c r="E1355" i="31"/>
  <c r="L1355" i="31"/>
  <c r="E1356" i="31"/>
  <c r="L1356" i="31"/>
  <c r="E1357" i="31"/>
  <c r="L1357" i="31"/>
  <c r="E1358" i="31"/>
  <c r="L1358" i="31"/>
  <c r="E1359" i="31"/>
  <c r="L1359" i="31"/>
  <c r="E1360" i="31"/>
  <c r="L1360" i="31"/>
  <c r="E1361" i="31"/>
  <c r="L1361" i="31"/>
  <c r="E1362" i="31"/>
  <c r="L1362" i="31"/>
  <c r="E1363" i="31"/>
  <c r="L1363" i="31"/>
  <c r="E1364" i="31"/>
  <c r="L1364" i="31"/>
  <c r="E1365" i="31"/>
  <c r="L1365" i="31"/>
  <c r="E1366" i="31"/>
  <c r="L1366" i="31"/>
  <c r="E1367" i="31"/>
  <c r="L1367" i="31"/>
  <c r="E1368" i="31"/>
  <c r="L1368" i="31"/>
  <c r="E1369" i="31"/>
  <c r="L1369" i="31"/>
  <c r="E1370" i="31"/>
  <c r="L1370" i="31"/>
  <c r="E1371" i="31"/>
  <c r="L1371" i="31"/>
  <c r="E1372" i="31"/>
  <c r="L1372" i="31"/>
  <c r="E1373" i="31"/>
  <c r="L1373" i="31"/>
  <c r="E1374" i="31"/>
  <c r="L1374" i="31"/>
  <c r="E1375" i="31"/>
  <c r="L1375" i="31"/>
  <c r="E1376" i="31"/>
  <c r="L1376" i="31"/>
  <c r="E1377" i="31"/>
  <c r="L1377" i="31"/>
  <c r="E1378" i="31"/>
  <c r="L1378" i="31"/>
  <c r="E1379" i="31"/>
  <c r="L1379" i="31"/>
  <c r="E1380" i="31"/>
  <c r="L1380" i="31"/>
  <c r="E1381" i="31"/>
  <c r="L1381" i="31"/>
  <c r="U1381" i="31"/>
  <c r="V1381" i="31"/>
  <c r="W1381" i="31"/>
  <c r="X1381" i="31"/>
  <c r="AU1381" i="31"/>
  <c r="AV1381" i="31"/>
  <c r="AY1381" i="31" s="1"/>
  <c r="AZ1381" i="31"/>
  <c r="BA1381" i="31"/>
  <c r="BB1381" i="31"/>
  <c r="E1382" i="31"/>
  <c r="L1382" i="31"/>
  <c r="U1382" i="31"/>
  <c r="V1382" i="31"/>
  <c r="W1382" i="31"/>
  <c r="X1382" i="31"/>
  <c r="AU1382" i="31"/>
  <c r="AV1382" i="31"/>
  <c r="AY1382" i="31" s="1"/>
  <c r="BA1382" i="31"/>
  <c r="BB1382" i="31"/>
  <c r="E1383" i="31"/>
  <c r="L1383" i="31"/>
  <c r="E1384" i="31"/>
  <c r="L1384" i="31"/>
  <c r="E1385" i="31"/>
  <c r="L1385" i="31"/>
  <c r="E1386" i="31"/>
  <c r="L1386" i="31"/>
  <c r="E1387" i="31"/>
  <c r="L1387" i="31"/>
  <c r="E1388" i="31"/>
  <c r="L1388" i="31"/>
  <c r="E1389" i="31"/>
  <c r="L1389" i="31"/>
  <c r="E1390" i="31"/>
  <c r="L1390" i="31"/>
  <c r="E1391" i="31"/>
  <c r="L1391" i="31"/>
  <c r="E1392" i="31"/>
  <c r="L1392" i="31"/>
  <c r="E1393" i="31"/>
  <c r="L1393" i="31"/>
  <c r="E1394" i="31"/>
  <c r="L1394" i="31"/>
  <c r="E1395" i="31"/>
  <c r="L1395" i="31"/>
  <c r="E1396" i="31"/>
  <c r="L1396" i="31"/>
  <c r="E1397" i="31"/>
  <c r="L1397" i="31"/>
  <c r="E1398" i="31"/>
  <c r="L1398" i="31"/>
  <c r="E1399" i="31"/>
  <c r="L1399" i="31"/>
  <c r="E1400" i="31"/>
  <c r="L1400" i="31"/>
  <c r="U1400" i="31"/>
  <c r="V1400" i="31"/>
  <c r="W1400" i="31"/>
  <c r="X1400" i="31"/>
  <c r="AU1400" i="31"/>
  <c r="AV1400" i="31"/>
  <c r="BA1400" i="31"/>
  <c r="BB1400" i="31"/>
  <c r="E1401" i="31"/>
  <c r="L1401" i="31"/>
  <c r="U1401" i="31"/>
  <c r="V1401" i="31"/>
  <c r="W1401" i="31"/>
  <c r="X1401" i="31"/>
  <c r="AU1401" i="31"/>
  <c r="AV1401" i="31"/>
  <c r="BA1401" i="31"/>
  <c r="BB1401" i="31"/>
  <c r="E1402" i="31"/>
  <c r="L1402" i="31"/>
  <c r="E1403" i="31"/>
  <c r="L1403" i="31"/>
  <c r="U1403" i="31"/>
  <c r="V1403" i="31"/>
  <c r="W1403" i="31"/>
  <c r="X1403" i="31"/>
  <c r="AU1403" i="31"/>
  <c r="AV1403" i="31"/>
  <c r="AZ1403" i="31" s="1"/>
  <c r="BA1403" i="31"/>
  <c r="BB1403" i="31"/>
  <c r="E1404" i="31"/>
  <c r="L1404" i="31"/>
  <c r="U1404" i="31"/>
  <c r="V1404" i="31"/>
  <c r="W1404" i="31"/>
  <c r="X1404" i="31"/>
  <c r="AU1404" i="31"/>
  <c r="AV1404" i="31"/>
  <c r="AY1404" i="31" s="1"/>
  <c r="AZ1404" i="31"/>
  <c r="BA1404" i="31"/>
  <c r="BB1404" i="31"/>
  <c r="DO1404" i="31"/>
  <c r="E1405" i="31"/>
  <c r="L1405" i="31"/>
  <c r="E1406" i="31"/>
  <c r="L1406" i="31"/>
  <c r="E1407" i="31"/>
  <c r="L1407" i="31"/>
  <c r="E1408" i="31"/>
  <c r="L1408" i="31"/>
  <c r="E1409" i="31"/>
  <c r="L1409" i="31"/>
  <c r="E1410" i="31"/>
  <c r="L1410" i="31"/>
  <c r="E1411" i="31"/>
  <c r="L1411" i="31"/>
  <c r="E1412" i="31"/>
  <c r="L1412" i="31"/>
  <c r="E1413" i="31"/>
  <c r="L1413" i="31"/>
  <c r="E1414" i="31"/>
  <c r="L1414" i="31"/>
  <c r="E1415" i="31"/>
  <c r="L1415" i="31"/>
  <c r="E1416" i="31"/>
  <c r="L1416" i="31"/>
  <c r="E1417" i="31"/>
  <c r="L1417" i="31"/>
  <c r="E1418" i="31"/>
  <c r="L1418" i="31"/>
  <c r="E1419" i="31"/>
  <c r="L1419" i="31"/>
  <c r="E1420" i="31"/>
  <c r="L1420" i="31"/>
  <c r="E1421" i="31"/>
  <c r="L1421" i="31"/>
  <c r="E1422" i="31"/>
  <c r="L1422" i="31"/>
  <c r="E1423" i="31"/>
  <c r="L1423" i="31"/>
  <c r="E1424" i="31"/>
  <c r="L1424" i="31"/>
  <c r="E1425" i="31"/>
  <c r="L1425" i="31"/>
  <c r="U1425" i="31"/>
  <c r="V1425" i="31"/>
  <c r="W1425" i="31"/>
  <c r="X1425" i="31"/>
  <c r="AN1425" i="31"/>
  <c r="AO1425" i="31"/>
  <c r="AU1425" i="31"/>
  <c r="AV1425" i="31"/>
  <c r="AZ1425" i="31" s="1"/>
  <c r="BA1425" i="31"/>
  <c r="BB1425" i="31"/>
  <c r="E1426" i="31"/>
  <c r="L1426" i="31"/>
  <c r="U1426" i="31"/>
  <c r="V1426" i="31"/>
  <c r="W1426" i="31"/>
  <c r="X1426" i="31"/>
  <c r="AU1426" i="31"/>
  <c r="AV1426" i="31"/>
  <c r="BA1426" i="31"/>
  <c r="BB1426" i="31"/>
  <c r="DO1426" i="31"/>
  <c r="E1427" i="31"/>
  <c r="L1427" i="31"/>
  <c r="E1428" i="31"/>
  <c r="L1428" i="31"/>
  <c r="E1429" i="31"/>
  <c r="L1429" i="31"/>
  <c r="E1430" i="31"/>
  <c r="L1430" i="31"/>
  <c r="E1431" i="31"/>
  <c r="L1431" i="31"/>
  <c r="E1432" i="31"/>
  <c r="L1432" i="31"/>
  <c r="E1433" i="31"/>
  <c r="L1433" i="31"/>
  <c r="U1433" i="31"/>
  <c r="V1433" i="31"/>
  <c r="W1433" i="31"/>
  <c r="X1433" i="31"/>
  <c r="AU1433" i="31"/>
  <c r="AV1433" i="31"/>
  <c r="BA1433" i="31"/>
  <c r="BB1433" i="31"/>
  <c r="DO1433" i="31"/>
  <c r="E1434" i="31"/>
  <c r="L1434" i="31"/>
  <c r="U1434" i="31"/>
  <c r="V1434" i="31"/>
  <c r="W1434" i="31"/>
  <c r="X1434" i="31"/>
  <c r="AU1434" i="31"/>
  <c r="AV1434" i="31"/>
  <c r="BA1434" i="31"/>
  <c r="BB1434" i="31"/>
  <c r="DO1434" i="31"/>
  <c r="E1435" i="31"/>
  <c r="L1435" i="31"/>
  <c r="U1435" i="31"/>
  <c r="V1435" i="31"/>
  <c r="W1435" i="31"/>
  <c r="X1435" i="31"/>
  <c r="AU1435" i="31"/>
  <c r="AV1435" i="31"/>
  <c r="BA1435" i="31"/>
  <c r="BB1435" i="31"/>
  <c r="DO1435" i="31"/>
  <c r="E1436" i="31"/>
  <c r="L1436" i="31"/>
  <c r="E1437" i="31"/>
  <c r="L1437" i="31"/>
  <c r="E1438" i="31"/>
  <c r="L1438" i="31"/>
  <c r="E1439" i="31"/>
  <c r="L1439" i="31"/>
  <c r="E1440" i="31"/>
  <c r="L1440" i="31"/>
  <c r="E1441" i="31"/>
  <c r="L1441" i="31"/>
  <c r="E1442" i="31"/>
  <c r="L1442" i="31"/>
  <c r="E1443" i="31"/>
  <c r="L1443" i="31"/>
  <c r="E1444" i="31"/>
  <c r="L1444" i="31"/>
  <c r="E1445" i="31"/>
  <c r="L1445" i="31"/>
  <c r="E1446" i="31"/>
  <c r="L1446" i="31"/>
  <c r="E1447" i="31"/>
  <c r="L1447" i="31"/>
  <c r="E1448" i="31"/>
  <c r="L1448" i="31"/>
  <c r="E1449" i="31"/>
  <c r="L1449" i="31"/>
  <c r="E1450" i="31"/>
  <c r="L1450" i="31"/>
  <c r="E1451" i="31"/>
  <c r="L1451" i="31"/>
  <c r="U1451" i="31"/>
  <c r="V1451" i="31"/>
  <c r="W1451" i="31"/>
  <c r="X1451" i="31"/>
  <c r="AU1451" i="31"/>
  <c r="AV1451" i="31"/>
  <c r="AY1451" i="31" s="1"/>
  <c r="BC1451" i="31" s="1"/>
  <c r="BA1451" i="31"/>
  <c r="BB1451" i="31"/>
  <c r="DO1451" i="31"/>
  <c r="E1452" i="31"/>
  <c r="L1452" i="31"/>
  <c r="U1452" i="31"/>
  <c r="V1452" i="31"/>
  <c r="W1452" i="31"/>
  <c r="X1452" i="31"/>
  <c r="AU1452" i="31"/>
  <c r="AV1452" i="31"/>
  <c r="BA1452" i="31"/>
  <c r="BB1452" i="31"/>
  <c r="DO1452" i="31"/>
  <c r="E1453" i="31"/>
  <c r="L1453" i="31"/>
  <c r="U1453" i="31"/>
  <c r="V1453" i="31"/>
  <c r="W1453" i="31"/>
  <c r="X1453" i="31"/>
  <c r="E1454" i="31"/>
  <c r="L1454" i="31"/>
  <c r="U1454" i="31"/>
  <c r="V1454" i="31"/>
  <c r="W1454" i="31"/>
  <c r="X1454" i="31"/>
  <c r="E1455" i="31"/>
  <c r="L1455" i="31"/>
  <c r="E1456" i="31"/>
  <c r="L1456" i="31"/>
  <c r="E1457" i="31"/>
  <c r="L1457" i="31"/>
  <c r="E1458" i="31"/>
  <c r="L1458" i="31"/>
  <c r="E1459" i="31"/>
  <c r="L1459" i="31"/>
  <c r="E1460" i="31"/>
  <c r="L1460" i="31"/>
  <c r="E1461" i="31"/>
  <c r="L1461" i="31"/>
  <c r="E1462" i="31"/>
  <c r="L1462" i="31"/>
  <c r="E1463" i="31"/>
  <c r="L1463" i="31"/>
  <c r="E1464" i="31"/>
  <c r="L1464" i="31"/>
  <c r="E1465" i="31"/>
  <c r="L1465" i="31"/>
  <c r="E1466" i="31"/>
  <c r="L1466" i="31"/>
  <c r="E1467" i="31"/>
  <c r="L1467" i="31"/>
  <c r="E1468" i="31"/>
  <c r="L1468" i="31"/>
  <c r="E1469" i="31"/>
  <c r="L1469" i="31"/>
  <c r="E1470" i="31"/>
  <c r="L1470" i="31"/>
  <c r="U1470" i="31"/>
  <c r="V1470" i="31"/>
  <c r="W1470" i="31"/>
  <c r="X1470" i="31"/>
  <c r="AU1470" i="31"/>
  <c r="AV1470" i="31"/>
  <c r="BA1470" i="31"/>
  <c r="BB1470" i="31"/>
  <c r="E1471" i="31"/>
  <c r="L1471" i="31"/>
  <c r="E1472" i="31"/>
  <c r="L1472" i="31"/>
  <c r="E1473" i="31"/>
  <c r="L1473" i="31"/>
  <c r="E1474" i="31"/>
  <c r="L1474" i="31"/>
  <c r="E1475" i="31"/>
  <c r="L1475" i="31"/>
  <c r="E1476" i="31"/>
  <c r="L1476" i="31"/>
  <c r="E1477" i="31"/>
  <c r="L1477" i="31"/>
  <c r="E1478" i="31"/>
  <c r="L1478" i="31"/>
  <c r="E1479" i="31"/>
  <c r="L1479" i="31"/>
  <c r="E1480" i="31"/>
  <c r="L1480" i="31"/>
  <c r="E1481" i="31"/>
  <c r="L1481" i="31"/>
  <c r="E1482" i="31"/>
  <c r="L1482" i="31"/>
  <c r="E1483" i="31"/>
  <c r="L1483" i="31"/>
  <c r="E1484" i="31"/>
  <c r="L1484" i="31"/>
  <c r="E1485" i="31"/>
  <c r="L1485" i="31"/>
  <c r="U1485" i="31"/>
  <c r="V1485" i="31"/>
  <c r="W1485" i="31"/>
  <c r="X1485" i="31"/>
  <c r="AU1485" i="31"/>
  <c r="AV1485" i="31"/>
  <c r="AZ1485" i="31" s="1"/>
  <c r="BA1485" i="31"/>
  <c r="BB1485" i="31"/>
  <c r="DO1485" i="31"/>
  <c r="E1486" i="31"/>
  <c r="L1486" i="31"/>
  <c r="E1487" i="31"/>
  <c r="L1487" i="31"/>
  <c r="E1488" i="31"/>
  <c r="L1488" i="31"/>
  <c r="E1489" i="31"/>
  <c r="L1489" i="31"/>
  <c r="E1490" i="31"/>
  <c r="L1490" i="31"/>
  <c r="E1491" i="31"/>
  <c r="L1491" i="31"/>
  <c r="E1492" i="31"/>
  <c r="L1492" i="31"/>
  <c r="E1493" i="31"/>
  <c r="L1493" i="31"/>
  <c r="E1494" i="31"/>
  <c r="L1494" i="31"/>
  <c r="E1495" i="31"/>
  <c r="L1495" i="31"/>
  <c r="E1496" i="31"/>
  <c r="L1496" i="31"/>
  <c r="E1497" i="31"/>
  <c r="L1497" i="31"/>
  <c r="E1498" i="31"/>
  <c r="L1498" i="31"/>
  <c r="E1499" i="31"/>
  <c r="L1499" i="31"/>
  <c r="E1500" i="31"/>
  <c r="L1500" i="31"/>
  <c r="E1501" i="31"/>
  <c r="L1501" i="31"/>
  <c r="E1502" i="31"/>
  <c r="L1502" i="31"/>
  <c r="E1503" i="31"/>
  <c r="L1503" i="31"/>
  <c r="E1504" i="31"/>
  <c r="L1504" i="31"/>
  <c r="E1505" i="31"/>
  <c r="L1505" i="31"/>
  <c r="E1506" i="31"/>
  <c r="L1506" i="31"/>
  <c r="E1507" i="31"/>
  <c r="L1507" i="31"/>
  <c r="E1508" i="31"/>
  <c r="L1508" i="31"/>
  <c r="E1509" i="31"/>
  <c r="L1509" i="31"/>
  <c r="E1510" i="31"/>
  <c r="L1510" i="31"/>
  <c r="E1511" i="31"/>
  <c r="L1511" i="31"/>
  <c r="E1512" i="31"/>
  <c r="L1512" i="31"/>
  <c r="E1513" i="31"/>
  <c r="L1513" i="31"/>
  <c r="E1514" i="31"/>
  <c r="L1514" i="31"/>
  <c r="U1514" i="31"/>
  <c r="V1514" i="31"/>
  <c r="W1514" i="31"/>
  <c r="X1514" i="31"/>
  <c r="AU1514" i="31"/>
  <c r="AV1514" i="31"/>
  <c r="BA1514" i="31"/>
  <c r="BB1514" i="31"/>
  <c r="E1515" i="31"/>
  <c r="L1515" i="31"/>
  <c r="U1515" i="31"/>
  <c r="V1515" i="31"/>
  <c r="W1515" i="31"/>
  <c r="X1515" i="31"/>
  <c r="AU1515" i="31"/>
  <c r="AV1515" i="31"/>
  <c r="AY1515" i="31" s="1"/>
  <c r="BA1515" i="31"/>
  <c r="BB1515" i="31"/>
  <c r="E1516" i="31"/>
  <c r="L1516" i="31"/>
  <c r="U1516" i="31"/>
  <c r="V1516" i="31"/>
  <c r="W1516" i="31"/>
  <c r="X1516" i="31"/>
  <c r="AU1516" i="31"/>
  <c r="AV1516" i="31"/>
  <c r="AY1516" i="31" s="1"/>
  <c r="BA1516" i="31"/>
  <c r="BB1516" i="31"/>
  <c r="E1517" i="31"/>
  <c r="L1517" i="31"/>
  <c r="E1518" i="31"/>
  <c r="L1518" i="31"/>
  <c r="E1519" i="31"/>
  <c r="L1519" i="31"/>
  <c r="E1520" i="31"/>
  <c r="L1520" i="31"/>
  <c r="E1521" i="31"/>
  <c r="L1521" i="31"/>
  <c r="E1522" i="31"/>
  <c r="L1522" i="31"/>
  <c r="E1523" i="31"/>
  <c r="L1523" i="31"/>
  <c r="E1524" i="31"/>
  <c r="L1524" i="31"/>
  <c r="E1525" i="31"/>
  <c r="L1525" i="31"/>
  <c r="U1525" i="31"/>
  <c r="V1525" i="31"/>
  <c r="W1525" i="31"/>
  <c r="X1525" i="31"/>
  <c r="AU1525" i="31"/>
  <c r="AV1525" i="31"/>
  <c r="AZ1525" i="31" s="1"/>
  <c r="BA1525" i="31"/>
  <c r="BB1525" i="31"/>
  <c r="E1526" i="31"/>
  <c r="L1526" i="31"/>
  <c r="E1527" i="31"/>
  <c r="L1527" i="31"/>
  <c r="E1528" i="31"/>
  <c r="L1528" i="31"/>
  <c r="E1529" i="31"/>
  <c r="L1529" i="31"/>
  <c r="E1530" i="31"/>
  <c r="L1530" i="31"/>
  <c r="E1531" i="31"/>
  <c r="L1531" i="31"/>
  <c r="E1532" i="31"/>
  <c r="L1532" i="31"/>
  <c r="E1533" i="31"/>
  <c r="L1533" i="31"/>
  <c r="U1533" i="31"/>
  <c r="V1533" i="31"/>
  <c r="W1533" i="31"/>
  <c r="X1533" i="31"/>
  <c r="E1534" i="31"/>
  <c r="L1534" i="31"/>
  <c r="U1534" i="31"/>
  <c r="V1534" i="31"/>
  <c r="W1534" i="31"/>
  <c r="X1534" i="31"/>
  <c r="E1535" i="31"/>
  <c r="L1535" i="31"/>
  <c r="E1536" i="31"/>
  <c r="L1536" i="31"/>
  <c r="E1537" i="31"/>
  <c r="L1537" i="31"/>
  <c r="E1538" i="31"/>
  <c r="L1538" i="31"/>
  <c r="E1539" i="31"/>
  <c r="L1539" i="31"/>
  <c r="E1540" i="31"/>
  <c r="L1540" i="31"/>
  <c r="E1541" i="31"/>
  <c r="L1541" i="31"/>
  <c r="U1541" i="31"/>
  <c r="V1541" i="31"/>
  <c r="W1541" i="31"/>
  <c r="X1541" i="31"/>
  <c r="E1542" i="31"/>
  <c r="L1542" i="31"/>
  <c r="U1542" i="31"/>
  <c r="V1542" i="31"/>
  <c r="W1542" i="31"/>
  <c r="X1542" i="31"/>
  <c r="E1543" i="31"/>
  <c r="L1543" i="31"/>
  <c r="U1543" i="31"/>
  <c r="V1543" i="31"/>
  <c r="W1543" i="31"/>
  <c r="X1543" i="31"/>
  <c r="E1544" i="31"/>
  <c r="L1544" i="31"/>
  <c r="U1544" i="31"/>
  <c r="V1544" i="31"/>
  <c r="W1544" i="31"/>
  <c r="X1544" i="31"/>
  <c r="E1545" i="31"/>
  <c r="L1545" i="31"/>
  <c r="E1546" i="31"/>
  <c r="L1546" i="31"/>
  <c r="E1547" i="31"/>
  <c r="L1547" i="31"/>
  <c r="U1547" i="31"/>
  <c r="V1547" i="31"/>
  <c r="W1547" i="31"/>
  <c r="X1547" i="31"/>
  <c r="E1548" i="31"/>
  <c r="L1548" i="31"/>
  <c r="U1548" i="31"/>
  <c r="V1548" i="31"/>
  <c r="W1548" i="31"/>
  <c r="X1548" i="31"/>
  <c r="E1549" i="31"/>
  <c r="L1549" i="31"/>
  <c r="U1549" i="31"/>
  <c r="V1549" i="31"/>
  <c r="W1549" i="31"/>
  <c r="X1549" i="31"/>
  <c r="E1550" i="31"/>
  <c r="L1550" i="31"/>
  <c r="U1550" i="31"/>
  <c r="V1550" i="31"/>
  <c r="W1550" i="31"/>
  <c r="X1550" i="31"/>
  <c r="E1551" i="31"/>
  <c r="L1551" i="31"/>
  <c r="U1551" i="31"/>
  <c r="V1551" i="31"/>
  <c r="W1551" i="31"/>
  <c r="X1551" i="31"/>
  <c r="E1552" i="31"/>
  <c r="L1552" i="31"/>
  <c r="U1552" i="31"/>
  <c r="V1552" i="31"/>
  <c r="W1552" i="31"/>
  <c r="X1552" i="31"/>
  <c r="E1553" i="31"/>
  <c r="L1553" i="31"/>
  <c r="U1553" i="31"/>
  <c r="V1553" i="31"/>
  <c r="W1553" i="31"/>
  <c r="X1553" i="31"/>
  <c r="AN1553" i="31"/>
  <c r="AO1553" i="31"/>
  <c r="AU1553" i="31"/>
  <c r="AV1553" i="31"/>
  <c r="AY1553" i="31" s="1"/>
  <c r="BA1553" i="31"/>
  <c r="BB1553" i="31"/>
  <c r="E1554" i="31"/>
  <c r="L1554" i="31"/>
  <c r="U1554" i="31"/>
  <c r="V1554" i="31"/>
  <c r="W1554" i="31"/>
  <c r="X1554" i="31"/>
  <c r="AU1554" i="31"/>
  <c r="AV1554" i="31"/>
  <c r="BA1554" i="31"/>
  <c r="BB1554" i="31"/>
  <c r="DO1554" i="31"/>
  <c r="E1555" i="31"/>
  <c r="L1555" i="31"/>
  <c r="U1555" i="31"/>
  <c r="V1555" i="31"/>
  <c r="W1555" i="31"/>
  <c r="X1555" i="31"/>
  <c r="E1556" i="31"/>
  <c r="L1556" i="31"/>
  <c r="U1556" i="31"/>
  <c r="V1556" i="31"/>
  <c r="W1556" i="31"/>
  <c r="X1556" i="31"/>
  <c r="E1557" i="31"/>
  <c r="L1557" i="31"/>
  <c r="E1558" i="31"/>
  <c r="L1558" i="31"/>
  <c r="E1559" i="31"/>
  <c r="L1559" i="31"/>
  <c r="U1559" i="31"/>
  <c r="V1559" i="31"/>
  <c r="W1559" i="31"/>
  <c r="X1559" i="31"/>
  <c r="E1560" i="31"/>
  <c r="L1560" i="31"/>
  <c r="U1560" i="31"/>
  <c r="V1560" i="31"/>
  <c r="W1560" i="31"/>
  <c r="X1560" i="31"/>
  <c r="E1561" i="31"/>
  <c r="L1561" i="31"/>
  <c r="E1562" i="31"/>
  <c r="L1562" i="31"/>
  <c r="E1563" i="31"/>
  <c r="L1563" i="31"/>
  <c r="U1563" i="31"/>
  <c r="V1563" i="31"/>
  <c r="W1563" i="31"/>
  <c r="X1563" i="31"/>
  <c r="E1564" i="31"/>
  <c r="L1564" i="31"/>
  <c r="U1564" i="31"/>
  <c r="V1564" i="31"/>
  <c r="W1564" i="31"/>
  <c r="X1564" i="31"/>
  <c r="E1565" i="31"/>
  <c r="L1565" i="31"/>
  <c r="E1566" i="31"/>
  <c r="L1566" i="31"/>
  <c r="E1567" i="31"/>
  <c r="L1567" i="31"/>
  <c r="U1567" i="31"/>
  <c r="V1567" i="31"/>
  <c r="W1567" i="31"/>
  <c r="X1567" i="31"/>
  <c r="AU1567" i="31"/>
  <c r="AV1567" i="31"/>
  <c r="AZ1567" i="31" s="1"/>
  <c r="BA1567" i="31"/>
  <c r="BB1567" i="31"/>
  <c r="E1568" i="31"/>
  <c r="L1568" i="31"/>
  <c r="U1568" i="31"/>
  <c r="V1568" i="31"/>
  <c r="W1568" i="31"/>
  <c r="X1568" i="31"/>
  <c r="AU1568" i="31"/>
  <c r="AV1568" i="31"/>
  <c r="BA1568" i="31"/>
  <c r="BB1568" i="31"/>
  <c r="E1569" i="31"/>
  <c r="L1569" i="31"/>
  <c r="E1570" i="31"/>
  <c r="L1570" i="31"/>
  <c r="E1571" i="31"/>
  <c r="L1571" i="31"/>
  <c r="E1572" i="31"/>
  <c r="L1572" i="31"/>
  <c r="E1573" i="31"/>
  <c r="L1573" i="31"/>
  <c r="E1574" i="31"/>
  <c r="L1574" i="31"/>
  <c r="E1575" i="31"/>
  <c r="L1575" i="31"/>
  <c r="E1576" i="31"/>
  <c r="L1576" i="31"/>
  <c r="E1577" i="31"/>
  <c r="L1577" i="31"/>
  <c r="E1578" i="31"/>
  <c r="L1578" i="31"/>
  <c r="E1579" i="31"/>
  <c r="L1579" i="31"/>
  <c r="E1580" i="31"/>
  <c r="L1580" i="31"/>
  <c r="E1581" i="31"/>
  <c r="L1581" i="31"/>
  <c r="E1582" i="31"/>
  <c r="L1582" i="31"/>
  <c r="E1583" i="31"/>
  <c r="L1583" i="31"/>
  <c r="E1584" i="31"/>
  <c r="L1584" i="31"/>
  <c r="E1585" i="31"/>
  <c r="L1585" i="31"/>
  <c r="E1586" i="31"/>
  <c r="L1586" i="31"/>
  <c r="U1586" i="31"/>
  <c r="V1586" i="31"/>
  <c r="W1586" i="31"/>
  <c r="X1586" i="31"/>
  <c r="AU1586" i="31"/>
  <c r="AV1586" i="31"/>
  <c r="AZ1586" i="31" s="1"/>
  <c r="BA1586" i="31"/>
  <c r="BB1586" i="31"/>
  <c r="E1587" i="31"/>
  <c r="L1587" i="31"/>
  <c r="E1588" i="31"/>
  <c r="L1588" i="31"/>
  <c r="E1589" i="31"/>
  <c r="L1589" i="31"/>
  <c r="E1590" i="31"/>
  <c r="L1590" i="31"/>
  <c r="E1591" i="31"/>
  <c r="L1591" i="31"/>
  <c r="E1592" i="31"/>
  <c r="L1592" i="31"/>
  <c r="E1593" i="31"/>
  <c r="L1593" i="31"/>
  <c r="E1594" i="31"/>
  <c r="L1594" i="31"/>
  <c r="E1595" i="31"/>
  <c r="L1595" i="31"/>
  <c r="U1595" i="31"/>
  <c r="V1595" i="31"/>
  <c r="W1595" i="31"/>
  <c r="X1595" i="31"/>
  <c r="AU1595" i="31"/>
  <c r="AV1595" i="31"/>
  <c r="AY1595" i="31" s="1"/>
  <c r="BA1595" i="31"/>
  <c r="BB1595" i="31"/>
  <c r="E1596" i="31"/>
  <c r="L1596" i="31"/>
  <c r="E1597" i="31"/>
  <c r="L1597" i="31"/>
  <c r="U1597" i="31"/>
  <c r="V1597" i="31"/>
  <c r="W1597" i="31"/>
  <c r="X1597" i="31"/>
  <c r="AU1597" i="31"/>
  <c r="AV1597" i="31"/>
  <c r="BA1597" i="31"/>
  <c r="BB1597" i="31"/>
  <c r="E1598" i="31"/>
  <c r="L1598" i="31"/>
  <c r="U1598" i="31"/>
  <c r="V1598" i="31"/>
  <c r="W1598" i="31"/>
  <c r="X1598" i="31"/>
  <c r="AU1598" i="31"/>
  <c r="AV1598" i="31"/>
  <c r="AY1598" i="31" s="1"/>
  <c r="BA1598" i="31"/>
  <c r="BB1598" i="31"/>
  <c r="DO1598" i="31"/>
  <c r="E1599" i="31"/>
  <c r="L1599" i="31"/>
  <c r="U1599" i="31"/>
  <c r="V1599" i="31"/>
  <c r="W1599" i="31"/>
  <c r="X1599" i="31"/>
  <c r="E1600" i="31"/>
  <c r="L1600" i="31"/>
  <c r="U1600" i="31"/>
  <c r="V1600" i="31"/>
  <c r="W1600" i="31"/>
  <c r="X1600" i="31"/>
  <c r="AU1600" i="31"/>
  <c r="AV1600" i="31"/>
  <c r="BA1600" i="31"/>
  <c r="BB1600" i="31"/>
  <c r="DO1600" i="31"/>
  <c r="E1601" i="31"/>
  <c r="L1601" i="31"/>
  <c r="U1601" i="31"/>
  <c r="V1601" i="31"/>
  <c r="W1601" i="31"/>
  <c r="X1601" i="31"/>
  <c r="E1602" i="31"/>
  <c r="L1602" i="31"/>
  <c r="U1602" i="31"/>
  <c r="V1602" i="31"/>
  <c r="W1602" i="31"/>
  <c r="X1602" i="31"/>
  <c r="AU1602" i="31"/>
  <c r="AV1602" i="31"/>
  <c r="BA1602" i="31"/>
  <c r="BB1602" i="31"/>
  <c r="DO1602" i="31"/>
  <c r="E1603" i="31"/>
  <c r="L1603" i="31"/>
  <c r="E1604" i="31"/>
  <c r="L1604" i="31"/>
  <c r="E1605" i="31"/>
  <c r="L1605" i="31"/>
  <c r="E1606" i="31"/>
  <c r="L1606" i="31"/>
  <c r="U1606" i="31"/>
  <c r="V1606" i="31"/>
  <c r="W1606" i="31"/>
  <c r="X1606" i="31"/>
  <c r="E1607" i="31"/>
  <c r="L1607" i="31"/>
  <c r="U1607" i="31"/>
  <c r="V1607" i="31"/>
  <c r="W1607" i="31"/>
  <c r="X1607" i="31"/>
  <c r="E1608" i="31"/>
  <c r="L1608" i="31"/>
  <c r="E1609" i="31"/>
  <c r="L1609" i="31"/>
  <c r="E1610" i="31"/>
  <c r="L1610" i="31"/>
  <c r="E1611" i="31"/>
  <c r="L1611" i="31"/>
  <c r="E1612" i="31"/>
  <c r="L1612" i="31"/>
  <c r="E1613" i="31"/>
  <c r="L1613" i="31"/>
  <c r="E1614" i="31"/>
  <c r="L1614" i="31"/>
  <c r="E1615" i="31"/>
  <c r="L1615" i="31"/>
  <c r="E1616" i="31"/>
  <c r="L1616" i="31"/>
  <c r="E1617" i="31"/>
  <c r="L1617" i="31"/>
  <c r="E1618" i="31"/>
  <c r="L1618" i="31"/>
  <c r="E1619" i="31"/>
  <c r="L1619" i="31"/>
  <c r="E1620" i="31"/>
  <c r="L1620" i="31"/>
  <c r="E1621" i="31"/>
  <c r="L1621" i="31"/>
  <c r="E1622" i="31"/>
  <c r="L1622" i="31"/>
  <c r="E1623" i="31"/>
  <c r="L1623" i="31"/>
  <c r="E1624" i="31"/>
  <c r="L1624" i="31"/>
  <c r="E1625" i="31"/>
  <c r="L1625" i="31"/>
  <c r="E1626" i="31"/>
  <c r="L1626" i="31"/>
  <c r="E1627" i="31"/>
  <c r="L1627" i="31"/>
  <c r="E1628" i="31"/>
  <c r="L1628" i="31"/>
  <c r="E1629" i="31"/>
  <c r="L1629" i="31"/>
  <c r="E1630" i="31"/>
  <c r="L1630" i="31"/>
  <c r="U1630" i="31"/>
  <c r="V1630" i="31"/>
  <c r="W1630" i="31"/>
  <c r="X1630" i="31"/>
  <c r="AU1630" i="31"/>
  <c r="AV1630" i="31"/>
  <c r="AY1630" i="31" s="1"/>
  <c r="BA1630" i="31"/>
  <c r="BB1630" i="31"/>
  <c r="E1631" i="31"/>
  <c r="L1631" i="31"/>
  <c r="E1632" i="31"/>
  <c r="L1632" i="31"/>
  <c r="E1633" i="31"/>
  <c r="L1633" i="31"/>
  <c r="E1634" i="31"/>
  <c r="L1634" i="31"/>
  <c r="E1635" i="31"/>
  <c r="L1635" i="31"/>
  <c r="E1636" i="31"/>
  <c r="L1636" i="31"/>
  <c r="E1637" i="31"/>
  <c r="L1637" i="31"/>
  <c r="E1638" i="31"/>
  <c r="L1638" i="31"/>
  <c r="E1639" i="31"/>
  <c r="L1639" i="31"/>
  <c r="E1640" i="31"/>
  <c r="L1640" i="31"/>
  <c r="E1641" i="31"/>
  <c r="L1641" i="31"/>
  <c r="E1642" i="31"/>
  <c r="L1642" i="31"/>
  <c r="E1643" i="31"/>
  <c r="L1643" i="31"/>
  <c r="E1644" i="31"/>
  <c r="L1644" i="31"/>
  <c r="E1645" i="31"/>
  <c r="L1645" i="31"/>
  <c r="E1646" i="31"/>
  <c r="L1646" i="31"/>
  <c r="E1647" i="31"/>
  <c r="L1647" i="31"/>
  <c r="E1648" i="31"/>
  <c r="L1648" i="31"/>
  <c r="U1648" i="31"/>
  <c r="V1648" i="31"/>
  <c r="W1648" i="31"/>
  <c r="X1648" i="31"/>
  <c r="AU1648" i="31"/>
  <c r="AV1648" i="31"/>
  <c r="BA1648" i="31"/>
  <c r="BB1648" i="31"/>
  <c r="E1649" i="31"/>
  <c r="L1649" i="31"/>
  <c r="U1649" i="31"/>
  <c r="V1649" i="31"/>
  <c r="W1649" i="31"/>
  <c r="X1649" i="31"/>
  <c r="AU1649" i="31"/>
  <c r="AV1649" i="31"/>
  <c r="AY1649" i="31" s="1"/>
  <c r="BA1649" i="31"/>
  <c r="BB1649" i="31"/>
  <c r="E1650" i="31"/>
  <c r="L1650" i="31"/>
  <c r="U1650" i="31"/>
  <c r="V1650" i="31"/>
  <c r="W1650" i="31"/>
  <c r="X1650" i="31"/>
  <c r="AU1650" i="31"/>
  <c r="AV1650" i="31"/>
  <c r="BA1650" i="31"/>
  <c r="BB1650" i="31"/>
  <c r="E1651" i="31"/>
  <c r="L1651" i="31"/>
  <c r="U1651" i="31"/>
  <c r="V1651" i="31"/>
  <c r="W1651" i="31"/>
  <c r="X1651" i="31"/>
  <c r="AU1651" i="31"/>
  <c r="AV1651" i="31"/>
  <c r="AY1651" i="31" s="1"/>
  <c r="BA1651" i="31"/>
  <c r="BB1651" i="31"/>
  <c r="E1652" i="31"/>
  <c r="L1652" i="31"/>
  <c r="E1653" i="31"/>
  <c r="L1653" i="31"/>
  <c r="E1654" i="31"/>
  <c r="L1654" i="31"/>
  <c r="E1655" i="31"/>
  <c r="L1655" i="31"/>
  <c r="E1656" i="31"/>
  <c r="L1656" i="31"/>
  <c r="E1657" i="31"/>
  <c r="L1657" i="31"/>
  <c r="E1658" i="31"/>
  <c r="L1658" i="31"/>
  <c r="E1659" i="31"/>
  <c r="L1659" i="31"/>
  <c r="U1659" i="31"/>
  <c r="V1659" i="31"/>
  <c r="W1659" i="31"/>
  <c r="X1659" i="31"/>
  <c r="AU1659" i="31"/>
  <c r="AV1659" i="31"/>
  <c r="BA1659" i="31"/>
  <c r="BB1659" i="31"/>
  <c r="E1660" i="31"/>
  <c r="L1660" i="31"/>
  <c r="U1660" i="31"/>
  <c r="V1660" i="31"/>
  <c r="W1660" i="31"/>
  <c r="X1660" i="31"/>
  <c r="E1661" i="31"/>
  <c r="L1661" i="31"/>
  <c r="U1661" i="31"/>
  <c r="V1661" i="31"/>
  <c r="W1661" i="31"/>
  <c r="X1661" i="31"/>
  <c r="AU1661" i="31"/>
  <c r="AV1661" i="31"/>
  <c r="BA1661" i="31"/>
  <c r="BB1661" i="31"/>
  <c r="E1662" i="31"/>
  <c r="L1662" i="31"/>
  <c r="E1663" i="31"/>
  <c r="L1663" i="31"/>
  <c r="E1664" i="31"/>
  <c r="L1664" i="31"/>
  <c r="E1665" i="31"/>
  <c r="L1665" i="31"/>
  <c r="E1666" i="31"/>
  <c r="L1666" i="31"/>
  <c r="E1667" i="31"/>
  <c r="L1667" i="31"/>
  <c r="E1668" i="31"/>
  <c r="L1668" i="31"/>
  <c r="E1669" i="31"/>
  <c r="L1669" i="31"/>
  <c r="E1670" i="31"/>
  <c r="L1670" i="31"/>
  <c r="E1671" i="31"/>
  <c r="L1671" i="31"/>
  <c r="E1672" i="31"/>
  <c r="L1672" i="31"/>
  <c r="U1672" i="31"/>
  <c r="V1672" i="31"/>
  <c r="W1672" i="31"/>
  <c r="X1672" i="31"/>
  <c r="AU1672" i="31"/>
  <c r="AV1672" i="31"/>
  <c r="AY1672" i="31" s="1"/>
  <c r="BA1672" i="31"/>
  <c r="BB1672" i="31"/>
  <c r="DO1672" i="31"/>
  <c r="L1673" i="31"/>
  <c r="U1673" i="31"/>
  <c r="V1673" i="31"/>
  <c r="W1673" i="31"/>
  <c r="X1673" i="31"/>
  <c r="AN1673" i="31"/>
  <c r="AO1673" i="31"/>
  <c r="AU1673" i="31"/>
  <c r="AV1673" i="31"/>
  <c r="AY1673" i="31" s="1"/>
  <c r="BA1673" i="31"/>
  <c r="BB1673" i="31"/>
  <c r="DO1673" i="31"/>
  <c r="E1674" i="31"/>
  <c r="L1674" i="31"/>
  <c r="U1674" i="31"/>
  <c r="V1674" i="31"/>
  <c r="W1674" i="31"/>
  <c r="X1674" i="31"/>
  <c r="AU1674" i="31"/>
  <c r="AV1674" i="31"/>
  <c r="AZ1674" i="31" s="1"/>
  <c r="AY1674" i="31"/>
  <c r="BA1674" i="31"/>
  <c r="BB1674" i="31"/>
  <c r="DO1674" i="31"/>
  <c r="E1675" i="31"/>
  <c r="L1675" i="31"/>
  <c r="E1676" i="31"/>
  <c r="L1676" i="31"/>
  <c r="U1676" i="31"/>
  <c r="V1676" i="31"/>
  <c r="W1676" i="31"/>
  <c r="X1676" i="31"/>
  <c r="AU1676" i="31"/>
  <c r="AV1676" i="31"/>
  <c r="AZ1676" i="31" s="1"/>
  <c r="BA1676" i="31"/>
  <c r="BB1676" i="31"/>
  <c r="DO1676" i="31"/>
  <c r="L1677" i="31"/>
  <c r="U1677" i="31"/>
  <c r="V1677" i="31"/>
  <c r="W1677" i="31"/>
  <c r="X1677" i="31"/>
  <c r="AN1677" i="31"/>
  <c r="AO1677" i="31"/>
  <c r="AU1677" i="31"/>
  <c r="AV1677" i="31"/>
  <c r="BA1677" i="31"/>
  <c r="BB1677" i="31"/>
  <c r="DO1677" i="31"/>
  <c r="E1678" i="31"/>
  <c r="L1678" i="31"/>
  <c r="U1678" i="31"/>
  <c r="V1678" i="31"/>
  <c r="W1678" i="31"/>
  <c r="X1678" i="31"/>
  <c r="AU1678" i="31"/>
  <c r="AV1678" i="31"/>
  <c r="AZ1678" i="31" s="1"/>
  <c r="BA1678" i="31"/>
  <c r="BB1678" i="31"/>
  <c r="E1679" i="31"/>
  <c r="L1679" i="31"/>
  <c r="E1680" i="31"/>
  <c r="L1680" i="31"/>
  <c r="E1681" i="31"/>
  <c r="L1681" i="31"/>
  <c r="E1682" i="31"/>
  <c r="L1682" i="31"/>
  <c r="E1683" i="31"/>
  <c r="L1683" i="31"/>
  <c r="E1684" i="31"/>
  <c r="L1684" i="31"/>
  <c r="E1685" i="31"/>
  <c r="L1685" i="31"/>
  <c r="E1686" i="31"/>
  <c r="L1686" i="31"/>
  <c r="E1687" i="31"/>
  <c r="L1687" i="31"/>
  <c r="U1687" i="31"/>
  <c r="V1687" i="31"/>
  <c r="W1687" i="31"/>
  <c r="X1687" i="31"/>
  <c r="AU1687" i="31"/>
  <c r="AV1687" i="31"/>
  <c r="AY1687" i="31" s="1"/>
  <c r="BA1687" i="31"/>
  <c r="BB1687" i="31"/>
  <c r="DO1687" i="31"/>
  <c r="E1688" i="31"/>
  <c r="L1688" i="31"/>
  <c r="U1688" i="31"/>
  <c r="V1688" i="31"/>
  <c r="W1688" i="31"/>
  <c r="X1688" i="31"/>
  <c r="AU1688" i="31"/>
  <c r="AV1688" i="31"/>
  <c r="BA1688" i="31"/>
  <c r="BB1688" i="31"/>
  <c r="DO1688" i="31"/>
  <c r="E1689" i="31"/>
  <c r="L1689" i="31"/>
  <c r="U1689" i="31"/>
  <c r="V1689" i="31"/>
  <c r="W1689" i="31"/>
  <c r="X1689" i="31"/>
  <c r="AU1689" i="31"/>
  <c r="AV1689" i="31"/>
  <c r="BA1689" i="31"/>
  <c r="BB1689" i="31"/>
  <c r="DO1689" i="31"/>
  <c r="E1690" i="31"/>
  <c r="L1690" i="31"/>
  <c r="U1690" i="31"/>
  <c r="V1690" i="31"/>
  <c r="W1690" i="31"/>
  <c r="X1690" i="31"/>
  <c r="AN1690" i="31"/>
  <c r="AO1690" i="31"/>
  <c r="AU1690" i="31"/>
  <c r="AV1690" i="31"/>
  <c r="AZ1690" i="31" s="1"/>
  <c r="BA1690" i="31"/>
  <c r="BB1690" i="31"/>
  <c r="E1691" i="31"/>
  <c r="L1691" i="31"/>
  <c r="E1692" i="31"/>
  <c r="L1692" i="31"/>
  <c r="U1692" i="31"/>
  <c r="V1692" i="31"/>
  <c r="W1692" i="31"/>
  <c r="X1692" i="31"/>
  <c r="AU1692" i="31"/>
  <c r="AV1692" i="31"/>
  <c r="BA1692" i="31"/>
  <c r="BB1692" i="31"/>
  <c r="DO1692" i="31"/>
  <c r="E1693" i="31"/>
  <c r="L1693" i="31"/>
  <c r="U1693" i="31"/>
  <c r="V1693" i="31"/>
  <c r="W1693" i="31"/>
  <c r="X1693" i="31"/>
  <c r="AU1693" i="31"/>
  <c r="AV1693" i="31"/>
  <c r="AY1693" i="31" s="1"/>
  <c r="BA1693" i="31"/>
  <c r="BB1693" i="31"/>
  <c r="DO1693" i="31"/>
  <c r="E1694" i="31"/>
  <c r="L1694" i="31"/>
  <c r="E1695" i="31"/>
  <c r="L1695" i="31"/>
  <c r="U1695" i="31"/>
  <c r="V1695" i="31"/>
  <c r="W1695" i="31"/>
  <c r="X1695" i="31"/>
  <c r="AU1695" i="31"/>
  <c r="AV1695" i="31"/>
  <c r="BA1695" i="31"/>
  <c r="BB1695" i="31"/>
  <c r="DO1695" i="31"/>
  <c r="E1696" i="31"/>
  <c r="L1696" i="31"/>
  <c r="U1696" i="31"/>
  <c r="V1696" i="31"/>
  <c r="W1696" i="31"/>
  <c r="X1696" i="31"/>
  <c r="AU1696" i="31"/>
  <c r="AV1696" i="31"/>
  <c r="BA1696" i="31"/>
  <c r="BB1696" i="31"/>
  <c r="DO1696" i="31"/>
  <c r="E1697" i="31"/>
  <c r="L1697" i="31"/>
  <c r="U1697" i="31"/>
  <c r="V1697" i="31"/>
  <c r="W1697" i="31"/>
  <c r="X1697" i="31"/>
  <c r="AU1697" i="31"/>
  <c r="AV1697" i="31"/>
  <c r="BA1697" i="31"/>
  <c r="BB1697" i="31"/>
  <c r="DO1697" i="31"/>
  <c r="E1698" i="31"/>
  <c r="L1698" i="31"/>
  <c r="E1699" i="31"/>
  <c r="L1699" i="31"/>
  <c r="E1700" i="31"/>
  <c r="L1700" i="31"/>
  <c r="E1701" i="31"/>
  <c r="L1701" i="31"/>
  <c r="E1702" i="31"/>
  <c r="L1702" i="31"/>
  <c r="E1703" i="31"/>
  <c r="L1703" i="31"/>
  <c r="E1704" i="31"/>
  <c r="L1704" i="31"/>
  <c r="U1704" i="31"/>
  <c r="V1704" i="31"/>
  <c r="W1704" i="31"/>
  <c r="X1704" i="31"/>
  <c r="E1705" i="31"/>
  <c r="L1705" i="31"/>
  <c r="U1705" i="31"/>
  <c r="V1705" i="31"/>
  <c r="W1705" i="31"/>
  <c r="X1705" i="31"/>
  <c r="E1706" i="31"/>
  <c r="L1706" i="31"/>
  <c r="U1706" i="31"/>
  <c r="V1706" i="31"/>
  <c r="W1706" i="31"/>
  <c r="X1706" i="31"/>
  <c r="E1707" i="31"/>
  <c r="L1707" i="31"/>
  <c r="U1707" i="31"/>
  <c r="V1707" i="31"/>
  <c r="W1707" i="31"/>
  <c r="X1707" i="31"/>
  <c r="E1708" i="31"/>
  <c r="L1708" i="31"/>
  <c r="E1709" i="31"/>
  <c r="L1709" i="31"/>
  <c r="E1710" i="31"/>
  <c r="L1710" i="31"/>
  <c r="E1711" i="31"/>
  <c r="L1711" i="31"/>
  <c r="E1712" i="31"/>
  <c r="L1712" i="31"/>
  <c r="E1713" i="31"/>
  <c r="L1713" i="31"/>
  <c r="E1714" i="31"/>
  <c r="L1714" i="31"/>
  <c r="E1715" i="31"/>
  <c r="L1715" i="31"/>
  <c r="E1716" i="31"/>
  <c r="L1716" i="31"/>
  <c r="E1717" i="31"/>
  <c r="L1717" i="31"/>
  <c r="E1718" i="31"/>
  <c r="L1718" i="31"/>
  <c r="E1719" i="31"/>
  <c r="L1719" i="31"/>
  <c r="E1720" i="31"/>
  <c r="L1720" i="31"/>
  <c r="E1721" i="31"/>
  <c r="L1721" i="31"/>
  <c r="E1722" i="31"/>
  <c r="L1722" i="31"/>
  <c r="E1723" i="31"/>
  <c r="L1723" i="31"/>
  <c r="E1724" i="31"/>
  <c r="L1724" i="31"/>
  <c r="E1725" i="31"/>
  <c r="L1725" i="31"/>
  <c r="E1726" i="31"/>
  <c r="L1726" i="31"/>
  <c r="E1727" i="31"/>
  <c r="L1727" i="31"/>
  <c r="E1728" i="31"/>
  <c r="L1728" i="31"/>
  <c r="E1729" i="31"/>
  <c r="L1729" i="31"/>
  <c r="E1730" i="31"/>
  <c r="L1730" i="31"/>
  <c r="E1731" i="31"/>
  <c r="L1731" i="31"/>
  <c r="E1732" i="31"/>
  <c r="L1732" i="31"/>
  <c r="E1733" i="31"/>
  <c r="L1733" i="31"/>
  <c r="U1733" i="31"/>
  <c r="V1733" i="31"/>
  <c r="W1733" i="31"/>
  <c r="X1733" i="31"/>
  <c r="AU1733" i="31"/>
  <c r="AV1733" i="31"/>
  <c r="AZ1733" i="31" s="1"/>
  <c r="BA1733" i="31"/>
  <c r="BB1733" i="31"/>
  <c r="E1734" i="31"/>
  <c r="L1734" i="31"/>
  <c r="E1735" i="31"/>
  <c r="L1735" i="31"/>
  <c r="E1736" i="31"/>
  <c r="L1736" i="31"/>
  <c r="U1736" i="31"/>
  <c r="V1736" i="31"/>
  <c r="W1736" i="31"/>
  <c r="X1736" i="31"/>
  <c r="AU1736" i="31"/>
  <c r="AV1736" i="31"/>
  <c r="AZ1736" i="31" s="1"/>
  <c r="BA1736" i="31"/>
  <c r="BB1736" i="31"/>
  <c r="E1737" i="31"/>
  <c r="L1737" i="31"/>
  <c r="U1737" i="31"/>
  <c r="V1737" i="31"/>
  <c r="W1737" i="31"/>
  <c r="X1737" i="31"/>
  <c r="AU1737" i="31"/>
  <c r="AV1737" i="31"/>
  <c r="BA1737" i="31"/>
  <c r="BB1737" i="31"/>
  <c r="E1738" i="31"/>
  <c r="L1738" i="31"/>
  <c r="E1739" i="31"/>
  <c r="L1739" i="31"/>
  <c r="U1739" i="31"/>
  <c r="V1739" i="31"/>
  <c r="W1739" i="31"/>
  <c r="X1739" i="31"/>
  <c r="E1740" i="31"/>
  <c r="L1740" i="31"/>
  <c r="U1740" i="31"/>
  <c r="V1740" i="31"/>
  <c r="W1740" i="31"/>
  <c r="X1740" i="31"/>
  <c r="AU1740" i="31"/>
  <c r="AV1740" i="31"/>
  <c r="AZ1740" i="31" s="1"/>
  <c r="BA1740" i="31"/>
  <c r="BB1740" i="31"/>
  <c r="E1741" i="31"/>
  <c r="L1741" i="31"/>
  <c r="E1742" i="31"/>
  <c r="L1742" i="31"/>
  <c r="Z1742" i="31"/>
  <c r="AA1742" i="31"/>
  <c r="AB1742" i="31"/>
  <c r="AC1742" i="31"/>
  <c r="E1743" i="31"/>
  <c r="L1743" i="31"/>
  <c r="U1743" i="31"/>
  <c r="V1743" i="31"/>
  <c r="W1743" i="31"/>
  <c r="X1743" i="31"/>
  <c r="AU1743" i="31"/>
  <c r="AV1743" i="31"/>
  <c r="AZ1743" i="31" s="1"/>
  <c r="BA1743" i="31"/>
  <c r="BB1743" i="31"/>
  <c r="DO1743" i="31"/>
  <c r="E1744" i="31"/>
  <c r="L1744" i="31"/>
  <c r="Z1744" i="31"/>
  <c r="AA1744" i="31"/>
  <c r="AB1744" i="31"/>
  <c r="AC1744" i="31"/>
  <c r="E1745" i="31"/>
  <c r="L1745" i="31"/>
  <c r="Z1745" i="31"/>
  <c r="AA1745" i="31"/>
  <c r="AB1745" i="31"/>
  <c r="AC1745" i="31"/>
  <c r="E1746" i="31"/>
  <c r="L1746" i="31"/>
  <c r="Z1746" i="31"/>
  <c r="AA1746" i="31"/>
  <c r="AB1746" i="31"/>
  <c r="AC1746" i="31"/>
  <c r="E1747" i="31"/>
  <c r="L1747" i="31"/>
  <c r="Z1747" i="31"/>
  <c r="AA1747" i="31"/>
  <c r="AB1747" i="31"/>
  <c r="AC1747" i="31"/>
  <c r="E1748" i="31"/>
  <c r="L1748" i="31"/>
  <c r="Z1748" i="31"/>
  <c r="AA1748" i="31"/>
  <c r="AB1748" i="31"/>
  <c r="AC1748" i="31"/>
  <c r="E1749" i="31"/>
  <c r="L1749" i="31"/>
  <c r="Z1749" i="31"/>
  <c r="AA1749" i="31"/>
  <c r="AB1749" i="31"/>
  <c r="AC1749" i="31"/>
  <c r="E1750" i="31"/>
  <c r="L1750" i="31"/>
  <c r="Z1750" i="31"/>
  <c r="AA1750" i="31"/>
  <c r="AB1750" i="31"/>
  <c r="AC1750" i="31"/>
  <c r="E1751" i="31"/>
  <c r="L1751" i="31"/>
  <c r="Z1751" i="31"/>
  <c r="AA1751" i="31"/>
  <c r="AB1751" i="31"/>
  <c r="AC1751" i="31"/>
  <c r="E1752" i="31"/>
  <c r="L1752" i="31"/>
  <c r="Z1752" i="31"/>
  <c r="AA1752" i="31"/>
  <c r="AB1752" i="31"/>
  <c r="AC1752" i="31"/>
  <c r="E1753" i="31"/>
  <c r="L1753" i="31"/>
  <c r="Z1753" i="31"/>
  <c r="AA1753" i="31"/>
  <c r="AB1753" i="31"/>
  <c r="AC1753" i="31"/>
  <c r="E1754" i="31"/>
  <c r="L1754" i="31"/>
  <c r="Z1754" i="31"/>
  <c r="AA1754" i="31"/>
  <c r="AB1754" i="31"/>
  <c r="AC1754" i="31"/>
  <c r="E1755" i="31"/>
  <c r="L1755" i="31"/>
  <c r="Z1755" i="31"/>
  <c r="AA1755" i="31"/>
  <c r="AB1755" i="31"/>
  <c r="AC1755" i="31"/>
  <c r="E1756" i="31"/>
  <c r="L1756" i="31"/>
  <c r="Z1756" i="31"/>
  <c r="AA1756" i="31"/>
  <c r="AB1756" i="31"/>
  <c r="AC1756" i="31"/>
  <c r="E1757" i="31"/>
  <c r="L1757" i="31"/>
  <c r="U1757" i="31"/>
  <c r="V1757" i="31"/>
  <c r="W1757" i="31"/>
  <c r="X1757" i="31"/>
  <c r="Z1757" i="31"/>
  <c r="AA1757" i="31"/>
  <c r="AB1757" i="31"/>
  <c r="AC1757" i="31"/>
  <c r="AU1757" i="31"/>
  <c r="AV1757" i="31"/>
  <c r="BA1757" i="31"/>
  <c r="BB1757" i="31"/>
  <c r="E1758" i="31"/>
  <c r="L1758" i="31"/>
  <c r="U1758" i="31"/>
  <c r="V1758" i="31"/>
  <c r="W1758" i="31"/>
  <c r="X1758" i="31"/>
  <c r="Z1758" i="31"/>
  <c r="AA1758" i="31"/>
  <c r="AB1758" i="31"/>
  <c r="AC1758" i="31"/>
  <c r="AU1758" i="31"/>
  <c r="AV1758" i="31"/>
  <c r="BA1758" i="31"/>
  <c r="BB1758" i="31"/>
  <c r="E1759" i="31"/>
  <c r="L1759" i="31"/>
  <c r="U1759" i="31"/>
  <c r="V1759" i="31"/>
  <c r="W1759" i="31"/>
  <c r="X1759" i="31"/>
  <c r="Z1759" i="31"/>
  <c r="AA1759" i="31"/>
  <c r="AB1759" i="31"/>
  <c r="AC1759" i="31"/>
  <c r="AU1759" i="31"/>
  <c r="AV1759" i="31"/>
  <c r="AZ1759" i="31" s="1"/>
  <c r="BA1759" i="31"/>
  <c r="BB1759" i="31"/>
  <c r="E1760" i="31"/>
  <c r="L1760" i="31"/>
  <c r="Z1760" i="31"/>
  <c r="AA1760" i="31"/>
  <c r="AB1760" i="31"/>
  <c r="AC1760" i="31"/>
  <c r="E1761" i="31"/>
  <c r="L1761" i="31"/>
  <c r="U1761" i="31"/>
  <c r="V1761" i="31"/>
  <c r="W1761" i="31"/>
  <c r="X1761" i="31"/>
  <c r="AN1761" i="31"/>
  <c r="AO1761" i="31"/>
  <c r="AU1761" i="31"/>
  <c r="AV1761" i="31"/>
  <c r="AZ1761" i="31" s="1"/>
  <c r="BA1761" i="31"/>
  <c r="BB1761" i="31"/>
  <c r="E1762" i="31"/>
  <c r="L1762" i="31"/>
  <c r="U1762" i="31"/>
  <c r="V1762" i="31"/>
  <c r="W1762" i="31"/>
  <c r="X1762" i="31"/>
  <c r="AN1762" i="31"/>
  <c r="AO1762" i="31"/>
  <c r="AU1762" i="31"/>
  <c r="AV1762" i="31"/>
  <c r="AY1762" i="31" s="1"/>
  <c r="BA1762" i="31"/>
  <c r="BB1762" i="31"/>
  <c r="E1763" i="31"/>
  <c r="L1763" i="31"/>
  <c r="U1763" i="31"/>
  <c r="V1763" i="31"/>
  <c r="W1763" i="31"/>
  <c r="X1763" i="31"/>
  <c r="Z1763" i="31"/>
  <c r="AA1763" i="31"/>
  <c r="AB1763" i="31"/>
  <c r="AC1763" i="31"/>
  <c r="AU1763" i="31"/>
  <c r="AV1763" i="31"/>
  <c r="AY1763" i="31" s="1"/>
  <c r="BC1763" i="31" s="1"/>
  <c r="BA1763" i="31"/>
  <c r="BB1763" i="31"/>
  <c r="E1764" i="31"/>
  <c r="L1764" i="31"/>
  <c r="E1765" i="31"/>
  <c r="L1765" i="31"/>
  <c r="E1766" i="31"/>
  <c r="L1766" i="31"/>
  <c r="E1767" i="31"/>
  <c r="L1767" i="31"/>
  <c r="E1768" i="31"/>
  <c r="L1768" i="31"/>
  <c r="E1769" i="31"/>
  <c r="L1769" i="31"/>
  <c r="E1770" i="31"/>
  <c r="L1770" i="31"/>
  <c r="E1771" i="31"/>
  <c r="L1771" i="31"/>
  <c r="U1771" i="31"/>
  <c r="V1771" i="31"/>
  <c r="W1771" i="31"/>
  <c r="X1771" i="31"/>
  <c r="AU1771" i="31"/>
  <c r="AV1771" i="31"/>
  <c r="BA1771" i="31"/>
  <c r="BB1771" i="31"/>
  <c r="E1772" i="31"/>
  <c r="L1772" i="31"/>
  <c r="U1772" i="31"/>
  <c r="V1772" i="31"/>
  <c r="W1772" i="31"/>
  <c r="X1772" i="31"/>
  <c r="AU1772" i="31"/>
  <c r="AV1772" i="31"/>
  <c r="AY1772" i="31" s="1"/>
  <c r="BA1772" i="31"/>
  <c r="BB1772" i="31"/>
  <c r="E1773" i="31"/>
  <c r="L1773" i="31"/>
  <c r="U1773" i="31"/>
  <c r="V1773" i="31"/>
  <c r="W1773" i="31"/>
  <c r="X1773" i="31"/>
  <c r="AU1773" i="31"/>
  <c r="AV1773" i="31"/>
  <c r="AY1773" i="31" s="1"/>
  <c r="BA1773" i="31"/>
  <c r="BB1773" i="31"/>
  <c r="E1774" i="31"/>
  <c r="L1774" i="31"/>
  <c r="U1774" i="31"/>
  <c r="V1774" i="31"/>
  <c r="W1774" i="31"/>
  <c r="X1774" i="31"/>
  <c r="E1775" i="31"/>
  <c r="L1775" i="31"/>
  <c r="U1775" i="31"/>
  <c r="V1775" i="31"/>
  <c r="W1775" i="31"/>
  <c r="X1775" i="31"/>
  <c r="E1776" i="31"/>
  <c r="L1776" i="31"/>
  <c r="U1776" i="31"/>
  <c r="V1776" i="31"/>
  <c r="W1776" i="31"/>
  <c r="X1776" i="31"/>
  <c r="AU1776" i="31"/>
  <c r="AV1776" i="31"/>
  <c r="BA1776" i="31"/>
  <c r="BB1776" i="31"/>
  <c r="E1777" i="31"/>
  <c r="L1777" i="31"/>
  <c r="U1777" i="31"/>
  <c r="V1777" i="31"/>
  <c r="W1777" i="31"/>
  <c r="X1777" i="31"/>
  <c r="E1778" i="31"/>
  <c r="L1778" i="31"/>
  <c r="E1779" i="31"/>
  <c r="L1779" i="31"/>
  <c r="U1779" i="31"/>
  <c r="V1779" i="31"/>
  <c r="W1779" i="31"/>
  <c r="X1779" i="31"/>
  <c r="E1780" i="31"/>
  <c r="L1780" i="31"/>
  <c r="U1780" i="31"/>
  <c r="V1780" i="31"/>
  <c r="W1780" i="31"/>
  <c r="X1780" i="31"/>
  <c r="E1781" i="31"/>
  <c r="L1781" i="31"/>
  <c r="U1781" i="31"/>
  <c r="V1781" i="31"/>
  <c r="W1781" i="31"/>
  <c r="X1781" i="31"/>
  <c r="AU1781" i="31"/>
  <c r="AV1781" i="31"/>
  <c r="BA1781" i="31"/>
  <c r="BB1781" i="31"/>
  <c r="DO1781" i="31"/>
  <c r="E1782" i="31"/>
  <c r="L1782" i="31"/>
  <c r="U1782" i="31"/>
  <c r="V1782" i="31"/>
  <c r="W1782" i="31"/>
  <c r="X1782" i="31"/>
  <c r="AU1782" i="31"/>
  <c r="AV1782" i="31"/>
  <c r="AZ1782" i="31" s="1"/>
  <c r="BA1782" i="31"/>
  <c r="BB1782" i="31"/>
  <c r="DO1782" i="31"/>
  <c r="L1783" i="31"/>
  <c r="U1783" i="31"/>
  <c r="V1783" i="31"/>
  <c r="W1783" i="31"/>
  <c r="X1783" i="31"/>
  <c r="AN1783" i="31"/>
  <c r="AO1783" i="31"/>
  <c r="AU1783" i="31"/>
  <c r="AV1783" i="31"/>
  <c r="BA1783" i="31"/>
  <c r="BB1783" i="31"/>
  <c r="DO1783" i="31"/>
  <c r="E1784" i="31"/>
  <c r="L1784" i="31"/>
  <c r="E1785" i="31"/>
  <c r="L1785" i="31"/>
  <c r="E1786" i="31"/>
  <c r="L1786" i="31"/>
  <c r="E1787" i="31"/>
  <c r="L1787" i="31"/>
  <c r="U1787" i="31"/>
  <c r="V1787" i="31"/>
  <c r="W1787" i="31"/>
  <c r="X1787" i="31"/>
  <c r="AN1787" i="31"/>
  <c r="AO1787" i="31"/>
  <c r="AU1787" i="31"/>
  <c r="AV1787" i="31"/>
  <c r="AY1787" i="31" s="1"/>
  <c r="BA1787" i="31"/>
  <c r="BB1787" i="31"/>
  <c r="DO1787" i="31"/>
  <c r="E1788" i="31"/>
  <c r="L1788" i="31"/>
  <c r="U1788" i="31"/>
  <c r="V1788" i="31"/>
  <c r="W1788" i="31"/>
  <c r="X1788" i="31"/>
  <c r="AN1788" i="31"/>
  <c r="AO1788" i="31"/>
  <c r="AU1788" i="31"/>
  <c r="AV1788" i="31"/>
  <c r="BA1788" i="31"/>
  <c r="BB1788" i="31"/>
  <c r="DO1788" i="31"/>
  <c r="E1789" i="31"/>
  <c r="L1789" i="31"/>
  <c r="U1789" i="31"/>
  <c r="V1789" i="31"/>
  <c r="W1789" i="31"/>
  <c r="X1789" i="31"/>
  <c r="AU1789" i="31"/>
  <c r="AV1789" i="31"/>
  <c r="BA1789" i="31"/>
  <c r="BB1789" i="31"/>
  <c r="DO1789" i="31"/>
  <c r="E1790" i="31"/>
  <c r="L1790" i="31"/>
  <c r="U1790" i="31"/>
  <c r="V1790" i="31"/>
  <c r="W1790" i="31"/>
  <c r="X1790" i="31"/>
  <c r="E1791" i="31"/>
  <c r="L1791" i="31"/>
  <c r="U1791" i="31"/>
  <c r="V1791" i="31"/>
  <c r="W1791" i="31"/>
  <c r="X1791" i="31"/>
  <c r="E1792" i="31"/>
  <c r="L1792" i="31"/>
  <c r="E1793" i="31"/>
  <c r="L1793" i="31"/>
  <c r="E1794" i="31"/>
  <c r="L1794" i="31"/>
  <c r="U1794" i="31"/>
  <c r="V1794" i="31"/>
  <c r="W1794" i="31"/>
  <c r="X1794" i="31"/>
  <c r="AU1794" i="31"/>
  <c r="AV1794" i="31"/>
  <c r="BA1794" i="31"/>
  <c r="BB1794" i="31"/>
  <c r="DO1794" i="31"/>
  <c r="E1795" i="31"/>
  <c r="L1795" i="31"/>
  <c r="E1796" i="31"/>
  <c r="L1796" i="31"/>
  <c r="U1796" i="31"/>
  <c r="V1796" i="31"/>
  <c r="W1796" i="31"/>
  <c r="X1796" i="31"/>
  <c r="AU1796" i="31"/>
  <c r="AV1796" i="31"/>
  <c r="BA1796" i="31"/>
  <c r="BB1796" i="31"/>
  <c r="DO1796" i="31"/>
  <c r="E1797" i="31"/>
  <c r="L1797" i="31"/>
  <c r="U1797" i="31"/>
  <c r="V1797" i="31"/>
  <c r="W1797" i="31"/>
  <c r="X1797" i="31"/>
  <c r="AU1797" i="31"/>
  <c r="AV1797" i="31"/>
  <c r="AY1797" i="31" s="1"/>
  <c r="BA1797" i="31"/>
  <c r="BB1797" i="31"/>
  <c r="DO1797" i="31"/>
  <c r="E1798" i="31"/>
  <c r="L1798" i="31"/>
  <c r="U1798" i="31"/>
  <c r="V1798" i="31"/>
  <c r="W1798" i="31"/>
  <c r="X1798" i="31"/>
  <c r="AU1798" i="31"/>
  <c r="AV1798" i="31"/>
  <c r="BA1798" i="31"/>
  <c r="BB1798" i="31"/>
  <c r="E1799" i="31"/>
  <c r="L1799" i="31"/>
  <c r="U1799" i="31"/>
  <c r="V1799" i="31"/>
  <c r="W1799" i="31"/>
  <c r="X1799" i="31"/>
  <c r="AU1799" i="31"/>
  <c r="AV1799" i="31"/>
  <c r="BA1799" i="31"/>
  <c r="BB1799" i="31"/>
  <c r="E1800" i="31"/>
  <c r="L1800" i="31"/>
  <c r="U1800" i="31"/>
  <c r="V1800" i="31"/>
  <c r="W1800" i="31"/>
  <c r="X1800" i="31"/>
  <c r="AU1800" i="31"/>
  <c r="AV1800" i="31"/>
  <c r="BA1800" i="31"/>
  <c r="BB1800" i="31"/>
  <c r="E1801" i="31"/>
  <c r="L1801" i="31"/>
  <c r="U1801" i="31"/>
  <c r="V1801" i="31"/>
  <c r="W1801" i="31"/>
  <c r="X1801" i="31"/>
  <c r="E1802" i="31"/>
  <c r="L1802" i="31"/>
  <c r="U1802" i="31"/>
  <c r="V1802" i="31"/>
  <c r="W1802" i="31"/>
  <c r="X1802" i="31"/>
  <c r="E1803" i="31"/>
  <c r="L1803" i="31"/>
  <c r="U1803" i="31"/>
  <c r="V1803" i="31"/>
  <c r="W1803" i="31"/>
  <c r="X1803" i="31"/>
  <c r="E1804" i="31"/>
  <c r="L1804" i="31"/>
  <c r="U1804" i="31"/>
  <c r="V1804" i="31"/>
  <c r="W1804" i="31"/>
  <c r="X1804" i="31"/>
  <c r="Z1804" i="31"/>
  <c r="AA1804" i="31"/>
  <c r="AB1804" i="31"/>
  <c r="AC1804" i="31"/>
  <c r="AU1804" i="31"/>
  <c r="AV1804" i="31"/>
  <c r="AZ1804" i="31" s="1"/>
  <c r="AW1804" i="31"/>
  <c r="BA1804" i="31" s="1"/>
  <c r="BB1804" i="31"/>
  <c r="BD1804" i="31"/>
  <c r="DO1804" i="31"/>
  <c r="E1805" i="31"/>
  <c r="L1805" i="31"/>
  <c r="E1806" i="31"/>
  <c r="L1806" i="31"/>
  <c r="E1807" i="31"/>
  <c r="L1807" i="31"/>
  <c r="E1808" i="31"/>
  <c r="L1808" i="31"/>
  <c r="E1809" i="31"/>
  <c r="L1809" i="31"/>
  <c r="E1810" i="31"/>
  <c r="L1810" i="31"/>
  <c r="E1811" i="31"/>
  <c r="L1811" i="31"/>
  <c r="E1812" i="31"/>
  <c r="L1812" i="31"/>
  <c r="E1813" i="31"/>
  <c r="L1813" i="31"/>
  <c r="E1814" i="31"/>
  <c r="L1814" i="31"/>
  <c r="E1815" i="31"/>
  <c r="L1815" i="31"/>
  <c r="E1816" i="31"/>
  <c r="L1816" i="31"/>
  <c r="U1816" i="31"/>
  <c r="V1816" i="31"/>
  <c r="W1816" i="31"/>
  <c r="X1816" i="31"/>
  <c r="E1817" i="31"/>
  <c r="L1817" i="31"/>
  <c r="U1817" i="31"/>
  <c r="V1817" i="31"/>
  <c r="W1817" i="31"/>
  <c r="X1817" i="31"/>
  <c r="E1818" i="31"/>
  <c r="L1818" i="31"/>
  <c r="E1819" i="31"/>
  <c r="L1819" i="31"/>
  <c r="E1820" i="31"/>
  <c r="L1820" i="31"/>
  <c r="U1820" i="31"/>
  <c r="V1820" i="31"/>
  <c r="W1820" i="31"/>
  <c r="X1820" i="31"/>
  <c r="E1821" i="31"/>
  <c r="L1821" i="31"/>
  <c r="U1821" i="31"/>
  <c r="V1821" i="31"/>
  <c r="W1821" i="31"/>
  <c r="X1821" i="31"/>
  <c r="E1822" i="31"/>
  <c r="L1822" i="31"/>
  <c r="E1823" i="31"/>
  <c r="L1823" i="31"/>
  <c r="E1824" i="31"/>
  <c r="L1824" i="31"/>
  <c r="U1824" i="31"/>
  <c r="V1824" i="31"/>
  <c r="W1824" i="31"/>
  <c r="X1824" i="31"/>
  <c r="AU1824" i="31"/>
  <c r="AV1824" i="31"/>
  <c r="BA1824" i="31"/>
  <c r="BB1824" i="31"/>
  <c r="E1825" i="31"/>
  <c r="L1825" i="31"/>
  <c r="E1826" i="31"/>
  <c r="L1826" i="31"/>
  <c r="U1826" i="31"/>
  <c r="V1826" i="31"/>
  <c r="W1826" i="31"/>
  <c r="X1826" i="31"/>
  <c r="AU1826" i="31"/>
  <c r="AV1826" i="31"/>
  <c r="AZ1826" i="31" s="1"/>
  <c r="BA1826" i="31"/>
  <c r="BB1826" i="31"/>
  <c r="DO1826" i="31"/>
  <c r="E1827" i="31"/>
  <c r="L1827" i="31"/>
  <c r="U1827" i="31"/>
  <c r="V1827" i="31"/>
  <c r="W1827" i="31"/>
  <c r="X1827" i="31"/>
  <c r="AU1827" i="31"/>
  <c r="AV1827" i="31"/>
  <c r="BA1827" i="31"/>
  <c r="BB1827" i="31"/>
  <c r="DO1827" i="31"/>
  <c r="E1828" i="31"/>
  <c r="L1828" i="31"/>
  <c r="U1828" i="31"/>
  <c r="V1828" i="31"/>
  <c r="W1828" i="31"/>
  <c r="X1828" i="31"/>
  <c r="AN1828" i="31"/>
  <c r="AM1828" i="31" s="1"/>
  <c r="AO1828" i="31"/>
  <c r="AU1828" i="31"/>
  <c r="AV1828" i="31"/>
  <c r="BA1828" i="31"/>
  <c r="BB1828" i="31"/>
  <c r="DO1828" i="31"/>
  <c r="E1829" i="31"/>
  <c r="L1829" i="31"/>
  <c r="E1830" i="31"/>
  <c r="L1830" i="31"/>
  <c r="E1831" i="31"/>
  <c r="L1831" i="31"/>
  <c r="E1832" i="31"/>
  <c r="L1832" i="31"/>
  <c r="E1833" i="31"/>
  <c r="L1833" i="31"/>
  <c r="E1834" i="31"/>
  <c r="L1834" i="31"/>
  <c r="E1835" i="31"/>
  <c r="L1835" i="31"/>
  <c r="E1836" i="31"/>
  <c r="L1836" i="31"/>
  <c r="E1837" i="31"/>
  <c r="L1837" i="31"/>
  <c r="E1838" i="31"/>
  <c r="L1838" i="31"/>
  <c r="E1839" i="31"/>
  <c r="L1839" i="31"/>
  <c r="E1840" i="31"/>
  <c r="L1840" i="31"/>
  <c r="U1840" i="31"/>
  <c r="V1840" i="31"/>
  <c r="W1840" i="31"/>
  <c r="X1840" i="31"/>
  <c r="AU1840" i="31"/>
  <c r="AV1840" i="31"/>
  <c r="BA1840" i="31"/>
  <c r="BB1840" i="31"/>
  <c r="E1841" i="31"/>
  <c r="L1841" i="31"/>
  <c r="U1841" i="31"/>
  <c r="V1841" i="31"/>
  <c r="W1841" i="31"/>
  <c r="X1841" i="31"/>
  <c r="AU1841" i="31"/>
  <c r="AV1841" i="31"/>
  <c r="BA1841" i="31"/>
  <c r="BB1841" i="31"/>
  <c r="E1842" i="31"/>
  <c r="L1842" i="31"/>
  <c r="U1842" i="31"/>
  <c r="V1842" i="31"/>
  <c r="W1842" i="31"/>
  <c r="X1842" i="31"/>
  <c r="AU1842" i="31"/>
  <c r="AV1842" i="31"/>
  <c r="AY1842" i="31" s="1"/>
  <c r="BA1842" i="31"/>
  <c r="BB1842" i="31"/>
  <c r="E1843" i="31"/>
  <c r="L1843" i="31"/>
  <c r="E1844" i="31"/>
  <c r="L1844" i="31"/>
  <c r="U1844" i="31"/>
  <c r="V1844" i="31"/>
  <c r="W1844" i="31"/>
  <c r="X1844" i="31"/>
  <c r="AU1844" i="31"/>
  <c r="AV1844" i="31"/>
  <c r="AY1844" i="31" s="1"/>
  <c r="BA1844" i="31"/>
  <c r="BB1844" i="31"/>
  <c r="E1845" i="31"/>
  <c r="L1845" i="31"/>
  <c r="U1845" i="31"/>
  <c r="V1845" i="31"/>
  <c r="W1845" i="31"/>
  <c r="X1845" i="31"/>
  <c r="AU1845" i="31"/>
  <c r="AV1845" i="31"/>
  <c r="AZ1845" i="31" s="1"/>
  <c r="AY1845" i="31"/>
  <c r="BA1845" i="31"/>
  <c r="BB1845" i="31"/>
  <c r="L1846" i="31"/>
  <c r="E1847" i="31"/>
  <c r="L1847" i="31"/>
  <c r="U1847" i="31"/>
  <c r="V1847" i="31"/>
  <c r="W1847" i="31"/>
  <c r="X1847" i="31"/>
  <c r="AU1847" i="31"/>
  <c r="AV1847" i="31"/>
  <c r="BA1847" i="31"/>
  <c r="BB1847" i="31"/>
  <c r="E1848" i="31"/>
  <c r="L1848" i="31"/>
  <c r="U1848" i="31"/>
  <c r="V1848" i="31"/>
  <c r="W1848" i="31"/>
  <c r="X1848" i="31"/>
  <c r="AU1848" i="31"/>
  <c r="AV1848" i="31"/>
  <c r="AY1848" i="31" s="1"/>
  <c r="BA1848" i="31"/>
  <c r="BB1848" i="31"/>
  <c r="E1849" i="31"/>
  <c r="L1849" i="31"/>
  <c r="E1850" i="31"/>
  <c r="L1850" i="31"/>
  <c r="E1851" i="31"/>
  <c r="L1851" i="31"/>
  <c r="U1851" i="31"/>
  <c r="V1851" i="31"/>
  <c r="W1851" i="31"/>
  <c r="X1851" i="31"/>
  <c r="AN1851" i="31"/>
  <c r="AO1851" i="31"/>
  <c r="AU1851" i="31"/>
  <c r="AV1851" i="31"/>
  <c r="AZ1851" i="31" s="1"/>
  <c r="BA1851" i="31"/>
  <c r="BB1851" i="31"/>
  <c r="DO1851" i="31"/>
  <c r="E1852" i="31"/>
  <c r="L1852" i="31"/>
  <c r="E1853" i="31"/>
  <c r="L1853" i="31"/>
  <c r="U1853" i="31"/>
  <c r="V1853" i="31"/>
  <c r="W1853" i="31"/>
  <c r="X1853" i="31"/>
  <c r="AN1853" i="31"/>
  <c r="AO1853" i="31"/>
  <c r="AU1853" i="31"/>
  <c r="AV1853" i="31"/>
  <c r="BA1853" i="31"/>
  <c r="BB1853" i="31"/>
  <c r="DO1853" i="31"/>
  <c r="E1854" i="31"/>
  <c r="L1854" i="31"/>
  <c r="E1855" i="31"/>
  <c r="L1855" i="31"/>
  <c r="E1856" i="31"/>
  <c r="L1856" i="31"/>
  <c r="U1856" i="31"/>
  <c r="V1856" i="31"/>
  <c r="W1856" i="31"/>
  <c r="X1856" i="31"/>
  <c r="Z1856" i="31"/>
  <c r="AA1856" i="31"/>
  <c r="AB1856" i="31"/>
  <c r="AC1856" i="31"/>
  <c r="AU1856" i="31"/>
  <c r="AV1856" i="31"/>
  <c r="BA1856" i="31"/>
  <c r="BB1856" i="31"/>
  <c r="DO1856" i="31"/>
  <c r="E1857" i="31"/>
  <c r="L1857" i="31"/>
  <c r="U1857" i="31"/>
  <c r="V1857" i="31"/>
  <c r="W1857" i="31"/>
  <c r="X1857" i="31"/>
  <c r="Z1857" i="31"/>
  <c r="AA1857" i="31"/>
  <c r="AB1857" i="31"/>
  <c r="AC1857" i="31"/>
  <c r="AU1857" i="31"/>
  <c r="AV1857" i="31"/>
  <c r="AZ1857" i="31" s="1"/>
  <c r="BA1857" i="31"/>
  <c r="BB1857" i="31"/>
  <c r="DO1857" i="31"/>
  <c r="E1858" i="31"/>
  <c r="L1858" i="31"/>
  <c r="U1858" i="31"/>
  <c r="V1858" i="31"/>
  <c r="W1858" i="31"/>
  <c r="X1858" i="31"/>
  <c r="Z1858" i="31"/>
  <c r="AA1858" i="31"/>
  <c r="AB1858" i="31"/>
  <c r="AC1858" i="31"/>
  <c r="AU1858" i="31"/>
  <c r="AV1858" i="31"/>
  <c r="AZ1858" i="31" s="1"/>
  <c r="BA1858" i="31"/>
  <c r="BB1858" i="31"/>
  <c r="DO1858" i="31"/>
  <c r="E1859" i="31"/>
  <c r="L1859" i="31"/>
  <c r="U1859" i="31"/>
  <c r="V1859" i="31"/>
  <c r="W1859" i="31"/>
  <c r="X1859" i="31"/>
  <c r="Z1859" i="31"/>
  <c r="AA1859" i="31"/>
  <c r="AB1859" i="31"/>
  <c r="AC1859" i="31"/>
  <c r="AU1859" i="31"/>
  <c r="AV1859" i="31"/>
  <c r="AY1859" i="31" s="1"/>
  <c r="BA1859" i="31"/>
  <c r="BB1859" i="31"/>
  <c r="DO1859" i="31"/>
  <c r="E1860" i="31"/>
  <c r="L1860" i="31"/>
  <c r="U1860" i="31"/>
  <c r="V1860" i="31"/>
  <c r="W1860" i="31"/>
  <c r="X1860" i="31"/>
  <c r="Z1860" i="31"/>
  <c r="AA1860" i="31"/>
  <c r="AB1860" i="31"/>
  <c r="AC1860" i="31"/>
  <c r="AU1860" i="31"/>
  <c r="AV1860" i="31"/>
  <c r="AZ1860" i="31" s="1"/>
  <c r="BA1860" i="31"/>
  <c r="BB1860" i="31"/>
  <c r="DO1860" i="31"/>
  <c r="E1861" i="31"/>
  <c r="L1861" i="31"/>
  <c r="U1861" i="31"/>
  <c r="V1861" i="31"/>
  <c r="W1861" i="31"/>
  <c r="X1861" i="31"/>
  <c r="AN1861" i="31"/>
  <c r="AO1861" i="31"/>
  <c r="AU1861" i="31"/>
  <c r="AV1861" i="31"/>
  <c r="BA1861" i="31"/>
  <c r="BB1861" i="31"/>
  <c r="E1862" i="31"/>
  <c r="L1862" i="31"/>
  <c r="U1862" i="31"/>
  <c r="V1862" i="31"/>
  <c r="W1862" i="31"/>
  <c r="X1862" i="31"/>
  <c r="Z1862" i="31"/>
  <c r="AA1862" i="31"/>
  <c r="AB1862" i="31"/>
  <c r="AC1862" i="31"/>
  <c r="AU1862" i="31"/>
  <c r="AV1862" i="31"/>
  <c r="BA1862" i="31"/>
  <c r="BB1862" i="31"/>
  <c r="DO1862" i="31"/>
  <c r="E1863" i="31"/>
  <c r="L1863" i="31"/>
  <c r="U1863" i="31"/>
  <c r="V1863" i="31"/>
  <c r="W1863" i="31"/>
  <c r="X1863" i="31"/>
  <c r="Z1863" i="31"/>
  <c r="AA1863" i="31"/>
  <c r="AB1863" i="31"/>
  <c r="AC1863" i="31"/>
  <c r="AU1863" i="31"/>
  <c r="AV1863" i="31"/>
  <c r="AY1863" i="31" s="1"/>
  <c r="BA1863" i="31"/>
  <c r="BB1863" i="31"/>
  <c r="DO1863" i="31"/>
  <c r="E1864" i="31"/>
  <c r="L1864" i="31"/>
  <c r="U1864" i="31"/>
  <c r="V1864" i="31"/>
  <c r="W1864" i="31"/>
  <c r="X1864" i="31"/>
  <c r="Z1864" i="31"/>
  <c r="AA1864" i="31"/>
  <c r="AB1864" i="31"/>
  <c r="AC1864" i="31"/>
  <c r="AU1864" i="31"/>
  <c r="AV1864" i="31"/>
  <c r="BA1864" i="31"/>
  <c r="BB1864" i="31"/>
  <c r="DO1864" i="31"/>
  <c r="E1865" i="31"/>
  <c r="L1865" i="31"/>
  <c r="U1865" i="31"/>
  <c r="V1865" i="31"/>
  <c r="W1865" i="31"/>
  <c r="X1865" i="31"/>
  <c r="Z1865" i="31"/>
  <c r="AA1865" i="31"/>
  <c r="AB1865" i="31"/>
  <c r="AC1865" i="31"/>
  <c r="AU1865" i="31"/>
  <c r="AV1865" i="31"/>
  <c r="AZ1865" i="31" s="1"/>
  <c r="BA1865" i="31"/>
  <c r="BB1865" i="31"/>
  <c r="DO1865" i="31"/>
  <c r="E1866" i="31"/>
  <c r="L1866" i="31"/>
  <c r="U1866" i="31"/>
  <c r="V1866" i="31"/>
  <c r="W1866" i="31"/>
  <c r="X1866" i="31"/>
  <c r="Z1866" i="31"/>
  <c r="AA1866" i="31"/>
  <c r="AB1866" i="31"/>
  <c r="AC1866" i="31"/>
  <c r="AU1866" i="31"/>
  <c r="AV1866" i="31"/>
  <c r="AW1866" i="31"/>
  <c r="BA1866" i="31" s="1"/>
  <c r="BB1866" i="31"/>
  <c r="BD1866" i="31"/>
  <c r="DO1866" i="31"/>
  <c r="E1867" i="31"/>
  <c r="L1867" i="31"/>
  <c r="U1867" i="31"/>
  <c r="V1867" i="31"/>
  <c r="W1867" i="31"/>
  <c r="X1867" i="31"/>
  <c r="Z1867" i="31"/>
  <c r="AA1867" i="31"/>
  <c r="AB1867" i="31"/>
  <c r="AC1867" i="31"/>
  <c r="AU1867" i="31"/>
  <c r="AV1867" i="31"/>
  <c r="AW1867" i="31"/>
  <c r="BA1867" i="31" s="1"/>
  <c r="BB1867" i="31"/>
  <c r="BD1867" i="31"/>
  <c r="DO1867" i="31"/>
  <c r="E1868" i="31"/>
  <c r="L1868" i="31"/>
  <c r="U1868" i="31"/>
  <c r="V1868" i="31"/>
  <c r="W1868" i="31"/>
  <c r="X1868" i="31"/>
  <c r="Z1868" i="31"/>
  <c r="AA1868" i="31"/>
  <c r="AB1868" i="31"/>
  <c r="AC1868" i="31"/>
  <c r="AU1868" i="31"/>
  <c r="AV1868" i="31"/>
  <c r="AZ1868" i="31" s="1"/>
  <c r="AW1868" i="31"/>
  <c r="BA1868" i="31" s="1"/>
  <c r="BB1868" i="31"/>
  <c r="BD1868" i="31"/>
  <c r="DO1868" i="31"/>
  <c r="E1869" i="31"/>
  <c r="L1869" i="31"/>
  <c r="U1869" i="31"/>
  <c r="V1869" i="31"/>
  <c r="W1869" i="31"/>
  <c r="X1869" i="31"/>
  <c r="Z1869" i="31"/>
  <c r="AA1869" i="31"/>
  <c r="AB1869" i="31"/>
  <c r="AC1869" i="31"/>
  <c r="AU1869" i="31"/>
  <c r="AV1869" i="31"/>
  <c r="AZ1869" i="31" s="1"/>
  <c r="AW1869" i="31"/>
  <c r="BA1869" i="31" s="1"/>
  <c r="BB1869" i="31"/>
  <c r="BD1869" i="31"/>
  <c r="DO1869" i="31"/>
  <c r="E1870" i="31"/>
  <c r="L1870" i="31"/>
  <c r="U1870" i="31"/>
  <c r="V1870" i="31"/>
  <c r="W1870" i="31"/>
  <c r="X1870" i="31"/>
  <c r="Z1870" i="31"/>
  <c r="AA1870" i="31"/>
  <c r="AB1870" i="31"/>
  <c r="AC1870" i="31"/>
  <c r="AU1870" i="31"/>
  <c r="AV1870" i="31"/>
  <c r="AW1870" i="31"/>
  <c r="BA1870" i="31" s="1"/>
  <c r="BB1870" i="31"/>
  <c r="BD1870" i="31"/>
  <c r="DO1870" i="31"/>
  <c r="E1871" i="31"/>
  <c r="L1871" i="31"/>
  <c r="U1871" i="31"/>
  <c r="V1871" i="31"/>
  <c r="W1871" i="31"/>
  <c r="X1871" i="31"/>
  <c r="Z1871" i="31"/>
  <c r="AA1871" i="31"/>
  <c r="AB1871" i="31"/>
  <c r="AC1871" i="31"/>
  <c r="AN1871" i="31"/>
  <c r="AO1871" i="31"/>
  <c r="AU1871" i="31"/>
  <c r="AV1871" i="31"/>
  <c r="AZ1871" i="31" s="1"/>
  <c r="AW1871" i="31"/>
  <c r="BA1871" i="31" s="1"/>
  <c r="BB1871" i="31"/>
  <c r="BD1871" i="31"/>
  <c r="DO1871" i="31"/>
  <c r="E1872" i="31"/>
  <c r="L1872" i="31"/>
  <c r="U1872" i="31"/>
  <c r="V1872" i="31"/>
  <c r="W1872" i="31"/>
  <c r="X1872" i="31"/>
  <c r="Z1872" i="31"/>
  <c r="AA1872" i="31"/>
  <c r="AB1872" i="31"/>
  <c r="AC1872" i="31"/>
  <c r="AU1872" i="31"/>
  <c r="AV1872" i="31"/>
  <c r="AW1872" i="31"/>
  <c r="BA1872" i="31" s="1"/>
  <c r="BB1872" i="31"/>
  <c r="BD1872" i="31"/>
  <c r="DO1872" i="31"/>
  <c r="E1873" i="31"/>
  <c r="L1873" i="31"/>
  <c r="U1873" i="31"/>
  <c r="V1873" i="31"/>
  <c r="W1873" i="31"/>
  <c r="X1873" i="31"/>
  <c r="Z1873" i="31"/>
  <c r="AA1873" i="31"/>
  <c r="AB1873" i="31"/>
  <c r="AC1873" i="31"/>
  <c r="E1874" i="31"/>
  <c r="L1874" i="31"/>
  <c r="E1875" i="31"/>
  <c r="L1875" i="31"/>
  <c r="E1876" i="31"/>
  <c r="L1876" i="31"/>
  <c r="E1877" i="31"/>
  <c r="L1877" i="31"/>
  <c r="L1878" i="31"/>
  <c r="E1879" i="31"/>
  <c r="L1879" i="31"/>
  <c r="E1880" i="31"/>
  <c r="L1880" i="31"/>
  <c r="L1881" i="31"/>
  <c r="E1882" i="31"/>
  <c r="L1882" i="31"/>
  <c r="L1883" i="31"/>
  <c r="E1884" i="31"/>
  <c r="L1884" i="31"/>
  <c r="E1885" i="31"/>
  <c r="L1885" i="31"/>
  <c r="U1885" i="31"/>
  <c r="V1885" i="31"/>
  <c r="W1885" i="31"/>
  <c r="X1885" i="31"/>
  <c r="Z1885" i="31"/>
  <c r="AA1885" i="31"/>
  <c r="AB1885" i="31"/>
  <c r="AC1885" i="31"/>
  <c r="E1886" i="31"/>
  <c r="L1886" i="31"/>
  <c r="U1886" i="31"/>
  <c r="V1886" i="31"/>
  <c r="W1886" i="31"/>
  <c r="X1886" i="31"/>
  <c r="Z1886" i="31"/>
  <c r="AA1886" i="31"/>
  <c r="AB1886" i="31"/>
  <c r="AC1886" i="31"/>
  <c r="E1887" i="31"/>
  <c r="L1887" i="31"/>
  <c r="U1887" i="31"/>
  <c r="V1887" i="31"/>
  <c r="W1887" i="31"/>
  <c r="X1887" i="31"/>
  <c r="Z1887" i="31"/>
  <c r="AA1887" i="31"/>
  <c r="AB1887" i="31"/>
  <c r="AC1887" i="31"/>
  <c r="E1888" i="31"/>
  <c r="L1888" i="31"/>
  <c r="U1888" i="31"/>
  <c r="V1888" i="31"/>
  <c r="W1888" i="31"/>
  <c r="X1888" i="31"/>
  <c r="Z1888" i="31"/>
  <c r="AA1888" i="31"/>
  <c r="AB1888" i="31"/>
  <c r="AC1888" i="31"/>
  <c r="E1889" i="31"/>
  <c r="L1889" i="31"/>
  <c r="U1889" i="31"/>
  <c r="V1889" i="31"/>
  <c r="W1889" i="31"/>
  <c r="X1889" i="31"/>
  <c r="Z1889" i="31"/>
  <c r="AA1889" i="31"/>
  <c r="AB1889" i="31"/>
  <c r="AC1889" i="31"/>
  <c r="E1890" i="31"/>
  <c r="L1890" i="31"/>
  <c r="U1890" i="31"/>
  <c r="V1890" i="31"/>
  <c r="W1890" i="31"/>
  <c r="X1890" i="31"/>
  <c r="Z1890" i="31"/>
  <c r="AA1890" i="31"/>
  <c r="AB1890" i="31"/>
  <c r="AC1890" i="31"/>
  <c r="E1891" i="31"/>
  <c r="L1891" i="31"/>
  <c r="U1891" i="31"/>
  <c r="V1891" i="31"/>
  <c r="W1891" i="31"/>
  <c r="X1891" i="31"/>
  <c r="Z1891" i="31"/>
  <c r="AA1891" i="31"/>
  <c r="AB1891" i="31"/>
  <c r="AC1891" i="31"/>
  <c r="E1892" i="31"/>
  <c r="L1892" i="31"/>
  <c r="U1892" i="31"/>
  <c r="V1892" i="31"/>
  <c r="W1892" i="31"/>
  <c r="X1892" i="31"/>
  <c r="Z1892" i="31"/>
  <c r="AA1892" i="31"/>
  <c r="AB1892" i="31"/>
  <c r="AC1892" i="31"/>
  <c r="E1893" i="31"/>
  <c r="L1893" i="31"/>
  <c r="E1894" i="31"/>
  <c r="L1894" i="31"/>
  <c r="U1894" i="31"/>
  <c r="V1894" i="31"/>
  <c r="W1894" i="31"/>
  <c r="X1894" i="31"/>
  <c r="Z1894" i="31"/>
  <c r="AA1894" i="31"/>
  <c r="AB1894" i="31"/>
  <c r="AC1894" i="31"/>
  <c r="AU1894" i="31"/>
  <c r="AV1894" i="31"/>
  <c r="AW1894" i="31"/>
  <c r="BA1894" i="31" s="1"/>
  <c r="BB1894" i="31"/>
  <c r="BD1894" i="31"/>
  <c r="E1895" i="31"/>
  <c r="L1895" i="31"/>
  <c r="U1895" i="31"/>
  <c r="V1895" i="31"/>
  <c r="W1895" i="31"/>
  <c r="X1895" i="31"/>
  <c r="Z1895" i="31"/>
  <c r="AA1895" i="31"/>
  <c r="AB1895" i="31"/>
  <c r="AC1895" i="31"/>
  <c r="AU1895" i="31"/>
  <c r="AV1895" i="31"/>
  <c r="AZ1895" i="31" s="1"/>
  <c r="AW1895" i="31"/>
  <c r="BA1895" i="31" s="1"/>
  <c r="BB1895" i="31"/>
  <c r="BD1895" i="31"/>
  <c r="E1896" i="31"/>
  <c r="L1896" i="31"/>
  <c r="U1896" i="31"/>
  <c r="V1896" i="31"/>
  <c r="W1896" i="31"/>
  <c r="X1896" i="31"/>
  <c r="Z1896" i="31"/>
  <c r="AA1896" i="31"/>
  <c r="AB1896" i="31"/>
  <c r="AC1896" i="31"/>
  <c r="AU1896" i="31"/>
  <c r="AV1896" i="31"/>
  <c r="AZ1896" i="31" s="1"/>
  <c r="AW1896" i="31"/>
  <c r="BB1896" i="31"/>
  <c r="BD1896" i="31"/>
  <c r="E1897" i="31"/>
  <c r="L1897" i="31"/>
  <c r="U1897" i="31"/>
  <c r="V1897" i="31"/>
  <c r="W1897" i="31"/>
  <c r="X1897" i="31"/>
  <c r="Z1897" i="31"/>
  <c r="AA1897" i="31"/>
  <c r="AB1897" i="31"/>
  <c r="AC1897" i="31"/>
  <c r="AE1897" i="31"/>
  <c r="AF1897" i="31"/>
  <c r="AG1897" i="31"/>
  <c r="AH1897" i="31"/>
  <c r="AN1897" i="31"/>
  <c r="AM1897" i="31" s="1"/>
  <c r="AO1897" i="31"/>
  <c r="AU1897" i="31"/>
  <c r="AV1897" i="31"/>
  <c r="AZ1897" i="31" s="1"/>
  <c r="AW1897" i="31"/>
  <c r="BA1897" i="31" s="1"/>
  <c r="AX1897" i="31"/>
  <c r="BD1897" i="31"/>
  <c r="E1898" i="31"/>
  <c r="L1898" i="31"/>
  <c r="U1898" i="31"/>
  <c r="V1898" i="31"/>
  <c r="W1898" i="31"/>
  <c r="X1898" i="31"/>
  <c r="Z1898" i="31"/>
  <c r="AA1898" i="31"/>
  <c r="AB1898" i="31"/>
  <c r="AC1898" i="31"/>
  <c r="AE1898" i="31"/>
  <c r="AF1898" i="31"/>
  <c r="AG1898" i="31"/>
  <c r="AH1898" i="31"/>
  <c r="AN1898" i="31"/>
  <c r="AM1898" i="31" s="1"/>
  <c r="AO1898" i="31"/>
  <c r="AU1898" i="31"/>
  <c r="AV1898" i="31"/>
  <c r="AW1898" i="31"/>
  <c r="AX1898" i="31"/>
  <c r="BB1898" i="31" s="1"/>
  <c r="BA1898" i="31"/>
  <c r="BD1898" i="31"/>
  <c r="E1899" i="31"/>
  <c r="L1899" i="31"/>
  <c r="U1899" i="31"/>
  <c r="V1899" i="31"/>
  <c r="W1899" i="31"/>
  <c r="X1899" i="31"/>
  <c r="Z1899" i="31"/>
  <c r="AA1899" i="31"/>
  <c r="AB1899" i="31"/>
  <c r="AC1899" i="31"/>
  <c r="AU1899" i="31"/>
  <c r="AV1899" i="31"/>
  <c r="AW1899" i="31"/>
  <c r="BA1899" i="31"/>
  <c r="BB1899" i="31"/>
  <c r="BD1899" i="31"/>
  <c r="E1900" i="31"/>
  <c r="L1900" i="31"/>
  <c r="U1900" i="31"/>
  <c r="V1900" i="31"/>
  <c r="W1900" i="31"/>
  <c r="X1900" i="31"/>
  <c r="Z1900" i="31"/>
  <c r="AA1900" i="31"/>
  <c r="AB1900" i="31"/>
  <c r="AC1900" i="31"/>
  <c r="AU1900" i="31"/>
  <c r="AV1900" i="31"/>
  <c r="AZ1900" i="31" s="1"/>
  <c r="AW1900" i="31"/>
  <c r="BA1900" i="31" s="1"/>
  <c r="BB1900" i="31"/>
  <c r="BD1900" i="31"/>
  <c r="E1901" i="31"/>
  <c r="L1901" i="31"/>
  <c r="U1901" i="31"/>
  <c r="V1901" i="31"/>
  <c r="W1901" i="31"/>
  <c r="X1901" i="31"/>
  <c r="Z1901" i="31"/>
  <c r="AA1901" i="31"/>
  <c r="AB1901" i="31"/>
  <c r="AC1901" i="31"/>
  <c r="AN1901" i="31"/>
  <c r="AM1901" i="31" s="1"/>
  <c r="AO1901" i="31"/>
  <c r="AU1901" i="31"/>
  <c r="AV1901" i="31"/>
  <c r="AW1901" i="31"/>
  <c r="BA1901" i="31" s="1"/>
  <c r="BB1901" i="31"/>
  <c r="BD1901" i="31"/>
  <c r="E1902" i="31"/>
  <c r="L1902" i="31"/>
  <c r="U1902" i="31"/>
  <c r="V1902" i="31"/>
  <c r="W1902" i="31"/>
  <c r="X1902" i="31"/>
  <c r="Z1902" i="31"/>
  <c r="AA1902" i="31"/>
  <c r="AB1902" i="31"/>
  <c r="AC1902" i="31"/>
  <c r="AU1902" i="31"/>
  <c r="AV1902" i="31"/>
  <c r="AZ1902" i="31" s="1"/>
  <c r="AW1902" i="31"/>
  <c r="BA1902" i="31" s="1"/>
  <c r="BB1902" i="31"/>
  <c r="BD1902" i="31"/>
  <c r="E1903" i="31"/>
  <c r="L1903" i="31"/>
  <c r="U1903" i="31"/>
  <c r="V1903" i="31"/>
  <c r="W1903" i="31"/>
  <c r="X1903" i="31"/>
  <c r="Z1903" i="31"/>
  <c r="AA1903" i="31"/>
  <c r="AB1903" i="31"/>
  <c r="AC1903" i="31"/>
  <c r="AE1903" i="31"/>
  <c r="AF1903" i="31"/>
  <c r="AG1903" i="31"/>
  <c r="AH1903" i="31"/>
  <c r="AM1903" i="31"/>
  <c r="AN1903" i="31"/>
  <c r="AO1903" i="31"/>
  <c r="AU1903" i="31"/>
  <c r="AV1903" i="31"/>
  <c r="AY1903" i="31" s="1"/>
  <c r="AW1903" i="31"/>
  <c r="BA1903" i="31" s="1"/>
  <c r="AX1903" i="31"/>
  <c r="BB1903" i="31" s="1"/>
  <c r="BD1903" i="31"/>
  <c r="E1904" i="31"/>
  <c r="L1904" i="31"/>
  <c r="U1904" i="31"/>
  <c r="V1904" i="31"/>
  <c r="W1904" i="31"/>
  <c r="X1904" i="31"/>
  <c r="Z1904" i="31"/>
  <c r="AA1904" i="31"/>
  <c r="AB1904" i="31"/>
  <c r="AC1904" i="31"/>
  <c r="AE1904" i="31"/>
  <c r="AF1904" i="31"/>
  <c r="AG1904" i="31"/>
  <c r="AH1904" i="31"/>
  <c r="AN1904" i="31"/>
  <c r="AM1904" i="31" s="1"/>
  <c r="AO1904" i="31"/>
  <c r="AU1904" i="31"/>
  <c r="AV1904" i="31"/>
  <c r="AZ1904" i="31" s="1"/>
  <c r="AW1904" i="31"/>
  <c r="BA1904" i="31" s="1"/>
  <c r="AX1904" i="31"/>
  <c r="BB1904" i="31" s="1"/>
  <c r="BD1904" i="31"/>
  <c r="E1905" i="31"/>
  <c r="L1905" i="31"/>
  <c r="U1905" i="31"/>
  <c r="V1905" i="31"/>
  <c r="W1905" i="31"/>
  <c r="X1905" i="31"/>
  <c r="Z1905" i="31"/>
  <c r="AA1905" i="31"/>
  <c r="AB1905" i="31"/>
  <c r="AC1905" i="31"/>
  <c r="E1906" i="31"/>
  <c r="L1906" i="31"/>
  <c r="U1906" i="31"/>
  <c r="V1906" i="31"/>
  <c r="W1906" i="31"/>
  <c r="X1906" i="31"/>
  <c r="Z1906" i="31"/>
  <c r="AA1906" i="31"/>
  <c r="AB1906" i="31"/>
  <c r="AC1906" i="31"/>
  <c r="AE1906" i="31"/>
  <c r="AF1906" i="31"/>
  <c r="AG1906" i="31"/>
  <c r="AH1906" i="31"/>
  <c r="AM1906" i="31"/>
  <c r="AN1906" i="31"/>
  <c r="AO1906" i="31"/>
  <c r="AU1906" i="31"/>
  <c r="AV1906" i="31"/>
  <c r="AW1906" i="31"/>
  <c r="BA1906" i="31" s="1"/>
  <c r="AX1906" i="31"/>
  <c r="BB1906" i="31" s="1"/>
  <c r="BD1906" i="31"/>
  <c r="E1907" i="31"/>
  <c r="L1907" i="31"/>
  <c r="U1907" i="31"/>
  <c r="V1907" i="31"/>
  <c r="W1907" i="31"/>
  <c r="X1907" i="31"/>
  <c r="Z1907" i="31"/>
  <c r="AA1907" i="31"/>
  <c r="AB1907" i="31"/>
  <c r="AC1907" i="31"/>
  <c r="AU1907" i="31"/>
  <c r="AV1907" i="31"/>
  <c r="AW1907" i="31"/>
  <c r="BA1907" i="31" s="1"/>
  <c r="BB1907" i="31"/>
  <c r="BD1907" i="31"/>
  <c r="E1908" i="31"/>
  <c r="L1908" i="31"/>
  <c r="U1908" i="31"/>
  <c r="V1908" i="31"/>
  <c r="W1908" i="31"/>
  <c r="X1908" i="31"/>
  <c r="Z1908" i="31"/>
  <c r="AA1908" i="31"/>
  <c r="AB1908" i="31"/>
  <c r="AC1908" i="31"/>
  <c r="AU1908" i="31"/>
  <c r="AV1908" i="31"/>
  <c r="AZ1908" i="31" s="1"/>
  <c r="AW1908" i="31"/>
  <c r="BA1908" i="31" s="1"/>
  <c r="BB1908" i="31"/>
  <c r="BD1908" i="31"/>
  <c r="E1909" i="31"/>
  <c r="L1909" i="31"/>
  <c r="U1909" i="31"/>
  <c r="V1909" i="31"/>
  <c r="W1909" i="31"/>
  <c r="X1909" i="31"/>
  <c r="Z1909" i="31"/>
  <c r="AA1909" i="31"/>
  <c r="AB1909" i="31"/>
  <c r="AC1909" i="31"/>
  <c r="AU1909" i="31"/>
  <c r="AV1909" i="31"/>
  <c r="AZ1909" i="31" s="1"/>
  <c r="AW1909" i="31"/>
  <c r="BA1909" i="31" s="1"/>
  <c r="BB1909" i="31"/>
  <c r="BD1909" i="31"/>
  <c r="E1910" i="31"/>
  <c r="L1910" i="31"/>
  <c r="U1910" i="31"/>
  <c r="V1910" i="31"/>
  <c r="W1910" i="31"/>
  <c r="X1910" i="31"/>
  <c r="Z1910" i="31"/>
  <c r="AA1910" i="31"/>
  <c r="AB1910" i="31"/>
  <c r="AC1910" i="31"/>
  <c r="AU1910" i="31"/>
  <c r="AV1910" i="31"/>
  <c r="AZ1910" i="31" s="1"/>
  <c r="AW1910" i="31"/>
  <c r="BA1910" i="31" s="1"/>
  <c r="BB1910" i="31"/>
  <c r="BD1910" i="31"/>
  <c r="E1911" i="31"/>
  <c r="L1911" i="31"/>
  <c r="U1911" i="31"/>
  <c r="V1911" i="31"/>
  <c r="W1911" i="31"/>
  <c r="X1911" i="31"/>
  <c r="Z1911" i="31"/>
  <c r="AA1911" i="31"/>
  <c r="AB1911" i="31"/>
  <c r="AC1911" i="31"/>
  <c r="AU1911" i="31"/>
  <c r="AV1911" i="31"/>
  <c r="AW1911" i="31"/>
  <c r="BA1911" i="31" s="1"/>
  <c r="BB1911" i="31"/>
  <c r="BD1911" i="31"/>
  <c r="E1912" i="31"/>
  <c r="L1912" i="31"/>
  <c r="U1912" i="31"/>
  <c r="V1912" i="31"/>
  <c r="W1912" i="31"/>
  <c r="X1912" i="31"/>
  <c r="Z1912" i="31"/>
  <c r="AA1912" i="31"/>
  <c r="AB1912" i="31"/>
  <c r="AC1912" i="31"/>
  <c r="AU1912" i="31"/>
  <c r="AV1912" i="31"/>
  <c r="AZ1912" i="31" s="1"/>
  <c r="AW1912" i="31"/>
  <c r="BA1912" i="31" s="1"/>
  <c r="BB1912" i="31"/>
  <c r="BD1912" i="31"/>
  <c r="E1913" i="31"/>
  <c r="L1913" i="31"/>
  <c r="U1913" i="31"/>
  <c r="V1913" i="31"/>
  <c r="W1913" i="31"/>
  <c r="X1913" i="31"/>
  <c r="Z1913" i="31"/>
  <c r="AA1913" i="31"/>
  <c r="AB1913" i="31"/>
  <c r="AC1913" i="31"/>
  <c r="AN1913" i="31"/>
  <c r="AO1913" i="31"/>
  <c r="AU1913" i="31"/>
  <c r="AV1913" i="31"/>
  <c r="AZ1913" i="31" s="1"/>
  <c r="AW1913" i="31"/>
  <c r="BA1913" i="31" s="1"/>
  <c r="BB1913" i="31"/>
  <c r="BD1913" i="31"/>
  <c r="E1914" i="31"/>
  <c r="L1914" i="31"/>
  <c r="U1914" i="31"/>
  <c r="V1914" i="31"/>
  <c r="W1914" i="31"/>
  <c r="X1914" i="31"/>
  <c r="Z1914" i="31"/>
  <c r="AA1914" i="31"/>
  <c r="AB1914" i="31"/>
  <c r="AC1914" i="31"/>
  <c r="AU1914" i="31"/>
  <c r="AV1914" i="31"/>
  <c r="AW1914" i="31"/>
  <c r="BA1914" i="31" s="1"/>
  <c r="BB1914" i="31"/>
  <c r="BD1914" i="31"/>
  <c r="E1915" i="31"/>
  <c r="L1915" i="31"/>
  <c r="U1915" i="31"/>
  <c r="V1915" i="31"/>
  <c r="W1915" i="31"/>
  <c r="X1915" i="31"/>
  <c r="Z1915" i="31"/>
  <c r="AA1915" i="31"/>
  <c r="AB1915" i="31"/>
  <c r="AC1915" i="31"/>
  <c r="E1916" i="31"/>
  <c r="L1916" i="31"/>
  <c r="U1916" i="31"/>
  <c r="V1916" i="31"/>
  <c r="W1916" i="31"/>
  <c r="X1916" i="31"/>
  <c r="Z1916" i="31"/>
  <c r="AA1916" i="31"/>
  <c r="AB1916" i="31"/>
  <c r="AC1916" i="31"/>
  <c r="AU1916" i="31"/>
  <c r="AV1916" i="31"/>
  <c r="AW1916" i="31"/>
  <c r="BA1916" i="31" s="1"/>
  <c r="BB1916" i="31"/>
  <c r="BD1916" i="31"/>
  <c r="E1917" i="31"/>
  <c r="L1917" i="31"/>
  <c r="U1917" i="31"/>
  <c r="V1917" i="31"/>
  <c r="W1917" i="31"/>
  <c r="X1917" i="31"/>
  <c r="Z1917" i="31"/>
  <c r="AA1917" i="31"/>
  <c r="AB1917" i="31"/>
  <c r="AC1917" i="31"/>
  <c r="E1918" i="31"/>
  <c r="L1918" i="31"/>
  <c r="E1919" i="31"/>
  <c r="L1919" i="31"/>
  <c r="U1919" i="31"/>
  <c r="V1919" i="31"/>
  <c r="W1919" i="31"/>
  <c r="X1919" i="31"/>
  <c r="AU1919" i="31"/>
  <c r="AV1919" i="31"/>
  <c r="BA1919" i="31"/>
  <c r="BB1919" i="31"/>
  <c r="E1920" i="31"/>
  <c r="L1920" i="31"/>
  <c r="E1921" i="31"/>
  <c r="L1921" i="31"/>
  <c r="U1921" i="31"/>
  <c r="V1921" i="31"/>
  <c r="W1921" i="31"/>
  <c r="X1921" i="31"/>
  <c r="Z1921" i="31"/>
  <c r="AA1921" i="31"/>
  <c r="AB1921" i="31"/>
  <c r="AC1921" i="31"/>
  <c r="AU1921" i="31"/>
  <c r="AV1921" i="31"/>
  <c r="AW1921" i="31"/>
  <c r="BA1921" i="31" s="1"/>
  <c r="BB1921" i="31"/>
  <c r="BD1921" i="31"/>
  <c r="E1922" i="31"/>
  <c r="L1922" i="31"/>
  <c r="U1922" i="31"/>
  <c r="V1922" i="31"/>
  <c r="W1922" i="31"/>
  <c r="X1922" i="31"/>
  <c r="Z1922" i="31"/>
  <c r="AA1922" i="31"/>
  <c r="AB1922" i="31"/>
  <c r="AC1922" i="31"/>
  <c r="AU1922" i="31"/>
  <c r="AV1922" i="31"/>
  <c r="AZ1922" i="31" s="1"/>
  <c r="AW1922" i="31"/>
  <c r="BA1922" i="31" s="1"/>
  <c r="BB1922" i="31"/>
  <c r="BD1922" i="31"/>
  <c r="E1923" i="31"/>
  <c r="L1923" i="31"/>
  <c r="U1923" i="31"/>
  <c r="V1923" i="31"/>
  <c r="W1923" i="31"/>
  <c r="X1923" i="31"/>
  <c r="Z1923" i="31"/>
  <c r="AA1923" i="31"/>
  <c r="AB1923" i="31"/>
  <c r="AC1923" i="31"/>
  <c r="AU1923" i="31"/>
  <c r="AV1923" i="31"/>
  <c r="AW1923" i="31"/>
  <c r="BA1923" i="31"/>
  <c r="BB1923" i="31"/>
  <c r="BD1923" i="31"/>
  <c r="E1924" i="31"/>
  <c r="L1924" i="31"/>
  <c r="U1924" i="31"/>
  <c r="V1924" i="31"/>
  <c r="W1924" i="31"/>
  <c r="X1924" i="31"/>
  <c r="Z1924" i="31"/>
  <c r="AA1924" i="31"/>
  <c r="AB1924" i="31"/>
  <c r="AC1924" i="31"/>
  <c r="AU1924" i="31"/>
  <c r="AV1924" i="31"/>
  <c r="AZ1924" i="31" s="1"/>
  <c r="AW1924" i="31"/>
  <c r="BA1924" i="31" s="1"/>
  <c r="AY1924" i="31"/>
  <c r="BB1924" i="31"/>
  <c r="BD1924" i="31"/>
  <c r="E1925" i="31"/>
  <c r="L1925" i="31"/>
  <c r="U1925" i="31"/>
  <c r="V1925" i="31"/>
  <c r="W1925" i="31"/>
  <c r="X1925" i="31"/>
  <c r="Z1925" i="31"/>
  <c r="AA1925" i="31"/>
  <c r="AB1925" i="31"/>
  <c r="AC1925" i="31"/>
  <c r="AU1925" i="31"/>
  <c r="AV1925" i="31"/>
  <c r="AW1925" i="31"/>
  <c r="BA1925" i="31" s="1"/>
  <c r="AZ1925" i="31"/>
  <c r="BB1925" i="31"/>
  <c r="BD1925" i="31"/>
  <c r="E1926" i="31"/>
  <c r="L1926" i="31"/>
  <c r="U1926" i="31"/>
  <c r="V1926" i="31"/>
  <c r="W1926" i="31"/>
  <c r="X1926" i="31"/>
  <c r="Z1926" i="31"/>
  <c r="AA1926" i="31"/>
  <c r="AB1926" i="31"/>
  <c r="AC1926" i="31"/>
  <c r="AN1926" i="31"/>
  <c r="AM1926" i="31" s="1"/>
  <c r="AO1926" i="31"/>
  <c r="AU1926" i="31"/>
  <c r="AV1926" i="31"/>
  <c r="AZ1926" i="31" s="1"/>
  <c r="AW1926" i="31"/>
  <c r="BA1926" i="31" s="1"/>
  <c r="BB1926" i="31"/>
  <c r="BD1926" i="31"/>
  <c r="E1927" i="31"/>
  <c r="L1927" i="31"/>
  <c r="U1927" i="31"/>
  <c r="V1927" i="31"/>
  <c r="W1927" i="31"/>
  <c r="X1927" i="31"/>
  <c r="Z1927" i="31"/>
  <c r="AA1927" i="31"/>
  <c r="AB1927" i="31"/>
  <c r="AC1927" i="31"/>
  <c r="AU1927" i="31"/>
  <c r="AV1927" i="31"/>
  <c r="AW1927" i="31"/>
  <c r="BA1927" i="31" s="1"/>
  <c r="BB1927" i="31"/>
  <c r="BD1927" i="31"/>
  <c r="E1928" i="31"/>
  <c r="L1928" i="31"/>
  <c r="U1928" i="31"/>
  <c r="V1928" i="31"/>
  <c r="W1928" i="31"/>
  <c r="X1928" i="31"/>
  <c r="Z1928" i="31"/>
  <c r="AA1928" i="31"/>
  <c r="AB1928" i="31"/>
  <c r="AC1928" i="31"/>
  <c r="E1929" i="31"/>
  <c r="L1929" i="31"/>
  <c r="U1929" i="31"/>
  <c r="V1929" i="31"/>
  <c r="W1929" i="31"/>
  <c r="X1929" i="31"/>
  <c r="Z1929" i="31"/>
  <c r="AA1929" i="31"/>
  <c r="AB1929" i="31"/>
  <c r="AC1929" i="31"/>
  <c r="AU1929" i="31"/>
  <c r="AV1929" i="31"/>
  <c r="AW1929" i="31"/>
  <c r="BA1929" i="31" s="1"/>
  <c r="BB1929" i="31"/>
  <c r="BD1929" i="31"/>
  <c r="E1930" i="31"/>
  <c r="L1930" i="31"/>
  <c r="U1930" i="31"/>
  <c r="V1930" i="31"/>
  <c r="W1930" i="31"/>
  <c r="X1930" i="31"/>
  <c r="Z1930" i="31"/>
  <c r="AA1930" i="31"/>
  <c r="AB1930" i="31"/>
  <c r="AC1930" i="31"/>
  <c r="AU1930" i="31"/>
  <c r="AV1930" i="31"/>
  <c r="AW1930" i="31"/>
  <c r="BA1930" i="31" s="1"/>
  <c r="BB1930" i="31"/>
  <c r="BD1930" i="31"/>
  <c r="E1931" i="31"/>
  <c r="L1931" i="31"/>
  <c r="U1931" i="31"/>
  <c r="V1931" i="31"/>
  <c r="W1931" i="31"/>
  <c r="X1931" i="31"/>
  <c r="Z1931" i="31"/>
  <c r="AA1931" i="31"/>
  <c r="AB1931" i="31"/>
  <c r="AC1931" i="31"/>
  <c r="AU1931" i="31"/>
  <c r="AV1931" i="31"/>
  <c r="AZ1931" i="31" s="1"/>
  <c r="AW1931" i="31"/>
  <c r="BA1931" i="31" s="1"/>
  <c r="BB1931" i="31"/>
  <c r="BD1931" i="31"/>
  <c r="E1932" i="31"/>
  <c r="L1932" i="31"/>
  <c r="U1932" i="31"/>
  <c r="V1932" i="31"/>
  <c r="W1932" i="31"/>
  <c r="X1932" i="31"/>
  <c r="Z1932" i="31"/>
  <c r="AA1932" i="31"/>
  <c r="AB1932" i="31"/>
  <c r="AC1932" i="31"/>
  <c r="AU1932" i="31"/>
  <c r="AV1932" i="31"/>
  <c r="AZ1932" i="31" s="1"/>
  <c r="AW1932" i="31"/>
  <c r="BA1932" i="31" s="1"/>
  <c r="BB1932" i="31"/>
  <c r="BD1932" i="31"/>
  <c r="E1933" i="31"/>
  <c r="L1933" i="31"/>
  <c r="U1933" i="31"/>
  <c r="V1933" i="31"/>
  <c r="W1933" i="31"/>
  <c r="X1933" i="31"/>
  <c r="Z1933" i="31"/>
  <c r="AA1933" i="31"/>
  <c r="AB1933" i="31"/>
  <c r="AC1933" i="31"/>
  <c r="AU1933" i="31"/>
  <c r="AV1933" i="31"/>
  <c r="AW1933" i="31"/>
  <c r="BA1933" i="31" s="1"/>
  <c r="AY1933" i="31"/>
  <c r="AZ1933" i="31"/>
  <c r="BB1933" i="31"/>
  <c r="BD1933" i="31"/>
  <c r="E1934" i="31"/>
  <c r="L1934" i="31"/>
  <c r="U1934" i="31"/>
  <c r="V1934" i="31"/>
  <c r="W1934" i="31"/>
  <c r="X1934" i="31"/>
  <c r="Z1934" i="31"/>
  <c r="AA1934" i="31"/>
  <c r="AB1934" i="31"/>
  <c r="AC1934" i="31"/>
  <c r="AN1934" i="31"/>
  <c r="AO1934" i="31"/>
  <c r="AU1934" i="31"/>
  <c r="AV1934" i="31"/>
  <c r="AW1934" i="31"/>
  <c r="BA1934" i="31" s="1"/>
  <c r="BB1934" i="31"/>
  <c r="BD1934" i="31"/>
  <c r="E1935" i="31"/>
  <c r="L1935" i="31"/>
  <c r="U1935" i="31"/>
  <c r="V1935" i="31"/>
  <c r="W1935" i="31"/>
  <c r="X1935" i="31"/>
  <c r="Z1935" i="31"/>
  <c r="AA1935" i="31"/>
  <c r="AB1935" i="31"/>
  <c r="AC1935" i="31"/>
  <c r="AU1935" i="31"/>
  <c r="AV1935" i="31"/>
  <c r="AW1935" i="31"/>
  <c r="BA1935" i="31" s="1"/>
  <c r="BB1935" i="31"/>
  <c r="BD1935" i="31"/>
  <c r="E1936" i="31"/>
  <c r="L1936" i="31"/>
  <c r="U1936" i="31"/>
  <c r="V1936" i="31"/>
  <c r="W1936" i="31"/>
  <c r="X1936" i="31"/>
  <c r="Z1936" i="31"/>
  <c r="AA1936" i="31"/>
  <c r="AB1936" i="31"/>
  <c r="AC1936" i="31"/>
  <c r="E1937" i="31"/>
  <c r="L1937" i="31"/>
  <c r="U1937" i="31"/>
  <c r="V1937" i="31"/>
  <c r="W1937" i="31"/>
  <c r="X1937" i="31"/>
  <c r="Z1937" i="31"/>
  <c r="AA1937" i="31"/>
  <c r="AB1937" i="31"/>
  <c r="AC1937" i="31"/>
  <c r="AU1937" i="31"/>
  <c r="AV1937" i="31"/>
  <c r="AZ1937" i="31" s="1"/>
  <c r="AW1937" i="31"/>
  <c r="BA1937" i="31" s="1"/>
  <c r="BB1937" i="31"/>
  <c r="BD1937" i="31"/>
  <c r="E1938" i="31"/>
  <c r="L1938" i="31"/>
  <c r="E1939" i="31"/>
  <c r="L1939" i="31"/>
  <c r="E1940" i="31"/>
  <c r="L1940" i="31"/>
  <c r="U1940" i="31"/>
  <c r="V1940" i="31"/>
  <c r="W1940" i="31"/>
  <c r="X1940" i="31"/>
  <c r="Z1940" i="31"/>
  <c r="AA1940" i="31"/>
  <c r="AB1940" i="31"/>
  <c r="AC1940" i="31"/>
  <c r="AU1940" i="31"/>
  <c r="AV1940" i="31"/>
  <c r="AW1940" i="31"/>
  <c r="BA1940" i="31" s="1"/>
  <c r="BB1940" i="31"/>
  <c r="BD1940" i="31"/>
  <c r="E1941" i="31"/>
  <c r="L1941" i="31"/>
  <c r="U1941" i="31"/>
  <c r="V1941" i="31"/>
  <c r="W1941" i="31"/>
  <c r="X1941" i="31"/>
  <c r="Z1941" i="31"/>
  <c r="AA1941" i="31"/>
  <c r="AB1941" i="31"/>
  <c r="AC1941" i="31"/>
  <c r="AU1941" i="31"/>
  <c r="AV1941" i="31"/>
  <c r="AW1941" i="31"/>
  <c r="BA1941" i="31" s="1"/>
  <c r="BB1941" i="31"/>
  <c r="BD1941" i="31"/>
  <c r="E1942" i="31"/>
  <c r="L1942" i="31"/>
  <c r="U1942" i="31"/>
  <c r="V1942" i="31"/>
  <c r="W1942" i="31"/>
  <c r="X1942" i="31"/>
  <c r="Z1942" i="31"/>
  <c r="AA1942" i="31"/>
  <c r="AB1942" i="31"/>
  <c r="AC1942" i="31"/>
  <c r="AU1942" i="31"/>
  <c r="AV1942" i="31"/>
  <c r="AZ1942" i="31" s="1"/>
  <c r="AW1942" i="31"/>
  <c r="BB1942" i="31"/>
  <c r="BD1942" i="31"/>
  <c r="E1943" i="31"/>
  <c r="L1943" i="31"/>
  <c r="U1943" i="31"/>
  <c r="V1943" i="31"/>
  <c r="W1943" i="31"/>
  <c r="X1943" i="31"/>
  <c r="Z1943" i="31"/>
  <c r="AA1943" i="31"/>
  <c r="AB1943" i="31"/>
  <c r="AC1943" i="31"/>
  <c r="AU1943" i="31"/>
  <c r="AV1943" i="31"/>
  <c r="AZ1943" i="31" s="1"/>
  <c r="AW1943" i="31"/>
  <c r="BA1943" i="31" s="1"/>
  <c r="BB1943" i="31"/>
  <c r="BD1943" i="31"/>
  <c r="E1944" i="31"/>
  <c r="L1944" i="31"/>
  <c r="U1944" i="31"/>
  <c r="V1944" i="31"/>
  <c r="W1944" i="31"/>
  <c r="X1944" i="31"/>
  <c r="Z1944" i="31"/>
  <c r="AA1944" i="31"/>
  <c r="AB1944" i="31"/>
  <c r="AC1944" i="31"/>
  <c r="AU1944" i="31"/>
  <c r="AV1944" i="31"/>
  <c r="AW1944" i="31"/>
  <c r="BA1944" i="31" s="1"/>
  <c r="BB1944" i="31"/>
  <c r="BD1944" i="31"/>
  <c r="E1945" i="31"/>
  <c r="L1945" i="31"/>
  <c r="U1945" i="31"/>
  <c r="V1945" i="31"/>
  <c r="W1945" i="31"/>
  <c r="X1945" i="31"/>
  <c r="Z1945" i="31"/>
  <c r="AA1945" i="31"/>
  <c r="AB1945" i="31"/>
  <c r="AC1945" i="31"/>
  <c r="AN1945" i="31"/>
  <c r="AM1945" i="31" s="1"/>
  <c r="AO1945" i="31"/>
  <c r="AU1945" i="31"/>
  <c r="AV1945" i="31"/>
  <c r="AZ1945" i="31" s="1"/>
  <c r="AW1945" i="31"/>
  <c r="BA1945" i="31" s="1"/>
  <c r="BB1945" i="31"/>
  <c r="BD1945" i="31"/>
  <c r="E1946" i="31"/>
  <c r="L1946" i="31"/>
  <c r="U1946" i="31"/>
  <c r="V1946" i="31"/>
  <c r="W1946" i="31"/>
  <c r="X1946" i="31"/>
  <c r="Z1946" i="31"/>
  <c r="AA1946" i="31"/>
  <c r="AB1946" i="31"/>
  <c r="AC1946" i="31"/>
  <c r="AU1946" i="31"/>
  <c r="AV1946" i="31"/>
  <c r="AZ1946" i="31" s="1"/>
  <c r="AW1946" i="31"/>
  <c r="BA1946" i="31" s="1"/>
  <c r="BB1946" i="31"/>
  <c r="BD1946" i="31"/>
  <c r="E1947" i="31"/>
  <c r="L1947" i="31"/>
  <c r="U1947" i="31"/>
  <c r="V1947" i="31"/>
  <c r="W1947" i="31"/>
  <c r="X1947" i="31"/>
  <c r="Z1947" i="31"/>
  <c r="AA1947" i="31"/>
  <c r="AB1947" i="31"/>
  <c r="AC1947" i="31"/>
  <c r="E1948" i="31"/>
  <c r="L1948" i="31"/>
  <c r="U1948" i="31"/>
  <c r="V1948" i="31"/>
  <c r="W1948" i="31"/>
  <c r="X1948" i="31"/>
  <c r="Z1948" i="31"/>
  <c r="AA1948" i="31"/>
  <c r="AB1948" i="31"/>
  <c r="AC1948" i="31"/>
  <c r="AU1948" i="31"/>
  <c r="AV1948" i="31"/>
  <c r="AW1948" i="31"/>
  <c r="BA1948" i="31" s="1"/>
  <c r="BB1948" i="31"/>
  <c r="BD1948" i="31"/>
  <c r="E1949" i="31"/>
  <c r="L1949" i="31"/>
  <c r="U1949" i="31"/>
  <c r="V1949" i="31"/>
  <c r="W1949" i="31"/>
  <c r="X1949" i="31"/>
  <c r="Z1949" i="31"/>
  <c r="AA1949" i="31"/>
  <c r="AB1949" i="31"/>
  <c r="AC1949" i="31"/>
  <c r="AU1949" i="31"/>
  <c r="AV1949" i="31"/>
  <c r="AW1949" i="31"/>
  <c r="BA1949" i="31" s="1"/>
  <c r="BB1949" i="31"/>
  <c r="BD1949" i="31"/>
  <c r="E1950" i="31"/>
  <c r="L1950" i="31"/>
  <c r="U1950" i="31"/>
  <c r="V1950" i="31"/>
  <c r="W1950" i="31"/>
  <c r="X1950" i="31"/>
  <c r="Z1950" i="31"/>
  <c r="AA1950" i="31"/>
  <c r="AB1950" i="31"/>
  <c r="AC1950" i="31"/>
  <c r="AU1950" i="31"/>
  <c r="AV1950" i="31"/>
  <c r="AZ1950" i="31" s="1"/>
  <c r="AW1950" i="31"/>
  <c r="BB1950" i="31"/>
  <c r="BD1950" i="31"/>
  <c r="E1951" i="31"/>
  <c r="L1951" i="31"/>
  <c r="U1951" i="31"/>
  <c r="V1951" i="31"/>
  <c r="W1951" i="31"/>
  <c r="X1951" i="31"/>
  <c r="Z1951" i="31"/>
  <c r="AA1951" i="31"/>
  <c r="AB1951" i="31"/>
  <c r="AC1951" i="31"/>
  <c r="AU1951" i="31"/>
  <c r="AV1951" i="31"/>
  <c r="AW1951" i="31"/>
  <c r="BA1951" i="31" s="1"/>
  <c r="BB1951" i="31"/>
  <c r="BD1951" i="31"/>
  <c r="E1952" i="31"/>
  <c r="L1952" i="31"/>
  <c r="U1952" i="31"/>
  <c r="V1952" i="31"/>
  <c r="W1952" i="31"/>
  <c r="X1952" i="31"/>
  <c r="Z1952" i="31"/>
  <c r="AA1952" i="31"/>
  <c r="AB1952" i="31"/>
  <c r="AC1952" i="31"/>
  <c r="AU1952" i="31"/>
  <c r="AV1952" i="31"/>
  <c r="AW1952" i="31"/>
  <c r="BA1952" i="31" s="1"/>
  <c r="BB1952" i="31"/>
  <c r="BD1952" i="31"/>
  <c r="E1953" i="31"/>
  <c r="L1953" i="31"/>
  <c r="U1953" i="31"/>
  <c r="V1953" i="31"/>
  <c r="W1953" i="31"/>
  <c r="X1953" i="31"/>
  <c r="Z1953" i="31"/>
  <c r="AA1953" i="31"/>
  <c r="AB1953" i="31"/>
  <c r="AC1953" i="31"/>
  <c r="AU1953" i="31"/>
  <c r="AV1953" i="31"/>
  <c r="AW1953" i="31"/>
  <c r="BA1953" i="31" s="1"/>
  <c r="BB1953" i="31"/>
  <c r="BD1953" i="31"/>
  <c r="E1954" i="31"/>
  <c r="L1954" i="31"/>
  <c r="U1954" i="31"/>
  <c r="V1954" i="31"/>
  <c r="W1954" i="31"/>
  <c r="X1954" i="31"/>
  <c r="Z1954" i="31"/>
  <c r="AA1954" i="31"/>
  <c r="AB1954" i="31"/>
  <c r="AC1954" i="31"/>
  <c r="AN1954" i="31"/>
  <c r="AM1954" i="31" s="1"/>
  <c r="AO1954" i="31"/>
  <c r="AU1954" i="31"/>
  <c r="AV1954" i="31"/>
  <c r="AZ1954" i="31" s="1"/>
  <c r="AW1954" i="31"/>
  <c r="BB1954" i="31"/>
  <c r="BD1954" i="31"/>
  <c r="E1955" i="31"/>
  <c r="L1955" i="31"/>
  <c r="U1955" i="31"/>
  <c r="V1955" i="31"/>
  <c r="W1955" i="31"/>
  <c r="X1955" i="31"/>
  <c r="Z1955" i="31"/>
  <c r="AA1955" i="31"/>
  <c r="AB1955" i="31"/>
  <c r="AC1955" i="31"/>
  <c r="AU1955" i="31"/>
  <c r="AV1955" i="31"/>
  <c r="AW1955" i="31"/>
  <c r="BA1955" i="31" s="1"/>
  <c r="BB1955" i="31"/>
  <c r="BD1955" i="31"/>
  <c r="E1956" i="31"/>
  <c r="L1956" i="31"/>
  <c r="U1956" i="31"/>
  <c r="V1956" i="31"/>
  <c r="W1956" i="31"/>
  <c r="X1956" i="31"/>
  <c r="Z1956" i="31"/>
  <c r="AA1956" i="31"/>
  <c r="AB1956" i="31"/>
  <c r="AC1956" i="31"/>
  <c r="E1957" i="31"/>
  <c r="L1957" i="31"/>
  <c r="E1958" i="31"/>
  <c r="L1958" i="31"/>
  <c r="V1958" i="31"/>
  <c r="W1958" i="31"/>
  <c r="X1958" i="31"/>
  <c r="Z1958" i="31"/>
  <c r="AA1958" i="31"/>
  <c r="AB1958" i="31"/>
  <c r="AC1958" i="31"/>
  <c r="AU1958" i="31"/>
  <c r="AV1958" i="31"/>
  <c r="AW1958" i="31"/>
  <c r="BA1958" i="31" s="1"/>
  <c r="BB1958" i="31"/>
  <c r="BD1958" i="31"/>
  <c r="DO1958" i="31"/>
  <c r="E1959" i="31"/>
  <c r="L1959" i="31"/>
  <c r="V1959" i="31"/>
  <c r="W1959" i="31"/>
  <c r="X1959" i="31"/>
  <c r="Z1959" i="31"/>
  <c r="AA1959" i="31"/>
  <c r="AB1959" i="31"/>
  <c r="AC1959" i="31"/>
  <c r="AU1959" i="31"/>
  <c r="AV1959" i="31"/>
  <c r="AW1959" i="31"/>
  <c r="BA1959" i="31" s="1"/>
  <c r="BB1959" i="31"/>
  <c r="BD1959" i="31"/>
  <c r="DO1959" i="31"/>
  <c r="E1960" i="31"/>
  <c r="L1960" i="31"/>
  <c r="V1960" i="31"/>
  <c r="W1960" i="31"/>
  <c r="X1960" i="31"/>
  <c r="Z1960" i="31"/>
  <c r="AA1960" i="31"/>
  <c r="AB1960" i="31"/>
  <c r="AC1960" i="31"/>
  <c r="AU1960" i="31"/>
  <c r="AV1960" i="31"/>
  <c r="AY1960" i="31" s="1"/>
  <c r="AW1960" i="31"/>
  <c r="BA1960" i="31" s="1"/>
  <c r="BB1960" i="31"/>
  <c r="BD1960" i="31"/>
  <c r="DO1960" i="31"/>
  <c r="E1961" i="31"/>
  <c r="L1961" i="31"/>
  <c r="V1961" i="31"/>
  <c r="W1961" i="31"/>
  <c r="X1961" i="31"/>
  <c r="Z1961" i="31"/>
  <c r="AA1961" i="31"/>
  <c r="AB1961" i="31"/>
  <c r="AC1961" i="31"/>
  <c r="AU1961" i="31"/>
  <c r="AV1961" i="31"/>
  <c r="AZ1961" i="31" s="1"/>
  <c r="AW1961" i="31"/>
  <c r="BB1961" i="31"/>
  <c r="BD1961" i="31"/>
  <c r="DO1961" i="31"/>
  <c r="E1962" i="31"/>
  <c r="L1962" i="31"/>
  <c r="V1962" i="31"/>
  <c r="W1962" i="31"/>
  <c r="X1962" i="31"/>
  <c r="Z1962" i="31"/>
  <c r="AA1962" i="31"/>
  <c r="AB1962" i="31"/>
  <c r="AC1962" i="31"/>
  <c r="AU1962" i="31"/>
  <c r="AV1962" i="31"/>
  <c r="AW1962" i="31"/>
  <c r="BA1962" i="31" s="1"/>
  <c r="BB1962" i="31"/>
  <c r="BD1962" i="31"/>
  <c r="DO1962" i="31"/>
  <c r="E1963" i="31"/>
  <c r="L1963" i="31"/>
  <c r="U1963" i="31"/>
  <c r="V1963" i="31"/>
  <c r="W1963" i="31"/>
  <c r="X1963" i="31"/>
  <c r="Z1963" i="31"/>
  <c r="AA1963" i="31"/>
  <c r="AB1963" i="31"/>
  <c r="AC1963" i="31"/>
  <c r="AN1963" i="31"/>
  <c r="AM1963" i="31" s="1"/>
  <c r="AO1963" i="31"/>
  <c r="AU1963" i="31"/>
  <c r="AV1963" i="31"/>
  <c r="AZ1963" i="31" s="1"/>
  <c r="AW1963" i="31"/>
  <c r="BA1963" i="31"/>
  <c r="BB1963" i="31"/>
  <c r="BD1963" i="31"/>
  <c r="DO1963" i="31"/>
  <c r="E1964" i="31"/>
  <c r="L1964" i="31"/>
  <c r="V1964" i="31"/>
  <c r="W1964" i="31"/>
  <c r="X1964" i="31"/>
  <c r="Z1964" i="31"/>
  <c r="AA1964" i="31"/>
  <c r="AB1964" i="31"/>
  <c r="AC1964" i="31"/>
  <c r="AU1964" i="31"/>
  <c r="AV1964" i="31"/>
  <c r="AW1964" i="31"/>
  <c r="BA1964" i="31" s="1"/>
  <c r="BB1964" i="31"/>
  <c r="BD1964" i="31"/>
  <c r="DO1964" i="31"/>
  <c r="E1965" i="31"/>
  <c r="L1965" i="31"/>
  <c r="U1965" i="31"/>
  <c r="V1965" i="31"/>
  <c r="W1965" i="31"/>
  <c r="X1965" i="31"/>
  <c r="Z1965" i="31"/>
  <c r="AA1965" i="31"/>
  <c r="AB1965" i="31"/>
  <c r="AC1965" i="31"/>
  <c r="AE1965" i="31"/>
  <c r="AF1965" i="31"/>
  <c r="AG1965" i="31"/>
  <c r="AH1965" i="31"/>
  <c r="AN1965" i="31"/>
  <c r="AO1965" i="31"/>
  <c r="AU1965" i="31"/>
  <c r="AV1965" i="31"/>
  <c r="AW1965" i="31"/>
  <c r="BA1965" i="31" s="1"/>
  <c r="AX1965" i="31"/>
  <c r="BB1965" i="31" s="1"/>
  <c r="BD1965" i="31"/>
  <c r="E1966" i="31"/>
  <c r="L1966" i="31"/>
  <c r="U1966" i="31"/>
  <c r="V1966" i="31"/>
  <c r="W1966" i="31"/>
  <c r="X1966" i="31"/>
  <c r="Z1966" i="31"/>
  <c r="AA1966" i="31"/>
  <c r="AB1966" i="31"/>
  <c r="AC1966" i="31"/>
  <c r="AE1966" i="31"/>
  <c r="AF1966" i="31"/>
  <c r="AG1966" i="31"/>
  <c r="AH1966" i="31"/>
  <c r="AN1966" i="31"/>
  <c r="AM1966" i="31" s="1"/>
  <c r="AO1966" i="31"/>
  <c r="AU1966" i="31"/>
  <c r="AV1966" i="31"/>
  <c r="AW1966" i="31"/>
  <c r="BA1966" i="31" s="1"/>
  <c r="AX1966" i="31"/>
  <c r="BB1966" i="31" s="1"/>
  <c r="BD1966" i="31"/>
  <c r="E1967" i="31"/>
  <c r="L1967" i="31"/>
  <c r="V1967" i="31"/>
  <c r="W1967" i="31"/>
  <c r="X1967" i="31"/>
  <c r="Z1967" i="31"/>
  <c r="AA1967" i="31"/>
  <c r="AB1967" i="31"/>
  <c r="AC1967" i="31"/>
  <c r="E1968" i="31"/>
  <c r="L1968" i="31"/>
  <c r="U1968" i="31"/>
  <c r="V1968" i="31"/>
  <c r="W1968" i="31"/>
  <c r="X1968" i="31"/>
  <c r="Z1968" i="31"/>
  <c r="AA1968" i="31"/>
  <c r="AB1968" i="31"/>
  <c r="AC1968" i="31"/>
  <c r="AE1968" i="31"/>
  <c r="AF1968" i="31"/>
  <c r="AG1968" i="31"/>
  <c r="AH1968" i="31"/>
  <c r="AN1968" i="31"/>
  <c r="AO1968" i="31"/>
  <c r="AU1968" i="31"/>
  <c r="AV1968" i="31"/>
  <c r="AW1968" i="31"/>
  <c r="BA1968" i="31" s="1"/>
  <c r="AX1968" i="31"/>
  <c r="BB1968" i="31" s="1"/>
  <c r="BD1968" i="31"/>
  <c r="E1969" i="31"/>
  <c r="L1969" i="31"/>
  <c r="V1969" i="31"/>
  <c r="W1969" i="31"/>
  <c r="X1969" i="31"/>
  <c r="Z1969" i="31"/>
  <c r="AA1969" i="31"/>
  <c r="AB1969" i="31"/>
  <c r="AC1969" i="31"/>
  <c r="AU1969" i="31"/>
  <c r="AV1969" i="31"/>
  <c r="AW1969" i="31"/>
  <c r="BA1969" i="31" s="1"/>
  <c r="BB1969" i="31"/>
  <c r="BD1969" i="31"/>
  <c r="E1970" i="31"/>
  <c r="L1970" i="31"/>
  <c r="E1971" i="31"/>
  <c r="L1971" i="31"/>
  <c r="E1972" i="31"/>
  <c r="L1972" i="31"/>
  <c r="E1973" i="31"/>
  <c r="L1973" i="31"/>
  <c r="E1974" i="31"/>
  <c r="L1974" i="31"/>
  <c r="E1975" i="31"/>
  <c r="L1975" i="31"/>
  <c r="E1976" i="31"/>
  <c r="L1976" i="31"/>
  <c r="E1977" i="31"/>
  <c r="L1977" i="31"/>
  <c r="E1978" i="31"/>
  <c r="L1978" i="31"/>
  <c r="E1979" i="31"/>
  <c r="L1979" i="31"/>
  <c r="E1980" i="31"/>
  <c r="L1980" i="31"/>
  <c r="E1981" i="31"/>
  <c r="L1981" i="31"/>
  <c r="U1981" i="31"/>
  <c r="V1981" i="31"/>
  <c r="W1981" i="31"/>
  <c r="X1981" i="31"/>
  <c r="Z1981" i="31"/>
  <c r="AA1981" i="31"/>
  <c r="AB1981" i="31"/>
  <c r="AC1981" i="31"/>
  <c r="AU1981" i="31"/>
  <c r="AV1981" i="31"/>
  <c r="AW1981" i="31"/>
  <c r="BA1981" i="31" s="1"/>
  <c r="BB1981" i="31"/>
  <c r="BD1981" i="31"/>
  <c r="E1982" i="31"/>
  <c r="L1982" i="31"/>
  <c r="E1983" i="31"/>
  <c r="L1983" i="31"/>
  <c r="U1983" i="31"/>
  <c r="V1983" i="31"/>
  <c r="W1983" i="31"/>
  <c r="X1983" i="31"/>
  <c r="Z1983" i="31"/>
  <c r="AA1983" i="31"/>
  <c r="AB1983" i="31"/>
  <c r="AC1983" i="31"/>
  <c r="AU1983" i="31"/>
  <c r="AV1983" i="31"/>
  <c r="AZ1983" i="31" s="1"/>
  <c r="AW1983" i="31"/>
  <c r="BA1983" i="31" s="1"/>
  <c r="BB1983" i="31"/>
  <c r="BD1983" i="31"/>
  <c r="E1984" i="31"/>
  <c r="L1984" i="31"/>
  <c r="U1984" i="31"/>
  <c r="V1984" i="31"/>
  <c r="W1984" i="31"/>
  <c r="X1984" i="31"/>
  <c r="Z1984" i="31"/>
  <c r="AA1984" i="31"/>
  <c r="AB1984" i="31"/>
  <c r="AC1984" i="31"/>
  <c r="E1985" i="31"/>
  <c r="L1985" i="31"/>
  <c r="E1986" i="31"/>
  <c r="L1986" i="31"/>
  <c r="U1986" i="31"/>
  <c r="V1986" i="31"/>
  <c r="W1986" i="31"/>
  <c r="X1986" i="31"/>
  <c r="Z1986" i="31"/>
  <c r="AA1986" i="31"/>
  <c r="AB1986" i="31"/>
  <c r="AC1986" i="31"/>
  <c r="AN1986" i="31"/>
  <c r="AO1986" i="31"/>
  <c r="AU1986" i="31"/>
  <c r="AV1986" i="31"/>
  <c r="AW1986" i="31"/>
  <c r="BA1986" i="31" s="1"/>
  <c r="BB1986" i="31"/>
  <c r="BD1986" i="31"/>
  <c r="DO1986" i="31"/>
  <c r="E1987" i="31"/>
  <c r="L1987" i="31"/>
  <c r="U1987" i="31"/>
  <c r="V1987" i="31"/>
  <c r="W1987" i="31"/>
  <c r="X1987" i="31"/>
  <c r="Z1987" i="31"/>
  <c r="AA1987" i="31"/>
  <c r="AB1987" i="31"/>
  <c r="AC1987" i="31"/>
  <c r="AN1987" i="31"/>
  <c r="AM1987" i="31" s="1"/>
  <c r="AO1987" i="31"/>
  <c r="AU1987" i="31"/>
  <c r="AV1987" i="31"/>
  <c r="AZ1987" i="31" s="1"/>
  <c r="AW1987" i="31"/>
  <c r="BA1987" i="31" s="1"/>
  <c r="BB1987" i="31"/>
  <c r="BD1987" i="31"/>
  <c r="DO1987" i="31"/>
  <c r="E1988" i="31"/>
  <c r="L1988" i="31"/>
  <c r="U1988" i="31"/>
  <c r="V1988" i="31"/>
  <c r="W1988" i="31"/>
  <c r="X1988" i="31"/>
  <c r="Z1988" i="31"/>
  <c r="AA1988" i="31"/>
  <c r="AB1988" i="31"/>
  <c r="AC1988" i="31"/>
  <c r="AN1988" i="31"/>
  <c r="AO1988" i="31"/>
  <c r="AU1988" i="31"/>
  <c r="AV1988" i="31"/>
  <c r="AZ1988" i="31" s="1"/>
  <c r="AW1988" i="31"/>
  <c r="BA1988" i="31" s="1"/>
  <c r="BB1988" i="31"/>
  <c r="BD1988" i="31"/>
  <c r="DO1988" i="31"/>
  <c r="E1989" i="31"/>
  <c r="L1989" i="31"/>
  <c r="U1989" i="31"/>
  <c r="V1989" i="31"/>
  <c r="W1989" i="31"/>
  <c r="X1989" i="31"/>
  <c r="Z1989" i="31"/>
  <c r="AA1989" i="31"/>
  <c r="AB1989" i="31"/>
  <c r="AC1989" i="31"/>
  <c r="AE1989" i="31"/>
  <c r="AF1989" i="31"/>
  <c r="AG1989" i="31"/>
  <c r="AH1989" i="31"/>
  <c r="AN1989" i="31"/>
  <c r="AM1989" i="31" s="1"/>
  <c r="AO1989" i="31"/>
  <c r="AU1989" i="31"/>
  <c r="AV1989" i="31"/>
  <c r="AW1989" i="31"/>
  <c r="BA1989" i="31" s="1"/>
  <c r="AX1989" i="31"/>
  <c r="BB1989" i="31" s="1"/>
  <c r="BD1989" i="31"/>
  <c r="E1990" i="31"/>
  <c r="L1990" i="31"/>
  <c r="U1990" i="31"/>
  <c r="V1990" i="31"/>
  <c r="W1990" i="31"/>
  <c r="X1990" i="31"/>
  <c r="Z1990" i="31"/>
  <c r="AA1990" i="31"/>
  <c r="AB1990" i="31"/>
  <c r="AC1990" i="31"/>
  <c r="AE1990" i="31"/>
  <c r="AF1990" i="31"/>
  <c r="AG1990" i="31"/>
  <c r="AH1990" i="31"/>
  <c r="AN1990" i="31"/>
  <c r="AM1990" i="31" s="1"/>
  <c r="AO1990" i="31"/>
  <c r="AU1990" i="31"/>
  <c r="AV1990" i="31"/>
  <c r="AW1990" i="31"/>
  <c r="BA1990" i="31" s="1"/>
  <c r="AX1990" i="31"/>
  <c r="BB1990" i="31" s="1"/>
  <c r="BD1990" i="31"/>
  <c r="E1991" i="31"/>
  <c r="L1991" i="31"/>
  <c r="U1991" i="31"/>
  <c r="V1991" i="31"/>
  <c r="W1991" i="31"/>
  <c r="X1991" i="31"/>
  <c r="Z1991" i="31"/>
  <c r="AA1991" i="31"/>
  <c r="AB1991" i="31"/>
  <c r="AC1991" i="31"/>
  <c r="AN1991" i="31"/>
  <c r="AO1991" i="31"/>
  <c r="AU1991" i="31"/>
  <c r="AV1991" i="31"/>
  <c r="AZ1991" i="31" s="1"/>
  <c r="AW1991" i="31"/>
  <c r="BA1991" i="31" s="1"/>
  <c r="BB1991" i="31"/>
  <c r="BD1991" i="31"/>
  <c r="DO1991" i="31"/>
  <c r="E1992" i="31"/>
  <c r="L1992" i="31"/>
  <c r="U1992" i="31"/>
  <c r="V1992" i="31"/>
  <c r="W1992" i="31"/>
  <c r="X1992" i="31"/>
  <c r="Z1992" i="31"/>
  <c r="AA1992" i="31"/>
  <c r="AB1992" i="31"/>
  <c r="AC1992" i="31"/>
  <c r="AU1992" i="31"/>
  <c r="AV1992" i="31"/>
  <c r="AZ1992" i="31" s="1"/>
  <c r="AW1992" i="31"/>
  <c r="BA1992" i="31" s="1"/>
  <c r="BB1992" i="31"/>
  <c r="BD1992" i="31"/>
  <c r="E1993" i="31"/>
  <c r="L1993" i="31"/>
  <c r="U1993" i="31"/>
  <c r="V1993" i="31"/>
  <c r="W1993" i="31"/>
  <c r="X1993" i="31"/>
  <c r="Z1993" i="31"/>
  <c r="AA1993" i="31"/>
  <c r="AB1993" i="31"/>
  <c r="AC1993" i="31"/>
  <c r="AU1993" i="31"/>
  <c r="AV1993" i="31"/>
  <c r="AZ1993" i="31" s="1"/>
  <c r="AW1993" i="31"/>
  <c r="BA1993" i="31" s="1"/>
  <c r="BB1993" i="31"/>
  <c r="BD1993" i="31"/>
  <c r="E1994" i="31"/>
  <c r="L1994" i="31"/>
  <c r="E1995" i="31"/>
  <c r="L1995" i="31"/>
  <c r="U1995" i="31"/>
  <c r="V1995" i="31"/>
  <c r="W1995" i="31"/>
  <c r="X1995" i="31"/>
  <c r="Z1995" i="31"/>
  <c r="AA1995" i="31"/>
  <c r="AB1995" i="31"/>
  <c r="AC1995" i="31"/>
  <c r="AN1995" i="31"/>
  <c r="AM1995" i="31" s="1"/>
  <c r="AO1995" i="31"/>
  <c r="AU1995" i="31"/>
  <c r="AV1995" i="31"/>
  <c r="AZ1995" i="31" s="1"/>
  <c r="AW1995" i="31"/>
  <c r="BA1995" i="31" s="1"/>
  <c r="BB1995" i="31"/>
  <c r="BD1995" i="31"/>
  <c r="DO1995" i="31"/>
  <c r="E1996" i="31"/>
  <c r="L1996" i="31"/>
  <c r="U1996" i="31"/>
  <c r="V1996" i="31"/>
  <c r="W1996" i="31"/>
  <c r="X1996" i="31"/>
  <c r="Z1996" i="31"/>
  <c r="AA1996" i="31"/>
  <c r="AB1996" i="31"/>
  <c r="AC1996" i="31"/>
  <c r="E1997" i="31"/>
  <c r="L1997" i="31"/>
  <c r="E1998" i="31"/>
  <c r="L1998" i="31"/>
  <c r="U1998" i="31"/>
  <c r="V1998" i="31"/>
  <c r="W1998" i="31"/>
  <c r="X1998" i="31"/>
  <c r="Z1998" i="31"/>
  <c r="AA1998" i="31"/>
  <c r="AB1998" i="31"/>
  <c r="AC1998" i="31"/>
  <c r="AU1998" i="31"/>
  <c r="AV1998" i="31"/>
  <c r="AW1998" i="31"/>
  <c r="BA1998" i="31" s="1"/>
  <c r="BB1998" i="31"/>
  <c r="BD1998" i="31"/>
  <c r="DO1998" i="31"/>
  <c r="E1999" i="31"/>
  <c r="L1999" i="31"/>
  <c r="U1999" i="31"/>
  <c r="V1999" i="31"/>
  <c r="W1999" i="31"/>
  <c r="X1999" i="31"/>
  <c r="Z1999" i="31"/>
  <c r="AA1999" i="31"/>
  <c r="AB1999" i="31"/>
  <c r="AC1999" i="31"/>
  <c r="AU1999" i="31"/>
  <c r="AV1999" i="31"/>
  <c r="AZ1999" i="31" s="1"/>
  <c r="AW1999" i="31"/>
  <c r="BA1999" i="31" s="1"/>
  <c r="BB1999" i="31"/>
  <c r="BD1999" i="31"/>
  <c r="DO1999" i="31"/>
  <c r="E2000" i="31"/>
  <c r="L2000" i="31"/>
  <c r="U2000" i="31"/>
  <c r="V2000" i="31"/>
  <c r="W2000" i="31"/>
  <c r="X2000" i="31"/>
  <c r="Z2000" i="31"/>
  <c r="AA2000" i="31"/>
  <c r="AB2000" i="31"/>
  <c r="AC2000" i="31"/>
  <c r="AU2000" i="31"/>
  <c r="AV2000" i="31"/>
  <c r="AZ2000" i="31" s="1"/>
  <c r="AW2000" i="31"/>
  <c r="BB2000" i="31"/>
  <c r="BD2000" i="31"/>
  <c r="DO2000" i="31"/>
  <c r="E2001" i="31"/>
  <c r="L2001" i="31"/>
  <c r="U2001" i="31"/>
  <c r="V2001" i="31"/>
  <c r="W2001" i="31"/>
  <c r="X2001" i="31"/>
  <c r="Z2001" i="31"/>
  <c r="AA2001" i="31"/>
  <c r="AB2001" i="31"/>
  <c r="AC2001" i="31"/>
  <c r="AU2001" i="31"/>
  <c r="AV2001" i="31"/>
  <c r="AW2001" i="31"/>
  <c r="BA2001" i="31" s="1"/>
  <c r="BB2001" i="31"/>
  <c r="BD2001" i="31"/>
  <c r="DO2001" i="31"/>
  <c r="E2002" i="31"/>
  <c r="L2002" i="31"/>
  <c r="E2003" i="31"/>
  <c r="L2003" i="31"/>
  <c r="U2003" i="31"/>
  <c r="V2003" i="31"/>
  <c r="W2003" i="31"/>
  <c r="X2003" i="31"/>
  <c r="Z2003" i="31"/>
  <c r="AA2003" i="31"/>
  <c r="AB2003" i="31"/>
  <c r="AC2003" i="31"/>
  <c r="AU2003" i="31"/>
  <c r="AV2003" i="31"/>
  <c r="BA2003" i="31"/>
  <c r="BB2003" i="31"/>
  <c r="DO2003" i="31"/>
  <c r="E2004" i="31"/>
  <c r="L2004" i="31"/>
  <c r="U2004" i="31"/>
  <c r="V2004" i="31"/>
  <c r="W2004" i="31"/>
  <c r="X2004" i="31"/>
  <c r="Z2004" i="31"/>
  <c r="AA2004" i="31"/>
  <c r="AB2004" i="31"/>
  <c r="AC2004" i="31"/>
  <c r="AU2004" i="31"/>
  <c r="AV2004" i="31"/>
  <c r="BA2004" i="31"/>
  <c r="BB2004" i="31"/>
  <c r="DO2004" i="31"/>
  <c r="E2005" i="31"/>
  <c r="L2005" i="31"/>
  <c r="U2005" i="31"/>
  <c r="V2005" i="31"/>
  <c r="W2005" i="31"/>
  <c r="X2005" i="31"/>
  <c r="E2006" i="31"/>
  <c r="L2006" i="31"/>
  <c r="U2006" i="31"/>
  <c r="V2006" i="31"/>
  <c r="W2006" i="31"/>
  <c r="X2006" i="31"/>
  <c r="E2007" i="31"/>
  <c r="L2007" i="31"/>
  <c r="U2007" i="31"/>
  <c r="V2007" i="31"/>
  <c r="W2007" i="31"/>
  <c r="X2007" i="31"/>
  <c r="E2008" i="31"/>
  <c r="L2008" i="31"/>
  <c r="U2008" i="31"/>
  <c r="V2008" i="31"/>
  <c r="W2008" i="31"/>
  <c r="X2008" i="31"/>
  <c r="E2009" i="31"/>
  <c r="L2009" i="31"/>
  <c r="U2009" i="31"/>
  <c r="V2009" i="31"/>
  <c r="W2009" i="31"/>
  <c r="X2009" i="31"/>
  <c r="E2010" i="31"/>
  <c r="L2010" i="31"/>
  <c r="U2010" i="31"/>
  <c r="V2010" i="31"/>
  <c r="W2010" i="31"/>
  <c r="X2010" i="31"/>
  <c r="E2011" i="31"/>
  <c r="L2011" i="31"/>
  <c r="U2011" i="31"/>
  <c r="V2011" i="31"/>
  <c r="W2011" i="31"/>
  <c r="X2011" i="31"/>
  <c r="AU2011" i="31"/>
  <c r="AV2011" i="31"/>
  <c r="BA2011" i="31"/>
  <c r="BB2011" i="31"/>
  <c r="E2012" i="31"/>
  <c r="L2012" i="31"/>
  <c r="U2012" i="31"/>
  <c r="V2012" i="31"/>
  <c r="W2012" i="31"/>
  <c r="X2012" i="31"/>
  <c r="AU2012" i="31"/>
  <c r="AV2012" i="31"/>
  <c r="AZ2012" i="31" s="1"/>
  <c r="BA2012" i="31"/>
  <c r="BB2012" i="31"/>
  <c r="E2013" i="31"/>
  <c r="L2013" i="31"/>
  <c r="E2014" i="31"/>
  <c r="L2014" i="31"/>
  <c r="E2015" i="31"/>
  <c r="L2015" i="31"/>
  <c r="U2015" i="31"/>
  <c r="V2015" i="31"/>
  <c r="W2015" i="31"/>
  <c r="X2015" i="31"/>
  <c r="AU2015" i="31"/>
  <c r="AV2015" i="31"/>
  <c r="BA2015" i="31"/>
  <c r="BB2015" i="31"/>
  <c r="E2016" i="31"/>
  <c r="L2016" i="31"/>
  <c r="U2016" i="31"/>
  <c r="V2016" i="31"/>
  <c r="W2016" i="31"/>
  <c r="X2016" i="31"/>
  <c r="E2017" i="31"/>
  <c r="L2017" i="31"/>
  <c r="U2017" i="31"/>
  <c r="V2017" i="31"/>
  <c r="W2017" i="31"/>
  <c r="X2017" i="31"/>
  <c r="E2018" i="31"/>
  <c r="L2018" i="31"/>
  <c r="U2018" i="31"/>
  <c r="V2018" i="31"/>
  <c r="W2018" i="31"/>
  <c r="X2018" i="31"/>
  <c r="AU2018" i="31"/>
  <c r="AV2018" i="31"/>
  <c r="AY2018" i="31" s="1"/>
  <c r="BA2018" i="31"/>
  <c r="BB2018" i="31"/>
  <c r="E2019" i="31"/>
  <c r="L2019" i="31"/>
  <c r="U2019" i="31"/>
  <c r="V2019" i="31"/>
  <c r="W2019" i="31"/>
  <c r="X2019" i="31"/>
  <c r="AU2019" i="31"/>
  <c r="AV2019" i="31"/>
  <c r="BA2019" i="31"/>
  <c r="BB2019" i="31"/>
  <c r="DO2019" i="31"/>
  <c r="E2020" i="31"/>
  <c r="L2020" i="31"/>
  <c r="U2020" i="31"/>
  <c r="V2020" i="31"/>
  <c r="W2020" i="31"/>
  <c r="X2020" i="31"/>
  <c r="E2021" i="31"/>
  <c r="L2021" i="31"/>
  <c r="U2021" i="31"/>
  <c r="V2021" i="31"/>
  <c r="W2021" i="31"/>
  <c r="X2021" i="31"/>
  <c r="E2022" i="31"/>
  <c r="L2022" i="31"/>
  <c r="U2022" i="31"/>
  <c r="V2022" i="31"/>
  <c r="W2022" i="31"/>
  <c r="X2022" i="31"/>
  <c r="AU2022" i="31"/>
  <c r="AV2022" i="31"/>
  <c r="BA2022" i="31"/>
  <c r="BB2022" i="31"/>
  <c r="E2023" i="31"/>
  <c r="L2023" i="31"/>
  <c r="U2023" i="31"/>
  <c r="V2023" i="31"/>
  <c r="W2023" i="31"/>
  <c r="X2023" i="31"/>
  <c r="AU2023" i="31"/>
  <c r="AV2023" i="31"/>
  <c r="BA2023" i="31"/>
  <c r="BB2023" i="31"/>
  <c r="E2024" i="31"/>
  <c r="L2024" i="31"/>
  <c r="U2024" i="31"/>
  <c r="V2024" i="31"/>
  <c r="W2024" i="31"/>
  <c r="X2024" i="31"/>
  <c r="AN2024" i="31"/>
  <c r="AO2024" i="31"/>
  <c r="AM2024" i="31" s="1"/>
  <c r="AU2024" i="31"/>
  <c r="AV2024" i="31"/>
  <c r="AZ2024" i="31" s="1"/>
  <c r="BA2024" i="31"/>
  <c r="BB2024" i="31"/>
  <c r="E2025" i="31"/>
  <c r="L2025" i="31"/>
  <c r="U2025" i="31"/>
  <c r="V2025" i="31"/>
  <c r="W2025" i="31"/>
  <c r="X2025" i="31"/>
  <c r="AU2025" i="31"/>
  <c r="AV2025" i="31"/>
  <c r="BA2025" i="31"/>
  <c r="BB2025" i="31"/>
  <c r="E2026" i="31"/>
  <c r="L2026" i="31"/>
  <c r="U2026" i="31"/>
  <c r="V2026" i="31"/>
  <c r="W2026" i="31"/>
  <c r="X2026" i="31"/>
  <c r="AU2026" i="31"/>
  <c r="AV2026" i="31"/>
  <c r="AZ2026" i="31" s="1"/>
  <c r="BA2026" i="31"/>
  <c r="BB2026" i="31"/>
  <c r="E2027" i="31"/>
  <c r="L2027" i="31"/>
  <c r="U2027" i="31"/>
  <c r="V2027" i="31"/>
  <c r="W2027" i="31"/>
  <c r="X2027" i="31"/>
  <c r="AU2027" i="31"/>
  <c r="AV2027" i="31"/>
  <c r="AY2027" i="31" s="1"/>
  <c r="BA2027" i="31"/>
  <c r="BB2027" i="31"/>
  <c r="E2028" i="31"/>
  <c r="L2028" i="31"/>
  <c r="U2028" i="31"/>
  <c r="V2028" i="31"/>
  <c r="W2028" i="31"/>
  <c r="X2028" i="31"/>
  <c r="AU2028" i="31"/>
  <c r="AV2028" i="31"/>
  <c r="AY2028" i="31" s="1"/>
  <c r="BA2028" i="31"/>
  <c r="BB2028" i="31"/>
  <c r="E2029" i="31"/>
  <c r="L2029" i="31"/>
  <c r="U2029" i="31"/>
  <c r="V2029" i="31"/>
  <c r="W2029" i="31"/>
  <c r="X2029" i="31"/>
  <c r="AN2029" i="31"/>
  <c r="AO2029" i="31"/>
  <c r="AU2029" i="31"/>
  <c r="AV2029" i="31"/>
  <c r="AY2029" i="31" s="1"/>
  <c r="BA2029" i="31"/>
  <c r="BB2029" i="31"/>
  <c r="E2030" i="31"/>
  <c r="L2030" i="31"/>
  <c r="U2030" i="31"/>
  <c r="V2030" i="31"/>
  <c r="W2030" i="31"/>
  <c r="X2030" i="31"/>
  <c r="AN2030" i="31"/>
  <c r="AO2030" i="31"/>
  <c r="AU2030" i="31"/>
  <c r="AV2030" i="31"/>
  <c r="AY2030" i="31" s="1"/>
  <c r="BA2030" i="31"/>
  <c r="BB2030" i="31"/>
  <c r="E2031" i="31"/>
  <c r="L2031" i="31"/>
  <c r="U2031" i="31"/>
  <c r="V2031" i="31"/>
  <c r="W2031" i="31"/>
  <c r="X2031" i="31"/>
  <c r="AU2031" i="31"/>
  <c r="AV2031" i="31"/>
  <c r="AY2031" i="31" s="1"/>
  <c r="BA2031" i="31"/>
  <c r="BB2031" i="31"/>
  <c r="E2032" i="31"/>
  <c r="L2032" i="31"/>
  <c r="U2032" i="31"/>
  <c r="V2032" i="31"/>
  <c r="W2032" i="31"/>
  <c r="X2032" i="31"/>
  <c r="AU2032" i="31"/>
  <c r="AV2032" i="31"/>
  <c r="BA2032" i="31"/>
  <c r="BB2032" i="31"/>
  <c r="E2033" i="31"/>
  <c r="L2033" i="31"/>
  <c r="U2033" i="31"/>
  <c r="V2033" i="31"/>
  <c r="W2033" i="31"/>
  <c r="X2033" i="31"/>
  <c r="AN2033" i="31"/>
  <c r="AO2033" i="31"/>
  <c r="AU2033" i="31"/>
  <c r="AV2033" i="31"/>
  <c r="BA2033" i="31"/>
  <c r="BB2033" i="31"/>
  <c r="E2034" i="31"/>
  <c r="L2034" i="31"/>
  <c r="U2034" i="31"/>
  <c r="V2034" i="31"/>
  <c r="W2034" i="31"/>
  <c r="X2034" i="31"/>
  <c r="AN2034" i="31"/>
  <c r="AO2034" i="31"/>
  <c r="AU2034" i="31"/>
  <c r="AV2034" i="31"/>
  <c r="BA2034" i="31"/>
  <c r="BB2034" i="31"/>
  <c r="E2035" i="31"/>
  <c r="L2035" i="31"/>
  <c r="U2035" i="31"/>
  <c r="V2035" i="31"/>
  <c r="W2035" i="31"/>
  <c r="X2035" i="31"/>
  <c r="AU2035" i="31"/>
  <c r="AV2035" i="31"/>
  <c r="BA2035" i="31"/>
  <c r="BB2035" i="31"/>
  <c r="E2036" i="31"/>
  <c r="L2036" i="31"/>
  <c r="U2036" i="31"/>
  <c r="V2036" i="31"/>
  <c r="W2036" i="31"/>
  <c r="X2036" i="31"/>
  <c r="AU2036" i="31"/>
  <c r="AV2036" i="31"/>
  <c r="BA2036" i="31"/>
  <c r="BB2036" i="31"/>
  <c r="E2037" i="31"/>
  <c r="L2037" i="31"/>
  <c r="U2037" i="31"/>
  <c r="V2037" i="31"/>
  <c r="W2037" i="31"/>
  <c r="X2037" i="31"/>
  <c r="AU2037" i="31"/>
  <c r="AV2037" i="31"/>
  <c r="AY2037" i="31" s="1"/>
  <c r="BA2037" i="31"/>
  <c r="BB2037" i="31"/>
  <c r="E2038" i="31"/>
  <c r="L2038" i="31"/>
  <c r="U2038" i="31"/>
  <c r="V2038" i="31"/>
  <c r="W2038" i="31"/>
  <c r="X2038" i="31"/>
  <c r="AU2038" i="31"/>
  <c r="AV2038" i="31"/>
  <c r="AZ2038" i="31" s="1"/>
  <c r="BA2038" i="31"/>
  <c r="BB2038" i="31"/>
  <c r="E2039" i="31"/>
  <c r="L2039" i="31"/>
  <c r="U2039" i="31"/>
  <c r="V2039" i="31"/>
  <c r="W2039" i="31"/>
  <c r="X2039" i="31"/>
  <c r="AU2039" i="31"/>
  <c r="AV2039" i="31"/>
  <c r="AY2039" i="31" s="1"/>
  <c r="BA2039" i="31"/>
  <c r="BB2039" i="31"/>
  <c r="E2040" i="31"/>
  <c r="L2040" i="31"/>
  <c r="U2040" i="31"/>
  <c r="V2040" i="31"/>
  <c r="W2040" i="31"/>
  <c r="X2040" i="31"/>
  <c r="AU2040" i="31"/>
  <c r="AV2040" i="31"/>
  <c r="AY2040" i="31" s="1"/>
  <c r="BA2040" i="31"/>
  <c r="BB2040" i="31"/>
  <c r="E2041" i="31"/>
  <c r="L2041" i="31"/>
  <c r="U2041" i="31"/>
  <c r="V2041" i="31"/>
  <c r="W2041" i="31"/>
  <c r="X2041" i="31"/>
  <c r="AU2041" i="31"/>
  <c r="AV2041" i="31"/>
  <c r="AY2041" i="31" s="1"/>
  <c r="BA2041" i="31"/>
  <c r="BB2041" i="31"/>
  <c r="E2042" i="31"/>
  <c r="L2042" i="31"/>
  <c r="U2042" i="31"/>
  <c r="V2042" i="31"/>
  <c r="W2042" i="31"/>
  <c r="X2042" i="31"/>
  <c r="E2043" i="31"/>
  <c r="L2043" i="31"/>
  <c r="U2043" i="31"/>
  <c r="V2043" i="31"/>
  <c r="W2043" i="31"/>
  <c r="X2043" i="31"/>
  <c r="E2044" i="31"/>
  <c r="L2044" i="31"/>
  <c r="U2044" i="31"/>
  <c r="V2044" i="31"/>
  <c r="W2044" i="31"/>
  <c r="X2044" i="31"/>
  <c r="AU2044" i="31"/>
  <c r="AV2044" i="31"/>
  <c r="AZ2044" i="31" s="1"/>
  <c r="BA2044" i="31"/>
  <c r="BB2044" i="31"/>
  <c r="DO2044" i="31"/>
  <c r="E2045" i="31"/>
  <c r="L2045" i="31"/>
  <c r="U2045" i="31"/>
  <c r="V2045" i="31"/>
  <c r="W2045" i="31"/>
  <c r="X2045" i="31"/>
  <c r="AU2045" i="31"/>
  <c r="AV2045" i="31"/>
  <c r="AZ2045" i="31" s="1"/>
  <c r="AY2045" i="31"/>
  <c r="BA2045" i="31"/>
  <c r="BB2045" i="31"/>
  <c r="E2046" i="31"/>
  <c r="L2046" i="31"/>
  <c r="U2046" i="31"/>
  <c r="V2046" i="31"/>
  <c r="W2046" i="31"/>
  <c r="X2046" i="31"/>
  <c r="AU2046" i="31"/>
  <c r="AV2046" i="31"/>
  <c r="AZ2046" i="31" s="1"/>
  <c r="BA2046" i="31"/>
  <c r="BB2046" i="31"/>
  <c r="E2047" i="31"/>
  <c r="L2047" i="31"/>
  <c r="U2047" i="31"/>
  <c r="V2047" i="31"/>
  <c r="W2047" i="31"/>
  <c r="X2047" i="31"/>
  <c r="AU2047" i="31"/>
  <c r="AV2047" i="31"/>
  <c r="AY2047" i="31" s="1"/>
  <c r="BA2047" i="31"/>
  <c r="BB2047" i="31"/>
  <c r="E2048" i="31"/>
  <c r="L2048" i="31"/>
  <c r="U2048" i="31"/>
  <c r="V2048" i="31"/>
  <c r="W2048" i="31"/>
  <c r="X2048" i="31"/>
  <c r="AU2048" i="31"/>
  <c r="AV2048" i="31"/>
  <c r="AY2048" i="31" s="1"/>
  <c r="BA2048" i="31"/>
  <c r="BB2048" i="31"/>
  <c r="E2049" i="31"/>
  <c r="L2049" i="31"/>
  <c r="U2049" i="31"/>
  <c r="V2049" i="31"/>
  <c r="W2049" i="31"/>
  <c r="X2049" i="31"/>
  <c r="AU2049" i="31"/>
  <c r="AV2049" i="31"/>
  <c r="AY2049" i="31" s="1"/>
  <c r="AZ2049" i="31"/>
  <c r="BA2049" i="31"/>
  <c r="BB2049" i="31"/>
  <c r="DO2049" i="31"/>
  <c r="E2050" i="31"/>
  <c r="L2050" i="31"/>
  <c r="U2050" i="31"/>
  <c r="V2050" i="31"/>
  <c r="W2050" i="31"/>
  <c r="X2050" i="31"/>
  <c r="AU2050" i="31"/>
  <c r="AV2050" i="31"/>
  <c r="AY2050" i="31" s="1"/>
  <c r="BA2050" i="31"/>
  <c r="BB2050" i="31"/>
  <c r="DO2050" i="31"/>
  <c r="E2051" i="31"/>
  <c r="L2051" i="31"/>
  <c r="U2051" i="31"/>
  <c r="V2051" i="31"/>
  <c r="W2051" i="31"/>
  <c r="X2051" i="31"/>
  <c r="AU2051" i="31"/>
  <c r="AV2051" i="31"/>
  <c r="AZ2051" i="31" s="1"/>
  <c r="AY2051" i="31"/>
  <c r="BA2051" i="31"/>
  <c r="BB2051" i="31"/>
  <c r="DO2051" i="31"/>
  <c r="L2052" i="31"/>
  <c r="AU2052" i="31"/>
  <c r="AV2052" i="31"/>
  <c r="AY2052" i="31" s="1"/>
  <c r="BA2052" i="31"/>
  <c r="BB2052" i="31"/>
  <c r="E2053" i="31"/>
  <c r="L2053" i="31"/>
  <c r="U2053" i="31"/>
  <c r="V2053" i="31"/>
  <c r="W2053" i="31"/>
  <c r="X2053" i="31"/>
  <c r="AU2053" i="31"/>
  <c r="AV2053" i="31"/>
  <c r="BA2053" i="31"/>
  <c r="BB2053" i="31"/>
  <c r="E2054" i="31"/>
  <c r="L2054" i="31"/>
  <c r="U2054" i="31"/>
  <c r="V2054" i="31"/>
  <c r="W2054" i="31"/>
  <c r="X2054" i="31"/>
  <c r="AU2054" i="31"/>
  <c r="AV2054" i="31"/>
  <c r="BA2054" i="31"/>
  <c r="BB2054" i="31"/>
  <c r="E2055" i="31"/>
  <c r="L2055" i="31"/>
  <c r="U2055" i="31"/>
  <c r="V2055" i="31"/>
  <c r="W2055" i="31"/>
  <c r="X2055" i="31"/>
  <c r="AU2055" i="31"/>
  <c r="AV2055" i="31"/>
  <c r="AZ2055" i="31" s="1"/>
  <c r="BA2055" i="31"/>
  <c r="BB2055" i="31"/>
  <c r="E2056" i="31"/>
  <c r="L2056" i="31"/>
  <c r="E2057" i="31"/>
  <c r="L2057" i="31"/>
  <c r="U2057" i="31"/>
  <c r="V2057" i="31"/>
  <c r="W2057" i="31"/>
  <c r="X2057" i="31"/>
  <c r="AU2057" i="31"/>
  <c r="AV2057" i="31"/>
  <c r="BA2057" i="31"/>
  <c r="BB2057" i="31"/>
  <c r="E2058" i="31"/>
  <c r="L2058" i="31"/>
  <c r="U2058" i="31"/>
  <c r="V2058" i="31"/>
  <c r="W2058" i="31"/>
  <c r="X2058" i="31"/>
  <c r="AU2058" i="31"/>
  <c r="AV2058" i="31"/>
  <c r="AY2058" i="31" s="1"/>
  <c r="BA2058" i="31"/>
  <c r="BB2058" i="31"/>
  <c r="E2059" i="31"/>
  <c r="L2059" i="31"/>
  <c r="E2060" i="31"/>
  <c r="L2060" i="31"/>
  <c r="U2060" i="31"/>
  <c r="V2060" i="31"/>
  <c r="W2060" i="31"/>
  <c r="X2060" i="31"/>
  <c r="AU2060" i="31"/>
  <c r="AV2060" i="31"/>
  <c r="BA2060" i="31"/>
  <c r="BB2060" i="31"/>
  <c r="E2061" i="31"/>
  <c r="L2061" i="31"/>
  <c r="E2062" i="31"/>
  <c r="L2062" i="31"/>
  <c r="U2062" i="31"/>
  <c r="V2062" i="31"/>
  <c r="W2062" i="31"/>
  <c r="X2062" i="31"/>
  <c r="AU2062" i="31"/>
  <c r="AV2062" i="31"/>
  <c r="AZ2062" i="31" s="1"/>
  <c r="BA2062" i="31"/>
  <c r="BB2062" i="31"/>
  <c r="E2063" i="31"/>
  <c r="L2063" i="31"/>
  <c r="U2063" i="31"/>
  <c r="V2063" i="31"/>
  <c r="W2063" i="31"/>
  <c r="X2063" i="31"/>
  <c r="AN2063" i="31"/>
  <c r="AO2063" i="31"/>
  <c r="AU2063" i="31"/>
  <c r="AV2063" i="31"/>
  <c r="AY2063" i="31" s="1"/>
  <c r="BA2063" i="31"/>
  <c r="BB2063" i="31"/>
  <c r="DO2063" i="31"/>
  <c r="E2064" i="31"/>
  <c r="L2064" i="31"/>
  <c r="U2064" i="31"/>
  <c r="V2064" i="31"/>
  <c r="W2064" i="31"/>
  <c r="X2064" i="31"/>
  <c r="AU2064" i="31"/>
  <c r="AV2064" i="31"/>
  <c r="BA2064" i="31"/>
  <c r="BB2064" i="31"/>
  <c r="E2065" i="31"/>
  <c r="L2065" i="31"/>
  <c r="U2065" i="31"/>
  <c r="V2065" i="31"/>
  <c r="W2065" i="31"/>
  <c r="X2065" i="31"/>
  <c r="AU2065" i="31"/>
  <c r="AV2065" i="31"/>
  <c r="AY2065" i="31" s="1"/>
  <c r="BA2065" i="31"/>
  <c r="BB2065" i="31"/>
  <c r="DO2065" i="31"/>
  <c r="E2066" i="31"/>
  <c r="L2066" i="31"/>
  <c r="U2066" i="31"/>
  <c r="V2066" i="31"/>
  <c r="W2066" i="31"/>
  <c r="X2066" i="31"/>
  <c r="AU2066" i="31"/>
  <c r="AV2066" i="31"/>
  <c r="BA2066" i="31"/>
  <c r="BB2066" i="31"/>
  <c r="E2067" i="31"/>
  <c r="L2067" i="31"/>
  <c r="U2067" i="31"/>
  <c r="V2067" i="31"/>
  <c r="W2067" i="31"/>
  <c r="X2067" i="31"/>
  <c r="AU2067" i="31"/>
  <c r="AV2067" i="31"/>
  <c r="BA2067" i="31"/>
  <c r="BB2067" i="31"/>
  <c r="DO2067" i="31"/>
  <c r="E2068" i="31"/>
  <c r="L2068" i="31"/>
  <c r="E2069" i="31"/>
  <c r="L2069" i="31"/>
  <c r="U2069" i="31"/>
  <c r="V2069" i="31"/>
  <c r="W2069" i="31"/>
  <c r="X2069" i="31"/>
  <c r="AU2069" i="31"/>
  <c r="AV2069" i="31"/>
  <c r="BA2069" i="31"/>
  <c r="BB2069" i="31"/>
  <c r="DO2069" i="31"/>
  <c r="E2070" i="31"/>
  <c r="L2070" i="31"/>
  <c r="U2070" i="31"/>
  <c r="V2070" i="31"/>
  <c r="W2070" i="31"/>
  <c r="X2070" i="31"/>
  <c r="AU2070" i="31"/>
  <c r="AV2070" i="31"/>
  <c r="BA2070" i="31"/>
  <c r="BB2070" i="31"/>
  <c r="E2071" i="31"/>
  <c r="L2071" i="31"/>
  <c r="U2071" i="31"/>
  <c r="V2071" i="31"/>
  <c r="W2071" i="31"/>
  <c r="X2071" i="31"/>
  <c r="AU2071" i="31"/>
  <c r="AV2071" i="31"/>
  <c r="BA2071" i="31"/>
  <c r="BB2071" i="31"/>
  <c r="E2072" i="31"/>
  <c r="L2072" i="31"/>
  <c r="U2072" i="31"/>
  <c r="V2072" i="31"/>
  <c r="W2072" i="31"/>
  <c r="X2072" i="31"/>
  <c r="AU2072" i="31"/>
  <c r="AV2072" i="31"/>
  <c r="BA2072" i="31"/>
  <c r="BB2072" i="31"/>
  <c r="E2073" i="31"/>
  <c r="L2073" i="31"/>
  <c r="U2073" i="31"/>
  <c r="V2073" i="31"/>
  <c r="W2073" i="31"/>
  <c r="X2073" i="31"/>
  <c r="E2074" i="31"/>
  <c r="L2074" i="31"/>
  <c r="U2074" i="31"/>
  <c r="V2074" i="31"/>
  <c r="W2074" i="31"/>
  <c r="X2074" i="31"/>
  <c r="AN2074" i="31"/>
  <c r="AO2074" i="31"/>
  <c r="AU2074" i="31"/>
  <c r="AV2074" i="31"/>
  <c r="BA2074" i="31"/>
  <c r="BB2074" i="31"/>
  <c r="DO2074" i="31"/>
  <c r="E2075" i="31"/>
  <c r="L2075" i="31"/>
  <c r="U2075" i="31"/>
  <c r="V2075" i="31"/>
  <c r="W2075" i="31"/>
  <c r="X2075" i="31"/>
  <c r="AN2075" i="31"/>
  <c r="AO2075" i="31"/>
  <c r="AU2075" i="31"/>
  <c r="AV2075" i="31"/>
  <c r="AY2075" i="31" s="1"/>
  <c r="BA2075" i="31"/>
  <c r="BB2075" i="31"/>
  <c r="DO2075" i="31"/>
  <c r="E2076" i="31"/>
  <c r="L2076" i="31"/>
  <c r="U2076" i="31"/>
  <c r="V2076" i="31"/>
  <c r="W2076" i="31"/>
  <c r="X2076" i="31"/>
  <c r="AU2076" i="31"/>
  <c r="AV2076" i="31"/>
  <c r="AY2076" i="31" s="1"/>
  <c r="BA2076" i="31"/>
  <c r="BB2076" i="31"/>
  <c r="E2077" i="31"/>
  <c r="L2077" i="31"/>
  <c r="U2077" i="31"/>
  <c r="V2077" i="31"/>
  <c r="W2077" i="31"/>
  <c r="X2077" i="31"/>
  <c r="AU2077" i="31"/>
  <c r="AV2077" i="31"/>
  <c r="AZ2077" i="31" s="1"/>
  <c r="AY2077" i="31"/>
  <c r="BA2077" i="31"/>
  <c r="BB2077" i="31"/>
  <c r="E2078" i="31"/>
  <c r="L2078" i="31"/>
  <c r="U2078" i="31"/>
  <c r="V2078" i="31"/>
  <c r="W2078" i="31"/>
  <c r="X2078" i="31"/>
  <c r="AU2078" i="31"/>
  <c r="AV2078" i="31"/>
  <c r="AY2078" i="31" s="1"/>
  <c r="BA2078" i="31"/>
  <c r="BB2078" i="31"/>
  <c r="E2079" i="31"/>
  <c r="L2079" i="31"/>
  <c r="E2080" i="31"/>
  <c r="L2080" i="31"/>
  <c r="E2081" i="31"/>
  <c r="L2081" i="31"/>
  <c r="U2081" i="31"/>
  <c r="V2081" i="31"/>
  <c r="W2081" i="31"/>
  <c r="X2081" i="31"/>
  <c r="E2082" i="31"/>
  <c r="L2082" i="31"/>
  <c r="U2082" i="31"/>
  <c r="V2082" i="31"/>
  <c r="W2082" i="31"/>
  <c r="X2082" i="31"/>
  <c r="AN2082" i="31"/>
  <c r="AO2082" i="31"/>
  <c r="AU2082" i="31"/>
  <c r="AV2082" i="31"/>
  <c r="AY2082" i="31" s="1"/>
  <c r="BA2082" i="31"/>
  <c r="BB2082" i="31"/>
  <c r="E2083" i="31"/>
  <c r="L2083" i="31"/>
  <c r="U2083" i="31"/>
  <c r="V2083" i="31"/>
  <c r="W2083" i="31"/>
  <c r="X2083" i="31"/>
  <c r="E2084" i="31"/>
  <c r="L2084" i="31"/>
  <c r="U2084" i="31"/>
  <c r="V2084" i="31"/>
  <c r="W2084" i="31"/>
  <c r="X2084" i="31"/>
  <c r="Z2084" i="31"/>
  <c r="AA2084" i="31"/>
  <c r="AB2084" i="31"/>
  <c r="AC2084" i="31"/>
  <c r="AU2084" i="31"/>
  <c r="AV2084" i="31"/>
  <c r="AW2084" i="31"/>
  <c r="BA2084" i="31" s="1"/>
  <c r="BB2084" i="31"/>
  <c r="BD2084" i="31"/>
  <c r="DO2084" i="31"/>
  <c r="E2085" i="31"/>
  <c r="L2085" i="31"/>
  <c r="U2085" i="31"/>
  <c r="V2085" i="31"/>
  <c r="W2085" i="31"/>
  <c r="X2085" i="31"/>
  <c r="AA2085" i="31"/>
  <c r="AB2085" i="31"/>
  <c r="AC2085" i="31"/>
  <c r="AU2085" i="31"/>
  <c r="AV2085" i="31"/>
  <c r="AZ2085" i="31" s="1"/>
  <c r="AW2085" i="31"/>
  <c r="BA2085" i="31" s="1"/>
  <c r="BB2085" i="31"/>
  <c r="BD2085" i="31"/>
  <c r="E2086" i="31"/>
  <c r="L2086" i="31"/>
  <c r="U2086" i="31"/>
  <c r="V2086" i="31"/>
  <c r="W2086" i="31"/>
  <c r="X2086" i="31"/>
  <c r="Z2086" i="31"/>
  <c r="AA2086" i="31"/>
  <c r="AB2086" i="31"/>
  <c r="AC2086" i="31"/>
  <c r="AU2086" i="31"/>
  <c r="AV2086" i="31"/>
  <c r="AZ2086" i="31" s="1"/>
  <c r="AW2086" i="31"/>
  <c r="BA2086" i="31"/>
  <c r="BB2086" i="31"/>
  <c r="BD2086" i="31"/>
  <c r="DO2086" i="31"/>
  <c r="E2087" i="31"/>
  <c r="L2087" i="31"/>
  <c r="U2087" i="31"/>
  <c r="V2087" i="31"/>
  <c r="W2087" i="31"/>
  <c r="X2087" i="31"/>
  <c r="Z2087" i="31"/>
  <c r="AA2087" i="31"/>
  <c r="AB2087" i="31"/>
  <c r="AC2087" i="31"/>
  <c r="AU2087" i="31"/>
  <c r="AV2087" i="31"/>
  <c r="AW2087" i="31"/>
  <c r="BA2087" i="31" s="1"/>
  <c r="BB2087" i="31"/>
  <c r="BD2087" i="31"/>
  <c r="E2088" i="31"/>
  <c r="L2088" i="31"/>
  <c r="U2088" i="31"/>
  <c r="V2088" i="31"/>
  <c r="W2088" i="31"/>
  <c r="X2088" i="31"/>
  <c r="Z2088" i="31"/>
  <c r="AA2088" i="31"/>
  <c r="AB2088" i="31"/>
  <c r="AC2088" i="31"/>
  <c r="AU2088" i="31"/>
  <c r="AV2088" i="31"/>
  <c r="AW2088" i="31"/>
  <c r="BA2088" i="31" s="1"/>
  <c r="BB2088" i="31"/>
  <c r="BD2088" i="31"/>
  <c r="E2089" i="31"/>
  <c r="L2089" i="31"/>
  <c r="U2089" i="31"/>
  <c r="V2089" i="31"/>
  <c r="W2089" i="31"/>
  <c r="X2089" i="31"/>
  <c r="Z2089" i="31"/>
  <c r="AA2089" i="31"/>
  <c r="AB2089" i="31"/>
  <c r="AC2089" i="31"/>
  <c r="AU2089" i="31"/>
  <c r="AV2089" i="31"/>
  <c r="AY2089" i="31" s="1"/>
  <c r="AW2089" i="31"/>
  <c r="BA2089" i="31" s="1"/>
  <c r="BB2089" i="31"/>
  <c r="BD2089" i="31"/>
  <c r="E2090" i="31"/>
  <c r="L2090" i="31"/>
  <c r="U2090" i="31"/>
  <c r="V2090" i="31"/>
  <c r="W2090" i="31"/>
  <c r="X2090" i="31"/>
  <c r="Z2090" i="31"/>
  <c r="AA2090" i="31"/>
  <c r="AB2090" i="31"/>
  <c r="AC2090" i="31"/>
  <c r="AU2090" i="31"/>
  <c r="AV2090" i="31"/>
  <c r="AZ2090" i="31" s="1"/>
  <c r="AW2090" i="31"/>
  <c r="BA2090" i="31" s="1"/>
  <c r="BB2090" i="31"/>
  <c r="BD2090" i="31"/>
  <c r="E2091" i="31"/>
  <c r="L2091" i="31"/>
  <c r="Z2091" i="31"/>
  <c r="AA2091" i="31"/>
  <c r="AB2091" i="31"/>
  <c r="AC2091" i="31"/>
  <c r="E2092" i="31"/>
  <c r="L2092" i="31"/>
  <c r="U2092" i="31"/>
  <c r="V2092" i="31"/>
  <c r="W2092" i="31"/>
  <c r="X2092" i="31"/>
  <c r="Z2092" i="31"/>
  <c r="AA2092" i="31"/>
  <c r="AB2092" i="31"/>
  <c r="AC2092" i="31"/>
  <c r="E2093" i="31"/>
  <c r="L2093" i="31"/>
  <c r="E2094" i="31"/>
  <c r="L2094" i="31"/>
  <c r="U2094" i="31"/>
  <c r="V2094" i="31"/>
  <c r="W2094" i="31"/>
  <c r="X2094" i="31"/>
  <c r="Z2094" i="31"/>
  <c r="AA2094" i="31"/>
  <c r="AB2094" i="31"/>
  <c r="AC2094" i="31"/>
  <c r="AU2094" i="31"/>
  <c r="AV2094" i="31"/>
  <c r="AY2094" i="31" s="1"/>
  <c r="AW2094" i="31"/>
  <c r="BA2094" i="31" s="1"/>
  <c r="BB2094" i="31"/>
  <c r="BD2094" i="31"/>
  <c r="E2095" i="31"/>
  <c r="L2095" i="31"/>
  <c r="E2096" i="31"/>
  <c r="L2096" i="31"/>
  <c r="E2097" i="31"/>
  <c r="L2097" i="31"/>
  <c r="E2098" i="31"/>
  <c r="L2098" i="31"/>
  <c r="U2098" i="31"/>
  <c r="V2098" i="31"/>
  <c r="W2098" i="31"/>
  <c r="X2098" i="31"/>
  <c r="Z2098" i="31"/>
  <c r="AA2098" i="31"/>
  <c r="AB2098" i="31"/>
  <c r="AC2098" i="31"/>
  <c r="AU2098" i="31"/>
  <c r="AV2098" i="31"/>
  <c r="AZ2098" i="31" s="1"/>
  <c r="AW2098" i="31"/>
  <c r="BB2098" i="31"/>
  <c r="BD2098" i="31"/>
  <c r="E2099" i="31"/>
  <c r="L2099" i="31"/>
  <c r="U2099" i="31"/>
  <c r="V2099" i="31"/>
  <c r="W2099" i="31"/>
  <c r="X2099" i="31"/>
  <c r="Z2099" i="31"/>
  <c r="AA2099" i="31"/>
  <c r="AB2099" i="31"/>
  <c r="AC2099" i="31"/>
  <c r="AU2099" i="31"/>
  <c r="AV2099" i="31"/>
  <c r="AZ2099" i="31" s="1"/>
  <c r="AW2099" i="31"/>
  <c r="BB2099" i="31"/>
  <c r="BD2099" i="31"/>
  <c r="E2100" i="31"/>
  <c r="L2100" i="31"/>
  <c r="U2100" i="31"/>
  <c r="V2100" i="31"/>
  <c r="W2100" i="31"/>
  <c r="X2100" i="31"/>
  <c r="Z2100" i="31"/>
  <c r="AA2100" i="31"/>
  <c r="AB2100" i="31"/>
  <c r="AC2100" i="31"/>
  <c r="AU2100" i="31"/>
  <c r="AV2100" i="31"/>
  <c r="AZ2100" i="31" s="1"/>
  <c r="AW2100" i="31"/>
  <c r="BA2100" i="31" s="1"/>
  <c r="BB2100" i="31"/>
  <c r="BD2100" i="31"/>
  <c r="E2101" i="31"/>
  <c r="L2101" i="31"/>
  <c r="U2101" i="31"/>
  <c r="V2101" i="31"/>
  <c r="W2101" i="31"/>
  <c r="X2101" i="31"/>
  <c r="Z2101" i="31"/>
  <c r="AA2101" i="31"/>
  <c r="AB2101" i="31"/>
  <c r="AC2101" i="31"/>
  <c r="AU2101" i="31"/>
  <c r="AV2101" i="31"/>
  <c r="AW2101" i="31"/>
  <c r="BA2101" i="31" s="1"/>
  <c r="BB2101" i="31"/>
  <c r="BD2101" i="31"/>
  <c r="E2102" i="31"/>
  <c r="L2102" i="31"/>
  <c r="U2102" i="31"/>
  <c r="V2102" i="31"/>
  <c r="W2102" i="31"/>
  <c r="X2102" i="31"/>
  <c r="Z2102" i="31"/>
  <c r="AA2102" i="31"/>
  <c r="AB2102" i="31"/>
  <c r="AC2102" i="31"/>
  <c r="E2103" i="31"/>
  <c r="L2103" i="31"/>
  <c r="E2104" i="31"/>
  <c r="L2104" i="31"/>
  <c r="U2104" i="31"/>
  <c r="V2104" i="31"/>
  <c r="W2104" i="31"/>
  <c r="X2104" i="31"/>
  <c r="Z2104" i="31"/>
  <c r="AA2104" i="31"/>
  <c r="AB2104" i="31"/>
  <c r="AC2104" i="31"/>
  <c r="AU2104" i="31"/>
  <c r="AV2104" i="31"/>
  <c r="AW2104" i="31"/>
  <c r="BA2104" i="31" s="1"/>
  <c r="BB2104" i="31"/>
  <c r="BD2104" i="31"/>
  <c r="E2105" i="31"/>
  <c r="L2105" i="31"/>
  <c r="U2105" i="31"/>
  <c r="V2105" i="31"/>
  <c r="W2105" i="31"/>
  <c r="X2105" i="31"/>
  <c r="Z2105" i="31"/>
  <c r="AA2105" i="31"/>
  <c r="AB2105" i="31"/>
  <c r="AC2105" i="31"/>
  <c r="AU2105" i="31"/>
  <c r="AV2105" i="31"/>
  <c r="AZ2105" i="31" s="1"/>
  <c r="AW2105" i="31"/>
  <c r="BA2105" i="31" s="1"/>
  <c r="BB2105" i="31"/>
  <c r="BD2105" i="31"/>
  <c r="E2106" i="31"/>
  <c r="L2106" i="31"/>
  <c r="U2106" i="31"/>
  <c r="V2106" i="31"/>
  <c r="W2106" i="31"/>
  <c r="X2106" i="31"/>
  <c r="Z2106" i="31"/>
  <c r="AA2106" i="31"/>
  <c r="AB2106" i="31"/>
  <c r="AC2106" i="31"/>
  <c r="AU2106" i="31"/>
  <c r="AV2106" i="31"/>
  <c r="AZ2106" i="31" s="1"/>
  <c r="AW2106" i="31"/>
  <c r="BA2106" i="31" s="1"/>
  <c r="BB2106" i="31"/>
  <c r="BD2106" i="31"/>
  <c r="E2107" i="31"/>
  <c r="L2107" i="31"/>
  <c r="U2107" i="31"/>
  <c r="V2107" i="31"/>
  <c r="W2107" i="31"/>
  <c r="X2107" i="31"/>
  <c r="Z2107" i="31"/>
  <c r="AA2107" i="31"/>
  <c r="AB2107" i="31"/>
  <c r="AC2107" i="31"/>
  <c r="AU2107" i="31"/>
  <c r="AV2107" i="31"/>
  <c r="AZ2107" i="31" s="1"/>
  <c r="AW2107" i="31"/>
  <c r="BB2107" i="31"/>
  <c r="BD2107" i="31"/>
  <c r="E2108" i="31"/>
  <c r="L2108" i="31"/>
  <c r="U2108" i="31"/>
  <c r="V2108" i="31"/>
  <c r="W2108" i="31"/>
  <c r="X2108" i="31"/>
  <c r="Z2108" i="31"/>
  <c r="AA2108" i="31"/>
  <c r="AB2108" i="31"/>
  <c r="AC2108" i="31"/>
  <c r="AU2108" i="31"/>
  <c r="AV2108" i="31"/>
  <c r="AZ2108" i="31" s="1"/>
  <c r="AW2108" i="31"/>
  <c r="BA2108" i="31" s="1"/>
  <c r="BB2108" i="31"/>
  <c r="BD2108" i="31"/>
  <c r="E2109" i="31"/>
  <c r="L2109" i="31"/>
  <c r="U2109" i="31"/>
  <c r="V2109" i="31"/>
  <c r="W2109" i="31"/>
  <c r="X2109" i="31"/>
  <c r="Z2109" i="31"/>
  <c r="AA2109" i="31"/>
  <c r="AB2109" i="31"/>
  <c r="AC2109" i="31"/>
  <c r="AU2109" i="31"/>
  <c r="AV2109" i="31"/>
  <c r="AW2109" i="31"/>
  <c r="BA2109" i="31" s="1"/>
  <c r="BB2109" i="31"/>
  <c r="BD2109" i="31"/>
  <c r="E2110" i="31"/>
  <c r="L2110" i="31"/>
  <c r="U2110" i="31"/>
  <c r="V2110" i="31"/>
  <c r="W2110" i="31"/>
  <c r="X2110" i="31"/>
  <c r="Z2110" i="31"/>
  <c r="AA2110" i="31"/>
  <c r="AB2110" i="31"/>
  <c r="AC2110" i="31"/>
  <c r="AU2110" i="31"/>
  <c r="AV2110" i="31"/>
  <c r="AZ2110" i="31" s="1"/>
  <c r="AW2110" i="31"/>
  <c r="BB2110" i="31"/>
  <c r="BD2110" i="31"/>
  <c r="E2111" i="31"/>
  <c r="L2111" i="31"/>
  <c r="U2111" i="31"/>
  <c r="V2111" i="31"/>
  <c r="W2111" i="31"/>
  <c r="X2111" i="31"/>
  <c r="Z2111" i="31"/>
  <c r="AA2111" i="31"/>
  <c r="AB2111" i="31"/>
  <c r="AC2111" i="31"/>
  <c r="AU2111" i="31"/>
  <c r="AV2111" i="31"/>
  <c r="AZ2111" i="31" s="1"/>
  <c r="AW2111" i="31"/>
  <c r="BA2111" i="31" s="1"/>
  <c r="BB2111" i="31"/>
  <c r="BD2111" i="31"/>
  <c r="E2112" i="31"/>
  <c r="L2112" i="31"/>
  <c r="U2112" i="31"/>
  <c r="V2112" i="31"/>
  <c r="W2112" i="31"/>
  <c r="X2112" i="31"/>
  <c r="Z2112" i="31"/>
  <c r="AA2112" i="31"/>
  <c r="AB2112" i="31"/>
  <c r="AC2112" i="31"/>
  <c r="E2113" i="31"/>
  <c r="L2113" i="31"/>
  <c r="E2114" i="31"/>
  <c r="L2114" i="31"/>
  <c r="U2114" i="31"/>
  <c r="V2114" i="31"/>
  <c r="W2114" i="31"/>
  <c r="X2114" i="31"/>
  <c r="Z2114" i="31"/>
  <c r="AA2114" i="31"/>
  <c r="AB2114" i="31"/>
  <c r="AC2114" i="31"/>
  <c r="AU2114" i="31"/>
  <c r="AV2114" i="31"/>
  <c r="AZ2114" i="31" s="1"/>
  <c r="AW2114" i="31"/>
  <c r="BA2114" i="31" s="1"/>
  <c r="BB2114" i="31"/>
  <c r="BD2114" i="31"/>
  <c r="DO2114" i="31"/>
  <c r="E2115" i="31"/>
  <c r="L2115" i="31"/>
  <c r="U2115" i="31"/>
  <c r="V2115" i="31"/>
  <c r="W2115" i="31"/>
  <c r="X2115" i="31"/>
  <c r="Z2115" i="31"/>
  <c r="AA2115" i="31"/>
  <c r="AB2115" i="31"/>
  <c r="AC2115" i="31"/>
  <c r="AN2115" i="31"/>
  <c r="AM2115" i="31" s="1"/>
  <c r="AO2115" i="31"/>
  <c r="AU2115" i="31"/>
  <c r="AV2115" i="31"/>
  <c r="AZ2115" i="31" s="1"/>
  <c r="AW2115" i="31"/>
  <c r="BA2115" i="31" s="1"/>
  <c r="BB2115" i="31"/>
  <c r="BD2115" i="31"/>
  <c r="DO2115" i="31"/>
  <c r="E2116" i="31"/>
  <c r="L2116" i="31"/>
  <c r="U2116" i="31"/>
  <c r="V2116" i="31"/>
  <c r="W2116" i="31"/>
  <c r="X2116" i="31"/>
  <c r="Z2116" i="31"/>
  <c r="AA2116" i="31"/>
  <c r="AB2116" i="31"/>
  <c r="AC2116" i="31"/>
  <c r="AU2116" i="31"/>
  <c r="AV2116" i="31"/>
  <c r="AZ2116" i="31" s="1"/>
  <c r="AW2116" i="31"/>
  <c r="BA2116" i="31" s="1"/>
  <c r="BB2116" i="31"/>
  <c r="BD2116" i="31"/>
  <c r="DO2116" i="31"/>
  <c r="E2117" i="31"/>
  <c r="L2117" i="31"/>
  <c r="U2117" i="31"/>
  <c r="V2117" i="31"/>
  <c r="W2117" i="31"/>
  <c r="X2117" i="31"/>
  <c r="Z2117" i="31"/>
  <c r="AA2117" i="31"/>
  <c r="AB2117" i="31"/>
  <c r="AC2117" i="31"/>
  <c r="E2118" i="31"/>
  <c r="L2118" i="31"/>
  <c r="U2118" i="31"/>
  <c r="V2118" i="31"/>
  <c r="W2118" i="31"/>
  <c r="X2118" i="31"/>
  <c r="Z2118" i="31"/>
  <c r="AA2118" i="31"/>
  <c r="AB2118" i="31"/>
  <c r="AC2118" i="31"/>
  <c r="AU2118" i="31"/>
  <c r="AV2118" i="31"/>
  <c r="AZ2118" i="31" s="1"/>
  <c r="BA2118" i="31"/>
  <c r="BB2118" i="31"/>
  <c r="E2119" i="31"/>
  <c r="L2119" i="31"/>
  <c r="U2119" i="31"/>
  <c r="V2119" i="31"/>
  <c r="W2119" i="31"/>
  <c r="X2119" i="31"/>
  <c r="Z2119" i="31"/>
  <c r="AA2119" i="31"/>
  <c r="AB2119" i="31"/>
  <c r="AC2119" i="31"/>
  <c r="AU2119" i="31"/>
  <c r="AV2119" i="31"/>
  <c r="AZ2119" i="31" s="1"/>
  <c r="BA2119" i="31"/>
  <c r="BB2119" i="31"/>
  <c r="E2120" i="31"/>
  <c r="L2120" i="31"/>
  <c r="U2120" i="31"/>
  <c r="V2120" i="31"/>
  <c r="W2120" i="31"/>
  <c r="X2120" i="31"/>
  <c r="Z2120" i="31"/>
  <c r="AA2120" i="31"/>
  <c r="AB2120" i="31"/>
  <c r="AC2120" i="31"/>
  <c r="AU2120" i="31"/>
  <c r="AV2120" i="31"/>
  <c r="AY2120" i="31" s="1"/>
  <c r="BA2120" i="31"/>
  <c r="BB2120" i="31"/>
  <c r="E2121" i="31"/>
  <c r="L2121" i="31"/>
  <c r="U2121" i="31"/>
  <c r="V2121" i="31"/>
  <c r="W2121" i="31"/>
  <c r="X2121" i="31"/>
  <c r="Z2121" i="31"/>
  <c r="AA2121" i="31"/>
  <c r="AB2121" i="31"/>
  <c r="AC2121" i="31"/>
  <c r="AU2121" i="31"/>
  <c r="AV2121" i="31"/>
  <c r="AY2121" i="31" s="1"/>
  <c r="BA2121" i="31"/>
  <c r="BB2121" i="31"/>
  <c r="E2122" i="31"/>
  <c r="L2122" i="31"/>
  <c r="U2122" i="31"/>
  <c r="V2122" i="31"/>
  <c r="W2122" i="31"/>
  <c r="X2122" i="31"/>
  <c r="Z2122" i="31"/>
  <c r="AA2122" i="31"/>
  <c r="AB2122" i="31"/>
  <c r="AC2122" i="31"/>
  <c r="AM2122" i="31"/>
  <c r="AN2122" i="31"/>
  <c r="AO2122" i="31"/>
  <c r="AU2122" i="31"/>
  <c r="AV2122" i="31"/>
  <c r="AZ2122" i="31" s="1"/>
  <c r="AW2122" i="31"/>
  <c r="BA2122" i="31" s="1"/>
  <c r="BB2122" i="31"/>
  <c r="BD2122" i="31"/>
  <c r="E2123" i="31"/>
  <c r="L2123" i="31"/>
  <c r="U2123" i="31"/>
  <c r="V2123" i="31"/>
  <c r="W2123" i="31"/>
  <c r="X2123" i="31"/>
  <c r="Z2123" i="31"/>
  <c r="AA2123" i="31"/>
  <c r="AB2123" i="31"/>
  <c r="AC2123" i="31"/>
  <c r="AN2123" i="31"/>
  <c r="AO2123" i="31"/>
  <c r="AU2123" i="31"/>
  <c r="AV2123" i="31"/>
  <c r="AY2123" i="31" s="1"/>
  <c r="AW2123" i="31"/>
  <c r="BA2123" i="31" s="1"/>
  <c r="BB2123" i="31"/>
  <c r="BD2123" i="31"/>
  <c r="E2124" i="31"/>
  <c r="L2124" i="31"/>
  <c r="E2125" i="31"/>
  <c r="L2125" i="31"/>
  <c r="U2125" i="31"/>
  <c r="V2125" i="31"/>
  <c r="W2125" i="31"/>
  <c r="X2125" i="31"/>
  <c r="AU2125" i="31"/>
  <c r="AV2125" i="31"/>
  <c r="AY2125" i="31" s="1"/>
  <c r="BA2125" i="31"/>
  <c r="BB2125" i="31"/>
  <c r="E2126" i="31"/>
  <c r="L2126" i="31"/>
  <c r="U2126" i="31"/>
  <c r="V2126" i="31"/>
  <c r="W2126" i="31"/>
  <c r="X2126" i="31"/>
  <c r="AU2126" i="31"/>
  <c r="AV2126" i="31"/>
  <c r="AY2126" i="31" s="1"/>
  <c r="BA2126" i="31"/>
  <c r="BB2126" i="31"/>
  <c r="E2127" i="31"/>
  <c r="L2127" i="31"/>
  <c r="U2127" i="31"/>
  <c r="V2127" i="31"/>
  <c r="W2127" i="31"/>
  <c r="X2127" i="31"/>
  <c r="AU2127" i="31"/>
  <c r="AV2127" i="31"/>
  <c r="AZ2127" i="31" s="1"/>
  <c r="BA2127" i="31"/>
  <c r="BB2127" i="31"/>
  <c r="E2128" i="31"/>
  <c r="L2128" i="31"/>
  <c r="E2129" i="31"/>
  <c r="L2129" i="31"/>
  <c r="E2130" i="31"/>
  <c r="L2130" i="31"/>
  <c r="U2130" i="31"/>
  <c r="V2130" i="31"/>
  <c r="W2130" i="31"/>
  <c r="X2130" i="31"/>
  <c r="AU2130" i="31"/>
  <c r="AV2130" i="31"/>
  <c r="AZ2130" i="31" s="1"/>
  <c r="BA2130" i="31"/>
  <c r="BB2130" i="31"/>
  <c r="DO2130" i="31"/>
  <c r="E2131" i="31"/>
  <c r="L2131" i="31"/>
  <c r="U2131" i="31"/>
  <c r="V2131" i="31"/>
  <c r="W2131" i="31"/>
  <c r="X2131" i="31"/>
  <c r="AU2131" i="31"/>
  <c r="AV2131" i="31"/>
  <c r="AY2131" i="31" s="1"/>
  <c r="BA2131" i="31"/>
  <c r="BB2131" i="31"/>
  <c r="DO2131" i="31"/>
  <c r="E2132" i="31"/>
  <c r="L2132" i="31"/>
  <c r="U2132" i="31"/>
  <c r="V2132" i="31"/>
  <c r="W2132" i="31"/>
  <c r="X2132" i="31"/>
  <c r="AU2132" i="31"/>
  <c r="AV2132" i="31"/>
  <c r="AZ2132" i="31" s="1"/>
  <c r="BA2132" i="31"/>
  <c r="BB2132" i="31"/>
  <c r="E2133" i="31"/>
  <c r="L2133" i="31"/>
  <c r="U2133" i="31"/>
  <c r="V2133" i="31"/>
  <c r="W2133" i="31"/>
  <c r="X2133" i="31"/>
  <c r="AU2133" i="31"/>
  <c r="AV2133" i="31"/>
  <c r="AY2133" i="31" s="1"/>
  <c r="BA2133" i="31"/>
  <c r="BB2133" i="31"/>
  <c r="E2134" i="31"/>
  <c r="L2134" i="31"/>
  <c r="U2134" i="31"/>
  <c r="V2134" i="31"/>
  <c r="W2134" i="31"/>
  <c r="X2134" i="31"/>
  <c r="AU2134" i="31"/>
  <c r="AV2134" i="31"/>
  <c r="BA2134" i="31"/>
  <c r="BB2134" i="31"/>
  <c r="E2135" i="31"/>
  <c r="L2135" i="31"/>
  <c r="U2135" i="31"/>
  <c r="V2135" i="31"/>
  <c r="W2135" i="31"/>
  <c r="X2135" i="31"/>
  <c r="AU2135" i="31"/>
  <c r="AV2135" i="31"/>
  <c r="AY2135" i="31" s="1"/>
  <c r="BA2135" i="31"/>
  <c r="BB2135" i="31"/>
  <c r="E2136" i="31"/>
  <c r="L2136" i="31"/>
  <c r="U2136" i="31"/>
  <c r="V2136" i="31"/>
  <c r="W2136" i="31"/>
  <c r="X2136" i="31"/>
  <c r="AU2136" i="31"/>
  <c r="AV2136" i="31"/>
  <c r="BA2136" i="31"/>
  <c r="BB2136" i="31"/>
  <c r="E2137" i="31"/>
  <c r="L2137" i="31"/>
  <c r="U2137" i="31"/>
  <c r="V2137" i="31"/>
  <c r="W2137" i="31"/>
  <c r="X2137" i="31"/>
  <c r="AU2137" i="31"/>
  <c r="AV2137" i="31"/>
  <c r="AY2137" i="31" s="1"/>
  <c r="BA2137" i="31"/>
  <c r="BB2137" i="31"/>
  <c r="E2138" i="31"/>
  <c r="L2138" i="31"/>
  <c r="U2138" i="31"/>
  <c r="V2138" i="31"/>
  <c r="W2138" i="31"/>
  <c r="X2138" i="31"/>
  <c r="AU2138" i="31"/>
  <c r="AV2138" i="31"/>
  <c r="AY2138" i="31" s="1"/>
  <c r="BA2138" i="31"/>
  <c r="BB2138" i="31"/>
  <c r="E2139" i="31"/>
  <c r="L2139" i="31"/>
  <c r="U2139" i="31"/>
  <c r="V2139" i="31"/>
  <c r="W2139" i="31"/>
  <c r="X2139" i="31"/>
  <c r="AN2139" i="31"/>
  <c r="AO2139" i="31"/>
  <c r="AU2139" i="31"/>
  <c r="AV2139" i="31"/>
  <c r="AY2139" i="31" s="1"/>
  <c r="BA2139" i="31"/>
  <c r="BB2139" i="31"/>
  <c r="E2140" i="31"/>
  <c r="L2140" i="31"/>
  <c r="U2140" i="31"/>
  <c r="V2140" i="31"/>
  <c r="W2140" i="31"/>
  <c r="X2140" i="31"/>
  <c r="AN2140" i="31"/>
  <c r="AO2140" i="31"/>
  <c r="AU2140" i="31"/>
  <c r="AV2140" i="31"/>
  <c r="AY2140" i="31" s="1"/>
  <c r="BA2140" i="31"/>
  <c r="BB2140" i="31"/>
  <c r="E2141" i="31"/>
  <c r="L2141" i="31"/>
  <c r="U2141" i="31"/>
  <c r="V2141" i="31"/>
  <c r="W2141" i="31"/>
  <c r="X2141" i="31"/>
  <c r="AU2141" i="31"/>
  <c r="AV2141" i="31"/>
  <c r="BA2141" i="31"/>
  <c r="BB2141" i="31"/>
  <c r="E2142" i="31"/>
  <c r="L2142" i="31"/>
  <c r="U2142" i="31"/>
  <c r="V2142" i="31"/>
  <c r="W2142" i="31"/>
  <c r="X2142" i="31"/>
  <c r="AU2142" i="31"/>
  <c r="AV2142" i="31"/>
  <c r="AZ2142" i="31" s="1"/>
  <c r="BA2142" i="31"/>
  <c r="BB2142" i="31"/>
  <c r="E2143" i="31"/>
  <c r="L2143" i="31"/>
  <c r="U2143" i="31"/>
  <c r="V2143" i="31"/>
  <c r="W2143" i="31"/>
  <c r="X2143" i="31"/>
  <c r="AN2143" i="31"/>
  <c r="AO2143" i="31"/>
  <c r="AU2143" i="31"/>
  <c r="AV2143" i="31"/>
  <c r="AZ2143" i="31" s="1"/>
  <c r="BA2143" i="31"/>
  <c r="BB2143" i="31"/>
  <c r="E2144" i="31"/>
  <c r="L2144" i="31"/>
  <c r="U2144" i="31"/>
  <c r="V2144" i="31"/>
  <c r="W2144" i="31"/>
  <c r="X2144" i="31"/>
  <c r="AN2144" i="31"/>
  <c r="AO2144" i="31"/>
  <c r="AU2144" i="31"/>
  <c r="AV2144" i="31"/>
  <c r="AZ2144" i="31" s="1"/>
  <c r="BA2144" i="31"/>
  <c r="BB2144" i="31"/>
  <c r="E2145" i="31"/>
  <c r="L2145" i="31"/>
  <c r="U2145" i="31"/>
  <c r="V2145" i="31"/>
  <c r="W2145" i="31"/>
  <c r="X2145" i="31"/>
  <c r="AU2145" i="31"/>
  <c r="AV2145" i="31"/>
  <c r="AY2145" i="31" s="1"/>
  <c r="BA2145" i="31"/>
  <c r="BB2145" i="31"/>
  <c r="E2146" i="31"/>
  <c r="L2146" i="31"/>
  <c r="U2146" i="31"/>
  <c r="V2146" i="31"/>
  <c r="W2146" i="31"/>
  <c r="X2146" i="31"/>
  <c r="AU2146" i="31"/>
  <c r="AV2146" i="31"/>
  <c r="AY2146" i="31" s="1"/>
  <c r="BA2146" i="31"/>
  <c r="BB2146" i="31"/>
  <c r="E2147" i="31"/>
  <c r="L2147" i="31"/>
  <c r="U2147" i="31"/>
  <c r="V2147" i="31"/>
  <c r="W2147" i="31"/>
  <c r="X2147" i="31"/>
  <c r="AU2147" i="31"/>
  <c r="AV2147" i="31"/>
  <c r="AZ2147" i="31" s="1"/>
  <c r="AY2147" i="31"/>
  <c r="BA2147" i="31"/>
  <c r="BB2147" i="31"/>
  <c r="E2148" i="31"/>
  <c r="L2148" i="31"/>
  <c r="U2148" i="31"/>
  <c r="V2148" i="31"/>
  <c r="W2148" i="31"/>
  <c r="X2148" i="31"/>
  <c r="AU2148" i="31"/>
  <c r="AV2148" i="31"/>
  <c r="AY2148" i="31" s="1"/>
  <c r="BA2148" i="31"/>
  <c r="BB2148" i="31"/>
  <c r="E2149" i="31"/>
  <c r="L2149" i="31"/>
  <c r="U2149" i="31"/>
  <c r="V2149" i="31"/>
  <c r="W2149" i="31"/>
  <c r="X2149" i="31"/>
  <c r="AN2149" i="31"/>
  <c r="AO2149" i="31"/>
  <c r="AU2149" i="31"/>
  <c r="AV2149" i="31"/>
  <c r="AZ2149" i="31" s="1"/>
  <c r="BA2149" i="31"/>
  <c r="BB2149" i="31"/>
  <c r="E2150" i="31"/>
  <c r="L2150" i="31"/>
  <c r="U2150" i="31"/>
  <c r="V2150" i="31"/>
  <c r="W2150" i="31"/>
  <c r="X2150" i="31"/>
  <c r="AN2150" i="31"/>
  <c r="AO2150" i="31"/>
  <c r="AU2150" i="31"/>
  <c r="AV2150" i="31"/>
  <c r="BA2150" i="31"/>
  <c r="BB2150" i="31"/>
  <c r="E2151" i="31"/>
  <c r="L2151" i="31"/>
  <c r="U2151" i="31"/>
  <c r="V2151" i="31"/>
  <c r="W2151" i="31"/>
  <c r="X2151" i="31"/>
  <c r="AN2151" i="31"/>
  <c r="AO2151" i="31"/>
  <c r="AU2151" i="31"/>
  <c r="AV2151" i="31"/>
  <c r="AZ2151" i="31" s="1"/>
  <c r="AY2151" i="31"/>
  <c r="BA2151" i="31"/>
  <c r="BB2151" i="31"/>
  <c r="E2152" i="31"/>
  <c r="L2152" i="31"/>
  <c r="U2152" i="31"/>
  <c r="V2152" i="31"/>
  <c r="W2152" i="31"/>
  <c r="X2152" i="31"/>
  <c r="E2153" i="31"/>
  <c r="L2153" i="31"/>
  <c r="U2153" i="31"/>
  <c r="V2153" i="31"/>
  <c r="W2153" i="31"/>
  <c r="X2153" i="31"/>
  <c r="AN2153" i="31"/>
  <c r="AO2153" i="31"/>
  <c r="AM2153" i="31" s="1"/>
  <c r="AU2153" i="31"/>
  <c r="AV2153" i="31"/>
  <c r="AY2153" i="31" s="1"/>
  <c r="BA2153" i="31"/>
  <c r="BB2153" i="31"/>
  <c r="E2154" i="31"/>
  <c r="L2154" i="31"/>
  <c r="U2154" i="31"/>
  <c r="V2154" i="31"/>
  <c r="W2154" i="31"/>
  <c r="X2154" i="31"/>
  <c r="E2155" i="31"/>
  <c r="L2155" i="31"/>
  <c r="U2155" i="31"/>
  <c r="V2155" i="31"/>
  <c r="W2155" i="31"/>
  <c r="X2155" i="31"/>
  <c r="E2156" i="31"/>
  <c r="L2156" i="31"/>
  <c r="U2156" i="31"/>
  <c r="V2156" i="31"/>
  <c r="W2156" i="31"/>
  <c r="X2156" i="31"/>
  <c r="AN2156" i="31"/>
  <c r="AO2156" i="31"/>
  <c r="AU2156" i="31"/>
  <c r="AV2156" i="31"/>
  <c r="AY2156" i="31" s="1"/>
  <c r="BA2156" i="31"/>
  <c r="BB2156" i="31"/>
  <c r="E2157" i="31"/>
  <c r="L2157" i="31"/>
  <c r="U2157" i="31"/>
  <c r="V2157" i="31"/>
  <c r="W2157" i="31"/>
  <c r="X2157" i="31"/>
  <c r="AU2157" i="31"/>
  <c r="AV2157" i="31"/>
  <c r="AZ2157" i="31" s="1"/>
  <c r="BA2157" i="31"/>
  <c r="BB2157" i="31"/>
  <c r="E2158" i="31"/>
  <c r="L2158" i="31"/>
  <c r="U2158" i="31"/>
  <c r="V2158" i="31"/>
  <c r="W2158" i="31"/>
  <c r="X2158" i="31"/>
  <c r="E2159" i="31"/>
  <c r="L2159" i="31"/>
  <c r="U2159" i="31"/>
  <c r="V2159" i="31"/>
  <c r="W2159" i="31"/>
  <c r="X2159" i="31"/>
  <c r="AN2159" i="31"/>
  <c r="AO2159" i="31"/>
  <c r="E2160" i="31"/>
  <c r="L2160" i="31"/>
  <c r="U2160" i="31"/>
  <c r="V2160" i="31"/>
  <c r="W2160" i="31"/>
  <c r="X2160" i="31"/>
  <c r="AN2160" i="31"/>
  <c r="AO2160" i="31"/>
  <c r="AU2160" i="31"/>
  <c r="AV2160" i="31"/>
  <c r="AY2160" i="31" s="1"/>
  <c r="BA2160" i="31"/>
  <c r="BB2160" i="31"/>
  <c r="E2161" i="31"/>
  <c r="L2161" i="31"/>
  <c r="U2161" i="31"/>
  <c r="V2161" i="31"/>
  <c r="W2161" i="31"/>
  <c r="X2161" i="31"/>
  <c r="AN2161" i="31"/>
  <c r="AO2161" i="31"/>
  <c r="AU2161" i="31"/>
  <c r="AV2161" i="31"/>
  <c r="AY2161" i="31" s="1"/>
  <c r="BA2161" i="31"/>
  <c r="BB2161" i="31"/>
  <c r="DO2161" i="31"/>
  <c r="E2162" i="31"/>
  <c r="L2162" i="31"/>
  <c r="U2162" i="31"/>
  <c r="V2162" i="31"/>
  <c r="W2162" i="31"/>
  <c r="X2162" i="31"/>
  <c r="AU2162" i="31"/>
  <c r="AV2162" i="31"/>
  <c r="AZ2162" i="31" s="1"/>
  <c r="BA2162" i="31"/>
  <c r="BB2162" i="31"/>
  <c r="DO2162" i="31"/>
  <c r="E2163" i="31"/>
  <c r="L2163" i="31"/>
  <c r="U2163" i="31"/>
  <c r="V2163" i="31"/>
  <c r="W2163" i="31"/>
  <c r="X2163" i="31"/>
  <c r="AU2163" i="31"/>
  <c r="AV2163" i="31"/>
  <c r="AY2163" i="31" s="1"/>
  <c r="BA2163" i="31"/>
  <c r="BB2163" i="31"/>
  <c r="DO2163" i="31"/>
  <c r="E2164" i="31"/>
  <c r="L2164" i="31"/>
  <c r="U2164" i="31"/>
  <c r="V2164" i="31"/>
  <c r="W2164" i="31"/>
  <c r="X2164" i="31"/>
  <c r="AU2164" i="31"/>
  <c r="AV2164" i="31"/>
  <c r="AY2164" i="31" s="1"/>
  <c r="BA2164" i="31"/>
  <c r="BB2164" i="31"/>
  <c r="DO2164" i="31"/>
  <c r="E2165" i="31"/>
  <c r="L2165" i="31"/>
  <c r="U2165" i="31"/>
  <c r="V2165" i="31"/>
  <c r="W2165" i="31"/>
  <c r="X2165" i="31"/>
  <c r="AU2165" i="31"/>
  <c r="AV2165" i="31"/>
  <c r="AY2165" i="31" s="1"/>
  <c r="BA2165" i="31"/>
  <c r="BB2165" i="31"/>
  <c r="DO2165" i="31"/>
  <c r="E2166" i="31"/>
  <c r="L2166" i="31"/>
  <c r="U2166" i="31"/>
  <c r="V2166" i="31"/>
  <c r="W2166" i="31"/>
  <c r="X2166" i="31"/>
  <c r="AU2166" i="31"/>
  <c r="AV2166" i="31"/>
  <c r="AZ2166" i="31" s="1"/>
  <c r="BA2166" i="31"/>
  <c r="BB2166" i="31"/>
  <c r="DO2166" i="31"/>
  <c r="E2167" i="31"/>
  <c r="L2167" i="31"/>
  <c r="U2167" i="31"/>
  <c r="V2167" i="31"/>
  <c r="W2167" i="31"/>
  <c r="X2167" i="31"/>
  <c r="AN2167" i="31"/>
  <c r="AO2167" i="31"/>
  <c r="AU2167" i="31"/>
  <c r="AV2167" i="31"/>
  <c r="AY2167" i="31" s="1"/>
  <c r="BA2167" i="31"/>
  <c r="BB2167" i="31"/>
  <c r="DO2167" i="31"/>
  <c r="E2168" i="31"/>
  <c r="L2168" i="31"/>
  <c r="U2168" i="31"/>
  <c r="V2168" i="31"/>
  <c r="W2168" i="31"/>
  <c r="X2168" i="31"/>
  <c r="AU2168" i="31"/>
  <c r="AV2168" i="31"/>
  <c r="AZ2168" i="31" s="1"/>
  <c r="BA2168" i="31"/>
  <c r="BB2168" i="31"/>
  <c r="DO2168" i="31"/>
  <c r="E2169" i="31"/>
  <c r="L2169" i="31"/>
  <c r="U2169" i="31"/>
  <c r="V2169" i="31"/>
  <c r="W2169" i="31"/>
  <c r="X2169" i="31"/>
  <c r="AU2169" i="31"/>
  <c r="AV2169" i="31"/>
  <c r="AY2169" i="31" s="1"/>
  <c r="BA2169" i="31"/>
  <c r="BB2169" i="31"/>
  <c r="DO2169" i="31"/>
  <c r="E2170" i="31"/>
  <c r="L2170" i="31"/>
  <c r="U2170" i="31"/>
  <c r="V2170" i="31"/>
  <c r="W2170" i="31"/>
  <c r="X2170" i="31"/>
  <c r="AU2170" i="31"/>
  <c r="AV2170" i="31"/>
  <c r="AY2170" i="31" s="1"/>
  <c r="BA2170" i="31"/>
  <c r="BB2170" i="31"/>
  <c r="DO2170" i="31"/>
  <c r="E2171" i="31"/>
  <c r="L2171" i="31"/>
  <c r="U2171" i="31"/>
  <c r="V2171" i="31"/>
  <c r="W2171" i="31"/>
  <c r="X2171" i="31"/>
  <c r="AU2171" i="31"/>
  <c r="AV2171" i="31"/>
  <c r="AY2171" i="31" s="1"/>
  <c r="BC2171" i="31" s="1"/>
  <c r="BA2171" i="31"/>
  <c r="BB2171" i="31"/>
  <c r="DO2171" i="31"/>
  <c r="E2172" i="31"/>
  <c r="L2172" i="31"/>
  <c r="U2172" i="31"/>
  <c r="V2172" i="31"/>
  <c r="W2172" i="31"/>
  <c r="X2172" i="31"/>
  <c r="AU2172" i="31"/>
  <c r="AV2172" i="31"/>
  <c r="AY2172" i="31" s="1"/>
  <c r="BA2172" i="31"/>
  <c r="BB2172" i="31"/>
  <c r="DO2172" i="31"/>
  <c r="E2173" i="31"/>
  <c r="L2173" i="31"/>
  <c r="U2173" i="31"/>
  <c r="V2173" i="31"/>
  <c r="W2173" i="31"/>
  <c r="X2173" i="31"/>
  <c r="AN2173" i="31"/>
  <c r="AO2173" i="31"/>
  <c r="AU2173" i="31"/>
  <c r="AV2173" i="31"/>
  <c r="AY2173" i="31" s="1"/>
  <c r="BC2173" i="31" s="1"/>
  <c r="BA2173" i="31"/>
  <c r="BB2173" i="31"/>
  <c r="DO2173" i="31"/>
  <c r="E2174" i="31"/>
  <c r="L2174" i="31"/>
  <c r="U2174" i="31"/>
  <c r="V2174" i="31"/>
  <c r="W2174" i="31"/>
  <c r="X2174" i="31"/>
  <c r="AU2174" i="31"/>
  <c r="AV2174" i="31"/>
  <c r="AY2174" i="31" s="1"/>
  <c r="BA2174" i="31"/>
  <c r="BB2174" i="31"/>
  <c r="DO2174" i="31"/>
  <c r="E2175" i="31"/>
  <c r="L2175" i="31"/>
  <c r="U2175" i="31"/>
  <c r="V2175" i="31"/>
  <c r="W2175" i="31"/>
  <c r="X2175" i="31"/>
  <c r="AU2175" i="31"/>
  <c r="AV2175" i="31"/>
  <c r="AY2175" i="31" s="1"/>
  <c r="BA2175" i="31"/>
  <c r="BB2175" i="31"/>
  <c r="DO2175" i="31"/>
  <c r="E2176" i="31"/>
  <c r="L2176" i="31"/>
  <c r="U2176" i="31"/>
  <c r="V2176" i="31"/>
  <c r="W2176" i="31"/>
  <c r="X2176" i="31"/>
  <c r="Z2176" i="31"/>
  <c r="AA2176" i="31"/>
  <c r="AB2176" i="31"/>
  <c r="AC2176" i="31"/>
  <c r="AU2176" i="31"/>
  <c r="AV2176" i="31"/>
  <c r="AY2176" i="31" s="1"/>
  <c r="AW2176" i="31"/>
  <c r="BA2176" i="31" s="1"/>
  <c r="BB2176" i="31"/>
  <c r="DO2176" i="31"/>
  <c r="E2177" i="31"/>
  <c r="L2177" i="31"/>
  <c r="U2177" i="31"/>
  <c r="V2177" i="31"/>
  <c r="W2177" i="31"/>
  <c r="X2177" i="31"/>
  <c r="Z2177" i="31"/>
  <c r="AA2177" i="31"/>
  <c r="AB2177" i="31"/>
  <c r="AC2177" i="31"/>
  <c r="AU2177" i="31"/>
  <c r="AV2177" i="31"/>
  <c r="AY2177" i="31" s="1"/>
  <c r="AW2177" i="31"/>
  <c r="BA2177" i="31" s="1"/>
  <c r="BB2177" i="31"/>
  <c r="DO2177" i="31"/>
  <c r="E2178" i="31"/>
  <c r="L2178" i="31"/>
  <c r="U2178" i="31"/>
  <c r="V2178" i="31"/>
  <c r="W2178" i="31"/>
  <c r="X2178" i="31"/>
  <c r="Z2178" i="31"/>
  <c r="AA2178" i="31"/>
  <c r="AB2178" i="31"/>
  <c r="AC2178" i="31"/>
  <c r="AU2178" i="31"/>
  <c r="AV2178" i="31"/>
  <c r="AY2178" i="31" s="1"/>
  <c r="AW2178" i="31"/>
  <c r="BA2178" i="31" s="1"/>
  <c r="BB2178" i="31"/>
  <c r="DO2178" i="31"/>
  <c r="E2179" i="31"/>
  <c r="L2179" i="31"/>
  <c r="U2179" i="31"/>
  <c r="V2179" i="31"/>
  <c r="W2179" i="31"/>
  <c r="X2179" i="31"/>
  <c r="Z2179" i="31"/>
  <c r="AA2179" i="31"/>
  <c r="AB2179" i="31"/>
  <c r="AC2179" i="31"/>
  <c r="AU2179" i="31"/>
  <c r="AV2179" i="31"/>
  <c r="AZ2179" i="31" s="1"/>
  <c r="AW2179" i="31"/>
  <c r="BA2179" i="31" s="1"/>
  <c r="BB2179" i="31"/>
  <c r="DO2179" i="31"/>
  <c r="E2180" i="31"/>
  <c r="L2180" i="31"/>
  <c r="U2180" i="31"/>
  <c r="V2180" i="31"/>
  <c r="W2180" i="31"/>
  <c r="X2180" i="31"/>
  <c r="Z2180" i="31"/>
  <c r="AA2180" i="31"/>
  <c r="AB2180" i="31"/>
  <c r="AC2180" i="31"/>
  <c r="AU2180" i="31"/>
  <c r="AV2180" i="31"/>
  <c r="AY2180" i="31" s="1"/>
  <c r="AW2180" i="31"/>
  <c r="BA2180" i="31" s="1"/>
  <c r="BB2180" i="31"/>
  <c r="DO2180" i="31"/>
  <c r="E2181" i="31"/>
  <c r="L2181" i="31"/>
  <c r="U2181" i="31"/>
  <c r="V2181" i="31"/>
  <c r="W2181" i="31"/>
  <c r="X2181" i="31"/>
  <c r="Z2181" i="31"/>
  <c r="AA2181" i="31"/>
  <c r="AB2181" i="31"/>
  <c r="AC2181" i="31"/>
  <c r="AU2181" i="31"/>
  <c r="AV2181" i="31"/>
  <c r="AY2181" i="31" s="1"/>
  <c r="AW2181" i="31"/>
  <c r="BA2181" i="31" s="1"/>
  <c r="BB2181" i="31"/>
  <c r="DO2181" i="31"/>
  <c r="E2182" i="31"/>
  <c r="L2182" i="31"/>
  <c r="U2182" i="31"/>
  <c r="V2182" i="31"/>
  <c r="W2182" i="31"/>
  <c r="X2182" i="31"/>
  <c r="Z2182" i="31"/>
  <c r="AA2182" i="31"/>
  <c r="AB2182" i="31"/>
  <c r="AC2182" i="31"/>
  <c r="AU2182" i="31"/>
  <c r="AV2182" i="31"/>
  <c r="AZ2182" i="31" s="1"/>
  <c r="AW2182" i="31"/>
  <c r="BA2182" i="31" s="1"/>
  <c r="AY2182" i="31"/>
  <c r="BC2182" i="31" s="1"/>
  <c r="BB2182" i="31"/>
  <c r="DO2182" i="31"/>
  <c r="E2183" i="31"/>
  <c r="L2183" i="31"/>
  <c r="U2183" i="31"/>
  <c r="V2183" i="31"/>
  <c r="W2183" i="31"/>
  <c r="X2183" i="31"/>
  <c r="Z2183" i="31"/>
  <c r="AA2183" i="31"/>
  <c r="AB2183" i="31"/>
  <c r="AC2183" i="31"/>
  <c r="AU2183" i="31"/>
  <c r="AV2183" i="31"/>
  <c r="AY2183" i="31" s="1"/>
  <c r="BC2183" i="31" s="1"/>
  <c r="AW2183" i="31"/>
  <c r="BA2183" i="31" s="1"/>
  <c r="AZ2183" i="31"/>
  <c r="BB2183" i="31"/>
  <c r="DO2183" i="31"/>
  <c r="E2184" i="31"/>
  <c r="L2184" i="31"/>
  <c r="U2184" i="31"/>
  <c r="V2184" i="31"/>
  <c r="W2184" i="31"/>
  <c r="X2184" i="31"/>
  <c r="Z2184" i="31"/>
  <c r="AA2184" i="31"/>
  <c r="AB2184" i="31"/>
  <c r="AC2184" i="31"/>
  <c r="AU2184" i="31"/>
  <c r="AV2184" i="31"/>
  <c r="AY2184" i="31" s="1"/>
  <c r="AW2184" i="31"/>
  <c r="BA2184" i="31" s="1"/>
  <c r="BB2184" i="31"/>
  <c r="DO2184" i="31"/>
  <c r="E2185" i="31"/>
  <c r="L2185" i="31"/>
  <c r="U2185" i="31"/>
  <c r="V2185" i="31"/>
  <c r="W2185" i="31"/>
  <c r="X2185" i="31"/>
  <c r="Z2185" i="31"/>
  <c r="AA2185" i="31"/>
  <c r="AB2185" i="31"/>
  <c r="AC2185" i="31"/>
  <c r="AU2185" i="31"/>
  <c r="AV2185" i="31"/>
  <c r="AY2185" i="31" s="1"/>
  <c r="AW2185" i="31"/>
  <c r="BA2185" i="31" s="1"/>
  <c r="BB2185" i="31"/>
  <c r="DO2185" i="31"/>
  <c r="E2186" i="31"/>
  <c r="L2186" i="31"/>
  <c r="U2186" i="31"/>
  <c r="V2186" i="31"/>
  <c r="W2186" i="31"/>
  <c r="X2186" i="31"/>
  <c r="Z2186" i="31"/>
  <c r="AA2186" i="31"/>
  <c r="AB2186" i="31"/>
  <c r="AC2186" i="31"/>
  <c r="AU2186" i="31"/>
  <c r="AV2186" i="31"/>
  <c r="AY2186" i="31" s="1"/>
  <c r="BC2186" i="31" s="1"/>
  <c r="AW2186" i="31"/>
  <c r="BA2186" i="31" s="1"/>
  <c r="BB2186" i="31"/>
  <c r="DO2186" i="31"/>
  <c r="E2187" i="31"/>
  <c r="L2187" i="31"/>
  <c r="U2187" i="31"/>
  <c r="V2187" i="31"/>
  <c r="W2187" i="31"/>
  <c r="X2187" i="31"/>
  <c r="Z2187" i="31"/>
  <c r="AA2187" i="31"/>
  <c r="AB2187" i="31"/>
  <c r="AC2187" i="31"/>
  <c r="AU2187" i="31"/>
  <c r="AV2187" i="31"/>
  <c r="AY2187" i="31" s="1"/>
  <c r="AW2187" i="31"/>
  <c r="BA2187" i="31" s="1"/>
  <c r="BB2187" i="31"/>
  <c r="DO2187" i="31"/>
  <c r="E2188" i="31"/>
  <c r="L2188" i="31"/>
  <c r="U2188" i="31"/>
  <c r="V2188" i="31"/>
  <c r="W2188" i="31"/>
  <c r="X2188" i="31"/>
  <c r="Z2188" i="31"/>
  <c r="AA2188" i="31"/>
  <c r="AB2188" i="31"/>
  <c r="AC2188" i="31"/>
  <c r="AU2188" i="31"/>
  <c r="AV2188" i="31"/>
  <c r="AW2188" i="31"/>
  <c r="BA2188" i="31" s="1"/>
  <c r="BB2188" i="31"/>
  <c r="DO2188" i="31"/>
  <c r="E2189" i="31"/>
  <c r="L2189" i="31"/>
  <c r="U2189" i="31"/>
  <c r="V2189" i="31"/>
  <c r="W2189" i="31"/>
  <c r="X2189" i="31"/>
  <c r="Z2189" i="31"/>
  <c r="AA2189" i="31"/>
  <c r="AB2189" i="31"/>
  <c r="AC2189" i="31"/>
  <c r="AU2189" i="31"/>
  <c r="AV2189" i="31"/>
  <c r="AY2189" i="31" s="1"/>
  <c r="AW2189" i="31"/>
  <c r="BA2189" i="31" s="1"/>
  <c r="BB2189" i="31"/>
  <c r="DO2189" i="31"/>
  <c r="E2190" i="31"/>
  <c r="L2190" i="31"/>
  <c r="U2190" i="31"/>
  <c r="V2190" i="31"/>
  <c r="W2190" i="31"/>
  <c r="X2190" i="31"/>
  <c r="Z2190" i="31"/>
  <c r="AA2190" i="31"/>
  <c r="AB2190" i="31"/>
  <c r="AC2190" i="31"/>
  <c r="AU2190" i="31"/>
  <c r="AV2190" i="31"/>
  <c r="AZ2190" i="31" s="1"/>
  <c r="AW2190" i="31"/>
  <c r="BA2190" i="31" s="1"/>
  <c r="BB2190" i="31"/>
  <c r="DO2190" i="31"/>
  <c r="E2191" i="31"/>
  <c r="L2191" i="31"/>
  <c r="U2191" i="31"/>
  <c r="V2191" i="31"/>
  <c r="W2191" i="31"/>
  <c r="X2191" i="31"/>
  <c r="Z2191" i="31"/>
  <c r="AA2191" i="31"/>
  <c r="AB2191" i="31"/>
  <c r="AC2191" i="31"/>
  <c r="AU2191" i="31"/>
  <c r="AV2191" i="31"/>
  <c r="AY2191" i="31" s="1"/>
  <c r="AW2191" i="31"/>
  <c r="BA2191" i="31" s="1"/>
  <c r="BB2191" i="31"/>
  <c r="DO2191" i="31"/>
  <c r="E2192" i="31"/>
  <c r="L2192" i="31"/>
  <c r="U2192" i="31"/>
  <c r="V2192" i="31"/>
  <c r="W2192" i="31"/>
  <c r="X2192" i="31"/>
  <c r="Z2192" i="31"/>
  <c r="AA2192" i="31"/>
  <c r="AB2192" i="31"/>
  <c r="AC2192" i="31"/>
  <c r="AU2192" i="31"/>
  <c r="AV2192" i="31"/>
  <c r="AY2192" i="31" s="1"/>
  <c r="AW2192" i="31"/>
  <c r="BA2192" i="31" s="1"/>
  <c r="BB2192" i="31"/>
  <c r="DO2192" i="31"/>
  <c r="E2193" i="31"/>
  <c r="L2193" i="31"/>
  <c r="U2193" i="31"/>
  <c r="V2193" i="31"/>
  <c r="W2193" i="31"/>
  <c r="X2193" i="31"/>
  <c r="Z2193" i="31"/>
  <c r="AA2193" i="31"/>
  <c r="AB2193" i="31"/>
  <c r="AC2193" i="31"/>
  <c r="AU2193" i="31"/>
  <c r="AV2193" i="31"/>
  <c r="AY2193" i="31" s="1"/>
  <c r="AW2193" i="31"/>
  <c r="BA2193" i="31" s="1"/>
  <c r="BB2193" i="31"/>
  <c r="DO2193" i="31"/>
  <c r="E2194" i="31"/>
  <c r="L2194" i="31"/>
  <c r="U2194" i="31"/>
  <c r="V2194" i="31"/>
  <c r="W2194" i="31"/>
  <c r="X2194" i="31"/>
  <c r="Z2194" i="31"/>
  <c r="AA2194" i="31"/>
  <c r="AB2194" i="31"/>
  <c r="AC2194" i="31"/>
  <c r="AU2194" i="31"/>
  <c r="AV2194" i="31"/>
  <c r="AY2194" i="31" s="1"/>
  <c r="AW2194" i="31"/>
  <c r="BA2194" i="31" s="1"/>
  <c r="BB2194" i="31"/>
  <c r="DO2194" i="31"/>
  <c r="E2195" i="31"/>
  <c r="L2195" i="31"/>
  <c r="U2195" i="31"/>
  <c r="V2195" i="31"/>
  <c r="W2195" i="31"/>
  <c r="X2195" i="31"/>
  <c r="Z2195" i="31"/>
  <c r="AA2195" i="31"/>
  <c r="AB2195" i="31"/>
  <c r="AC2195" i="31"/>
  <c r="AU2195" i="31"/>
  <c r="AV2195" i="31"/>
  <c r="AZ2195" i="31" s="1"/>
  <c r="AW2195" i="31"/>
  <c r="BA2195" i="31" s="1"/>
  <c r="BB2195" i="31"/>
  <c r="DO2195" i="31"/>
  <c r="E2196" i="31"/>
  <c r="L2196" i="31"/>
  <c r="U2196" i="31"/>
  <c r="V2196" i="31"/>
  <c r="W2196" i="31"/>
  <c r="X2196" i="31"/>
  <c r="Z2196" i="31"/>
  <c r="AA2196" i="31"/>
  <c r="AB2196" i="31"/>
  <c r="AC2196" i="31"/>
  <c r="AU2196" i="31"/>
  <c r="AV2196" i="31"/>
  <c r="AZ2196" i="31" s="1"/>
  <c r="AW2196" i="31"/>
  <c r="BA2196" i="31" s="1"/>
  <c r="BB2196" i="31"/>
  <c r="DO2196" i="31"/>
  <c r="E2197" i="31"/>
  <c r="L2197" i="31"/>
  <c r="U2197" i="31"/>
  <c r="V2197" i="31"/>
  <c r="W2197" i="31"/>
  <c r="X2197" i="31"/>
  <c r="Z2197" i="31"/>
  <c r="AA2197" i="31"/>
  <c r="AB2197" i="31"/>
  <c r="AC2197" i="31"/>
  <c r="AU2197" i="31"/>
  <c r="AV2197" i="31"/>
  <c r="AY2197" i="31" s="1"/>
  <c r="AW2197" i="31"/>
  <c r="BA2197" i="31" s="1"/>
  <c r="BB2197" i="31"/>
  <c r="DO2197" i="31"/>
  <c r="E2198" i="31"/>
  <c r="L2198" i="31"/>
  <c r="U2198" i="31"/>
  <c r="V2198" i="31"/>
  <c r="W2198" i="31"/>
  <c r="X2198" i="31"/>
  <c r="Z2198" i="31"/>
  <c r="AA2198" i="31"/>
  <c r="AB2198" i="31"/>
  <c r="AC2198" i="31"/>
  <c r="AU2198" i="31"/>
  <c r="AV2198" i="31"/>
  <c r="AW2198" i="31"/>
  <c r="BA2198" i="31" s="1"/>
  <c r="BB2198" i="31"/>
  <c r="DO2198" i="31"/>
  <c r="E2199" i="31"/>
  <c r="L2199" i="31"/>
  <c r="U2199" i="31"/>
  <c r="V2199" i="31"/>
  <c r="W2199" i="31"/>
  <c r="X2199" i="31"/>
  <c r="Z2199" i="31"/>
  <c r="AA2199" i="31"/>
  <c r="AB2199" i="31"/>
  <c r="AC2199" i="31"/>
  <c r="AU2199" i="31"/>
  <c r="AV2199" i="31"/>
  <c r="AZ2199" i="31" s="1"/>
  <c r="AW2199" i="31"/>
  <c r="BA2199" i="31" s="1"/>
  <c r="BB2199" i="31"/>
  <c r="DO2199" i="31"/>
  <c r="E2200" i="31"/>
  <c r="L2200" i="31"/>
  <c r="U2200" i="31"/>
  <c r="V2200" i="31"/>
  <c r="W2200" i="31"/>
  <c r="X2200" i="31"/>
  <c r="Z2200" i="31"/>
  <c r="AA2200" i="31"/>
  <c r="AB2200" i="31"/>
  <c r="AC2200" i="31"/>
  <c r="AU2200" i="31"/>
  <c r="AV2200" i="31"/>
  <c r="AY2200" i="31" s="1"/>
  <c r="AW2200" i="31"/>
  <c r="BA2200" i="31" s="1"/>
  <c r="BB2200" i="31"/>
  <c r="DO2200" i="31"/>
  <c r="E2201" i="31"/>
  <c r="L2201" i="31"/>
  <c r="U2201" i="31"/>
  <c r="V2201" i="31"/>
  <c r="W2201" i="31"/>
  <c r="X2201" i="31"/>
  <c r="Z2201" i="31"/>
  <c r="AA2201" i="31"/>
  <c r="AB2201" i="31"/>
  <c r="AC2201" i="31"/>
  <c r="AU2201" i="31"/>
  <c r="AV2201" i="31"/>
  <c r="AY2201" i="31" s="1"/>
  <c r="AW2201" i="31"/>
  <c r="BA2201" i="31" s="1"/>
  <c r="BB2201" i="31"/>
  <c r="DO2201" i="31"/>
  <c r="E2202" i="31"/>
  <c r="L2202" i="31"/>
  <c r="U2202" i="31"/>
  <c r="V2202" i="31"/>
  <c r="W2202" i="31"/>
  <c r="X2202" i="31"/>
  <c r="Z2202" i="31"/>
  <c r="AA2202" i="31"/>
  <c r="AB2202" i="31"/>
  <c r="AC2202" i="31"/>
  <c r="AU2202" i="31"/>
  <c r="AV2202" i="31"/>
  <c r="AY2202" i="31" s="1"/>
  <c r="AW2202" i="31"/>
  <c r="BA2202" i="31" s="1"/>
  <c r="BB2202" i="31"/>
  <c r="DO2202" i="31"/>
  <c r="E2203" i="31"/>
  <c r="L2203" i="31"/>
  <c r="U2203" i="31"/>
  <c r="V2203" i="31"/>
  <c r="W2203" i="31"/>
  <c r="X2203" i="31"/>
  <c r="Z2203" i="31"/>
  <c r="AA2203" i="31"/>
  <c r="AB2203" i="31"/>
  <c r="AC2203" i="31"/>
  <c r="AU2203" i="31"/>
  <c r="AV2203" i="31"/>
  <c r="AY2203" i="31" s="1"/>
  <c r="AW2203" i="31"/>
  <c r="BA2203" i="31" s="1"/>
  <c r="BB2203" i="31"/>
  <c r="DO2203" i="31"/>
  <c r="E2204" i="31"/>
  <c r="L2204" i="31"/>
  <c r="U2204" i="31"/>
  <c r="V2204" i="31"/>
  <c r="W2204" i="31"/>
  <c r="X2204" i="31"/>
  <c r="Z2204" i="31"/>
  <c r="AA2204" i="31"/>
  <c r="AB2204" i="31"/>
  <c r="AC2204" i="31"/>
  <c r="AU2204" i="31"/>
  <c r="AV2204" i="31"/>
  <c r="AW2204" i="31"/>
  <c r="BA2204" i="31" s="1"/>
  <c r="AY2204" i="31"/>
  <c r="AZ2204" i="31"/>
  <c r="BB2204" i="31"/>
  <c r="DO2204" i="31"/>
  <c r="E2205" i="31"/>
  <c r="L2205" i="31"/>
  <c r="U2205" i="31"/>
  <c r="V2205" i="31"/>
  <c r="W2205" i="31"/>
  <c r="X2205" i="31"/>
  <c r="Z2205" i="31"/>
  <c r="AA2205" i="31"/>
  <c r="AB2205" i="31"/>
  <c r="AC2205" i="31"/>
  <c r="AU2205" i="31"/>
  <c r="AV2205" i="31"/>
  <c r="AY2205" i="31" s="1"/>
  <c r="AW2205" i="31"/>
  <c r="BA2205" i="31" s="1"/>
  <c r="BB2205" i="31"/>
  <c r="DO2205" i="31"/>
  <c r="E2206" i="31"/>
  <c r="L2206" i="31"/>
  <c r="U2206" i="31"/>
  <c r="V2206" i="31"/>
  <c r="W2206" i="31"/>
  <c r="X2206" i="31"/>
  <c r="Z2206" i="31"/>
  <c r="AA2206" i="31"/>
  <c r="AB2206" i="31"/>
  <c r="AC2206" i="31"/>
  <c r="AU2206" i="31"/>
  <c r="AV2206" i="31"/>
  <c r="AZ2206" i="31" s="1"/>
  <c r="AW2206" i="31"/>
  <c r="BA2206" i="31" s="1"/>
  <c r="AY2206" i="31"/>
  <c r="BB2206" i="31"/>
  <c r="DO2206" i="31"/>
  <c r="E2207" i="31"/>
  <c r="L2207" i="31"/>
  <c r="U2207" i="31"/>
  <c r="V2207" i="31"/>
  <c r="W2207" i="31"/>
  <c r="X2207" i="31"/>
  <c r="Z2207" i="31"/>
  <c r="AA2207" i="31"/>
  <c r="AB2207" i="31"/>
  <c r="AC2207" i="31"/>
  <c r="AU2207" i="31"/>
  <c r="AV2207" i="31"/>
  <c r="AY2207" i="31" s="1"/>
  <c r="AW2207" i="31"/>
  <c r="BA2207" i="31" s="1"/>
  <c r="BB2207" i="31"/>
  <c r="DO2207" i="31"/>
  <c r="E2208" i="31"/>
  <c r="L2208" i="31"/>
  <c r="U2208" i="31"/>
  <c r="V2208" i="31"/>
  <c r="W2208" i="31"/>
  <c r="X2208" i="31"/>
  <c r="Z2208" i="31"/>
  <c r="AA2208" i="31"/>
  <c r="AB2208" i="31"/>
  <c r="AC2208" i="31"/>
  <c r="AU2208" i="31"/>
  <c r="AV2208" i="31"/>
  <c r="AY2208" i="31" s="1"/>
  <c r="AW2208" i="31"/>
  <c r="BA2208" i="31" s="1"/>
  <c r="BB2208" i="31"/>
  <c r="DO2208" i="31"/>
  <c r="E2209" i="31"/>
  <c r="L2209" i="31"/>
  <c r="U2209" i="31"/>
  <c r="V2209" i="31"/>
  <c r="W2209" i="31"/>
  <c r="X2209" i="31"/>
  <c r="Z2209" i="31"/>
  <c r="AA2209" i="31"/>
  <c r="AB2209" i="31"/>
  <c r="AC2209" i="31"/>
  <c r="AU2209" i="31"/>
  <c r="AV2209" i="31"/>
  <c r="AY2209" i="31" s="1"/>
  <c r="AW2209" i="31"/>
  <c r="BA2209" i="31" s="1"/>
  <c r="BB2209" i="31"/>
  <c r="DO2209" i="31"/>
  <c r="E2210" i="31"/>
  <c r="L2210" i="31"/>
  <c r="U2210" i="31"/>
  <c r="V2210" i="31"/>
  <c r="W2210" i="31"/>
  <c r="X2210" i="31"/>
  <c r="Z2210" i="31"/>
  <c r="AA2210" i="31"/>
  <c r="AB2210" i="31"/>
  <c r="AC2210" i="31"/>
  <c r="AU2210" i="31"/>
  <c r="AV2210" i="31"/>
  <c r="AY2210" i="31" s="1"/>
  <c r="AW2210" i="31"/>
  <c r="BA2210" i="31" s="1"/>
  <c r="BB2210" i="31"/>
  <c r="DO2210" i="31"/>
  <c r="E2211" i="31"/>
  <c r="L2211" i="31"/>
  <c r="U2211" i="31"/>
  <c r="V2211" i="31"/>
  <c r="W2211" i="31"/>
  <c r="X2211" i="31"/>
  <c r="Z2211" i="31"/>
  <c r="AA2211" i="31"/>
  <c r="AB2211" i="31"/>
  <c r="AC2211" i="31"/>
  <c r="AU2211" i="31"/>
  <c r="AV2211" i="31"/>
  <c r="AZ2211" i="31" s="1"/>
  <c r="AW2211" i="31"/>
  <c r="BA2211" i="31" s="1"/>
  <c r="BB2211" i="31"/>
  <c r="DO2211" i="31"/>
  <c r="E2212" i="31"/>
  <c r="L2212" i="31"/>
  <c r="U2212" i="31"/>
  <c r="V2212" i="31"/>
  <c r="W2212" i="31"/>
  <c r="X2212" i="31"/>
  <c r="Z2212" i="31"/>
  <c r="AA2212" i="31"/>
  <c r="AB2212" i="31"/>
  <c r="AC2212" i="31"/>
  <c r="AU2212" i="31"/>
  <c r="AV2212" i="31"/>
  <c r="AY2212" i="31" s="1"/>
  <c r="AW2212" i="31"/>
  <c r="BA2212" i="31" s="1"/>
  <c r="BB2212" i="31"/>
  <c r="DO2212" i="31"/>
  <c r="E2213" i="31"/>
  <c r="L2213" i="31"/>
  <c r="U2213" i="31"/>
  <c r="V2213" i="31"/>
  <c r="W2213" i="31"/>
  <c r="X2213" i="31"/>
  <c r="Z2213" i="31"/>
  <c r="AA2213" i="31"/>
  <c r="AB2213" i="31"/>
  <c r="AC2213" i="31"/>
  <c r="AU2213" i="31"/>
  <c r="AV2213" i="31"/>
  <c r="AY2213" i="31" s="1"/>
  <c r="AW2213" i="31"/>
  <c r="BA2213" i="31" s="1"/>
  <c r="BB2213" i="31"/>
  <c r="DO2213" i="31"/>
  <c r="E2214" i="31"/>
  <c r="L2214" i="31"/>
  <c r="U2214" i="31"/>
  <c r="V2214" i="31"/>
  <c r="W2214" i="31"/>
  <c r="X2214" i="31"/>
  <c r="Z2214" i="31"/>
  <c r="AA2214" i="31"/>
  <c r="AB2214" i="31"/>
  <c r="AC2214" i="31"/>
  <c r="AU2214" i="31"/>
  <c r="AV2214" i="31"/>
  <c r="AZ2214" i="31" s="1"/>
  <c r="AW2214" i="31"/>
  <c r="BA2214" i="31" s="1"/>
  <c r="BB2214" i="31"/>
  <c r="DO2214" i="31"/>
  <c r="E2215" i="31"/>
  <c r="L2215" i="31"/>
  <c r="U2215" i="31"/>
  <c r="V2215" i="31"/>
  <c r="W2215" i="31"/>
  <c r="X2215" i="31"/>
  <c r="Z2215" i="31"/>
  <c r="AA2215" i="31"/>
  <c r="AB2215" i="31"/>
  <c r="AC2215" i="31"/>
  <c r="AU2215" i="31"/>
  <c r="AV2215" i="31"/>
  <c r="AY2215" i="31" s="1"/>
  <c r="AW2215" i="31"/>
  <c r="BA2215" i="31" s="1"/>
  <c r="BB2215" i="31"/>
  <c r="DO2215" i="31"/>
  <c r="E2216" i="31"/>
  <c r="L2216" i="31"/>
  <c r="U2216" i="31"/>
  <c r="V2216" i="31"/>
  <c r="W2216" i="31"/>
  <c r="X2216" i="31"/>
  <c r="Z2216" i="31"/>
  <c r="AA2216" i="31"/>
  <c r="AB2216" i="31"/>
  <c r="AC2216" i="31"/>
  <c r="AU2216" i="31"/>
  <c r="AV2216" i="31"/>
  <c r="AY2216" i="31" s="1"/>
  <c r="AW2216" i="31"/>
  <c r="BA2216" i="31" s="1"/>
  <c r="BB2216" i="31"/>
  <c r="DO2216" i="31"/>
  <c r="E2217" i="31"/>
  <c r="L2217" i="31"/>
  <c r="U2217" i="31"/>
  <c r="V2217" i="31"/>
  <c r="W2217" i="31"/>
  <c r="X2217" i="31"/>
  <c r="Z2217" i="31"/>
  <c r="AA2217" i="31"/>
  <c r="AB2217" i="31"/>
  <c r="AC2217" i="31"/>
  <c r="AU2217" i="31"/>
  <c r="AV2217" i="31"/>
  <c r="AW2217" i="31"/>
  <c r="BA2217" i="31" s="1"/>
  <c r="BB2217" i="31"/>
  <c r="DO2217" i="31"/>
  <c r="E2218" i="31"/>
  <c r="L2218" i="31"/>
  <c r="U2218" i="31"/>
  <c r="V2218" i="31"/>
  <c r="W2218" i="31"/>
  <c r="X2218" i="31"/>
  <c r="Z2218" i="31"/>
  <c r="AA2218" i="31"/>
  <c r="AB2218" i="31"/>
  <c r="AC2218" i="31"/>
  <c r="AU2218" i="31"/>
  <c r="AV2218" i="31"/>
  <c r="AY2218" i="31" s="1"/>
  <c r="AW2218" i="31"/>
  <c r="BA2218" i="31" s="1"/>
  <c r="BB2218" i="31"/>
  <c r="DO2218" i="31"/>
  <c r="E2219" i="31"/>
  <c r="L2219" i="31"/>
  <c r="U2219" i="31"/>
  <c r="V2219" i="31"/>
  <c r="W2219" i="31"/>
  <c r="X2219" i="31"/>
  <c r="Z2219" i="31"/>
  <c r="AA2219" i="31"/>
  <c r="AB2219" i="31"/>
  <c r="AC2219" i="31"/>
  <c r="AU2219" i="31"/>
  <c r="AV2219" i="31"/>
  <c r="AY2219" i="31" s="1"/>
  <c r="AW2219" i="31"/>
  <c r="BA2219" i="31" s="1"/>
  <c r="BB2219" i="31"/>
  <c r="DO2219" i="31"/>
  <c r="E2220" i="31"/>
  <c r="L2220" i="31"/>
  <c r="U2220" i="31"/>
  <c r="V2220" i="31"/>
  <c r="W2220" i="31"/>
  <c r="X2220" i="31"/>
  <c r="Z2220" i="31"/>
  <c r="AA2220" i="31"/>
  <c r="AB2220" i="31"/>
  <c r="AC2220" i="31"/>
  <c r="AU2220" i="31"/>
  <c r="AV2220" i="31"/>
  <c r="AW2220" i="31"/>
  <c r="BA2220" i="31" s="1"/>
  <c r="BB2220" i="31"/>
  <c r="DO2220" i="31"/>
  <c r="E2221" i="31"/>
  <c r="L2221" i="31"/>
  <c r="U2221" i="31"/>
  <c r="V2221" i="31"/>
  <c r="W2221" i="31"/>
  <c r="X2221" i="31"/>
  <c r="Z2221" i="31"/>
  <c r="AA2221" i="31"/>
  <c r="AB2221" i="31"/>
  <c r="AC2221" i="31"/>
  <c r="AU2221" i="31"/>
  <c r="AV2221" i="31"/>
  <c r="AY2221" i="31" s="1"/>
  <c r="AW2221" i="31"/>
  <c r="BA2221" i="31" s="1"/>
  <c r="BB2221" i="31"/>
  <c r="DO2221" i="31"/>
  <c r="E2222" i="31"/>
  <c r="L2222" i="31"/>
  <c r="U2222" i="31"/>
  <c r="V2222" i="31"/>
  <c r="W2222" i="31"/>
  <c r="X2222" i="31"/>
  <c r="AU2222" i="31"/>
  <c r="AV2222" i="31"/>
  <c r="AZ2222" i="31" s="1"/>
  <c r="BA2222" i="31"/>
  <c r="BB2222" i="31"/>
  <c r="L2223" i="31"/>
  <c r="U2223" i="31"/>
  <c r="V2223" i="31"/>
  <c r="W2223" i="31"/>
  <c r="X2223" i="31"/>
  <c r="AN2223" i="31"/>
  <c r="AO2223" i="31"/>
  <c r="AU2223" i="31"/>
  <c r="AV2223" i="31"/>
  <c r="AY2223" i="31" s="1"/>
  <c r="BA2223" i="31"/>
  <c r="BB2223" i="31"/>
  <c r="E2224" i="31"/>
  <c r="L2224" i="31"/>
  <c r="U2224" i="31"/>
  <c r="V2224" i="31"/>
  <c r="W2224" i="31"/>
  <c r="X2224" i="31"/>
  <c r="AU2224" i="31"/>
  <c r="AV2224" i="31"/>
  <c r="AZ2224" i="31" s="1"/>
  <c r="AY2224" i="31"/>
  <c r="BC2224" i="31" s="1"/>
  <c r="BA2224" i="31"/>
  <c r="BB2224" i="31"/>
  <c r="DO2224" i="31"/>
  <c r="L2225" i="31"/>
  <c r="U2225" i="31"/>
  <c r="V2225" i="31"/>
  <c r="W2225" i="31"/>
  <c r="X2225" i="31"/>
  <c r="AN2225" i="31"/>
  <c r="AO2225" i="31"/>
  <c r="AU2225" i="31"/>
  <c r="AV2225" i="31"/>
  <c r="AZ2225" i="31" s="1"/>
  <c r="BA2225" i="31"/>
  <c r="BB2225" i="31"/>
  <c r="DO2225" i="31"/>
  <c r="E2226" i="31"/>
  <c r="L2226" i="31"/>
  <c r="U2226" i="31"/>
  <c r="V2226" i="31"/>
  <c r="W2226" i="31"/>
  <c r="X2226" i="31"/>
  <c r="AU2226" i="31"/>
  <c r="AV2226" i="31"/>
  <c r="AY2226" i="31" s="1"/>
  <c r="BA2226" i="31"/>
  <c r="BB2226" i="31"/>
  <c r="DO2226" i="31"/>
  <c r="E2227" i="31"/>
  <c r="L2227" i="31"/>
  <c r="U2227" i="31"/>
  <c r="V2227" i="31"/>
  <c r="W2227" i="31"/>
  <c r="X2227" i="31"/>
  <c r="AU2227" i="31"/>
  <c r="AV2227" i="31"/>
  <c r="AZ2227" i="31" s="1"/>
  <c r="BA2227" i="31"/>
  <c r="BB2227" i="31"/>
  <c r="DO2227" i="31"/>
  <c r="L2228" i="31"/>
  <c r="U2228" i="31"/>
  <c r="V2228" i="31"/>
  <c r="W2228" i="31"/>
  <c r="X2228" i="31"/>
  <c r="AN2228" i="31"/>
  <c r="AO2228" i="31"/>
  <c r="AU2228" i="31"/>
  <c r="AV2228" i="31"/>
  <c r="AZ2228" i="31" s="1"/>
  <c r="BA2228" i="31"/>
  <c r="BB2228" i="31"/>
  <c r="DO2228" i="31"/>
  <c r="E2229" i="31"/>
  <c r="L2229" i="31"/>
  <c r="U2229" i="31"/>
  <c r="V2229" i="31"/>
  <c r="W2229" i="31"/>
  <c r="X2229" i="31"/>
  <c r="AU2229" i="31"/>
  <c r="AV2229" i="31"/>
  <c r="AY2229" i="31" s="1"/>
  <c r="BA2229" i="31"/>
  <c r="BB2229" i="31"/>
  <c r="DO2229" i="31"/>
  <c r="E2230" i="31"/>
  <c r="L2230" i="31"/>
  <c r="U2230" i="31"/>
  <c r="V2230" i="31"/>
  <c r="W2230" i="31"/>
  <c r="X2230" i="31"/>
  <c r="E2231" i="31"/>
  <c r="L2231" i="31"/>
  <c r="U2231" i="31"/>
  <c r="V2231" i="31"/>
  <c r="W2231" i="31"/>
  <c r="X2231" i="31"/>
  <c r="E2232" i="31"/>
  <c r="L2232" i="31"/>
  <c r="U2232" i="31"/>
  <c r="V2232" i="31"/>
  <c r="W2232" i="31"/>
  <c r="X2232" i="31"/>
  <c r="AU2232" i="31"/>
  <c r="AV2232" i="31"/>
  <c r="AY2232" i="31" s="1"/>
  <c r="BC2232" i="31" s="1"/>
  <c r="BA2232" i="31"/>
  <c r="BB2232" i="31"/>
  <c r="E2233" i="31"/>
  <c r="L2233" i="31"/>
  <c r="U2233" i="31"/>
  <c r="V2233" i="31"/>
  <c r="W2233" i="31"/>
  <c r="X2233" i="31"/>
  <c r="AU2233" i="31"/>
  <c r="AV2233" i="31"/>
  <c r="BA2233" i="31"/>
  <c r="BB2233" i="31"/>
  <c r="E2234" i="31"/>
  <c r="L2234" i="31"/>
  <c r="U2234" i="31"/>
  <c r="V2234" i="31"/>
  <c r="W2234" i="31"/>
  <c r="X2234" i="31"/>
  <c r="AU2234" i="31"/>
  <c r="AV2234" i="31"/>
  <c r="AY2234" i="31" s="1"/>
  <c r="BA2234" i="31"/>
  <c r="BB2234" i="31"/>
  <c r="E2235" i="31"/>
  <c r="L2235" i="31"/>
  <c r="U2235" i="31"/>
  <c r="V2235" i="31"/>
  <c r="W2235" i="31"/>
  <c r="X2235" i="31"/>
  <c r="AU2235" i="31"/>
  <c r="AV2235" i="31"/>
  <c r="AY2235" i="31" s="1"/>
  <c r="BA2235" i="31"/>
  <c r="BB2235" i="31"/>
  <c r="E2236" i="31"/>
  <c r="L2236" i="31"/>
  <c r="U2236" i="31"/>
  <c r="V2236" i="31"/>
  <c r="W2236" i="31"/>
  <c r="X2236" i="31"/>
  <c r="AU2236" i="31"/>
  <c r="AV2236" i="31"/>
  <c r="AZ2236" i="31" s="1"/>
  <c r="BA2236" i="31"/>
  <c r="BB2236" i="31"/>
  <c r="E2237" i="31"/>
  <c r="L2237" i="31"/>
  <c r="U2237" i="31"/>
  <c r="V2237" i="31"/>
  <c r="W2237" i="31"/>
  <c r="X2237" i="31"/>
  <c r="AU2237" i="31"/>
  <c r="AV2237" i="31"/>
  <c r="AY2237" i="31" s="1"/>
  <c r="BA2237" i="31"/>
  <c r="BB2237" i="31"/>
  <c r="E2238" i="31"/>
  <c r="L2238" i="31"/>
  <c r="U2238" i="31"/>
  <c r="V2238" i="31"/>
  <c r="W2238" i="31"/>
  <c r="X2238" i="31"/>
  <c r="AU2238" i="31"/>
  <c r="AV2238" i="31"/>
  <c r="AY2238" i="31" s="1"/>
  <c r="BA2238" i="31"/>
  <c r="BB2238" i="31"/>
  <c r="E2239" i="31"/>
  <c r="L2239" i="31"/>
  <c r="U2239" i="31"/>
  <c r="V2239" i="31"/>
  <c r="W2239" i="31"/>
  <c r="X2239" i="31"/>
  <c r="AU2239" i="31"/>
  <c r="AV2239" i="31"/>
  <c r="AY2239" i="31" s="1"/>
  <c r="BA2239" i="31"/>
  <c r="BB2239" i="31"/>
  <c r="E2240" i="31"/>
  <c r="L2240" i="31"/>
  <c r="U2240" i="31"/>
  <c r="V2240" i="31"/>
  <c r="W2240" i="31"/>
  <c r="X2240" i="31"/>
  <c r="E2241" i="31"/>
  <c r="L2241" i="31"/>
  <c r="U2241" i="31"/>
  <c r="V2241" i="31"/>
  <c r="W2241" i="31"/>
  <c r="X2241" i="31"/>
  <c r="E2242" i="31"/>
  <c r="L2242" i="31"/>
  <c r="U2242" i="31"/>
  <c r="V2242" i="31"/>
  <c r="W2242" i="31"/>
  <c r="X2242" i="31"/>
  <c r="AU2242" i="31"/>
  <c r="AV2242" i="31"/>
  <c r="AZ2242" i="31" s="1"/>
  <c r="BA2242" i="31"/>
  <c r="BB2242" i="31"/>
  <c r="DO2242" i="31"/>
  <c r="E2243" i="31"/>
  <c r="L2243" i="31"/>
  <c r="U2243" i="31"/>
  <c r="V2243" i="31"/>
  <c r="W2243" i="31"/>
  <c r="X2243" i="31"/>
  <c r="AU2243" i="31"/>
  <c r="AV2243" i="31"/>
  <c r="AY2243" i="31" s="1"/>
  <c r="BA2243" i="31"/>
  <c r="BB2243" i="31"/>
  <c r="E2244" i="31"/>
  <c r="L2244" i="31"/>
  <c r="U2244" i="31"/>
  <c r="V2244" i="31"/>
  <c r="W2244" i="31"/>
  <c r="X2244" i="31"/>
  <c r="AU2244" i="31"/>
  <c r="AV2244" i="31"/>
  <c r="AY2244" i="31" s="1"/>
  <c r="BA2244" i="31"/>
  <c r="BB2244" i="31"/>
  <c r="E2245" i="31"/>
  <c r="L2245" i="31"/>
  <c r="U2245" i="31"/>
  <c r="V2245" i="31"/>
  <c r="W2245" i="31"/>
  <c r="X2245" i="31"/>
  <c r="AU2245" i="31"/>
  <c r="AV2245" i="31"/>
  <c r="AZ2245" i="31" s="1"/>
  <c r="BA2245" i="31"/>
  <c r="BB2245" i="31"/>
  <c r="E2246" i="31"/>
  <c r="L2246" i="31"/>
  <c r="U2246" i="31"/>
  <c r="V2246" i="31"/>
  <c r="W2246" i="31"/>
  <c r="X2246" i="31"/>
  <c r="AU2246" i="31"/>
  <c r="AV2246" i="31"/>
  <c r="AY2246" i="31" s="1"/>
  <c r="BA2246" i="31"/>
  <c r="BB2246" i="31"/>
  <c r="E2247" i="31"/>
  <c r="L2247" i="31"/>
  <c r="U2247" i="31"/>
  <c r="V2247" i="31"/>
  <c r="W2247" i="31"/>
  <c r="X2247" i="31"/>
  <c r="E2248" i="31"/>
  <c r="L2248" i="31"/>
  <c r="U2248" i="31"/>
  <c r="V2248" i="31"/>
  <c r="W2248" i="31"/>
  <c r="X2248" i="31"/>
  <c r="E2249" i="31"/>
  <c r="L2249" i="31"/>
  <c r="U2249" i="31"/>
  <c r="V2249" i="31"/>
  <c r="W2249" i="31"/>
  <c r="X2249" i="31"/>
  <c r="AU2249" i="31"/>
  <c r="AV2249" i="31"/>
  <c r="AY2249" i="31" s="1"/>
  <c r="BA2249" i="31"/>
  <c r="BB2249" i="31"/>
  <c r="DO2249" i="31"/>
  <c r="E2250" i="31"/>
  <c r="L2250" i="31"/>
  <c r="U2250" i="31"/>
  <c r="V2250" i="31"/>
  <c r="W2250" i="31"/>
  <c r="X2250" i="31"/>
  <c r="AU2250" i="31"/>
  <c r="AV2250" i="31"/>
  <c r="AY2250" i="31" s="1"/>
  <c r="AZ2250" i="31"/>
  <c r="BA2250" i="31"/>
  <c r="BB2250" i="31"/>
  <c r="DO2250" i="31"/>
  <c r="E2251" i="31"/>
  <c r="L2251" i="31"/>
  <c r="U2251" i="31"/>
  <c r="V2251" i="31"/>
  <c r="W2251" i="31"/>
  <c r="X2251" i="31"/>
  <c r="AU2251" i="31"/>
  <c r="AV2251" i="31"/>
  <c r="AY2251" i="31" s="1"/>
  <c r="BA2251" i="31"/>
  <c r="BB2251" i="31"/>
  <c r="DO2251" i="31"/>
  <c r="E2252" i="31"/>
  <c r="L2252" i="31"/>
  <c r="U2252" i="31"/>
  <c r="V2252" i="31"/>
  <c r="W2252" i="31"/>
  <c r="X2252" i="31"/>
  <c r="AU2252" i="31"/>
  <c r="AV2252" i="31"/>
  <c r="AZ2252" i="31" s="1"/>
  <c r="BA2252" i="31"/>
  <c r="BB2252" i="31"/>
  <c r="DO2252" i="31"/>
  <c r="E2253" i="31"/>
  <c r="L2253" i="31"/>
  <c r="U2253" i="31"/>
  <c r="V2253" i="31"/>
  <c r="W2253" i="31"/>
  <c r="X2253" i="31"/>
  <c r="AU2253" i="31"/>
  <c r="AV2253" i="31"/>
  <c r="AY2253" i="31" s="1"/>
  <c r="BA2253" i="31"/>
  <c r="BB2253" i="31"/>
  <c r="DO2253" i="31"/>
  <c r="E2254" i="31"/>
  <c r="L2254" i="31"/>
  <c r="U2254" i="31"/>
  <c r="V2254" i="31"/>
  <c r="W2254" i="31"/>
  <c r="X2254" i="31"/>
  <c r="AU2254" i="31"/>
  <c r="AV2254" i="31"/>
  <c r="AY2254" i="31" s="1"/>
  <c r="BA2254" i="31"/>
  <c r="BB2254" i="31"/>
  <c r="DO2254" i="31"/>
  <c r="E2255" i="31"/>
  <c r="L2255" i="31"/>
  <c r="U2255" i="31"/>
  <c r="V2255" i="31"/>
  <c r="W2255" i="31"/>
  <c r="X2255" i="31"/>
  <c r="AU2255" i="31"/>
  <c r="AV2255" i="31"/>
  <c r="AY2255" i="31" s="1"/>
  <c r="BA2255" i="31"/>
  <c r="BB2255" i="31"/>
  <c r="DO2255" i="31"/>
  <c r="E2256" i="31"/>
  <c r="L2256" i="31"/>
  <c r="U2256" i="31"/>
  <c r="V2256" i="31"/>
  <c r="W2256" i="31"/>
  <c r="X2256" i="31"/>
  <c r="AU2256" i="31"/>
  <c r="AV2256" i="31"/>
  <c r="AZ2256" i="31" s="1"/>
  <c r="BA2256" i="31"/>
  <c r="BB2256" i="31"/>
  <c r="DO2256" i="31"/>
  <c r="E2257" i="31"/>
  <c r="L2257" i="31"/>
  <c r="U2257" i="31"/>
  <c r="V2257" i="31"/>
  <c r="W2257" i="31"/>
  <c r="X2257" i="31"/>
  <c r="AU2257" i="31"/>
  <c r="AV2257" i="31"/>
  <c r="BA2257" i="31"/>
  <c r="BB2257" i="31"/>
  <c r="DO2257" i="31"/>
  <c r="E2258" i="31"/>
  <c r="L2258" i="31"/>
  <c r="U2258" i="31"/>
  <c r="V2258" i="31"/>
  <c r="W2258" i="31"/>
  <c r="X2258" i="31"/>
  <c r="AU2258" i="31"/>
  <c r="AV2258" i="31"/>
  <c r="AY2258" i="31" s="1"/>
  <c r="BC2258" i="31" s="1"/>
  <c r="BA2258" i="31"/>
  <c r="BB2258" i="31"/>
  <c r="DO2258" i="31"/>
  <c r="E2259" i="31"/>
  <c r="L2259" i="31"/>
  <c r="U2259" i="31"/>
  <c r="V2259" i="31"/>
  <c r="W2259" i="31"/>
  <c r="X2259" i="31"/>
  <c r="AU2259" i="31"/>
  <c r="AV2259" i="31"/>
  <c r="AY2259" i="31" s="1"/>
  <c r="BA2259" i="31"/>
  <c r="BB2259" i="31"/>
  <c r="DO2259" i="31"/>
  <c r="E2260" i="31"/>
  <c r="L2260" i="31"/>
  <c r="U2260" i="31"/>
  <c r="V2260" i="31"/>
  <c r="W2260" i="31"/>
  <c r="X2260" i="31"/>
  <c r="E2261" i="31"/>
  <c r="L2261" i="31"/>
  <c r="U2261" i="31"/>
  <c r="V2261" i="31"/>
  <c r="W2261" i="31"/>
  <c r="X2261" i="31"/>
  <c r="AU2261" i="31"/>
  <c r="AV2261" i="31"/>
  <c r="BA2261" i="31"/>
  <c r="BB2261" i="31"/>
  <c r="DO2261" i="31"/>
  <c r="E2262" i="31"/>
  <c r="L2262" i="31"/>
  <c r="U2262" i="31"/>
  <c r="V2262" i="31"/>
  <c r="W2262" i="31"/>
  <c r="X2262" i="31"/>
  <c r="AU2262" i="31"/>
  <c r="AV2262" i="31"/>
  <c r="AZ2262" i="31" s="1"/>
  <c r="BA2262" i="31"/>
  <c r="BB2262" i="31"/>
  <c r="DO2262" i="31"/>
  <c r="E2263" i="31"/>
  <c r="L2263" i="31"/>
  <c r="U2263" i="31"/>
  <c r="V2263" i="31"/>
  <c r="W2263" i="31"/>
  <c r="X2263" i="31"/>
  <c r="AU2263" i="31"/>
  <c r="AV2263" i="31"/>
  <c r="AY2263" i="31" s="1"/>
  <c r="BA2263" i="31"/>
  <c r="BB2263" i="31"/>
  <c r="DO2263" i="31"/>
  <c r="E2264" i="31"/>
  <c r="L2264" i="31"/>
  <c r="U2264" i="31"/>
  <c r="V2264" i="31"/>
  <c r="W2264" i="31"/>
  <c r="X2264" i="31"/>
  <c r="AU2264" i="31"/>
  <c r="AV2264" i="31"/>
  <c r="AZ2264" i="31" s="1"/>
  <c r="AY2264" i="31"/>
  <c r="BA2264" i="31"/>
  <c r="BB2264" i="31"/>
  <c r="DO2264" i="31"/>
  <c r="E2265" i="31"/>
  <c r="L2265" i="31"/>
  <c r="U2265" i="31"/>
  <c r="V2265" i="31"/>
  <c r="W2265" i="31"/>
  <c r="X2265" i="31"/>
  <c r="AU2265" i="31"/>
  <c r="AV2265" i="31"/>
  <c r="AY2265" i="31" s="1"/>
  <c r="BA2265" i="31"/>
  <c r="BB2265" i="31"/>
  <c r="DO2265" i="31"/>
  <c r="E2266" i="31"/>
  <c r="L2266" i="31"/>
  <c r="U2266" i="31"/>
  <c r="V2266" i="31"/>
  <c r="W2266" i="31"/>
  <c r="X2266" i="31"/>
  <c r="AU2266" i="31"/>
  <c r="AV2266" i="31"/>
  <c r="AY2266" i="31" s="1"/>
  <c r="BA2266" i="31"/>
  <c r="BB2266" i="31"/>
  <c r="DO2266" i="31"/>
  <c r="E2267" i="31"/>
  <c r="L2267" i="31"/>
  <c r="U2267" i="31"/>
  <c r="V2267" i="31"/>
  <c r="W2267" i="31"/>
  <c r="X2267" i="31"/>
  <c r="AU2267" i="31"/>
  <c r="AV2267" i="31"/>
  <c r="AY2267" i="31" s="1"/>
  <c r="AZ2267" i="31"/>
  <c r="BA2267" i="31"/>
  <c r="BB2267" i="31"/>
  <c r="DO2267" i="31"/>
  <c r="E2268" i="31"/>
  <c r="L2268" i="31"/>
  <c r="U2268" i="31"/>
  <c r="V2268" i="31"/>
  <c r="W2268" i="31"/>
  <c r="X2268" i="31"/>
  <c r="AU2268" i="31"/>
  <c r="AV2268" i="31"/>
  <c r="BA2268" i="31"/>
  <c r="BB2268" i="31"/>
  <c r="DO2268" i="31"/>
  <c r="E2269" i="31"/>
  <c r="L2269" i="31"/>
  <c r="U2269" i="31"/>
  <c r="V2269" i="31"/>
  <c r="W2269" i="31"/>
  <c r="X2269" i="31"/>
  <c r="AU2269" i="31"/>
  <c r="AV2269" i="31"/>
  <c r="AY2269" i="31" s="1"/>
  <c r="BA2269" i="31"/>
  <c r="BB2269" i="31"/>
  <c r="DO2269" i="31"/>
  <c r="E2270" i="31"/>
  <c r="L2270" i="31"/>
  <c r="U2270" i="31"/>
  <c r="V2270" i="31"/>
  <c r="W2270" i="31"/>
  <c r="X2270" i="31"/>
  <c r="AU2270" i="31"/>
  <c r="AV2270" i="31"/>
  <c r="AZ2270" i="31" s="1"/>
  <c r="BA2270" i="31"/>
  <c r="BB2270" i="31"/>
  <c r="DO2270" i="31"/>
  <c r="E2271" i="31"/>
  <c r="L2271" i="31"/>
  <c r="U2271" i="31"/>
  <c r="V2271" i="31"/>
  <c r="W2271" i="31"/>
  <c r="X2271" i="31"/>
  <c r="AU2271" i="31"/>
  <c r="AV2271" i="31"/>
  <c r="AY2271" i="31" s="1"/>
  <c r="BA2271" i="31"/>
  <c r="BB2271" i="31"/>
  <c r="DO2271" i="31"/>
  <c r="E2272" i="31"/>
  <c r="L2272" i="31"/>
  <c r="U2272" i="31"/>
  <c r="V2272" i="31"/>
  <c r="W2272" i="31"/>
  <c r="X2272" i="31"/>
  <c r="AU2272" i="31"/>
  <c r="AV2272" i="31"/>
  <c r="BA2272" i="31"/>
  <c r="BB2272" i="31"/>
  <c r="DO2272" i="31"/>
  <c r="E2273" i="31"/>
  <c r="L2273" i="31"/>
  <c r="U2273" i="31"/>
  <c r="V2273" i="31"/>
  <c r="W2273" i="31"/>
  <c r="X2273" i="31"/>
  <c r="AU2273" i="31"/>
  <c r="AV2273" i="31"/>
  <c r="AY2273" i="31" s="1"/>
  <c r="BA2273" i="31"/>
  <c r="BB2273" i="31"/>
  <c r="DO2273" i="31"/>
  <c r="E2274" i="31"/>
  <c r="L2274" i="31"/>
  <c r="U2274" i="31"/>
  <c r="V2274" i="31"/>
  <c r="W2274" i="31"/>
  <c r="X2274" i="31"/>
  <c r="AU2274" i="31"/>
  <c r="AV2274" i="31"/>
  <c r="AY2274" i="31" s="1"/>
  <c r="BA2274" i="31"/>
  <c r="BB2274" i="31"/>
  <c r="DO2274" i="31"/>
  <c r="E2275" i="31"/>
  <c r="L2275" i="31"/>
  <c r="U2275" i="31"/>
  <c r="V2275" i="31"/>
  <c r="W2275" i="31"/>
  <c r="X2275" i="31"/>
  <c r="AU2275" i="31"/>
  <c r="AV2275" i="31"/>
  <c r="AY2275" i="31" s="1"/>
  <c r="BA2275" i="31"/>
  <c r="BB2275" i="31"/>
  <c r="DO2275" i="31"/>
  <c r="E2276" i="31"/>
  <c r="L2276" i="31"/>
  <c r="U2276" i="31"/>
  <c r="V2276" i="31"/>
  <c r="W2276" i="31"/>
  <c r="X2276" i="31"/>
  <c r="AU2276" i="31"/>
  <c r="AV2276" i="31"/>
  <c r="AZ2276" i="31" s="1"/>
  <c r="BA2276" i="31"/>
  <c r="BB2276" i="31"/>
  <c r="DO2276" i="31"/>
  <c r="E2277" i="31"/>
  <c r="L2277" i="31"/>
  <c r="U2277" i="31"/>
  <c r="V2277" i="31"/>
  <c r="W2277" i="31"/>
  <c r="X2277" i="31"/>
  <c r="AU2277" i="31"/>
  <c r="AV2277" i="31"/>
  <c r="AY2277" i="31" s="1"/>
  <c r="BA2277" i="31"/>
  <c r="BB2277" i="31"/>
  <c r="DO2277" i="31"/>
  <c r="E2278" i="31"/>
  <c r="L2278" i="31"/>
  <c r="U2278" i="31"/>
  <c r="V2278" i="31"/>
  <c r="W2278" i="31"/>
  <c r="X2278" i="31"/>
  <c r="AU2278" i="31"/>
  <c r="AV2278" i="31"/>
  <c r="AY2278" i="31" s="1"/>
  <c r="BA2278" i="31"/>
  <c r="BB2278" i="31"/>
  <c r="DO2278" i="31"/>
  <c r="E2279" i="31"/>
  <c r="L2279" i="31"/>
  <c r="U2279" i="31"/>
  <c r="V2279" i="31"/>
  <c r="W2279" i="31"/>
  <c r="X2279" i="31"/>
  <c r="AU2279" i="31"/>
  <c r="AV2279" i="31"/>
  <c r="AZ2279" i="31" s="1"/>
  <c r="BA2279" i="31"/>
  <c r="BB2279" i="31"/>
  <c r="DO2279" i="31"/>
  <c r="E2280" i="31"/>
  <c r="L2280" i="31"/>
  <c r="U2280" i="31"/>
  <c r="V2280" i="31"/>
  <c r="W2280" i="31"/>
  <c r="X2280" i="31"/>
  <c r="AU2280" i="31"/>
  <c r="AV2280" i="31"/>
  <c r="AY2280" i="31" s="1"/>
  <c r="BA2280" i="31"/>
  <c r="BB2280" i="31"/>
  <c r="DO2280" i="31"/>
  <c r="E2281" i="31"/>
  <c r="L2281" i="31"/>
  <c r="U2281" i="31"/>
  <c r="V2281" i="31"/>
  <c r="W2281" i="31"/>
  <c r="X2281" i="31"/>
  <c r="AU2281" i="31"/>
  <c r="AV2281" i="31"/>
  <c r="AY2281" i="31" s="1"/>
  <c r="BA2281" i="31"/>
  <c r="BB2281" i="31"/>
  <c r="DO2281" i="31"/>
  <c r="E2282" i="31"/>
  <c r="L2282" i="31"/>
  <c r="U2282" i="31"/>
  <c r="V2282" i="31"/>
  <c r="W2282" i="31"/>
  <c r="X2282" i="31"/>
  <c r="AU2282" i="31"/>
  <c r="AV2282" i="31"/>
  <c r="AY2282" i="31" s="1"/>
  <c r="BA2282" i="31"/>
  <c r="BB2282" i="31"/>
  <c r="DO2282" i="31"/>
  <c r="E2283" i="31"/>
  <c r="L2283" i="31"/>
  <c r="U2283" i="31"/>
  <c r="V2283" i="31"/>
  <c r="W2283" i="31"/>
  <c r="X2283" i="31"/>
  <c r="AU2283" i="31"/>
  <c r="AV2283" i="31"/>
  <c r="AZ2283" i="31" s="1"/>
  <c r="BA2283" i="31"/>
  <c r="BB2283" i="31"/>
  <c r="DO2283" i="31"/>
  <c r="E2284" i="31"/>
  <c r="L2284" i="31"/>
  <c r="U2284" i="31"/>
  <c r="V2284" i="31"/>
  <c r="W2284" i="31"/>
  <c r="X2284" i="31"/>
  <c r="AU2284" i="31"/>
  <c r="AV2284" i="31"/>
  <c r="AY2284" i="31" s="1"/>
  <c r="BA2284" i="31"/>
  <c r="BB2284" i="31"/>
  <c r="DO2284" i="31"/>
  <c r="E2285" i="31"/>
  <c r="L2285" i="31"/>
  <c r="U2285" i="31"/>
  <c r="V2285" i="31"/>
  <c r="W2285" i="31"/>
  <c r="X2285" i="31"/>
  <c r="AU2285" i="31"/>
  <c r="AV2285" i="31"/>
  <c r="AY2285" i="31" s="1"/>
  <c r="BA2285" i="31"/>
  <c r="BB2285" i="31"/>
  <c r="DO2285" i="31"/>
  <c r="E2286" i="31"/>
  <c r="L2286" i="31"/>
  <c r="U2286" i="31"/>
  <c r="V2286" i="31"/>
  <c r="W2286" i="31"/>
  <c r="X2286" i="31"/>
  <c r="AU2286" i="31"/>
  <c r="AV2286" i="31"/>
  <c r="AY2286" i="31" s="1"/>
  <c r="BA2286" i="31"/>
  <c r="BB2286" i="31"/>
  <c r="DO2286" i="31"/>
  <c r="E2287" i="31"/>
  <c r="L2287" i="31"/>
  <c r="U2287" i="31"/>
  <c r="V2287" i="31"/>
  <c r="W2287" i="31"/>
  <c r="X2287" i="31"/>
  <c r="AU2287" i="31"/>
  <c r="AV2287" i="31"/>
  <c r="AZ2287" i="31" s="1"/>
  <c r="BA2287" i="31"/>
  <c r="BB2287" i="31"/>
  <c r="DO2287" i="31"/>
  <c r="E2288" i="31"/>
  <c r="L2288" i="31"/>
  <c r="U2288" i="31"/>
  <c r="V2288" i="31"/>
  <c r="W2288" i="31"/>
  <c r="X2288" i="31"/>
  <c r="AU2288" i="31"/>
  <c r="AV2288" i="31"/>
  <c r="AZ2288" i="31" s="1"/>
  <c r="AY2288" i="31"/>
  <c r="BA2288" i="31"/>
  <c r="BB2288" i="31"/>
  <c r="DO2288" i="31"/>
  <c r="E2289" i="31"/>
  <c r="L2289" i="31"/>
  <c r="U2289" i="31"/>
  <c r="V2289" i="31"/>
  <c r="W2289" i="31"/>
  <c r="X2289" i="31"/>
  <c r="E2290" i="31"/>
  <c r="L2290" i="31"/>
  <c r="U2290" i="31"/>
  <c r="V2290" i="31"/>
  <c r="W2290" i="31"/>
  <c r="X2290" i="31"/>
  <c r="E2291" i="31"/>
  <c r="L2291" i="31"/>
  <c r="U2291" i="31"/>
  <c r="V2291" i="31"/>
  <c r="W2291" i="31"/>
  <c r="X2291" i="31"/>
  <c r="AU2291" i="31"/>
  <c r="AV2291" i="31"/>
  <c r="AZ2291" i="31" s="1"/>
  <c r="BA2291" i="31"/>
  <c r="BB2291" i="31"/>
  <c r="E2292" i="31"/>
  <c r="L2292" i="31"/>
  <c r="U2292" i="31"/>
  <c r="V2292" i="31"/>
  <c r="W2292" i="31"/>
  <c r="X2292" i="31"/>
  <c r="AU2292" i="31"/>
  <c r="AV2292" i="31"/>
  <c r="AY2292" i="31" s="1"/>
  <c r="BA2292" i="31"/>
  <c r="BB2292" i="31"/>
  <c r="E2293" i="31"/>
  <c r="L2293" i="31"/>
  <c r="U2293" i="31"/>
  <c r="V2293" i="31"/>
  <c r="W2293" i="31"/>
  <c r="X2293" i="31"/>
  <c r="AU2293" i="31"/>
  <c r="AV2293" i="31"/>
  <c r="AY2293" i="31" s="1"/>
  <c r="BA2293" i="31"/>
  <c r="BB2293" i="31"/>
  <c r="E2294" i="31"/>
  <c r="L2294" i="31"/>
  <c r="U2294" i="31"/>
  <c r="V2294" i="31"/>
  <c r="W2294" i="31"/>
  <c r="X2294" i="31"/>
  <c r="AU2294" i="31"/>
  <c r="AV2294" i="31"/>
  <c r="AZ2294" i="31" s="1"/>
  <c r="BA2294" i="31"/>
  <c r="BB2294" i="31"/>
  <c r="DO2294" i="31"/>
  <c r="E2295" i="31"/>
  <c r="L2295" i="31"/>
  <c r="U2295" i="31"/>
  <c r="V2295" i="31"/>
  <c r="W2295" i="31"/>
  <c r="X2295" i="31"/>
  <c r="AN2295" i="31"/>
  <c r="AO2295" i="31"/>
  <c r="AU2295" i="31"/>
  <c r="AV2295" i="31"/>
  <c r="AZ2295" i="31" s="1"/>
  <c r="BA2295" i="31"/>
  <c r="BB2295" i="31"/>
  <c r="DO2295" i="31"/>
  <c r="E2296" i="31"/>
  <c r="L2296" i="31"/>
  <c r="U2296" i="31"/>
  <c r="V2296" i="31"/>
  <c r="W2296" i="31"/>
  <c r="X2296" i="31"/>
  <c r="E2297" i="31"/>
  <c r="L2297" i="31"/>
  <c r="U2297" i="31"/>
  <c r="V2297" i="31"/>
  <c r="W2297" i="31"/>
  <c r="X2297" i="31"/>
  <c r="E2298" i="31"/>
  <c r="L2298" i="31"/>
  <c r="U2298" i="31"/>
  <c r="V2298" i="31"/>
  <c r="W2298" i="31"/>
  <c r="X2298" i="31"/>
  <c r="AU2298" i="31"/>
  <c r="AV2298" i="31"/>
  <c r="AY2298" i="31" s="1"/>
  <c r="BA2298" i="31"/>
  <c r="BB2298" i="31"/>
  <c r="DO2298" i="31"/>
  <c r="E2299" i="31"/>
  <c r="L2299" i="31"/>
  <c r="U2299" i="31"/>
  <c r="V2299" i="31"/>
  <c r="W2299" i="31"/>
  <c r="X2299" i="31"/>
  <c r="AU2299" i="31"/>
  <c r="AV2299" i="31"/>
  <c r="AZ2299" i="31" s="1"/>
  <c r="BA2299" i="31"/>
  <c r="BB2299" i="31"/>
  <c r="DO2299" i="31"/>
  <c r="E2300" i="31"/>
  <c r="L2300" i="31"/>
  <c r="U2300" i="31"/>
  <c r="V2300" i="31"/>
  <c r="W2300" i="31"/>
  <c r="X2300" i="31"/>
  <c r="E2301" i="31"/>
  <c r="L2301" i="31"/>
  <c r="U2301" i="31"/>
  <c r="V2301" i="31"/>
  <c r="W2301" i="31"/>
  <c r="X2301" i="31"/>
  <c r="E2302" i="31"/>
  <c r="L2302" i="31"/>
  <c r="U2302" i="31"/>
  <c r="V2302" i="31"/>
  <c r="W2302" i="31"/>
  <c r="X2302" i="31"/>
  <c r="E2303" i="31"/>
  <c r="L2303" i="31"/>
  <c r="U2303" i="31"/>
  <c r="V2303" i="31"/>
  <c r="W2303" i="31"/>
  <c r="X2303" i="31"/>
  <c r="E2304" i="31"/>
  <c r="L2304" i="31"/>
  <c r="U2304" i="31"/>
  <c r="V2304" i="31"/>
  <c r="W2304" i="31"/>
  <c r="X2304" i="31"/>
  <c r="E2305" i="31"/>
  <c r="L2305" i="31"/>
  <c r="U2305" i="31"/>
  <c r="V2305" i="31"/>
  <c r="W2305" i="31"/>
  <c r="X2305" i="31"/>
  <c r="E2306" i="31"/>
  <c r="L2306" i="31"/>
  <c r="U2306" i="31"/>
  <c r="V2306" i="31"/>
  <c r="W2306" i="31"/>
  <c r="X2306" i="31"/>
  <c r="E2307" i="31"/>
  <c r="L2307" i="31"/>
  <c r="U2307" i="31"/>
  <c r="V2307" i="31"/>
  <c r="W2307" i="31"/>
  <c r="X2307" i="31"/>
  <c r="E2308" i="31"/>
  <c r="L2308" i="31"/>
  <c r="U2308" i="31"/>
  <c r="V2308" i="31"/>
  <c r="W2308" i="31"/>
  <c r="X2308" i="31"/>
  <c r="E2309" i="31"/>
  <c r="L2309" i="31"/>
  <c r="U2309" i="31"/>
  <c r="V2309" i="31"/>
  <c r="W2309" i="31"/>
  <c r="X2309" i="31"/>
  <c r="E2310" i="31"/>
  <c r="L2310" i="31"/>
  <c r="U2310" i="31"/>
  <c r="V2310" i="31"/>
  <c r="W2310" i="31"/>
  <c r="X2310" i="31"/>
  <c r="E2311" i="31"/>
  <c r="L2311" i="31"/>
  <c r="U2311" i="31"/>
  <c r="V2311" i="31"/>
  <c r="W2311" i="31"/>
  <c r="X2311" i="31"/>
  <c r="E2312" i="31"/>
  <c r="L2312" i="31"/>
  <c r="U2312" i="31"/>
  <c r="V2312" i="31"/>
  <c r="W2312" i="31"/>
  <c r="X2312" i="31"/>
  <c r="E2313" i="31"/>
  <c r="L2313" i="31"/>
  <c r="U2313" i="31"/>
  <c r="V2313" i="31"/>
  <c r="W2313" i="31"/>
  <c r="X2313" i="31"/>
  <c r="E2314" i="31"/>
  <c r="L2314" i="31"/>
  <c r="U2314" i="31"/>
  <c r="V2314" i="31"/>
  <c r="W2314" i="31"/>
  <c r="X2314" i="31"/>
  <c r="E2315" i="31"/>
  <c r="L2315" i="31"/>
  <c r="U2315" i="31"/>
  <c r="V2315" i="31"/>
  <c r="W2315" i="31"/>
  <c r="X2315" i="31"/>
  <c r="E2316" i="31"/>
  <c r="L2316" i="31"/>
  <c r="U2316" i="31"/>
  <c r="V2316" i="31"/>
  <c r="W2316" i="31"/>
  <c r="X2316" i="31"/>
  <c r="AU2316" i="31"/>
  <c r="AV2316" i="31"/>
  <c r="AY2316" i="31" s="1"/>
  <c r="BA2316" i="31"/>
  <c r="BB2316" i="31"/>
  <c r="DO2316" i="31"/>
  <c r="E2317" i="31"/>
  <c r="L2317" i="31"/>
  <c r="U2317" i="31"/>
  <c r="V2317" i="31"/>
  <c r="W2317" i="31"/>
  <c r="X2317" i="31"/>
  <c r="E2318" i="31"/>
  <c r="L2318" i="31"/>
  <c r="U2318" i="31"/>
  <c r="V2318" i="31"/>
  <c r="W2318" i="31"/>
  <c r="X2318" i="31"/>
  <c r="AU2318" i="31"/>
  <c r="AV2318" i="31"/>
  <c r="AY2318" i="31" s="1"/>
  <c r="BA2318" i="31"/>
  <c r="BB2318" i="31"/>
  <c r="DO2318" i="31"/>
  <c r="E2319" i="31"/>
  <c r="L2319" i="31"/>
  <c r="U2319" i="31"/>
  <c r="V2319" i="31"/>
  <c r="W2319" i="31"/>
  <c r="X2319" i="31"/>
  <c r="E2320" i="31"/>
  <c r="L2320" i="31"/>
  <c r="U2320" i="31"/>
  <c r="V2320" i="31"/>
  <c r="W2320" i="31"/>
  <c r="X2320" i="31"/>
  <c r="AU2320" i="31"/>
  <c r="AV2320" i="31"/>
  <c r="AY2320" i="31" s="1"/>
  <c r="BA2320" i="31"/>
  <c r="BB2320" i="31"/>
  <c r="DO2320" i="31"/>
  <c r="E2321" i="31"/>
  <c r="L2321" i="31"/>
  <c r="U2321" i="31"/>
  <c r="V2321" i="31"/>
  <c r="W2321" i="31"/>
  <c r="X2321" i="31"/>
  <c r="E2322" i="31"/>
  <c r="L2322" i="31"/>
  <c r="U2322" i="31"/>
  <c r="V2322" i="31"/>
  <c r="W2322" i="31"/>
  <c r="X2322" i="31"/>
  <c r="AU2322" i="31"/>
  <c r="AV2322" i="31"/>
  <c r="AY2322" i="31" s="1"/>
  <c r="BA2322" i="31"/>
  <c r="BB2322" i="31"/>
  <c r="DO2322" i="31"/>
  <c r="E2323" i="31"/>
  <c r="L2323" i="31"/>
  <c r="U2323" i="31"/>
  <c r="V2323" i="31"/>
  <c r="W2323" i="31"/>
  <c r="X2323" i="31"/>
  <c r="E2324" i="31"/>
  <c r="L2324" i="31"/>
  <c r="U2324" i="31"/>
  <c r="V2324" i="31"/>
  <c r="W2324" i="31"/>
  <c r="X2324" i="31"/>
  <c r="AU2324" i="31"/>
  <c r="AV2324" i="31"/>
  <c r="AY2324" i="31" s="1"/>
  <c r="BA2324" i="31"/>
  <c r="BB2324" i="31"/>
  <c r="DO2324" i="31"/>
  <c r="E2325" i="31"/>
  <c r="L2325" i="31"/>
  <c r="U2325" i="31"/>
  <c r="V2325" i="31"/>
  <c r="W2325" i="31"/>
  <c r="X2325" i="31"/>
  <c r="E2326" i="31"/>
  <c r="L2326" i="31"/>
  <c r="U2326" i="31"/>
  <c r="V2326" i="31"/>
  <c r="W2326" i="31"/>
  <c r="X2326" i="31"/>
  <c r="AU2326" i="31"/>
  <c r="AV2326" i="31"/>
  <c r="AY2326" i="31" s="1"/>
  <c r="BA2326" i="31"/>
  <c r="BB2326" i="31"/>
  <c r="DO2326" i="31"/>
  <c r="E2327" i="31"/>
  <c r="L2327" i="31"/>
  <c r="U2327" i="31"/>
  <c r="V2327" i="31"/>
  <c r="W2327" i="31"/>
  <c r="X2327" i="31"/>
  <c r="E2328" i="31"/>
  <c r="L2328" i="31"/>
  <c r="U2328" i="31"/>
  <c r="V2328" i="31"/>
  <c r="W2328" i="31"/>
  <c r="X2328" i="31"/>
  <c r="AU2328" i="31"/>
  <c r="AV2328" i="31"/>
  <c r="AY2328" i="31" s="1"/>
  <c r="BC2328" i="31" s="1"/>
  <c r="BA2328" i="31"/>
  <c r="BB2328" i="31"/>
  <c r="DO2328" i="31"/>
  <c r="E2329" i="31"/>
  <c r="L2329" i="31"/>
  <c r="U2329" i="31"/>
  <c r="V2329" i="31"/>
  <c r="W2329" i="31"/>
  <c r="X2329" i="31"/>
  <c r="E2330" i="31"/>
  <c r="L2330" i="31"/>
  <c r="U2330" i="31"/>
  <c r="V2330" i="31"/>
  <c r="W2330" i="31"/>
  <c r="X2330" i="31"/>
  <c r="AU2330" i="31"/>
  <c r="AV2330" i="31"/>
  <c r="AY2330" i="31" s="1"/>
  <c r="BA2330" i="31"/>
  <c r="BB2330" i="31"/>
  <c r="DO2330" i="31"/>
  <c r="E2331" i="31"/>
  <c r="L2331" i="31"/>
  <c r="U2331" i="31"/>
  <c r="V2331" i="31"/>
  <c r="W2331" i="31"/>
  <c r="X2331" i="31"/>
  <c r="E2332" i="31"/>
  <c r="L2332" i="31"/>
  <c r="U2332" i="31"/>
  <c r="V2332" i="31"/>
  <c r="W2332" i="31"/>
  <c r="X2332" i="31"/>
  <c r="E2333" i="31"/>
  <c r="L2333" i="31"/>
  <c r="U2333" i="31"/>
  <c r="V2333" i="31"/>
  <c r="W2333" i="31"/>
  <c r="X2333" i="31"/>
  <c r="E2334" i="31"/>
  <c r="L2334" i="31"/>
  <c r="U2334" i="31"/>
  <c r="V2334" i="31"/>
  <c r="W2334" i="31"/>
  <c r="X2334" i="31"/>
  <c r="AU2334" i="31"/>
  <c r="AV2334" i="31"/>
  <c r="AY2334" i="31" s="1"/>
  <c r="BA2334" i="31"/>
  <c r="BB2334" i="31"/>
  <c r="E2335" i="31"/>
  <c r="L2335" i="31"/>
  <c r="U2335" i="31"/>
  <c r="V2335" i="31"/>
  <c r="W2335" i="31"/>
  <c r="X2335" i="31"/>
  <c r="AU2335" i="31"/>
  <c r="AV2335" i="31"/>
  <c r="AZ2335" i="31" s="1"/>
  <c r="BA2335" i="31"/>
  <c r="BB2335" i="31"/>
  <c r="E2336" i="31"/>
  <c r="L2336" i="31"/>
  <c r="U2336" i="31"/>
  <c r="V2336" i="31"/>
  <c r="W2336" i="31"/>
  <c r="X2336" i="31"/>
  <c r="AU2336" i="31"/>
  <c r="AV2336" i="31"/>
  <c r="AZ2336" i="31" s="1"/>
  <c r="BA2336" i="31"/>
  <c r="BB2336" i="31"/>
  <c r="E2337" i="31"/>
  <c r="L2337" i="31"/>
  <c r="U2337" i="31"/>
  <c r="V2337" i="31"/>
  <c r="W2337" i="31"/>
  <c r="X2337" i="31"/>
  <c r="AU2337" i="31"/>
  <c r="AV2337" i="31"/>
  <c r="AZ2337" i="31" s="1"/>
  <c r="BA2337" i="31"/>
  <c r="BB2337" i="31"/>
  <c r="E2338" i="31"/>
  <c r="L2338" i="31"/>
  <c r="U2338" i="31"/>
  <c r="V2338" i="31"/>
  <c r="W2338" i="31"/>
  <c r="X2338" i="31"/>
  <c r="AU2338" i="31"/>
  <c r="AV2338" i="31"/>
  <c r="BA2338" i="31"/>
  <c r="BB2338" i="31"/>
  <c r="E2339" i="31"/>
  <c r="L2339" i="31"/>
  <c r="U2339" i="31"/>
  <c r="V2339" i="31"/>
  <c r="W2339" i="31"/>
  <c r="X2339" i="31"/>
  <c r="AU2339" i="31"/>
  <c r="AV2339" i="31"/>
  <c r="AY2339" i="31" s="1"/>
  <c r="BA2339" i="31"/>
  <c r="BB2339" i="31"/>
  <c r="E2340" i="31"/>
  <c r="L2340" i="31"/>
  <c r="U2340" i="31"/>
  <c r="V2340" i="31"/>
  <c r="W2340" i="31"/>
  <c r="X2340" i="31"/>
  <c r="AU2340" i="31"/>
  <c r="AV2340" i="31"/>
  <c r="AZ2340" i="31" s="1"/>
  <c r="BA2340" i="31"/>
  <c r="BB2340" i="31"/>
  <c r="E2341" i="31"/>
  <c r="L2341" i="31"/>
  <c r="U2341" i="31"/>
  <c r="V2341" i="31"/>
  <c r="W2341" i="31"/>
  <c r="X2341" i="31"/>
  <c r="AU2341" i="31"/>
  <c r="AV2341" i="31"/>
  <c r="AY2341" i="31" s="1"/>
  <c r="BA2341" i="31"/>
  <c r="BB2341" i="31"/>
  <c r="DO2341" i="31"/>
  <c r="E2342" i="31"/>
  <c r="L2342" i="31"/>
  <c r="U2342" i="31"/>
  <c r="V2342" i="31"/>
  <c r="W2342" i="31"/>
  <c r="X2342" i="31"/>
  <c r="AU2342" i="31"/>
  <c r="AV2342" i="31"/>
  <c r="AY2342" i="31" s="1"/>
  <c r="BA2342" i="31"/>
  <c r="BB2342" i="31"/>
  <c r="DO2342" i="31"/>
  <c r="E2343" i="31"/>
  <c r="L2343" i="31"/>
  <c r="U2343" i="31"/>
  <c r="V2343" i="31"/>
  <c r="W2343" i="31"/>
  <c r="X2343" i="31"/>
  <c r="AU2343" i="31"/>
  <c r="AV2343" i="31"/>
  <c r="AZ2343" i="31" s="1"/>
  <c r="BA2343" i="31"/>
  <c r="BB2343" i="31"/>
  <c r="DO2343" i="31"/>
  <c r="E2344" i="31"/>
  <c r="L2344" i="31"/>
  <c r="U2344" i="31"/>
  <c r="V2344" i="31"/>
  <c r="W2344" i="31"/>
  <c r="X2344" i="31"/>
  <c r="AU2344" i="31"/>
  <c r="AV2344" i="31"/>
  <c r="AZ2344" i="31" s="1"/>
  <c r="BA2344" i="31"/>
  <c r="BB2344" i="31"/>
  <c r="DO2344" i="31"/>
  <c r="E2345" i="31"/>
  <c r="L2345" i="31"/>
  <c r="U2345" i="31"/>
  <c r="V2345" i="31"/>
  <c r="W2345" i="31"/>
  <c r="X2345" i="31"/>
  <c r="AU2345" i="31"/>
  <c r="AV2345" i="31"/>
  <c r="AY2345" i="31" s="1"/>
  <c r="BA2345" i="31"/>
  <c r="BB2345" i="31"/>
  <c r="DO2345" i="31"/>
  <c r="E2346" i="31"/>
  <c r="L2346" i="31"/>
  <c r="U2346" i="31"/>
  <c r="V2346" i="31"/>
  <c r="W2346" i="31"/>
  <c r="X2346" i="31"/>
  <c r="AU2346" i="31"/>
  <c r="AV2346" i="31"/>
  <c r="AY2346" i="31" s="1"/>
  <c r="BA2346" i="31"/>
  <c r="BB2346" i="31"/>
  <c r="DO2346" i="31"/>
  <c r="E2347" i="31"/>
  <c r="L2347" i="31"/>
  <c r="U2347" i="31"/>
  <c r="V2347" i="31"/>
  <c r="W2347" i="31"/>
  <c r="X2347" i="31"/>
  <c r="AU2347" i="31"/>
  <c r="AV2347" i="31"/>
  <c r="AY2347" i="31" s="1"/>
  <c r="BA2347" i="31"/>
  <c r="BB2347" i="31"/>
  <c r="DO2347" i="31"/>
  <c r="E2348" i="31"/>
  <c r="L2348" i="31"/>
  <c r="U2348" i="31"/>
  <c r="V2348" i="31"/>
  <c r="W2348" i="31"/>
  <c r="X2348" i="31"/>
  <c r="AU2348" i="31"/>
  <c r="AV2348" i="31"/>
  <c r="AZ2348" i="31" s="1"/>
  <c r="BA2348" i="31"/>
  <c r="BB2348" i="31"/>
  <c r="DO2348" i="31"/>
  <c r="E2349" i="31"/>
  <c r="L2349" i="31"/>
  <c r="U2349" i="31"/>
  <c r="V2349" i="31"/>
  <c r="W2349" i="31"/>
  <c r="X2349" i="31"/>
  <c r="E2350" i="31"/>
  <c r="L2350" i="31"/>
  <c r="U2350" i="31"/>
  <c r="V2350" i="31"/>
  <c r="W2350" i="31"/>
  <c r="X2350" i="31"/>
  <c r="E2351" i="31"/>
  <c r="L2351" i="31"/>
  <c r="U2351" i="31"/>
  <c r="V2351" i="31"/>
  <c r="W2351" i="31"/>
  <c r="X2351" i="31"/>
  <c r="AU2351" i="31"/>
  <c r="AV2351" i="31"/>
  <c r="AY2351" i="31" s="1"/>
  <c r="BA2351" i="31"/>
  <c r="BB2351" i="31"/>
  <c r="DO2351" i="31"/>
  <c r="E2352" i="31"/>
  <c r="L2352" i="31"/>
  <c r="U2352" i="31"/>
  <c r="V2352" i="31"/>
  <c r="W2352" i="31"/>
  <c r="X2352" i="31"/>
  <c r="AU2352" i="31"/>
  <c r="AV2352" i="31"/>
  <c r="BA2352" i="31"/>
  <c r="BB2352" i="31"/>
  <c r="DO2352" i="31"/>
  <c r="E2353" i="31"/>
  <c r="L2353" i="31"/>
  <c r="U2353" i="31"/>
  <c r="V2353" i="31"/>
  <c r="W2353" i="31"/>
  <c r="X2353" i="31"/>
  <c r="AU2353" i="31"/>
  <c r="AV2353" i="31"/>
  <c r="AY2353" i="31" s="1"/>
  <c r="BA2353" i="31"/>
  <c r="BB2353" i="31"/>
  <c r="DO2353" i="31"/>
  <c r="E2354" i="31"/>
  <c r="L2354" i="31"/>
  <c r="U2354" i="31"/>
  <c r="V2354" i="31"/>
  <c r="W2354" i="31"/>
  <c r="X2354" i="31"/>
  <c r="AU2354" i="31"/>
  <c r="AV2354" i="31"/>
  <c r="AY2354" i="31" s="1"/>
  <c r="BA2354" i="31"/>
  <c r="BB2354" i="31"/>
  <c r="DO2354" i="31"/>
  <c r="E2355" i="31"/>
  <c r="L2355" i="31"/>
  <c r="U2355" i="31"/>
  <c r="V2355" i="31"/>
  <c r="W2355" i="31"/>
  <c r="X2355" i="31"/>
  <c r="AU2355" i="31"/>
  <c r="AV2355" i="31"/>
  <c r="AY2355" i="31" s="1"/>
  <c r="BA2355" i="31"/>
  <c r="BB2355" i="31"/>
  <c r="DO2355" i="31"/>
  <c r="E2356" i="31"/>
  <c r="L2356" i="31"/>
  <c r="U2356" i="31"/>
  <c r="V2356" i="31"/>
  <c r="W2356" i="31"/>
  <c r="X2356" i="31"/>
  <c r="AU2356" i="31"/>
  <c r="AV2356" i="31"/>
  <c r="AZ2356" i="31" s="1"/>
  <c r="AY2356" i="31"/>
  <c r="BC2356" i="31" s="1"/>
  <c r="BA2356" i="31"/>
  <c r="BB2356" i="31"/>
  <c r="DO2356" i="31"/>
  <c r="E2357" i="31"/>
  <c r="L2357" i="31"/>
  <c r="U2357" i="31"/>
  <c r="V2357" i="31"/>
  <c r="W2357" i="31"/>
  <c r="X2357" i="31"/>
  <c r="AU2357" i="31"/>
  <c r="AV2357" i="31"/>
  <c r="AY2357" i="31" s="1"/>
  <c r="BA2357" i="31"/>
  <c r="BB2357" i="31"/>
  <c r="DO2357" i="31"/>
  <c r="E2358" i="31"/>
  <c r="L2358" i="31"/>
  <c r="U2358" i="31"/>
  <c r="V2358" i="31"/>
  <c r="W2358" i="31"/>
  <c r="X2358" i="31"/>
  <c r="AU2358" i="31"/>
  <c r="AV2358" i="31"/>
  <c r="AY2358" i="31" s="1"/>
  <c r="BC2358" i="31" s="1"/>
  <c r="BA2358" i="31"/>
  <c r="BB2358" i="31"/>
  <c r="DO2358" i="31"/>
  <c r="E2359" i="31"/>
  <c r="L2359" i="31"/>
  <c r="U2359" i="31"/>
  <c r="V2359" i="31"/>
  <c r="W2359" i="31"/>
  <c r="X2359" i="31"/>
  <c r="AU2359" i="31"/>
  <c r="AV2359" i="31"/>
  <c r="AZ2359" i="31" s="1"/>
  <c r="BA2359" i="31"/>
  <c r="BB2359" i="31"/>
  <c r="DO2359" i="31"/>
  <c r="E2360" i="31"/>
  <c r="L2360" i="31"/>
  <c r="U2360" i="31"/>
  <c r="V2360" i="31"/>
  <c r="W2360" i="31"/>
  <c r="X2360" i="31"/>
  <c r="AU2360" i="31"/>
  <c r="AV2360" i="31"/>
  <c r="AZ2360" i="31" s="1"/>
  <c r="BA2360" i="31"/>
  <c r="BB2360" i="31"/>
  <c r="DO2360" i="31"/>
  <c r="E2361" i="31"/>
  <c r="L2361" i="31"/>
  <c r="U2361" i="31"/>
  <c r="V2361" i="31"/>
  <c r="W2361" i="31"/>
  <c r="X2361" i="31"/>
  <c r="AU2361" i="31"/>
  <c r="AV2361" i="31"/>
  <c r="AY2361" i="31" s="1"/>
  <c r="BA2361" i="31"/>
  <c r="BB2361" i="31"/>
  <c r="DO2361" i="31"/>
  <c r="E2362" i="31"/>
  <c r="L2362" i="31"/>
  <c r="U2362" i="31"/>
  <c r="V2362" i="31"/>
  <c r="W2362" i="31"/>
  <c r="X2362" i="31"/>
  <c r="AU2362" i="31"/>
  <c r="AV2362" i="31"/>
  <c r="AY2362" i="31" s="1"/>
  <c r="BA2362" i="31"/>
  <c r="BB2362" i="31"/>
  <c r="DO2362" i="31"/>
  <c r="E2363" i="31"/>
  <c r="L2363" i="31"/>
  <c r="U2363" i="31"/>
  <c r="V2363" i="31"/>
  <c r="W2363" i="31"/>
  <c r="X2363" i="31"/>
  <c r="E2364" i="31"/>
  <c r="L2364" i="31"/>
  <c r="U2364" i="31"/>
  <c r="V2364" i="31"/>
  <c r="W2364" i="31"/>
  <c r="X2364" i="31"/>
  <c r="Z2364" i="31"/>
  <c r="AA2364" i="31"/>
  <c r="AB2364" i="31"/>
  <c r="AC2364" i="31"/>
  <c r="AU2364" i="31"/>
  <c r="AV2364" i="31"/>
  <c r="AW2364" i="31"/>
  <c r="BA2364" i="31" s="1"/>
  <c r="BB2364" i="31"/>
  <c r="E2365" i="31"/>
  <c r="L2365" i="31"/>
  <c r="U2365" i="31"/>
  <c r="V2365" i="31"/>
  <c r="W2365" i="31"/>
  <c r="X2365" i="31"/>
  <c r="Z2365" i="31"/>
  <c r="AA2365" i="31"/>
  <c r="AB2365" i="31"/>
  <c r="AC2365" i="31"/>
  <c r="AU2365" i="31"/>
  <c r="AV2365" i="31"/>
  <c r="AW2365" i="31"/>
  <c r="BA2365" i="31" s="1"/>
  <c r="BB2365" i="31"/>
  <c r="E2366" i="31"/>
  <c r="L2366" i="31"/>
  <c r="V2366" i="31"/>
  <c r="W2366" i="31"/>
  <c r="X2366" i="31"/>
  <c r="Z2366" i="31"/>
  <c r="AA2366" i="31"/>
  <c r="AB2366" i="31"/>
  <c r="AC2366" i="31"/>
  <c r="AU2366" i="31"/>
  <c r="AV2366" i="31"/>
  <c r="AZ2366" i="31" s="1"/>
  <c r="AW2366" i="31"/>
  <c r="BA2366" i="31" s="1"/>
  <c r="BB2366" i="31"/>
  <c r="E2367" i="31"/>
  <c r="L2367" i="31"/>
  <c r="V2367" i="31"/>
  <c r="W2367" i="31"/>
  <c r="X2367" i="31"/>
  <c r="Z2367" i="31"/>
  <c r="AA2367" i="31"/>
  <c r="AB2367" i="31"/>
  <c r="AC2367" i="31"/>
  <c r="AU2367" i="31"/>
  <c r="AV2367" i="31"/>
  <c r="AZ2367" i="31" s="1"/>
  <c r="AW2367" i="31"/>
  <c r="BB2367" i="31"/>
  <c r="E2368" i="31"/>
  <c r="L2368" i="31"/>
  <c r="U2368" i="31"/>
  <c r="V2368" i="31"/>
  <c r="W2368" i="31"/>
  <c r="X2368" i="31"/>
  <c r="Z2368" i="31"/>
  <c r="AA2368" i="31"/>
  <c r="AB2368" i="31"/>
  <c r="AC2368" i="31"/>
  <c r="AU2368" i="31"/>
  <c r="AV2368" i="31"/>
  <c r="AW2368" i="31"/>
  <c r="BA2368" i="31" s="1"/>
  <c r="BB2368" i="31"/>
  <c r="E2369" i="31"/>
  <c r="L2369" i="31"/>
  <c r="U2369" i="31"/>
  <c r="V2369" i="31"/>
  <c r="W2369" i="31"/>
  <c r="X2369" i="31"/>
  <c r="Z2369" i="31"/>
  <c r="AA2369" i="31"/>
  <c r="AB2369" i="31"/>
  <c r="AC2369" i="31"/>
  <c r="AU2369" i="31"/>
  <c r="AV2369" i="31"/>
  <c r="AW2369" i="31"/>
  <c r="BA2369" i="31" s="1"/>
  <c r="BB2369" i="31"/>
  <c r="E2370" i="31"/>
  <c r="L2370" i="31"/>
  <c r="V2370" i="31"/>
  <c r="W2370" i="31"/>
  <c r="X2370" i="31"/>
  <c r="Z2370" i="31"/>
  <c r="AA2370" i="31"/>
  <c r="AB2370" i="31"/>
  <c r="AC2370" i="31"/>
  <c r="AU2370" i="31"/>
  <c r="AV2370" i="31"/>
  <c r="AW2370" i="31"/>
  <c r="BA2370" i="31" s="1"/>
  <c r="BB2370" i="31"/>
  <c r="E2371" i="31"/>
  <c r="L2371" i="31"/>
  <c r="V2371" i="31"/>
  <c r="W2371" i="31"/>
  <c r="X2371" i="31"/>
  <c r="Z2371" i="31"/>
  <c r="AA2371" i="31"/>
  <c r="AB2371" i="31"/>
  <c r="AC2371" i="31"/>
  <c r="AU2371" i="31"/>
  <c r="AV2371" i="31"/>
  <c r="AZ2371" i="31" s="1"/>
  <c r="AW2371" i="31"/>
  <c r="BB2371" i="31"/>
  <c r="E2372" i="31"/>
  <c r="L2372" i="31"/>
  <c r="U2372" i="31"/>
  <c r="V2372" i="31"/>
  <c r="W2372" i="31"/>
  <c r="X2372" i="31"/>
  <c r="AA2372" i="31"/>
  <c r="AB2372" i="31"/>
  <c r="AC2372" i="31"/>
  <c r="AU2372" i="31"/>
  <c r="AV2372" i="31"/>
  <c r="AW2372" i="31"/>
  <c r="BA2372" i="31" s="1"/>
  <c r="BB2372" i="31"/>
  <c r="E2373" i="31"/>
  <c r="L2373" i="31"/>
  <c r="V2373" i="31"/>
  <c r="W2373" i="31"/>
  <c r="X2373" i="31"/>
  <c r="AA2373" i="31"/>
  <c r="AB2373" i="31"/>
  <c r="AC2373" i="31"/>
  <c r="AU2373" i="31"/>
  <c r="AV2373" i="31"/>
  <c r="AZ2373" i="31" s="1"/>
  <c r="AW2373" i="31"/>
  <c r="BA2373" i="31" s="1"/>
  <c r="BB2373" i="31"/>
  <c r="E2374" i="31"/>
  <c r="L2374" i="31"/>
  <c r="U2374" i="31"/>
  <c r="V2374" i="31"/>
  <c r="W2374" i="31"/>
  <c r="X2374" i="31"/>
  <c r="AA2374" i="31"/>
  <c r="AB2374" i="31"/>
  <c r="AC2374" i="31"/>
  <c r="Z2374" i="31" s="1"/>
  <c r="AU2374" i="31"/>
  <c r="AV2374" i="31"/>
  <c r="AW2374" i="31"/>
  <c r="BA2374" i="31" s="1"/>
  <c r="BB2374" i="31"/>
  <c r="E2375" i="31"/>
  <c r="L2375" i="31"/>
  <c r="V2375" i="31"/>
  <c r="W2375" i="31"/>
  <c r="X2375" i="31"/>
  <c r="AA2375" i="31"/>
  <c r="AB2375" i="31"/>
  <c r="AC2375" i="31"/>
  <c r="AU2375" i="31"/>
  <c r="AV2375" i="31"/>
  <c r="AW2375" i="31"/>
  <c r="AZ2375" i="31"/>
  <c r="BB2375" i="31"/>
  <c r="E2376" i="31"/>
  <c r="L2376" i="31"/>
  <c r="U2376" i="31"/>
  <c r="V2376" i="31"/>
  <c r="W2376" i="31"/>
  <c r="X2376" i="31"/>
  <c r="Z2376" i="31"/>
  <c r="AA2376" i="31"/>
  <c r="AB2376" i="31"/>
  <c r="AC2376" i="31"/>
  <c r="AU2376" i="31"/>
  <c r="AV2376" i="31"/>
  <c r="AY2376" i="31" s="1"/>
  <c r="BA2376" i="31"/>
  <c r="BB2376" i="31"/>
  <c r="DO2376" i="31"/>
  <c r="E2377" i="31"/>
  <c r="L2377" i="31"/>
  <c r="U2377" i="31"/>
  <c r="V2377" i="31"/>
  <c r="W2377" i="31"/>
  <c r="X2377" i="31"/>
  <c r="Z2377" i="31"/>
  <c r="AA2377" i="31"/>
  <c r="AB2377" i="31"/>
  <c r="AC2377" i="31"/>
  <c r="AN2377" i="31"/>
  <c r="AM2377" i="31" s="1"/>
  <c r="AO2377" i="31"/>
  <c r="AU2377" i="31"/>
  <c r="AV2377" i="31"/>
  <c r="AZ2377" i="31" s="1"/>
  <c r="AW2377" i="31"/>
  <c r="BA2377" i="31" s="1"/>
  <c r="AY2377" i="31"/>
  <c r="BB2377" i="31"/>
  <c r="DO2377" i="31"/>
  <c r="E2378" i="31"/>
  <c r="L2378" i="31"/>
  <c r="U2378" i="31"/>
  <c r="V2378" i="31"/>
  <c r="W2378" i="31"/>
  <c r="X2378" i="31"/>
  <c r="Z2378" i="31"/>
  <c r="AA2378" i="31"/>
  <c r="AB2378" i="31"/>
  <c r="AC2378" i="31"/>
  <c r="AN2378" i="31"/>
  <c r="AM2378" i="31" s="1"/>
  <c r="AO2378" i="31"/>
  <c r="AU2378" i="31"/>
  <c r="AV2378" i="31"/>
  <c r="AZ2378" i="31" s="1"/>
  <c r="AW2378" i="31"/>
  <c r="BA2378" i="31" s="1"/>
  <c r="BB2378" i="31"/>
  <c r="DO2378" i="31"/>
  <c r="E2379" i="31"/>
  <c r="L2379" i="31"/>
  <c r="U2379" i="31"/>
  <c r="V2379" i="31"/>
  <c r="W2379" i="31"/>
  <c r="X2379" i="31"/>
  <c r="Z2379" i="31"/>
  <c r="AA2379" i="31"/>
  <c r="AB2379" i="31"/>
  <c r="AC2379" i="31"/>
  <c r="AN2379" i="31"/>
  <c r="AO2379" i="31"/>
  <c r="AU2379" i="31"/>
  <c r="AV2379" i="31"/>
  <c r="AW2379" i="31"/>
  <c r="BA2379" i="31" s="1"/>
  <c r="BB2379" i="31"/>
  <c r="DO2379" i="31"/>
  <c r="E2380" i="31"/>
  <c r="L2380" i="31"/>
  <c r="U2380" i="31"/>
  <c r="V2380" i="31"/>
  <c r="W2380" i="31"/>
  <c r="X2380" i="31"/>
  <c r="Z2380" i="31"/>
  <c r="AA2380" i="31"/>
  <c r="AB2380" i="31"/>
  <c r="AC2380" i="31"/>
  <c r="AN2380" i="31"/>
  <c r="AO2380" i="31"/>
  <c r="AU2380" i="31"/>
  <c r="AV2380" i="31"/>
  <c r="AW2380" i="31"/>
  <c r="BA2380" i="31" s="1"/>
  <c r="BB2380" i="31"/>
  <c r="DO2380" i="31"/>
  <c r="E2381" i="31"/>
  <c r="L2381" i="31"/>
  <c r="U2381" i="31"/>
  <c r="V2381" i="31"/>
  <c r="W2381" i="31"/>
  <c r="X2381" i="31"/>
  <c r="Z2381" i="31"/>
  <c r="AA2381" i="31"/>
  <c r="AB2381" i="31"/>
  <c r="AC2381" i="31"/>
  <c r="AN2381" i="31"/>
  <c r="AO2381" i="31"/>
  <c r="AU2381" i="31"/>
  <c r="AV2381" i="31"/>
  <c r="AW2381" i="31"/>
  <c r="BA2381" i="31" s="1"/>
  <c r="BB2381" i="31"/>
  <c r="DO2381" i="31"/>
  <c r="E2382" i="31"/>
  <c r="L2382" i="31"/>
  <c r="U2382" i="31"/>
  <c r="V2382" i="31"/>
  <c r="W2382" i="31"/>
  <c r="X2382" i="31"/>
  <c r="Z2382" i="31"/>
  <c r="AA2382" i="31"/>
  <c r="AB2382" i="31"/>
  <c r="AC2382" i="31"/>
  <c r="AN2382" i="31"/>
  <c r="AM2382" i="31" s="1"/>
  <c r="AO2382" i="31"/>
  <c r="AU2382" i="31"/>
  <c r="AV2382" i="31"/>
  <c r="AZ2382" i="31" s="1"/>
  <c r="AW2382" i="31"/>
  <c r="AY2382" i="31"/>
  <c r="BA2382" i="31"/>
  <c r="BB2382" i="31"/>
  <c r="DO2382" i="31"/>
  <c r="E2383" i="31"/>
  <c r="L2383" i="31"/>
  <c r="U2383" i="31"/>
  <c r="V2383" i="31"/>
  <c r="W2383" i="31"/>
  <c r="X2383" i="31"/>
  <c r="Z2383" i="31"/>
  <c r="AA2383" i="31"/>
  <c r="AB2383" i="31"/>
  <c r="AC2383" i="31"/>
  <c r="AN2383" i="31"/>
  <c r="AO2383" i="31"/>
  <c r="AU2383" i="31"/>
  <c r="AV2383" i="31"/>
  <c r="AW2383" i="31"/>
  <c r="BA2383" i="31" s="1"/>
  <c r="BB2383" i="31"/>
  <c r="DO2383" i="31"/>
  <c r="E2384" i="31"/>
  <c r="L2384" i="31"/>
  <c r="U2384" i="31"/>
  <c r="V2384" i="31"/>
  <c r="W2384" i="31"/>
  <c r="X2384" i="31"/>
  <c r="Z2384" i="31"/>
  <c r="AA2384" i="31"/>
  <c r="AB2384" i="31"/>
  <c r="AC2384" i="31"/>
  <c r="AN2384" i="31"/>
  <c r="AO2384" i="31"/>
  <c r="AU2384" i="31"/>
  <c r="AV2384" i="31"/>
  <c r="AW2384" i="31"/>
  <c r="BA2384" i="31" s="1"/>
  <c r="BB2384" i="31"/>
  <c r="DO2384" i="31"/>
  <c r="E2385" i="31"/>
  <c r="L2385" i="31"/>
  <c r="U2385" i="31"/>
  <c r="V2385" i="31"/>
  <c r="W2385" i="31"/>
  <c r="X2385" i="31"/>
  <c r="Z2385" i="31"/>
  <c r="AA2385" i="31"/>
  <c r="AB2385" i="31"/>
  <c r="AC2385" i="31"/>
  <c r="AN2385" i="31"/>
  <c r="AO2385" i="31"/>
  <c r="AU2385" i="31"/>
  <c r="AV2385" i="31"/>
  <c r="AW2385" i="31"/>
  <c r="BA2385" i="31" s="1"/>
  <c r="BB2385" i="31"/>
  <c r="DO2385" i="31"/>
  <c r="E2386" i="31"/>
  <c r="L2386" i="31"/>
  <c r="U2386" i="31"/>
  <c r="V2386" i="31"/>
  <c r="W2386" i="31"/>
  <c r="X2386" i="31"/>
  <c r="Z2386" i="31"/>
  <c r="AA2386" i="31"/>
  <c r="AB2386" i="31"/>
  <c r="AC2386" i="31"/>
  <c r="AN2386" i="31"/>
  <c r="AM2386" i="31" s="1"/>
  <c r="AO2386" i="31"/>
  <c r="AU2386" i="31"/>
  <c r="AV2386" i="31"/>
  <c r="AZ2386" i="31" s="1"/>
  <c r="AW2386" i="31"/>
  <c r="BA2386" i="31" s="1"/>
  <c r="BB2386" i="31"/>
  <c r="DO2386" i="31"/>
  <c r="E2387" i="31"/>
  <c r="L2387" i="31"/>
  <c r="U2387" i="31"/>
  <c r="V2387" i="31"/>
  <c r="W2387" i="31"/>
  <c r="X2387" i="31"/>
  <c r="Z2387" i="31"/>
  <c r="AA2387" i="31"/>
  <c r="AB2387" i="31"/>
  <c r="AC2387" i="31"/>
  <c r="AN2387" i="31"/>
  <c r="AO2387" i="31"/>
  <c r="AU2387" i="31"/>
  <c r="AV2387" i="31"/>
  <c r="AY2387" i="31" s="1"/>
  <c r="AW2387" i="31"/>
  <c r="BA2387" i="31" s="1"/>
  <c r="BB2387" i="31"/>
  <c r="DO2387" i="31"/>
  <c r="E2388" i="31"/>
  <c r="L2388" i="31"/>
  <c r="U2388" i="31"/>
  <c r="Z2388" i="31"/>
  <c r="AA2388" i="31"/>
  <c r="AB2388" i="31"/>
  <c r="AC2388" i="31"/>
  <c r="E2389" i="31"/>
  <c r="L2389" i="31"/>
  <c r="U2389" i="31"/>
  <c r="Z2389" i="31"/>
  <c r="AA2389" i="31"/>
  <c r="AB2389" i="31"/>
  <c r="AC2389" i="31"/>
  <c r="E2390" i="31"/>
  <c r="L2390" i="31"/>
  <c r="U2390" i="31"/>
  <c r="Z2390" i="31"/>
  <c r="AA2390" i="31"/>
  <c r="AB2390" i="31"/>
  <c r="AC2390" i="31"/>
  <c r="E2391" i="31"/>
  <c r="L2391" i="31"/>
  <c r="U2391" i="31"/>
  <c r="Z2391" i="31"/>
  <c r="AA2391" i="31"/>
  <c r="AB2391" i="31"/>
  <c r="AC2391" i="31"/>
  <c r="E2392" i="31"/>
  <c r="L2392" i="31"/>
  <c r="U2392" i="31"/>
  <c r="V2392" i="31"/>
  <c r="W2392" i="31"/>
  <c r="X2392" i="31"/>
  <c r="Z2392" i="31"/>
  <c r="AA2392" i="31"/>
  <c r="AB2392" i="31"/>
  <c r="AC2392" i="31"/>
  <c r="AN2392" i="31"/>
  <c r="AO2392" i="31"/>
  <c r="AU2392" i="31"/>
  <c r="AV2392" i="31"/>
  <c r="AW2392" i="31"/>
  <c r="BA2392" i="31" s="1"/>
  <c r="BB2392" i="31"/>
  <c r="DO2392" i="31"/>
  <c r="E2393" i="31"/>
  <c r="L2393" i="31"/>
  <c r="U2393" i="31"/>
  <c r="V2393" i="31"/>
  <c r="W2393" i="31"/>
  <c r="X2393" i="31"/>
  <c r="Z2393" i="31"/>
  <c r="AA2393" i="31"/>
  <c r="AB2393" i="31"/>
  <c r="AC2393" i="31"/>
  <c r="AN2393" i="31"/>
  <c r="AM2393" i="31" s="1"/>
  <c r="AO2393" i="31"/>
  <c r="AU2393" i="31"/>
  <c r="AV2393" i="31"/>
  <c r="AW2393" i="31"/>
  <c r="BA2393" i="31" s="1"/>
  <c r="BB2393" i="31"/>
  <c r="DO2393" i="31"/>
  <c r="E2394" i="31"/>
  <c r="L2394" i="31"/>
  <c r="U2394" i="31"/>
  <c r="V2394" i="31"/>
  <c r="W2394" i="31"/>
  <c r="X2394" i="31"/>
  <c r="Z2394" i="31"/>
  <c r="AA2394" i="31"/>
  <c r="AB2394" i="31"/>
  <c r="AC2394" i="31"/>
  <c r="AN2394" i="31"/>
  <c r="AM2394" i="31" s="1"/>
  <c r="AO2394" i="31"/>
  <c r="AU2394" i="31"/>
  <c r="AV2394" i="31"/>
  <c r="AW2394" i="31"/>
  <c r="BA2394" i="31" s="1"/>
  <c r="BB2394" i="31"/>
  <c r="DO2394" i="31"/>
  <c r="E2395" i="31"/>
  <c r="L2395" i="31"/>
  <c r="U2395" i="31"/>
  <c r="Z2395" i="31"/>
  <c r="AA2395" i="31"/>
  <c r="AB2395" i="31"/>
  <c r="AC2395" i="31"/>
  <c r="E2396" i="31"/>
  <c r="L2396" i="31"/>
  <c r="U2396" i="31"/>
  <c r="Z2396" i="31"/>
  <c r="AA2396" i="31"/>
  <c r="AB2396" i="31"/>
  <c r="AC2396" i="31"/>
  <c r="E2397" i="31"/>
  <c r="L2397" i="31"/>
  <c r="U2397" i="31"/>
  <c r="V2397" i="31"/>
  <c r="W2397" i="31"/>
  <c r="X2397" i="31"/>
  <c r="Z2397" i="31"/>
  <c r="AA2397" i="31"/>
  <c r="AB2397" i="31"/>
  <c r="AC2397" i="31"/>
  <c r="AN2397" i="31"/>
  <c r="AM2397" i="31" s="1"/>
  <c r="AO2397" i="31"/>
  <c r="AU2397" i="31"/>
  <c r="AV2397" i="31"/>
  <c r="AZ2397" i="31" s="1"/>
  <c r="AW2397" i="31"/>
  <c r="BA2397" i="31" s="1"/>
  <c r="BB2397" i="31"/>
  <c r="DO2397" i="31"/>
  <c r="E2398" i="31"/>
  <c r="L2398" i="31"/>
  <c r="U2398" i="31"/>
  <c r="V2398" i="31"/>
  <c r="W2398" i="31"/>
  <c r="X2398" i="31"/>
  <c r="Z2398" i="31"/>
  <c r="AA2398" i="31"/>
  <c r="AB2398" i="31"/>
  <c r="AC2398" i="31"/>
  <c r="AU2398" i="31"/>
  <c r="AV2398" i="31"/>
  <c r="AY2398" i="31" s="1"/>
  <c r="BA2398" i="31"/>
  <c r="BB2398" i="31"/>
  <c r="DO2398" i="31"/>
  <c r="E2399" i="31"/>
  <c r="L2399" i="31"/>
  <c r="U2399" i="31"/>
  <c r="V2399" i="31"/>
  <c r="W2399" i="31"/>
  <c r="X2399" i="31"/>
  <c r="Z2399" i="31"/>
  <c r="AA2399" i="31"/>
  <c r="AB2399" i="31"/>
  <c r="AC2399" i="31"/>
  <c r="AU2399" i="31"/>
  <c r="AV2399" i="31"/>
  <c r="AY2399" i="31" s="1"/>
  <c r="BA2399" i="31"/>
  <c r="BB2399" i="31"/>
  <c r="DO2399" i="31"/>
  <c r="E2400" i="31"/>
  <c r="L2400" i="31"/>
  <c r="U2400" i="31"/>
  <c r="V2400" i="31"/>
  <c r="W2400" i="31"/>
  <c r="X2400" i="31"/>
  <c r="Z2400" i="31"/>
  <c r="AA2400" i="31"/>
  <c r="AB2400" i="31"/>
  <c r="AC2400" i="31"/>
  <c r="E2401" i="31"/>
  <c r="L2401" i="31"/>
  <c r="U2401" i="31"/>
  <c r="V2401" i="31"/>
  <c r="W2401" i="31"/>
  <c r="X2401" i="31"/>
  <c r="E2402" i="31"/>
  <c r="L2402" i="31"/>
  <c r="U2402" i="31"/>
  <c r="V2402" i="31"/>
  <c r="W2402" i="31"/>
  <c r="X2402" i="31"/>
  <c r="E2403" i="31"/>
  <c r="L2403" i="31"/>
  <c r="U2403" i="31"/>
  <c r="V2403" i="31"/>
  <c r="W2403" i="31"/>
  <c r="X2403" i="31"/>
  <c r="AU2403" i="31"/>
  <c r="AV2403" i="31"/>
  <c r="BA2403" i="31"/>
  <c r="BB2403" i="31"/>
  <c r="DO2403" i="31"/>
  <c r="E2404" i="31"/>
  <c r="L2404" i="31"/>
  <c r="U2404" i="31"/>
  <c r="V2404" i="31"/>
  <c r="W2404" i="31"/>
  <c r="X2404" i="31"/>
  <c r="E2405" i="31"/>
  <c r="L2405" i="31"/>
  <c r="U2405" i="31"/>
  <c r="V2405" i="31"/>
  <c r="W2405" i="31"/>
  <c r="X2405" i="31"/>
  <c r="AU2405" i="31"/>
  <c r="AV2405" i="31"/>
  <c r="AY2405" i="31" s="1"/>
  <c r="BA2405" i="31"/>
  <c r="BB2405" i="31"/>
  <c r="DO2405" i="31"/>
  <c r="E2406" i="31"/>
  <c r="L2406" i="31"/>
  <c r="U2406" i="31"/>
  <c r="V2406" i="31"/>
  <c r="W2406" i="31"/>
  <c r="X2406" i="31"/>
  <c r="E2407" i="31"/>
  <c r="L2407" i="31"/>
  <c r="U2407" i="31"/>
  <c r="Z2407" i="31"/>
  <c r="AA2407" i="31"/>
  <c r="AB2407" i="31"/>
  <c r="AC2407" i="31"/>
  <c r="AU2407" i="31"/>
  <c r="AV2407" i="31"/>
  <c r="AY2407" i="31" s="1"/>
  <c r="AW2407" i="31"/>
  <c r="BA2407" i="31" s="1"/>
  <c r="BB2407" i="31"/>
  <c r="E2408" i="31"/>
  <c r="L2408" i="31"/>
  <c r="U2408" i="31"/>
  <c r="V2408" i="31"/>
  <c r="W2408" i="31"/>
  <c r="X2408" i="31"/>
  <c r="E2409" i="31"/>
  <c r="L2409" i="31"/>
  <c r="U2409" i="31"/>
  <c r="V2409" i="31"/>
  <c r="W2409" i="31"/>
  <c r="X2409" i="31"/>
  <c r="E2410" i="31"/>
  <c r="L2410" i="31"/>
  <c r="U2410" i="31"/>
  <c r="V2410" i="31"/>
  <c r="W2410" i="31"/>
  <c r="X2410" i="31"/>
  <c r="E2411" i="31"/>
  <c r="L2411" i="31"/>
  <c r="E2412" i="31"/>
  <c r="L2412" i="31"/>
  <c r="U2412" i="31"/>
  <c r="V2412" i="31"/>
  <c r="W2412" i="31"/>
  <c r="X2412" i="31"/>
  <c r="AN2412" i="31"/>
  <c r="AO2412" i="31"/>
  <c r="AU2412" i="31"/>
  <c r="AV2412" i="31"/>
  <c r="AY2412" i="31" s="1"/>
  <c r="BA2412" i="31"/>
  <c r="BB2412" i="31"/>
  <c r="E2413" i="31"/>
  <c r="L2413" i="31"/>
  <c r="U2413" i="31"/>
  <c r="V2413" i="31"/>
  <c r="W2413" i="31"/>
  <c r="X2413" i="31"/>
  <c r="AN2413" i="31"/>
  <c r="AO2413" i="31"/>
  <c r="AU2413" i="31"/>
  <c r="AV2413" i="31"/>
  <c r="AY2413" i="31" s="1"/>
  <c r="BA2413" i="31"/>
  <c r="BB2413" i="31"/>
  <c r="E2414" i="31"/>
  <c r="L2414" i="31"/>
  <c r="U2414" i="31"/>
  <c r="V2414" i="31"/>
  <c r="W2414" i="31"/>
  <c r="X2414" i="31"/>
  <c r="AN2414" i="31"/>
  <c r="AO2414" i="31"/>
  <c r="AU2414" i="31"/>
  <c r="AV2414" i="31"/>
  <c r="AY2414" i="31" s="1"/>
  <c r="BA2414" i="31"/>
  <c r="BB2414" i="31"/>
  <c r="E2415" i="31"/>
  <c r="L2415" i="31"/>
  <c r="U2415" i="31"/>
  <c r="V2415" i="31"/>
  <c r="W2415" i="31"/>
  <c r="X2415" i="31"/>
  <c r="AN2415" i="31"/>
  <c r="AO2415" i="31"/>
  <c r="AU2415" i="31"/>
  <c r="AV2415" i="31"/>
  <c r="AY2415" i="31" s="1"/>
  <c r="BA2415" i="31"/>
  <c r="BB2415" i="31"/>
  <c r="E2416" i="31"/>
  <c r="L2416" i="31"/>
  <c r="U2416" i="31"/>
  <c r="V2416" i="31"/>
  <c r="W2416" i="31"/>
  <c r="X2416" i="31"/>
  <c r="AN2416" i="31"/>
  <c r="AO2416" i="31"/>
  <c r="AU2416" i="31"/>
  <c r="AV2416" i="31"/>
  <c r="AY2416" i="31" s="1"/>
  <c r="BA2416" i="31"/>
  <c r="BB2416" i="31"/>
  <c r="E2417" i="31"/>
  <c r="L2417" i="31"/>
  <c r="U2417" i="31"/>
  <c r="V2417" i="31"/>
  <c r="W2417" i="31"/>
  <c r="X2417" i="31"/>
  <c r="AN2417" i="31"/>
  <c r="AO2417" i="31"/>
  <c r="AU2417" i="31"/>
  <c r="AV2417" i="31"/>
  <c r="AY2417" i="31" s="1"/>
  <c r="BA2417" i="31"/>
  <c r="BB2417" i="31"/>
  <c r="E2418" i="31"/>
  <c r="L2418" i="31"/>
  <c r="U2418" i="31"/>
  <c r="V2418" i="31"/>
  <c r="W2418" i="31"/>
  <c r="X2418" i="31"/>
  <c r="AN2418" i="31"/>
  <c r="AO2418" i="31"/>
  <c r="AU2418" i="31"/>
  <c r="AV2418" i="31"/>
  <c r="AY2418" i="31" s="1"/>
  <c r="BA2418" i="31"/>
  <c r="BB2418" i="31"/>
  <c r="E2419" i="31"/>
  <c r="L2419" i="31"/>
  <c r="U2419" i="31"/>
  <c r="V2419" i="31"/>
  <c r="W2419" i="31"/>
  <c r="X2419" i="31"/>
  <c r="AN2419" i="31"/>
  <c r="AO2419" i="31"/>
  <c r="AU2419" i="31"/>
  <c r="AV2419" i="31"/>
  <c r="AY2419" i="31" s="1"/>
  <c r="BA2419" i="31"/>
  <c r="BB2419" i="31"/>
  <c r="E2420" i="31"/>
  <c r="L2420" i="31"/>
  <c r="U2420" i="31"/>
  <c r="V2420" i="31"/>
  <c r="W2420" i="31"/>
  <c r="X2420" i="31"/>
  <c r="AN2420" i="31"/>
  <c r="AO2420" i="31"/>
  <c r="AU2420" i="31"/>
  <c r="AV2420" i="31"/>
  <c r="AY2420" i="31" s="1"/>
  <c r="BA2420" i="31"/>
  <c r="BB2420" i="31"/>
  <c r="E2421" i="31"/>
  <c r="L2421" i="31"/>
  <c r="U2421" i="31"/>
  <c r="V2421" i="31"/>
  <c r="W2421" i="31"/>
  <c r="X2421" i="31"/>
  <c r="AN2421" i="31"/>
  <c r="AO2421" i="31"/>
  <c r="AU2421" i="31"/>
  <c r="AV2421" i="31"/>
  <c r="AY2421" i="31" s="1"/>
  <c r="BA2421" i="31"/>
  <c r="BB2421" i="31"/>
  <c r="E2422" i="31"/>
  <c r="L2422" i="31"/>
  <c r="U2422" i="31"/>
  <c r="V2422" i="31"/>
  <c r="W2422" i="31"/>
  <c r="X2422" i="31"/>
  <c r="AN2422" i="31"/>
  <c r="AO2422" i="31"/>
  <c r="AU2422" i="31"/>
  <c r="AV2422" i="31"/>
  <c r="AY2422" i="31" s="1"/>
  <c r="BA2422" i="31"/>
  <c r="BB2422" i="31"/>
  <c r="E2423" i="31"/>
  <c r="L2423" i="31"/>
  <c r="U2423" i="31"/>
  <c r="V2423" i="31"/>
  <c r="W2423" i="31"/>
  <c r="X2423" i="31"/>
  <c r="AN2423" i="31"/>
  <c r="AO2423" i="31"/>
  <c r="AU2423" i="31"/>
  <c r="AV2423" i="31"/>
  <c r="AY2423" i="31" s="1"/>
  <c r="BA2423" i="31"/>
  <c r="BB2423" i="31"/>
  <c r="E2424" i="31"/>
  <c r="L2424" i="31"/>
  <c r="U2424" i="31"/>
  <c r="V2424" i="31"/>
  <c r="W2424" i="31"/>
  <c r="X2424" i="31"/>
  <c r="AN2424" i="31"/>
  <c r="AO2424" i="31"/>
  <c r="AU2424" i="31"/>
  <c r="AV2424" i="31"/>
  <c r="AY2424" i="31" s="1"/>
  <c r="BA2424" i="31"/>
  <c r="BB2424" i="31"/>
  <c r="DO2424" i="31"/>
  <c r="E2425" i="31"/>
  <c r="L2425" i="31"/>
  <c r="U2425" i="31"/>
  <c r="V2425" i="31"/>
  <c r="W2425" i="31"/>
  <c r="X2425" i="31"/>
  <c r="AN2425" i="31"/>
  <c r="AO2425" i="31"/>
  <c r="AU2425" i="31"/>
  <c r="AV2425" i="31"/>
  <c r="BA2425" i="31"/>
  <c r="BB2425" i="31"/>
  <c r="DO2425" i="31"/>
  <c r="E2426" i="31"/>
  <c r="L2426" i="31"/>
  <c r="U2426" i="31"/>
  <c r="V2426" i="31"/>
  <c r="W2426" i="31"/>
  <c r="X2426" i="31"/>
  <c r="AN2426" i="31"/>
  <c r="AO2426" i="31"/>
  <c r="AU2426" i="31"/>
  <c r="AV2426" i="31"/>
  <c r="AZ2426" i="31" s="1"/>
  <c r="BA2426" i="31"/>
  <c r="BB2426" i="31"/>
  <c r="E2427" i="31"/>
  <c r="L2427" i="31"/>
  <c r="U2427" i="31"/>
  <c r="V2427" i="31"/>
  <c r="W2427" i="31"/>
  <c r="X2427" i="31"/>
  <c r="AN2427" i="31"/>
  <c r="AO2427" i="31"/>
  <c r="AU2427" i="31"/>
  <c r="AV2427" i="31"/>
  <c r="AZ2427" i="31" s="1"/>
  <c r="BA2427" i="31"/>
  <c r="BB2427" i="31"/>
  <c r="E2428" i="31"/>
  <c r="L2428" i="31"/>
  <c r="U2428" i="31"/>
  <c r="V2428" i="31"/>
  <c r="W2428" i="31"/>
  <c r="X2428" i="31"/>
  <c r="AN2428" i="31"/>
  <c r="AO2428" i="31"/>
  <c r="AU2428" i="31"/>
  <c r="AV2428" i="31"/>
  <c r="BA2428" i="31"/>
  <c r="BB2428" i="31"/>
  <c r="DO2428" i="31"/>
  <c r="E2429" i="31"/>
  <c r="L2429" i="31"/>
  <c r="U2429" i="31"/>
  <c r="V2429" i="31"/>
  <c r="W2429" i="31"/>
  <c r="X2429" i="31"/>
  <c r="AN2429" i="31"/>
  <c r="AO2429" i="31"/>
  <c r="AU2429" i="31"/>
  <c r="AV2429" i="31"/>
  <c r="BA2429" i="31"/>
  <c r="BB2429" i="31"/>
  <c r="E2430" i="31"/>
  <c r="L2430" i="31"/>
  <c r="U2430" i="31"/>
  <c r="V2430" i="31"/>
  <c r="W2430" i="31"/>
  <c r="X2430" i="31"/>
  <c r="AN2430" i="31"/>
  <c r="AO2430" i="31"/>
  <c r="AU2430" i="31"/>
  <c r="AV2430" i="31"/>
  <c r="BA2430" i="31"/>
  <c r="BB2430" i="31"/>
  <c r="DO2430" i="31"/>
  <c r="E2431" i="31"/>
  <c r="L2431" i="31"/>
  <c r="U2431" i="31"/>
  <c r="V2431" i="31"/>
  <c r="W2431" i="31"/>
  <c r="X2431" i="31"/>
  <c r="AN2431" i="31"/>
  <c r="AO2431" i="31"/>
  <c r="AU2431" i="31"/>
  <c r="AV2431" i="31"/>
  <c r="AY2431" i="31" s="1"/>
  <c r="AZ2431" i="31"/>
  <c r="BA2431" i="31"/>
  <c r="BB2431" i="31"/>
  <c r="DO2431" i="31"/>
  <c r="E2432" i="31"/>
  <c r="L2432" i="31"/>
  <c r="U2432" i="31"/>
  <c r="V2432" i="31"/>
  <c r="W2432" i="31"/>
  <c r="X2432" i="31"/>
  <c r="AN2432" i="31"/>
  <c r="AO2432" i="31"/>
  <c r="AU2432" i="31"/>
  <c r="AV2432" i="31"/>
  <c r="AZ2432" i="31" s="1"/>
  <c r="BA2432" i="31"/>
  <c r="BB2432" i="31"/>
  <c r="DO2432" i="31"/>
  <c r="E2433" i="31"/>
  <c r="L2433" i="31"/>
  <c r="U2433" i="31"/>
  <c r="V2433" i="31"/>
  <c r="W2433" i="31"/>
  <c r="X2433" i="31"/>
  <c r="AN2433" i="31"/>
  <c r="AO2433" i="31"/>
  <c r="AU2433" i="31"/>
  <c r="AV2433" i="31"/>
  <c r="AY2433" i="31" s="1"/>
  <c r="BA2433" i="31"/>
  <c r="BB2433" i="31"/>
  <c r="DO2433" i="31"/>
  <c r="E2434" i="31"/>
  <c r="L2434" i="31"/>
  <c r="U2434" i="31"/>
  <c r="V2434" i="31"/>
  <c r="W2434" i="31"/>
  <c r="X2434" i="31"/>
  <c r="AN2434" i="31"/>
  <c r="AO2434" i="31"/>
  <c r="AU2434" i="31"/>
  <c r="AV2434" i="31"/>
  <c r="AY2434" i="31" s="1"/>
  <c r="AZ2434" i="31"/>
  <c r="BA2434" i="31"/>
  <c r="BB2434" i="31"/>
  <c r="E2435" i="31"/>
  <c r="L2435" i="31"/>
  <c r="U2435" i="31"/>
  <c r="V2435" i="31"/>
  <c r="W2435" i="31"/>
  <c r="X2435" i="31"/>
  <c r="AN2435" i="31"/>
  <c r="AO2435" i="31"/>
  <c r="AU2435" i="31"/>
  <c r="AV2435" i="31"/>
  <c r="BA2435" i="31"/>
  <c r="BB2435" i="31"/>
  <c r="E2436" i="31"/>
  <c r="L2436" i="31"/>
  <c r="U2436" i="31"/>
  <c r="V2436" i="31"/>
  <c r="W2436" i="31"/>
  <c r="X2436" i="31"/>
  <c r="AN2436" i="31"/>
  <c r="AO2436" i="31"/>
  <c r="E2437" i="31"/>
  <c r="L2437" i="31"/>
  <c r="U2437" i="31"/>
  <c r="V2437" i="31"/>
  <c r="W2437" i="31"/>
  <c r="X2437" i="31"/>
  <c r="AN2437" i="31"/>
  <c r="AO2437" i="31"/>
  <c r="AU2437" i="31"/>
  <c r="AV2437" i="31"/>
  <c r="AY2437" i="31" s="1"/>
  <c r="BA2437" i="31"/>
  <c r="BB2437" i="31"/>
  <c r="DO2437" i="31"/>
  <c r="E2438" i="31"/>
  <c r="L2438" i="31"/>
  <c r="U2438" i="31"/>
  <c r="V2438" i="31"/>
  <c r="W2438" i="31"/>
  <c r="X2438" i="31"/>
  <c r="Z2438" i="31"/>
  <c r="AA2438" i="31"/>
  <c r="AB2438" i="31"/>
  <c r="AC2438" i="31"/>
  <c r="AN2438" i="31"/>
  <c r="AO2438" i="31"/>
  <c r="L2439" i="31"/>
  <c r="U2439" i="31"/>
  <c r="V2439" i="31"/>
  <c r="W2439" i="31"/>
  <c r="X2439" i="31"/>
  <c r="AN2439" i="31"/>
  <c r="AO2439" i="31"/>
  <c r="AU2439" i="31"/>
  <c r="AV2439" i="31"/>
  <c r="AZ2439" i="31" s="1"/>
  <c r="BA2439" i="31"/>
  <c r="BB2439" i="31"/>
  <c r="L2440" i="31"/>
  <c r="U2440" i="31"/>
  <c r="V2440" i="31"/>
  <c r="W2440" i="31"/>
  <c r="X2440" i="31"/>
  <c r="AN2440" i="31"/>
  <c r="AO2440" i="31"/>
  <c r="AU2440" i="31"/>
  <c r="AV2440" i="31"/>
  <c r="AZ2440" i="31" s="1"/>
  <c r="BA2440" i="31"/>
  <c r="BB2440" i="31"/>
  <c r="L2441" i="31"/>
  <c r="U2441" i="31"/>
  <c r="V2441" i="31"/>
  <c r="W2441" i="31"/>
  <c r="X2441" i="31"/>
  <c r="AN2441" i="31"/>
  <c r="AO2441" i="31"/>
  <c r="AU2441" i="31"/>
  <c r="AV2441" i="31"/>
  <c r="BA2441" i="31"/>
  <c r="BB2441" i="31"/>
  <c r="L2442" i="31"/>
  <c r="U2442" i="31"/>
  <c r="V2442" i="31"/>
  <c r="W2442" i="31"/>
  <c r="X2442" i="31"/>
  <c r="AN2442" i="31"/>
  <c r="AO2442" i="31"/>
  <c r="AU2442" i="31"/>
  <c r="AV2442" i="31"/>
  <c r="BA2442" i="31"/>
  <c r="BB2442" i="31"/>
  <c r="L2443" i="31"/>
  <c r="U2443" i="31"/>
  <c r="V2443" i="31"/>
  <c r="W2443" i="31"/>
  <c r="X2443" i="31"/>
  <c r="AN2443" i="31"/>
  <c r="AO2443" i="31"/>
  <c r="AU2443" i="31"/>
  <c r="AV2443" i="31"/>
  <c r="AY2443" i="31" s="1"/>
  <c r="BA2443" i="31"/>
  <c r="BB2443" i="31"/>
  <c r="L2444" i="31"/>
  <c r="U2444" i="31"/>
  <c r="V2444" i="31"/>
  <c r="W2444" i="31"/>
  <c r="X2444" i="31"/>
  <c r="AN2444" i="31"/>
  <c r="AO2444" i="31"/>
  <c r="AU2444" i="31"/>
  <c r="AV2444" i="31"/>
  <c r="AY2444" i="31" s="1"/>
  <c r="BA2444" i="31"/>
  <c r="BB2444" i="31"/>
  <c r="E2445" i="31"/>
  <c r="L2445" i="31"/>
  <c r="U2445" i="31"/>
  <c r="V2445" i="31"/>
  <c r="W2445" i="31"/>
  <c r="X2445" i="31"/>
  <c r="Z2445" i="31"/>
  <c r="AA2445" i="31"/>
  <c r="AB2445" i="31"/>
  <c r="AC2445" i="31"/>
  <c r="AN2445" i="31"/>
  <c r="AM2445" i="31" s="1"/>
  <c r="AO2445" i="31"/>
  <c r="AU2445" i="31"/>
  <c r="AV2445" i="31"/>
  <c r="AZ2445" i="31" s="1"/>
  <c r="AW2445" i="31"/>
  <c r="BA2445" i="31" s="1"/>
  <c r="BB2445" i="31"/>
  <c r="E2446" i="31"/>
  <c r="L2446" i="31"/>
  <c r="U2446" i="31"/>
  <c r="V2446" i="31"/>
  <c r="W2446" i="31"/>
  <c r="X2446" i="31"/>
  <c r="Z2446" i="31"/>
  <c r="AA2446" i="31"/>
  <c r="AB2446" i="31"/>
  <c r="AC2446" i="31"/>
  <c r="AN2446" i="31"/>
  <c r="AM2446" i="31" s="1"/>
  <c r="AO2446" i="31"/>
  <c r="AU2446" i="31"/>
  <c r="AV2446" i="31"/>
  <c r="AZ2446" i="31" s="1"/>
  <c r="AW2446" i="31"/>
  <c r="BA2446" i="31" s="1"/>
  <c r="BB2446" i="31"/>
  <c r="E2447" i="31"/>
  <c r="L2447" i="31"/>
  <c r="U2447" i="31"/>
  <c r="V2447" i="31"/>
  <c r="W2447" i="31"/>
  <c r="X2447" i="31"/>
  <c r="Z2447" i="31"/>
  <c r="AA2447" i="31"/>
  <c r="AB2447" i="31"/>
  <c r="AC2447" i="31"/>
  <c r="AN2447" i="31"/>
  <c r="AO2447" i="31"/>
  <c r="AU2447" i="31"/>
  <c r="AV2447" i="31"/>
  <c r="AW2447" i="31"/>
  <c r="BA2447" i="31" s="1"/>
  <c r="BB2447" i="31"/>
  <c r="E2448" i="31"/>
  <c r="L2448" i="31"/>
  <c r="U2448" i="31"/>
  <c r="V2448" i="31"/>
  <c r="W2448" i="31"/>
  <c r="X2448" i="31"/>
  <c r="Z2448" i="31"/>
  <c r="AA2448" i="31"/>
  <c r="AB2448" i="31"/>
  <c r="AC2448" i="31"/>
  <c r="AE2448" i="31"/>
  <c r="AF2448" i="31"/>
  <c r="AG2448" i="31"/>
  <c r="AH2448" i="31"/>
  <c r="AM2448" i="31"/>
  <c r="AN2448" i="31"/>
  <c r="AO2448" i="31"/>
  <c r="AU2448" i="31"/>
  <c r="AV2448" i="31"/>
  <c r="AZ2448" i="31" s="1"/>
  <c r="AW2448" i="31"/>
  <c r="AX2448" i="31"/>
  <c r="BB2448" i="31" s="1"/>
  <c r="E2449" i="31"/>
  <c r="L2449" i="31"/>
  <c r="U2449" i="31"/>
  <c r="V2449" i="31"/>
  <c r="W2449" i="31"/>
  <c r="X2449" i="31"/>
  <c r="Z2449" i="31"/>
  <c r="AA2449" i="31"/>
  <c r="AB2449" i="31"/>
  <c r="AC2449" i="31"/>
  <c r="AE2449" i="31"/>
  <c r="AF2449" i="31"/>
  <c r="AG2449" i="31"/>
  <c r="AH2449" i="31"/>
  <c r="AN2449" i="31"/>
  <c r="AO2449" i="31"/>
  <c r="AU2449" i="31"/>
  <c r="AV2449" i="31"/>
  <c r="AW2449" i="31"/>
  <c r="BA2449" i="31" s="1"/>
  <c r="AX2449" i="31"/>
  <c r="AZ2449" i="31"/>
  <c r="E2450" i="31"/>
  <c r="L2450" i="31"/>
  <c r="U2450" i="31"/>
  <c r="V2450" i="31"/>
  <c r="W2450" i="31"/>
  <c r="X2450" i="31"/>
  <c r="Z2450" i="31"/>
  <c r="AA2450" i="31"/>
  <c r="AB2450" i="31"/>
  <c r="AC2450" i="31"/>
  <c r="AN2450" i="31"/>
  <c r="AM2450" i="31" s="1"/>
  <c r="AO2450" i="31"/>
  <c r="AU2450" i="31"/>
  <c r="AV2450" i="31"/>
  <c r="AZ2450" i="31" s="1"/>
  <c r="AW2450" i="31"/>
  <c r="BA2450" i="31" s="1"/>
  <c r="BB2450" i="31"/>
  <c r="E2451" i="31"/>
  <c r="L2451" i="31"/>
  <c r="U2451" i="31"/>
  <c r="V2451" i="31"/>
  <c r="W2451" i="31"/>
  <c r="X2451" i="31"/>
  <c r="Z2451" i="31"/>
  <c r="AA2451" i="31"/>
  <c r="AB2451" i="31"/>
  <c r="AC2451" i="31"/>
  <c r="AN2451" i="31"/>
  <c r="AM2451" i="31" s="1"/>
  <c r="AO2451" i="31"/>
  <c r="AU2451" i="31"/>
  <c r="AV2451" i="31"/>
  <c r="AW2451" i="31"/>
  <c r="BA2451" i="31" s="1"/>
  <c r="BB2451" i="31"/>
  <c r="E2452" i="31"/>
  <c r="L2452" i="31"/>
  <c r="U2452" i="31"/>
  <c r="V2452" i="31"/>
  <c r="W2452" i="31"/>
  <c r="X2452" i="31"/>
  <c r="Z2452" i="31"/>
  <c r="AA2452" i="31"/>
  <c r="AB2452" i="31"/>
  <c r="AC2452" i="31"/>
  <c r="AN2452" i="31"/>
  <c r="AO2452" i="31"/>
  <c r="AU2452" i="31"/>
  <c r="AV2452" i="31"/>
  <c r="AZ2452" i="31" s="1"/>
  <c r="AW2452" i="31"/>
  <c r="BA2452" i="31" s="1"/>
  <c r="BB2452" i="31"/>
  <c r="E2453" i="31"/>
  <c r="L2453" i="31"/>
  <c r="U2453" i="31"/>
  <c r="V2453" i="31"/>
  <c r="W2453" i="31"/>
  <c r="X2453" i="31"/>
  <c r="Z2453" i="31"/>
  <c r="AA2453" i="31"/>
  <c r="AB2453" i="31"/>
  <c r="AC2453" i="31"/>
  <c r="AN2453" i="31"/>
  <c r="AM2453" i="31" s="1"/>
  <c r="AO2453" i="31"/>
  <c r="AU2453" i="31"/>
  <c r="AV2453" i="31"/>
  <c r="AW2453" i="31"/>
  <c r="BA2453" i="31" s="1"/>
  <c r="BB2453" i="31"/>
  <c r="E2454" i="31"/>
  <c r="L2454" i="31"/>
  <c r="U2454" i="31"/>
  <c r="V2454" i="31"/>
  <c r="W2454" i="31"/>
  <c r="X2454" i="31"/>
  <c r="Z2454" i="31"/>
  <c r="AA2454" i="31"/>
  <c r="AB2454" i="31"/>
  <c r="AC2454" i="31"/>
  <c r="AE2454" i="31"/>
  <c r="AF2454" i="31"/>
  <c r="AG2454" i="31"/>
  <c r="AH2454" i="31"/>
  <c r="AN2454" i="31"/>
  <c r="AO2454" i="31"/>
  <c r="AM2454" i="31" s="1"/>
  <c r="AU2454" i="31"/>
  <c r="AV2454" i="31"/>
  <c r="AZ2454" i="31" s="1"/>
  <c r="AW2454" i="31"/>
  <c r="AX2454" i="31"/>
  <c r="BB2454" i="31" s="1"/>
  <c r="E2455" i="31"/>
  <c r="L2455" i="31"/>
  <c r="U2455" i="31"/>
  <c r="V2455" i="31"/>
  <c r="W2455" i="31"/>
  <c r="X2455" i="31"/>
  <c r="Z2455" i="31"/>
  <c r="AA2455" i="31"/>
  <c r="AB2455" i="31"/>
  <c r="AC2455" i="31"/>
  <c r="AE2455" i="31"/>
  <c r="AF2455" i="31"/>
  <c r="AG2455" i="31"/>
  <c r="AH2455" i="31"/>
  <c r="AN2455" i="31"/>
  <c r="AM2455" i="31" s="1"/>
  <c r="AO2455" i="31"/>
  <c r="AU2455" i="31"/>
  <c r="AV2455" i="31"/>
  <c r="AW2455" i="31"/>
  <c r="BA2455" i="31" s="1"/>
  <c r="AX2455" i="31"/>
  <c r="BB2455" i="31" s="1"/>
  <c r="E2456" i="31"/>
  <c r="L2456" i="31"/>
  <c r="U2456" i="31"/>
  <c r="V2456" i="31"/>
  <c r="W2456" i="31"/>
  <c r="X2456" i="31"/>
  <c r="Z2456" i="31"/>
  <c r="AA2456" i="31"/>
  <c r="AB2456" i="31"/>
  <c r="AC2456" i="31"/>
  <c r="AE2456" i="31"/>
  <c r="AF2456" i="31"/>
  <c r="AG2456" i="31"/>
  <c r="AH2456" i="31"/>
  <c r="AN2456" i="31"/>
  <c r="AO2456" i="31"/>
  <c r="AU2456" i="31"/>
  <c r="AV2456" i="31"/>
  <c r="AW2456" i="31"/>
  <c r="BA2456" i="31" s="1"/>
  <c r="AX2456" i="31"/>
  <c r="BB2456" i="31" s="1"/>
  <c r="E2457" i="31"/>
  <c r="L2457" i="31"/>
  <c r="U2457" i="31"/>
  <c r="V2457" i="31"/>
  <c r="W2457" i="31"/>
  <c r="X2457" i="31"/>
  <c r="Z2457" i="31"/>
  <c r="AA2457" i="31"/>
  <c r="AB2457" i="31"/>
  <c r="AC2457" i="31"/>
  <c r="AN2457" i="31"/>
  <c r="AO2457" i="31"/>
  <c r="AU2457" i="31"/>
  <c r="AV2457" i="31"/>
  <c r="AZ2457" i="31" s="1"/>
  <c r="AW2457" i="31"/>
  <c r="BA2457" i="31" s="1"/>
  <c r="BB2457" i="31"/>
  <c r="E2458" i="31"/>
  <c r="L2458" i="31"/>
  <c r="U2458" i="31"/>
  <c r="V2458" i="31"/>
  <c r="W2458" i="31"/>
  <c r="X2458" i="31"/>
  <c r="Z2458" i="31"/>
  <c r="AA2458" i="31"/>
  <c r="AB2458" i="31"/>
  <c r="AC2458" i="31"/>
  <c r="AN2458" i="31"/>
  <c r="AO2458" i="31"/>
  <c r="AU2458" i="31"/>
  <c r="AV2458" i="31"/>
  <c r="AW2458" i="31"/>
  <c r="BA2458" i="31" s="1"/>
  <c r="BB2458" i="31"/>
  <c r="E2459" i="31"/>
  <c r="L2459" i="31"/>
  <c r="U2459" i="31"/>
  <c r="V2459" i="31"/>
  <c r="W2459" i="31"/>
  <c r="X2459" i="31"/>
  <c r="Z2459" i="31"/>
  <c r="AA2459" i="31"/>
  <c r="AB2459" i="31"/>
  <c r="AC2459" i="31"/>
  <c r="AN2459" i="31"/>
  <c r="AM2459" i="31" s="1"/>
  <c r="AO2459" i="31"/>
  <c r="AU2459" i="31"/>
  <c r="AV2459" i="31"/>
  <c r="AW2459" i="31"/>
  <c r="BA2459" i="31" s="1"/>
  <c r="BB2459" i="31"/>
  <c r="E2460" i="31"/>
  <c r="L2460" i="31"/>
  <c r="U2460" i="31"/>
  <c r="V2460" i="31"/>
  <c r="W2460" i="31"/>
  <c r="X2460" i="31"/>
  <c r="Z2460" i="31"/>
  <c r="AA2460" i="31"/>
  <c r="AB2460" i="31"/>
  <c r="AC2460" i="31"/>
  <c r="AN2460" i="31"/>
  <c r="AO2460" i="31"/>
  <c r="AU2460" i="31"/>
  <c r="AV2460" i="31"/>
  <c r="AW2460" i="31"/>
  <c r="BA2460" i="31" s="1"/>
  <c r="BB2460" i="31"/>
  <c r="E2461" i="31"/>
  <c r="L2461" i="31"/>
  <c r="U2461" i="31"/>
  <c r="V2461" i="31"/>
  <c r="W2461" i="31"/>
  <c r="X2461" i="31"/>
  <c r="Z2461" i="31"/>
  <c r="AA2461" i="31"/>
  <c r="AB2461" i="31"/>
  <c r="AC2461" i="31"/>
  <c r="AN2461" i="31"/>
  <c r="AM2461" i="31" s="1"/>
  <c r="AO2461" i="31"/>
  <c r="AU2461" i="31"/>
  <c r="AV2461" i="31"/>
  <c r="AZ2461" i="31" s="1"/>
  <c r="AW2461" i="31"/>
  <c r="BA2461" i="31" s="1"/>
  <c r="BB2461" i="31"/>
  <c r="E2462" i="31"/>
  <c r="L2462" i="31"/>
  <c r="U2462" i="31"/>
  <c r="V2462" i="31"/>
  <c r="W2462" i="31"/>
  <c r="X2462" i="31"/>
  <c r="Z2462" i="31"/>
  <c r="AA2462" i="31"/>
  <c r="AB2462" i="31"/>
  <c r="AC2462" i="31"/>
  <c r="AN2462" i="31"/>
  <c r="AM2462" i="31" s="1"/>
  <c r="AO2462" i="31"/>
  <c r="AU2462" i="31"/>
  <c r="AV2462" i="31"/>
  <c r="AZ2462" i="31" s="1"/>
  <c r="AW2462" i="31"/>
  <c r="BA2462" i="31" s="1"/>
  <c r="BB2462" i="31"/>
  <c r="E2463" i="31"/>
  <c r="L2463" i="31"/>
  <c r="U2463" i="31"/>
  <c r="V2463" i="31"/>
  <c r="W2463" i="31"/>
  <c r="X2463" i="31"/>
  <c r="Z2463" i="31"/>
  <c r="AA2463" i="31"/>
  <c r="AB2463" i="31"/>
  <c r="AC2463" i="31"/>
  <c r="AN2463" i="31"/>
  <c r="AM2463" i="31" s="1"/>
  <c r="AO2463" i="31"/>
  <c r="AU2463" i="31"/>
  <c r="AV2463" i="31"/>
  <c r="AZ2463" i="31" s="1"/>
  <c r="AW2463" i="31"/>
  <c r="BB2463" i="31"/>
  <c r="E2464" i="31"/>
  <c r="L2464" i="31"/>
  <c r="U2464" i="31"/>
  <c r="V2464" i="31"/>
  <c r="W2464" i="31"/>
  <c r="X2464" i="31"/>
  <c r="Z2464" i="31"/>
  <c r="AA2464" i="31"/>
  <c r="AB2464" i="31"/>
  <c r="AC2464" i="31"/>
  <c r="AN2464" i="31"/>
  <c r="AM2464" i="31" s="1"/>
  <c r="AO2464" i="31"/>
  <c r="AU2464" i="31"/>
  <c r="AV2464" i="31"/>
  <c r="AW2464" i="31"/>
  <c r="BA2464" i="31" s="1"/>
  <c r="BB2464" i="31"/>
  <c r="E2465" i="31"/>
  <c r="L2465" i="31"/>
  <c r="U2465" i="31"/>
  <c r="V2465" i="31"/>
  <c r="W2465" i="31"/>
  <c r="X2465" i="31"/>
  <c r="Z2465" i="31"/>
  <c r="AA2465" i="31"/>
  <c r="AB2465" i="31"/>
  <c r="AC2465" i="31"/>
  <c r="AN2465" i="31"/>
  <c r="AM2465" i="31" s="1"/>
  <c r="AO2465" i="31"/>
  <c r="AU2465" i="31"/>
  <c r="AV2465" i="31"/>
  <c r="AZ2465" i="31" s="1"/>
  <c r="AW2465" i="31"/>
  <c r="BA2465" i="31" s="1"/>
  <c r="BB2465" i="31"/>
  <c r="E2466" i="31"/>
  <c r="L2466" i="31"/>
  <c r="U2466" i="31"/>
  <c r="V2466" i="31"/>
  <c r="W2466" i="31"/>
  <c r="X2466" i="31"/>
  <c r="Z2466" i="31"/>
  <c r="AA2466" i="31"/>
  <c r="AB2466" i="31"/>
  <c r="AC2466" i="31"/>
  <c r="AE2466" i="31"/>
  <c r="AF2466" i="31"/>
  <c r="AG2466" i="31"/>
  <c r="AH2466" i="31"/>
  <c r="AN2466" i="31"/>
  <c r="AM2466" i="31" s="1"/>
  <c r="AO2466" i="31"/>
  <c r="AU2466" i="31"/>
  <c r="AV2466" i="31"/>
  <c r="AW2466" i="31"/>
  <c r="BA2466" i="31" s="1"/>
  <c r="AX2466" i="31"/>
  <c r="BB2466" i="31" s="1"/>
  <c r="AZ2466" i="31"/>
  <c r="E2467" i="31"/>
  <c r="L2467" i="31"/>
  <c r="U2467" i="31"/>
  <c r="V2467" i="31"/>
  <c r="W2467" i="31"/>
  <c r="X2467" i="31"/>
  <c r="Z2467" i="31"/>
  <c r="AA2467" i="31"/>
  <c r="AB2467" i="31"/>
  <c r="AC2467" i="31"/>
  <c r="AE2467" i="31"/>
  <c r="AF2467" i="31"/>
  <c r="AG2467" i="31"/>
  <c r="AH2467" i="31"/>
  <c r="AN2467" i="31"/>
  <c r="AM2467" i="31" s="1"/>
  <c r="AO2467" i="31"/>
  <c r="AU2467" i="31"/>
  <c r="AV2467" i="31"/>
  <c r="AW2467" i="31"/>
  <c r="BA2467" i="31" s="1"/>
  <c r="AX2467" i="31"/>
  <c r="BB2467" i="31" s="1"/>
  <c r="E2468" i="31"/>
  <c r="L2468" i="31"/>
  <c r="U2468" i="31"/>
  <c r="V2468" i="31"/>
  <c r="W2468" i="31"/>
  <c r="X2468" i="31"/>
  <c r="Z2468" i="31"/>
  <c r="AA2468" i="31"/>
  <c r="AB2468" i="31"/>
  <c r="AC2468" i="31"/>
  <c r="AE2468" i="31"/>
  <c r="AF2468" i="31"/>
  <c r="AG2468" i="31"/>
  <c r="AH2468" i="31"/>
  <c r="AN2468" i="31"/>
  <c r="AO2468" i="31"/>
  <c r="AU2468" i="31"/>
  <c r="AV2468" i="31"/>
  <c r="AW2468" i="31"/>
  <c r="BA2468" i="31" s="1"/>
  <c r="AX2468" i="31"/>
  <c r="BB2468" i="31" s="1"/>
  <c r="E2469" i="31"/>
  <c r="L2469" i="31"/>
  <c r="U2469" i="31"/>
  <c r="V2469" i="31"/>
  <c r="W2469" i="31"/>
  <c r="X2469" i="31"/>
  <c r="Z2469" i="31"/>
  <c r="AA2469" i="31"/>
  <c r="AB2469" i="31"/>
  <c r="AC2469" i="31"/>
  <c r="AN2469" i="31"/>
  <c r="AM2469" i="31" s="1"/>
  <c r="AO2469" i="31"/>
  <c r="AU2469" i="31"/>
  <c r="AV2469" i="31"/>
  <c r="AZ2469" i="31" s="1"/>
  <c r="AW2469" i="31"/>
  <c r="BA2469" i="31" s="1"/>
  <c r="BB2469" i="31"/>
  <c r="E2470" i="31"/>
  <c r="L2470" i="31"/>
  <c r="U2470" i="31"/>
  <c r="V2470" i="31"/>
  <c r="W2470" i="31"/>
  <c r="X2470" i="31"/>
  <c r="Z2470" i="31"/>
  <c r="AA2470" i="31"/>
  <c r="AB2470" i="31"/>
  <c r="AC2470" i="31"/>
  <c r="AN2470" i="31"/>
  <c r="AM2470" i="31" s="1"/>
  <c r="AO2470" i="31"/>
  <c r="AU2470" i="31"/>
  <c r="AV2470" i="31"/>
  <c r="AW2470" i="31"/>
  <c r="BA2470" i="31" s="1"/>
  <c r="BB2470" i="31"/>
  <c r="E2471" i="31"/>
  <c r="L2471" i="31"/>
  <c r="U2471" i="31"/>
  <c r="V2471" i="31"/>
  <c r="W2471" i="31"/>
  <c r="X2471" i="31"/>
  <c r="Z2471" i="31"/>
  <c r="AA2471" i="31"/>
  <c r="AB2471" i="31"/>
  <c r="AC2471" i="31"/>
  <c r="AN2471" i="31"/>
  <c r="AO2471" i="31"/>
  <c r="AU2471" i="31"/>
  <c r="AV2471" i="31"/>
  <c r="AW2471" i="31"/>
  <c r="BA2471" i="31" s="1"/>
  <c r="BB2471" i="31"/>
  <c r="E2472" i="31"/>
  <c r="L2472" i="31"/>
  <c r="U2472" i="31"/>
  <c r="V2472" i="31"/>
  <c r="W2472" i="31"/>
  <c r="X2472" i="31"/>
  <c r="Z2472" i="31"/>
  <c r="AA2472" i="31"/>
  <c r="AB2472" i="31"/>
  <c r="AC2472" i="31"/>
  <c r="AN2472" i="31"/>
  <c r="AM2472" i="31" s="1"/>
  <c r="AO2472" i="31"/>
  <c r="AU2472" i="31"/>
  <c r="AV2472" i="31"/>
  <c r="AW2472" i="31"/>
  <c r="BA2472" i="31" s="1"/>
  <c r="BB2472" i="31"/>
  <c r="E2473" i="31"/>
  <c r="L2473" i="31"/>
  <c r="U2473" i="31"/>
  <c r="V2473" i="31"/>
  <c r="W2473" i="31"/>
  <c r="X2473" i="31"/>
  <c r="Z2473" i="31"/>
  <c r="AA2473" i="31"/>
  <c r="AB2473" i="31"/>
  <c r="AC2473" i="31"/>
  <c r="AN2473" i="31"/>
  <c r="AO2473" i="31"/>
  <c r="AU2473" i="31"/>
  <c r="AV2473" i="31"/>
  <c r="AZ2473" i="31" s="1"/>
  <c r="AW2473" i="31"/>
  <c r="BA2473" i="31" s="1"/>
  <c r="BB2473" i="31"/>
  <c r="E2474" i="31"/>
  <c r="L2474" i="31"/>
  <c r="U2474" i="31"/>
  <c r="V2474" i="31"/>
  <c r="W2474" i="31"/>
  <c r="X2474" i="31"/>
  <c r="Z2474" i="31"/>
  <c r="AA2474" i="31"/>
  <c r="AB2474" i="31"/>
  <c r="AC2474" i="31"/>
  <c r="AN2474" i="31"/>
  <c r="AM2474" i="31" s="1"/>
  <c r="AO2474" i="31"/>
  <c r="AU2474" i="31"/>
  <c r="AV2474" i="31"/>
  <c r="AW2474" i="31"/>
  <c r="BA2474" i="31" s="1"/>
  <c r="BB2474" i="31"/>
  <c r="E2475" i="31"/>
  <c r="L2475" i="31"/>
  <c r="U2475" i="31"/>
  <c r="V2475" i="31"/>
  <c r="W2475" i="31"/>
  <c r="X2475" i="31"/>
  <c r="Z2475" i="31"/>
  <c r="AA2475" i="31"/>
  <c r="AB2475" i="31"/>
  <c r="AC2475" i="31"/>
  <c r="AN2475" i="31"/>
  <c r="AM2475" i="31" s="1"/>
  <c r="AO2475" i="31"/>
  <c r="AU2475" i="31"/>
  <c r="AV2475" i="31"/>
  <c r="AZ2475" i="31" s="1"/>
  <c r="AW2475" i="31"/>
  <c r="BB2475" i="31"/>
  <c r="E2476" i="31"/>
  <c r="L2476" i="31"/>
  <c r="U2476" i="31"/>
  <c r="V2476" i="31"/>
  <c r="W2476" i="31"/>
  <c r="X2476" i="31"/>
  <c r="Z2476" i="31"/>
  <c r="AA2476" i="31"/>
  <c r="AB2476" i="31"/>
  <c r="AC2476" i="31"/>
  <c r="AN2476" i="31"/>
  <c r="AM2476" i="31" s="1"/>
  <c r="AO2476" i="31"/>
  <c r="AU2476" i="31"/>
  <c r="AV2476" i="31"/>
  <c r="AW2476" i="31"/>
  <c r="BA2476" i="31" s="1"/>
  <c r="BB2476" i="31"/>
  <c r="E2477" i="31"/>
  <c r="L2477" i="31"/>
  <c r="U2477" i="31"/>
  <c r="V2477" i="31"/>
  <c r="W2477" i="31"/>
  <c r="X2477" i="31"/>
  <c r="Z2477" i="31"/>
  <c r="AA2477" i="31"/>
  <c r="AB2477" i="31"/>
  <c r="AC2477" i="31"/>
  <c r="AN2477" i="31"/>
  <c r="AM2477" i="31" s="1"/>
  <c r="AO2477" i="31"/>
  <c r="AU2477" i="31"/>
  <c r="AV2477" i="31"/>
  <c r="AZ2477" i="31" s="1"/>
  <c r="AW2477" i="31"/>
  <c r="BA2477" i="31" s="1"/>
  <c r="BB2477" i="31"/>
  <c r="E2478" i="31"/>
  <c r="L2478" i="31"/>
  <c r="U2478" i="31"/>
  <c r="V2478" i="31"/>
  <c r="W2478" i="31"/>
  <c r="X2478" i="31"/>
  <c r="Z2478" i="31"/>
  <c r="AA2478" i="31"/>
  <c r="AB2478" i="31"/>
  <c r="AC2478" i="31"/>
  <c r="AE2478" i="31"/>
  <c r="AF2478" i="31"/>
  <c r="AG2478" i="31"/>
  <c r="AH2478" i="31"/>
  <c r="AN2478" i="31"/>
  <c r="AO2478" i="31"/>
  <c r="AU2478" i="31"/>
  <c r="AV2478" i="31"/>
  <c r="AZ2478" i="31" s="1"/>
  <c r="AW2478" i="31"/>
  <c r="BA2478" i="31" s="1"/>
  <c r="AX2478" i="31"/>
  <c r="BB2478" i="31" s="1"/>
  <c r="E2479" i="31"/>
  <c r="L2479" i="31"/>
  <c r="U2479" i="31"/>
  <c r="V2479" i="31"/>
  <c r="W2479" i="31"/>
  <c r="X2479" i="31"/>
  <c r="Z2479" i="31"/>
  <c r="AA2479" i="31"/>
  <c r="AB2479" i="31"/>
  <c r="AC2479" i="31"/>
  <c r="AE2479" i="31"/>
  <c r="AF2479" i="31"/>
  <c r="AG2479" i="31"/>
  <c r="AH2479" i="31"/>
  <c r="AN2479" i="31"/>
  <c r="AM2479" i="31" s="1"/>
  <c r="AO2479" i="31"/>
  <c r="AU2479" i="31"/>
  <c r="AV2479" i="31"/>
  <c r="AZ2479" i="31" s="1"/>
  <c r="AW2479" i="31"/>
  <c r="BA2479" i="31" s="1"/>
  <c r="AX2479" i="31"/>
  <c r="BB2479" i="31" s="1"/>
  <c r="E2480" i="31"/>
  <c r="L2480" i="31"/>
  <c r="U2480" i="31"/>
  <c r="V2480" i="31"/>
  <c r="W2480" i="31"/>
  <c r="X2480" i="31"/>
  <c r="Z2480" i="31"/>
  <c r="AA2480" i="31"/>
  <c r="AB2480" i="31"/>
  <c r="AC2480" i="31"/>
  <c r="AE2480" i="31"/>
  <c r="AF2480" i="31"/>
  <c r="AG2480" i="31"/>
  <c r="AH2480" i="31"/>
  <c r="AN2480" i="31"/>
  <c r="AM2480" i="31" s="1"/>
  <c r="AO2480" i="31"/>
  <c r="AU2480" i="31"/>
  <c r="AV2480" i="31"/>
  <c r="AZ2480" i="31" s="1"/>
  <c r="AW2480" i="31"/>
  <c r="BA2480" i="31" s="1"/>
  <c r="AX2480" i="31"/>
  <c r="BB2480" i="31" s="1"/>
  <c r="AY2480" i="31"/>
  <c r="E2481" i="31"/>
  <c r="L2481" i="31"/>
  <c r="U2481" i="31"/>
  <c r="V2481" i="31"/>
  <c r="W2481" i="31"/>
  <c r="X2481" i="31"/>
  <c r="Z2481" i="31"/>
  <c r="AA2481" i="31"/>
  <c r="AB2481" i="31"/>
  <c r="AC2481" i="31"/>
  <c r="AN2481" i="31"/>
  <c r="AM2481" i="31" s="1"/>
  <c r="AO2481" i="31"/>
  <c r="AU2481" i="31"/>
  <c r="AV2481" i="31"/>
  <c r="AW2481" i="31"/>
  <c r="BA2481" i="31" s="1"/>
  <c r="BB2481" i="31"/>
  <c r="E2482" i="31"/>
  <c r="L2482" i="31"/>
  <c r="U2482" i="31"/>
  <c r="V2482" i="31"/>
  <c r="W2482" i="31"/>
  <c r="X2482" i="31"/>
  <c r="Z2482" i="31"/>
  <c r="AA2482" i="31"/>
  <c r="AB2482" i="31"/>
  <c r="AC2482" i="31"/>
  <c r="AN2482" i="31"/>
  <c r="AM2482" i="31" s="1"/>
  <c r="AO2482" i="31"/>
  <c r="AU2482" i="31"/>
  <c r="AV2482" i="31"/>
  <c r="AZ2482" i="31" s="1"/>
  <c r="AW2482" i="31"/>
  <c r="BA2482" i="31" s="1"/>
  <c r="BB2482" i="31"/>
  <c r="E2483" i="31"/>
  <c r="L2483" i="31"/>
  <c r="U2483" i="31"/>
  <c r="V2483" i="31"/>
  <c r="W2483" i="31"/>
  <c r="X2483" i="31"/>
  <c r="Z2483" i="31"/>
  <c r="AA2483" i="31"/>
  <c r="AB2483" i="31"/>
  <c r="AC2483" i="31"/>
  <c r="AN2483" i="31"/>
  <c r="AM2483" i="31" s="1"/>
  <c r="AO2483" i="31"/>
  <c r="AU2483" i="31"/>
  <c r="AV2483" i="31"/>
  <c r="AZ2483" i="31" s="1"/>
  <c r="AW2483" i="31"/>
  <c r="BA2483" i="31" s="1"/>
  <c r="BB2483" i="31"/>
  <c r="E2484" i="31"/>
  <c r="L2484" i="31"/>
  <c r="U2484" i="31"/>
  <c r="V2484" i="31"/>
  <c r="W2484" i="31"/>
  <c r="X2484" i="31"/>
  <c r="Z2484" i="31"/>
  <c r="AA2484" i="31"/>
  <c r="AB2484" i="31"/>
  <c r="AC2484" i="31"/>
  <c r="AN2484" i="31"/>
  <c r="AO2484" i="31"/>
  <c r="AU2484" i="31"/>
  <c r="AV2484" i="31"/>
  <c r="AZ2484" i="31" s="1"/>
  <c r="AW2484" i="31"/>
  <c r="BA2484" i="31" s="1"/>
  <c r="BB2484" i="31"/>
  <c r="E2485" i="31"/>
  <c r="L2485" i="31"/>
  <c r="U2485" i="31"/>
  <c r="V2485" i="31"/>
  <c r="W2485" i="31"/>
  <c r="X2485" i="31"/>
  <c r="Z2485" i="31"/>
  <c r="AA2485" i="31"/>
  <c r="AB2485" i="31"/>
  <c r="AC2485" i="31"/>
  <c r="AN2485" i="31"/>
  <c r="AM2485" i="31" s="1"/>
  <c r="AO2485" i="31"/>
  <c r="AU2485" i="31"/>
  <c r="AV2485" i="31"/>
  <c r="AW2485" i="31"/>
  <c r="BA2485" i="31" s="1"/>
  <c r="BB2485" i="31"/>
  <c r="E2486" i="31"/>
  <c r="L2486" i="31"/>
  <c r="U2486" i="31"/>
  <c r="V2486" i="31"/>
  <c r="W2486" i="31"/>
  <c r="X2486" i="31"/>
  <c r="Z2486" i="31"/>
  <c r="AA2486" i="31"/>
  <c r="AB2486" i="31"/>
  <c r="AC2486" i="31"/>
  <c r="AN2486" i="31"/>
  <c r="AM2486" i="31" s="1"/>
  <c r="AO2486" i="31"/>
  <c r="AU2486" i="31"/>
  <c r="AV2486" i="31"/>
  <c r="AW2486" i="31"/>
  <c r="BA2486" i="31" s="1"/>
  <c r="BB2486" i="31"/>
  <c r="E2487" i="31"/>
  <c r="L2487" i="31"/>
  <c r="U2487" i="31"/>
  <c r="V2487" i="31"/>
  <c r="W2487" i="31"/>
  <c r="X2487" i="31"/>
  <c r="Z2487" i="31"/>
  <c r="AA2487" i="31"/>
  <c r="AB2487" i="31"/>
  <c r="AC2487" i="31"/>
  <c r="AN2487" i="31"/>
  <c r="AO2487" i="31"/>
  <c r="AU2487" i="31"/>
  <c r="AV2487" i="31"/>
  <c r="AZ2487" i="31" s="1"/>
  <c r="AW2487" i="31"/>
  <c r="BA2487" i="31" s="1"/>
  <c r="BB2487" i="31"/>
  <c r="E2488" i="31"/>
  <c r="L2488" i="31"/>
  <c r="U2488" i="31"/>
  <c r="V2488" i="31"/>
  <c r="W2488" i="31"/>
  <c r="X2488" i="31"/>
  <c r="Z2488" i="31"/>
  <c r="AA2488" i="31"/>
  <c r="AB2488" i="31"/>
  <c r="AC2488" i="31"/>
  <c r="AN2488" i="31"/>
  <c r="AM2488" i="31" s="1"/>
  <c r="AO2488" i="31"/>
  <c r="AU2488" i="31"/>
  <c r="AV2488" i="31"/>
  <c r="AW2488" i="31"/>
  <c r="BA2488" i="31" s="1"/>
  <c r="AZ2488" i="31"/>
  <c r="BB2488" i="31"/>
  <c r="E2489" i="31"/>
  <c r="L2489" i="31"/>
  <c r="U2489" i="31"/>
  <c r="V2489" i="31"/>
  <c r="W2489" i="31"/>
  <c r="X2489" i="31"/>
  <c r="Z2489" i="31"/>
  <c r="AA2489" i="31"/>
  <c r="AB2489" i="31"/>
  <c r="AC2489" i="31"/>
  <c r="AN2489" i="31"/>
  <c r="AM2489" i="31" s="1"/>
  <c r="AO2489" i="31"/>
  <c r="AU2489" i="31"/>
  <c r="AV2489" i="31"/>
  <c r="AZ2489" i="31" s="1"/>
  <c r="AW2489" i="31"/>
  <c r="BA2489" i="31" s="1"/>
  <c r="BB2489" i="31"/>
  <c r="E2490" i="31"/>
  <c r="L2490" i="31"/>
  <c r="U2490" i="31"/>
  <c r="V2490" i="31"/>
  <c r="W2490" i="31"/>
  <c r="X2490" i="31"/>
  <c r="Z2490" i="31"/>
  <c r="AA2490" i="31"/>
  <c r="AB2490" i="31"/>
  <c r="AC2490" i="31"/>
  <c r="AN2490" i="31"/>
  <c r="AO2490" i="31"/>
  <c r="AU2490" i="31"/>
  <c r="AV2490" i="31"/>
  <c r="AZ2490" i="31" s="1"/>
  <c r="AW2490" i="31"/>
  <c r="BA2490" i="31" s="1"/>
  <c r="BB2490" i="31"/>
  <c r="E2491" i="31"/>
  <c r="L2491" i="31"/>
  <c r="U2491" i="31"/>
  <c r="V2491" i="31"/>
  <c r="W2491" i="31"/>
  <c r="X2491" i="31"/>
  <c r="Z2491" i="31"/>
  <c r="AA2491" i="31"/>
  <c r="AB2491" i="31"/>
  <c r="AC2491" i="31"/>
  <c r="AN2491" i="31"/>
  <c r="AO2491" i="31"/>
  <c r="AU2491" i="31"/>
  <c r="AV2491" i="31"/>
  <c r="AZ2491" i="31" s="1"/>
  <c r="AW2491" i="31"/>
  <c r="BB2491" i="31"/>
  <c r="E2492" i="31"/>
  <c r="L2492" i="31"/>
  <c r="U2492" i="31"/>
  <c r="V2492" i="31"/>
  <c r="W2492" i="31"/>
  <c r="X2492" i="31"/>
  <c r="Z2492" i="31"/>
  <c r="AA2492" i="31"/>
  <c r="AB2492" i="31"/>
  <c r="AC2492" i="31"/>
  <c r="AN2492" i="31"/>
  <c r="AM2492" i="31" s="1"/>
  <c r="AO2492" i="31"/>
  <c r="AU2492" i="31"/>
  <c r="AV2492" i="31"/>
  <c r="AW2492" i="31"/>
  <c r="BA2492" i="31" s="1"/>
  <c r="BB2492" i="31"/>
  <c r="E2493" i="31"/>
  <c r="L2493" i="31"/>
  <c r="U2493" i="31"/>
  <c r="V2493" i="31"/>
  <c r="W2493" i="31"/>
  <c r="X2493" i="31"/>
  <c r="Z2493" i="31"/>
  <c r="AA2493" i="31"/>
  <c r="AB2493" i="31"/>
  <c r="AC2493" i="31"/>
  <c r="AN2493" i="31"/>
  <c r="AM2493" i="31" s="1"/>
  <c r="AO2493" i="31"/>
  <c r="AU2493" i="31"/>
  <c r="AV2493" i="31"/>
  <c r="AW2493" i="31"/>
  <c r="BA2493" i="31" s="1"/>
  <c r="BB2493" i="31"/>
  <c r="E2494" i="31"/>
  <c r="L2494" i="31"/>
  <c r="U2494" i="31"/>
  <c r="V2494" i="31"/>
  <c r="W2494" i="31"/>
  <c r="X2494" i="31"/>
  <c r="Z2494" i="31"/>
  <c r="AA2494" i="31"/>
  <c r="AB2494" i="31"/>
  <c r="AC2494" i="31"/>
  <c r="AN2494" i="31"/>
  <c r="AO2494" i="31"/>
  <c r="AU2494" i="31"/>
  <c r="AV2494" i="31"/>
  <c r="AW2494" i="31"/>
  <c r="BA2494" i="31" s="1"/>
  <c r="BB2494" i="31"/>
  <c r="E2495" i="31"/>
  <c r="L2495" i="31"/>
  <c r="U2495" i="31"/>
  <c r="V2495" i="31"/>
  <c r="W2495" i="31"/>
  <c r="X2495" i="31"/>
  <c r="Z2495" i="31"/>
  <c r="AA2495" i="31"/>
  <c r="AB2495" i="31"/>
  <c r="AC2495" i="31"/>
  <c r="AN2495" i="31"/>
  <c r="AM2495" i="31" s="1"/>
  <c r="AO2495" i="31"/>
  <c r="AU2495" i="31"/>
  <c r="AV2495" i="31"/>
  <c r="AW2495" i="31"/>
  <c r="BA2495" i="31" s="1"/>
  <c r="BB2495" i="31"/>
  <c r="E2496" i="31"/>
  <c r="L2496" i="31"/>
  <c r="U2496" i="31"/>
  <c r="V2496" i="31"/>
  <c r="W2496" i="31"/>
  <c r="X2496" i="31"/>
  <c r="Z2496" i="31"/>
  <c r="AA2496" i="31"/>
  <c r="AB2496" i="31"/>
  <c r="AC2496" i="31"/>
  <c r="AN2496" i="31"/>
  <c r="AO2496" i="31"/>
  <c r="AU2496" i="31"/>
  <c r="AV2496" i="31"/>
  <c r="AW2496" i="31"/>
  <c r="BA2496" i="31" s="1"/>
  <c r="BB2496" i="31"/>
  <c r="E2497" i="31"/>
  <c r="L2497" i="31"/>
  <c r="U2497" i="31"/>
  <c r="V2497" i="31"/>
  <c r="W2497" i="31"/>
  <c r="X2497" i="31"/>
  <c r="Z2497" i="31"/>
  <c r="AA2497" i="31"/>
  <c r="AB2497" i="31"/>
  <c r="AC2497" i="31"/>
  <c r="AE2497" i="31"/>
  <c r="AF2497" i="31"/>
  <c r="AG2497" i="31"/>
  <c r="AH2497" i="31"/>
  <c r="AN2497" i="31"/>
  <c r="AM2497" i="31" s="1"/>
  <c r="AO2497" i="31"/>
  <c r="AU2497" i="31"/>
  <c r="AV2497" i="31"/>
  <c r="AW2497" i="31"/>
  <c r="BA2497" i="31" s="1"/>
  <c r="AX2497" i="31"/>
  <c r="BB2497" i="31" s="1"/>
  <c r="E2498" i="31"/>
  <c r="L2498" i="31"/>
  <c r="U2498" i="31"/>
  <c r="V2498" i="31"/>
  <c r="W2498" i="31"/>
  <c r="X2498" i="31"/>
  <c r="Z2498" i="31"/>
  <c r="AA2498" i="31"/>
  <c r="AB2498" i="31"/>
  <c r="AC2498" i="31"/>
  <c r="AE2498" i="31"/>
  <c r="AF2498" i="31"/>
  <c r="AG2498" i="31"/>
  <c r="AH2498" i="31"/>
  <c r="AN2498" i="31"/>
  <c r="AO2498" i="31"/>
  <c r="AU2498" i="31"/>
  <c r="AV2498" i="31"/>
  <c r="AW2498" i="31"/>
  <c r="BA2498" i="31" s="1"/>
  <c r="AX2498" i="31"/>
  <c r="BB2498" i="31" s="1"/>
  <c r="E2499" i="31"/>
  <c r="L2499" i="31"/>
  <c r="U2499" i="31"/>
  <c r="V2499" i="31"/>
  <c r="W2499" i="31"/>
  <c r="X2499" i="31"/>
  <c r="Z2499" i="31"/>
  <c r="AA2499" i="31"/>
  <c r="AB2499" i="31"/>
  <c r="AC2499" i="31"/>
  <c r="AN2499" i="31"/>
  <c r="AM2499" i="31" s="1"/>
  <c r="AO2499" i="31"/>
  <c r="AU2499" i="31"/>
  <c r="AV2499" i="31"/>
  <c r="AW2499" i="31"/>
  <c r="BA2499" i="31" s="1"/>
  <c r="BB2499" i="31"/>
  <c r="E2500" i="31"/>
  <c r="L2500" i="31"/>
  <c r="U2500" i="31"/>
  <c r="V2500" i="31"/>
  <c r="W2500" i="31"/>
  <c r="X2500" i="31"/>
  <c r="Z2500" i="31"/>
  <c r="AA2500" i="31"/>
  <c r="AB2500" i="31"/>
  <c r="AC2500" i="31"/>
  <c r="AN2500" i="31"/>
  <c r="AO2500" i="31"/>
  <c r="AU2500" i="31"/>
  <c r="AV2500" i="31"/>
  <c r="AW2500" i="31"/>
  <c r="BA2500" i="31" s="1"/>
  <c r="BB2500" i="31"/>
  <c r="E2501" i="31"/>
  <c r="L2501" i="31"/>
  <c r="U2501" i="31"/>
  <c r="V2501" i="31"/>
  <c r="W2501" i="31"/>
  <c r="X2501" i="31"/>
  <c r="Z2501" i="31"/>
  <c r="AA2501" i="31"/>
  <c r="AB2501" i="31"/>
  <c r="AC2501" i="31"/>
  <c r="AN2501" i="31"/>
  <c r="AM2501" i="31" s="1"/>
  <c r="AO2501" i="31"/>
  <c r="AU2501" i="31"/>
  <c r="AV2501" i="31"/>
  <c r="AZ2501" i="31" s="1"/>
  <c r="AW2501" i="31"/>
  <c r="BA2501" i="31" s="1"/>
  <c r="BB2501" i="31"/>
  <c r="E2502" i="31"/>
  <c r="L2502" i="31"/>
  <c r="U2502" i="31"/>
  <c r="V2502" i="31"/>
  <c r="W2502" i="31"/>
  <c r="X2502" i="31"/>
  <c r="Z2502" i="31"/>
  <c r="AA2502" i="31"/>
  <c r="AB2502" i="31"/>
  <c r="AC2502" i="31"/>
  <c r="AN2502" i="31"/>
  <c r="AO2502" i="31"/>
  <c r="AU2502" i="31"/>
  <c r="AV2502" i="31"/>
  <c r="AZ2502" i="31" s="1"/>
  <c r="AW2502" i="31"/>
  <c r="BA2502" i="31" s="1"/>
  <c r="BB2502" i="31"/>
  <c r="E2503" i="31"/>
  <c r="L2503" i="31"/>
  <c r="U2503" i="31"/>
  <c r="V2503" i="31"/>
  <c r="W2503" i="31"/>
  <c r="X2503" i="31"/>
  <c r="Z2503" i="31"/>
  <c r="AA2503" i="31"/>
  <c r="AB2503" i="31"/>
  <c r="AC2503" i="31"/>
  <c r="AE2503" i="31"/>
  <c r="AF2503" i="31"/>
  <c r="AG2503" i="31"/>
  <c r="AH2503" i="31"/>
  <c r="AN2503" i="31"/>
  <c r="AM2503" i="31" s="1"/>
  <c r="AO2503" i="31"/>
  <c r="AU2503" i="31"/>
  <c r="AV2503" i="31"/>
  <c r="AZ2503" i="31" s="1"/>
  <c r="AW2503" i="31"/>
  <c r="BA2503" i="31" s="1"/>
  <c r="AX2503" i="31"/>
  <c r="BB2503" i="31" s="1"/>
  <c r="E2504" i="31"/>
  <c r="L2504" i="31"/>
  <c r="U2504" i="31"/>
  <c r="V2504" i="31"/>
  <c r="W2504" i="31"/>
  <c r="X2504" i="31"/>
  <c r="Z2504" i="31"/>
  <c r="AA2504" i="31"/>
  <c r="AB2504" i="31"/>
  <c r="AC2504" i="31"/>
  <c r="AE2504" i="31"/>
  <c r="AF2504" i="31"/>
  <c r="AG2504" i="31"/>
  <c r="AH2504" i="31"/>
  <c r="AN2504" i="31"/>
  <c r="AO2504" i="31"/>
  <c r="AU2504" i="31"/>
  <c r="AV2504" i="31"/>
  <c r="AW2504" i="31"/>
  <c r="BA2504" i="31" s="1"/>
  <c r="AX2504" i="31"/>
  <c r="BB2504" i="31" s="1"/>
  <c r="E2505" i="31"/>
  <c r="L2505" i="31"/>
  <c r="U2505" i="31"/>
  <c r="V2505" i="31"/>
  <c r="W2505" i="31"/>
  <c r="X2505" i="31"/>
  <c r="Z2505" i="31"/>
  <c r="AA2505" i="31"/>
  <c r="AB2505" i="31"/>
  <c r="AC2505" i="31"/>
  <c r="AE2505" i="31"/>
  <c r="AF2505" i="31"/>
  <c r="AG2505" i="31"/>
  <c r="AH2505" i="31"/>
  <c r="AN2505" i="31"/>
  <c r="AO2505" i="31"/>
  <c r="AU2505" i="31"/>
  <c r="AV2505" i="31"/>
  <c r="AW2505" i="31"/>
  <c r="BA2505" i="31" s="1"/>
  <c r="AX2505" i="31"/>
  <c r="BB2505" i="31" s="1"/>
  <c r="E2506" i="31"/>
  <c r="L2506" i="31"/>
  <c r="U2506" i="31"/>
  <c r="V2506" i="31"/>
  <c r="W2506" i="31"/>
  <c r="X2506" i="31"/>
  <c r="Z2506" i="31"/>
  <c r="AA2506" i="31"/>
  <c r="AB2506" i="31"/>
  <c r="AC2506" i="31"/>
  <c r="AN2506" i="31"/>
  <c r="AM2506" i="31" s="1"/>
  <c r="AO2506" i="31"/>
  <c r="AU2506" i="31"/>
  <c r="AV2506" i="31"/>
  <c r="AZ2506" i="31" s="1"/>
  <c r="AW2506" i="31"/>
  <c r="BA2506" i="31" s="1"/>
  <c r="BB2506" i="31"/>
  <c r="E2507" i="31"/>
  <c r="L2507" i="31"/>
  <c r="U2507" i="31"/>
  <c r="V2507" i="31"/>
  <c r="W2507" i="31"/>
  <c r="X2507" i="31"/>
  <c r="Z2507" i="31"/>
  <c r="AA2507" i="31"/>
  <c r="AB2507" i="31"/>
  <c r="AC2507" i="31"/>
  <c r="AN2507" i="31"/>
  <c r="AO2507" i="31"/>
  <c r="AU2507" i="31"/>
  <c r="AV2507" i="31"/>
  <c r="AZ2507" i="31" s="1"/>
  <c r="AW2507" i="31"/>
  <c r="BB2507" i="31"/>
  <c r="E2508" i="31"/>
  <c r="L2508" i="31"/>
  <c r="U2508" i="31"/>
  <c r="V2508" i="31"/>
  <c r="W2508" i="31"/>
  <c r="X2508" i="31"/>
  <c r="Z2508" i="31"/>
  <c r="AA2508" i="31"/>
  <c r="AB2508" i="31"/>
  <c r="AC2508" i="31"/>
  <c r="AN2508" i="31"/>
  <c r="AO2508" i="31"/>
  <c r="AU2508" i="31"/>
  <c r="AV2508" i="31"/>
  <c r="AW2508" i="31"/>
  <c r="BA2508" i="31" s="1"/>
  <c r="BB2508" i="31"/>
  <c r="E2509" i="31"/>
  <c r="L2509" i="31"/>
  <c r="U2509" i="31"/>
  <c r="V2509" i="31"/>
  <c r="W2509" i="31"/>
  <c r="X2509" i="31"/>
  <c r="Z2509" i="31"/>
  <c r="AA2509" i="31"/>
  <c r="AB2509" i="31"/>
  <c r="AC2509" i="31"/>
  <c r="AN2509" i="31"/>
  <c r="AM2509" i="31" s="1"/>
  <c r="AO2509" i="31"/>
  <c r="AU2509" i="31"/>
  <c r="AV2509" i="31"/>
  <c r="AY2509" i="31" s="1"/>
  <c r="AW2509" i="31"/>
  <c r="BA2509" i="31" s="1"/>
  <c r="BB2509" i="31"/>
  <c r="E2510" i="31"/>
  <c r="L2510" i="31"/>
  <c r="U2510" i="31"/>
  <c r="V2510" i="31"/>
  <c r="W2510" i="31"/>
  <c r="X2510" i="31"/>
  <c r="Z2510" i="31"/>
  <c r="AA2510" i="31"/>
  <c r="AB2510" i="31"/>
  <c r="AC2510" i="31"/>
  <c r="AN2510" i="31"/>
  <c r="AM2510" i="31" s="1"/>
  <c r="AO2510" i="31"/>
  <c r="AU2510" i="31"/>
  <c r="AV2510" i="31"/>
  <c r="AZ2510" i="31" s="1"/>
  <c r="AW2510" i="31"/>
  <c r="BA2510" i="31" s="1"/>
  <c r="BB2510" i="31"/>
  <c r="E2511" i="31"/>
  <c r="L2511" i="31"/>
  <c r="U2511" i="31"/>
  <c r="V2511" i="31"/>
  <c r="W2511" i="31"/>
  <c r="X2511" i="31"/>
  <c r="Z2511" i="31"/>
  <c r="AA2511" i="31"/>
  <c r="AB2511" i="31"/>
  <c r="AC2511" i="31"/>
  <c r="AN2511" i="31"/>
  <c r="AO2511" i="31"/>
  <c r="AU2511" i="31"/>
  <c r="AV2511" i="31"/>
  <c r="AW2511" i="31"/>
  <c r="BA2511" i="31" s="1"/>
  <c r="BB2511" i="31"/>
  <c r="E2512" i="31"/>
  <c r="L2512" i="31"/>
  <c r="U2512" i="31"/>
  <c r="V2512" i="31"/>
  <c r="W2512" i="31"/>
  <c r="X2512" i="31"/>
  <c r="Z2512" i="31"/>
  <c r="AA2512" i="31"/>
  <c r="AB2512" i="31"/>
  <c r="AC2512" i="31"/>
  <c r="AN2512" i="31"/>
  <c r="AM2512" i="31" s="1"/>
  <c r="AO2512" i="31"/>
  <c r="AU2512" i="31"/>
  <c r="AV2512" i="31"/>
  <c r="AW2512" i="31"/>
  <c r="BA2512" i="31" s="1"/>
  <c r="BB2512" i="31"/>
  <c r="E2513" i="31"/>
  <c r="L2513" i="31"/>
  <c r="U2513" i="31"/>
  <c r="V2513" i="31"/>
  <c r="W2513" i="31"/>
  <c r="X2513" i="31"/>
  <c r="Z2513" i="31"/>
  <c r="AA2513" i="31"/>
  <c r="AB2513" i="31"/>
  <c r="AC2513" i="31"/>
  <c r="AN2513" i="31"/>
  <c r="AM2513" i="31" s="1"/>
  <c r="AO2513" i="31"/>
  <c r="AU2513" i="31"/>
  <c r="AV2513" i="31"/>
  <c r="AW2513" i="31"/>
  <c r="BA2513" i="31" s="1"/>
  <c r="BB2513" i="31"/>
  <c r="E2514" i="31"/>
  <c r="L2514" i="31"/>
  <c r="U2514" i="31"/>
  <c r="V2514" i="31"/>
  <c r="W2514" i="31"/>
  <c r="X2514" i="31"/>
  <c r="Z2514" i="31"/>
  <c r="AA2514" i="31"/>
  <c r="AB2514" i="31"/>
  <c r="AC2514" i="31"/>
  <c r="AN2514" i="31"/>
  <c r="AM2514" i="31" s="1"/>
  <c r="AO2514" i="31"/>
  <c r="AU2514" i="31"/>
  <c r="AV2514" i="31"/>
  <c r="AZ2514" i="31" s="1"/>
  <c r="AW2514" i="31"/>
  <c r="BA2514" i="31" s="1"/>
  <c r="BB2514" i="31"/>
  <c r="E2515" i="31"/>
  <c r="L2515" i="31"/>
  <c r="U2515" i="31"/>
  <c r="V2515" i="31"/>
  <c r="W2515" i="31"/>
  <c r="X2515" i="31"/>
  <c r="Z2515" i="31"/>
  <c r="AA2515" i="31"/>
  <c r="AB2515" i="31"/>
  <c r="AC2515" i="31"/>
  <c r="AN2515" i="31"/>
  <c r="AO2515" i="31"/>
  <c r="AU2515" i="31"/>
  <c r="AV2515" i="31"/>
  <c r="AZ2515" i="31" s="1"/>
  <c r="AW2515" i="31"/>
  <c r="BB2515" i="31"/>
  <c r="E2516" i="31"/>
  <c r="L2516" i="31"/>
  <c r="U2516" i="31"/>
  <c r="V2516" i="31"/>
  <c r="W2516" i="31"/>
  <c r="X2516" i="31"/>
  <c r="Z2516" i="31"/>
  <c r="AA2516" i="31"/>
  <c r="AB2516" i="31"/>
  <c r="AC2516" i="31"/>
  <c r="AN2516" i="31"/>
  <c r="AO2516" i="31"/>
  <c r="AU2516" i="31"/>
  <c r="AV2516" i="31"/>
  <c r="AW2516" i="31"/>
  <c r="BA2516" i="31" s="1"/>
  <c r="BB2516" i="31"/>
  <c r="E2517" i="31"/>
  <c r="L2517" i="31"/>
  <c r="U2517" i="31"/>
  <c r="V2517" i="31"/>
  <c r="W2517" i="31"/>
  <c r="X2517" i="31"/>
  <c r="Z2517" i="31"/>
  <c r="AA2517" i="31"/>
  <c r="AB2517" i="31"/>
  <c r="AC2517" i="31"/>
  <c r="AN2517" i="31"/>
  <c r="AM2517" i="31" s="1"/>
  <c r="AO2517" i="31"/>
  <c r="AU2517" i="31"/>
  <c r="AV2517" i="31"/>
  <c r="AZ2517" i="31" s="1"/>
  <c r="AW2517" i="31"/>
  <c r="BA2517" i="31" s="1"/>
  <c r="BB2517" i="31"/>
  <c r="E2518" i="31"/>
  <c r="L2518" i="31"/>
  <c r="U2518" i="31"/>
  <c r="V2518" i="31"/>
  <c r="W2518" i="31"/>
  <c r="X2518" i="31"/>
  <c r="Z2518" i="31"/>
  <c r="AA2518" i="31"/>
  <c r="AB2518" i="31"/>
  <c r="AC2518" i="31"/>
  <c r="AN2518" i="31"/>
  <c r="AM2518" i="31" s="1"/>
  <c r="AO2518" i="31"/>
  <c r="AU2518" i="31"/>
  <c r="AV2518" i="31"/>
  <c r="AW2518" i="31"/>
  <c r="BA2518" i="31" s="1"/>
  <c r="BB2518" i="31"/>
  <c r="E2519" i="31"/>
  <c r="L2519" i="31"/>
  <c r="U2519" i="31"/>
  <c r="V2519" i="31"/>
  <c r="W2519" i="31"/>
  <c r="X2519" i="31"/>
  <c r="Z2519" i="31"/>
  <c r="AA2519" i="31"/>
  <c r="AB2519" i="31"/>
  <c r="AC2519" i="31"/>
  <c r="AN2519" i="31"/>
  <c r="AO2519" i="31"/>
  <c r="AU2519" i="31"/>
  <c r="AV2519" i="31"/>
  <c r="AW2519" i="31"/>
  <c r="BA2519" i="31" s="1"/>
  <c r="BB2519" i="31"/>
  <c r="E2520" i="31"/>
  <c r="L2520" i="31"/>
  <c r="U2520" i="31"/>
  <c r="V2520" i="31"/>
  <c r="W2520" i="31"/>
  <c r="X2520" i="31"/>
  <c r="AN2520" i="31"/>
  <c r="AO2520" i="31"/>
  <c r="AU2520" i="31"/>
  <c r="AV2520" i="31"/>
  <c r="AY2520" i="31" s="1"/>
  <c r="BA2520" i="31"/>
  <c r="BB2520" i="31"/>
  <c r="E2521" i="31"/>
  <c r="L2521" i="31"/>
  <c r="U2521" i="31"/>
  <c r="V2521" i="31"/>
  <c r="W2521" i="31"/>
  <c r="X2521" i="31"/>
  <c r="AN2521" i="31"/>
  <c r="AO2521" i="31"/>
  <c r="AM2521" i="31" s="1"/>
  <c r="AU2521" i="31"/>
  <c r="BC2521" i="31" s="1"/>
  <c r="AV2521" i="31"/>
  <c r="AY2521" i="31" s="1"/>
  <c r="BA2521" i="31"/>
  <c r="BB2521" i="31"/>
  <c r="E2522" i="31"/>
  <c r="L2522" i="31"/>
  <c r="U2522" i="31"/>
  <c r="V2522" i="31"/>
  <c r="W2522" i="31"/>
  <c r="X2522" i="31"/>
  <c r="AN2522" i="31"/>
  <c r="AO2522" i="31"/>
  <c r="AU2522" i="31"/>
  <c r="AV2522" i="31"/>
  <c r="AY2522" i="31" s="1"/>
  <c r="BA2522" i="31"/>
  <c r="BB2522" i="31"/>
  <c r="E2523" i="31"/>
  <c r="L2523" i="31"/>
  <c r="U2523" i="31"/>
  <c r="V2523" i="31"/>
  <c r="W2523" i="31"/>
  <c r="X2523" i="31"/>
  <c r="AN2523" i="31"/>
  <c r="AO2523" i="31"/>
  <c r="AM2523" i="31" s="1"/>
  <c r="AU2523" i="31"/>
  <c r="BC2523" i="31" s="1"/>
  <c r="AV2523" i="31"/>
  <c r="AY2523" i="31" s="1"/>
  <c r="BA2523" i="31"/>
  <c r="BB2523" i="31"/>
  <c r="E2524" i="31"/>
  <c r="L2524" i="31"/>
  <c r="U2524" i="31"/>
  <c r="V2524" i="31"/>
  <c r="W2524" i="31"/>
  <c r="X2524" i="31"/>
  <c r="AN2524" i="31"/>
  <c r="AO2524" i="31"/>
  <c r="AU2524" i="31"/>
  <c r="AV2524" i="31"/>
  <c r="AY2524" i="31" s="1"/>
  <c r="BA2524" i="31"/>
  <c r="BB2524" i="31"/>
  <c r="E2525" i="31"/>
  <c r="L2525" i="31"/>
  <c r="U2525" i="31"/>
  <c r="V2525" i="31"/>
  <c r="W2525" i="31"/>
  <c r="X2525" i="31"/>
  <c r="AN2525" i="31"/>
  <c r="AO2525" i="31"/>
  <c r="AM2525" i="31" s="1"/>
  <c r="AU2525" i="31"/>
  <c r="BC2525" i="31" s="1"/>
  <c r="AV2525" i="31"/>
  <c r="AY2525" i="31" s="1"/>
  <c r="BA2525" i="31"/>
  <c r="BB2525" i="31"/>
  <c r="E2526" i="31"/>
  <c r="L2526" i="31"/>
  <c r="U2526" i="31"/>
  <c r="V2526" i="31"/>
  <c r="W2526" i="31"/>
  <c r="X2526" i="31"/>
  <c r="AN2526" i="31"/>
  <c r="AO2526" i="31"/>
  <c r="AU2526" i="31"/>
  <c r="AV2526" i="31"/>
  <c r="AY2526" i="31" s="1"/>
  <c r="BA2526" i="31"/>
  <c r="BB2526" i="31"/>
  <c r="E2527" i="31"/>
  <c r="L2527" i="31"/>
  <c r="U2527" i="31"/>
  <c r="V2527" i="31"/>
  <c r="W2527" i="31"/>
  <c r="X2527" i="31"/>
  <c r="AN2527" i="31"/>
  <c r="AO2527" i="31"/>
  <c r="AM2527" i="31" s="1"/>
  <c r="AU2527" i="31"/>
  <c r="BC2527" i="31" s="1"/>
  <c r="AV2527" i="31"/>
  <c r="AY2527" i="31" s="1"/>
  <c r="BA2527" i="31"/>
  <c r="BB2527" i="31"/>
  <c r="E2528" i="31"/>
  <c r="L2528" i="31"/>
  <c r="U2528" i="31"/>
  <c r="V2528" i="31"/>
  <c r="W2528" i="31"/>
  <c r="X2528" i="31"/>
  <c r="AN2528" i="31"/>
  <c r="AO2528" i="31"/>
  <c r="AU2528" i="31"/>
  <c r="AV2528" i="31"/>
  <c r="AY2528" i="31" s="1"/>
  <c r="BA2528" i="31"/>
  <c r="BB2528" i="31"/>
  <c r="E2529" i="31"/>
  <c r="L2529" i="31"/>
  <c r="U2529" i="31"/>
  <c r="V2529" i="31"/>
  <c r="W2529" i="31"/>
  <c r="X2529" i="31"/>
  <c r="AN2529" i="31"/>
  <c r="AO2529" i="31"/>
  <c r="AU2529" i="31"/>
  <c r="BC2529" i="31" s="1"/>
  <c r="AV2529" i="31"/>
  <c r="AY2529" i="31" s="1"/>
  <c r="BA2529" i="31"/>
  <c r="BB2529" i="31"/>
  <c r="E2530" i="31"/>
  <c r="L2530" i="31"/>
  <c r="U2530" i="31"/>
  <c r="V2530" i="31"/>
  <c r="W2530" i="31"/>
  <c r="X2530" i="31"/>
  <c r="AN2530" i="31"/>
  <c r="AO2530" i="31"/>
  <c r="AU2530" i="31"/>
  <c r="AV2530" i="31"/>
  <c r="AY2530" i="31" s="1"/>
  <c r="BA2530" i="31"/>
  <c r="BB2530" i="31"/>
  <c r="E2531" i="31"/>
  <c r="L2531" i="31"/>
  <c r="U2531" i="31"/>
  <c r="V2531" i="31"/>
  <c r="W2531" i="31"/>
  <c r="X2531" i="31"/>
  <c r="AN2531" i="31"/>
  <c r="AO2531" i="31"/>
  <c r="AU2531" i="31"/>
  <c r="BC2531" i="31" s="1"/>
  <c r="AV2531" i="31"/>
  <c r="AY2531" i="31" s="1"/>
  <c r="BA2531" i="31"/>
  <c r="BB2531" i="31"/>
  <c r="E2532" i="31"/>
  <c r="L2532" i="31"/>
  <c r="U2532" i="31"/>
  <c r="V2532" i="31"/>
  <c r="W2532" i="31"/>
  <c r="X2532" i="31"/>
  <c r="AN2532" i="31"/>
  <c r="AO2532" i="31"/>
  <c r="AU2532" i="31"/>
  <c r="AV2532" i="31"/>
  <c r="AY2532" i="31" s="1"/>
  <c r="BA2532" i="31"/>
  <c r="BB2532" i="31"/>
  <c r="E2533" i="31"/>
  <c r="L2533" i="31"/>
  <c r="U2533" i="31"/>
  <c r="V2533" i="31"/>
  <c r="W2533" i="31"/>
  <c r="X2533" i="31"/>
  <c r="AN2533" i="31"/>
  <c r="AO2533" i="31"/>
  <c r="AU2533" i="31"/>
  <c r="BC2533" i="31" s="1"/>
  <c r="AV2533" i="31"/>
  <c r="AY2533" i="31" s="1"/>
  <c r="BA2533" i="31"/>
  <c r="BB2533" i="31"/>
  <c r="E2534" i="31"/>
  <c r="L2534" i="31"/>
  <c r="U2534" i="31"/>
  <c r="V2534" i="31"/>
  <c r="W2534" i="31"/>
  <c r="X2534" i="31"/>
  <c r="AN2534" i="31"/>
  <c r="AO2534" i="31"/>
  <c r="AU2534" i="31"/>
  <c r="AV2534" i="31"/>
  <c r="AY2534" i="31" s="1"/>
  <c r="BA2534" i="31"/>
  <c r="BB2534" i="31"/>
  <c r="E2535" i="31"/>
  <c r="L2535" i="31"/>
  <c r="U2535" i="31"/>
  <c r="V2535" i="31"/>
  <c r="W2535" i="31"/>
  <c r="X2535" i="31"/>
  <c r="AN2535" i="31"/>
  <c r="AO2535" i="31"/>
  <c r="AU2535" i="31"/>
  <c r="BC2535" i="31" s="1"/>
  <c r="AV2535" i="31"/>
  <c r="AY2535" i="31" s="1"/>
  <c r="BA2535" i="31"/>
  <c r="BB2535" i="31"/>
  <c r="E2536" i="31"/>
  <c r="L2536" i="31"/>
  <c r="U2536" i="31"/>
  <c r="V2536" i="31"/>
  <c r="W2536" i="31"/>
  <c r="X2536" i="31"/>
  <c r="AN2536" i="31"/>
  <c r="AO2536" i="31"/>
  <c r="AU2536" i="31"/>
  <c r="AV2536" i="31"/>
  <c r="AY2536" i="31" s="1"/>
  <c r="BA2536" i="31"/>
  <c r="BB2536" i="31"/>
  <c r="E2537" i="31"/>
  <c r="L2537" i="31"/>
  <c r="U2537" i="31"/>
  <c r="V2537" i="31"/>
  <c r="W2537" i="31"/>
  <c r="X2537" i="31"/>
  <c r="AN2537" i="31"/>
  <c r="AO2537" i="31"/>
  <c r="AU2537" i="31"/>
  <c r="BC2537" i="31" s="1"/>
  <c r="AV2537" i="31"/>
  <c r="AY2537" i="31" s="1"/>
  <c r="BA2537" i="31"/>
  <c r="BB2537" i="31"/>
  <c r="E2538" i="31"/>
  <c r="L2538" i="31"/>
  <c r="U2538" i="31"/>
  <c r="V2538" i="31"/>
  <c r="W2538" i="31"/>
  <c r="X2538" i="31"/>
  <c r="AN2538" i="31"/>
  <c r="AO2538" i="31"/>
  <c r="AU2538" i="31"/>
  <c r="AV2538" i="31"/>
  <c r="AY2538" i="31" s="1"/>
  <c r="BA2538" i="31"/>
  <c r="BB2538" i="31"/>
  <c r="E2539" i="31"/>
  <c r="L2539" i="31"/>
  <c r="U2539" i="31"/>
  <c r="V2539" i="31"/>
  <c r="W2539" i="31"/>
  <c r="X2539" i="31"/>
  <c r="AN2539" i="31"/>
  <c r="AO2539" i="31"/>
  <c r="AU2539" i="31"/>
  <c r="AV2539" i="31"/>
  <c r="AY2539" i="31" s="1"/>
  <c r="BA2539" i="31"/>
  <c r="BB2539" i="31"/>
  <c r="E2540" i="31"/>
  <c r="L2540" i="31"/>
  <c r="U2540" i="31"/>
  <c r="V2540" i="31"/>
  <c r="W2540" i="31"/>
  <c r="X2540" i="31"/>
  <c r="AN2540" i="31"/>
  <c r="AO2540" i="31"/>
  <c r="AU2540" i="31"/>
  <c r="AV2540" i="31"/>
  <c r="AY2540" i="31" s="1"/>
  <c r="BA2540" i="31"/>
  <c r="BB2540" i="31"/>
  <c r="E2541" i="31"/>
  <c r="L2541" i="31"/>
  <c r="U2541" i="31"/>
  <c r="V2541" i="31"/>
  <c r="W2541" i="31"/>
  <c r="X2541" i="31"/>
  <c r="AN2541" i="31"/>
  <c r="AO2541" i="31"/>
  <c r="AU2541" i="31"/>
  <c r="AV2541" i="31"/>
  <c r="AY2541" i="31" s="1"/>
  <c r="BA2541" i="31"/>
  <c r="BB2541" i="31"/>
  <c r="E2542" i="31"/>
  <c r="L2542" i="31"/>
  <c r="U2542" i="31"/>
  <c r="V2542" i="31"/>
  <c r="W2542" i="31"/>
  <c r="X2542" i="31"/>
  <c r="AN2542" i="31"/>
  <c r="AO2542" i="31"/>
  <c r="AU2542" i="31"/>
  <c r="AV2542" i="31"/>
  <c r="AY2542" i="31" s="1"/>
  <c r="BA2542" i="31"/>
  <c r="BB2542" i="31"/>
  <c r="E2543" i="31"/>
  <c r="L2543" i="31"/>
  <c r="U2543" i="31"/>
  <c r="V2543" i="31"/>
  <c r="W2543" i="31"/>
  <c r="X2543" i="31"/>
  <c r="AN2543" i="31"/>
  <c r="AO2543" i="31"/>
  <c r="AU2543" i="31"/>
  <c r="AV2543" i="31"/>
  <c r="AY2543" i="31" s="1"/>
  <c r="BA2543" i="31"/>
  <c r="BB2543" i="31"/>
  <c r="E2544" i="31"/>
  <c r="L2544" i="31"/>
  <c r="U2544" i="31"/>
  <c r="V2544" i="31"/>
  <c r="W2544" i="31"/>
  <c r="X2544" i="31"/>
  <c r="AN2544" i="31"/>
  <c r="AO2544" i="31"/>
  <c r="AU2544" i="31"/>
  <c r="AV2544" i="31"/>
  <c r="AY2544" i="31" s="1"/>
  <c r="BA2544" i="31"/>
  <c r="BB2544" i="31"/>
  <c r="E2545" i="31"/>
  <c r="L2545" i="31"/>
  <c r="U2545" i="31"/>
  <c r="V2545" i="31"/>
  <c r="W2545" i="31"/>
  <c r="X2545" i="31"/>
  <c r="AN2545" i="31"/>
  <c r="AO2545" i="31"/>
  <c r="AU2545" i="31"/>
  <c r="AV2545" i="31"/>
  <c r="AY2545" i="31" s="1"/>
  <c r="BA2545" i="31"/>
  <c r="BB2545" i="31"/>
  <c r="E2546" i="31"/>
  <c r="L2546" i="31"/>
  <c r="U2546" i="31"/>
  <c r="V2546" i="31"/>
  <c r="W2546" i="31"/>
  <c r="X2546" i="31"/>
  <c r="AN2546" i="31"/>
  <c r="AO2546" i="31"/>
  <c r="AU2546" i="31"/>
  <c r="AV2546" i="31"/>
  <c r="AY2546" i="31" s="1"/>
  <c r="BA2546" i="31"/>
  <c r="BB2546" i="31"/>
  <c r="E2547" i="31"/>
  <c r="L2547" i="31"/>
  <c r="U2547" i="31"/>
  <c r="V2547" i="31"/>
  <c r="W2547" i="31"/>
  <c r="X2547" i="31"/>
  <c r="AN2547" i="31"/>
  <c r="AO2547" i="31"/>
  <c r="AU2547" i="31"/>
  <c r="AV2547" i="31"/>
  <c r="AY2547" i="31" s="1"/>
  <c r="BA2547" i="31"/>
  <c r="BB2547" i="31"/>
  <c r="E2548" i="31"/>
  <c r="L2548" i="31"/>
  <c r="U2548" i="31"/>
  <c r="V2548" i="31"/>
  <c r="W2548" i="31"/>
  <c r="X2548" i="31"/>
  <c r="AN2548" i="31"/>
  <c r="AO2548" i="31"/>
  <c r="AU2548" i="31"/>
  <c r="AV2548" i="31"/>
  <c r="AY2548" i="31" s="1"/>
  <c r="BA2548" i="31"/>
  <c r="BB2548" i="31"/>
  <c r="E2549" i="31"/>
  <c r="L2549" i="31"/>
  <c r="U2549" i="31"/>
  <c r="V2549" i="31"/>
  <c r="W2549" i="31"/>
  <c r="X2549" i="31"/>
  <c r="AN2549" i="31"/>
  <c r="AO2549" i="31"/>
  <c r="AU2549" i="31"/>
  <c r="AV2549" i="31"/>
  <c r="AY2549" i="31" s="1"/>
  <c r="BA2549" i="31"/>
  <c r="BB2549" i="31"/>
  <c r="E2550" i="31"/>
  <c r="L2550" i="31"/>
  <c r="U2550" i="31"/>
  <c r="V2550" i="31"/>
  <c r="W2550" i="31"/>
  <c r="X2550" i="31"/>
  <c r="AN2550" i="31"/>
  <c r="AO2550" i="31"/>
  <c r="AU2550" i="31"/>
  <c r="AV2550" i="31"/>
  <c r="AY2550" i="31" s="1"/>
  <c r="BA2550" i="31"/>
  <c r="BB2550" i="31"/>
  <c r="E2551" i="31"/>
  <c r="L2551" i="31"/>
  <c r="U2551" i="31"/>
  <c r="V2551" i="31"/>
  <c r="W2551" i="31"/>
  <c r="X2551" i="31"/>
  <c r="AN2551" i="31"/>
  <c r="AO2551" i="31"/>
  <c r="AU2551" i="31"/>
  <c r="AV2551" i="31"/>
  <c r="AY2551" i="31" s="1"/>
  <c r="BA2551" i="31"/>
  <c r="BB2551" i="31"/>
  <c r="E2552" i="31"/>
  <c r="L2552" i="31"/>
  <c r="U2552" i="31"/>
  <c r="V2552" i="31"/>
  <c r="W2552" i="31"/>
  <c r="X2552" i="31"/>
  <c r="AN2552" i="31"/>
  <c r="AO2552" i="31"/>
  <c r="AU2552" i="31"/>
  <c r="AV2552" i="31"/>
  <c r="AY2552" i="31" s="1"/>
  <c r="BA2552" i="31"/>
  <c r="BB2552" i="31"/>
  <c r="E2553" i="31"/>
  <c r="L2553" i="31"/>
  <c r="U2553" i="31"/>
  <c r="V2553" i="31"/>
  <c r="W2553" i="31"/>
  <c r="X2553" i="31"/>
  <c r="AN2553" i="31"/>
  <c r="AO2553" i="31"/>
  <c r="AU2553" i="31"/>
  <c r="AV2553" i="31"/>
  <c r="AY2553" i="31" s="1"/>
  <c r="BA2553" i="31"/>
  <c r="BB2553" i="31"/>
  <c r="E2554" i="31"/>
  <c r="L2554" i="31"/>
  <c r="U2554" i="31"/>
  <c r="V2554" i="31"/>
  <c r="W2554" i="31"/>
  <c r="X2554" i="31"/>
  <c r="AN2554" i="31"/>
  <c r="AO2554" i="31"/>
  <c r="AU2554" i="31"/>
  <c r="AV2554" i="31"/>
  <c r="AY2554" i="31" s="1"/>
  <c r="BA2554" i="31"/>
  <c r="BB2554" i="31"/>
  <c r="E2555" i="31"/>
  <c r="L2555" i="31"/>
  <c r="U2555" i="31"/>
  <c r="V2555" i="31"/>
  <c r="W2555" i="31"/>
  <c r="X2555" i="31"/>
  <c r="AN2555" i="31"/>
  <c r="AO2555" i="31"/>
  <c r="AU2555" i="31"/>
  <c r="AV2555" i="31"/>
  <c r="AY2555" i="31" s="1"/>
  <c r="BA2555" i="31"/>
  <c r="BB2555" i="31"/>
  <c r="E2556" i="31"/>
  <c r="L2556" i="31"/>
  <c r="U2556" i="31"/>
  <c r="V2556" i="31"/>
  <c r="W2556" i="31"/>
  <c r="X2556" i="31"/>
  <c r="AN2556" i="31"/>
  <c r="AO2556" i="31"/>
  <c r="AU2556" i="31"/>
  <c r="AV2556" i="31"/>
  <c r="AY2556" i="31" s="1"/>
  <c r="BA2556" i="31"/>
  <c r="BB2556" i="31"/>
  <c r="E2557" i="31"/>
  <c r="L2557" i="31"/>
  <c r="U2557" i="31"/>
  <c r="V2557" i="31"/>
  <c r="W2557" i="31"/>
  <c r="X2557" i="31"/>
  <c r="AN2557" i="31"/>
  <c r="AO2557" i="31"/>
  <c r="AU2557" i="31"/>
  <c r="AV2557" i="31"/>
  <c r="AY2557" i="31" s="1"/>
  <c r="BA2557" i="31"/>
  <c r="BB2557" i="31"/>
  <c r="E2558" i="31"/>
  <c r="L2558" i="31"/>
  <c r="U2558" i="31"/>
  <c r="V2558" i="31"/>
  <c r="W2558" i="31"/>
  <c r="X2558" i="31"/>
  <c r="AN2558" i="31"/>
  <c r="AO2558" i="31"/>
  <c r="AU2558" i="31"/>
  <c r="AV2558" i="31"/>
  <c r="AY2558" i="31" s="1"/>
  <c r="BA2558" i="31"/>
  <c r="BB2558" i="31"/>
  <c r="E2559" i="31"/>
  <c r="L2559" i="31"/>
  <c r="U2559" i="31"/>
  <c r="V2559" i="31"/>
  <c r="W2559" i="31"/>
  <c r="X2559" i="31"/>
  <c r="AN2559" i="31"/>
  <c r="AO2559" i="31"/>
  <c r="AU2559" i="31"/>
  <c r="AV2559" i="31"/>
  <c r="AY2559" i="31" s="1"/>
  <c r="BA2559" i="31"/>
  <c r="BB2559" i="31"/>
  <c r="E2560" i="31"/>
  <c r="L2560" i="31"/>
  <c r="U2560" i="31"/>
  <c r="V2560" i="31"/>
  <c r="W2560" i="31"/>
  <c r="X2560" i="31"/>
  <c r="AN2560" i="31"/>
  <c r="AO2560" i="31"/>
  <c r="AU2560" i="31"/>
  <c r="AV2560" i="31"/>
  <c r="AY2560" i="31" s="1"/>
  <c r="BA2560" i="31"/>
  <c r="BB2560" i="31"/>
  <c r="E2561" i="31"/>
  <c r="L2561" i="31"/>
  <c r="U2561" i="31"/>
  <c r="V2561" i="31"/>
  <c r="W2561" i="31"/>
  <c r="X2561" i="31"/>
  <c r="AN2561" i="31"/>
  <c r="AO2561" i="31"/>
  <c r="AU2561" i="31"/>
  <c r="AV2561" i="31"/>
  <c r="AY2561" i="31" s="1"/>
  <c r="BA2561" i="31"/>
  <c r="BB2561" i="31"/>
  <c r="E2562" i="31"/>
  <c r="L2562" i="31"/>
  <c r="U2562" i="31"/>
  <c r="V2562" i="31"/>
  <c r="W2562" i="31"/>
  <c r="X2562" i="31"/>
  <c r="AN2562" i="31"/>
  <c r="AO2562" i="31"/>
  <c r="AU2562" i="31"/>
  <c r="AV2562" i="31"/>
  <c r="AY2562" i="31" s="1"/>
  <c r="BA2562" i="31"/>
  <c r="BB2562" i="31"/>
  <c r="E2563" i="31"/>
  <c r="L2563" i="31"/>
  <c r="U2563" i="31"/>
  <c r="V2563" i="31"/>
  <c r="W2563" i="31"/>
  <c r="X2563" i="31"/>
  <c r="AN2563" i="31"/>
  <c r="AO2563" i="31"/>
  <c r="AU2563" i="31"/>
  <c r="AV2563" i="31"/>
  <c r="AY2563" i="31" s="1"/>
  <c r="BA2563" i="31"/>
  <c r="BB2563" i="31"/>
  <c r="E2564" i="31"/>
  <c r="L2564" i="31"/>
  <c r="U2564" i="31"/>
  <c r="V2564" i="31"/>
  <c r="W2564" i="31"/>
  <c r="X2564" i="31"/>
  <c r="AN2564" i="31"/>
  <c r="AO2564" i="31"/>
  <c r="AU2564" i="31"/>
  <c r="AV2564" i="31"/>
  <c r="AY2564" i="31" s="1"/>
  <c r="BA2564" i="31"/>
  <c r="BB2564" i="31"/>
  <c r="L2565" i="31"/>
  <c r="U2565" i="31"/>
  <c r="V2565" i="31"/>
  <c r="W2565" i="31"/>
  <c r="X2565" i="31"/>
  <c r="AN2565" i="31"/>
  <c r="AO2565" i="31"/>
  <c r="AU2565" i="31"/>
  <c r="AV2565" i="31"/>
  <c r="AY2565" i="31" s="1"/>
  <c r="BA2565" i="31"/>
  <c r="BB2565" i="31"/>
  <c r="E2566" i="31"/>
  <c r="L2566" i="31"/>
  <c r="U2566" i="31"/>
  <c r="V2566" i="31"/>
  <c r="W2566" i="31"/>
  <c r="X2566" i="31"/>
  <c r="Z2566" i="31"/>
  <c r="AA2566" i="31"/>
  <c r="AB2566" i="31"/>
  <c r="AC2566" i="31"/>
  <c r="AN2566" i="31"/>
  <c r="AO2566" i="31"/>
  <c r="AS2566" i="31"/>
  <c r="AU2566" i="31" s="1"/>
  <c r="AV2566" i="31"/>
  <c r="AW2566" i="31"/>
  <c r="BD2566" i="31"/>
  <c r="E2567" i="31"/>
  <c r="L2567" i="31"/>
  <c r="U2567" i="31"/>
  <c r="V2567" i="31"/>
  <c r="W2567" i="31"/>
  <c r="X2567" i="31"/>
  <c r="Z2567" i="31"/>
  <c r="AA2567" i="31"/>
  <c r="AB2567" i="31"/>
  <c r="AC2567" i="31"/>
  <c r="AN2567" i="31"/>
  <c r="AO2567" i="31"/>
  <c r="AU2567" i="31"/>
  <c r="AV2567" i="31"/>
  <c r="AW2567" i="31"/>
  <c r="BA2567" i="31" s="1"/>
  <c r="BB2567" i="31"/>
  <c r="BD2567" i="31"/>
  <c r="E2568" i="31"/>
  <c r="L2568" i="31"/>
  <c r="U2568" i="31"/>
  <c r="V2568" i="31"/>
  <c r="W2568" i="31"/>
  <c r="X2568" i="31"/>
  <c r="Z2568" i="31"/>
  <c r="AA2568" i="31"/>
  <c r="AB2568" i="31"/>
  <c r="AC2568" i="31"/>
  <c r="AN2568" i="31"/>
  <c r="AO2568" i="31"/>
  <c r="AS2568" i="31"/>
  <c r="AV2568" i="31"/>
  <c r="AW2568" i="31"/>
  <c r="BD2568" i="31"/>
  <c r="E2569" i="31"/>
  <c r="L2569" i="31"/>
  <c r="U2569" i="31"/>
  <c r="V2569" i="31"/>
  <c r="W2569" i="31"/>
  <c r="X2569" i="31"/>
  <c r="Z2569" i="31"/>
  <c r="AA2569" i="31"/>
  <c r="AB2569" i="31"/>
  <c r="AC2569" i="31"/>
  <c r="AN2569" i="31"/>
  <c r="AO2569" i="31"/>
  <c r="AU2569" i="31"/>
  <c r="AV2569" i="31"/>
  <c r="AW2569" i="31"/>
  <c r="BA2569" i="31" s="1"/>
  <c r="BB2569" i="31"/>
  <c r="BD2569" i="31"/>
  <c r="E2570" i="31"/>
  <c r="L2570" i="31"/>
  <c r="U2570" i="31"/>
  <c r="V2570" i="31"/>
  <c r="W2570" i="31"/>
  <c r="X2570" i="31"/>
  <c r="Z2570" i="31"/>
  <c r="AA2570" i="31"/>
  <c r="AB2570" i="31"/>
  <c r="AC2570" i="31"/>
  <c r="AN2570" i="31"/>
  <c r="AO2570" i="31"/>
  <c r="AS2570" i="31"/>
  <c r="AU2570" i="31" s="1"/>
  <c r="AV2570" i="31"/>
  <c r="AW2570" i="31"/>
  <c r="BD2570" i="31"/>
  <c r="E2571" i="31"/>
  <c r="L2571" i="31"/>
  <c r="U2571" i="31"/>
  <c r="V2571" i="31"/>
  <c r="W2571" i="31"/>
  <c r="X2571" i="31"/>
  <c r="Z2571" i="31"/>
  <c r="AA2571" i="31"/>
  <c r="AB2571" i="31"/>
  <c r="AC2571" i="31"/>
  <c r="AN2571" i="31"/>
  <c r="AO2571" i="31"/>
  <c r="AU2571" i="31"/>
  <c r="AV2571" i="31"/>
  <c r="AW2571" i="31"/>
  <c r="BA2571" i="31" s="1"/>
  <c r="BB2571" i="31"/>
  <c r="BD2571" i="31"/>
  <c r="E2572" i="31"/>
  <c r="L2572" i="31"/>
  <c r="U2572" i="31"/>
  <c r="V2572" i="31"/>
  <c r="W2572" i="31"/>
  <c r="X2572" i="31"/>
  <c r="Z2572" i="31"/>
  <c r="AA2572" i="31"/>
  <c r="AB2572" i="31"/>
  <c r="AC2572" i="31"/>
  <c r="AN2572" i="31"/>
  <c r="AO2572" i="31"/>
  <c r="AS2572" i="31"/>
  <c r="AV2572" i="31"/>
  <c r="AW2572" i="31"/>
  <c r="BD2572" i="31"/>
  <c r="E2573" i="31"/>
  <c r="L2573" i="31"/>
  <c r="U2573" i="31"/>
  <c r="V2573" i="31"/>
  <c r="W2573" i="31"/>
  <c r="X2573" i="31"/>
  <c r="Z2573" i="31"/>
  <c r="AA2573" i="31"/>
  <c r="AB2573" i="31"/>
  <c r="AC2573" i="31"/>
  <c r="AN2573" i="31"/>
  <c r="AO2573" i="31"/>
  <c r="AU2573" i="31"/>
  <c r="AV2573" i="31"/>
  <c r="AZ2573" i="31" s="1"/>
  <c r="AW2573" i="31"/>
  <c r="BA2573" i="31" s="1"/>
  <c r="BB2573" i="31"/>
  <c r="BD2573" i="31"/>
  <c r="E2574" i="31"/>
  <c r="L2574" i="31"/>
  <c r="U2574" i="31"/>
  <c r="V2574" i="31"/>
  <c r="W2574" i="31"/>
  <c r="X2574" i="31"/>
  <c r="Z2574" i="31"/>
  <c r="AA2574" i="31"/>
  <c r="AB2574" i="31"/>
  <c r="AC2574" i="31"/>
  <c r="AN2574" i="31"/>
  <c r="AO2574" i="31"/>
  <c r="AS2574" i="31"/>
  <c r="AU2574" i="31" s="1"/>
  <c r="AV2574" i="31"/>
  <c r="AW2574" i="31"/>
  <c r="BD2574" i="31"/>
  <c r="E2575" i="31"/>
  <c r="L2575" i="31"/>
  <c r="U2575" i="31"/>
  <c r="V2575" i="31"/>
  <c r="W2575" i="31"/>
  <c r="X2575" i="31"/>
  <c r="Z2575" i="31"/>
  <c r="AA2575" i="31"/>
  <c r="AB2575" i="31"/>
  <c r="AC2575" i="31"/>
  <c r="AN2575" i="31"/>
  <c r="AO2575" i="31"/>
  <c r="AU2575" i="31"/>
  <c r="AV2575" i="31"/>
  <c r="AW2575" i="31"/>
  <c r="BA2575" i="31" s="1"/>
  <c r="BB2575" i="31"/>
  <c r="BD2575" i="31"/>
  <c r="E2576" i="31"/>
  <c r="L2576" i="31"/>
  <c r="U2576" i="31"/>
  <c r="V2576" i="31"/>
  <c r="W2576" i="31"/>
  <c r="X2576" i="31"/>
  <c r="Z2576" i="31"/>
  <c r="AA2576" i="31"/>
  <c r="AB2576" i="31"/>
  <c r="AC2576" i="31"/>
  <c r="AN2576" i="31"/>
  <c r="AO2576" i="31"/>
  <c r="AU2576" i="31"/>
  <c r="AV2576" i="31"/>
  <c r="AZ2576" i="31" s="1"/>
  <c r="AW2576" i="31"/>
  <c r="BB2576" i="31"/>
  <c r="BD2576" i="31"/>
  <c r="E2577" i="31"/>
  <c r="L2577" i="31"/>
  <c r="U2577" i="31"/>
  <c r="V2577" i="31"/>
  <c r="W2577" i="31"/>
  <c r="X2577" i="31"/>
  <c r="Z2577" i="31"/>
  <c r="AA2577" i="31"/>
  <c r="AB2577" i="31"/>
  <c r="AC2577" i="31"/>
  <c r="AN2577" i="31"/>
  <c r="AO2577" i="31"/>
  <c r="AM2577" i="31" s="1"/>
  <c r="AS2577" i="31"/>
  <c r="AU2577" i="31" s="1"/>
  <c r="AV2577" i="31"/>
  <c r="AZ2577" i="31" s="1"/>
  <c r="AW2577" i="31"/>
  <c r="BD2577" i="31"/>
  <c r="E2578" i="31"/>
  <c r="L2578" i="31"/>
  <c r="U2578" i="31"/>
  <c r="V2578" i="31"/>
  <c r="W2578" i="31"/>
  <c r="X2578" i="31"/>
  <c r="Z2578" i="31"/>
  <c r="AA2578" i="31"/>
  <c r="AB2578" i="31"/>
  <c r="AC2578" i="31"/>
  <c r="AN2578" i="31"/>
  <c r="AO2578" i="31"/>
  <c r="AS2578" i="31"/>
  <c r="AU2578" i="31" s="1"/>
  <c r="AV2578" i="31"/>
  <c r="AW2578" i="31"/>
  <c r="BD2578" i="31"/>
  <c r="E2579" i="31"/>
  <c r="L2579" i="31"/>
  <c r="U2579" i="31"/>
  <c r="V2579" i="31"/>
  <c r="W2579" i="31"/>
  <c r="X2579" i="31"/>
  <c r="Z2579" i="31"/>
  <c r="AA2579" i="31"/>
  <c r="AB2579" i="31"/>
  <c r="AC2579" i="31"/>
  <c r="AN2579" i="31"/>
  <c r="AO2579" i="31"/>
  <c r="AS2579" i="31"/>
  <c r="AU2579" i="31" s="1"/>
  <c r="AV2579" i="31"/>
  <c r="AW2579" i="31"/>
  <c r="BD2579" i="31"/>
  <c r="E2580" i="31"/>
  <c r="L2580" i="31"/>
  <c r="U2580" i="31"/>
  <c r="V2580" i="31"/>
  <c r="W2580" i="31"/>
  <c r="X2580" i="31"/>
  <c r="Z2580" i="31"/>
  <c r="AA2580" i="31"/>
  <c r="AB2580" i="31"/>
  <c r="AC2580" i="31"/>
  <c r="AN2580" i="31"/>
  <c r="AO2580" i="31"/>
  <c r="AU2580" i="31"/>
  <c r="AV2580" i="31"/>
  <c r="AZ2580" i="31" s="1"/>
  <c r="AW2580" i="31"/>
  <c r="BB2580" i="31"/>
  <c r="BD2580" i="31"/>
  <c r="E2581" i="31"/>
  <c r="L2581" i="31"/>
  <c r="U2581" i="31"/>
  <c r="V2581" i="31"/>
  <c r="W2581" i="31"/>
  <c r="X2581" i="31"/>
  <c r="Z2581" i="31"/>
  <c r="AA2581" i="31"/>
  <c r="AB2581" i="31"/>
  <c r="AC2581" i="31"/>
  <c r="AN2581" i="31"/>
  <c r="AO2581" i="31"/>
  <c r="AS2581" i="31"/>
  <c r="AU2581" i="31" s="1"/>
  <c r="AV2581" i="31"/>
  <c r="AZ2581" i="31" s="1"/>
  <c r="AW2581" i="31"/>
  <c r="BD2581" i="31"/>
  <c r="E2582" i="31"/>
  <c r="L2582" i="31"/>
  <c r="U2582" i="31"/>
  <c r="V2582" i="31"/>
  <c r="W2582" i="31"/>
  <c r="X2582" i="31"/>
  <c r="Z2582" i="31"/>
  <c r="AA2582" i="31"/>
  <c r="AB2582" i="31"/>
  <c r="AC2582" i="31"/>
  <c r="AN2582" i="31"/>
  <c r="AO2582" i="31"/>
  <c r="AU2582" i="31"/>
  <c r="AV2582" i="31"/>
  <c r="AZ2582" i="31" s="1"/>
  <c r="AW2582" i="31"/>
  <c r="BA2582" i="31" s="1"/>
  <c r="BB2582" i="31"/>
  <c r="BD2582" i="31"/>
  <c r="E2583" i="31"/>
  <c r="L2583" i="31"/>
  <c r="U2583" i="31"/>
  <c r="V2583" i="31"/>
  <c r="W2583" i="31"/>
  <c r="X2583" i="31"/>
  <c r="Z2583" i="31"/>
  <c r="AA2583" i="31"/>
  <c r="AB2583" i="31"/>
  <c r="AC2583" i="31"/>
  <c r="AN2583" i="31"/>
  <c r="AO2583" i="31"/>
  <c r="AS2583" i="31"/>
  <c r="AU2583" i="31" s="1"/>
  <c r="AV2583" i="31"/>
  <c r="AW2583" i="31"/>
  <c r="BD2583" i="31"/>
  <c r="E2584" i="31"/>
  <c r="L2584" i="31"/>
  <c r="U2584" i="31"/>
  <c r="V2584" i="31"/>
  <c r="W2584" i="31"/>
  <c r="X2584" i="31"/>
  <c r="Z2584" i="31"/>
  <c r="AA2584" i="31"/>
  <c r="AB2584" i="31"/>
  <c r="AC2584" i="31"/>
  <c r="AN2584" i="31"/>
  <c r="AO2584" i="31"/>
  <c r="AU2584" i="31"/>
  <c r="AV2584" i="31"/>
  <c r="AZ2584" i="31" s="1"/>
  <c r="AW2584" i="31"/>
  <c r="BB2584" i="31"/>
  <c r="BD2584" i="31"/>
  <c r="E2585" i="31"/>
  <c r="L2585" i="31"/>
  <c r="U2585" i="31"/>
  <c r="V2585" i="31"/>
  <c r="W2585" i="31"/>
  <c r="X2585" i="31"/>
  <c r="Z2585" i="31"/>
  <c r="AA2585" i="31"/>
  <c r="AB2585" i="31"/>
  <c r="AC2585" i="31"/>
  <c r="AN2585" i="31"/>
  <c r="AO2585" i="31"/>
  <c r="AU2585" i="31"/>
  <c r="AV2585" i="31"/>
  <c r="AW2585" i="31"/>
  <c r="BA2585" i="31" s="1"/>
  <c r="BB2585" i="31"/>
  <c r="BD2585" i="31"/>
  <c r="E2586" i="31"/>
  <c r="L2586" i="31"/>
  <c r="U2586" i="31"/>
  <c r="V2586" i="31"/>
  <c r="W2586" i="31"/>
  <c r="X2586" i="31"/>
  <c r="Z2586" i="31"/>
  <c r="AA2586" i="31"/>
  <c r="AB2586" i="31"/>
  <c r="AC2586" i="31"/>
  <c r="AN2586" i="31"/>
  <c r="AO2586" i="31"/>
  <c r="AU2586" i="31"/>
  <c r="AV2586" i="31"/>
  <c r="AW2586" i="31"/>
  <c r="BA2586" i="31" s="1"/>
  <c r="BB2586" i="31"/>
  <c r="BD2586" i="31"/>
  <c r="E2587" i="31"/>
  <c r="L2587" i="31"/>
  <c r="U2587" i="31"/>
  <c r="V2587" i="31"/>
  <c r="W2587" i="31"/>
  <c r="X2587" i="31"/>
  <c r="Z2587" i="31"/>
  <c r="AA2587" i="31"/>
  <c r="AB2587" i="31"/>
  <c r="AC2587" i="31"/>
  <c r="AN2587" i="31"/>
  <c r="AO2587" i="31"/>
  <c r="AU2587" i="31"/>
  <c r="AV2587" i="31"/>
  <c r="AW2587" i="31"/>
  <c r="BA2587" i="31" s="1"/>
  <c r="BB2587" i="31"/>
  <c r="BD2587" i="31"/>
  <c r="E2588" i="31"/>
  <c r="L2588" i="31"/>
  <c r="U2588" i="31"/>
  <c r="V2588" i="31"/>
  <c r="W2588" i="31"/>
  <c r="X2588" i="31"/>
  <c r="Z2588" i="31"/>
  <c r="AA2588" i="31"/>
  <c r="AB2588" i="31"/>
  <c r="AC2588" i="31"/>
  <c r="AN2588" i="31"/>
  <c r="AO2588" i="31"/>
  <c r="AS2588" i="31"/>
  <c r="AV2588" i="31"/>
  <c r="AW2588" i="31"/>
  <c r="BD2588" i="31"/>
  <c r="E2589" i="31"/>
  <c r="L2589" i="31"/>
  <c r="U2589" i="31"/>
  <c r="V2589" i="31"/>
  <c r="W2589" i="31"/>
  <c r="X2589" i="31"/>
  <c r="Z2589" i="31"/>
  <c r="AA2589" i="31"/>
  <c r="AB2589" i="31"/>
  <c r="AC2589" i="31"/>
  <c r="AN2589" i="31"/>
  <c r="AO2589" i="31"/>
  <c r="AU2589" i="31"/>
  <c r="AV2589" i="31"/>
  <c r="AZ2589" i="31" s="1"/>
  <c r="AW2589" i="31"/>
  <c r="BA2589" i="31" s="1"/>
  <c r="BB2589" i="31"/>
  <c r="BD2589" i="31"/>
  <c r="E2590" i="31"/>
  <c r="L2590" i="31"/>
  <c r="U2590" i="31"/>
  <c r="V2590" i="31"/>
  <c r="W2590" i="31"/>
  <c r="X2590" i="31"/>
  <c r="Z2590" i="31"/>
  <c r="AA2590" i="31"/>
  <c r="AB2590" i="31"/>
  <c r="AC2590" i="31"/>
  <c r="AN2590" i="31"/>
  <c r="AO2590" i="31"/>
  <c r="AU2590" i="31"/>
  <c r="AV2590" i="31"/>
  <c r="AZ2590" i="31" s="1"/>
  <c r="AW2590" i="31"/>
  <c r="BB2590" i="31"/>
  <c r="BD2590" i="31"/>
  <c r="E2591" i="31"/>
  <c r="L2591" i="31"/>
  <c r="U2591" i="31"/>
  <c r="AM2591" i="31"/>
  <c r="AU2591" i="31"/>
  <c r="AY2591" i="31"/>
  <c r="AZ2591" i="31"/>
  <c r="BA2591" i="31"/>
  <c r="BB2591" i="31"/>
  <c r="E2592" i="31"/>
  <c r="L2592" i="31"/>
  <c r="U2592" i="31"/>
  <c r="AM2592" i="31"/>
  <c r="AU2592" i="31"/>
  <c r="BC2592" i="31" s="1"/>
  <c r="AY2592" i="31"/>
  <c r="AZ2592" i="31"/>
  <c r="BA2592" i="31"/>
  <c r="BB2592" i="31"/>
  <c r="E2593" i="31"/>
  <c r="L2593" i="31"/>
  <c r="U2593" i="31"/>
  <c r="AM2593" i="31"/>
  <c r="AU2593" i="31"/>
  <c r="BC2593" i="31" s="1"/>
  <c r="AY2593" i="31"/>
  <c r="AZ2593" i="31"/>
  <c r="BA2593" i="31"/>
  <c r="BB2593" i="31"/>
  <c r="E2594" i="31"/>
  <c r="L2594" i="31"/>
  <c r="U2594" i="31"/>
  <c r="AM2594" i="31"/>
  <c r="AU2594" i="31"/>
  <c r="AY2594" i="31"/>
  <c r="AZ2594" i="31"/>
  <c r="BA2594" i="31"/>
  <c r="BB2594" i="31"/>
  <c r="E2595" i="31"/>
  <c r="L2595" i="31"/>
  <c r="U2595" i="31"/>
  <c r="AM2595" i="31"/>
  <c r="AU2595" i="31"/>
  <c r="AY2595" i="31"/>
  <c r="AZ2595" i="31"/>
  <c r="BA2595" i="31"/>
  <c r="BB2595" i="31"/>
  <c r="E2596" i="31"/>
  <c r="L2596" i="31"/>
  <c r="U2596" i="31"/>
  <c r="V2596" i="31"/>
  <c r="W2596" i="31"/>
  <c r="X2596" i="31"/>
  <c r="AN2596" i="31"/>
  <c r="AO2596" i="31"/>
  <c r="AU2596" i="31"/>
  <c r="AV2596" i="31"/>
  <c r="AY2596" i="31" s="1"/>
  <c r="BA2596" i="31"/>
  <c r="BB2596" i="31"/>
  <c r="E2597" i="31"/>
  <c r="L2597" i="31"/>
  <c r="U2597" i="31"/>
  <c r="V2597" i="31"/>
  <c r="W2597" i="31"/>
  <c r="X2597" i="31"/>
  <c r="AN2597" i="31"/>
  <c r="AO2597" i="31"/>
  <c r="AU2597" i="31"/>
  <c r="AV2597" i="31"/>
  <c r="AY2597" i="31" s="1"/>
  <c r="BA2597" i="31"/>
  <c r="BB2597" i="31"/>
  <c r="E2598" i="31"/>
  <c r="L2598" i="31"/>
  <c r="U2598" i="31"/>
  <c r="V2598" i="31"/>
  <c r="W2598" i="31"/>
  <c r="X2598" i="31"/>
  <c r="AN2598" i="31"/>
  <c r="AO2598" i="31"/>
  <c r="AU2598" i="31"/>
  <c r="AV2598" i="31"/>
  <c r="AY2598" i="31" s="1"/>
  <c r="BA2598" i="31"/>
  <c r="BB2598" i="31"/>
  <c r="E2599" i="31"/>
  <c r="L2599" i="31"/>
  <c r="U2599" i="31"/>
  <c r="V2599" i="31"/>
  <c r="W2599" i="31"/>
  <c r="X2599" i="31"/>
  <c r="AN2599" i="31"/>
  <c r="AO2599" i="31"/>
  <c r="AU2599" i="31"/>
  <c r="AV2599" i="31"/>
  <c r="AY2599" i="31" s="1"/>
  <c r="BA2599" i="31"/>
  <c r="BB2599" i="31"/>
  <c r="E2600" i="31"/>
  <c r="L2600" i="31"/>
  <c r="U2600" i="31"/>
  <c r="V2600" i="31"/>
  <c r="W2600" i="31"/>
  <c r="X2600" i="31"/>
  <c r="AN2600" i="31"/>
  <c r="AO2600" i="31"/>
  <c r="AU2600" i="31"/>
  <c r="AV2600" i="31"/>
  <c r="AZ2600" i="31" s="1"/>
  <c r="BA2600" i="31"/>
  <c r="BB2600" i="31"/>
  <c r="E2601" i="31"/>
  <c r="L2601" i="31"/>
  <c r="U2601" i="31"/>
  <c r="V2601" i="31"/>
  <c r="W2601" i="31"/>
  <c r="X2601" i="31"/>
  <c r="AN2601" i="31"/>
  <c r="AO2601" i="31"/>
  <c r="AU2601" i="31"/>
  <c r="AV2601" i="31"/>
  <c r="AZ2601" i="31" s="1"/>
  <c r="AY2601" i="31"/>
  <c r="BA2601" i="31"/>
  <c r="BB2601" i="31"/>
  <c r="E2602" i="31"/>
  <c r="L2602" i="31"/>
  <c r="U2602" i="31"/>
  <c r="V2602" i="31"/>
  <c r="W2602" i="31"/>
  <c r="X2602" i="31"/>
  <c r="AN2602" i="31"/>
  <c r="AO2602" i="31"/>
  <c r="AU2602" i="31"/>
  <c r="AV2602" i="31"/>
  <c r="AY2602" i="31" s="1"/>
  <c r="BA2602" i="31"/>
  <c r="BB2602" i="31"/>
  <c r="E2603" i="31"/>
  <c r="L2603" i="31"/>
  <c r="U2603" i="31"/>
  <c r="V2603" i="31"/>
  <c r="W2603" i="31"/>
  <c r="X2603" i="31"/>
  <c r="AN2603" i="31"/>
  <c r="AO2603" i="31"/>
  <c r="E2604" i="31"/>
  <c r="L2604" i="31"/>
  <c r="E2605" i="31"/>
  <c r="L2605" i="31"/>
  <c r="E2606" i="31"/>
  <c r="L2606" i="31"/>
  <c r="E2607" i="31"/>
  <c r="L2607" i="31"/>
  <c r="E2608" i="31"/>
  <c r="L2608" i="31"/>
  <c r="E2609" i="31"/>
  <c r="L2609" i="31"/>
  <c r="E2610" i="31"/>
  <c r="L2610" i="31"/>
  <c r="E2611" i="31"/>
  <c r="L2611" i="31"/>
  <c r="E2612" i="31"/>
  <c r="L2612" i="31"/>
  <c r="E2613" i="31"/>
  <c r="L2613" i="31"/>
  <c r="E2614" i="31"/>
  <c r="L2614" i="31"/>
  <c r="E2615" i="31"/>
  <c r="L2615" i="31"/>
  <c r="E2616" i="31"/>
  <c r="L2616" i="31"/>
  <c r="E2617" i="31"/>
  <c r="L2617" i="31"/>
  <c r="E2618" i="31"/>
  <c r="L2618" i="31"/>
  <c r="U2618" i="31"/>
  <c r="V2618" i="31"/>
  <c r="W2618" i="31"/>
  <c r="X2618" i="31"/>
  <c r="AN2618" i="31"/>
  <c r="AO2618" i="31"/>
  <c r="E2619" i="31"/>
  <c r="L2619" i="31"/>
  <c r="U2619" i="31"/>
  <c r="V2619" i="31"/>
  <c r="W2619" i="31"/>
  <c r="X2619" i="31"/>
  <c r="AN2619" i="31"/>
  <c r="AO2619" i="31"/>
  <c r="E2620" i="31"/>
  <c r="L2620" i="31"/>
  <c r="E2621" i="31"/>
  <c r="L2621" i="31"/>
  <c r="E2622" i="31"/>
  <c r="L2622" i="31"/>
  <c r="E2623" i="31"/>
  <c r="L2623" i="31"/>
  <c r="E2624" i="31"/>
  <c r="L2624" i="31"/>
  <c r="E2625" i="31"/>
  <c r="L2625" i="31"/>
  <c r="E2626" i="31"/>
  <c r="L2626" i="31"/>
  <c r="E2627" i="31"/>
  <c r="L2627" i="31"/>
  <c r="E2628" i="31"/>
  <c r="L2628" i="31"/>
  <c r="E2629" i="31"/>
  <c r="L2629" i="31"/>
  <c r="E2630" i="31"/>
  <c r="L2630" i="31"/>
  <c r="E2631" i="31"/>
  <c r="L2631" i="31"/>
  <c r="E2632" i="31"/>
  <c r="L2632" i="31"/>
  <c r="E2633" i="31"/>
  <c r="L2633" i="31"/>
  <c r="E2634" i="31"/>
  <c r="L2634" i="31"/>
  <c r="E2635" i="31"/>
  <c r="L2635" i="31"/>
  <c r="U2635" i="31"/>
  <c r="V2635" i="31"/>
  <c r="W2635" i="31"/>
  <c r="X2635" i="31"/>
  <c r="AN2635" i="31"/>
  <c r="AO2635" i="31"/>
  <c r="E2636" i="31"/>
  <c r="L2636" i="31"/>
  <c r="E2637" i="31"/>
  <c r="L2637" i="31"/>
  <c r="E2638" i="31"/>
  <c r="L2638" i="31"/>
  <c r="E2639" i="31"/>
  <c r="L2639" i="31"/>
  <c r="E2640" i="31"/>
  <c r="L2640" i="31"/>
  <c r="E2641" i="31"/>
  <c r="L2641" i="31"/>
  <c r="E2642" i="31"/>
  <c r="L2642" i="31"/>
  <c r="E2643" i="31"/>
  <c r="L2643" i="31"/>
  <c r="E2644" i="31"/>
  <c r="L2644" i="31"/>
  <c r="E2645" i="31"/>
  <c r="L2645" i="31"/>
  <c r="E2646" i="31"/>
  <c r="L2646" i="31"/>
  <c r="E2647" i="31"/>
  <c r="L2647" i="31"/>
  <c r="E2648" i="31"/>
  <c r="E2649" i="31"/>
  <c r="E2650" i="31"/>
  <c r="E2651" i="31"/>
  <c r="E2652" i="31"/>
  <c r="E2653" i="31"/>
  <c r="E2654" i="31"/>
  <c r="E2655" i="31"/>
  <c r="E2656" i="31"/>
  <c r="E2657" i="31"/>
  <c r="E2658" i="31"/>
  <c r="E2659" i="31"/>
  <c r="E2660" i="31"/>
  <c r="L2660" i="31"/>
  <c r="U2660" i="31"/>
  <c r="V2660" i="31"/>
  <c r="W2660" i="31"/>
  <c r="X2660" i="31"/>
  <c r="AN2660" i="31"/>
  <c r="AO2660" i="31"/>
  <c r="E2661" i="31"/>
  <c r="L2661" i="31"/>
  <c r="U2661" i="31"/>
  <c r="V2661" i="31"/>
  <c r="W2661" i="31"/>
  <c r="X2661" i="31"/>
  <c r="AN2661" i="31"/>
  <c r="AO2661" i="31"/>
  <c r="E2662" i="31"/>
  <c r="L2662" i="31"/>
  <c r="U2662" i="31"/>
  <c r="V2662" i="31"/>
  <c r="W2662" i="31"/>
  <c r="X2662" i="31"/>
  <c r="AN2662" i="31"/>
  <c r="AO2662" i="31"/>
  <c r="E2676" i="31"/>
  <c r="L2676" i="31"/>
  <c r="E2677" i="31"/>
  <c r="L2677" i="31"/>
  <c r="E2678" i="31"/>
  <c r="L2678" i="31"/>
  <c r="E2679" i="31"/>
  <c r="L2679" i="31"/>
  <c r="E2680" i="31"/>
  <c r="L2680" i="31"/>
  <c r="E2681" i="31"/>
  <c r="L2681" i="31"/>
  <c r="E2682" i="31"/>
  <c r="L2682" i="31"/>
  <c r="E2683" i="31"/>
  <c r="L2683" i="31"/>
  <c r="E2684" i="31"/>
  <c r="L2684" i="31"/>
  <c r="E2685" i="31"/>
  <c r="L2685" i="31"/>
  <c r="E2686" i="31"/>
  <c r="L2686" i="31"/>
  <c r="E2687" i="31"/>
  <c r="L2687" i="31"/>
  <c r="E2688" i="31"/>
  <c r="L2688" i="31"/>
  <c r="E2689" i="31"/>
  <c r="L2689" i="31"/>
  <c r="DO2689" i="31"/>
  <c r="E2690" i="31"/>
  <c r="L2690" i="31"/>
  <c r="DO2690" i="31"/>
  <c r="E2691" i="31"/>
  <c r="L2691" i="31"/>
  <c r="DO2691" i="31"/>
  <c r="E2692" i="31"/>
  <c r="L2692" i="31"/>
  <c r="E2693" i="31"/>
  <c r="L2693" i="31"/>
  <c r="DO2693" i="31"/>
  <c r="E2694" i="31"/>
  <c r="L2694" i="31"/>
  <c r="E2695" i="31"/>
  <c r="L2695" i="31"/>
  <c r="E2696" i="31"/>
  <c r="L2696" i="31"/>
  <c r="E2697" i="31"/>
  <c r="L2697" i="31"/>
  <c r="E2698" i="31"/>
  <c r="L2698" i="31"/>
  <c r="E2699" i="31"/>
  <c r="L2699" i="31"/>
  <c r="E2700" i="31"/>
  <c r="L2700" i="31"/>
  <c r="E2701" i="31"/>
  <c r="L2701" i="31"/>
  <c r="E2702" i="31"/>
  <c r="L2702" i="31"/>
  <c r="U2702" i="31"/>
  <c r="V2702" i="31"/>
  <c r="W2702" i="31"/>
  <c r="X2702" i="31"/>
  <c r="AN2702" i="31"/>
  <c r="AO2702" i="31"/>
  <c r="E2703" i="31"/>
  <c r="L2703" i="31"/>
  <c r="U2703" i="31"/>
  <c r="V2703" i="31"/>
  <c r="W2703" i="31"/>
  <c r="X2703" i="31"/>
  <c r="AN2703" i="31"/>
  <c r="AO2703" i="31"/>
  <c r="AM2703" i="31" s="1"/>
  <c r="E2704" i="31"/>
  <c r="L2704" i="31"/>
  <c r="E2705" i="31"/>
  <c r="L2705" i="31"/>
  <c r="E2706" i="31"/>
  <c r="L2706" i="31"/>
  <c r="E2707" i="31"/>
  <c r="L2707" i="31"/>
  <c r="E2708" i="31"/>
  <c r="L2708" i="31"/>
  <c r="E2709" i="31"/>
  <c r="L2709" i="31"/>
  <c r="E2710" i="31"/>
  <c r="L2710" i="31"/>
  <c r="E2711" i="31"/>
  <c r="L2711" i="31"/>
  <c r="E2712" i="31"/>
  <c r="L2712" i="31"/>
  <c r="E2713" i="31"/>
  <c r="L2713" i="31"/>
  <c r="E2714" i="31"/>
  <c r="L2714" i="31"/>
  <c r="E2715" i="31"/>
  <c r="L2715" i="31"/>
  <c r="E2716" i="31"/>
  <c r="L2716" i="31"/>
  <c r="E2717" i="31"/>
  <c r="L2717" i="31"/>
  <c r="E2718" i="31"/>
  <c r="L2718" i="31"/>
  <c r="E2719" i="31"/>
  <c r="L2719" i="31"/>
  <c r="E2720" i="31"/>
  <c r="L2720" i="31"/>
  <c r="E2721" i="31"/>
  <c r="L2721" i="31"/>
  <c r="E2722" i="31"/>
  <c r="L2722" i="31"/>
  <c r="E2723" i="31"/>
  <c r="L2723" i="31"/>
  <c r="U2723" i="31"/>
  <c r="V2723" i="31"/>
  <c r="W2723" i="31"/>
  <c r="X2723" i="31"/>
  <c r="AN2723" i="31"/>
  <c r="AO2723" i="31"/>
  <c r="E2724" i="31"/>
  <c r="L2724" i="31"/>
  <c r="E2725" i="31"/>
  <c r="L2725" i="31"/>
  <c r="E2726" i="31"/>
  <c r="L2726" i="31"/>
  <c r="E2727" i="31"/>
  <c r="L2727" i="31"/>
  <c r="E2728" i="31"/>
  <c r="L2728" i="31"/>
  <c r="E2729" i="31"/>
  <c r="L2729" i="31"/>
  <c r="E2730" i="31"/>
  <c r="L2730" i="31"/>
  <c r="E2731" i="31"/>
  <c r="L2731" i="31"/>
  <c r="E2732" i="31"/>
  <c r="L2732" i="31"/>
  <c r="U2732" i="31"/>
  <c r="V2732" i="31"/>
  <c r="W2732" i="31"/>
  <c r="X2732" i="31"/>
  <c r="AN2732" i="31"/>
  <c r="AO2732" i="31"/>
  <c r="E2733" i="31"/>
  <c r="L2733" i="31"/>
  <c r="E2734" i="31"/>
  <c r="L2734" i="31"/>
  <c r="E2735" i="31"/>
  <c r="L2735" i="31"/>
  <c r="E2736" i="31"/>
  <c r="L2736" i="31"/>
  <c r="U2736" i="31"/>
  <c r="V2736" i="31"/>
  <c r="W2736" i="31"/>
  <c r="X2736" i="31"/>
  <c r="AN2736" i="31"/>
  <c r="AO2736" i="31"/>
  <c r="E2737" i="31"/>
  <c r="L2737" i="31"/>
  <c r="E2738" i="31"/>
  <c r="L2738" i="31"/>
  <c r="U2738" i="31"/>
  <c r="V2738" i="31"/>
  <c r="W2738" i="31"/>
  <c r="X2738" i="31"/>
  <c r="AN2738" i="31"/>
  <c r="AO2738" i="31"/>
  <c r="E2739" i="31"/>
  <c r="L2739" i="31"/>
  <c r="E2740" i="31"/>
  <c r="L2740" i="31"/>
  <c r="DO2740" i="31"/>
  <c r="E2741" i="31"/>
  <c r="L2741" i="31"/>
  <c r="E2742" i="31"/>
  <c r="L2742" i="31"/>
  <c r="E2743" i="31"/>
  <c r="L2743" i="31"/>
  <c r="E2744" i="31"/>
  <c r="L2744" i="31"/>
  <c r="E2745" i="31"/>
  <c r="L2745" i="31"/>
  <c r="E2746" i="31"/>
  <c r="L2746" i="31"/>
  <c r="E2747" i="31"/>
  <c r="L2747" i="31"/>
  <c r="E2748" i="31"/>
  <c r="L2748" i="31"/>
  <c r="U2748" i="31"/>
  <c r="V2748" i="31"/>
  <c r="W2748" i="31"/>
  <c r="X2748" i="31"/>
  <c r="AN2748" i="31"/>
  <c r="AO2748" i="31"/>
  <c r="AU2748" i="31"/>
  <c r="AV2748" i="31"/>
  <c r="AY2748" i="31" s="1"/>
  <c r="BA2748" i="31"/>
  <c r="BB2748" i="31"/>
  <c r="E2749" i="31"/>
  <c r="L2749" i="31"/>
  <c r="E2750" i="31"/>
  <c r="L2750" i="31"/>
  <c r="E2751" i="31"/>
  <c r="L2751" i="31"/>
  <c r="E2752" i="31"/>
  <c r="L2752" i="31"/>
  <c r="E2753" i="31"/>
  <c r="L2753" i="31"/>
  <c r="E2754" i="31"/>
  <c r="L2754" i="31"/>
  <c r="E2755" i="31"/>
  <c r="L2755" i="31"/>
  <c r="E2756" i="31"/>
  <c r="L2756" i="31"/>
  <c r="E2757" i="31"/>
  <c r="L2757" i="31"/>
  <c r="E2758" i="31"/>
  <c r="L2758" i="31"/>
  <c r="E2759" i="31"/>
  <c r="L2759" i="31"/>
  <c r="E2760" i="31"/>
  <c r="L2760" i="31"/>
  <c r="E2761" i="31"/>
  <c r="L2761" i="31"/>
  <c r="E2762" i="31"/>
  <c r="L2762" i="31"/>
  <c r="E2763" i="31"/>
  <c r="L2763" i="31"/>
  <c r="E2764" i="31"/>
  <c r="L2764" i="31"/>
  <c r="E2765" i="31"/>
  <c r="L2765" i="31"/>
  <c r="E2766" i="31"/>
  <c r="L2766" i="31"/>
  <c r="E2767" i="31"/>
  <c r="L2767" i="31"/>
  <c r="E2768" i="31"/>
  <c r="L2768" i="31"/>
  <c r="E2769" i="31"/>
  <c r="L2769" i="31"/>
  <c r="E2770" i="31"/>
  <c r="L2770" i="31"/>
  <c r="E2771" i="31"/>
  <c r="L2771" i="31"/>
  <c r="E2772" i="31"/>
  <c r="L2772" i="31"/>
  <c r="E2773" i="31"/>
  <c r="L2773" i="31"/>
  <c r="E2774" i="31"/>
  <c r="L2774" i="31"/>
  <c r="E2775" i="31"/>
  <c r="L2775" i="31"/>
  <c r="E2776" i="31"/>
  <c r="L2776" i="31"/>
  <c r="E2777" i="31"/>
  <c r="L2777" i="31"/>
  <c r="DO2777" i="31"/>
  <c r="E2778" i="31"/>
  <c r="L2778" i="31"/>
  <c r="DO2778" i="31"/>
  <c r="E2779" i="31"/>
  <c r="L2779" i="31"/>
  <c r="E2780" i="31"/>
  <c r="L2780" i="31"/>
  <c r="E2781" i="31"/>
  <c r="L2781" i="31"/>
  <c r="E2782" i="31"/>
  <c r="L2782" i="31"/>
  <c r="E2783" i="31"/>
  <c r="L2783" i="31"/>
  <c r="U2783" i="31"/>
  <c r="V2783" i="31"/>
  <c r="W2783" i="31"/>
  <c r="X2783" i="31"/>
  <c r="AN2783" i="31"/>
  <c r="AO2783" i="31"/>
  <c r="E2784" i="31"/>
  <c r="L2784" i="31"/>
  <c r="E2785" i="31"/>
  <c r="L2785" i="31"/>
  <c r="E2786" i="31"/>
  <c r="L2786" i="31"/>
  <c r="E2787" i="31"/>
  <c r="L2787" i="31"/>
  <c r="E2788" i="31"/>
  <c r="L2788" i="31"/>
  <c r="E2789" i="31"/>
  <c r="L2789" i="31"/>
  <c r="E2790" i="31"/>
  <c r="L2790" i="31"/>
  <c r="E2791" i="31"/>
  <c r="L2791" i="31"/>
  <c r="E2792" i="31"/>
  <c r="L2792" i="31"/>
  <c r="E2793" i="31"/>
  <c r="L2793" i="31"/>
  <c r="E2794" i="31"/>
  <c r="L2794" i="31"/>
  <c r="E2795" i="31"/>
  <c r="L2795" i="31"/>
  <c r="E2796" i="31"/>
  <c r="L2796" i="31"/>
  <c r="E2797" i="31"/>
  <c r="L2797" i="31"/>
  <c r="E2798" i="31"/>
  <c r="L2798" i="31"/>
  <c r="U2798" i="31"/>
  <c r="V2798" i="31"/>
  <c r="W2798" i="31"/>
  <c r="X2798" i="31"/>
  <c r="AN2798" i="31"/>
  <c r="AO2798" i="31"/>
  <c r="DO2798" i="31"/>
  <c r="E2799" i="31"/>
  <c r="L2799" i="31"/>
  <c r="E2800" i="31"/>
  <c r="L2800" i="31"/>
  <c r="E2801" i="31"/>
  <c r="L2801" i="31"/>
  <c r="E2802" i="31"/>
  <c r="L2802" i="31"/>
  <c r="E2803" i="31"/>
  <c r="L2803" i="31"/>
  <c r="E2804" i="31"/>
  <c r="L2804" i="31"/>
  <c r="E2805" i="31"/>
  <c r="L2805" i="31"/>
  <c r="E2806" i="31"/>
  <c r="L2806" i="31"/>
  <c r="E2807" i="31"/>
  <c r="L2807" i="31"/>
  <c r="E2808" i="31"/>
  <c r="L2808" i="31"/>
  <c r="E2809" i="31"/>
  <c r="L2809" i="31"/>
  <c r="E2810" i="31"/>
  <c r="L2810" i="31"/>
  <c r="E2811" i="31"/>
  <c r="L2811" i="31"/>
  <c r="E2812" i="31"/>
  <c r="L2812" i="31"/>
  <c r="DO2812" i="31"/>
  <c r="E2813" i="31"/>
  <c r="L2813" i="31"/>
  <c r="E2814" i="31"/>
  <c r="L2814" i="31"/>
  <c r="E2815" i="31"/>
  <c r="L2815" i="31"/>
  <c r="E2816" i="31"/>
  <c r="L2816" i="31"/>
  <c r="E2817" i="31"/>
  <c r="L2817" i="31"/>
  <c r="E2818" i="31"/>
  <c r="L2818" i="31"/>
  <c r="E2819" i="31"/>
  <c r="L2819" i="31"/>
  <c r="E2820" i="31"/>
  <c r="L2820" i="31"/>
  <c r="E2821" i="31"/>
  <c r="L2821" i="31"/>
  <c r="E2822" i="31"/>
  <c r="L2822" i="31"/>
  <c r="E2823" i="31"/>
  <c r="L2823" i="31"/>
  <c r="E2824" i="31"/>
  <c r="L2824" i="31"/>
  <c r="E2825" i="31"/>
  <c r="L2825" i="31"/>
  <c r="E2826" i="31"/>
  <c r="L2826" i="31"/>
  <c r="DO2826" i="31"/>
  <c r="E2827" i="31"/>
  <c r="L2827" i="31"/>
  <c r="E2828" i="31"/>
  <c r="L2828" i="31"/>
  <c r="E2829" i="31"/>
  <c r="L2829" i="31"/>
  <c r="E2830" i="31"/>
  <c r="L2830" i="31"/>
  <c r="E2831" i="31"/>
  <c r="L2831" i="31"/>
  <c r="E2832" i="31"/>
  <c r="L2832" i="31"/>
  <c r="U2832" i="31"/>
  <c r="V2832" i="31"/>
  <c r="W2832" i="31"/>
  <c r="X2832" i="31"/>
  <c r="AN2832" i="31"/>
  <c r="AO2832" i="31"/>
  <c r="E2833" i="31"/>
  <c r="L2833" i="31"/>
  <c r="U2833" i="31"/>
  <c r="V2833" i="31"/>
  <c r="W2833" i="31"/>
  <c r="X2833" i="31"/>
  <c r="AN2833" i="31"/>
  <c r="AO2833" i="31"/>
  <c r="AM2833" i="31" s="1"/>
  <c r="E2834" i="31"/>
  <c r="L2834" i="31"/>
  <c r="U2834" i="31"/>
  <c r="V2834" i="31"/>
  <c r="W2834" i="31"/>
  <c r="X2834" i="31"/>
  <c r="AN2834" i="31"/>
  <c r="AO2834" i="31"/>
  <c r="AM2834" i="31" s="1"/>
  <c r="E2835" i="31"/>
  <c r="L2835" i="31"/>
  <c r="U2835" i="31"/>
  <c r="V2835" i="31"/>
  <c r="W2835" i="31"/>
  <c r="X2835" i="31"/>
  <c r="AN2835" i="31"/>
  <c r="AO2835" i="31"/>
  <c r="AM2835" i="31" s="1"/>
  <c r="E2836" i="31"/>
  <c r="L2836" i="31"/>
  <c r="U2836" i="31"/>
  <c r="V2836" i="31"/>
  <c r="W2836" i="31"/>
  <c r="X2836" i="31"/>
  <c r="AN2836" i="31"/>
  <c r="AO2836" i="31"/>
  <c r="E2837" i="31"/>
  <c r="L2837" i="31"/>
  <c r="U2837" i="31"/>
  <c r="V2837" i="31"/>
  <c r="W2837" i="31"/>
  <c r="X2837" i="31"/>
  <c r="AN2837" i="31"/>
  <c r="AO2837" i="31"/>
  <c r="E2838" i="31"/>
  <c r="L2838" i="31"/>
  <c r="U2838" i="31"/>
  <c r="V2838" i="31"/>
  <c r="W2838" i="31"/>
  <c r="X2838" i="31"/>
  <c r="AN2838" i="31"/>
  <c r="AO2838" i="31"/>
  <c r="AM2838" i="31" s="1"/>
  <c r="E2839" i="31"/>
  <c r="L2839" i="31"/>
  <c r="U2839" i="31"/>
  <c r="V2839" i="31"/>
  <c r="W2839" i="31"/>
  <c r="X2839" i="31"/>
  <c r="AN2839" i="31"/>
  <c r="AO2839" i="31"/>
  <c r="E2840" i="31"/>
  <c r="L2840" i="31"/>
  <c r="U2840" i="31"/>
  <c r="V2840" i="31"/>
  <c r="W2840" i="31"/>
  <c r="X2840" i="31"/>
  <c r="AN2840" i="31"/>
  <c r="AO2840" i="31"/>
  <c r="E2841" i="31"/>
  <c r="L2841" i="31"/>
  <c r="U2841" i="31"/>
  <c r="V2841" i="31"/>
  <c r="W2841" i="31"/>
  <c r="X2841" i="31"/>
  <c r="AN2841" i="31"/>
  <c r="AO2841" i="31"/>
  <c r="AM2841" i="31" s="1"/>
  <c r="E2842" i="31"/>
  <c r="L2842" i="31"/>
  <c r="U2842" i="31"/>
  <c r="V2842" i="31"/>
  <c r="W2842" i="31"/>
  <c r="X2842" i="31"/>
  <c r="AN2842" i="31"/>
  <c r="AO2842" i="31"/>
  <c r="E2843" i="31"/>
  <c r="L2843" i="31"/>
  <c r="U2843" i="31"/>
  <c r="V2843" i="31"/>
  <c r="W2843" i="31"/>
  <c r="X2843" i="31"/>
  <c r="AN2843" i="31"/>
  <c r="AO2843" i="31"/>
  <c r="AM2843" i="31" s="1"/>
  <c r="E2844" i="31"/>
  <c r="L2844" i="31"/>
  <c r="U2844" i="31"/>
  <c r="V2844" i="31"/>
  <c r="W2844" i="31"/>
  <c r="X2844" i="31"/>
  <c r="AN2844" i="31"/>
  <c r="AO2844" i="31"/>
  <c r="E2845" i="31"/>
  <c r="L2845" i="31"/>
  <c r="U2845" i="31"/>
  <c r="V2845" i="31"/>
  <c r="W2845" i="31"/>
  <c r="X2845" i="31"/>
  <c r="AN2845" i="31"/>
  <c r="AO2845" i="31"/>
  <c r="E2846" i="31"/>
  <c r="L2846" i="31"/>
  <c r="U2846" i="31"/>
  <c r="V2846" i="31"/>
  <c r="W2846" i="31"/>
  <c r="X2846" i="31"/>
  <c r="AN2846" i="31"/>
  <c r="AO2846" i="31"/>
  <c r="AM2846" i="31" s="1"/>
  <c r="E2847" i="31"/>
  <c r="L2847" i="31"/>
  <c r="U2847" i="31"/>
  <c r="V2847" i="31"/>
  <c r="W2847" i="31"/>
  <c r="X2847" i="31"/>
  <c r="AN2847" i="31"/>
  <c r="AO2847" i="31"/>
  <c r="E2848" i="31"/>
  <c r="L2848" i="31"/>
  <c r="U2848" i="31"/>
  <c r="V2848" i="31"/>
  <c r="W2848" i="31"/>
  <c r="X2848" i="31"/>
  <c r="AN2848" i="31"/>
  <c r="AO2848" i="31"/>
  <c r="E2849" i="31"/>
  <c r="L2849" i="31"/>
  <c r="U2849" i="31"/>
  <c r="V2849" i="31"/>
  <c r="W2849" i="31"/>
  <c r="X2849" i="31"/>
  <c r="AN2849" i="31"/>
  <c r="AO2849" i="31"/>
  <c r="E2850" i="31"/>
  <c r="L2850" i="31"/>
  <c r="U2850" i="31"/>
  <c r="V2850" i="31"/>
  <c r="W2850" i="31"/>
  <c r="X2850" i="31"/>
  <c r="AN2850" i="31"/>
  <c r="AO2850" i="31"/>
  <c r="E2851" i="31"/>
  <c r="L2851" i="31"/>
  <c r="E2852" i="31"/>
  <c r="L2852" i="31"/>
  <c r="E2853" i="31"/>
  <c r="L2853" i="31"/>
  <c r="E2854" i="31"/>
  <c r="L2854" i="31"/>
  <c r="E2855" i="31"/>
  <c r="L2855" i="31"/>
  <c r="E2856" i="31"/>
  <c r="L2856" i="31"/>
  <c r="E2857" i="31"/>
  <c r="L2857" i="31"/>
  <c r="E2858" i="31"/>
  <c r="L2858" i="31"/>
  <c r="E2859" i="31"/>
  <c r="L2859" i="31"/>
  <c r="E2860" i="31"/>
  <c r="L2860" i="31"/>
  <c r="DO2860" i="31"/>
  <c r="E2861" i="31"/>
  <c r="L2861" i="31"/>
  <c r="DO2861" i="31"/>
  <c r="E2862" i="31"/>
  <c r="L2862" i="31"/>
  <c r="DO2862" i="31"/>
  <c r="E2863" i="31"/>
  <c r="L2863" i="31"/>
  <c r="E2864" i="31"/>
  <c r="L2864" i="31"/>
  <c r="E2865" i="31"/>
  <c r="L2865" i="31"/>
  <c r="E2866" i="31"/>
  <c r="L2866" i="31"/>
  <c r="E2867" i="31"/>
  <c r="L2867" i="31"/>
  <c r="E2868" i="31"/>
  <c r="L2868" i="31"/>
  <c r="E2869" i="31"/>
  <c r="L2869" i="31"/>
  <c r="E2870" i="31"/>
  <c r="L2870" i="31"/>
  <c r="E2871" i="31"/>
  <c r="L2871" i="31"/>
  <c r="E2872" i="31"/>
  <c r="L2872" i="31"/>
  <c r="E2873" i="31"/>
  <c r="L2873" i="31"/>
  <c r="E2874" i="31"/>
  <c r="L2874" i="31"/>
  <c r="E2875" i="31"/>
  <c r="L2875" i="31"/>
  <c r="E2876" i="31"/>
  <c r="L2876" i="31"/>
  <c r="E2877" i="31"/>
  <c r="L2877" i="31"/>
  <c r="E2878" i="31"/>
  <c r="L2878" i="31"/>
  <c r="E2879" i="31"/>
  <c r="L2879" i="31"/>
  <c r="E2880" i="31"/>
  <c r="L2880" i="31"/>
  <c r="E2881" i="31"/>
  <c r="L2881" i="31"/>
  <c r="E2882" i="31"/>
  <c r="L2882" i="31"/>
  <c r="E2883" i="31"/>
  <c r="L2883" i="31"/>
  <c r="E2884" i="31"/>
  <c r="L2884" i="31"/>
  <c r="DO2884" i="31"/>
  <c r="E2885" i="31"/>
  <c r="L2885" i="31"/>
  <c r="DO2885" i="31"/>
  <c r="E2886" i="31"/>
  <c r="L2886" i="31"/>
  <c r="E2887" i="31"/>
  <c r="L2887" i="31"/>
  <c r="U2887" i="31"/>
  <c r="V2887" i="31"/>
  <c r="W2887" i="31"/>
  <c r="X2887" i="31"/>
  <c r="AN2887" i="31"/>
  <c r="AO2887" i="31"/>
  <c r="E2888" i="31"/>
  <c r="L2888" i="31"/>
  <c r="AM2888" i="31"/>
  <c r="E2889" i="31"/>
  <c r="L2889" i="31"/>
  <c r="U2889" i="31"/>
  <c r="V2889" i="31"/>
  <c r="W2889" i="31"/>
  <c r="X2889" i="31"/>
  <c r="AN2889" i="31"/>
  <c r="AO2889" i="31"/>
  <c r="AR2890" i="31"/>
  <c r="AZ2890" i="31" s="1"/>
  <c r="AS2890" i="31"/>
  <c r="AT2890" i="31"/>
  <c r="BB2890" i="31" s="1"/>
  <c r="AV2890" i="31"/>
  <c r="AY2890" i="31" s="1"/>
  <c r="AW2890" i="31"/>
  <c r="AM281" i="31" l="1"/>
  <c r="AM279" i="31"/>
  <c r="AM277" i="31"/>
  <c r="AM275" i="31"/>
  <c r="AM273" i="31"/>
  <c r="AM271" i="31"/>
  <c r="AM269" i="31"/>
  <c r="AM267" i="31"/>
  <c r="AM265" i="31"/>
  <c r="AM263" i="31"/>
  <c r="AM257" i="31"/>
  <c r="AM144" i="31"/>
  <c r="AY2575" i="31"/>
  <c r="AM239" i="31"/>
  <c r="AM187" i="31"/>
  <c r="BC1848" i="31"/>
  <c r="AM368" i="31"/>
  <c r="AM249" i="31"/>
  <c r="AM241" i="31"/>
  <c r="AM233" i="31"/>
  <c r="AM210" i="31"/>
  <c r="AY2574" i="31"/>
  <c r="AM362" i="31"/>
  <c r="AM255" i="31"/>
  <c r="AM247" i="31"/>
  <c r="AU2890" i="31"/>
  <c r="AY2600" i="31"/>
  <c r="AY2518" i="31"/>
  <c r="AY2515" i="31"/>
  <c r="AY2481" i="31"/>
  <c r="AY2447" i="31"/>
  <c r="BC2447" i="31" s="1"/>
  <c r="BC2207" i="31"/>
  <c r="AY1899" i="31"/>
  <c r="AY1567" i="31"/>
  <c r="AY1525" i="31"/>
  <c r="AY1425" i="31"/>
  <c r="AM344" i="31"/>
  <c r="BC2213" i="31"/>
  <c r="BC2433" i="31"/>
  <c r="BA2578" i="31"/>
  <c r="AZ2509" i="31"/>
  <c r="AZ2244" i="31"/>
  <c r="AY2211" i="31"/>
  <c r="AZ2050" i="31"/>
  <c r="AZ2031" i="31"/>
  <c r="AY1961" i="31"/>
  <c r="AY1248" i="31"/>
  <c r="BC1248" i="31" s="1"/>
  <c r="AM101" i="31"/>
  <c r="AM100" i="31"/>
  <c r="AM99" i="31"/>
  <c r="AM97" i="31"/>
  <c r="AM96" i="31"/>
  <c r="AM95" i="31"/>
  <c r="AM93" i="31"/>
  <c r="AY2590" i="31"/>
  <c r="AZ2192" i="31"/>
  <c r="AZ2191" i="31"/>
  <c r="AY2062" i="31"/>
  <c r="AY2044" i="31"/>
  <c r="AZ1673" i="31"/>
  <c r="AY1290" i="31"/>
  <c r="AY2501" i="31"/>
  <c r="AY2426" i="31"/>
  <c r="BC2426" i="31" s="1"/>
  <c r="AY2336" i="31"/>
  <c r="AZ2075" i="31"/>
  <c r="AY1865" i="31"/>
  <c r="BC1865" i="31" s="1"/>
  <c r="AM841" i="31"/>
  <c r="AM287" i="31"/>
  <c r="AM286" i="31"/>
  <c r="AM266" i="31"/>
  <c r="AM264" i="31"/>
  <c r="AM256" i="31"/>
  <c r="AM248" i="31"/>
  <c r="AM240" i="31"/>
  <c r="AM232" i="31"/>
  <c r="AM214" i="31"/>
  <c r="AZ112" i="31"/>
  <c r="AM90" i="31"/>
  <c r="AY2500" i="31"/>
  <c r="BC2500" i="31" s="1"/>
  <c r="AY2499" i="31"/>
  <c r="BC2499" i="31" s="1"/>
  <c r="AY2496" i="31"/>
  <c r="BC2496" i="31" s="1"/>
  <c r="AY2495" i="31"/>
  <c r="BC2495" i="31" s="1"/>
  <c r="AY2493" i="31"/>
  <c r="AY2448" i="31"/>
  <c r="BC2448" i="31" s="1"/>
  <c r="AY2380" i="31"/>
  <c r="BC2380" i="31" s="1"/>
  <c r="Z2375" i="31"/>
  <c r="AM2167" i="31"/>
  <c r="AM2160" i="31"/>
  <c r="AM2159" i="31"/>
  <c r="Z2085" i="31"/>
  <c r="AY1990" i="31"/>
  <c r="BC1990" i="31" s="1"/>
  <c r="AY1958" i="31"/>
  <c r="BC1958" i="31" s="1"/>
  <c r="BC702" i="31"/>
  <c r="BC265" i="31"/>
  <c r="AM260" i="31"/>
  <c r="AM158" i="31"/>
  <c r="AM2585" i="31"/>
  <c r="AZ2597" i="31"/>
  <c r="AY2486" i="31"/>
  <c r="BC2486" i="31" s="1"/>
  <c r="AY2485" i="31"/>
  <c r="BC2485" i="31" s="1"/>
  <c r="AY2466" i="31"/>
  <c r="BC2466" i="31" s="1"/>
  <c r="BC2431" i="31"/>
  <c r="AM2428" i="31"/>
  <c r="AY2369" i="31"/>
  <c r="BC2369" i="31" s="1"/>
  <c r="AY2360" i="31"/>
  <c r="AZ2347" i="31"/>
  <c r="AY2222" i="31"/>
  <c r="BC2222" i="31" s="1"/>
  <c r="BC2121" i="31"/>
  <c r="BC2082" i="31"/>
  <c r="BA1961" i="31"/>
  <c r="AM1853" i="31"/>
  <c r="BC1787" i="31"/>
  <c r="AM1677" i="31"/>
  <c r="AZ1595" i="31"/>
  <c r="AY257" i="31"/>
  <c r="AM251" i="31"/>
  <c r="AM228" i="31"/>
  <c r="AM202" i="31"/>
  <c r="AZ2443" i="31"/>
  <c r="BC2288" i="31"/>
  <c r="AM346" i="31"/>
  <c r="AM2578" i="31"/>
  <c r="AM2434" i="31"/>
  <c r="AY1941" i="31"/>
  <c r="BC1649" i="31"/>
  <c r="AM261" i="31"/>
  <c r="AY2585" i="31"/>
  <c r="BC2585" i="31" s="1"/>
  <c r="AY2497" i="31"/>
  <c r="BC2497" i="31" s="1"/>
  <c r="AZ2398" i="31"/>
  <c r="AM2161" i="31"/>
  <c r="AY1910" i="31"/>
  <c r="AM306" i="31"/>
  <c r="AM296" i="31"/>
  <c r="AM295" i="31"/>
  <c r="AY260" i="31"/>
  <c r="BC260" i="31" s="1"/>
  <c r="AM102" i="31"/>
  <c r="AY2566" i="31"/>
  <c r="AM2589" i="31"/>
  <c r="AM2587" i="31"/>
  <c r="AM2573" i="31"/>
  <c r="AZ2566" i="31"/>
  <c r="AZ2518" i="31"/>
  <c r="AM2435" i="31"/>
  <c r="AY2397" i="31"/>
  <c r="BC2397" i="31" s="1"/>
  <c r="AY2367" i="31"/>
  <c r="AY2359" i="31"/>
  <c r="AZ2320" i="31"/>
  <c r="BC2271" i="31"/>
  <c r="AY2245" i="31"/>
  <c r="BC2245" i="31" s="1"/>
  <c r="AY2214" i="31"/>
  <c r="BC2214" i="31" s="1"/>
  <c r="AY2199" i="31"/>
  <c r="BC2199" i="31" s="1"/>
  <c r="AY1993" i="31"/>
  <c r="BC1993" i="31" s="1"/>
  <c r="AY1992" i="31"/>
  <c r="AY1851" i="31"/>
  <c r="BC2596" i="31"/>
  <c r="AY2513" i="31"/>
  <c r="AY2512" i="31"/>
  <c r="AY2510" i="31"/>
  <c r="BC2510" i="31" s="1"/>
  <c r="AY2476" i="31"/>
  <c r="BC2476" i="31" s="1"/>
  <c r="AY2474" i="31"/>
  <c r="BC2474" i="31" s="1"/>
  <c r="AY2465" i="31"/>
  <c r="BC2465" i="31" s="1"/>
  <c r="AY2455" i="31"/>
  <c r="BC2455" i="31" s="1"/>
  <c r="AY2452" i="31"/>
  <c r="BC2452" i="31" s="1"/>
  <c r="AM2427" i="31"/>
  <c r="AY2162" i="31"/>
  <c r="AY2149" i="31"/>
  <c r="BC2149" i="31" s="1"/>
  <c r="AY2000" i="31"/>
  <c r="BC2000" i="31" s="1"/>
  <c r="AY1934" i="31"/>
  <c r="AY1867" i="31"/>
  <c r="AZ1797" i="31"/>
  <c r="AZ1763" i="31"/>
  <c r="AY1586" i="31"/>
  <c r="AM701" i="31"/>
  <c r="AM311" i="31"/>
  <c r="AM309" i="31"/>
  <c r="AM285" i="31"/>
  <c r="AM268" i="31"/>
  <c r="AM229" i="31"/>
  <c r="AM167" i="31"/>
  <c r="AM157" i="31"/>
  <c r="AM105" i="31"/>
  <c r="AM2574" i="31"/>
  <c r="AM2554" i="31"/>
  <c r="AM2530" i="31"/>
  <c r="BC1567" i="31"/>
  <c r="BC262" i="31"/>
  <c r="BC110" i="31"/>
  <c r="BC106" i="31"/>
  <c r="BC104" i="31"/>
  <c r="BA2588" i="31"/>
  <c r="AM2560" i="31"/>
  <c r="AM2556" i="31"/>
  <c r="AM2552" i="31"/>
  <c r="AM2548" i="31"/>
  <c r="AM2544" i="31"/>
  <c r="AM2536" i="31"/>
  <c r="AM2532" i="31"/>
  <c r="AY1965" i="31"/>
  <c r="BC1965" i="31" s="1"/>
  <c r="AM2889" i="31"/>
  <c r="AM2850" i="31"/>
  <c r="AM2849" i="31"/>
  <c r="AM2832" i="31"/>
  <c r="BC2748" i="31"/>
  <c r="AM2736" i="31"/>
  <c r="AZ2596" i="31"/>
  <c r="BC2595" i="31"/>
  <c r="AY2586" i="31"/>
  <c r="BC2586" i="31" s="1"/>
  <c r="AZ2585" i="31"/>
  <c r="AY2578" i="31"/>
  <c r="AM2571" i="31"/>
  <c r="BA2568" i="31"/>
  <c r="AY2567" i="31"/>
  <c r="AZ2493" i="31"/>
  <c r="AY2470" i="31"/>
  <c r="BC2470" i="31" s="1"/>
  <c r="AY2451" i="31"/>
  <c r="BC2451" i="31" s="1"/>
  <c r="AM2439" i="31"/>
  <c r="AM2437" i="31"/>
  <c r="AM2436" i="31"/>
  <c r="BC2434" i="31"/>
  <c r="AM2383" i="31"/>
  <c r="AY2375" i="31"/>
  <c r="BC2339" i="31"/>
  <c r="BC2298" i="31"/>
  <c r="BC2284" i="31"/>
  <c r="AY2276" i="31"/>
  <c r="BC2276" i="31" s="1"/>
  <c r="AZ2271" i="31"/>
  <c r="BC2234" i="31"/>
  <c r="AY2225" i="31"/>
  <c r="BC2225" i="31" s="1"/>
  <c r="AZ2215" i="31"/>
  <c r="AZ2208" i="31"/>
  <c r="BC2187" i="31"/>
  <c r="AY2168" i="31"/>
  <c r="BC2168" i="31" s="1"/>
  <c r="AY2157" i="31"/>
  <c r="BC2157" i="31" s="1"/>
  <c r="BC2135" i="31"/>
  <c r="AY2109" i="31"/>
  <c r="BC2109" i="31" s="1"/>
  <c r="AZ2076" i="31"/>
  <c r="AZ2047" i="31"/>
  <c r="AY1953" i="31"/>
  <c r="BC1953" i="31" s="1"/>
  <c r="AY1826" i="31"/>
  <c r="BC1826" i="31" s="1"/>
  <c r="AZ1672" i="31"/>
  <c r="AZ1516" i="31"/>
  <c r="AY1403" i="31"/>
  <c r="BC1403" i="31" s="1"/>
  <c r="AM364" i="31"/>
  <c r="AM315" i="31"/>
  <c r="BC310" i="31"/>
  <c r="AM259" i="31"/>
  <c r="AM254" i="31"/>
  <c r="AM246" i="31"/>
  <c r="AM238" i="31"/>
  <c r="AM216" i="31"/>
  <c r="BC124" i="31"/>
  <c r="AM88" i="31"/>
  <c r="AM2732" i="31"/>
  <c r="AY2588" i="31"/>
  <c r="AM2590" i="31"/>
  <c r="AY2587" i="31"/>
  <c r="BC2587" i="31" s="1"/>
  <c r="AY2579" i="31"/>
  <c r="AM2562" i="31"/>
  <c r="AM2558" i="31"/>
  <c r="AM2550" i="31"/>
  <c r="AM2546" i="31"/>
  <c r="AM2542" i="31"/>
  <c r="AM2538" i="31"/>
  <c r="AM2534" i="31"/>
  <c r="AY2576" i="31"/>
  <c r="AY2507" i="31"/>
  <c r="BC2507" i="31" s="1"/>
  <c r="AY2506" i="31"/>
  <c r="BC2506" i="31" s="1"/>
  <c r="BC2362" i="31"/>
  <c r="BC2318" i="31"/>
  <c r="BC2254" i="31"/>
  <c r="BC2250" i="31"/>
  <c r="AY2227" i="31"/>
  <c r="BC2175" i="31"/>
  <c r="AY2166" i="31"/>
  <c r="BC2166" i="31" s="1"/>
  <c r="AY2143" i="31"/>
  <c r="BC2094" i="31"/>
  <c r="AY2090" i="31"/>
  <c r="BC2090" i="31" s="1"/>
  <c r="AZ2027" i="31"/>
  <c r="AM1988" i="31"/>
  <c r="AY1871" i="31"/>
  <c r="BC1871" i="31" s="1"/>
  <c r="AY1782" i="31"/>
  <c r="BC1782" i="31" s="1"/>
  <c r="AZ1773" i="31"/>
  <c r="AY1761" i="31"/>
  <c r="BC1687" i="31"/>
  <c r="BC1253" i="31"/>
  <c r="AY1177" i="31"/>
  <c r="BC1177" i="31" s="1"/>
  <c r="AY536" i="31"/>
  <c r="BC536" i="31" s="1"/>
  <c r="AZ314" i="31"/>
  <c r="AM310" i="31"/>
  <c r="AM2619" i="31"/>
  <c r="AM2575" i="31"/>
  <c r="AY2570" i="31"/>
  <c r="BC2570" i="31" s="1"/>
  <c r="AY2569" i="31"/>
  <c r="BC2569" i="31" s="1"/>
  <c r="AM2564" i="31"/>
  <c r="AM2540" i="31"/>
  <c r="AY2517" i="31"/>
  <c r="AY2488" i="31"/>
  <c r="BC2488" i="31" s="1"/>
  <c r="AY2454" i="31"/>
  <c r="BC2443" i="31"/>
  <c r="AY2427" i="31"/>
  <c r="BC2427" i="31" s="1"/>
  <c r="BC2382" i="31"/>
  <c r="AY2344" i="31"/>
  <c r="AY2335" i="31"/>
  <c r="BC2335" i="31" s="1"/>
  <c r="BC2330" i="31"/>
  <c r="BC2278" i="31"/>
  <c r="AZ2251" i="31"/>
  <c r="AY2115" i="31"/>
  <c r="BC2115" i="31" s="1"/>
  <c r="AZ2078" i="31"/>
  <c r="AZ2041" i="31"/>
  <c r="AZ2029" i="31"/>
  <c r="AY1995" i="31"/>
  <c r="AY1945" i="31"/>
  <c r="BC1945" i="31" s="1"/>
  <c r="BC1903" i="31"/>
  <c r="AY1733" i="31"/>
  <c r="AM1425" i="31"/>
  <c r="BC1233" i="31"/>
  <c r="AZ701" i="31"/>
  <c r="AZ309" i="31"/>
  <c r="BC111" i="31"/>
  <c r="BC2515" i="31"/>
  <c r="BC2227" i="31"/>
  <c r="AY2196" i="31"/>
  <c r="BC2196" i="31" s="1"/>
  <c r="AY2514" i="31"/>
  <c r="BC2514" i="31" s="1"/>
  <c r="AZ2235" i="31"/>
  <c r="AY2195" i="31"/>
  <c r="BC2195" i="31" s="1"/>
  <c r="AY2179" i="31"/>
  <c r="AY2122" i="31"/>
  <c r="BC2122" i="31" s="1"/>
  <c r="BC1672" i="31"/>
  <c r="AM2798" i="31"/>
  <c r="AM2702" i="31"/>
  <c r="AY2583" i="31"/>
  <c r="AY2582" i="31"/>
  <c r="BC2582" i="31" s="1"/>
  <c r="AY2572" i="31"/>
  <c r="BA2570" i="31"/>
  <c r="BC2564" i="31"/>
  <c r="BC2562" i="31"/>
  <c r="BC2560" i="31"/>
  <c r="BC2558" i="31"/>
  <c r="BC2556" i="31"/>
  <c r="BC2554" i="31"/>
  <c r="BC2552" i="31"/>
  <c r="BC2550" i="31"/>
  <c r="BC2548" i="31"/>
  <c r="BC2546" i="31"/>
  <c r="BC2544" i="31"/>
  <c r="BC2542" i="31"/>
  <c r="BC2540" i="31"/>
  <c r="BC2538" i="31"/>
  <c r="AM2490" i="31"/>
  <c r="AY2483" i="31"/>
  <c r="AY2477" i="31"/>
  <c r="AY2445" i="31"/>
  <c r="BC2445" i="31" s="1"/>
  <c r="BC2444" i="31"/>
  <c r="AM2440" i="31"/>
  <c r="AM2429" i="31"/>
  <c r="AY2385" i="31"/>
  <c r="BC2385" i="31" s="1"/>
  <c r="AY2371" i="31"/>
  <c r="BC2371" i="31" s="1"/>
  <c r="AY2364" i="31"/>
  <c r="BC2364" i="31" s="1"/>
  <c r="BC2361" i="31"/>
  <c r="AY2337" i="31"/>
  <c r="BC2337" i="31" s="1"/>
  <c r="AY2294" i="31"/>
  <c r="BC2294" i="31" s="1"/>
  <c r="BC2280" i="31"/>
  <c r="BC2191" i="31"/>
  <c r="BC2178" i="31"/>
  <c r="BC2172" i="31"/>
  <c r="BC2167" i="31"/>
  <c r="AY2144" i="31"/>
  <c r="BC2144" i="31" s="1"/>
  <c r="AZ2052" i="31"/>
  <c r="AY2046" i="31"/>
  <c r="AY2026" i="31"/>
  <c r="BC2026" i="31" s="1"/>
  <c r="AY2012" i="31"/>
  <c r="BC2012" i="31" s="1"/>
  <c r="AM1861" i="31"/>
  <c r="AY1858" i="31"/>
  <c r="BC1858" i="31" s="1"/>
  <c r="AY1759" i="31"/>
  <c r="BC841" i="31"/>
  <c r="AM314" i="31"/>
  <c r="BC290" i="31"/>
  <c r="AM258" i="31"/>
  <c r="AM227" i="31"/>
  <c r="AM211" i="31"/>
  <c r="BC130" i="31"/>
  <c r="BC126" i="31"/>
  <c r="BC118" i="31"/>
  <c r="AM103" i="31"/>
  <c r="AM2848" i="31"/>
  <c r="AM2842" i="31"/>
  <c r="AM2840" i="31"/>
  <c r="AM2723" i="31"/>
  <c r="AZ2578" i="31"/>
  <c r="AM2567" i="31"/>
  <c r="AM2426" i="31"/>
  <c r="BC2424" i="31"/>
  <c r="BC2422" i="31"/>
  <c r="BC2420" i="31"/>
  <c r="BC2418" i="31"/>
  <c r="BC2416" i="31"/>
  <c r="BC2414" i="31"/>
  <c r="BC2412" i="31"/>
  <c r="AZ2407" i="31"/>
  <c r="BC2360" i="31"/>
  <c r="BC2316" i="31"/>
  <c r="AM2225" i="31"/>
  <c r="BC2218" i="31"/>
  <c r="BC2210" i="31"/>
  <c r="BC2203" i="31"/>
  <c r="BC2201" i="31"/>
  <c r="BC2164" i="31"/>
  <c r="AZ2082" i="31"/>
  <c r="BC2063" i="31"/>
  <c r="BC2039" i="31"/>
  <c r="AZ2028" i="31"/>
  <c r="U1961" i="31"/>
  <c r="U1959" i="31"/>
  <c r="BC1859" i="31"/>
  <c r="BC1516" i="31"/>
  <c r="BC1324" i="31"/>
  <c r="AM356" i="31"/>
  <c r="AM348" i="31"/>
  <c r="BC2437" i="31"/>
  <c r="BC2324" i="31"/>
  <c r="AZ2263" i="31"/>
  <c r="AZ2259" i="31"/>
  <c r="BC2219" i="31"/>
  <c r="BC2123" i="31"/>
  <c r="U1960" i="31"/>
  <c r="AZ1844" i="31"/>
  <c r="AM1787" i="31"/>
  <c r="AM1761" i="31"/>
  <c r="AZ1553" i="31"/>
  <c r="BC1331" i="31"/>
  <c r="BC1290" i="31"/>
  <c r="AM357" i="31"/>
  <c r="AM2783" i="31"/>
  <c r="AM2582" i="31"/>
  <c r="AM2566" i="31"/>
  <c r="BC2501" i="31"/>
  <c r="U2370" i="31"/>
  <c r="AM2030" i="31"/>
  <c r="BC2028" i="31"/>
  <c r="AM2887" i="31"/>
  <c r="AM2586" i="31"/>
  <c r="AM2581" i="31"/>
  <c r="AM2635" i="31"/>
  <c r="AM2579" i="31"/>
  <c r="AM2424" i="31"/>
  <c r="AM2422" i="31"/>
  <c r="AM2420" i="31"/>
  <c r="AM2418" i="31"/>
  <c r="AM2416" i="31"/>
  <c r="AM2414" i="31"/>
  <c r="AM2412" i="31"/>
  <c r="BC2407" i="31"/>
  <c r="AM2387" i="31"/>
  <c r="AM2074" i="31"/>
  <c r="AM2063" i="31"/>
  <c r="BC2041" i="31"/>
  <c r="BC1674" i="31"/>
  <c r="AM1673" i="31"/>
  <c r="AM1292" i="31"/>
  <c r="AM1233" i="31"/>
  <c r="AM1083" i="31"/>
  <c r="AM2618" i="31"/>
  <c r="BC2591" i="31"/>
  <c r="BC2600" i="31"/>
  <c r="BA2577" i="31"/>
  <c r="BA2566" i="31"/>
  <c r="AM2516" i="31"/>
  <c r="AZ2512" i="31"/>
  <c r="AM2508" i="31"/>
  <c r="BC2480" i="31"/>
  <c r="AZ2474" i="31"/>
  <c r="BA2454" i="31"/>
  <c r="BC2423" i="31"/>
  <c r="BC2421" i="31"/>
  <c r="BC2419" i="31"/>
  <c r="BC2417" i="31"/>
  <c r="BC2415" i="31"/>
  <c r="BC2413" i="31"/>
  <c r="BC2405" i="31"/>
  <c r="U2367" i="31"/>
  <c r="BC2336" i="31"/>
  <c r="BC2293" i="31"/>
  <c r="BC2274" i="31"/>
  <c r="BC2239" i="31"/>
  <c r="AZ2229" i="31"/>
  <c r="BC2206" i="31"/>
  <c r="BC2181" i="31"/>
  <c r="BC2163" i="31"/>
  <c r="AM2151" i="31"/>
  <c r="AM2144" i="31"/>
  <c r="AM2139" i="31"/>
  <c r="BC2125" i="31"/>
  <c r="AZ2089" i="31"/>
  <c r="AZ2048" i="31"/>
  <c r="AZ2040" i="31"/>
  <c r="AY2024" i="31"/>
  <c r="BC2024" i="31" s="1"/>
  <c r="AZ2018" i="31"/>
  <c r="AZ1863" i="31"/>
  <c r="AZ1651" i="31"/>
  <c r="BC1515" i="31"/>
  <c r="AZ1382" i="31"/>
  <c r="AZ535" i="31"/>
  <c r="AM366" i="31"/>
  <c r="BC354" i="31"/>
  <c r="AM2738" i="31"/>
  <c r="AM2661" i="31"/>
  <c r="AM2583" i="31"/>
  <c r="AM2569" i="31"/>
  <c r="BC2518" i="31"/>
  <c r="AM2460" i="31"/>
  <c r="AM2433" i="31"/>
  <c r="AM2425" i="31"/>
  <c r="BC2354" i="31"/>
  <c r="AZ2328" i="31"/>
  <c r="AZ2316" i="31"/>
  <c r="BC2292" i="31"/>
  <c r="AZ2255" i="31"/>
  <c r="AZ2238" i="31"/>
  <c r="BC2215" i="31"/>
  <c r="AZ2203" i="31"/>
  <c r="BC2194" i="31"/>
  <c r="BC2162" i="31"/>
  <c r="AZ2160" i="31"/>
  <c r="BC2153" i="31"/>
  <c r="BC2148" i="31"/>
  <c r="AZ2131" i="31"/>
  <c r="BC2089" i="31"/>
  <c r="AZ2030" i="31"/>
  <c r="BC2018" i="31"/>
  <c r="AM1986" i="31"/>
  <c r="AZ1941" i="31"/>
  <c r="BC1863" i="31"/>
  <c r="AZ1451" i="31"/>
  <c r="AZ1324" i="31"/>
  <c r="AZ1252" i="31"/>
  <c r="AM367" i="31"/>
  <c r="BC309" i="31"/>
  <c r="BC2359" i="31"/>
  <c r="U1958" i="31"/>
  <c r="AZ1233" i="31"/>
  <c r="BC2890" i="31"/>
  <c r="BC2590" i="31"/>
  <c r="AM2845" i="31"/>
  <c r="BA2890" i="31"/>
  <c r="AM2662" i="31"/>
  <c r="AM2660" i="31"/>
  <c r="AM2603" i="31"/>
  <c r="AM2599" i="31"/>
  <c r="AM2584" i="31"/>
  <c r="AY2580" i="31"/>
  <c r="BC2580" i="31" s="1"/>
  <c r="AY2573" i="31"/>
  <c r="BC2573" i="31" s="1"/>
  <c r="AM2570" i="31"/>
  <c r="AY2568" i="31"/>
  <c r="AM2565" i="31"/>
  <c r="AM2563" i="31"/>
  <c r="AM2561" i="31"/>
  <c r="AM2559" i="31"/>
  <c r="AM2557" i="31"/>
  <c r="AM2555" i="31"/>
  <c r="AM2553" i="31"/>
  <c r="AM2551" i="31"/>
  <c r="AM2549" i="31"/>
  <c r="AM2547" i="31"/>
  <c r="AM2545" i="31"/>
  <c r="AM2543" i="31"/>
  <c r="AM2541" i="31"/>
  <c r="AM2539" i="31"/>
  <c r="AM2537" i="31"/>
  <c r="AM2535" i="31"/>
  <c r="AM2533" i="31"/>
  <c r="AM2531" i="31"/>
  <c r="AM2529" i="31"/>
  <c r="AM2519" i="31"/>
  <c r="AM2511" i="31"/>
  <c r="AM2504" i="31"/>
  <c r="AY2503" i="31"/>
  <c r="BC2503" i="31" s="1"/>
  <c r="AM2478" i="31"/>
  <c r="AY2457" i="31"/>
  <c r="BC2457" i="31" s="1"/>
  <c r="AY2440" i="31"/>
  <c r="BC2440" i="31" s="1"/>
  <c r="AM2431" i="31"/>
  <c r="AM2423" i="31"/>
  <c r="AM2421" i="31"/>
  <c r="AM2419" i="31"/>
  <c r="AM2417" i="31"/>
  <c r="AM2415" i="31"/>
  <c r="AM2413" i="31"/>
  <c r="AM2385" i="31"/>
  <c r="AM2844" i="31"/>
  <c r="AY2505" i="31"/>
  <c r="BC2505" i="31" s="1"/>
  <c r="AY2365" i="31"/>
  <c r="BC2365" i="31" s="1"/>
  <c r="AZ2365" i="31"/>
  <c r="AY2188" i="31"/>
  <c r="AZ2188" i="31"/>
  <c r="AY2141" i="31"/>
  <c r="BC2141" i="31" s="1"/>
  <c r="AZ2141" i="31"/>
  <c r="AM2839" i="31"/>
  <c r="AM2837" i="31"/>
  <c r="AM2836" i="31"/>
  <c r="AM2748" i="31"/>
  <c r="AZ2602" i="31"/>
  <c r="AM2600" i="31"/>
  <c r="AZ2598" i="31"/>
  <c r="AM2596" i="31"/>
  <c r="AY2589" i="31"/>
  <c r="BC2589" i="31" s="1"/>
  <c r="BA2581" i="31"/>
  <c r="BA2574" i="31"/>
  <c r="BA2572" i="31"/>
  <c r="AY2571" i="31"/>
  <c r="AZ2570" i="31"/>
  <c r="AM2568" i="31"/>
  <c r="AM2515" i="31"/>
  <c r="AM2507" i="31"/>
  <c r="AY2502" i="31"/>
  <c r="BC2502" i="31" s="1"/>
  <c r="AM2498" i="31"/>
  <c r="AZ2497" i="31"/>
  <c r="AM2494" i="31"/>
  <c r="AY2492" i="31"/>
  <c r="BC2492" i="31" s="1"/>
  <c r="AM2484" i="31"/>
  <c r="AZ2481" i="31"/>
  <c r="AZ2442" i="31"/>
  <c r="AY2442" i="31"/>
  <c r="BC2442" i="31" s="1"/>
  <c r="AY2386" i="31"/>
  <c r="BC2386" i="31" s="1"/>
  <c r="U2375" i="31"/>
  <c r="AY2343" i="31"/>
  <c r="BC2343" i="31" s="1"/>
  <c r="AZ2198" i="31"/>
  <c r="AY2198" i="31"/>
  <c r="BC2198" i="31" s="1"/>
  <c r="AY2150" i="31"/>
  <c r="AZ2150" i="31"/>
  <c r="AZ2064" i="31"/>
  <c r="AY2064" i="31"/>
  <c r="BC2064" i="31" s="1"/>
  <c r="BC2601" i="31"/>
  <c r="BC2597" i="31"/>
  <c r="AY2581" i="31"/>
  <c r="BC2581" i="31" s="1"/>
  <c r="AM2580" i="31"/>
  <c r="AZ2574" i="31"/>
  <c r="AM2572" i="31"/>
  <c r="AM2528" i="31"/>
  <c r="AM2526" i="31"/>
  <c r="AM2524" i="31"/>
  <c r="AM2522" i="31"/>
  <c r="AM2520" i="31"/>
  <c r="AM2505" i="31"/>
  <c r="AZ2495" i="31"/>
  <c r="AY2491" i="31"/>
  <c r="BC2491" i="31" s="1"/>
  <c r="AY2490" i="31"/>
  <c r="BC2490" i="31" s="1"/>
  <c r="AZ2486" i="31"/>
  <c r="AY2473" i="31"/>
  <c r="BC2473" i="31" s="1"/>
  <c r="AZ2470" i="31"/>
  <c r="AM2457" i="31"/>
  <c r="AM2456" i="31"/>
  <c r="AZ2455" i="31"/>
  <c r="AY2453" i="31"/>
  <c r="BC2453" i="31" s="1"/>
  <c r="AY2435" i="31"/>
  <c r="BC2435" i="31" s="1"/>
  <c r="AZ2435" i="31"/>
  <c r="AZ2428" i="31"/>
  <c r="AY2428" i="31"/>
  <c r="BC2428" i="31" s="1"/>
  <c r="BC2345" i="31"/>
  <c r="AY2268" i="31"/>
  <c r="AZ2268" i="31"/>
  <c r="BC2150" i="31"/>
  <c r="AZ2104" i="31"/>
  <c r="AY2104" i="31"/>
  <c r="AY2099" i="31"/>
  <c r="BC2099" i="31" s="1"/>
  <c r="BA2099" i="31"/>
  <c r="AM2601" i="31"/>
  <c r="AZ2599" i="31"/>
  <c r="AM2597" i="31"/>
  <c r="BA2590" i="31"/>
  <c r="AY2577" i="31"/>
  <c r="BC2577" i="31" s="1"/>
  <c r="AM2576" i="31"/>
  <c r="AZ2565" i="31"/>
  <c r="BC2517" i="31"/>
  <c r="BA2515" i="31"/>
  <c r="BC2509" i="31"/>
  <c r="BA2507" i="31"/>
  <c r="AZ2499" i="31"/>
  <c r="AZ2476" i="31"/>
  <c r="AY2460" i="31"/>
  <c r="BC2460" i="31" s="1"/>
  <c r="AZ2460" i="31"/>
  <c r="BC2454" i="31"/>
  <c r="AY2425" i="31"/>
  <c r="BC2425" i="31" s="1"/>
  <c r="AZ2425" i="31"/>
  <c r="AY2370" i="31"/>
  <c r="BC2370" i="31" s="1"/>
  <c r="AZ2370" i="31"/>
  <c r="BC2268" i="31"/>
  <c r="AY2134" i="31"/>
  <c r="AZ2134" i="31"/>
  <c r="BC2602" i="31"/>
  <c r="BC2598" i="31"/>
  <c r="AM2588" i="31"/>
  <c r="AY2584" i="31"/>
  <c r="BC2584" i="31" s="1"/>
  <c r="BC2578" i="31"/>
  <c r="AZ2569" i="31"/>
  <c r="BC2566" i="31"/>
  <c r="BC2563" i="31"/>
  <c r="BC2561" i="31"/>
  <c r="BC2559" i="31"/>
  <c r="BC2557" i="31"/>
  <c r="BC2555" i="31"/>
  <c r="BC2553" i="31"/>
  <c r="BC2551" i="31"/>
  <c r="BC2549" i="31"/>
  <c r="BC2547" i="31"/>
  <c r="BC2545" i="31"/>
  <c r="BC2543" i="31"/>
  <c r="BC2541" i="31"/>
  <c r="BC2539" i="31"/>
  <c r="AY2519" i="31"/>
  <c r="AY2516" i="31"/>
  <c r="BC2516" i="31" s="1"/>
  <c r="BC2512" i="31"/>
  <c r="AY2511" i="31"/>
  <c r="BC2511" i="31" s="1"/>
  <c r="AY2508" i="31"/>
  <c r="BC2508" i="31" s="1"/>
  <c r="AY2504" i="31"/>
  <c r="BC2504" i="31" s="1"/>
  <c r="AM2502" i="31"/>
  <c r="AY2475" i="31"/>
  <c r="BC2475" i="31" s="1"/>
  <c r="AM2473" i="31"/>
  <c r="AY2463" i="31"/>
  <c r="BA2463" i="31"/>
  <c r="AM2449" i="31"/>
  <c r="BA2448" i="31"/>
  <c r="AY2446" i="31"/>
  <c r="BC2446" i="31" s="1"/>
  <c r="AM2444" i="31"/>
  <c r="AM2442" i="31"/>
  <c r="AY2439" i="31"/>
  <c r="BC2439" i="31" s="1"/>
  <c r="AM2430" i="31"/>
  <c r="AZ2392" i="31"/>
  <c r="AY2392" i="31"/>
  <c r="BC2392" i="31" s="1"/>
  <c r="AZ2381" i="31"/>
  <c r="AY2381" i="31"/>
  <c r="BC2381" i="31" s="1"/>
  <c r="AY1954" i="31"/>
  <c r="BC1954" i="31" s="1"/>
  <c r="BA1954" i="31"/>
  <c r="AZ1949" i="31"/>
  <c r="AY1949" i="31"/>
  <c r="BC1949" i="31" s="1"/>
  <c r="AZ2748" i="31"/>
  <c r="AM2602" i="31"/>
  <c r="AM2598" i="31"/>
  <c r="BC2594" i="31"/>
  <c r="AZ2586" i="31"/>
  <c r="BC2519" i="31"/>
  <c r="AY2462" i="31"/>
  <c r="BC2462" i="31" s="1"/>
  <c r="AY2432" i="31"/>
  <c r="BC2432" i="31" s="1"/>
  <c r="AZ2403" i="31"/>
  <c r="AY2403" i="31"/>
  <c r="BC2403" i="31" s="1"/>
  <c r="AZ2352" i="31"/>
  <c r="AY2352" i="31"/>
  <c r="BC2352" i="31" s="1"/>
  <c r="AY2272" i="31"/>
  <c r="BC2272" i="31" s="1"/>
  <c r="AZ2272" i="31"/>
  <c r="AY2220" i="31"/>
  <c r="BC2220" i="31" s="1"/>
  <c r="AZ2220" i="31"/>
  <c r="AM2847" i="31"/>
  <c r="BC2599" i="31"/>
  <c r="BC2574" i="31"/>
  <c r="BC2565" i="31"/>
  <c r="AM2500" i="31"/>
  <c r="AY2498" i="31"/>
  <c r="BC2498" i="31" s="1"/>
  <c r="AM2496" i="31"/>
  <c r="AY2494" i="31"/>
  <c r="BC2494" i="31" s="1"/>
  <c r="AM2491" i="31"/>
  <c r="AY2479" i="31"/>
  <c r="BC2479" i="31" s="1"/>
  <c r="BC2463" i="31"/>
  <c r="AY2383" i="31"/>
  <c r="BC2383" i="31" s="1"/>
  <c r="AY2374" i="31"/>
  <c r="BC2374" i="31" s="1"/>
  <c r="AZ2374" i="31"/>
  <c r="U2371" i="31"/>
  <c r="AY2338" i="31"/>
  <c r="BC2338" i="31" s="1"/>
  <c r="AZ2338" i="31"/>
  <c r="BC2151" i="31"/>
  <c r="AZ2136" i="31"/>
  <c r="AY2136" i="31"/>
  <c r="BC2136" i="31" s="1"/>
  <c r="AY2019" i="31"/>
  <c r="BC2019" i="31" s="1"/>
  <c r="AZ2019" i="31"/>
  <c r="AZ1955" i="31"/>
  <c r="AY1955" i="31"/>
  <c r="BC1955" i="31" s="1"/>
  <c r="AY313" i="31"/>
  <c r="BC313" i="31" s="1"/>
  <c r="AZ313" i="31"/>
  <c r="BC2285" i="31"/>
  <c r="AM2228" i="31"/>
  <c r="BC2188" i="31"/>
  <c r="AM2173" i="31"/>
  <c r="AM2123" i="31"/>
  <c r="AY2108" i="31"/>
  <c r="AM2075" i="31"/>
  <c r="AZ2067" i="31"/>
  <c r="AY2067" i="31"/>
  <c r="BC2067" i="31" s="1"/>
  <c r="BC2037" i="31"/>
  <c r="AY1935" i="31"/>
  <c r="BC1935" i="31" s="1"/>
  <c r="AZ1935" i="31"/>
  <c r="BA1896" i="31"/>
  <c r="AY1896" i="31"/>
  <c r="BC1896" i="31" s="1"/>
  <c r="BC1842" i="31"/>
  <c r="AY1696" i="31"/>
  <c r="BC1696" i="31" s="1"/>
  <c r="AZ1696" i="31"/>
  <c r="AM270" i="31"/>
  <c r="BC131" i="31"/>
  <c r="AY2394" i="31"/>
  <c r="BC2394" i="31" s="1"/>
  <c r="AM2384" i="31"/>
  <c r="Z2373" i="31"/>
  <c r="AY2366" i="31"/>
  <c r="BC2366" i="31" s="1"/>
  <c r="U2366" i="31"/>
  <c r="BC2253" i="31"/>
  <c r="BC2251" i="31"/>
  <c r="BC2243" i="31"/>
  <c r="BC2238" i="31"/>
  <c r="BC2229" i="31"/>
  <c r="BC2216" i="31"/>
  <c r="BC2184" i="31"/>
  <c r="BC2174" i="31"/>
  <c r="BC2169" i="31"/>
  <c r="AM2149" i="31"/>
  <c r="AM2143" i="31"/>
  <c r="BC2131" i="31"/>
  <c r="BC2108" i="31"/>
  <c r="AZ2036" i="31"/>
  <c r="AY2036" i="31"/>
  <c r="BC2036" i="31" s="1"/>
  <c r="AY2003" i="31"/>
  <c r="BC2003" i="31" s="1"/>
  <c r="AZ2003" i="31"/>
  <c r="BC1934" i="31"/>
  <c r="AY1872" i="31"/>
  <c r="BC1872" i="31" s="1"/>
  <c r="AZ1872" i="31"/>
  <c r="AZ1853" i="31"/>
  <c r="AY1853" i="31"/>
  <c r="BC1853" i="31" s="1"/>
  <c r="AZ1434" i="31"/>
  <c r="AY1434" i="31"/>
  <c r="BC1434" i="31" s="1"/>
  <c r="AM2447" i="31"/>
  <c r="BC2398" i="31"/>
  <c r="AM2392" i="31"/>
  <c r="AZ2385" i="31"/>
  <c r="AM2381" i="31"/>
  <c r="AY2379" i="31"/>
  <c r="BC2379" i="31" s="1"/>
  <c r="BC2377" i="31"/>
  <c r="AY2372" i="31"/>
  <c r="BC2372" i="31" s="1"/>
  <c r="AZ2351" i="31"/>
  <c r="BC2347" i="31"/>
  <c r="BC2344" i="31"/>
  <c r="AZ2280" i="31"/>
  <c r="BC2269" i="31"/>
  <c r="BC2255" i="31"/>
  <c r="BC2235" i="31"/>
  <c r="AZ2223" i="31"/>
  <c r="AZ2212" i="31"/>
  <c r="AZ2200" i="31"/>
  <c r="AZ2180" i="31"/>
  <c r="AZ2153" i="31"/>
  <c r="AM2150" i="31"/>
  <c r="BC2147" i="31"/>
  <c r="AY2142" i="31"/>
  <c r="BC2142" i="31" s="1"/>
  <c r="AZ2135" i="31"/>
  <c r="AY2101" i="31"/>
  <c r="BC2101" i="31" s="1"/>
  <c r="BC2050" i="31"/>
  <c r="AY2011" i="31"/>
  <c r="BC2011" i="31" s="1"/>
  <c r="AZ2011" i="31"/>
  <c r="BA2000" i="31"/>
  <c r="AY1952" i="31"/>
  <c r="BC1952" i="31" s="1"/>
  <c r="AZ1952" i="31"/>
  <c r="AY1930" i="31"/>
  <c r="BC1930" i="31" s="1"/>
  <c r="AZ1930" i="31"/>
  <c r="AZ1776" i="31"/>
  <c r="AY1776" i="31"/>
  <c r="BC1776" i="31" s="1"/>
  <c r="AZ1687" i="31"/>
  <c r="AY1659" i="31"/>
  <c r="BC1659" i="31" s="1"/>
  <c r="AZ1659" i="31"/>
  <c r="AZ1291" i="31"/>
  <c r="AY1291" i="31"/>
  <c r="BC1291" i="31" s="1"/>
  <c r="AY2458" i="31"/>
  <c r="BC2458" i="31" s="1"/>
  <c r="AY2393" i="31"/>
  <c r="BC2393" i="31" s="1"/>
  <c r="AM2380" i="31"/>
  <c r="AY2378" i="31"/>
  <c r="BC2378" i="31" s="1"/>
  <c r="AZ2369" i="31"/>
  <c r="AY2368" i="31"/>
  <c r="BC2368" i="31" s="1"/>
  <c r="AZ2355" i="31"/>
  <c r="BC2353" i="31"/>
  <c r="AY2348" i="31"/>
  <c r="BC2348" i="31" s="1"/>
  <c r="BC2342" i="31"/>
  <c r="BC2334" i="31"/>
  <c r="BC2326" i="31"/>
  <c r="AM2295" i="31"/>
  <c r="AZ2284" i="31"/>
  <c r="BC2282" i="31"/>
  <c r="BC2263" i="31"/>
  <c r="AY2252" i="31"/>
  <c r="BC2252" i="31" s="1"/>
  <c r="AY2242" i="31"/>
  <c r="BC2242" i="31" s="1"/>
  <c r="AZ2239" i="31"/>
  <c r="BC2202" i="31"/>
  <c r="AY2190" i="31"/>
  <c r="BC2190" i="31" s="1"/>
  <c r="AZ2173" i="31"/>
  <c r="AZ2172" i="31"/>
  <c r="AZ2170" i="31"/>
  <c r="AZ2161" i="31"/>
  <c r="AZ2148" i="31"/>
  <c r="AZ2146" i="31"/>
  <c r="AM2140" i="31"/>
  <c r="BC2137" i="31"/>
  <c r="AY2132" i="31"/>
  <c r="BC2132" i="31" s="1"/>
  <c r="AY2127" i="31"/>
  <c r="BC2127" i="31" s="1"/>
  <c r="AZ2094" i="31"/>
  <c r="AZ2069" i="31"/>
  <c r="AY2069" i="31"/>
  <c r="BC2069" i="31" s="1"/>
  <c r="AY2057" i="31"/>
  <c r="AZ2057" i="31"/>
  <c r="AM2029" i="31"/>
  <c r="AY2001" i="31"/>
  <c r="BC2001" i="31" s="1"/>
  <c r="AZ2001" i="31"/>
  <c r="BC1941" i="31"/>
  <c r="AY1927" i="31"/>
  <c r="BC1927" i="31" s="1"/>
  <c r="AZ1927" i="31"/>
  <c r="AZ1862" i="31"/>
  <c r="AY1862" i="31"/>
  <c r="AZ1827" i="31"/>
  <c r="AY1827" i="31"/>
  <c r="BC1827" i="31" s="1"/>
  <c r="AZ1788" i="31"/>
  <c r="AY1788" i="31"/>
  <c r="BC1788" i="31" s="1"/>
  <c r="AZ1783" i="31"/>
  <c r="AY1783" i="31"/>
  <c r="BC1783" i="31" s="1"/>
  <c r="AY1695" i="31"/>
  <c r="BC1695" i="31" s="1"/>
  <c r="AZ1695" i="31"/>
  <c r="AY1514" i="31"/>
  <c r="AZ1514" i="31"/>
  <c r="AY1426" i="31"/>
  <c r="BC1426" i="31" s="1"/>
  <c r="AZ1426" i="31"/>
  <c r="AZ1332" i="31"/>
  <c r="AY1332" i="31"/>
  <c r="BC1332" i="31" s="1"/>
  <c r="AM262" i="31"/>
  <c r="AM2379" i="31"/>
  <c r="BC2357" i="31"/>
  <c r="BC2346" i="31"/>
  <c r="AZ2324" i="31"/>
  <c r="BC2286" i="31"/>
  <c r="AZ2275" i="31"/>
  <c r="AY2256" i="31"/>
  <c r="BC2256" i="31" s="1"/>
  <c r="AZ2254" i="31"/>
  <c r="AY2236" i="31"/>
  <c r="BC2236" i="31" s="1"/>
  <c r="AY2228" i="31"/>
  <c r="BC2228" i="31" s="1"/>
  <c r="BC2211" i="31"/>
  <c r="BC2204" i="31"/>
  <c r="BC2179" i="31"/>
  <c r="AZ2176" i="31"/>
  <c r="AZ2165" i="31"/>
  <c r="AM2156" i="31"/>
  <c r="AY2130" i="31"/>
  <c r="BC2130" i="31" s="1"/>
  <c r="AY2118" i="31"/>
  <c r="BC2118" i="31" s="1"/>
  <c r="AZ2072" i="31"/>
  <c r="AY2072" i="31"/>
  <c r="BC2072" i="31" s="1"/>
  <c r="AY2038" i="31"/>
  <c r="AY1926" i="31"/>
  <c r="BC1926" i="31" s="1"/>
  <c r="AZ1921" i="31"/>
  <c r="AY1921" i="31"/>
  <c r="BC1921" i="31" s="1"/>
  <c r="AZ1847" i="31"/>
  <c r="AY1847" i="31"/>
  <c r="BC1847" i="31" s="1"/>
  <c r="BC1772" i="31"/>
  <c r="AZ1762" i="31"/>
  <c r="AZ1689" i="31"/>
  <c r="AY1689" i="31"/>
  <c r="BC1689" i="31" s="1"/>
  <c r="BC1525" i="31"/>
  <c r="AZ1470" i="31"/>
  <c r="AY1470" i="31"/>
  <c r="AZ1433" i="31"/>
  <c r="AY1433" i="31"/>
  <c r="BC1433" i="31" s="1"/>
  <c r="AZ1401" i="31"/>
  <c r="AY1401" i="31"/>
  <c r="BC1401" i="31" s="1"/>
  <c r="U2373" i="31"/>
  <c r="BC2351" i="31"/>
  <c r="BC2264" i="31"/>
  <c r="BC2244" i="31"/>
  <c r="BC2223" i="31"/>
  <c r="AZ2219" i="31"/>
  <c r="AZ2207" i="31"/>
  <c r="AZ2187" i="31"/>
  <c r="BC2143" i="31"/>
  <c r="AY2084" i="31"/>
  <c r="BC2084" i="31" s="1"/>
  <c r="AZ2084" i="31"/>
  <c r="AZ2023" i="31"/>
  <c r="AY2023" i="31"/>
  <c r="BC2023" i="31" s="1"/>
  <c r="AZ1959" i="31"/>
  <c r="AY1959" i="31"/>
  <c r="BC1959" i="31" s="1"/>
  <c r="AY1771" i="31"/>
  <c r="BC1771" i="31" s="1"/>
  <c r="AZ1771" i="31"/>
  <c r="AY1650" i="31"/>
  <c r="BC1650" i="31" s="1"/>
  <c r="AZ1650" i="31"/>
  <c r="AY1554" i="31"/>
  <c r="BC1554" i="31" s="1"/>
  <c r="AZ1554" i="31"/>
  <c r="BC1425" i="31"/>
  <c r="AY2461" i="31"/>
  <c r="BC2461" i="31" s="1"/>
  <c r="AM2458" i="31"/>
  <c r="AM2452" i="31"/>
  <c r="AY2450" i="31"/>
  <c r="BC2450" i="31" s="1"/>
  <c r="AM2443" i="31"/>
  <c r="AM2441" i="31"/>
  <c r="BC2387" i="31"/>
  <c r="AY2384" i="31"/>
  <c r="BC2384" i="31" s="1"/>
  <c r="AY2373" i="31"/>
  <c r="BC2373" i="31" s="1"/>
  <c r="Z2372" i="31"/>
  <c r="BC2355" i="31"/>
  <c r="BC2341" i="31"/>
  <c r="BC2322" i="31"/>
  <c r="BC2277" i="31"/>
  <c r="BC2266" i="31"/>
  <c r="BC2221" i="31"/>
  <c r="AZ2216" i="31"/>
  <c r="BC2212" i="31"/>
  <c r="BC2209" i="31"/>
  <c r="BC2189" i="31"/>
  <c r="AZ2184" i="31"/>
  <c r="BC2180" i="31"/>
  <c r="BC2177" i="31"/>
  <c r="BC2176" i="31"/>
  <c r="BC2170" i="31"/>
  <c r="BC2165" i="31"/>
  <c r="BC2139" i="31"/>
  <c r="AY2098" i="31"/>
  <c r="BC2098" i="31" s="1"/>
  <c r="BC2038" i="31"/>
  <c r="AZ2025" i="31"/>
  <c r="AY2025" i="31"/>
  <c r="AZ1998" i="31"/>
  <c r="AY1998" i="31"/>
  <c r="AY1986" i="31"/>
  <c r="BC1986" i="31" s="1"/>
  <c r="AY1948" i="31"/>
  <c r="BC1948" i="31" s="1"/>
  <c r="AY1946" i="31"/>
  <c r="BC1946" i="31" s="1"/>
  <c r="AZ1934" i="31"/>
  <c r="AY1923" i="31"/>
  <c r="BC1923" i="31" s="1"/>
  <c r="AZ1923" i="31"/>
  <c r="AY1602" i="31"/>
  <c r="BC1602" i="31" s="1"/>
  <c r="AZ1602" i="31"/>
  <c r="AY1435" i="31"/>
  <c r="BC1435" i="31" s="1"/>
  <c r="AZ1435" i="31"/>
  <c r="AY1914" i="31"/>
  <c r="BC1914" i="31" s="1"/>
  <c r="AY1901" i="31"/>
  <c r="BC1901" i="31" s="1"/>
  <c r="BC1862" i="31"/>
  <c r="BC1773" i="31"/>
  <c r="BC1673" i="31"/>
  <c r="AM981" i="31"/>
  <c r="BC842" i="31"/>
  <c r="AM535" i="31"/>
  <c r="AM358" i="31"/>
  <c r="AM345" i="31"/>
  <c r="BC344" i="31"/>
  <c r="AZ342" i="31"/>
  <c r="AM305" i="31"/>
  <c r="AM297" i="31"/>
  <c r="AM282" i="31"/>
  <c r="AM280" i="31"/>
  <c r="AM278" i="31"/>
  <c r="AM276" i="31"/>
  <c r="AM274" i="31"/>
  <c r="AM272" i="31"/>
  <c r="AM250" i="31"/>
  <c r="AM242" i="31"/>
  <c r="AM234" i="31"/>
  <c r="BC127" i="31"/>
  <c r="BC122" i="31"/>
  <c r="AZ841" i="31"/>
  <c r="AM243" i="31"/>
  <c r="AM235" i="31"/>
  <c r="AM171" i="31"/>
  <c r="AM113" i="31"/>
  <c r="BC108" i="31"/>
  <c r="AY2116" i="31"/>
  <c r="BC2116" i="31" s="1"/>
  <c r="AY2110" i="31"/>
  <c r="BC2110" i="31" s="1"/>
  <c r="AY2107" i="31"/>
  <c r="BC2107" i="31" s="1"/>
  <c r="AY2087" i="31"/>
  <c r="BC2087" i="31" s="1"/>
  <c r="AY2086" i="31"/>
  <c r="BC2086" i="31" s="1"/>
  <c r="AY2085" i="31"/>
  <c r="BC2085" i="31" s="1"/>
  <c r="AZ2065" i="31"/>
  <c r="AZ2063" i="31"/>
  <c r="BC2045" i="31"/>
  <c r="AZ2037" i="31"/>
  <c r="AM2033" i="31"/>
  <c r="BC1992" i="31"/>
  <c r="U1967" i="31"/>
  <c r="AY1966" i="31"/>
  <c r="BC1966" i="31" s="1"/>
  <c r="AY1962" i="31"/>
  <c r="BC1962" i="31" s="1"/>
  <c r="U1962" i="31"/>
  <c r="AZ1960" i="31"/>
  <c r="AM1934" i="31"/>
  <c r="AY1932" i="31"/>
  <c r="BC1932" i="31" s="1"/>
  <c r="AY1931" i="31"/>
  <c r="BC1931" i="31" s="1"/>
  <c r="AZ1899" i="31"/>
  <c r="AY1895" i="31"/>
  <c r="BC1895" i="31" s="1"/>
  <c r="AZ1859" i="31"/>
  <c r="BC1845" i="31"/>
  <c r="AZ1842" i="31"/>
  <c r="AZ1787" i="31"/>
  <c r="AZ1772" i="31"/>
  <c r="AZ1693" i="31"/>
  <c r="AZ1630" i="31"/>
  <c r="BC1598" i="31"/>
  <c r="BC1586" i="31"/>
  <c r="AZ1331" i="31"/>
  <c r="BC342" i="31"/>
  <c r="AM313" i="31"/>
  <c r="AM307" i="31"/>
  <c r="AM252" i="31"/>
  <c r="AM244" i="31"/>
  <c r="AM236" i="31"/>
  <c r="AM205" i="31"/>
  <c r="AM179" i="31"/>
  <c r="AM141" i="31"/>
  <c r="BC119" i="31"/>
  <c r="BC114" i="31"/>
  <c r="AM111" i="31"/>
  <c r="BC103" i="31"/>
  <c r="AZ2058" i="31"/>
  <c r="AY2055" i="31"/>
  <c r="BC2055" i="31" s="1"/>
  <c r="BC2052" i="31"/>
  <c r="BC2051" i="31"/>
  <c r="AZ2039" i="31"/>
  <c r="AY1999" i="31"/>
  <c r="BC1999" i="31" s="1"/>
  <c r="AY1991" i="31"/>
  <c r="BC1991" i="31" s="1"/>
  <c r="AY1988" i="31"/>
  <c r="BC1988" i="31" s="1"/>
  <c r="AY1968" i="31"/>
  <c r="BC1968" i="31" s="1"/>
  <c r="AM1965" i="31"/>
  <c r="AY1950" i="31"/>
  <c r="BC1950" i="31" s="1"/>
  <c r="AZ1948" i="31"/>
  <c r="AY1904" i="31"/>
  <c r="BC1904" i="31" s="1"/>
  <c r="AY1869" i="31"/>
  <c r="BC1869" i="31" s="1"/>
  <c r="BC1851" i="31"/>
  <c r="AZ1848" i="31"/>
  <c r="AM1762" i="31"/>
  <c r="BC1759" i="31"/>
  <c r="AY1743" i="31"/>
  <c r="BC1743" i="31" s="1"/>
  <c r="AY1736" i="31"/>
  <c r="BC1736" i="31" s="1"/>
  <c r="AY1678" i="31"/>
  <c r="BC1678" i="31" s="1"/>
  <c r="AZ1649" i="31"/>
  <c r="BC1553" i="31"/>
  <c r="BC1381" i="31"/>
  <c r="AZ1083" i="31"/>
  <c r="AY982" i="31"/>
  <c r="BC982" i="31" s="1"/>
  <c r="BC701" i="31"/>
  <c r="AZ398" i="31"/>
  <c r="AM342" i="31"/>
  <c r="AM308" i="31"/>
  <c r="AY258" i="31"/>
  <c r="BC258" i="31" s="1"/>
  <c r="BC257" i="31"/>
  <c r="AM253" i="31"/>
  <c r="AM245" i="31"/>
  <c r="AM237" i="31"/>
  <c r="AM213" i="31"/>
  <c r="BC120" i="31"/>
  <c r="AM98" i="31"/>
  <c r="AY2106" i="31"/>
  <c r="BC2106" i="31" s="1"/>
  <c r="BC1995" i="31"/>
  <c r="AY1987" i="31"/>
  <c r="BC1987" i="31" s="1"/>
  <c r="BC1961" i="31"/>
  <c r="BC1960" i="31"/>
  <c r="AM1851" i="31"/>
  <c r="AM1553" i="31"/>
  <c r="BC1083" i="31"/>
  <c r="BC267" i="31"/>
  <c r="BC112" i="31"/>
  <c r="AZ104" i="31"/>
  <c r="AY259" i="31"/>
  <c r="BC259" i="31" s="1"/>
  <c r="AM94" i="31"/>
  <c r="BC2104" i="31"/>
  <c r="AM2082" i="31"/>
  <c r="AM2034" i="31"/>
  <c r="BC2031" i="31"/>
  <c r="BC1998" i="31"/>
  <c r="AY1983" i="31"/>
  <c r="BC1983" i="31" s="1"/>
  <c r="AM1968" i="31"/>
  <c r="U1964" i="31"/>
  <c r="AY1963" i="31"/>
  <c r="BC1963" i="31" s="1"/>
  <c r="AZ1914" i="31"/>
  <c r="AZ1901" i="31"/>
  <c r="BC1844" i="31"/>
  <c r="AY1804" i="31"/>
  <c r="BC1804" i="31" s="1"/>
  <c r="BC1651" i="31"/>
  <c r="BC535" i="31"/>
  <c r="AM360" i="31"/>
  <c r="AM327" i="31"/>
  <c r="BC315" i="31"/>
  <c r="AM303" i="31"/>
  <c r="BC107" i="31"/>
  <c r="AM91" i="31"/>
  <c r="BC2579" i="31"/>
  <c r="BC2567" i="31"/>
  <c r="BC2536" i="31"/>
  <c r="BC2534" i="31"/>
  <c r="BC2532" i="31"/>
  <c r="BC2530" i="31"/>
  <c r="BC2528" i="31"/>
  <c r="BC2526" i="31"/>
  <c r="BC2524" i="31"/>
  <c r="BC2522" i="31"/>
  <c r="BC2520" i="31"/>
  <c r="BC2513" i="31"/>
  <c r="BC2493" i="31"/>
  <c r="BC2583" i="31"/>
  <c r="BC2576" i="31"/>
  <c r="BC2571" i="31"/>
  <c r="BC2575" i="31"/>
  <c r="AY2459" i="31"/>
  <c r="BC2459" i="31" s="1"/>
  <c r="AZ2459" i="31"/>
  <c r="AU2588" i="31"/>
  <c r="BC2588" i="31" s="1"/>
  <c r="AU2572" i="31"/>
  <c r="BC2572" i="31" s="1"/>
  <c r="AU2568" i="31"/>
  <c r="AM2487" i="31"/>
  <c r="BC2481" i="31"/>
  <c r="AY2472" i="31"/>
  <c r="BC2472" i="31" s="1"/>
  <c r="AZ2429" i="31"/>
  <c r="AY2429" i="31"/>
  <c r="BC2429" i="31" s="1"/>
  <c r="BC2399" i="31"/>
  <c r="BC2320" i="31"/>
  <c r="BA2583" i="31"/>
  <c r="BA2579" i="31"/>
  <c r="AZ2496" i="31"/>
  <c r="BA2491" i="31"/>
  <c r="AZ2485" i="31"/>
  <c r="AY2478" i="31"/>
  <c r="BC2478" i="31" s="1"/>
  <c r="AY2468" i="31"/>
  <c r="BC2468" i="31" s="1"/>
  <c r="AZ2468" i="31"/>
  <c r="BC2375" i="31"/>
  <c r="AZ2583" i="31"/>
  <c r="AZ2579" i="31"/>
  <c r="AY2482" i="31"/>
  <c r="BC2482" i="31" s="1"/>
  <c r="AY2471" i="31"/>
  <c r="BC2471" i="31" s="1"/>
  <c r="AZ2471" i="31"/>
  <c r="AZ2441" i="31"/>
  <c r="AY2441" i="31"/>
  <c r="BC2441" i="31" s="1"/>
  <c r="AM2432" i="31"/>
  <c r="BC2376" i="31"/>
  <c r="BC2367" i="31"/>
  <c r="BB2449" i="31"/>
  <c r="AY2449" i="31"/>
  <c r="BC2449" i="31" s="1"/>
  <c r="AZ2587" i="31"/>
  <c r="AZ2575" i="31"/>
  <c r="AZ2571" i="31"/>
  <c r="AZ2567" i="31"/>
  <c r="AZ2513" i="31"/>
  <c r="AZ2505" i="31"/>
  <c r="AZ2500" i="31"/>
  <c r="AZ2494" i="31"/>
  <c r="BC2483" i="31"/>
  <c r="BC2477" i="31"/>
  <c r="AY2456" i="31"/>
  <c r="BC2456" i="31" s="1"/>
  <c r="AZ2456" i="31"/>
  <c r="AZ2588" i="31"/>
  <c r="BA2584" i="31"/>
  <c r="BA2580" i="31"/>
  <c r="BA2576" i="31"/>
  <c r="AZ2572" i="31"/>
  <c r="AZ2568" i="31"/>
  <c r="AZ2516" i="31"/>
  <c r="AZ2508" i="31"/>
  <c r="AY2469" i="31"/>
  <c r="BC2469" i="31" s="1"/>
  <c r="AM2468" i="31"/>
  <c r="AY2464" i="31"/>
  <c r="BC2464" i="31" s="1"/>
  <c r="AZ2464" i="31"/>
  <c r="AZ2430" i="31"/>
  <c r="AY2430" i="31"/>
  <c r="BC2430" i="31" s="1"/>
  <c r="AZ2564" i="31"/>
  <c r="AZ2563" i="31"/>
  <c r="AZ2562" i="31"/>
  <c r="AZ2561" i="31"/>
  <c r="AZ2560" i="31"/>
  <c r="AZ2559" i="31"/>
  <c r="AZ2558" i="31"/>
  <c r="AZ2557" i="31"/>
  <c r="AZ2556" i="31"/>
  <c r="AZ2555" i="31"/>
  <c r="AZ2554" i="31"/>
  <c r="AZ2553" i="31"/>
  <c r="AZ2552" i="31"/>
  <c r="AZ2551" i="31"/>
  <c r="AZ2550" i="31"/>
  <c r="AZ2549" i="31"/>
  <c r="AZ2548" i="31"/>
  <c r="AZ2547" i="31"/>
  <c r="AZ2546" i="31"/>
  <c r="AZ2545" i="31"/>
  <c r="AZ2544" i="31"/>
  <c r="AZ2543" i="31"/>
  <c r="AZ2542" i="31"/>
  <c r="AZ2541" i="31"/>
  <c r="AZ2540" i="31"/>
  <c r="AZ2539" i="31"/>
  <c r="AZ2538" i="31"/>
  <c r="AZ2537" i="31"/>
  <c r="AZ2536" i="31"/>
  <c r="AZ2535" i="31"/>
  <c r="AZ2534" i="31"/>
  <c r="AZ2533" i="31"/>
  <c r="AZ2532" i="31"/>
  <c r="AZ2531" i="31"/>
  <c r="AZ2530" i="31"/>
  <c r="AZ2529" i="31"/>
  <c r="AZ2528" i="31"/>
  <c r="AZ2527" i="31"/>
  <c r="AZ2526" i="31"/>
  <c r="AZ2525" i="31"/>
  <c r="AZ2524" i="31"/>
  <c r="AZ2523" i="31"/>
  <c r="AZ2522" i="31"/>
  <c r="AZ2521" i="31"/>
  <c r="AZ2520" i="31"/>
  <c r="AZ2519" i="31"/>
  <c r="AZ2511" i="31"/>
  <c r="AZ2504" i="31"/>
  <c r="AZ2498" i="31"/>
  <c r="AZ2492" i="31"/>
  <c r="AY2489" i="31"/>
  <c r="BC2489" i="31" s="1"/>
  <c r="AY2487" i="31"/>
  <c r="BC2487" i="31" s="1"/>
  <c r="AY2484" i="31"/>
  <c r="BC2484" i="31" s="1"/>
  <c r="BA2475" i="31"/>
  <c r="AM2471" i="31"/>
  <c r="AZ2472" i="31"/>
  <c r="AY2467" i="31"/>
  <c r="BC2467" i="31" s="1"/>
  <c r="AZ2467" i="31"/>
  <c r="AM2438" i="31"/>
  <c r="BC2281" i="31"/>
  <c r="AY2340" i="31"/>
  <c r="BC2340" i="31" s="1"/>
  <c r="AY2299" i="31"/>
  <c r="BC2299" i="31" s="1"/>
  <c r="AY2295" i="31"/>
  <c r="BC2295" i="31" s="1"/>
  <c r="AY2291" i="31"/>
  <c r="BC2291" i="31" s="1"/>
  <c r="AY2287" i="31"/>
  <c r="BC2287" i="31" s="1"/>
  <c r="AY2283" i="31"/>
  <c r="BC2283" i="31" s="1"/>
  <c r="AY2279" i="31"/>
  <c r="BC2279" i="31" s="1"/>
  <c r="BC2275" i="31"/>
  <c r="AZ2273" i="31"/>
  <c r="AY2270" i="31"/>
  <c r="BC2270" i="31" s="1"/>
  <c r="BC2267" i="31"/>
  <c r="AZ2265" i="31"/>
  <c r="AY2262" i="31"/>
  <c r="BC2262" i="31" s="1"/>
  <c r="BC2246" i="31"/>
  <c r="BC2197" i="31"/>
  <c r="BC2185" i="31"/>
  <c r="BC2134" i="31"/>
  <c r="BC2126" i="31"/>
  <c r="AZ2444" i="31"/>
  <c r="AZ2437" i="31"/>
  <c r="AZ2424" i="31"/>
  <c r="AZ2423" i="31"/>
  <c r="AZ2422" i="31"/>
  <c r="AZ2421" i="31"/>
  <c r="AZ2420" i="31"/>
  <c r="AZ2419" i="31"/>
  <c r="AZ2418" i="31"/>
  <c r="AZ2417" i="31"/>
  <c r="AZ2416" i="31"/>
  <c r="AZ2415" i="31"/>
  <c r="AZ2414" i="31"/>
  <c r="AZ2413" i="31"/>
  <c r="AZ2412" i="31"/>
  <c r="AZ2393" i="31"/>
  <c r="AZ2387" i="31"/>
  <c r="AZ2383" i="31"/>
  <c r="AZ2379" i="31"/>
  <c r="AZ2361" i="31"/>
  <c r="AZ2357" i="31"/>
  <c r="AZ2353" i="31"/>
  <c r="AZ2345" i="31"/>
  <c r="AZ2341" i="31"/>
  <c r="AZ2292" i="31"/>
  <c r="BC2273" i="31"/>
  <c r="BC2265" i="31"/>
  <c r="AZ2258" i="31"/>
  <c r="BC2249" i="31"/>
  <c r="BC2205" i="31"/>
  <c r="BC2193" i="31"/>
  <c r="BC2140" i="31"/>
  <c r="BC2138" i="31"/>
  <c r="BC2133" i="31"/>
  <c r="BC2120" i="31"/>
  <c r="AZ2458" i="31"/>
  <c r="AZ2453" i="31"/>
  <c r="AZ2447" i="31"/>
  <c r="AZ2372" i="31"/>
  <c r="AZ2368" i="31"/>
  <c r="AZ2364" i="31"/>
  <c r="AZ2285" i="31"/>
  <c r="AZ2281" i="31"/>
  <c r="AZ2277" i="31"/>
  <c r="AZ2274" i="31"/>
  <c r="AZ2266" i="31"/>
  <c r="BC2237" i="31"/>
  <c r="BC2192" i="31"/>
  <c r="BC2160" i="31"/>
  <c r="BC2156" i="31"/>
  <c r="AZ2433" i="31"/>
  <c r="AZ2405" i="31"/>
  <c r="AZ2399" i="31"/>
  <c r="AZ2394" i="31"/>
  <c r="AZ2384" i="31"/>
  <c r="AZ2380" i="31"/>
  <c r="AZ2376" i="31"/>
  <c r="BA2375" i="31"/>
  <c r="BA2371" i="31"/>
  <c r="BA2367" i="31"/>
  <c r="AZ2362" i="31"/>
  <c r="AZ2358" i="31"/>
  <c r="AZ2354" i="31"/>
  <c r="AZ2346" i="31"/>
  <c r="AZ2342" i="31"/>
  <c r="AZ2339" i="31"/>
  <c r="AZ2269" i="31"/>
  <c r="AY2261" i="31"/>
  <c r="BC2261" i="31" s="1"/>
  <c r="AZ2261" i="31"/>
  <c r="AZ2451" i="31"/>
  <c r="AZ2334" i="31"/>
  <c r="AZ2330" i="31"/>
  <c r="AZ2326" i="31"/>
  <c r="AZ2322" i="31"/>
  <c r="AZ2318" i="31"/>
  <c r="AZ2298" i="31"/>
  <c r="AZ2293" i="31"/>
  <c r="AZ2286" i="31"/>
  <c r="AZ2282" i="31"/>
  <c r="AZ2278" i="31"/>
  <c r="AY2233" i="31"/>
  <c r="BC2233" i="31" s="1"/>
  <c r="AZ2233" i="31"/>
  <c r="BC2200" i="31"/>
  <c r="BC2161" i="31"/>
  <c r="BC2146" i="31"/>
  <c r="BC2259" i="31"/>
  <c r="AY2257" i="31"/>
  <c r="BC2257" i="31" s="1"/>
  <c r="AZ2257" i="31"/>
  <c r="BC2226" i="31"/>
  <c r="AM2223" i="31"/>
  <c r="AY2217" i="31"/>
  <c r="BC2217" i="31" s="1"/>
  <c r="AZ2217" i="31"/>
  <c r="BC2208" i="31"/>
  <c r="BC2145" i="31"/>
  <c r="AY2088" i="31"/>
  <c r="BC2088" i="31" s="1"/>
  <c r="AZ2088" i="31"/>
  <c r="AY2066" i="31"/>
  <c r="BC2066" i="31" s="1"/>
  <c r="AZ2066" i="31"/>
  <c r="AY2060" i="31"/>
  <c r="BC2060" i="31" s="1"/>
  <c r="AZ2060" i="31"/>
  <c r="AY2015" i="31"/>
  <c r="BC2015" i="31" s="1"/>
  <c r="AZ2015" i="31"/>
  <c r="AZ1911" i="31"/>
  <c r="AY1911" i="31"/>
  <c r="BC1911" i="31" s="1"/>
  <c r="BB1897" i="31"/>
  <c r="AY1897" i="31"/>
  <c r="BC1897" i="31" s="1"/>
  <c r="AZ1758" i="31"/>
  <c r="AY1758" i="31"/>
  <c r="AZ1737" i="31"/>
  <c r="AY1737" i="31"/>
  <c r="BC1737" i="31" s="1"/>
  <c r="AY1568" i="31"/>
  <c r="BC1568" i="31" s="1"/>
  <c r="AZ1568" i="31"/>
  <c r="AZ2253" i="31"/>
  <c r="AZ2249" i="31"/>
  <c r="AZ2243" i="31"/>
  <c r="AZ2234" i="31"/>
  <c r="AZ2226" i="31"/>
  <c r="AZ2221" i="31"/>
  <c r="AZ2213" i="31"/>
  <c r="AZ2205" i="31"/>
  <c r="AZ2197" i="31"/>
  <c r="AZ2189" i="31"/>
  <c r="AZ2181" i="31"/>
  <c r="AZ2174" i="31"/>
  <c r="AZ2163" i="31"/>
  <c r="AZ2156" i="31"/>
  <c r="AZ2140" i="31"/>
  <c r="AZ2139" i="31"/>
  <c r="AZ2138" i="31"/>
  <c r="AZ2126" i="31"/>
  <c r="AZ2121" i="31"/>
  <c r="AY2111" i="31"/>
  <c r="BC2111" i="31" s="1"/>
  <c r="BA2110" i="31"/>
  <c r="BA2107" i="31"/>
  <c r="BA2098" i="31"/>
  <c r="AY2071" i="31"/>
  <c r="BC2071" i="31" s="1"/>
  <c r="AZ2071" i="31"/>
  <c r="BC2057" i="31"/>
  <c r="AY2032" i="31"/>
  <c r="BC2032" i="31" s="1"/>
  <c r="AZ2032" i="31"/>
  <c r="BC2030" i="31"/>
  <c r="AY1951" i="31"/>
  <c r="BC1951" i="31" s="1"/>
  <c r="AY1944" i="31"/>
  <c r="BC1944" i="31" s="1"/>
  <c r="AZ1944" i="31"/>
  <c r="AY1907" i="31"/>
  <c r="BC1907" i="31" s="1"/>
  <c r="AZ1907" i="31"/>
  <c r="AY1789" i="31"/>
  <c r="BC1789" i="31" s="1"/>
  <c r="AZ1789" i="31"/>
  <c r="AY1781" i="31"/>
  <c r="BC1781" i="31" s="1"/>
  <c r="AZ1781" i="31"/>
  <c r="AZ1600" i="31"/>
  <c r="AY1600" i="31"/>
  <c r="BC1600" i="31" s="1"/>
  <c r="AZ2246" i="31"/>
  <c r="AZ2237" i="31"/>
  <c r="AZ2218" i="31"/>
  <c r="AZ2210" i="31"/>
  <c r="AZ2202" i="31"/>
  <c r="AZ2194" i="31"/>
  <c r="AZ2186" i="31"/>
  <c r="AZ2178" i="31"/>
  <c r="AZ2169" i="31"/>
  <c r="AZ2145" i="31"/>
  <c r="AZ2133" i="31"/>
  <c r="AZ2120" i="31"/>
  <c r="AY2100" i="31"/>
  <c r="BC2100" i="31" s="1"/>
  <c r="BC2078" i="31"/>
  <c r="BC2076" i="31"/>
  <c r="AY2053" i="31"/>
  <c r="BC2053" i="31" s="1"/>
  <c r="AZ2053" i="31"/>
  <c r="BC2048" i="31"/>
  <c r="BC2046" i="31"/>
  <c r="BC2044" i="31"/>
  <c r="AZ1962" i="31"/>
  <c r="AZ1824" i="31"/>
  <c r="AY1824" i="31"/>
  <c r="BC1824" i="31" s="1"/>
  <c r="AZ1798" i="31"/>
  <c r="AY1798" i="31"/>
  <c r="BC1798" i="31" s="1"/>
  <c r="AZ2232" i="31"/>
  <c r="AZ2175" i="31"/>
  <c r="AZ2164" i="31"/>
  <c r="AY2119" i="31"/>
  <c r="BC2119" i="31" s="1"/>
  <c r="AY2114" i="31"/>
  <c r="BC2114" i="31" s="1"/>
  <c r="AY2004" i="31"/>
  <c r="BC2004" i="31" s="1"/>
  <c r="AZ2004" i="31"/>
  <c r="AY1989" i="31"/>
  <c r="BC1989" i="31" s="1"/>
  <c r="AZ1989" i="31"/>
  <c r="AZ1940" i="31"/>
  <c r="AY1940" i="31"/>
  <c r="BC1940" i="31" s="1"/>
  <c r="BC1933" i="31"/>
  <c r="AY1929" i="31"/>
  <c r="BC1929" i="31" s="1"/>
  <c r="AZ1929" i="31"/>
  <c r="BC1924" i="31"/>
  <c r="AY1894" i="31"/>
  <c r="BC1894" i="31" s="1"/>
  <c r="AZ1894" i="31"/>
  <c r="AY2074" i="31"/>
  <c r="BC2074" i="31" s="1"/>
  <c r="AZ2074" i="31"/>
  <c r="AY2070" i="31"/>
  <c r="BC2070" i="31" s="1"/>
  <c r="AZ2070" i="31"/>
  <c r="AY2035" i="31"/>
  <c r="BC2035" i="31" s="1"/>
  <c r="AZ2035" i="31"/>
  <c r="AY2033" i="31"/>
  <c r="BC2033" i="31" s="1"/>
  <c r="AZ2033" i="31"/>
  <c r="AY1919" i="31"/>
  <c r="BC1919" i="31" s="1"/>
  <c r="AZ1919" i="31"/>
  <c r="AY1898" i="31"/>
  <c r="BC1898" i="31" s="1"/>
  <c r="AZ1898" i="31"/>
  <c r="AY1697" i="31"/>
  <c r="BC1697" i="31" s="1"/>
  <c r="AZ1697" i="31"/>
  <c r="AZ1597" i="31"/>
  <c r="AY1597" i="31"/>
  <c r="BC1597" i="31" s="1"/>
  <c r="AY1333" i="31"/>
  <c r="BC1333" i="31" s="1"/>
  <c r="AZ1333" i="31"/>
  <c r="AZ2209" i="31"/>
  <c r="AZ2201" i="31"/>
  <c r="AZ2193" i="31"/>
  <c r="AZ2185" i="31"/>
  <c r="AZ2177" i="31"/>
  <c r="AZ2109" i="31"/>
  <c r="BC2062" i="31"/>
  <c r="BC2040" i="31"/>
  <c r="BC2025" i="31"/>
  <c r="AM1991" i="31"/>
  <c r="AY1969" i="31"/>
  <c r="BC1969" i="31" s="1"/>
  <c r="U1969" i="31"/>
  <c r="AY1661" i="31"/>
  <c r="BC1661" i="31" s="1"/>
  <c r="AZ1661" i="31"/>
  <c r="AZ2171" i="31"/>
  <c r="AZ2167" i="31"/>
  <c r="AZ2137" i="31"/>
  <c r="AZ2125" i="31"/>
  <c r="AZ2123" i="31"/>
  <c r="AZ2101" i="31"/>
  <c r="AZ2087" i="31"/>
  <c r="BC2077" i="31"/>
  <c r="BC2075" i="31"/>
  <c r="BC2065" i="31"/>
  <c r="BC2058" i="31"/>
  <c r="BC2047" i="31"/>
  <c r="BC2029" i="31"/>
  <c r="BC2027" i="31"/>
  <c r="AY2022" i="31"/>
  <c r="BC2022" i="31" s="1"/>
  <c r="AZ2022" i="31"/>
  <c r="AZ1958" i="31"/>
  <c r="AZ1953" i="31"/>
  <c r="AY2105" i="31"/>
  <c r="BC2105" i="31" s="1"/>
  <c r="AY2054" i="31"/>
  <c r="BC2054" i="31" s="1"/>
  <c r="AZ2054" i="31"/>
  <c r="BC2049" i="31"/>
  <c r="AY2034" i="31"/>
  <c r="BC2034" i="31" s="1"/>
  <c r="AZ2034" i="31"/>
  <c r="AY1981" i="31"/>
  <c r="BC1981" i="31" s="1"/>
  <c r="AZ1981" i="31"/>
  <c r="AY1964" i="31"/>
  <c r="BC1964" i="31" s="1"/>
  <c r="AZ1964" i="31"/>
  <c r="BA1950" i="31"/>
  <c r="AY1942" i="31"/>
  <c r="BC1942" i="31" s="1"/>
  <c r="BA1942" i="31"/>
  <c r="AZ1692" i="31"/>
  <c r="AY1692" i="31"/>
  <c r="BC1692" i="31" s="1"/>
  <c r="AZ1254" i="31"/>
  <c r="AY1254" i="31"/>
  <c r="BC1254" i="31" s="1"/>
  <c r="AZ1990" i="31"/>
  <c r="AZ1968" i="31"/>
  <c r="AZ1965" i="31"/>
  <c r="AY1925" i="31"/>
  <c r="BC1925" i="31" s="1"/>
  <c r="AY1916" i="31"/>
  <c r="BC1916" i="31" s="1"/>
  <c r="AM1913" i="31"/>
  <c r="AY1906" i="31"/>
  <c r="BC1906" i="31" s="1"/>
  <c r="AY1841" i="31"/>
  <c r="BC1841" i="31" s="1"/>
  <c r="AZ1841" i="31"/>
  <c r="AZ1757" i="31"/>
  <c r="AY1757" i="31"/>
  <c r="BC1757" i="31" s="1"/>
  <c r="AY1688" i="31"/>
  <c r="BC1688" i="31" s="1"/>
  <c r="AZ1688" i="31"/>
  <c r="BC1514" i="31"/>
  <c r="AZ1452" i="31"/>
  <c r="AY1452" i="31"/>
  <c r="BC1452" i="31" s="1"/>
  <c r="AY1943" i="31"/>
  <c r="BC1943" i="31" s="1"/>
  <c r="AY1912" i="31"/>
  <c r="BC1912" i="31" s="1"/>
  <c r="AZ1903" i="31"/>
  <c r="AM1871" i="31"/>
  <c r="AY1870" i="31"/>
  <c r="BC1870" i="31" s="1"/>
  <c r="AZ1870" i="31"/>
  <c r="AY1796" i="31"/>
  <c r="BC1796" i="31" s="1"/>
  <c r="AZ1796" i="31"/>
  <c r="AM1788" i="31"/>
  <c r="AM1690" i="31"/>
  <c r="AY1323" i="31"/>
  <c r="BC1323" i="31" s="1"/>
  <c r="AZ1323" i="31"/>
  <c r="AY1292" i="31"/>
  <c r="BC1292" i="31" s="1"/>
  <c r="AY1922" i="31"/>
  <c r="BC1922" i="31" s="1"/>
  <c r="AY1909" i="31"/>
  <c r="BC1909" i="31" s="1"/>
  <c r="AY1902" i="31"/>
  <c r="BC1902" i="31" s="1"/>
  <c r="BC1899" i="31"/>
  <c r="AY1860" i="31"/>
  <c r="BC1860" i="31" s="1"/>
  <c r="AZ1840" i="31"/>
  <c r="AY1840" i="31"/>
  <c r="BC1840" i="31" s="1"/>
  <c r="AZ1800" i="31"/>
  <c r="AY1800" i="31"/>
  <c r="BC1800" i="31" s="1"/>
  <c r="BC1758" i="31"/>
  <c r="AY1485" i="31"/>
  <c r="BC1485" i="31" s="1"/>
  <c r="BC1404" i="31"/>
  <c r="BC1382" i="31"/>
  <c r="AY1866" i="31"/>
  <c r="BC1866" i="31" s="1"/>
  <c r="AZ1866" i="31"/>
  <c r="AY1864" i="31"/>
  <c r="BC1864" i="31" s="1"/>
  <c r="AZ1864" i="31"/>
  <c r="AZ1861" i="31"/>
  <c r="AY1861" i="31"/>
  <c r="BC1861" i="31" s="1"/>
  <c r="AY1828" i="31"/>
  <c r="BC1828" i="31" s="1"/>
  <c r="AZ1828" i="31"/>
  <c r="AZ1677" i="31"/>
  <c r="AY1677" i="31"/>
  <c r="BC1677" i="31" s="1"/>
  <c r="AZ1986" i="31"/>
  <c r="AZ1969" i="31"/>
  <c r="AZ1966" i="31"/>
  <c r="AZ1951" i="31"/>
  <c r="AY1937" i="31"/>
  <c r="BC1937" i="31" s="1"/>
  <c r="AY1913" i="31"/>
  <c r="BC1913" i="31" s="1"/>
  <c r="BC1910" i="31"/>
  <c r="AY1908" i="31"/>
  <c r="BC1908" i="31" s="1"/>
  <c r="AZ1906" i="31"/>
  <c r="AZ1856" i="31"/>
  <c r="AY1856" i="31"/>
  <c r="BC1856" i="31" s="1"/>
  <c r="AM1783" i="31"/>
  <c r="AY1648" i="31"/>
  <c r="BC1648" i="31" s="1"/>
  <c r="AZ1648" i="31"/>
  <c r="AY1400" i="31"/>
  <c r="BC1400" i="31" s="1"/>
  <c r="AZ1400" i="31"/>
  <c r="AZ1916" i="31"/>
  <c r="AZ1799" i="31"/>
  <c r="AY1799" i="31"/>
  <c r="BC1799" i="31" s="1"/>
  <c r="AY1794" i="31"/>
  <c r="BC1794" i="31" s="1"/>
  <c r="AZ1794" i="31"/>
  <c r="AY1293" i="31"/>
  <c r="BC1293" i="31" s="1"/>
  <c r="AZ1293" i="31"/>
  <c r="BC1797" i="31"/>
  <c r="BC1595" i="31"/>
  <c r="AZ389" i="31"/>
  <c r="AY389" i="31"/>
  <c r="BC389" i="31" s="1"/>
  <c r="BC263" i="31"/>
  <c r="AY1900" i="31"/>
  <c r="BC1900" i="31" s="1"/>
  <c r="AY1868" i="31"/>
  <c r="BC1868" i="31" s="1"/>
  <c r="AZ1867" i="31"/>
  <c r="BC1761" i="31"/>
  <c r="AY1740" i="31"/>
  <c r="BC1740" i="31" s="1"/>
  <c r="AY1676" i="31"/>
  <c r="BC1676" i="31" s="1"/>
  <c r="AZ1598" i="31"/>
  <c r="BC1470" i="31"/>
  <c r="AZ981" i="31"/>
  <c r="AZ766" i="31"/>
  <c r="AY766" i="31"/>
  <c r="BC766" i="31" s="1"/>
  <c r="AY312" i="31"/>
  <c r="BC312" i="31" s="1"/>
  <c r="AZ312" i="31"/>
  <c r="BC1762" i="31"/>
  <c r="BC1693" i="31"/>
  <c r="BC1630" i="31"/>
  <c r="BC1252" i="31"/>
  <c r="BC314" i="31"/>
  <c r="BC261" i="31"/>
  <c r="AY1857" i="31"/>
  <c r="BC1857" i="31" s="1"/>
  <c r="AY1690" i="31"/>
  <c r="BC1690" i="31" s="1"/>
  <c r="AZ1515" i="31"/>
  <c r="BC981" i="31"/>
  <c r="BC343" i="31"/>
  <c r="BC1867" i="31"/>
  <c r="BC1733" i="31"/>
  <c r="BC398" i="31"/>
  <c r="AY355" i="31"/>
  <c r="BC355" i="31" s="1"/>
  <c r="AZ355" i="31"/>
  <c r="AZ354" i="31"/>
  <c r="AY311" i="31"/>
  <c r="BC311" i="31" s="1"/>
  <c r="AZ282" i="31"/>
  <c r="AZ281" i="31"/>
  <c r="AZ280" i="31"/>
  <c r="AZ279" i="31"/>
  <c r="AZ278" i="31"/>
  <c r="AZ277" i="31"/>
  <c r="AZ276" i="31"/>
  <c r="AZ275" i="31"/>
  <c r="AZ274" i="31"/>
  <c r="AZ273" i="31"/>
  <c r="AZ272" i="31"/>
  <c r="AZ271" i="31"/>
  <c r="AZ270" i="31"/>
  <c r="AZ269" i="31"/>
  <c r="AZ268" i="31"/>
  <c r="AZ267" i="31"/>
  <c r="AZ266" i="31"/>
  <c r="AZ265" i="31"/>
  <c r="AZ264" i="31"/>
  <c r="AZ263" i="31"/>
  <c r="AZ262" i="31"/>
  <c r="AZ261" i="31"/>
  <c r="AY113" i="31"/>
  <c r="BC113" i="31" s="1"/>
  <c r="AY105" i="31"/>
  <c r="BC105" i="31" s="1"/>
  <c r="AZ343" i="31"/>
  <c r="AZ315" i="31"/>
  <c r="AZ344" i="31"/>
  <c r="AZ290" i="31"/>
  <c r="AZ111" i="31"/>
  <c r="AZ103" i="31"/>
  <c r="AZ842" i="31"/>
  <c r="AZ702" i="31"/>
  <c r="BC2568" i="3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iseyama</author>
    <author>奥山佳奈子</author>
    <author>kato</author>
  </authors>
  <commentList>
    <comment ref="D9" authorId="0" shapeId="0" xr:uid="{00000000-0006-0000-0200-000001000000}">
      <text>
        <r>
          <rPr>
            <b/>
            <sz val="6"/>
            <color indexed="81"/>
            <rFont val="MS P ゴシック"/>
            <family val="3"/>
            <charset val="128"/>
          </rPr>
          <t xml:space="preserve">DI返品完成品はディノスコードをJANへ(なければJAN取得)
</t>
        </r>
      </text>
    </comment>
    <comment ref="K9" authorId="0" shapeId="0" xr:uid="{00000000-0006-0000-0200-000002000000}">
      <text>
        <r>
          <rPr>
            <sz val="9"/>
            <color indexed="81"/>
            <rFont val="MS P ゴシック"/>
            <family val="3"/>
            <charset val="128"/>
          </rPr>
          <t xml:space="preserve">PRDS・PRGI＝定価
</t>
        </r>
      </text>
    </comment>
    <comment ref="M9" authorId="0" shapeId="0" xr:uid="{00000000-0006-0000-0200-000003000000}">
      <text>
        <r>
          <rPr>
            <sz val="6"/>
            <color indexed="81"/>
            <rFont val="MS P ゴシック"/>
            <family val="3"/>
            <charset val="128"/>
          </rPr>
          <t xml:space="preserve">〇継続
△売減(在庫なくなり次第廃番)
×廃番(在庫なし)
</t>
        </r>
      </text>
    </comment>
    <comment ref="S9" authorId="1" shapeId="0" xr:uid="{C13DB97B-2E42-45B4-886F-36D8860B4649}">
      <text>
        <r>
          <rPr>
            <b/>
            <sz val="6"/>
            <color indexed="81"/>
            <rFont val="MS P ゴシック"/>
            <family val="3"/>
            <charset val="128"/>
          </rPr>
          <t>※レシピ・ＥＣでの表記ルール
●1,000g以上は、㎏表記
　小数点1位まで表記（2位は四捨五入）
●1,000g以下は、表記
　10の桁まで表記（1の桁は四捨五入）
例）2,36kg　→　2.4㎏　と表記
例）0.85㎏　→　850g　と表記
例）856g　→　860g　と表記</t>
        </r>
      </text>
    </comment>
    <comment ref="T9" authorId="0" shapeId="0" xr:uid="{00000000-0006-0000-0200-000004000000}">
      <text>
        <r>
          <rPr>
            <b/>
            <sz val="6"/>
            <color indexed="81"/>
            <rFont val="MS P ゴシック"/>
            <family val="3"/>
            <charset val="128"/>
          </rPr>
          <t>段ボール送料よりコピペ
ステム：Lサイズ(3辺160cm)以外は不要</t>
        </r>
      </text>
    </comment>
    <comment ref="Y9" authorId="0" shapeId="0" xr:uid="{00000000-0006-0000-0200-000005000000}">
      <text>
        <r>
          <rPr>
            <b/>
            <sz val="6"/>
            <color indexed="81"/>
            <rFont val="MS P ゴシック"/>
            <family val="3"/>
            <charset val="128"/>
          </rPr>
          <t>段ボール送料
よりコピペ</t>
        </r>
      </text>
    </comment>
    <comment ref="AD9" authorId="0" shapeId="0" xr:uid="{687A8BD0-7F38-4118-A71D-B6AB921A26DF}">
      <text>
        <r>
          <rPr>
            <b/>
            <sz val="6"/>
            <color indexed="81"/>
            <rFont val="MS P ゴシック"/>
            <family val="3"/>
            <charset val="128"/>
          </rPr>
          <t>段ボール送料
よりコピペ</t>
        </r>
      </text>
    </comment>
    <comment ref="AI9" authorId="0" shapeId="0" xr:uid="{00000000-0006-0000-0200-000006000000}">
      <text>
        <r>
          <rPr>
            <sz val="6"/>
            <color indexed="81"/>
            <rFont val="MS P ゴシック"/>
            <family val="3"/>
            <charset val="128"/>
          </rPr>
          <t>フラム：分類1</t>
        </r>
      </text>
    </comment>
    <comment ref="AJ9" authorId="0" shapeId="0" xr:uid="{00000000-0006-0000-0200-000007000000}">
      <text>
        <r>
          <rPr>
            <sz val="6"/>
            <color indexed="81"/>
            <rFont val="MS P ゴシック"/>
            <family val="3"/>
            <charset val="128"/>
          </rPr>
          <t xml:space="preserve">フラム：分類2
</t>
        </r>
      </text>
    </comment>
    <comment ref="AK9" authorId="0" shapeId="0" xr:uid="{00000000-0006-0000-0200-000008000000}">
      <text>
        <r>
          <rPr>
            <sz val="6"/>
            <color indexed="81"/>
            <rFont val="MS P ゴシック"/>
            <family val="3"/>
            <charset val="128"/>
          </rPr>
          <t>フラム：仕様・規格 欄
（JANコードの後ろ）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L9" authorId="0" shapeId="0" xr:uid="{00000000-0006-0000-0200-000009000000}">
      <text>
        <r>
          <rPr>
            <sz val="6"/>
            <color indexed="81"/>
            <rFont val="MS P ゴシック"/>
            <family val="3"/>
            <charset val="128"/>
          </rPr>
          <t>材料+資材</t>
        </r>
      </text>
    </comment>
    <comment ref="AM9" authorId="0" shapeId="0" xr:uid="{00000000-0006-0000-0200-00000A000000}">
      <text>
        <r>
          <rPr>
            <sz val="6"/>
            <color indexed="81"/>
            <rFont val="MS P ゴシック"/>
            <family val="3"/>
            <charset val="128"/>
          </rPr>
          <t>箱代+送料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P9" authorId="0" shapeId="0" xr:uid="{8CA87FB6-0B50-42D8-B282-96444C9DA6DE}">
      <text>
        <r>
          <rPr>
            <b/>
            <sz val="6"/>
            <color indexed="81"/>
            <rFont val="MS P ゴシック"/>
            <family val="3"/>
            <charset val="128"/>
          </rPr>
          <t>ecoの単品については
メーカー表記のまま入力</t>
        </r>
      </text>
    </comment>
    <comment ref="AU9" authorId="0" shapeId="0" xr:uid="{C331131C-5684-4FA8-9F35-4C7920FC8B37}">
      <text>
        <r>
          <rPr>
            <b/>
            <sz val="8"/>
            <color indexed="81"/>
            <rFont val="MS P ゴシック"/>
            <family val="3"/>
            <charset val="128"/>
          </rPr>
          <t>プリマ出荷１個口は
手入力</t>
        </r>
        <r>
          <rPr>
            <sz val="8"/>
            <color indexed="81"/>
            <rFont val="MS P ゴシック"/>
            <family val="3"/>
            <charset val="128"/>
          </rPr>
          <t xml:space="preserve">
</t>
        </r>
      </text>
    </comment>
    <comment ref="BI9" authorId="1" shapeId="0" xr:uid="{2586449F-43B2-40A9-B7F3-9C85D0A0F811}">
      <text>
        <r>
          <rPr>
            <b/>
            <sz val="9"/>
            <color indexed="81"/>
            <rFont val="MS P ゴシック"/>
            <family val="3"/>
            <charset val="128"/>
          </rPr>
          <t>〇：【eco】を付けるもの
×：2024年カタログから【eco】を外すもの</t>
        </r>
      </text>
    </comment>
    <comment ref="DN9" authorId="0" shapeId="0" xr:uid="{B1EC6EBF-A9CF-452F-B36B-FF607390C27B}">
      <text>
        <r>
          <rPr>
            <sz val="9"/>
            <color indexed="81"/>
            <rFont val="MS P ゴシック"/>
            <family val="3"/>
            <charset val="128"/>
          </rPr>
          <t xml:space="preserve">PRDS・PRGI＝定価
</t>
        </r>
      </text>
    </comment>
    <comment ref="DQ9" authorId="0" shapeId="0" xr:uid="{0C31DC62-2C13-4C70-BFE8-E82D4C54BE66}">
      <text>
        <r>
          <rPr>
            <sz val="6"/>
            <color rgb="FF000000"/>
            <rFont val="MS P ゴシック"/>
            <charset val="128"/>
          </rPr>
          <t>〇継続
△売減(在庫なくなり次第廃番)
×廃番(在庫なし)
▲部材在庫の有無に関係なく、2024年6月30日をもって廃番</t>
        </r>
      </text>
    </comment>
    <comment ref="G63" authorId="2" shapeId="0" xr:uid="{254662F7-04AE-420A-90BB-D9DE21558165}">
      <text>
        <r>
          <rPr>
            <sz val="8"/>
            <color indexed="81"/>
            <rFont val="MS P ゴシック"/>
            <family val="3"/>
            <charset val="128"/>
          </rPr>
          <t xml:space="preserve">送料のみ請求などの場合
</t>
        </r>
      </text>
    </comment>
    <comment ref="AL108" authorId="0" shapeId="0" xr:uid="{573866DC-1233-4941-88AB-862836B811BA}">
      <text>
        <r>
          <rPr>
            <sz val="9"/>
            <color indexed="81"/>
            <rFont val="MS P ゴシック"/>
            <family val="3"/>
            <charset val="128"/>
          </rPr>
          <t xml:space="preserve">
25年1月改定後単価</t>
        </r>
      </text>
    </comment>
    <comment ref="AL109" authorId="0" shapeId="0" xr:uid="{D7151F64-2ED9-4622-92BA-1CF17F78B1AA}">
      <text>
        <r>
          <rPr>
            <sz val="9"/>
            <color indexed="81"/>
            <rFont val="MS P ゴシック"/>
            <family val="3"/>
            <charset val="128"/>
          </rPr>
          <t xml:space="preserve">
25年1月改定後単価</t>
        </r>
      </text>
    </comment>
    <comment ref="R110" authorId="0" shapeId="0" xr:uid="{EF7F1D26-46BC-4B3A-A500-918A36AB3AA7}">
      <text>
        <r>
          <rPr>
            <sz val="9"/>
            <color indexed="81"/>
            <rFont val="MS P ゴシック"/>
            <family val="3"/>
            <charset val="128"/>
          </rPr>
          <t>6本の重さ</t>
        </r>
      </text>
    </comment>
    <comment ref="S110" authorId="0" shapeId="0" xr:uid="{30179899-878E-4A4A-993B-43E88983D10B}">
      <text>
        <r>
          <rPr>
            <sz val="9"/>
            <color indexed="81"/>
            <rFont val="MS P ゴシック"/>
            <family val="3"/>
            <charset val="128"/>
          </rPr>
          <t>6本の重さ</t>
        </r>
      </text>
    </comment>
    <comment ref="G171" authorId="0" shapeId="0" xr:uid="{96F3B843-C800-4561-B702-7354C585587F}">
      <text>
        <r>
          <rPr>
            <b/>
            <sz val="9"/>
            <color indexed="81"/>
            <rFont val="MS P ゴシック"/>
            <family val="3"/>
            <charset val="128"/>
          </rPr>
          <t>変更前
ダリア モンターニュ</t>
        </r>
      </text>
    </comment>
    <comment ref="H171" authorId="0" shapeId="0" xr:uid="{F460D488-FFE2-4D41-BC7D-1CB50990C5AD}">
      <text>
        <r>
          <rPr>
            <b/>
            <sz val="9"/>
            <color indexed="81"/>
            <rFont val="MS P ゴシック"/>
            <family val="3"/>
            <charset val="128"/>
          </rPr>
          <t>変更前
約W65×D30×H45cm</t>
        </r>
      </text>
    </comment>
    <comment ref="K171" authorId="0" shapeId="0" xr:uid="{2A9CB998-D236-4416-B3DD-92DB9DAB451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変更前
26000
</t>
        </r>
      </text>
    </comment>
    <comment ref="H173" authorId="0" shapeId="0" xr:uid="{1432815E-9A54-4D3F-88E2-FAA7570639BD}">
      <text>
        <r>
          <rPr>
            <b/>
            <sz val="9"/>
            <color indexed="81"/>
            <rFont val="MS P ゴシック"/>
            <family val="3"/>
            <charset val="128"/>
          </rPr>
          <t>変更前</t>
        </r>
        <r>
          <rPr>
            <sz val="9"/>
            <color indexed="81"/>
            <rFont val="MS P ゴシック"/>
            <family val="3"/>
            <charset val="128"/>
          </rPr>
          <t xml:space="preserve">
約W45×D35×H70cm</t>
        </r>
      </text>
    </comment>
    <comment ref="H179" authorId="0" shapeId="0" xr:uid="{87812630-E53D-4E50-9310-EB8DA09D9B79}">
      <text>
        <r>
          <rPr>
            <b/>
            <sz val="9"/>
            <color indexed="81"/>
            <rFont val="MS P ゴシック"/>
            <family val="3"/>
            <charset val="128"/>
          </rPr>
          <t>変更前
約W35×D30×H100cm</t>
        </r>
      </text>
    </comment>
    <comment ref="G187" authorId="0" shapeId="0" xr:uid="{FFEF0B05-B511-4893-94DA-9D46B9794F9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変更前
マグノリア モンターニュ   </t>
        </r>
      </text>
    </comment>
    <comment ref="H187" authorId="0" shapeId="0" xr:uid="{9E6BA043-2E82-4D3C-8F42-6A1F9FA455AA}">
      <text>
        <r>
          <rPr>
            <b/>
            <sz val="9"/>
            <color indexed="81"/>
            <rFont val="MS P ゴシック"/>
            <family val="3"/>
            <charset val="128"/>
          </rPr>
          <t>変更前</t>
        </r>
        <r>
          <rPr>
            <sz val="9"/>
            <color indexed="81"/>
            <rFont val="MS P ゴシック"/>
            <family val="3"/>
            <charset val="128"/>
          </rPr>
          <t xml:space="preserve">
約W80×D35×H95cm　器のみ：W33×D13×H31cm</t>
        </r>
      </text>
    </comment>
    <comment ref="K187" authorId="0" shapeId="0" xr:uid="{EE038AEE-521E-4F6B-956B-D83310E10F46}">
      <text>
        <r>
          <rPr>
            <sz val="9"/>
            <color indexed="81"/>
            <rFont val="MS P ゴシック"/>
            <family val="3"/>
            <charset val="128"/>
          </rPr>
          <t>変更前
65000</t>
        </r>
      </text>
    </comment>
    <comment ref="H213" authorId="0" shapeId="0" xr:uid="{CE4A7FC2-4C29-46DC-BFA3-7284B09D3E2D}">
      <text>
        <r>
          <rPr>
            <sz val="9"/>
            <color indexed="81"/>
            <rFont val="MS P ゴシック"/>
            <family val="3"/>
            <charset val="128"/>
          </rPr>
          <t>変更前
約W17×D17×H20cm　器のみ：W11×D11×H9.5cm</t>
        </r>
      </text>
    </comment>
    <comment ref="H214" authorId="0" shapeId="0" xr:uid="{69DCD35C-60FB-443A-9803-F146912794C7}">
      <text>
        <r>
          <rPr>
            <b/>
            <sz val="9"/>
            <color indexed="81"/>
            <rFont val="MS P ゴシック"/>
            <family val="3"/>
            <charset val="128"/>
          </rPr>
          <t>変更前
約W17×D17×H20cm
　器のみ：W11×D11×H9.5cm</t>
        </r>
      </text>
    </comment>
    <comment ref="H216" authorId="0" shapeId="0" xr:uid="{0EF43EC5-87CB-4E09-A166-9377D7431A6A}">
      <text>
        <r>
          <rPr>
            <b/>
            <sz val="9"/>
            <color indexed="81"/>
            <rFont val="MS P ゴシック"/>
            <family val="3"/>
            <charset val="128"/>
          </rPr>
          <t>変更前
約W17×D17×H20cm
　器のみ：W11×D11×H9.5cm</t>
        </r>
      </text>
    </comment>
    <comment ref="R247" authorId="0" shapeId="0" xr:uid="{F05E1F8A-5EDE-4125-92EF-D78EB2FD302A}">
      <text>
        <r>
          <rPr>
            <sz val="9"/>
            <color indexed="81"/>
            <rFont val="MS P ゴシック"/>
            <family val="3"/>
            <charset val="128"/>
          </rPr>
          <t xml:space="preserve">
お線香なし</t>
        </r>
      </text>
    </comment>
    <comment ref="R248" authorId="0" shapeId="0" xr:uid="{056B4921-FEED-41CE-9BEC-99FC84300480}">
      <text>
        <r>
          <rPr>
            <sz val="9"/>
            <color indexed="81"/>
            <rFont val="MS P ゴシック"/>
            <family val="3"/>
            <charset val="128"/>
          </rPr>
          <t xml:space="preserve">
お線香なし</t>
        </r>
      </text>
    </comment>
    <comment ref="R251" authorId="0" shapeId="0" xr:uid="{2617D24A-7D79-4854-96EC-0F1A1A5E41D8}">
      <text>
        <r>
          <rPr>
            <sz val="9"/>
            <color indexed="81"/>
            <rFont val="MS P ゴシック"/>
            <family val="3"/>
            <charset val="128"/>
          </rPr>
          <t xml:space="preserve">
お線香なし</t>
        </r>
      </text>
    </comment>
    <comment ref="R252" authorId="0" shapeId="0" xr:uid="{CA8747A3-2C22-4EF2-ADD2-BD3D82A0F5F7}">
      <text>
        <r>
          <rPr>
            <sz val="9"/>
            <color indexed="81"/>
            <rFont val="MS P ゴシック"/>
            <family val="3"/>
            <charset val="128"/>
          </rPr>
          <t xml:space="preserve">
お線香なし</t>
        </r>
      </text>
    </comment>
    <comment ref="R255" authorId="0" shapeId="0" xr:uid="{4EECD3F1-F598-48F4-B256-5AD19CC9E7E0}">
      <text>
        <r>
          <rPr>
            <sz val="9"/>
            <color indexed="81"/>
            <rFont val="MS P ゴシック"/>
            <family val="3"/>
            <charset val="128"/>
          </rPr>
          <t xml:space="preserve">
お線香なし</t>
        </r>
      </text>
    </comment>
    <comment ref="R256" authorId="0" shapeId="0" xr:uid="{7FE671C2-87B1-4CB5-B9CB-D7EC2E1F8BB6}">
      <text>
        <r>
          <rPr>
            <sz val="9"/>
            <color indexed="81"/>
            <rFont val="MS P ゴシック"/>
            <family val="3"/>
            <charset val="128"/>
          </rPr>
          <t xml:space="preserve">
お線香なし</t>
        </r>
      </text>
    </comment>
    <comment ref="B304" authorId="0" shapeId="0" xr:uid="{76FA3565-2ADA-4ECB-90BD-7D101FE96569}">
      <text>
        <r>
          <rPr>
            <b/>
            <sz val="9"/>
            <color indexed="81"/>
            <rFont val="MS P ゴシック"/>
            <family val="3"/>
            <charset val="128"/>
          </rPr>
          <t>PK、WH、WF</t>
        </r>
      </text>
    </comment>
    <comment ref="T304" authorId="0" shapeId="0" xr:uid="{6C093005-37D2-4654-977E-589615FCF06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8"/>
            <color indexed="81"/>
            <rFont val="MS P ゴシック"/>
            <family val="3"/>
            <charset val="128"/>
          </rPr>
          <t>WFはA-53</t>
        </r>
      </text>
    </comment>
    <comment ref="AL304" authorId="0" shapeId="0" xr:uid="{2DDA7FCE-5BEF-4246-84FB-AC073C489F07}">
      <text>
        <r>
          <rPr>
            <sz val="8"/>
            <color indexed="81"/>
            <rFont val="MS P ゴシック"/>
            <family val="3"/>
            <charset val="128"/>
          </rPr>
          <t>3タイプの平均値</t>
        </r>
      </text>
    </comment>
    <comment ref="B305" authorId="0" shapeId="0" xr:uid="{5F0FD018-3489-4E43-BAFF-22AAC8FEC4C5}">
      <text>
        <r>
          <rPr>
            <b/>
            <sz val="9"/>
            <color indexed="81"/>
            <rFont val="MS P ゴシック"/>
            <family val="3"/>
            <charset val="128"/>
          </rPr>
          <t>楽天販売用</t>
        </r>
      </text>
    </comment>
    <comment ref="T305" authorId="0" shapeId="0" xr:uid="{8948E07B-DEA3-46EE-BE9D-C70943079F6E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8"/>
            <color indexed="81"/>
            <rFont val="MS P ゴシック"/>
            <family val="3"/>
            <charset val="128"/>
          </rPr>
          <t>WFはA-53</t>
        </r>
      </text>
    </comment>
    <comment ref="AL305" authorId="0" shapeId="0" xr:uid="{8F7D8A63-9469-4557-AD52-9B3F2316E7A6}">
      <text>
        <r>
          <rPr>
            <sz val="8"/>
            <color indexed="81"/>
            <rFont val="MS P ゴシック"/>
            <family val="3"/>
            <charset val="128"/>
          </rPr>
          <t>3タイプの平均値</t>
        </r>
      </text>
    </comment>
    <comment ref="B306" authorId="0" shapeId="0" xr:uid="{F8DE47E5-8DCE-4A06-8681-8AAFF85CAE9F}">
      <text>
        <r>
          <rPr>
            <b/>
            <sz val="9"/>
            <color indexed="81"/>
            <rFont val="MS P ゴシック"/>
            <family val="3"/>
            <charset val="128"/>
          </rPr>
          <t>楽天販売用</t>
        </r>
      </text>
    </comment>
    <comment ref="T306" authorId="0" shapeId="0" xr:uid="{D8CA446B-C227-4109-B0CC-1D1C48476F0E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8"/>
            <color indexed="81"/>
            <rFont val="MS P ゴシック"/>
            <family val="3"/>
            <charset val="128"/>
          </rPr>
          <t>WFはA-53</t>
        </r>
      </text>
    </comment>
    <comment ref="AL306" authorId="0" shapeId="0" xr:uid="{6D920FB8-F35C-4765-99F5-26F38798AFA0}">
      <text>
        <r>
          <rPr>
            <sz val="8"/>
            <color indexed="81"/>
            <rFont val="MS P ゴシック"/>
            <family val="3"/>
            <charset val="128"/>
          </rPr>
          <t>3タイプの平均値</t>
        </r>
      </text>
    </comment>
    <comment ref="B307" authorId="0" shapeId="0" xr:uid="{4D5E2AF0-F058-4D2B-AD7B-647207DB2866}">
      <text>
        <r>
          <rPr>
            <b/>
            <sz val="9"/>
            <color indexed="81"/>
            <rFont val="MS P ゴシック"/>
            <family val="3"/>
            <charset val="128"/>
          </rPr>
          <t>楽天販売用</t>
        </r>
      </text>
    </comment>
    <comment ref="T307" authorId="0" shapeId="0" xr:uid="{D5BED3D9-15AA-456A-BC2C-DF819E0C8725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8"/>
            <color indexed="81"/>
            <rFont val="MS P ゴシック"/>
            <family val="3"/>
            <charset val="128"/>
          </rPr>
          <t>WFはA-53</t>
        </r>
      </text>
    </comment>
    <comment ref="AL307" authorId="0" shapeId="0" xr:uid="{95893266-8785-4804-A9A5-E9F11D07FF77}">
      <text>
        <r>
          <rPr>
            <sz val="8"/>
            <color indexed="81"/>
            <rFont val="MS P ゴシック"/>
            <family val="3"/>
            <charset val="128"/>
          </rPr>
          <t>3タイプの平均値</t>
        </r>
      </text>
    </comment>
    <comment ref="BJ342" authorId="0" shapeId="0" xr:uid="{BDD4D4AA-14BC-45AC-9279-EBFA218DE965}">
      <text>
        <r>
          <rPr>
            <b/>
            <sz val="6"/>
            <color indexed="81"/>
            <rFont val="MS P ゴシック"/>
            <family val="3"/>
            <charset val="128"/>
          </rPr>
          <t>iseyama:</t>
        </r>
        <r>
          <rPr>
            <sz val="6"/>
            <color indexed="81"/>
            <rFont val="MS P ゴシック"/>
            <family val="3"/>
            <charset val="128"/>
          </rPr>
          <t xml:space="preserve">
仕入マスタと販売マスタで紐付</t>
        </r>
      </text>
    </comment>
    <comment ref="BJ343" authorId="0" shapeId="0" xr:uid="{53EF98FE-16C2-4875-B0E5-7126A1949C63}">
      <text>
        <r>
          <rPr>
            <b/>
            <sz val="6"/>
            <color indexed="81"/>
            <rFont val="MS P ゴシック"/>
            <family val="3"/>
            <charset val="128"/>
          </rPr>
          <t>iseyama:</t>
        </r>
        <r>
          <rPr>
            <sz val="6"/>
            <color indexed="81"/>
            <rFont val="MS P ゴシック"/>
            <family val="3"/>
            <charset val="128"/>
          </rPr>
          <t xml:space="preserve">
仕入マスタと販売マスタで紐付</t>
        </r>
      </text>
    </comment>
    <comment ref="BJ344" authorId="0" shapeId="0" xr:uid="{6FC71807-BDDA-4919-8E7A-BF9F0A94BFA0}">
      <text>
        <r>
          <rPr>
            <b/>
            <sz val="6"/>
            <color indexed="81"/>
            <rFont val="MS P ゴシック"/>
            <family val="3"/>
            <charset val="128"/>
          </rPr>
          <t>iseyama:</t>
        </r>
        <r>
          <rPr>
            <sz val="6"/>
            <color indexed="81"/>
            <rFont val="MS P ゴシック"/>
            <family val="3"/>
            <charset val="128"/>
          </rPr>
          <t xml:space="preserve">
仕入マスタと販売マスタで紐付</t>
        </r>
      </text>
    </comment>
    <comment ref="BJ345" authorId="0" shapeId="0" xr:uid="{CB41FB12-073E-48F3-86C6-431D885AE8B1}">
      <text>
        <r>
          <rPr>
            <b/>
            <sz val="6"/>
            <color indexed="81"/>
            <rFont val="MS P ゴシック"/>
            <family val="3"/>
            <charset val="128"/>
          </rPr>
          <t>iseyama:</t>
        </r>
        <r>
          <rPr>
            <sz val="6"/>
            <color indexed="81"/>
            <rFont val="MS P ゴシック"/>
            <family val="3"/>
            <charset val="128"/>
          </rPr>
          <t xml:space="preserve">
仕入マスタと販売マスタで紐付</t>
        </r>
      </text>
    </comment>
    <comment ref="K346" authorId="0" shapeId="0" xr:uid="{160F7476-BDF4-457B-9292-14703A21ED1D}">
      <text>
        <r>
          <rPr>
            <sz val="9"/>
            <color indexed="81"/>
            <rFont val="MS P ゴシック"/>
            <family val="3"/>
            <charset val="128"/>
          </rPr>
          <t xml:space="preserve">
定価
</t>
        </r>
      </text>
    </comment>
    <comment ref="K359" authorId="0" shapeId="0" xr:uid="{7EF74967-B1CF-4A28-B9E0-3CF29F2B4743}">
      <text>
        <r>
          <rPr>
            <sz val="9"/>
            <color indexed="81"/>
            <rFont val="MS P ゴシック"/>
            <family val="3"/>
            <charset val="128"/>
          </rPr>
          <t xml:space="preserve">
定価
</t>
        </r>
      </text>
    </comment>
    <comment ref="K360" authorId="0" shapeId="0" xr:uid="{1CFDBE20-3448-4BEA-A965-D1E2EE6E171C}">
      <text>
        <r>
          <rPr>
            <sz val="9"/>
            <color indexed="81"/>
            <rFont val="MS P ゴシック"/>
            <family val="3"/>
            <charset val="128"/>
          </rPr>
          <t xml:space="preserve">
定価
</t>
        </r>
      </text>
    </comment>
    <comment ref="K361" authorId="0" shapeId="0" xr:uid="{890AB882-315B-490D-8858-9B0FB65A7D4C}">
      <text>
        <r>
          <rPr>
            <sz val="9"/>
            <color indexed="81"/>
            <rFont val="MS P ゴシック"/>
            <family val="3"/>
            <charset val="128"/>
          </rPr>
          <t xml:space="preserve">
定価
</t>
        </r>
      </text>
    </comment>
    <comment ref="K362" authorId="0" shapeId="0" xr:uid="{866F5F2E-2642-4AC2-B2D1-B5BA84B81A57}">
      <text>
        <r>
          <rPr>
            <sz val="9"/>
            <color indexed="81"/>
            <rFont val="MS P ゴシック"/>
            <family val="3"/>
            <charset val="128"/>
          </rPr>
          <t xml:space="preserve">
定価
</t>
        </r>
      </text>
    </comment>
    <comment ref="K363" authorId="0" shapeId="0" xr:uid="{66D59F9E-D7D3-4A67-9157-AF426C40998F}">
      <text>
        <r>
          <rPr>
            <sz val="9"/>
            <color indexed="81"/>
            <rFont val="MS P ゴシック"/>
            <family val="3"/>
            <charset val="128"/>
          </rPr>
          <t xml:space="preserve">
定価
</t>
        </r>
      </text>
    </comment>
    <comment ref="K364" authorId="0" shapeId="0" xr:uid="{C42A202D-5E6A-484B-92B7-6C9F5895BCE1}">
      <text>
        <r>
          <rPr>
            <sz val="9"/>
            <color indexed="81"/>
            <rFont val="MS P ゴシック"/>
            <family val="3"/>
            <charset val="128"/>
          </rPr>
          <t xml:space="preserve">
定価
</t>
        </r>
      </text>
    </comment>
    <comment ref="K365" authorId="0" shapeId="0" xr:uid="{8A49493D-E4DF-4EF4-BD04-FB8BCF29C592}">
      <text>
        <r>
          <rPr>
            <sz val="9"/>
            <color indexed="81"/>
            <rFont val="MS P ゴシック"/>
            <family val="3"/>
            <charset val="128"/>
          </rPr>
          <t xml:space="preserve">
定価
</t>
        </r>
      </text>
    </comment>
    <comment ref="K366" authorId="0" shapeId="0" xr:uid="{2F8402B2-7CD8-4179-AB54-BF132F32B6FF}">
      <text>
        <r>
          <rPr>
            <sz val="9"/>
            <color indexed="81"/>
            <rFont val="MS P ゴシック"/>
            <family val="3"/>
            <charset val="128"/>
          </rPr>
          <t xml:space="preserve">
定価
</t>
        </r>
      </text>
    </comment>
    <comment ref="K367" authorId="0" shapeId="0" xr:uid="{A68B9000-4F1F-4A2D-B6DE-565AEB05CDA5}">
      <text>
        <r>
          <rPr>
            <sz val="9"/>
            <color indexed="81"/>
            <rFont val="MS P ゴシック"/>
            <family val="3"/>
            <charset val="128"/>
          </rPr>
          <t xml:space="preserve">
定価
</t>
        </r>
      </text>
    </comment>
    <comment ref="K368" authorId="0" shapeId="0" xr:uid="{AF0B0DBD-D850-43A3-9B71-247865BA9495}">
      <text>
        <r>
          <rPr>
            <sz val="9"/>
            <color indexed="81"/>
            <rFont val="MS P ゴシック"/>
            <family val="3"/>
            <charset val="128"/>
          </rPr>
          <t xml:space="preserve">
定価
</t>
        </r>
      </text>
    </comment>
    <comment ref="H1233" authorId="0" shapeId="0" xr:uid="{53EC8DC4-11DC-4D49-9B61-87959D4C098C}">
      <text>
        <r>
          <rPr>
            <b/>
            <sz val="9"/>
            <color indexed="81"/>
            <rFont val="MS P ゴシック"/>
            <family val="3"/>
            <charset val="128"/>
          </rPr>
          <t>変更前
約W45×D45×H100cm　器のみ：Φ14×H35cm</t>
        </r>
      </text>
    </comment>
    <comment ref="I1233" authorId="0" shapeId="0" xr:uid="{0980DD9A-07D1-4800-A8F6-6AF842559A0C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6"/>
            <color indexed="81"/>
            <rFont val="MS P ゴシック"/>
            <family val="3"/>
            <charset val="128"/>
          </rPr>
          <t>白玉石より変更</t>
        </r>
      </text>
    </comment>
    <comment ref="S1743" authorId="0" shapeId="0" xr:uid="{6CA7BB17-9A24-4D65-9969-DFFD510861FB}">
      <text>
        <r>
          <rPr>
            <sz val="9"/>
            <color indexed="81"/>
            <rFont val="MS P ゴシック"/>
            <family val="3"/>
            <charset val="128"/>
          </rPr>
          <t xml:space="preserve">
ウッドスタンド1400g</t>
        </r>
      </text>
    </comment>
    <comment ref="Y1761" authorId="0" shapeId="0" xr:uid="{D95EA312-2BD0-410E-A8BC-A05E47A06A32}">
      <text>
        <r>
          <rPr>
            <sz val="6"/>
            <color indexed="81"/>
            <rFont val="MS P ゴシック"/>
            <family val="3"/>
            <charset val="128"/>
          </rPr>
          <t xml:space="preserve">別梱包ではない
</t>
        </r>
      </text>
    </comment>
    <comment ref="Y1762" authorId="0" shapeId="0" xr:uid="{F8065C97-19B7-47AA-AEC5-BDE926A217C1}">
      <text>
        <r>
          <rPr>
            <sz val="6"/>
            <color indexed="81"/>
            <rFont val="MS P ゴシック"/>
            <family val="3"/>
            <charset val="128"/>
          </rPr>
          <t xml:space="preserve">別梱包ではない
</t>
        </r>
      </text>
    </comment>
    <comment ref="G1787" authorId="0" shapeId="0" xr:uid="{52C9DF7A-76E3-4B7E-810D-7BBFBEAD3F9C}">
      <text>
        <r>
          <rPr>
            <sz val="9"/>
            <color indexed="81"/>
            <rFont val="MS P ゴシック"/>
            <family val="3"/>
            <charset val="128"/>
          </rPr>
          <t xml:space="preserve">変更前
松 吹き流しS リングベース
</t>
        </r>
      </text>
    </comment>
    <comment ref="H1787" authorId="0" shapeId="0" xr:uid="{F16B4333-CFB1-448E-BBDB-09FBF01BF0A4}">
      <text>
        <r>
          <rPr>
            <sz val="9"/>
            <color indexed="81"/>
            <rFont val="MS P ゴシック"/>
            <family val="3"/>
            <charset val="128"/>
          </rPr>
          <t xml:space="preserve">
変更前：約W53×D30×H60cm　器のみ：W50×D16×H60cm</t>
        </r>
      </text>
    </comment>
    <comment ref="G1788" authorId="0" shapeId="0" xr:uid="{7B6FBA1A-8361-4BDD-8472-FF0B038B3827}">
      <text>
        <r>
          <rPr>
            <sz val="9"/>
            <color indexed="81"/>
            <rFont val="MS P ゴシック"/>
            <family val="3"/>
            <charset val="128"/>
          </rPr>
          <t xml:space="preserve">変更前
松 吹き流しL リングベース
</t>
        </r>
      </text>
    </comment>
    <comment ref="H1788" authorId="0" shapeId="0" xr:uid="{7D031544-1E60-4F1B-A927-F8D2F4D33E0A}">
      <text>
        <r>
          <rPr>
            <b/>
            <sz val="9"/>
            <color indexed="81"/>
            <rFont val="MS P ゴシック"/>
            <family val="3"/>
            <charset val="128"/>
          </rPr>
          <t>変更前:</t>
        </r>
        <r>
          <rPr>
            <sz val="9"/>
            <color indexed="81"/>
            <rFont val="MS P ゴシック"/>
            <family val="3"/>
            <charset val="128"/>
          </rPr>
          <t xml:space="preserve">
約W70×D37×H61cm　器のみ：W50×D16×H60cm</t>
        </r>
      </text>
    </comment>
    <comment ref="S1824" authorId="0" shapeId="0" xr:uid="{BA0A49ED-263E-4606-9640-0A11CBC7B27C}">
      <text>
        <r>
          <rPr>
            <sz val="9"/>
            <color indexed="81"/>
            <rFont val="MS P ゴシック"/>
            <family val="3"/>
            <charset val="128"/>
          </rPr>
          <t xml:space="preserve">
330ｇ/1個</t>
        </r>
      </text>
    </comment>
    <comment ref="H1851" authorId="0" shapeId="0" xr:uid="{AA0B6810-6CB2-4C53-9CB0-93C88F928CD4}">
      <text>
        <r>
          <rPr>
            <b/>
            <sz val="9"/>
            <color indexed="81"/>
            <rFont val="MS P ゴシック"/>
            <family val="3"/>
            <charset val="128"/>
          </rPr>
          <t>変更前：
約W35×D26×H38cm　器のみ：W30×D14×H36cm</t>
        </r>
      </text>
    </comment>
    <comment ref="H1853" authorId="0" shapeId="0" xr:uid="{B13CACDF-47E4-43DA-8B1C-B44BD563FE15}">
      <text>
        <r>
          <rPr>
            <b/>
            <sz val="9"/>
            <color indexed="81"/>
            <rFont val="MS P ゴシック"/>
            <family val="3"/>
            <charset val="128"/>
          </rPr>
          <t>変更前:</t>
        </r>
        <r>
          <rPr>
            <sz val="9"/>
            <color indexed="81"/>
            <rFont val="MS P ゴシック"/>
            <family val="3"/>
            <charset val="128"/>
          </rPr>
          <t xml:space="preserve">
約W40×D26×H38cm　器のみ：W30×D14×H36cm</t>
        </r>
      </text>
    </comment>
    <comment ref="S1949" authorId="0" shapeId="0" xr:uid="{4CF2465C-A568-4FB4-82AC-9D193674CD98}">
      <text>
        <r>
          <rPr>
            <sz val="9"/>
            <color indexed="81"/>
            <rFont val="MS P ゴシック"/>
            <family val="3"/>
            <charset val="128"/>
          </rPr>
          <t>植物3040
鉢1700
付属品50
ブロック10</t>
        </r>
      </text>
    </comment>
    <comment ref="S1950" authorId="0" shapeId="0" xr:uid="{12E06000-4B01-4DF5-9ABD-2E8337C809D2}">
      <text>
        <r>
          <rPr>
            <sz val="9"/>
            <color indexed="81"/>
            <rFont val="MS P ゴシック"/>
            <family val="3"/>
            <charset val="128"/>
          </rPr>
          <t>植物3040
鉢1700
付属品50
ブロック10</t>
        </r>
      </text>
    </comment>
    <comment ref="S1951" authorId="0" shapeId="0" xr:uid="{7032C56E-0B19-4867-9336-E3C43D87EF2B}">
      <text>
        <r>
          <rPr>
            <sz val="9"/>
            <color indexed="81"/>
            <rFont val="MS P ゴシック"/>
            <family val="3"/>
            <charset val="128"/>
          </rPr>
          <t>植物3040
鉢1700
付属品50
ブロック10</t>
        </r>
      </text>
    </comment>
    <comment ref="S1952" authorId="0" shapeId="0" xr:uid="{8DBCA67F-F3FA-461D-B8F7-0FD650061910}">
      <text>
        <r>
          <rPr>
            <sz val="9"/>
            <color indexed="81"/>
            <rFont val="MS P ゴシック"/>
            <family val="3"/>
            <charset val="128"/>
          </rPr>
          <t>植物3040
鉢1700
付属品50
ブロック10</t>
        </r>
      </text>
    </comment>
    <comment ref="H1986" authorId="0" shapeId="0" xr:uid="{FB679538-DEED-4B1E-BC47-49C93A27F1DC}">
      <text>
        <r>
          <rPr>
            <b/>
            <sz val="9"/>
            <color indexed="81"/>
            <rFont val="MS P ゴシック"/>
            <family val="3"/>
            <charset val="128"/>
          </rPr>
          <t>変更前</t>
        </r>
        <r>
          <rPr>
            <sz val="9"/>
            <color indexed="81"/>
            <rFont val="MS P ゴシック"/>
            <family val="3"/>
            <charset val="128"/>
          </rPr>
          <t xml:space="preserve">
約W100×D100×H155cm 器のみ：Φ31×H29cm</t>
        </r>
      </text>
    </comment>
    <comment ref="BI1986" authorId="0" shapeId="0" xr:uid="{3354CA43-CFEA-4DF6-835B-E47F8019A2F6}">
      <text>
        <r>
          <rPr>
            <b/>
            <sz val="9"/>
            <color indexed="81"/>
            <rFont val="MS P ゴシック"/>
            <family val="3"/>
            <charset val="128"/>
          </rPr>
          <t>ecoではなくなる</t>
        </r>
      </text>
    </comment>
    <comment ref="H1987" authorId="0" shapeId="0" xr:uid="{B1484B38-AF58-4DEA-89DF-F8FD27772EDB}">
      <text>
        <r>
          <rPr>
            <b/>
            <sz val="9"/>
            <color indexed="81"/>
            <rFont val="MS P ゴシック"/>
            <family val="3"/>
            <charset val="128"/>
          </rPr>
          <t>変更前</t>
        </r>
        <r>
          <rPr>
            <sz val="9"/>
            <color indexed="81"/>
            <rFont val="MS P ゴシック"/>
            <family val="3"/>
            <charset val="128"/>
          </rPr>
          <t xml:space="preserve">
約W100×D100×H155cm 器のみ：Φ31×H29cm</t>
        </r>
      </text>
    </comment>
    <comment ref="BI1987" authorId="0" shapeId="0" xr:uid="{1AA4660B-0AA2-4728-AB9F-A94C715530A2}">
      <text>
        <r>
          <rPr>
            <b/>
            <sz val="9"/>
            <color indexed="81"/>
            <rFont val="MS P ゴシック"/>
            <family val="3"/>
            <charset val="128"/>
          </rPr>
          <t>ecoではなくなる</t>
        </r>
      </text>
    </comment>
    <comment ref="H1988" authorId="0" shapeId="0" xr:uid="{55FB3444-7215-4638-A42A-D886B7D37309}">
      <text>
        <r>
          <rPr>
            <b/>
            <sz val="9"/>
            <color indexed="81"/>
            <rFont val="MS P ゴシック"/>
            <family val="3"/>
            <charset val="128"/>
          </rPr>
          <t>変更前</t>
        </r>
        <r>
          <rPr>
            <sz val="9"/>
            <color indexed="81"/>
            <rFont val="MS P ゴシック"/>
            <family val="3"/>
            <charset val="128"/>
          </rPr>
          <t xml:space="preserve">
約W100×D100×H155cm　器のみ：Φ29×H36cm
</t>
        </r>
      </text>
    </comment>
    <comment ref="BI1988" authorId="0" shapeId="0" xr:uid="{2EB673E8-3E2F-4ED3-A130-0E4EB7D0D8A1}">
      <text>
        <r>
          <rPr>
            <b/>
            <sz val="9"/>
            <color indexed="81"/>
            <rFont val="MS P ゴシック"/>
            <family val="3"/>
            <charset val="128"/>
          </rPr>
          <t>ecoではなくなる</t>
        </r>
      </text>
    </comment>
    <comment ref="H1991" authorId="0" shapeId="0" xr:uid="{31594196-BCCF-4681-A96A-FF66D39DCB2A}">
      <text>
        <r>
          <rPr>
            <b/>
            <sz val="9"/>
            <color indexed="81"/>
            <rFont val="MS P ゴシック"/>
            <family val="3"/>
            <charset val="128"/>
          </rPr>
          <t>変更前</t>
        </r>
        <r>
          <rPr>
            <sz val="9"/>
            <color indexed="81"/>
            <rFont val="MS P ゴシック"/>
            <family val="3"/>
            <charset val="128"/>
          </rPr>
          <t xml:space="preserve">
約W100×D100×H155cm　器のみ：Φ29×H36cm
</t>
        </r>
      </text>
    </comment>
    <comment ref="BI1991" authorId="0" shapeId="0" xr:uid="{E38B7922-E24C-4B57-863A-63D2C405F688}">
      <text>
        <r>
          <rPr>
            <b/>
            <sz val="9"/>
            <color indexed="81"/>
            <rFont val="MS P ゴシック"/>
            <family val="3"/>
            <charset val="128"/>
          </rPr>
          <t>ecoではなくなる</t>
        </r>
      </text>
    </comment>
    <comment ref="H1995" authorId="0" shapeId="0" xr:uid="{6A55F76E-94CA-42E1-911F-97A92659D9F4}">
      <text>
        <r>
          <rPr>
            <b/>
            <sz val="9"/>
            <color indexed="81"/>
            <rFont val="MS P ゴシック"/>
            <family val="3"/>
            <charset val="128"/>
          </rPr>
          <t>変更前</t>
        </r>
        <r>
          <rPr>
            <sz val="9"/>
            <color indexed="81"/>
            <rFont val="MS P ゴシック"/>
            <family val="3"/>
            <charset val="128"/>
          </rPr>
          <t xml:space="preserve">
約W100×D90×H178cm　器のみ：Φ38×H 36cm</t>
        </r>
      </text>
    </comment>
    <comment ref="S2026" authorId="0" shapeId="0" xr:uid="{3B9CD192-4BEC-45C8-B1FA-B215D9FDFCAA}">
      <text>
        <r>
          <rPr>
            <sz val="9"/>
            <color indexed="81"/>
            <rFont val="MS P ゴシック"/>
            <family val="3"/>
            <charset val="128"/>
          </rPr>
          <t xml:space="preserve">
フレーム360ｇ</t>
        </r>
      </text>
    </comment>
    <comment ref="H2063" authorId="0" shapeId="0" xr:uid="{AA1EACD8-F0CD-4802-86FC-CAE91D4C7CD7}">
      <text>
        <r>
          <rPr>
            <b/>
            <sz val="9"/>
            <color indexed="81"/>
            <rFont val="MS P ゴシック"/>
            <family val="3"/>
            <charset val="128"/>
          </rPr>
          <t>変更前:</t>
        </r>
        <r>
          <rPr>
            <sz val="9"/>
            <color indexed="81"/>
            <rFont val="MS P ゴシック"/>
            <family val="3"/>
            <charset val="128"/>
          </rPr>
          <t xml:space="preserve">
約W13×Ｄ13×Ｈ15cm  器のみ：Φ13×10cm(内寸Φ9cm)</t>
        </r>
      </text>
    </comment>
    <comment ref="H2074" authorId="0" shapeId="0" xr:uid="{9EF4487C-BC22-4B49-9FDD-EFDC8627DE71}">
      <text>
        <r>
          <rPr>
            <sz val="9"/>
            <color indexed="81"/>
            <rFont val="MS P ゴシック"/>
            <family val="3"/>
            <charset val="128"/>
          </rPr>
          <t>変更前：
苔盆S／約W13×Ｄ13×Ｈ15cm（器のみ：Φ13×10cm ※内寸Φ9cm)
松枝垂れ／約W26×Ｄ20×Ｈ37cm（器のみ：Φ12×20cm ※内寸9.5cm）　</t>
        </r>
      </text>
    </comment>
    <comment ref="G2075" authorId="0" shapeId="0" xr:uid="{DC195FC2-41C0-4B27-988C-94C18788B2AD}">
      <text>
        <r>
          <rPr>
            <sz val="9"/>
            <color indexed="81"/>
            <rFont val="MS P ゴシック"/>
            <family val="3"/>
            <charset val="128"/>
          </rPr>
          <t xml:space="preserve">変更前
松 吹き流し 苔盆S ペア
</t>
        </r>
      </text>
    </comment>
    <comment ref="H2075" authorId="0" shapeId="0" xr:uid="{8BC7EC86-E391-45C3-AAB3-AAD45B96E5C2}">
      <text>
        <r>
          <rPr>
            <b/>
            <sz val="9"/>
            <color indexed="81"/>
            <rFont val="MS P ゴシック"/>
            <family val="3"/>
            <charset val="128"/>
          </rPr>
          <t>変更前:</t>
        </r>
        <r>
          <rPr>
            <sz val="9"/>
            <color indexed="81"/>
            <rFont val="MS P ゴシック"/>
            <family val="3"/>
            <charset val="128"/>
          </rPr>
          <t xml:space="preserve">
苔盆S／約W13×Ｄ13×Ｈ15cm  (器のみ：Φ13×10cm ※内寸Φ9cm)
松吹き流し／約W40×Ｄ30×Ｈ42cm  (器のみ：13×14.5cm ※内寸Φ11cm) </t>
        </r>
      </text>
    </comment>
    <comment ref="G2081" authorId="0" shapeId="0" xr:uid="{194DD86A-BB42-45B1-B311-276A1F19938F}">
      <text>
        <r>
          <rPr>
            <b/>
            <sz val="9"/>
            <color indexed="81"/>
            <rFont val="MS P ゴシック"/>
            <family val="3"/>
            <charset val="128"/>
          </rPr>
          <t>変更前:</t>
        </r>
        <r>
          <rPr>
            <sz val="9"/>
            <color indexed="81"/>
            <rFont val="MS P ゴシック"/>
            <family val="3"/>
            <charset val="128"/>
          </rPr>
          <t xml:space="preserve">
グリーンパネル  6枚セット</t>
        </r>
      </text>
    </comment>
    <comment ref="G2082" authorId="0" shapeId="0" xr:uid="{DDDBA8B3-A1AA-419B-99D2-1F141CAB4037}">
      <text>
        <r>
          <rPr>
            <b/>
            <sz val="9"/>
            <color indexed="81"/>
            <rFont val="MS P ゴシック"/>
            <family val="3"/>
            <charset val="128"/>
          </rPr>
          <t>変更前：</t>
        </r>
        <r>
          <rPr>
            <sz val="9"/>
            <color indexed="81"/>
            <rFont val="MS P ゴシック"/>
            <family val="3"/>
            <charset val="128"/>
          </rPr>
          <t>グリーンパネル 9枚セット</t>
        </r>
      </text>
    </comment>
    <comment ref="AK2122" authorId="0" shapeId="0" xr:uid="{9E9E8676-41DC-4567-B483-82717D0E7B16}">
      <text>
        <r>
          <rPr>
            <b/>
            <sz val="9"/>
            <color indexed="81"/>
            <rFont val="MS P ゴシック"/>
            <family val="3"/>
            <charset val="128"/>
          </rPr>
          <t>植物L：プリマ
鉢：大黒</t>
        </r>
      </text>
    </comment>
    <comment ref="G2149" authorId="0" shapeId="0" xr:uid="{13758AF6-A5DE-46A7-B21E-0514433F1A2B}">
      <text>
        <r>
          <rPr>
            <sz val="9"/>
            <color indexed="81"/>
            <rFont val="MS P ゴシック"/>
            <family val="3"/>
            <charset val="128"/>
          </rPr>
          <t>変更前
コリウス×カクタス  パネル</t>
        </r>
      </text>
    </comment>
    <comment ref="G2150" authorId="0" shapeId="0" xr:uid="{5A82D641-AE84-40A8-A949-0F3991240558}">
      <text>
        <r>
          <rPr>
            <sz val="9"/>
            <color indexed="81"/>
            <rFont val="MS P ゴシック"/>
            <family val="3"/>
            <charset val="128"/>
          </rPr>
          <t xml:space="preserve">変更前
コリウス×カクタス  フレーム
</t>
        </r>
      </text>
    </comment>
    <comment ref="G2151" authorId="0" shapeId="0" xr:uid="{B2B1DACE-40FB-4628-AE9A-8B66C88A6D2E}">
      <text>
        <r>
          <rPr>
            <b/>
            <sz val="9"/>
            <color indexed="81"/>
            <rFont val="MS P ゴシック"/>
            <family val="3"/>
            <charset val="128"/>
          </rPr>
          <t>変更前：グリーンパネル 4枚セットA</t>
        </r>
      </text>
    </comment>
    <comment ref="G2152" authorId="0" shapeId="0" xr:uid="{0219A2CF-D9F6-49EE-87C9-8EC2E778CD92}">
      <text>
        <r>
          <rPr>
            <b/>
            <sz val="9"/>
            <color indexed="81"/>
            <rFont val="MS P ゴシック"/>
            <family val="3"/>
            <charset val="128"/>
          </rPr>
          <t>変更前:</t>
        </r>
        <r>
          <rPr>
            <sz val="9"/>
            <color indexed="81"/>
            <rFont val="MS P ゴシック"/>
            <family val="3"/>
            <charset val="128"/>
          </rPr>
          <t xml:space="preserve">
グリーンパネル 4枚セットB</t>
        </r>
      </text>
    </comment>
    <comment ref="G2153" authorId="0" shapeId="0" xr:uid="{ABD88704-A871-4BDD-B4E5-4819CEF899AA}">
      <text>
        <r>
          <rPr>
            <sz val="9"/>
            <color indexed="81"/>
            <rFont val="MS P ゴシック"/>
            <family val="3"/>
            <charset val="128"/>
          </rPr>
          <t xml:space="preserve">
変更前：グリーンパネル 4枚セットC</t>
        </r>
      </text>
    </comment>
    <comment ref="G2154" authorId="0" shapeId="0" xr:uid="{5E5CB384-9616-4321-9074-1CD9562D6056}">
      <text>
        <r>
          <rPr>
            <b/>
            <sz val="9"/>
            <color indexed="81"/>
            <rFont val="MS P ゴシック"/>
            <family val="3"/>
            <charset val="128"/>
          </rPr>
          <t>変更前:</t>
        </r>
        <r>
          <rPr>
            <sz val="9"/>
            <color indexed="81"/>
            <rFont val="MS P ゴシック"/>
            <family val="3"/>
            <charset val="128"/>
          </rPr>
          <t xml:space="preserve">
グリーンパネル 4枚セットD</t>
        </r>
      </text>
    </comment>
    <comment ref="G2155" authorId="0" shapeId="0" xr:uid="{228072D6-16A7-4A01-AF7B-423DF65CF06C}">
      <text>
        <r>
          <rPr>
            <b/>
            <sz val="9"/>
            <color indexed="81"/>
            <rFont val="MS P ゴシック"/>
            <family val="3"/>
            <charset val="128"/>
          </rPr>
          <t>変更前:</t>
        </r>
        <r>
          <rPr>
            <sz val="9"/>
            <color indexed="81"/>
            <rFont val="MS P ゴシック"/>
            <family val="3"/>
            <charset val="128"/>
          </rPr>
          <t xml:space="preserve">
ミックスグリーンパネル  6枚セット</t>
        </r>
      </text>
    </comment>
    <comment ref="G2156" authorId="0" shapeId="0" xr:uid="{5663E69E-1C2B-4F0A-9DC9-EE3AA15CEB94}">
      <text>
        <r>
          <rPr>
            <sz val="9"/>
            <color indexed="81"/>
            <rFont val="MS P ゴシック"/>
            <family val="3"/>
            <charset val="128"/>
          </rPr>
          <t>変更前：ミックスグリーンパネル  9枚セット</t>
        </r>
      </text>
    </comment>
    <comment ref="G2157" authorId="0" shapeId="0" xr:uid="{5FE2855E-D251-44CA-A7E4-381B040AEEF0}">
      <text>
        <r>
          <rPr>
            <b/>
            <sz val="9"/>
            <color indexed="81"/>
            <rFont val="MS P ゴシック"/>
            <family val="3"/>
            <charset val="128"/>
          </rPr>
          <t>変更前:</t>
        </r>
        <r>
          <rPr>
            <sz val="9"/>
            <color indexed="81"/>
            <rFont val="MS P ゴシック"/>
            <family val="3"/>
            <charset val="128"/>
          </rPr>
          <t xml:space="preserve">
グリーンパネル 4枚セットE</t>
        </r>
      </text>
    </comment>
    <comment ref="G2158" authorId="0" shapeId="0" xr:uid="{63AD8744-04B9-4E37-B31C-E815A50A1116}">
      <text>
        <r>
          <rPr>
            <b/>
            <sz val="9"/>
            <color indexed="81"/>
            <rFont val="MS P ゴシック"/>
            <family val="3"/>
            <charset val="128"/>
          </rPr>
          <t>変更前:</t>
        </r>
        <r>
          <rPr>
            <sz val="9"/>
            <color indexed="81"/>
            <rFont val="MS P ゴシック"/>
            <family val="3"/>
            <charset val="128"/>
          </rPr>
          <t xml:space="preserve">
グリーンパネル 4枚セットF</t>
        </r>
      </text>
    </comment>
    <comment ref="G2159" authorId="0" shapeId="0" xr:uid="{016010FB-A520-4FCF-9DF8-828855C30F44}">
      <text>
        <r>
          <rPr>
            <sz val="9"/>
            <color indexed="81"/>
            <rFont val="MS P ゴシック"/>
            <family val="3"/>
            <charset val="128"/>
          </rPr>
          <t xml:space="preserve">
変更前：グリーンパネル 4枚セットG</t>
        </r>
      </text>
    </comment>
    <comment ref="G2160" authorId="0" shapeId="0" xr:uid="{B505E5D5-2848-4306-9D4B-7246D28C6DCD}">
      <text>
        <r>
          <rPr>
            <b/>
            <sz val="9"/>
            <color indexed="81"/>
            <rFont val="MS P ゴシック"/>
            <family val="3"/>
            <charset val="128"/>
          </rPr>
          <t>変更前：</t>
        </r>
        <r>
          <rPr>
            <sz val="9"/>
            <color indexed="81"/>
            <rFont val="MS P ゴシック"/>
            <family val="3"/>
            <charset val="128"/>
          </rPr>
          <t xml:space="preserve">
グリーンパネル 4枚セットH</t>
        </r>
      </text>
    </comment>
    <comment ref="H2222" authorId="0" shapeId="0" xr:uid="{7CC986D7-48EB-48DB-866A-8FF8508991DB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6"/>
            <color indexed="81"/>
            <rFont val="MS P ゴシック"/>
            <family val="3"/>
            <charset val="128"/>
          </rPr>
          <t>底Φ17cm</t>
        </r>
      </text>
    </comment>
    <comment ref="H2223" authorId="0" shapeId="0" xr:uid="{34DDFBC5-272D-4A69-99CC-CD83D0BC7B39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6"/>
            <color indexed="81"/>
            <rFont val="MS P ゴシック"/>
            <family val="3"/>
            <charset val="128"/>
          </rPr>
          <t>底Φ17cm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224" authorId="0" shapeId="0" xr:uid="{06E2B434-C563-4CBB-85D3-56D3C3AE843D}">
      <text>
        <r>
          <rPr>
            <sz val="6"/>
            <color indexed="81"/>
            <rFont val="MS P ゴシック"/>
            <family val="3"/>
            <charset val="128"/>
          </rPr>
          <t xml:space="preserve">
底Φ17cm</t>
        </r>
      </text>
    </comment>
    <comment ref="H2225" authorId="0" shapeId="0" xr:uid="{7CBB9D36-46FA-4B42-B193-C88643A6D845}">
      <text>
        <r>
          <rPr>
            <sz val="6"/>
            <color indexed="81"/>
            <rFont val="MS P ゴシック"/>
            <family val="3"/>
            <charset val="128"/>
          </rPr>
          <t xml:space="preserve">
底Φ17cm</t>
        </r>
      </text>
    </comment>
    <comment ref="Y2225" authorId="0" shapeId="0" xr:uid="{B0588A5E-6088-4B9C-8C5F-EAEE6A62F886}">
      <text>
        <r>
          <rPr>
            <sz val="6"/>
            <color indexed="81"/>
            <rFont val="MS P ゴシック"/>
            <family val="3"/>
            <charset val="128"/>
          </rPr>
          <t xml:space="preserve">
別梱包ではない</t>
        </r>
      </text>
    </comment>
    <comment ref="H2226" authorId="0" shapeId="0" xr:uid="{312997D0-BC98-4F53-867A-3DF52CCFD33B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6"/>
            <color indexed="81"/>
            <rFont val="MS P ゴシック"/>
            <family val="3"/>
            <charset val="128"/>
          </rPr>
          <t>底Φ17cm</t>
        </r>
      </text>
    </comment>
    <comment ref="H2291" authorId="0" shapeId="0" xr:uid="{6FF09C4F-2F18-42C7-AB12-4814BEAD5AE9}">
      <text>
        <r>
          <rPr>
            <b/>
            <sz val="9"/>
            <color indexed="81"/>
            <rFont val="MS P ゴシック"/>
            <family val="3"/>
            <charset val="128"/>
          </rPr>
          <t>変更前
ポットサイズ
Φ12✕H10.5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292" authorId="0" shapeId="0" xr:uid="{8A709153-32D4-4039-A936-65E9D9E3F23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変更前
ポットサイズ
Φ12✕H10.5
</t>
        </r>
      </text>
    </comment>
    <comment ref="H2293" authorId="0" shapeId="0" xr:uid="{07F67E82-D70F-4C62-AFB1-6116F58E56C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変更前
ポットサイズ
Φ12✕H10.5
</t>
        </r>
      </text>
    </comment>
    <comment ref="G2295" authorId="0" shapeId="0" xr:uid="{AB4F95D1-09DF-426C-85A0-5AC685A0EAB1}">
      <text>
        <r>
          <rPr>
            <b/>
            <sz val="9"/>
            <color indexed="81"/>
            <rFont val="MS P ゴシック"/>
            <family val="3"/>
            <charset val="128"/>
          </rPr>
          <t>変更前
シダ アイアンハンギング</t>
        </r>
      </text>
    </comment>
    <comment ref="H2295" authorId="0" shapeId="0" xr:uid="{5FD5D5B1-CA9D-4912-B7DB-D8017FE463F6}">
      <text>
        <r>
          <rPr>
            <sz val="9"/>
            <color indexed="81"/>
            <rFont val="MS P ゴシック"/>
            <family val="3"/>
            <charset val="128"/>
          </rPr>
          <t>変更前：
約W66×D66×H68.5cm　器のみ：Φ16×H68.5cm（ポットのみ 高さ16cm）</t>
        </r>
      </text>
    </comment>
    <comment ref="G2377" authorId="0" shapeId="0" xr:uid="{D82798EE-CF26-4D75-A14C-645EFA9207C0}">
      <text>
        <r>
          <rPr>
            <sz val="9"/>
            <color indexed="81"/>
            <rFont val="MS P ゴシック"/>
            <family val="3"/>
            <charset val="128"/>
          </rPr>
          <t>変更前
ツイストウンベラータ エッグポット H200cm</t>
        </r>
      </text>
    </comment>
    <comment ref="H2377" authorId="0" shapeId="0" xr:uid="{F9236C05-A2A2-4E6B-9DA3-6A1048F5FE74}">
      <text>
        <r>
          <rPr>
            <b/>
            <sz val="9"/>
            <color indexed="81"/>
            <rFont val="MS P ゴシック"/>
            <family val="3"/>
            <charset val="128"/>
          </rPr>
          <t>変更前</t>
        </r>
        <r>
          <rPr>
            <sz val="9"/>
            <color indexed="81"/>
            <rFont val="MS P ゴシック"/>
            <family val="3"/>
            <charset val="128"/>
          </rPr>
          <t xml:space="preserve">
約W90×D55×H200cm 　器のみ：Φ42×H42cm
</t>
        </r>
      </text>
    </comment>
    <comment ref="G2378" authorId="0" shapeId="0" xr:uid="{E855C7BF-F08E-4A2D-A839-B59C371550F3}">
      <text>
        <r>
          <rPr>
            <sz val="9"/>
            <color indexed="81"/>
            <rFont val="MS P ゴシック"/>
            <family val="3"/>
            <charset val="128"/>
          </rPr>
          <t>変更前
ツイストウンベラータ エッグポット H200cm</t>
        </r>
      </text>
    </comment>
    <comment ref="H2378" authorId="0" shapeId="0" xr:uid="{BCE2C575-9A3F-4E04-80B6-D57E6AE03D44}">
      <text>
        <r>
          <rPr>
            <b/>
            <sz val="9"/>
            <color indexed="81"/>
            <rFont val="MS P ゴシック"/>
            <family val="3"/>
            <charset val="128"/>
          </rPr>
          <t>変更前</t>
        </r>
        <r>
          <rPr>
            <sz val="9"/>
            <color indexed="81"/>
            <rFont val="MS P ゴシック"/>
            <family val="3"/>
            <charset val="128"/>
          </rPr>
          <t xml:space="preserve">
約W90×D55×H200cm 　器のみ：Φ42×H42cm
</t>
        </r>
      </text>
    </comment>
    <comment ref="G2379" authorId="0" shapeId="0" xr:uid="{3CC8243C-A293-442D-A96F-A2ED8C16AA7A}">
      <text>
        <r>
          <rPr>
            <sz val="9"/>
            <color indexed="81"/>
            <rFont val="MS P ゴシック"/>
            <family val="3"/>
            <charset val="128"/>
          </rPr>
          <t>変更前
ツイストアルテシマ エッグポット H200cm</t>
        </r>
      </text>
    </comment>
    <comment ref="H2379" authorId="0" shapeId="0" xr:uid="{4717AF69-F9DA-45FE-BFCD-6BF82EFEB923}">
      <text>
        <r>
          <rPr>
            <b/>
            <sz val="9"/>
            <color indexed="81"/>
            <rFont val="MS P ゴシック"/>
            <family val="3"/>
            <charset val="128"/>
          </rPr>
          <t>変更前</t>
        </r>
        <r>
          <rPr>
            <sz val="9"/>
            <color indexed="81"/>
            <rFont val="MS P ゴシック"/>
            <family val="3"/>
            <charset val="128"/>
          </rPr>
          <t xml:space="preserve">
約W90×D55×H200cm 　器のみ：Φ42×H42cm
</t>
        </r>
      </text>
    </comment>
    <comment ref="G2380" authorId="0" shapeId="0" xr:uid="{02703E86-D61F-4B64-8BD4-864ABDBEC1AC}">
      <text>
        <r>
          <rPr>
            <sz val="9"/>
            <color indexed="81"/>
            <rFont val="MS P ゴシック"/>
            <family val="3"/>
            <charset val="128"/>
          </rPr>
          <t>変更前
ツイストアルテシマ エッグポット H200cm</t>
        </r>
      </text>
    </comment>
    <comment ref="H2380" authorId="0" shapeId="0" xr:uid="{318A9AE2-EE30-489F-9B4A-53BD8591C258}">
      <text>
        <r>
          <rPr>
            <b/>
            <sz val="9"/>
            <color indexed="81"/>
            <rFont val="MS P ゴシック"/>
            <family val="3"/>
            <charset val="128"/>
          </rPr>
          <t>変更前</t>
        </r>
        <r>
          <rPr>
            <sz val="9"/>
            <color indexed="81"/>
            <rFont val="MS P ゴシック"/>
            <family val="3"/>
            <charset val="128"/>
          </rPr>
          <t xml:space="preserve">
約W90×D55×H200cm 　器のみ：Φ42×H42cm
</t>
        </r>
      </text>
    </comment>
    <comment ref="G2381" authorId="0" shapeId="0" xr:uid="{01D6701E-7BFC-44F5-B89E-187B1E88E58F}">
      <text>
        <r>
          <rPr>
            <sz val="9"/>
            <color indexed="81"/>
            <rFont val="MS P ゴシック"/>
            <family val="3"/>
            <charset val="128"/>
          </rPr>
          <t>変更前
ツイストパキラ エッグポット H200cm</t>
        </r>
      </text>
    </comment>
    <comment ref="H2381" authorId="0" shapeId="0" xr:uid="{49504D94-791A-48D4-BE39-68A1000C0FB1}">
      <text>
        <r>
          <rPr>
            <b/>
            <sz val="9"/>
            <color indexed="81"/>
            <rFont val="MS P ゴシック"/>
            <family val="3"/>
            <charset val="128"/>
          </rPr>
          <t>変更前</t>
        </r>
        <r>
          <rPr>
            <sz val="9"/>
            <color indexed="81"/>
            <rFont val="MS P ゴシック"/>
            <family val="3"/>
            <charset val="128"/>
          </rPr>
          <t xml:space="preserve">
約W105×D60×H200cm 　器のみ：Φ42×H42cm
</t>
        </r>
      </text>
    </comment>
    <comment ref="G2382" authorId="0" shapeId="0" xr:uid="{C2422441-6694-41D9-9AC3-5AFB2E28B3FC}">
      <text>
        <r>
          <rPr>
            <sz val="9"/>
            <color indexed="81"/>
            <rFont val="MS P ゴシック"/>
            <family val="3"/>
            <charset val="128"/>
          </rPr>
          <t>変更前
ツイストパキラ エッグポット H200cm</t>
        </r>
      </text>
    </comment>
    <comment ref="H2382" authorId="0" shapeId="0" xr:uid="{EA207EEE-D1A3-4DC2-801F-CCE33B6B2545}">
      <text>
        <r>
          <rPr>
            <b/>
            <sz val="9"/>
            <color indexed="81"/>
            <rFont val="MS P ゴシック"/>
            <family val="3"/>
            <charset val="128"/>
          </rPr>
          <t>変更前</t>
        </r>
        <r>
          <rPr>
            <sz val="9"/>
            <color indexed="81"/>
            <rFont val="MS P ゴシック"/>
            <family val="3"/>
            <charset val="128"/>
          </rPr>
          <t xml:space="preserve">
約W105×D60×H200cm 　器のみ：Φ42×H42cm
</t>
        </r>
      </text>
    </comment>
    <comment ref="G2386" authorId="0" shapeId="0" xr:uid="{74BB567F-D7C1-454C-A579-85EFC3E64512}">
      <text>
        <r>
          <rPr>
            <sz val="9"/>
            <color indexed="81"/>
            <rFont val="MS P ゴシック"/>
            <family val="3"/>
            <charset val="128"/>
          </rPr>
          <t>変更前
オリーブ エッグポット H200cm</t>
        </r>
      </text>
    </comment>
    <comment ref="H2386" authorId="0" shapeId="0" xr:uid="{C85438C0-AD1A-4AFD-AF01-B9C2CA471588}">
      <text>
        <r>
          <rPr>
            <b/>
            <sz val="9"/>
            <color indexed="81"/>
            <rFont val="MS P ゴシック"/>
            <family val="3"/>
            <charset val="128"/>
          </rPr>
          <t>変更前</t>
        </r>
        <r>
          <rPr>
            <sz val="9"/>
            <color indexed="81"/>
            <rFont val="MS P ゴシック"/>
            <family val="3"/>
            <charset val="128"/>
          </rPr>
          <t xml:space="preserve">
約W90×D90×H200cm 　器のみ：Φ42×H42cm
</t>
        </r>
      </text>
    </comment>
    <comment ref="G2387" authorId="0" shapeId="0" xr:uid="{CE7AB3BE-77D8-4C86-8294-13B0E65CA080}">
      <text>
        <r>
          <rPr>
            <sz val="9"/>
            <color indexed="81"/>
            <rFont val="MS P ゴシック"/>
            <family val="3"/>
            <charset val="128"/>
          </rPr>
          <t>変更前
オリーブ エッグポット H200cm</t>
        </r>
      </text>
    </comment>
    <comment ref="H2387" authorId="0" shapeId="0" xr:uid="{268EF7F6-26C3-4BBC-B2CA-B369370DE389}">
      <text>
        <r>
          <rPr>
            <b/>
            <sz val="9"/>
            <color indexed="81"/>
            <rFont val="MS P ゴシック"/>
            <family val="3"/>
            <charset val="128"/>
          </rPr>
          <t>変更前</t>
        </r>
        <r>
          <rPr>
            <sz val="9"/>
            <color indexed="81"/>
            <rFont val="MS P ゴシック"/>
            <family val="3"/>
            <charset val="128"/>
          </rPr>
          <t xml:space="preserve">
約W90×D90×H200cm 　器のみ：Φ42×H42cm
</t>
        </r>
      </text>
    </comment>
    <comment ref="G2392" authorId="0" shapeId="0" xr:uid="{E9850427-5B58-4243-857B-595618A2A3FA}">
      <text>
        <r>
          <rPr>
            <sz val="9"/>
            <color indexed="81"/>
            <rFont val="MS P ゴシック"/>
            <family val="3"/>
            <charset val="128"/>
          </rPr>
          <t>変更前
シダ エッグポット H210cm</t>
        </r>
      </text>
    </comment>
    <comment ref="H2392" authorId="0" shapeId="0" xr:uid="{7D51A850-27D1-4BFF-AEF2-C5DB4565BA1B}">
      <text>
        <r>
          <rPr>
            <b/>
            <sz val="9"/>
            <color indexed="81"/>
            <rFont val="MS P ゴシック"/>
            <family val="3"/>
            <charset val="128"/>
          </rPr>
          <t>変更前</t>
        </r>
        <r>
          <rPr>
            <sz val="9"/>
            <color indexed="81"/>
            <rFont val="MS P ゴシック"/>
            <family val="3"/>
            <charset val="128"/>
          </rPr>
          <t xml:space="preserve">
約W105×D85×H210cm 　器のみ：Φ42×H42cm</t>
        </r>
      </text>
    </comment>
    <comment ref="G2393" authorId="0" shapeId="0" xr:uid="{59A1F17A-7B29-41EB-AFC7-227D6EC975C2}">
      <text>
        <r>
          <rPr>
            <sz val="9"/>
            <color indexed="81"/>
            <rFont val="MS P ゴシック"/>
            <family val="3"/>
            <charset val="128"/>
          </rPr>
          <t>変更前
シダ エッグポット H210cm</t>
        </r>
      </text>
    </comment>
    <comment ref="H2393" authorId="0" shapeId="0" xr:uid="{36231813-C909-468C-B562-768978ECF0F4}">
      <text>
        <r>
          <rPr>
            <b/>
            <sz val="9"/>
            <color indexed="81"/>
            <rFont val="MS P ゴシック"/>
            <family val="3"/>
            <charset val="128"/>
          </rPr>
          <t>変更前</t>
        </r>
        <r>
          <rPr>
            <sz val="9"/>
            <color indexed="81"/>
            <rFont val="MS P ゴシック"/>
            <family val="3"/>
            <charset val="128"/>
          </rPr>
          <t xml:space="preserve">
約W105×D85×H210cm 　器のみ：Φ42×H42cm</t>
        </r>
      </text>
    </comment>
    <comment ref="H2397" authorId="0" shapeId="0" xr:uid="{4684AF39-CE98-4366-B5A2-FAAC4E718422}">
      <text>
        <r>
          <rPr>
            <b/>
            <sz val="9"/>
            <color indexed="81"/>
            <rFont val="MS P ゴシック"/>
            <family val="3"/>
            <charset val="128"/>
          </rPr>
          <t>変更前</t>
        </r>
        <r>
          <rPr>
            <sz val="9"/>
            <color indexed="81"/>
            <rFont val="MS P ゴシック"/>
            <family val="3"/>
            <charset val="128"/>
          </rPr>
          <t xml:space="preserve">
約W105×D85×H210cm 　器のみ：W40×D40×H40cm</t>
        </r>
      </text>
    </comment>
    <comment ref="G2412" authorId="0" shapeId="0" xr:uid="{69BF0202-7E27-46A9-A3AE-7D3293CF9C77}">
      <text>
        <r>
          <rPr>
            <b/>
            <sz val="9"/>
            <color indexed="81"/>
            <rFont val="MS P ゴシック"/>
            <family val="3"/>
            <charset val="128"/>
          </rPr>
          <t>変更前:</t>
        </r>
        <r>
          <rPr>
            <sz val="9"/>
            <color indexed="81"/>
            <rFont val="MS P ゴシック"/>
            <family val="3"/>
            <charset val="128"/>
          </rPr>
          <t xml:space="preserve">
グリーンパネル 4枚セット M</t>
        </r>
      </text>
    </comment>
    <comment ref="G2413" authorId="0" shapeId="0" xr:uid="{DD30A342-C820-4392-82FC-E2C521730D8F}">
      <text>
        <r>
          <rPr>
            <b/>
            <sz val="9"/>
            <color indexed="81"/>
            <rFont val="MS P ゴシック"/>
            <family val="3"/>
            <charset val="128"/>
          </rPr>
          <t>変更前:</t>
        </r>
        <r>
          <rPr>
            <sz val="9"/>
            <color indexed="81"/>
            <rFont val="MS P ゴシック"/>
            <family val="3"/>
            <charset val="128"/>
          </rPr>
          <t xml:space="preserve">
グリーンパネル 4枚セット N</t>
        </r>
      </text>
    </comment>
    <comment ref="G2414" authorId="0" shapeId="0" xr:uid="{600FD09E-3294-4B04-8730-1572B6466608}">
      <text>
        <r>
          <rPr>
            <b/>
            <sz val="9"/>
            <color indexed="81"/>
            <rFont val="MS P ゴシック"/>
            <family val="3"/>
            <charset val="128"/>
          </rPr>
          <t>変更前:</t>
        </r>
        <r>
          <rPr>
            <sz val="9"/>
            <color indexed="81"/>
            <rFont val="MS P ゴシック"/>
            <family val="3"/>
            <charset val="128"/>
          </rPr>
          <t xml:space="preserve">
グリーンパネル 4枚セット O</t>
        </r>
      </text>
    </comment>
    <comment ref="G2415" authorId="0" shapeId="0" xr:uid="{E7903CA7-AAF2-4095-8789-4CD0B03D72E5}">
      <text>
        <r>
          <rPr>
            <b/>
            <sz val="9"/>
            <color indexed="81"/>
            <rFont val="MS P ゴシック"/>
            <family val="3"/>
            <charset val="128"/>
          </rPr>
          <t>変更前:</t>
        </r>
        <r>
          <rPr>
            <sz val="9"/>
            <color indexed="81"/>
            <rFont val="MS P ゴシック"/>
            <family val="3"/>
            <charset val="128"/>
          </rPr>
          <t xml:space="preserve">
グリーンパネル 4枚セット P</t>
        </r>
      </text>
    </comment>
    <comment ref="G2416" authorId="0" shapeId="0" xr:uid="{87007A88-7ADD-4FC4-81CF-8B497B6CB526}">
      <text>
        <r>
          <rPr>
            <b/>
            <sz val="9"/>
            <color indexed="81"/>
            <rFont val="MS P ゴシック"/>
            <family val="3"/>
            <charset val="128"/>
          </rPr>
          <t>変更前:</t>
        </r>
        <r>
          <rPr>
            <sz val="9"/>
            <color indexed="81"/>
            <rFont val="MS P ゴシック"/>
            <family val="3"/>
            <charset val="128"/>
          </rPr>
          <t xml:space="preserve">
グリーンパネル 4枚セット I</t>
        </r>
      </text>
    </comment>
    <comment ref="G2417" authorId="0" shapeId="0" xr:uid="{EA63B774-C852-4854-9B5A-6649691CE52C}">
      <text>
        <r>
          <rPr>
            <b/>
            <sz val="9"/>
            <color indexed="81"/>
            <rFont val="MS P ゴシック"/>
            <family val="3"/>
            <charset val="128"/>
          </rPr>
          <t>変更前:</t>
        </r>
        <r>
          <rPr>
            <sz val="9"/>
            <color indexed="81"/>
            <rFont val="MS P ゴシック"/>
            <family val="3"/>
            <charset val="128"/>
          </rPr>
          <t xml:space="preserve">
グリーンパネル 4枚セット J</t>
        </r>
      </text>
    </comment>
    <comment ref="G2418" authorId="0" shapeId="0" xr:uid="{8E9738C9-C3FE-4DE0-B86D-862F9696988E}">
      <text>
        <r>
          <rPr>
            <b/>
            <sz val="9"/>
            <color indexed="81"/>
            <rFont val="MS P ゴシック"/>
            <family val="3"/>
            <charset val="128"/>
          </rPr>
          <t>変更前:</t>
        </r>
        <r>
          <rPr>
            <sz val="9"/>
            <color indexed="81"/>
            <rFont val="MS P ゴシック"/>
            <family val="3"/>
            <charset val="128"/>
          </rPr>
          <t xml:space="preserve">
グリーンパネル 4枚セット K</t>
        </r>
      </text>
    </comment>
    <comment ref="G2419" authorId="0" shapeId="0" xr:uid="{C2C4637A-707A-4B1E-B6C0-C389447CFCB9}">
      <text>
        <r>
          <rPr>
            <b/>
            <sz val="9"/>
            <color indexed="81"/>
            <rFont val="MS P ゴシック"/>
            <family val="3"/>
            <charset val="128"/>
          </rPr>
          <t>変更前:</t>
        </r>
        <r>
          <rPr>
            <sz val="9"/>
            <color indexed="81"/>
            <rFont val="MS P ゴシック"/>
            <family val="3"/>
            <charset val="128"/>
          </rPr>
          <t xml:space="preserve">
グリーンパネル 4枚セット L</t>
        </r>
      </text>
    </comment>
    <comment ref="G2420" authorId="0" shapeId="0" xr:uid="{79A8C694-EE83-4024-9B69-FBB35AFE1048}">
      <text>
        <r>
          <rPr>
            <b/>
            <sz val="9"/>
            <color indexed="81"/>
            <rFont val="MS P ゴシック"/>
            <family val="3"/>
            <charset val="128"/>
          </rPr>
          <t>変更前:</t>
        </r>
        <r>
          <rPr>
            <sz val="9"/>
            <color indexed="81"/>
            <rFont val="MS P ゴシック"/>
            <family val="3"/>
            <charset val="128"/>
          </rPr>
          <t xml:space="preserve">
グリーンパネル 9枚セット A</t>
        </r>
      </text>
    </comment>
    <comment ref="G2421" authorId="0" shapeId="0" xr:uid="{DFD54CD5-C833-4EB0-B73F-05957B0C619B}">
      <text>
        <r>
          <rPr>
            <b/>
            <sz val="9"/>
            <color indexed="81"/>
            <rFont val="MS P ゴシック"/>
            <family val="3"/>
            <charset val="128"/>
          </rPr>
          <t>変更前:</t>
        </r>
        <r>
          <rPr>
            <sz val="9"/>
            <color indexed="81"/>
            <rFont val="MS P ゴシック"/>
            <family val="3"/>
            <charset val="128"/>
          </rPr>
          <t xml:space="preserve">
グリーンパネル 9枚セット B</t>
        </r>
      </text>
    </comment>
    <comment ref="G2437" authorId="0" shapeId="0" xr:uid="{1A0122CD-DB2F-4179-8E2D-EA2C2017CC9F}">
      <text>
        <r>
          <rPr>
            <b/>
            <sz val="9"/>
            <color indexed="81"/>
            <rFont val="MS P ゴシック"/>
            <family val="3"/>
            <charset val="128"/>
          </rPr>
          <t>変更前
シダ オベリスポット H45cm</t>
        </r>
      </text>
    </comment>
    <comment ref="H2437" authorId="0" shapeId="0" xr:uid="{580DD5B1-AF71-41FC-A24E-D5FA4E87FCEC}">
      <text>
        <r>
          <rPr>
            <sz val="9"/>
            <color indexed="81"/>
            <rFont val="MS P ゴシック"/>
            <family val="3"/>
            <charset val="128"/>
          </rPr>
          <t>変更前
約W57×D57×H45cm　器のみ：Φ18×H21cm</t>
        </r>
      </text>
    </comment>
    <comment ref="Y2438" authorId="0" shapeId="0" xr:uid="{8DCD9C68-8832-4CD4-A6C0-4B9DD726862D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6"/>
            <color indexed="81"/>
            <rFont val="MS P ゴシック"/>
            <family val="3"/>
            <charset val="128"/>
          </rPr>
          <t>別梱包ではない</t>
        </r>
      </text>
    </comment>
    <comment ref="K2470" authorId="0" shapeId="0" xr:uid="{AE3AC778-A095-45F8-AD82-BC2E6FD69F04}">
      <text>
        <r>
          <rPr>
            <sz val="6"/>
            <color indexed="81"/>
            <rFont val="MS P ゴシック"/>
            <family val="3"/>
            <charset val="128"/>
          </rPr>
          <t>24カタログ誤￥40000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521" authorId="0" shapeId="0" xr:uid="{1EBF8815-5ACF-4F48-9967-142F287C4795}">
      <text>
        <r>
          <rPr>
            <b/>
            <sz val="6"/>
            <color indexed="81"/>
            <rFont val="MS P ゴシック"/>
            <family val="3"/>
            <charset val="128"/>
          </rPr>
          <t>別梱包ではない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522" authorId="0" shapeId="0" xr:uid="{82B52A39-3269-4720-88EB-6816E71A1ECA}">
      <text>
        <r>
          <rPr>
            <b/>
            <sz val="6"/>
            <color indexed="81"/>
            <rFont val="MS P ゴシック"/>
            <family val="3"/>
            <charset val="128"/>
          </rPr>
          <t>別梱包ではない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523" authorId="0" shapeId="0" xr:uid="{9AC8CBB1-E287-4022-8963-1CC1CF5A014E}">
      <text>
        <r>
          <rPr>
            <b/>
            <sz val="6"/>
            <color indexed="81"/>
            <rFont val="MS P ゴシック"/>
            <family val="3"/>
            <charset val="128"/>
          </rPr>
          <t>別梱包ではない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524" authorId="0" shapeId="0" xr:uid="{B18160D9-9E91-45C3-8BFC-68F9EDEFE08C}">
      <text>
        <r>
          <rPr>
            <b/>
            <sz val="6"/>
            <color indexed="81"/>
            <rFont val="MS P ゴシック"/>
            <family val="3"/>
            <charset val="128"/>
          </rPr>
          <t>別梱包ではない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525" authorId="0" shapeId="0" xr:uid="{88DBB6FF-A82C-4235-BE68-155142851185}">
      <text>
        <r>
          <rPr>
            <b/>
            <sz val="6"/>
            <color indexed="81"/>
            <rFont val="MS P ゴシック"/>
            <family val="3"/>
            <charset val="128"/>
          </rPr>
          <t>別梱包ではない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526" authorId="0" shapeId="0" xr:uid="{E419D3D1-FAC9-4F12-A754-4CABB7551901}">
      <text>
        <r>
          <rPr>
            <b/>
            <sz val="6"/>
            <color indexed="81"/>
            <rFont val="MS P ゴシック"/>
            <family val="3"/>
            <charset val="128"/>
          </rPr>
          <t>別梱包ではない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527" authorId="0" shapeId="0" xr:uid="{34F1C123-2301-4510-840E-6551D1D32715}">
      <text>
        <r>
          <rPr>
            <b/>
            <sz val="6"/>
            <color indexed="81"/>
            <rFont val="MS P ゴシック"/>
            <family val="3"/>
            <charset val="128"/>
          </rPr>
          <t>別梱包ではない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2564" authorId="0" shapeId="0" xr:uid="{C7992076-A1C6-4D71-86A8-FFCC5F17298C}">
      <text>
        <r>
          <rPr>
            <sz val="8"/>
            <color indexed="81"/>
            <rFont val="MS P ゴシック"/>
            <family val="3"/>
            <charset val="128"/>
          </rPr>
          <t xml:space="preserve">
EC登録：
ドウダンツツジ Water H58cm </t>
        </r>
      </text>
    </comment>
    <comment ref="B2565" authorId="0" shapeId="0" xr:uid="{04A1740A-0FC3-486E-A55D-01BF88CFCF3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PRGR-1564より品番変更
</t>
        </r>
      </text>
    </comment>
    <comment ref="Y2566" authorId="0" shapeId="0" xr:uid="{6735EFBA-E126-488A-8C47-45B5BA7F1F4E}">
      <text>
        <r>
          <rPr>
            <sz val="9"/>
            <color indexed="81"/>
            <rFont val="MS P ゴシック"/>
            <family val="3"/>
            <charset val="128"/>
          </rPr>
          <t xml:space="preserve">
A-24より変更</t>
        </r>
      </text>
    </comment>
    <comment ref="Y2568" authorId="0" shapeId="0" xr:uid="{3078A109-381D-4773-A0B4-39495E198754}">
      <text>
        <r>
          <rPr>
            <sz val="9"/>
            <color indexed="81"/>
            <rFont val="MS P ゴシック"/>
            <family val="3"/>
            <charset val="128"/>
          </rPr>
          <t xml:space="preserve">
A-24より変更</t>
        </r>
      </text>
    </comment>
    <comment ref="Y2570" authorId="0" shapeId="0" xr:uid="{4D869A90-7BE9-4530-AFD8-F92F0F08323E}">
      <text>
        <r>
          <rPr>
            <sz val="9"/>
            <color indexed="81"/>
            <rFont val="MS P ゴシック"/>
            <family val="3"/>
            <charset val="128"/>
          </rPr>
          <t xml:space="preserve">
A-24より変更</t>
        </r>
      </text>
    </comment>
    <comment ref="Y2572" authorId="0" shapeId="0" xr:uid="{71461431-1B96-43DC-BE83-112A5AA2E7D6}">
      <text>
        <r>
          <rPr>
            <sz val="9"/>
            <color indexed="81"/>
            <rFont val="MS P ゴシック"/>
            <family val="3"/>
            <charset val="128"/>
          </rPr>
          <t xml:space="preserve">
A-24より変更</t>
        </r>
      </text>
    </comment>
    <comment ref="Y2574" authorId="0" shapeId="0" xr:uid="{5902C9F4-A7BE-4FAD-80C8-E4DB2EB8FF44}">
      <text>
        <r>
          <rPr>
            <sz val="9"/>
            <color indexed="81"/>
            <rFont val="MS P ゴシック"/>
            <family val="3"/>
            <charset val="128"/>
          </rPr>
          <t xml:space="preserve">
A-24より変更</t>
        </r>
      </text>
    </comment>
    <comment ref="Y2577" authorId="0" shapeId="0" xr:uid="{DAD4DEE3-43F3-460E-B2E7-DE16AF11532F}">
      <text>
        <r>
          <rPr>
            <sz val="9"/>
            <color indexed="81"/>
            <rFont val="MS P ゴシック"/>
            <family val="3"/>
            <charset val="128"/>
          </rPr>
          <t xml:space="preserve">
A-24より変更</t>
        </r>
      </text>
    </comment>
    <comment ref="Y2578" authorId="0" shapeId="0" xr:uid="{427941AD-89D6-4DA7-A5BF-C19693B7B815}">
      <text>
        <r>
          <rPr>
            <sz val="9"/>
            <color indexed="81"/>
            <rFont val="MS P ゴシック"/>
            <family val="3"/>
            <charset val="128"/>
          </rPr>
          <t xml:space="preserve">
A-24より変更</t>
        </r>
      </text>
    </comment>
    <comment ref="Y2579" authorId="0" shapeId="0" xr:uid="{6A7F491A-AD5C-4125-A0A8-F0646FAA9827}">
      <text>
        <r>
          <rPr>
            <sz val="9"/>
            <color indexed="81"/>
            <rFont val="MS P ゴシック"/>
            <family val="3"/>
            <charset val="128"/>
          </rPr>
          <t xml:space="preserve">
A-24より変更</t>
        </r>
      </text>
    </comment>
    <comment ref="Y2581" authorId="0" shapeId="0" xr:uid="{2E49E8E1-FF42-403E-8D82-78211A8A1D8B}">
      <text>
        <r>
          <rPr>
            <sz val="9"/>
            <color indexed="81"/>
            <rFont val="MS P ゴシック"/>
            <family val="3"/>
            <charset val="128"/>
          </rPr>
          <t xml:space="preserve">
A-24より変更</t>
        </r>
      </text>
    </comment>
    <comment ref="Y2583" authorId="0" shapeId="0" xr:uid="{83E5A619-BBAD-49FB-9A11-903E2992A836}">
      <text>
        <r>
          <rPr>
            <sz val="9"/>
            <color indexed="81"/>
            <rFont val="MS P ゴシック"/>
            <family val="3"/>
            <charset val="128"/>
          </rPr>
          <t xml:space="preserve">
A-24より変更</t>
        </r>
      </text>
    </comment>
    <comment ref="Y2588" authorId="0" shapeId="0" xr:uid="{CDB6B5A4-DC85-494A-B47D-C8306BB78548}">
      <text>
        <r>
          <rPr>
            <sz val="9"/>
            <color indexed="81"/>
            <rFont val="MS P ゴシック"/>
            <family val="3"/>
            <charset val="128"/>
          </rPr>
          <t xml:space="preserve">
A-24より変更</t>
        </r>
      </text>
    </comment>
    <comment ref="B2618" authorId="0" shapeId="0" xr:uid="{00000000-0006-0000-0200-000010000000}">
      <text>
        <r>
          <rPr>
            <b/>
            <sz val="9"/>
            <color indexed="81"/>
            <rFont val="MS P ゴシック"/>
            <family val="3"/>
            <charset val="128"/>
          </rPr>
          <t>iseyama:</t>
        </r>
        <r>
          <rPr>
            <sz val="9"/>
            <color indexed="81"/>
            <rFont val="MS P ゴシック"/>
            <family val="3"/>
            <charset val="128"/>
          </rPr>
          <t xml:space="preserve">
EC再販</t>
        </r>
      </text>
    </comment>
    <comment ref="B2619" authorId="0" shapeId="0" xr:uid="{00000000-0006-0000-0200-000011000000}">
      <text>
        <r>
          <rPr>
            <b/>
            <sz val="9"/>
            <color indexed="81"/>
            <rFont val="MS P ゴシック"/>
            <family val="3"/>
            <charset val="128"/>
          </rPr>
          <t>iseyama:</t>
        </r>
        <r>
          <rPr>
            <sz val="9"/>
            <color indexed="81"/>
            <rFont val="MS P ゴシック"/>
            <family val="3"/>
            <charset val="128"/>
          </rPr>
          <t xml:space="preserve">
EC再販</t>
        </r>
      </text>
    </comment>
    <comment ref="BJ2635" authorId="0" shapeId="0" xr:uid="{00000000-0006-0000-0200-00000F000000}">
      <text>
        <r>
          <rPr>
            <sz val="6"/>
            <color indexed="81"/>
            <rFont val="MS P ゴシック"/>
            <family val="3"/>
            <charset val="128"/>
          </rPr>
          <t>完成品完売したら
セットマスタに変更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2650" authorId="2" shapeId="0" xr:uid="{00000000-0006-0000-0200-00000C000000}">
      <text>
        <r>
          <rPr>
            <sz val="8"/>
            <color indexed="81"/>
            <rFont val="MS P ゴシック"/>
            <family val="3"/>
            <charset val="128"/>
          </rPr>
          <t xml:space="preserve">エムシー様アクラス様のような方用に、
0003-0012は開けておく。
［タグ］も現時点では空。
</t>
        </r>
      </text>
    </comment>
    <comment ref="H2660" authorId="0" shapeId="0" xr:uid="{823F0042-38FB-4346-9170-6EC87EC65232}">
      <text>
        <r>
          <rPr>
            <b/>
            <sz val="6"/>
            <color indexed="81"/>
            <rFont val="MS P ゴシック"/>
            <family val="3"/>
            <charset val="128"/>
          </rPr>
          <t>底面Φ25㎝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2669" authorId="2" shapeId="0" xr:uid="{00000000-0006-0000-0200-000012000000}">
      <text>
        <r>
          <rPr>
            <sz val="9"/>
            <color indexed="81"/>
            <rFont val="MS P ゴシック"/>
            <family val="3"/>
            <charset val="128"/>
          </rPr>
          <t>NBCOを共通で使用。
混在して商品を購入してる場合でも、多い分類に一括。
例：ミニグリーン2個とドウダンツツジ GWプランター H195cm の場合は、
PROD-GP_180uで、
専用urLを発行。
在庫を無限在庫に設定。
金額は都度記入。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2677" authorId="0" shapeId="0" xr:uid="{31B8D265-A4FF-4FC2-BB49-D5323AD9BDFB}">
      <text>
        <r>
          <rPr>
            <b/>
            <sz val="9"/>
            <color indexed="81"/>
            <rFont val="MS P ゴシック"/>
            <family val="3"/>
            <charset val="128"/>
          </rPr>
          <t>bc-2176より変更</t>
        </r>
      </text>
    </comment>
    <comment ref="DN2777" authorId="1" shapeId="0" xr:uid="{8B229483-B5E3-4B9F-BEFC-227ADFBAAE23}">
      <text>
        <r>
          <rPr>
            <b/>
            <sz val="9"/>
            <color indexed="81"/>
            <rFont val="MS P ゴシック"/>
            <family val="3"/>
            <charset val="128"/>
          </rPr>
          <t>奥山佳奈子:</t>
        </r>
        <r>
          <rPr>
            <sz val="9"/>
            <color indexed="81"/>
            <rFont val="MS P ゴシック"/>
            <family val="3"/>
            <charset val="128"/>
          </rPr>
          <t xml:space="preserve">
24.4.12の時点で
新売価が入力済だったので、
CW列に○を入力した</t>
        </r>
      </text>
    </comment>
    <comment ref="DN2778" authorId="1" shapeId="0" xr:uid="{06565298-FBB2-4BD2-B884-7D8189C2BDF1}">
      <text>
        <r>
          <rPr>
            <b/>
            <sz val="9"/>
            <color indexed="81"/>
            <rFont val="MS P ゴシック"/>
            <family val="3"/>
            <charset val="128"/>
          </rPr>
          <t>奥山佳奈子:</t>
        </r>
        <r>
          <rPr>
            <sz val="9"/>
            <color indexed="81"/>
            <rFont val="MS P ゴシック"/>
            <family val="3"/>
            <charset val="128"/>
          </rPr>
          <t xml:space="preserve">
24.4.12の時点で
新売価が入力済だったので、
CW列に○を入力した</t>
        </r>
      </text>
    </comment>
    <comment ref="DN2812" authorId="1" shapeId="0" xr:uid="{1B51D8AD-F2CD-4302-89AD-5A4C51970635}">
      <text>
        <r>
          <rPr>
            <b/>
            <sz val="9"/>
            <color indexed="81"/>
            <rFont val="MS P ゴシック"/>
            <family val="3"/>
            <charset val="128"/>
          </rPr>
          <t>奥山佳奈子:</t>
        </r>
        <r>
          <rPr>
            <sz val="9"/>
            <color indexed="81"/>
            <rFont val="MS P ゴシック"/>
            <family val="3"/>
            <charset val="128"/>
          </rPr>
          <t xml:space="preserve">
24.4.12の時点で
新売価が入力済だったので、
CW列に○を入力した</t>
        </r>
      </text>
    </comment>
    <comment ref="T2887" authorId="0" shapeId="0" xr:uid="{88CAD2AB-B332-4391-B289-0C708919CE0D}">
      <text>
        <r>
          <rPr>
            <b/>
            <sz val="6"/>
            <color indexed="81"/>
            <rFont val="MS P ゴシック"/>
            <family val="3"/>
            <charset val="128"/>
          </rPr>
          <t>A-61より変更
無くなるまでA-40</t>
        </r>
      </text>
    </comment>
    <comment ref="AL2887" authorId="0" shapeId="0" xr:uid="{00000000-0006-0000-0200-00000D000000}">
      <text>
        <r>
          <rPr>
            <sz val="6"/>
            <color indexed="81"/>
            <rFont val="MS P ゴシック"/>
            <family val="3"/>
            <charset val="128"/>
          </rPr>
          <t xml:space="preserve">
アソート2本￥9250</t>
        </r>
      </text>
    </comment>
    <comment ref="T2888" authorId="0" shapeId="0" xr:uid="{24EC0EDD-F14F-49C3-9846-FA66DCA618EE}">
      <text>
        <r>
          <rPr>
            <b/>
            <sz val="6"/>
            <color indexed="81"/>
            <rFont val="MS P ゴシック"/>
            <family val="3"/>
            <charset val="128"/>
          </rPr>
          <t>A-62より変更</t>
        </r>
      </text>
    </comment>
    <comment ref="AL2888" authorId="0" shapeId="0" xr:uid="{00000000-0006-0000-0200-00000E000000}">
      <text>
        <r>
          <rPr>
            <sz val="6"/>
            <color indexed="81"/>
            <rFont val="MS P ゴシック"/>
            <family val="3"/>
            <charset val="128"/>
          </rPr>
          <t xml:space="preserve">
アソート2本￥9250</t>
        </r>
      </text>
    </comment>
  </commentList>
</comments>
</file>

<file path=xl/sharedStrings.xml><?xml version="1.0" encoding="utf-8"?>
<sst xmlns="http://schemas.openxmlformats.org/spreadsheetml/2006/main" count="42603" uniqueCount="13114">
  <si>
    <t>価格改定リスト</t>
    <rPh sb="0" eb="4">
      <t>カカクカイテイ</t>
    </rPh>
    <phoneticPr fontId="10"/>
  </si>
  <si>
    <t>作成日：2024/4/22</t>
    <phoneticPr fontId="10"/>
  </si>
  <si>
    <t xml:space="preserve">価格改定は、表記日の受注分より適用させていただきます。
一部の商品は、仕様変更と共に価格も改定となりますので、予めご了承ください。
仕様変更は、2024年4月以降に、随時切り替えとなります。
</t>
    <rPh sb="0" eb="4">
      <t>カカクカイテイ</t>
    </rPh>
    <rPh sb="6" eb="8">
      <t>ヒョウキ</t>
    </rPh>
    <rPh sb="8" eb="9">
      <t>ヒ</t>
    </rPh>
    <rPh sb="10" eb="13">
      <t>ジュチュウブン</t>
    </rPh>
    <rPh sb="15" eb="17">
      <t>テキヨウ</t>
    </rPh>
    <phoneticPr fontId="10"/>
  </si>
  <si>
    <t>カテゴリー</t>
    <phoneticPr fontId="8"/>
  </si>
  <si>
    <t>品番</t>
  </si>
  <si>
    <t>ＪＡＮコード</t>
    <phoneticPr fontId="8"/>
  </si>
  <si>
    <t>商品名</t>
    <rPh sb="0" eb="3">
      <t>ショウヒn</t>
    </rPh>
    <phoneticPr fontId="8"/>
  </si>
  <si>
    <t>付属品の種類</t>
    <rPh sb="0" eb="2">
      <t>フゾク</t>
    </rPh>
    <rPh sb="2" eb="3">
      <t>ヒン</t>
    </rPh>
    <rPh sb="4" eb="6">
      <t>シュルイ</t>
    </rPh>
    <phoneticPr fontId="8"/>
  </si>
  <si>
    <t>旧・標準売価
（税抜）</t>
    <rPh sb="0" eb="1">
      <t>キュウ</t>
    </rPh>
    <rPh sb="2" eb="4">
      <t>ヒョウジュン</t>
    </rPh>
    <rPh sb="4" eb="6">
      <t>バイカ</t>
    </rPh>
    <rPh sb="8" eb="10">
      <t>ゼイヌ</t>
    </rPh>
    <phoneticPr fontId="8"/>
  </si>
  <si>
    <t>新・標準売価
（税抜）</t>
    <rPh sb="0" eb="1">
      <t>シン</t>
    </rPh>
    <rPh sb="8" eb="10">
      <t>ゼイヌ</t>
    </rPh>
    <phoneticPr fontId="8"/>
  </si>
  <si>
    <t>価格改定日</t>
    <rPh sb="0" eb="2">
      <t>カカク</t>
    </rPh>
    <rPh sb="2" eb="4">
      <t>カイテイ</t>
    </rPh>
    <rPh sb="4" eb="5">
      <t>ヒ</t>
    </rPh>
    <phoneticPr fontId="8"/>
  </si>
  <si>
    <t>仕様変更の内容</t>
    <rPh sb="0" eb="4">
      <t>シヨウヘンコウ</t>
    </rPh>
    <rPh sb="5" eb="7">
      <t>ナイヨウ</t>
    </rPh>
    <phoneticPr fontId="8"/>
  </si>
  <si>
    <t>変更完了日</t>
    <rPh sb="0" eb="2">
      <t>ヘンコウ</t>
    </rPh>
    <rPh sb="2" eb="4">
      <t>カンリョウ</t>
    </rPh>
    <rPh sb="4" eb="5">
      <t>ヒ</t>
    </rPh>
    <phoneticPr fontId="10"/>
  </si>
  <si>
    <t>備考</t>
    <rPh sb="0" eb="2">
      <t>ビコウ</t>
    </rPh>
    <phoneticPr fontId="8"/>
  </si>
  <si>
    <t>CUPBON（盆栽）</t>
  </si>
  <si>
    <t>PRGR-0879</t>
  </si>
  <si>
    <t>4971587744792</t>
  </si>
  <si>
    <t>シノブ ぐいのみ 御本手</t>
  </si>
  <si>
    <t>2024.05.15追記</t>
    <rPh sb="10" eb="12">
      <t>ツイキ</t>
    </rPh>
    <phoneticPr fontId="10"/>
  </si>
  <si>
    <t>PRGR-0931</t>
  </si>
  <si>
    <t>4589635421788</t>
  </si>
  <si>
    <t>松 吹き流し ぐいのみ 御本手</t>
  </si>
  <si>
    <t>PRGR-0932</t>
  </si>
  <si>
    <t>4589635421795</t>
  </si>
  <si>
    <t>松 三本 ぐいのみ 御本手</t>
  </si>
  <si>
    <t>CUPBON（盆栽）</t>
    <phoneticPr fontId="8"/>
  </si>
  <si>
    <t>PRGR-1173</t>
    <phoneticPr fontId="8"/>
  </si>
  <si>
    <t>4589635431275</t>
    <phoneticPr fontId="8"/>
  </si>
  <si>
    <t>松 吹き流しS リングベース</t>
  </si>
  <si>
    <t>仕様変更日に準ずる</t>
    <rPh sb="0" eb="4">
      <t>シヨウヘンコウ</t>
    </rPh>
    <rPh sb="4" eb="5">
      <t>ヒ</t>
    </rPh>
    <rPh sb="6" eb="7">
      <t>ジュン</t>
    </rPh>
    <phoneticPr fontId="10"/>
  </si>
  <si>
    <t>器サイズ変更</t>
    <phoneticPr fontId="8"/>
  </si>
  <si>
    <t>※2024.04.17</t>
    <phoneticPr fontId="10"/>
  </si>
  <si>
    <t>PRGR-1174</t>
    <phoneticPr fontId="8"/>
  </si>
  <si>
    <t>4589635431282</t>
    <phoneticPr fontId="8"/>
  </si>
  <si>
    <t>松 吹き流しL リングベース</t>
  </si>
  <si>
    <t>フロアグリーン（観葉植物） 181cm～</t>
    <phoneticPr fontId="8"/>
  </si>
  <si>
    <t>PRGR-1540GY</t>
    <phoneticPr fontId="8"/>
  </si>
  <si>
    <t>4589635438465</t>
    <phoneticPr fontId="8"/>
  </si>
  <si>
    <t>ツイストウンベラータ エッグポット H200cm</t>
    <phoneticPr fontId="8"/>
  </si>
  <si>
    <t>ココファイバー</t>
    <phoneticPr fontId="8"/>
  </si>
  <si>
    <t>器の変更（エッグ→ボウル)</t>
    <phoneticPr fontId="8"/>
  </si>
  <si>
    <t>※2024.04.18</t>
    <phoneticPr fontId="10"/>
  </si>
  <si>
    <t>PRGR-1540WH</t>
    <phoneticPr fontId="8"/>
  </si>
  <si>
    <t>4589635438472</t>
    <phoneticPr fontId="8"/>
  </si>
  <si>
    <t>ツイストウンベラータ エッグポット H200cm</t>
  </si>
  <si>
    <t>PRGR-1541GY</t>
    <phoneticPr fontId="8"/>
  </si>
  <si>
    <t>4589635438489</t>
    <phoneticPr fontId="8"/>
  </si>
  <si>
    <t>ツイストアルテシマ エッグポット H200cm</t>
  </si>
  <si>
    <t>PRGR-1541WH</t>
    <phoneticPr fontId="8"/>
  </si>
  <si>
    <t>4589635438496</t>
    <phoneticPr fontId="8"/>
  </si>
  <si>
    <t>PRGR-1542GY</t>
    <phoneticPr fontId="8"/>
  </si>
  <si>
    <t>4589635438502</t>
    <phoneticPr fontId="8"/>
  </si>
  <si>
    <t>ツイストパキラ エッグポット H200cm</t>
  </si>
  <si>
    <t>PRGR-1542WH</t>
    <phoneticPr fontId="8"/>
  </si>
  <si>
    <t>4589635438519</t>
    <phoneticPr fontId="8"/>
  </si>
  <si>
    <t>ツイストパキラ エッグポット H200cm</t>
    <phoneticPr fontId="8"/>
  </si>
  <si>
    <t>PRGR-1546GY</t>
    <phoneticPr fontId="8"/>
  </si>
  <si>
    <t>4589635438557</t>
    <phoneticPr fontId="8"/>
  </si>
  <si>
    <t>オリーブ エッグポット H200cm</t>
  </si>
  <si>
    <t>PRGR-1546WH</t>
    <phoneticPr fontId="8"/>
  </si>
  <si>
    <t>4589635438564</t>
    <phoneticPr fontId="8"/>
  </si>
  <si>
    <t>PRGR-1549GY</t>
    <phoneticPr fontId="8"/>
  </si>
  <si>
    <t>4589635438618</t>
    <phoneticPr fontId="8"/>
  </si>
  <si>
    <t>シダ エッグポット H210cm</t>
  </si>
  <si>
    <t>PRGR-1549WH</t>
    <phoneticPr fontId="8"/>
  </si>
  <si>
    <t>4589635438625</t>
    <phoneticPr fontId="8"/>
  </si>
  <si>
    <t>単品花材・花器・資材</t>
  </si>
  <si>
    <t>4037846123033</t>
  </si>
  <si>
    <t>ディケイドベース M PHILIPPI H30cm</t>
  </si>
  <si>
    <t>2024.04.22追記</t>
    <rPh sb="10" eb="12">
      <t>ツイキ</t>
    </rPh>
    <phoneticPr fontId="10"/>
  </si>
  <si>
    <t>4037846137016</t>
  </si>
  <si>
    <t>エスメラルダベース M PHILIPPI H24cm</t>
  </si>
  <si>
    <t>4037846137023</t>
  </si>
  <si>
    <t>エスメラルダベース L PHILIPPI H32cm</t>
  </si>
  <si>
    <t>123054</t>
  </si>
  <si>
    <t>4037846123040</t>
  </si>
  <si>
    <t>ディケイドベース L PHILIPPI H35cm</t>
  </si>
  <si>
    <t>123168</t>
  </si>
  <si>
    <t>4037846160113</t>
  </si>
  <si>
    <t>フロウトベース ステラル PHILIPPI H8cm</t>
  </si>
  <si>
    <t>123169</t>
  </si>
  <si>
    <t>4037846160120</t>
  </si>
  <si>
    <t>フロウトベース ラウンド PHILIPPI H16.8cm</t>
  </si>
  <si>
    <t>123170</t>
  </si>
  <si>
    <t>4037846160137</t>
  </si>
  <si>
    <t>フロウトベース トール PHILIPPI H22.6cm</t>
  </si>
  <si>
    <t>149001</t>
  </si>
  <si>
    <t>4037846136996</t>
  </si>
  <si>
    <t>オメガベース PHILIPPI H27cm</t>
  </si>
  <si>
    <t>149002</t>
  </si>
  <si>
    <t>4037846137009</t>
  </si>
  <si>
    <t>エスメラルダベース S PHILIPPI H16cm</t>
  </si>
  <si>
    <t>366-436-100</t>
  </si>
  <si>
    <t>4982023092605</t>
  </si>
  <si>
    <t>カルムM H24cm</t>
  </si>
  <si>
    <t>PA-0468</t>
    <phoneticPr fontId="8"/>
  </si>
  <si>
    <t>4589635424925</t>
  </si>
  <si>
    <t>ドウダンツツジ グリーン H115cm</t>
  </si>
  <si>
    <t>PAC-0001</t>
    <phoneticPr fontId="8"/>
  </si>
  <si>
    <t>4511255482207</t>
  </si>
  <si>
    <t xml:space="preserve">ドウダンツツジ グラスグリーン H120cm </t>
    <phoneticPr fontId="8"/>
  </si>
  <si>
    <t>フロアパーテーション</t>
    <phoneticPr fontId="8"/>
  </si>
  <si>
    <t>PRGR-01</t>
  </si>
  <si>
    <t>4589635436836</t>
    <phoneticPr fontId="8"/>
  </si>
  <si>
    <t>ポトス インナーポット 6号</t>
    <phoneticPr fontId="8"/>
  </si>
  <si>
    <t>PRGR-02</t>
  </si>
  <si>
    <t>4589635436843</t>
    <phoneticPr fontId="8"/>
  </si>
  <si>
    <t>アイビー インナーポット 6号</t>
  </si>
  <si>
    <t>PRGR-03</t>
  </si>
  <si>
    <t>4589635436850</t>
    <phoneticPr fontId="8"/>
  </si>
  <si>
    <t>フィットニア インナーポット 6号</t>
  </si>
  <si>
    <t>PRGR-04</t>
  </si>
  <si>
    <t>4589635436867</t>
    <phoneticPr fontId="8"/>
  </si>
  <si>
    <t>カラジウム インナーポット 6号</t>
  </si>
  <si>
    <t>PRGR-05</t>
  </si>
  <si>
    <t>4589635436874</t>
    <phoneticPr fontId="8"/>
  </si>
  <si>
    <t>アジアンタム インナーポット 6号</t>
  </si>
  <si>
    <t>PRGR-07</t>
  </si>
  <si>
    <t>4589635436898</t>
    <phoneticPr fontId="8"/>
  </si>
  <si>
    <t>マグノリア インナーポット 6号</t>
  </si>
  <si>
    <t>PRGR-08</t>
  </si>
  <si>
    <t>4589635436904</t>
    <phoneticPr fontId="8"/>
  </si>
  <si>
    <t>ベンジャミン インナーポット 6号</t>
  </si>
  <si>
    <t>フロアグリーン（観葉植物） ～120cm</t>
    <phoneticPr fontId="8"/>
  </si>
  <si>
    <t>PRGR-0835E</t>
  </si>
  <si>
    <t>4971587743757</t>
    <phoneticPr fontId="8"/>
  </si>
  <si>
    <t>マグノリア スリムプランター H120cm</t>
    <phoneticPr fontId="8"/>
  </si>
  <si>
    <t>エコストーン</t>
  </si>
  <si>
    <t>PRGR-0835R</t>
  </si>
  <si>
    <t>4971587743733</t>
    <phoneticPr fontId="8"/>
  </si>
  <si>
    <t>マグノリア スリムプランター H120cm</t>
  </si>
  <si>
    <t>リバーロック</t>
    <phoneticPr fontId="8"/>
  </si>
  <si>
    <t>PRGR-0835W</t>
  </si>
  <si>
    <t>4971587-743740</t>
    <phoneticPr fontId="8"/>
  </si>
  <si>
    <t>ウッドチップ</t>
    <phoneticPr fontId="8"/>
  </si>
  <si>
    <t>PRGR-09</t>
  </si>
  <si>
    <t>4589635436911</t>
    <phoneticPr fontId="8"/>
  </si>
  <si>
    <t>ウンベラータ インナーポット 6号</t>
  </si>
  <si>
    <t xml:space="preserve">	CUPBON（盆栽）</t>
    <phoneticPr fontId="8"/>
  </si>
  <si>
    <t>PRGR-0908</t>
  </si>
  <si>
    <t>4971587744877</t>
    <phoneticPr fontId="8"/>
  </si>
  <si>
    <t>シノブ ウォールデコS</t>
    <phoneticPr fontId="8"/>
  </si>
  <si>
    <t>PRGR-0909</t>
  </si>
  <si>
    <t>4971587744570</t>
    <phoneticPr fontId="8"/>
  </si>
  <si>
    <t>松 吹き流し ウォールデコS</t>
  </si>
  <si>
    <t>PRGR-0910</t>
  </si>
  <si>
    <t>4971587744587</t>
    <phoneticPr fontId="8"/>
  </si>
  <si>
    <t>松 三本 ウォールデコS</t>
  </si>
  <si>
    <t>テーブルグリーン（中型） 20cm～</t>
    <phoneticPr fontId="8"/>
  </si>
  <si>
    <t>PRGR-0957</t>
    <phoneticPr fontId="8"/>
  </si>
  <si>
    <t>4589635422112</t>
    <phoneticPr fontId="8"/>
  </si>
  <si>
    <t>スノーボールウォーター トラペゾイド</t>
  </si>
  <si>
    <t>PRGR-10</t>
    <phoneticPr fontId="8"/>
  </si>
  <si>
    <t>4589635436928</t>
    <phoneticPr fontId="8"/>
  </si>
  <si>
    <t>アレカヤシ インナーポット 6号</t>
  </si>
  <si>
    <t>PRGR-1028</t>
    <phoneticPr fontId="8"/>
  </si>
  <si>
    <t>4589635425946</t>
    <phoneticPr fontId="8"/>
  </si>
  <si>
    <t>ブロッサムリーフ ウォータートラペゾイド</t>
  </si>
  <si>
    <t>PRGR-1030</t>
  </si>
  <si>
    <t>4589635425960</t>
    <phoneticPr fontId="8"/>
  </si>
  <si>
    <t>ドウダンツツジ ガラスシリンダー H105cm</t>
  </si>
  <si>
    <t>リバーロック</t>
  </si>
  <si>
    <t>PRGR-1032</t>
    <phoneticPr fontId="8"/>
  </si>
  <si>
    <t>4589635425984</t>
    <phoneticPr fontId="8"/>
  </si>
  <si>
    <t>アジアンタム ガラスシリンダー  H105cm</t>
  </si>
  <si>
    <t>白玉石</t>
    <rPh sb="0" eb="1">
      <t>シロ</t>
    </rPh>
    <rPh sb="1" eb="3">
      <t>タマイシ</t>
    </rPh>
    <phoneticPr fontId="9"/>
  </si>
  <si>
    <t>PRGR-1076</t>
    <phoneticPr fontId="8"/>
  </si>
  <si>
    <t>4589635427018</t>
    <phoneticPr fontId="8"/>
  </si>
  <si>
    <t>モミジ 寄せ植え苔玉 黒岩皿</t>
    <phoneticPr fontId="8"/>
  </si>
  <si>
    <t>PRGR-1076M</t>
  </si>
  <si>
    <t>設定なし</t>
    <rPh sb="0" eb="2">
      <t>セッテイ</t>
    </rPh>
    <phoneticPr fontId="10"/>
  </si>
  <si>
    <t>モミジ 寄せ植え苔玉 黒岩皿 実付</t>
    <phoneticPr fontId="8"/>
  </si>
  <si>
    <t>PRGR-1077</t>
    <phoneticPr fontId="8"/>
  </si>
  <si>
    <t>4589635427025</t>
    <phoneticPr fontId="8"/>
  </si>
  <si>
    <t>サンキライ 寄せ植え苔玉 黒岩皿</t>
  </si>
  <si>
    <t>PRGR-1079</t>
    <phoneticPr fontId="8"/>
  </si>
  <si>
    <t>4589635427049</t>
    <phoneticPr fontId="8"/>
  </si>
  <si>
    <t>桜の葉 寄せ植え苔玉 黒岩皿</t>
  </si>
  <si>
    <t>PRGR-1079M</t>
  </si>
  <si>
    <t>桜の葉 寄せ植え苔玉 黒岩皿 実付</t>
    <phoneticPr fontId="8"/>
  </si>
  <si>
    <t>PRGR-1097</t>
    <phoneticPr fontId="8"/>
  </si>
  <si>
    <t>4589635428404</t>
    <phoneticPr fontId="8"/>
  </si>
  <si>
    <t>マリモ 檜炭ボール(黒皿)</t>
  </si>
  <si>
    <t>PRGR-1098</t>
    <phoneticPr fontId="8"/>
  </si>
  <si>
    <t>4589635428411</t>
    <phoneticPr fontId="8"/>
  </si>
  <si>
    <t>シノブ 檜炭ボール(黒皿)</t>
  </si>
  <si>
    <t>PRGR-1099</t>
    <phoneticPr fontId="8"/>
  </si>
  <si>
    <t>4589635428428</t>
    <phoneticPr fontId="8"/>
  </si>
  <si>
    <t>サンキライ 檜炭ボール(黒皿)</t>
  </si>
  <si>
    <t>PRGR-1101</t>
    <phoneticPr fontId="8"/>
  </si>
  <si>
    <t>4589635428442</t>
    <phoneticPr fontId="8"/>
  </si>
  <si>
    <t xml:space="preserve">松 吹き流し 檜炭ボール(黒皿) </t>
  </si>
  <si>
    <t>PRGR-1102</t>
    <phoneticPr fontId="8"/>
  </si>
  <si>
    <t>4589635428459</t>
    <phoneticPr fontId="8"/>
  </si>
  <si>
    <t>トクサ 檜炭ボール(黒皿)</t>
    <phoneticPr fontId="8"/>
  </si>
  <si>
    <t>PRGR-1103</t>
    <phoneticPr fontId="8"/>
  </si>
  <si>
    <t>4589635428466</t>
    <phoneticPr fontId="8"/>
  </si>
  <si>
    <t>モミジ 檜炭ボール(黒皿)</t>
  </si>
  <si>
    <t>PRGR-1104</t>
    <phoneticPr fontId="8"/>
  </si>
  <si>
    <t>4589635428534</t>
    <phoneticPr fontId="8"/>
  </si>
  <si>
    <t>ドウダンツツジ ウォーター H100cm</t>
    <phoneticPr fontId="8"/>
  </si>
  <si>
    <t>PRGR-1105</t>
    <phoneticPr fontId="8"/>
  </si>
  <si>
    <t>4589635428541</t>
    <phoneticPr fontId="8"/>
  </si>
  <si>
    <t>アジアンタム ウォーター  H70cm</t>
    <phoneticPr fontId="10"/>
  </si>
  <si>
    <t>PRGR-1142</t>
  </si>
  <si>
    <t>4589635429838</t>
    <phoneticPr fontId="8"/>
  </si>
  <si>
    <t>アレカヤシ ウッドスタンド H100cm</t>
  </si>
  <si>
    <t>PRGR-1162</t>
    <phoneticPr fontId="8"/>
  </si>
  <si>
    <t>4589635430162</t>
    <phoneticPr fontId="8"/>
  </si>
  <si>
    <t>トクサ 寄せ植え 檜炭ボール(黒皿)</t>
  </si>
  <si>
    <t>PRGR-1163</t>
  </si>
  <si>
    <t>4589635430179</t>
    <phoneticPr fontId="8"/>
  </si>
  <si>
    <t>桜の葉 寄せ植え 檜炭ボール(黒皿)</t>
  </si>
  <si>
    <t>PRGR-1163M</t>
  </si>
  <si>
    <t>桜の葉 寄せ植え 檜炭ボール(黒皿)  実付</t>
    <phoneticPr fontId="8"/>
  </si>
  <si>
    <t>PRGR-1175</t>
    <phoneticPr fontId="8"/>
  </si>
  <si>
    <t>4589635431046</t>
    <phoneticPr fontId="8"/>
  </si>
  <si>
    <t>アジアンタム×ベリー ウォータートラぺゾイド</t>
  </si>
  <si>
    <t>PRGR-1180</t>
    <phoneticPr fontId="8"/>
  </si>
  <si>
    <t>4589635431510</t>
    <phoneticPr fontId="8"/>
  </si>
  <si>
    <t>シュガーバイン 棚上グリーン</t>
    <phoneticPr fontId="8"/>
  </si>
  <si>
    <t>PRGR-1182</t>
    <phoneticPr fontId="8"/>
  </si>
  <si>
    <t>4589635431534</t>
    <phoneticPr fontId="8"/>
  </si>
  <si>
    <t>スパニッシュモス 棚上グリーン</t>
  </si>
  <si>
    <t>ウォールグリーン（壁掛け）</t>
    <phoneticPr fontId="8"/>
  </si>
  <si>
    <t>PRGR-1183</t>
    <phoneticPr fontId="8"/>
  </si>
  <si>
    <t>4589635431541</t>
    <phoneticPr fontId="8"/>
  </si>
  <si>
    <t>消臭ハンギンググリーン 2個セットB</t>
    <phoneticPr fontId="8"/>
  </si>
  <si>
    <t>エコストーン</t>
    <phoneticPr fontId="8"/>
  </si>
  <si>
    <t>フロアグリーン（観葉植物） ～180cm</t>
    <phoneticPr fontId="8"/>
  </si>
  <si>
    <t>PRGR-1190</t>
    <phoneticPr fontId="8"/>
  </si>
  <si>
    <t>4589635435372</t>
    <phoneticPr fontId="8"/>
  </si>
  <si>
    <t>フィカスアルテシマ TPプランター H150cm</t>
  </si>
  <si>
    <t xml:space="preserve">ココファイバー </t>
    <phoneticPr fontId="8"/>
  </si>
  <si>
    <t>PRGR-1201</t>
    <phoneticPr fontId="8"/>
  </si>
  <si>
    <t>4589635431800</t>
    <phoneticPr fontId="8"/>
  </si>
  <si>
    <t>モミジ×シノブ ウォールデコM</t>
  </si>
  <si>
    <t>PRGR-1202</t>
    <phoneticPr fontId="8"/>
  </si>
  <si>
    <t>4589635431817</t>
    <phoneticPr fontId="8"/>
  </si>
  <si>
    <t>マリモ×シノブ ウォールデコM</t>
  </si>
  <si>
    <t>PRGR-1203</t>
    <phoneticPr fontId="8"/>
  </si>
  <si>
    <t>4589635431824</t>
    <phoneticPr fontId="8"/>
  </si>
  <si>
    <t>ドウダンツツジ ウォーター H60cm</t>
    <phoneticPr fontId="8"/>
  </si>
  <si>
    <t>PRGR-1231</t>
    <phoneticPr fontId="8"/>
  </si>
  <si>
    <t>4589635432326</t>
    <phoneticPr fontId="8"/>
  </si>
  <si>
    <t>モミジ 寄せ植え盆栽 リングベースS</t>
    <phoneticPr fontId="8"/>
  </si>
  <si>
    <t>デザイン変更</t>
    <phoneticPr fontId="8"/>
  </si>
  <si>
    <t>※2024.06.01</t>
    <phoneticPr fontId="10"/>
  </si>
  <si>
    <t>PRGR-1232</t>
    <phoneticPr fontId="8"/>
  </si>
  <si>
    <t>4589635432333</t>
    <phoneticPr fontId="8"/>
  </si>
  <si>
    <t>桜の葉 寄せ植え盆栽 リングベースS</t>
  </si>
  <si>
    <t>PRGR-1234</t>
    <phoneticPr fontId="8"/>
  </si>
  <si>
    <t>4589635432548</t>
    <phoneticPr fontId="8"/>
  </si>
  <si>
    <t>ドウダンツツジ ウォーター H108cm</t>
  </si>
  <si>
    <t>PRGR-1235</t>
    <phoneticPr fontId="8"/>
  </si>
  <si>
    <t>4589635432630</t>
    <phoneticPr fontId="8"/>
  </si>
  <si>
    <t>チランジア ガラスシリンダー Ｈ31cｍ</t>
  </si>
  <si>
    <t>白玉石、ウッドチップ</t>
    <phoneticPr fontId="8"/>
  </si>
  <si>
    <t>PRGR-1236</t>
    <phoneticPr fontId="8"/>
  </si>
  <si>
    <t>4589635432708</t>
  </si>
  <si>
    <t>アレカヤシ オベリスポット H80cm</t>
    <phoneticPr fontId="8"/>
  </si>
  <si>
    <t>ココファイバー　</t>
    <phoneticPr fontId="8"/>
  </si>
  <si>
    <t>PRGR-1236W</t>
    <phoneticPr fontId="8"/>
  </si>
  <si>
    <t>4589635420378</t>
    <phoneticPr fontId="8"/>
  </si>
  <si>
    <t>アレカヤシ オベリスポット脚付 H93cm</t>
  </si>
  <si>
    <t>PRGR-1237</t>
    <phoneticPr fontId="8"/>
  </si>
  <si>
    <t>4589635432715</t>
    <phoneticPr fontId="8"/>
  </si>
  <si>
    <t>ツイストパキラ オベリスポット H95cm</t>
  </si>
  <si>
    <t>PRGR-1238E</t>
    <phoneticPr fontId="8"/>
  </si>
  <si>
    <t>4589635434207</t>
    <phoneticPr fontId="8"/>
  </si>
  <si>
    <t>ツイストパキラ スリムプランター H113cm</t>
  </si>
  <si>
    <t>PRGR-1238R</t>
    <phoneticPr fontId="8"/>
  </si>
  <si>
    <t>4589635434214</t>
    <phoneticPr fontId="8"/>
  </si>
  <si>
    <t>PRGR-1238W</t>
    <phoneticPr fontId="8"/>
  </si>
  <si>
    <t>4589635434221</t>
    <phoneticPr fontId="8"/>
  </si>
  <si>
    <t>PRGR-1239</t>
    <phoneticPr fontId="8"/>
  </si>
  <si>
    <t>4589635432739</t>
    <phoneticPr fontId="8"/>
  </si>
  <si>
    <t>ツイストパキラ ウッドスタンド H125cm</t>
  </si>
  <si>
    <t>PRGR-1240BG</t>
    <phoneticPr fontId="8"/>
  </si>
  <si>
    <t>4589635435389</t>
    <phoneticPr fontId="8"/>
  </si>
  <si>
    <t>パキラ GWプランター  H130cm</t>
  </si>
  <si>
    <t>PRGR-1240BW</t>
    <phoneticPr fontId="8"/>
  </si>
  <si>
    <t>4589635435396</t>
    <phoneticPr fontId="8"/>
  </si>
  <si>
    <t>PRGR-1240GY</t>
    <phoneticPr fontId="8"/>
  </si>
  <si>
    <t>4589635432753</t>
    <phoneticPr fontId="8"/>
  </si>
  <si>
    <t>PRGR-1240WH</t>
    <phoneticPr fontId="8"/>
  </si>
  <si>
    <t>4589635432746</t>
    <phoneticPr fontId="8"/>
  </si>
  <si>
    <t>PRGR-1241BK</t>
    <phoneticPr fontId="8"/>
  </si>
  <si>
    <t>4589635435419</t>
    <phoneticPr fontId="8"/>
  </si>
  <si>
    <t>パキラ エッグポット H125cm</t>
  </si>
  <si>
    <t>PRGR-1241GY</t>
    <phoneticPr fontId="8"/>
  </si>
  <si>
    <t>4589635432777</t>
    <phoneticPr fontId="8"/>
  </si>
  <si>
    <t>器の表面仕上げ変更</t>
    <rPh sb="2" eb="4">
      <t>ヒョウメン</t>
    </rPh>
    <rPh sb="4" eb="6">
      <t>シア</t>
    </rPh>
    <rPh sb="7" eb="9">
      <t>ヘンコウ</t>
    </rPh>
    <phoneticPr fontId="8"/>
  </si>
  <si>
    <t>PRGR-1241IV</t>
    <phoneticPr fontId="8"/>
  </si>
  <si>
    <t>4589635435402</t>
    <phoneticPr fontId="8"/>
  </si>
  <si>
    <t>PRGR-1271BG</t>
    <phoneticPr fontId="8"/>
  </si>
  <si>
    <t>4589635435723</t>
    <phoneticPr fontId="8"/>
  </si>
  <si>
    <t>ドラセナ GWプランター H128cm</t>
  </si>
  <si>
    <t>PRGR-1271BW</t>
    <phoneticPr fontId="8"/>
  </si>
  <si>
    <t>4589635435730</t>
    <phoneticPr fontId="8"/>
  </si>
  <si>
    <t>PRGR-1271GY</t>
  </si>
  <si>
    <t>4589635433262</t>
  </si>
  <si>
    <t>PRGR-1271WH</t>
  </si>
  <si>
    <t>4589635433255</t>
  </si>
  <si>
    <t>PRGR-1272BK</t>
    <phoneticPr fontId="8"/>
  </si>
  <si>
    <t>4589635435747</t>
    <phoneticPr fontId="8"/>
  </si>
  <si>
    <t>ドラセナ エッグポット H120cm</t>
  </si>
  <si>
    <t>PRGR-1272GY</t>
    <phoneticPr fontId="8"/>
  </si>
  <si>
    <t>4589635433286</t>
  </si>
  <si>
    <t>PRGR-1272IV</t>
    <phoneticPr fontId="8"/>
  </si>
  <si>
    <t>4589635435754</t>
    <phoneticPr fontId="8"/>
  </si>
  <si>
    <t>PRGR-1285BG</t>
    <phoneticPr fontId="8"/>
  </si>
  <si>
    <t>4589635435761</t>
    <phoneticPr fontId="8"/>
  </si>
  <si>
    <t>アレカヤシ GWプランター H155cm</t>
  </si>
  <si>
    <r>
      <t>植物変更</t>
    </r>
    <r>
      <rPr>
        <sz val="11"/>
        <color rgb="FFFF0000"/>
        <rFont val="游ゴシック"/>
        <family val="3"/>
        <charset val="128"/>
      </rPr>
      <t>・商品名変更(H155→160cm)</t>
    </r>
    <phoneticPr fontId="8"/>
  </si>
  <si>
    <t>PRGR-1285BW</t>
    <phoneticPr fontId="8"/>
  </si>
  <si>
    <t>4589635435778</t>
    <phoneticPr fontId="8"/>
  </si>
  <si>
    <t>PRGR-1285GY</t>
  </si>
  <si>
    <t>4589635433477</t>
    <phoneticPr fontId="8"/>
  </si>
  <si>
    <t>PRGR-1285WH</t>
  </si>
  <si>
    <t>4589635433460</t>
  </si>
  <si>
    <t>PRGR-1289</t>
  </si>
  <si>
    <t>4589635433514</t>
  </si>
  <si>
    <t>アレカヤシ レムリアポット H178cm</t>
  </si>
  <si>
    <t>植物変更</t>
    <phoneticPr fontId="8"/>
  </si>
  <si>
    <t>PRGR-1291BG</t>
    <phoneticPr fontId="8"/>
  </si>
  <si>
    <t>4589635435785</t>
    <phoneticPr fontId="8"/>
  </si>
  <si>
    <t>フィカスアルテシマ GWプランター H142cm</t>
  </si>
  <si>
    <t>PRGR-1291BW</t>
    <phoneticPr fontId="8"/>
  </si>
  <si>
    <t>4589635435792</t>
    <phoneticPr fontId="8"/>
  </si>
  <si>
    <t>PRGR-1291GY</t>
  </si>
  <si>
    <t>4589635433552</t>
  </si>
  <si>
    <t>PRGR-1291WH</t>
  </si>
  <si>
    <t>4589635433545</t>
  </si>
  <si>
    <t>PRGR-1295</t>
  </si>
  <si>
    <t>4589635433590</t>
  </si>
  <si>
    <t>アイビー ウッドスタンド H70cm</t>
  </si>
  <si>
    <t>PRGR-1296</t>
  </si>
  <si>
    <t>4589635433606</t>
  </si>
  <si>
    <t>ポトス ウッドスタンド H68cm</t>
  </si>
  <si>
    <t>PRGR-1305</t>
  </si>
  <si>
    <t>4589635433736</t>
  </si>
  <si>
    <t>ドウダンツツジ ミックス ウォーターH60cm</t>
    <phoneticPr fontId="8"/>
  </si>
  <si>
    <t>PRGR-1324</t>
  </si>
  <si>
    <t>4589635433897</t>
    <phoneticPr fontId="8"/>
  </si>
  <si>
    <t>消臭ハンギンググリーン 2個セットA</t>
    <phoneticPr fontId="8"/>
  </si>
  <si>
    <t>PRGR-1329</t>
  </si>
  <si>
    <t>4589635433941</t>
    <phoneticPr fontId="8"/>
  </si>
  <si>
    <t>サンキライ×アジアンタム ウォーター H54cm</t>
  </si>
  <si>
    <t>PRGR-1330</t>
  </si>
  <si>
    <t>4589635434078</t>
    <phoneticPr fontId="8"/>
  </si>
  <si>
    <t>マグノリア オベリスポット H100cm</t>
  </si>
  <si>
    <t>PRGR-1330W</t>
    <phoneticPr fontId="8"/>
  </si>
  <si>
    <t>4589635420453</t>
    <phoneticPr fontId="8"/>
  </si>
  <si>
    <t>マグノリア オベリスポット 脚付 H113cm</t>
  </si>
  <si>
    <t>PRGR-1341</t>
    <phoneticPr fontId="8"/>
  </si>
  <si>
    <t>4589635434849</t>
    <phoneticPr fontId="8"/>
  </si>
  <si>
    <t>苔盆S</t>
  </si>
  <si>
    <t>器の変更</t>
  </si>
  <si>
    <t>PRGR-1343</t>
    <phoneticPr fontId="8"/>
  </si>
  <si>
    <t>4589635434863</t>
    <phoneticPr fontId="8"/>
  </si>
  <si>
    <t>松 枝垂れ 苔盆</t>
  </si>
  <si>
    <t>PRGR-1345</t>
    <phoneticPr fontId="8"/>
  </si>
  <si>
    <t>4589635434887</t>
    <phoneticPr fontId="8"/>
  </si>
  <si>
    <t>苔盆 フレーム</t>
  </si>
  <si>
    <t>PRGR-1347</t>
    <phoneticPr fontId="8"/>
  </si>
  <si>
    <t>4589635434900</t>
    <phoneticPr fontId="8"/>
  </si>
  <si>
    <t>苔盆 松 フレーム</t>
  </si>
  <si>
    <t>PRGR-1352</t>
  </si>
  <si>
    <t>4589635435020</t>
    <phoneticPr fontId="8"/>
  </si>
  <si>
    <t>松 枝垂れ 苔盆S ペア</t>
    <phoneticPr fontId="8"/>
  </si>
  <si>
    <t>セット内容変更</t>
  </si>
  <si>
    <t>PRGR-1353</t>
  </si>
  <si>
    <t>4589635435037</t>
    <phoneticPr fontId="8"/>
  </si>
  <si>
    <t>松 吹き流し 苔盆S ペア</t>
  </si>
  <si>
    <t>PRGR-1360</t>
  </si>
  <si>
    <t>4589635435815</t>
    <phoneticPr fontId="8"/>
  </si>
  <si>
    <t>パキラ TPプランター H145cm</t>
  </si>
  <si>
    <t>PRGR-1362</t>
  </si>
  <si>
    <t>4589635435839</t>
    <phoneticPr fontId="8"/>
  </si>
  <si>
    <t>ドラセナ TPプランター H138cm</t>
    <phoneticPr fontId="8"/>
  </si>
  <si>
    <t>PRGR-1378BK</t>
    <phoneticPr fontId="8"/>
  </si>
  <si>
    <t>4589635436065</t>
    <phoneticPr fontId="8"/>
  </si>
  <si>
    <t>フィカスアルテシマ エッグポット H138cm</t>
  </si>
  <si>
    <t>PRGR-1378GY</t>
    <phoneticPr fontId="8"/>
  </si>
  <si>
    <t>4589635436072</t>
    <phoneticPr fontId="8"/>
  </si>
  <si>
    <t>フィカスアルテシマ エッグポット H138cm</t>
    <phoneticPr fontId="8"/>
  </si>
  <si>
    <t>PRGR-1378IV</t>
    <phoneticPr fontId="8"/>
  </si>
  <si>
    <t>4589635436089</t>
    <phoneticPr fontId="8"/>
  </si>
  <si>
    <t>PRGR-1388</t>
    <phoneticPr fontId="8"/>
  </si>
  <si>
    <t>4589635436324</t>
    <phoneticPr fontId="8"/>
  </si>
  <si>
    <t>テッセンソウ 棚上グリーン</t>
  </si>
  <si>
    <t>PRGR-1389</t>
    <phoneticPr fontId="8"/>
  </si>
  <si>
    <t>4589635436331</t>
    <phoneticPr fontId="8"/>
  </si>
  <si>
    <t>消臭ハンギンググリーン 2個セットC</t>
    <phoneticPr fontId="8"/>
  </si>
  <si>
    <t>PRGR-1411HI</t>
  </si>
  <si>
    <t>4589635436690</t>
    <phoneticPr fontId="8"/>
  </si>
  <si>
    <t>カラジウム カウンターパーテーション</t>
    <phoneticPr fontId="8"/>
  </si>
  <si>
    <t>PRGR-1411LO</t>
  </si>
  <si>
    <t>4589635436683</t>
    <phoneticPr fontId="8"/>
  </si>
  <si>
    <t>カラジウム カウンターパーテーション</t>
  </si>
  <si>
    <t>PRGR-1412HI</t>
  </si>
  <si>
    <t>4589635436713</t>
    <phoneticPr fontId="8"/>
  </si>
  <si>
    <t>ポトス カウンターパーテーション</t>
  </si>
  <si>
    <t>PRGR-1412LO</t>
  </si>
  <si>
    <t>4589635436706</t>
    <phoneticPr fontId="8"/>
  </si>
  <si>
    <t>ポトス カウンターパーテーション</t>
    <phoneticPr fontId="8"/>
  </si>
  <si>
    <t>PRGR-1413HI</t>
  </si>
  <si>
    <t>4589635436737</t>
    <phoneticPr fontId="8"/>
  </si>
  <si>
    <t>ハーブ カウンターパーテーション</t>
  </si>
  <si>
    <t>PRGR-1413LO</t>
  </si>
  <si>
    <t>4589635436720</t>
    <phoneticPr fontId="8"/>
  </si>
  <si>
    <t>PRGR-1414</t>
  </si>
  <si>
    <t>4589635436744</t>
    <phoneticPr fontId="8"/>
  </si>
  <si>
    <t>カウンターパーテーション 3個セット</t>
  </si>
  <si>
    <t>PRGR-1415</t>
  </si>
  <si>
    <t>4589635436751</t>
    <phoneticPr fontId="8"/>
  </si>
  <si>
    <t>PRGR-1416</t>
  </si>
  <si>
    <t>4589635436768</t>
    <phoneticPr fontId="8"/>
  </si>
  <si>
    <t>PRGR-1417</t>
  </si>
  <si>
    <t>4589635436775</t>
    <phoneticPr fontId="8"/>
  </si>
  <si>
    <t>カウンターパーテーション Low 3個セット</t>
  </si>
  <si>
    <t>PRGR-1418</t>
  </si>
  <si>
    <t>4589635436782</t>
    <phoneticPr fontId="8"/>
  </si>
  <si>
    <t>PRGR-1419</t>
  </si>
  <si>
    <t>4589635436799</t>
    <phoneticPr fontId="8"/>
  </si>
  <si>
    <t>PRGR-1420</t>
  </si>
  <si>
    <t>4589635436805</t>
    <phoneticPr fontId="8"/>
  </si>
  <si>
    <t>カウンターパーテーション High 3個セット</t>
  </si>
  <si>
    <t>PRGR-1421</t>
  </si>
  <si>
    <t>4589635436812</t>
    <phoneticPr fontId="8"/>
  </si>
  <si>
    <t>PRGR-1422</t>
  </si>
  <si>
    <t>4589635436829</t>
    <phoneticPr fontId="8"/>
  </si>
  <si>
    <t>PRGR-1423BE-01</t>
  </si>
  <si>
    <t>4589635436935</t>
    <phoneticPr fontId="8"/>
  </si>
  <si>
    <t>ポトス ガルバS W60cm</t>
    <phoneticPr fontId="8"/>
  </si>
  <si>
    <t>PRGR-1423BE-02</t>
  </si>
  <si>
    <t>4589635436959</t>
    <phoneticPr fontId="8"/>
  </si>
  <si>
    <t>アイビー ガルバS W60cm</t>
  </si>
  <si>
    <t>PRGR-1423BE-03</t>
  </si>
  <si>
    <t>4589635436973</t>
    <phoneticPr fontId="8"/>
  </si>
  <si>
    <t>フィットニア ガルバS W60cm</t>
  </si>
  <si>
    <t>PRGR-1423BE-04</t>
  </si>
  <si>
    <t>4589635436997</t>
    <phoneticPr fontId="8"/>
  </si>
  <si>
    <t>カラジウム  ガルバS W60cm</t>
  </si>
  <si>
    <t>PRGR-1423BE-05</t>
  </si>
  <si>
    <t>4589635437017</t>
    <phoneticPr fontId="8"/>
  </si>
  <si>
    <t>アジアンタム  ガルバS W60cm</t>
  </si>
  <si>
    <t>PRGR-1423GY-01</t>
  </si>
  <si>
    <t>4589635436942</t>
    <phoneticPr fontId="8"/>
  </si>
  <si>
    <t>ポトス ガルバS W60cm</t>
  </si>
  <si>
    <t>PRGR-1423GY-02</t>
  </si>
  <si>
    <t>4589635436966</t>
    <phoneticPr fontId="8"/>
  </si>
  <si>
    <t>PRGR-1423GY-03</t>
  </si>
  <si>
    <t>4589635436980</t>
    <phoneticPr fontId="8"/>
  </si>
  <si>
    <t>PRGR-1423GY-04</t>
  </si>
  <si>
    <t>4589635437000</t>
    <phoneticPr fontId="8"/>
  </si>
  <si>
    <t>PRGR-1423GY-05</t>
  </si>
  <si>
    <t>4589635437024</t>
    <phoneticPr fontId="8"/>
  </si>
  <si>
    <t>PRGR-1424BE</t>
  </si>
  <si>
    <t>4589635437031</t>
    <phoneticPr fontId="8"/>
  </si>
  <si>
    <t>ミックスA ガルバS W60cm</t>
  </si>
  <si>
    <t>PRGR-1424GY</t>
  </si>
  <si>
    <t>4589635437048</t>
    <phoneticPr fontId="8"/>
  </si>
  <si>
    <t>PRGR-1425BE</t>
  </si>
  <si>
    <t>4589635437055</t>
    <phoneticPr fontId="8"/>
  </si>
  <si>
    <t>ミックスB ガルバS W60cm</t>
  </si>
  <si>
    <t>PRGR-1425GY</t>
    <phoneticPr fontId="8"/>
  </si>
  <si>
    <t>4589635437062</t>
    <phoneticPr fontId="8"/>
  </si>
  <si>
    <t>PRGR-1426BE</t>
  </si>
  <si>
    <t>4589635437079</t>
    <phoneticPr fontId="8"/>
  </si>
  <si>
    <t>ミックスC ガルバS W60cm</t>
  </si>
  <si>
    <t>PRGR-1426GY</t>
  </si>
  <si>
    <t>4589635437086</t>
    <phoneticPr fontId="8"/>
  </si>
  <si>
    <t>PRGR-1427BE</t>
  </si>
  <si>
    <t>4589635437093</t>
    <phoneticPr fontId="8"/>
  </si>
  <si>
    <t>ミックスD ガルバS W60cm</t>
  </si>
  <si>
    <t>PRGR-1427GY</t>
  </si>
  <si>
    <t>4589635437109</t>
    <phoneticPr fontId="8"/>
  </si>
  <si>
    <t>PRGR-1428BE-01</t>
  </si>
  <si>
    <t>4589635437116</t>
    <phoneticPr fontId="8"/>
  </si>
  <si>
    <t>ポトス ガルバM W90cm</t>
  </si>
  <si>
    <t>PRGR-1428BE-02</t>
  </si>
  <si>
    <t>4589635437130</t>
    <phoneticPr fontId="8"/>
  </si>
  <si>
    <t>アイビー ガルバM W90cm</t>
  </si>
  <si>
    <t>PRGR-1428BE-03</t>
  </si>
  <si>
    <t>4589635437154</t>
    <phoneticPr fontId="8"/>
  </si>
  <si>
    <t>フィットニア ガルバM W90cm</t>
  </si>
  <si>
    <t>PRGR-1428GY-01</t>
  </si>
  <si>
    <t>4589635437123</t>
    <phoneticPr fontId="8"/>
  </si>
  <si>
    <t>PRGR-1428GY-02</t>
  </si>
  <si>
    <t>4589635437147</t>
    <phoneticPr fontId="8"/>
  </si>
  <si>
    <t>PRGR-1428GY-03</t>
  </si>
  <si>
    <t>4589635437161</t>
    <phoneticPr fontId="8"/>
  </si>
  <si>
    <t>PRGR-1429BE</t>
  </si>
  <si>
    <t>4589635437178</t>
    <phoneticPr fontId="8"/>
  </si>
  <si>
    <t>ミックスE ガルバM W90cm</t>
  </si>
  <si>
    <t>PRGR-1429GY</t>
  </si>
  <si>
    <t>4589635437185</t>
    <phoneticPr fontId="8"/>
  </si>
  <si>
    <t>PRGR-1430BE</t>
  </si>
  <si>
    <t>4589635437192</t>
    <phoneticPr fontId="8"/>
  </si>
  <si>
    <t>ミックスF ガルバM W90cm</t>
  </si>
  <si>
    <t>PRGR-1430GY</t>
  </si>
  <si>
    <t>4589635437208</t>
    <phoneticPr fontId="8"/>
  </si>
  <si>
    <t>PRGR-1431BE</t>
  </si>
  <si>
    <t>4589635437215</t>
    <phoneticPr fontId="8"/>
  </si>
  <si>
    <t>ミックスG ガルバM W90cm</t>
  </si>
  <si>
    <t>PRGR-1431GY</t>
  </si>
  <si>
    <t>4589635437222</t>
    <phoneticPr fontId="8"/>
  </si>
  <si>
    <t>PRGR-1432BE</t>
  </si>
  <si>
    <t>4589635437239</t>
    <phoneticPr fontId="8"/>
  </si>
  <si>
    <t>ミックスH ガルバM W90cm</t>
  </si>
  <si>
    <t>PRGR-1432GY</t>
  </si>
  <si>
    <t>4589635437246</t>
    <phoneticPr fontId="8"/>
  </si>
  <si>
    <t>PRGR-1433DGY-01</t>
  </si>
  <si>
    <t>4589635437260</t>
    <phoneticPr fontId="8"/>
  </si>
  <si>
    <t>ポトス テラメント W100cm</t>
  </si>
  <si>
    <t>PRGR-1433DGY-02</t>
  </si>
  <si>
    <t>4589635437284</t>
    <phoneticPr fontId="8"/>
  </si>
  <si>
    <t>アイビー テラメント W100cm</t>
  </si>
  <si>
    <t>PRGR-1433DGY-03</t>
  </si>
  <si>
    <t>4589635437307</t>
    <phoneticPr fontId="8"/>
  </si>
  <si>
    <t>フィットニア テラメント  W100cm</t>
  </si>
  <si>
    <t>PRGR-1433DGY-04</t>
  </si>
  <si>
    <t>4589635437321</t>
    <phoneticPr fontId="8"/>
  </si>
  <si>
    <t>カラジウム テラメント W100cm</t>
  </si>
  <si>
    <t>PRGR-1433LGY-01</t>
  </si>
  <si>
    <t>4589635437253</t>
    <phoneticPr fontId="8"/>
  </si>
  <si>
    <t>PRGR-1433LGY-02</t>
  </si>
  <si>
    <t>4589635437277</t>
    <phoneticPr fontId="8"/>
  </si>
  <si>
    <t>PRGR-1433LGY-03</t>
  </si>
  <si>
    <t>4589635437291</t>
    <phoneticPr fontId="8"/>
  </si>
  <si>
    <t>PRGR-1433LGY-04</t>
  </si>
  <si>
    <t>4589635437314</t>
    <phoneticPr fontId="8"/>
  </si>
  <si>
    <t>PRGR-1434DGY</t>
  </si>
  <si>
    <t>4589635437345</t>
    <phoneticPr fontId="8"/>
  </si>
  <si>
    <t>ミックスI テラメント W100cm</t>
  </si>
  <si>
    <t>PRGR-1434LGY</t>
  </si>
  <si>
    <t>4589635437338</t>
    <phoneticPr fontId="8"/>
  </si>
  <si>
    <t>PRGR-1435DGY</t>
  </si>
  <si>
    <t>4589635437369</t>
    <phoneticPr fontId="8"/>
  </si>
  <si>
    <t>ミックスJ  テラメント W100cm</t>
  </si>
  <si>
    <t>PRGR-1435LGY</t>
  </si>
  <si>
    <t>4589635437352</t>
    <phoneticPr fontId="8"/>
  </si>
  <si>
    <t>PRGR-1436DGY</t>
  </si>
  <si>
    <t>4589635437383</t>
    <phoneticPr fontId="8"/>
  </si>
  <si>
    <t>ミックスK テラメント W100cm</t>
  </si>
  <si>
    <t>PRGR-1436LGY</t>
  </si>
  <si>
    <t>4589635437376</t>
    <phoneticPr fontId="8"/>
  </si>
  <si>
    <t>PRGR-1438</t>
    <phoneticPr fontId="8"/>
  </si>
  <si>
    <t>4589635420033</t>
    <phoneticPr fontId="8"/>
  </si>
  <si>
    <t>モミジ 寄せ植え盆栽 平皿 大</t>
  </si>
  <si>
    <t>白玉石</t>
    <rPh sb="0" eb="2">
      <t>シロタマ</t>
    </rPh>
    <rPh sb="2" eb="3">
      <t>イシ</t>
    </rPh>
    <phoneticPr fontId="8"/>
  </si>
  <si>
    <t>PRGR-1438M</t>
  </si>
  <si>
    <t>モミジ 寄せ植え盆栽 平皿 大 実付</t>
    <phoneticPr fontId="8"/>
  </si>
  <si>
    <t>PRGR-1439</t>
    <phoneticPr fontId="8"/>
  </si>
  <si>
    <t>4589635420057</t>
    <phoneticPr fontId="8"/>
  </si>
  <si>
    <t>桜の葉 寄せ植え盆栽 平皿 大</t>
  </si>
  <si>
    <t>PRGR-1440</t>
    <phoneticPr fontId="8"/>
  </si>
  <si>
    <t>4589635420064</t>
    <phoneticPr fontId="8"/>
  </si>
  <si>
    <t>モミジ 寄せ植え盆栽 平皿 小</t>
  </si>
  <si>
    <t>PRGR-1440M</t>
  </si>
  <si>
    <t>モミジ 寄せ植え盆栽 平皿 小 実付</t>
    <phoneticPr fontId="8"/>
  </si>
  <si>
    <t>PRGR-1441</t>
    <phoneticPr fontId="8"/>
  </si>
  <si>
    <t>4589635420293</t>
    <phoneticPr fontId="8"/>
  </si>
  <si>
    <t>ドウダン 寄せ植え盆栽 平皿 小</t>
  </si>
  <si>
    <t>PRGR-1449</t>
    <phoneticPr fontId="8"/>
  </si>
  <si>
    <t>4589635420705</t>
    <phoneticPr fontId="8"/>
  </si>
  <si>
    <t>ゴムの木 スリムプランター H73cm</t>
  </si>
  <si>
    <t>PRGR-1456</t>
  </si>
  <si>
    <t>4589635421252</t>
    <phoneticPr fontId="8"/>
  </si>
  <si>
    <t>リキュウソウ 棚上グリーン</t>
    <phoneticPr fontId="8"/>
  </si>
  <si>
    <t>PRGR-1457</t>
  </si>
  <si>
    <t>4589635421269</t>
    <phoneticPr fontId="8"/>
  </si>
  <si>
    <t>アイビー テーブルパーテーション</t>
    <phoneticPr fontId="8"/>
  </si>
  <si>
    <t>PRGR-1458</t>
  </si>
  <si>
    <t>4589635421276</t>
    <phoneticPr fontId="8"/>
  </si>
  <si>
    <t>ポトス テーブルパーテーション</t>
  </si>
  <si>
    <t>PRGR-1459</t>
    <phoneticPr fontId="8"/>
  </si>
  <si>
    <t>4589635421283</t>
    <phoneticPr fontId="8"/>
  </si>
  <si>
    <t>フィットニア スリムプランター H53cm</t>
  </si>
  <si>
    <t>PRGR-1460</t>
    <phoneticPr fontId="8"/>
  </si>
  <si>
    <t>4589635421290</t>
    <phoneticPr fontId="8"/>
  </si>
  <si>
    <t>アジアンタム スリムプランター H68cm</t>
    <phoneticPr fontId="8"/>
  </si>
  <si>
    <t>PRGR-1461</t>
    <phoneticPr fontId="8"/>
  </si>
  <si>
    <t>4589635421306</t>
    <phoneticPr fontId="8"/>
  </si>
  <si>
    <t>アイビー スリムプランター H58cm</t>
  </si>
  <si>
    <t>PRGR-1462</t>
    <phoneticPr fontId="8"/>
  </si>
  <si>
    <t>4589635421313</t>
    <phoneticPr fontId="8"/>
  </si>
  <si>
    <t>ポトス スリムプランター H53cm</t>
  </si>
  <si>
    <t>PRGR-1463</t>
    <phoneticPr fontId="8"/>
  </si>
  <si>
    <t>4589635421320</t>
    <phoneticPr fontId="8"/>
  </si>
  <si>
    <t>アレカヤシ スリムプランター H93cm</t>
  </si>
  <si>
    <t>PRGR-1464</t>
    <phoneticPr fontId="8"/>
  </si>
  <si>
    <t>4589635421337</t>
    <phoneticPr fontId="8"/>
  </si>
  <si>
    <t>カラジウム スリムプランター H61cm</t>
  </si>
  <si>
    <t>PRGR-1465</t>
    <phoneticPr fontId="8"/>
  </si>
  <si>
    <t>4589635421344</t>
    <phoneticPr fontId="8"/>
  </si>
  <si>
    <t>ベンジャミン スリムプランター H86cm</t>
  </si>
  <si>
    <t>PRGR-1466</t>
    <phoneticPr fontId="8"/>
  </si>
  <si>
    <t>4589635421351</t>
    <phoneticPr fontId="8"/>
  </si>
  <si>
    <t>ウンベラータ スリムプランター H79cm</t>
  </si>
  <si>
    <t>PRGR-1468</t>
    <phoneticPr fontId="8"/>
  </si>
  <si>
    <t>4589635421375</t>
    <phoneticPr fontId="8"/>
  </si>
  <si>
    <t>ゴムの木 ジュートポット H57cm</t>
  </si>
  <si>
    <t>PRGR-1468W</t>
    <phoneticPr fontId="8"/>
  </si>
  <si>
    <t>4589635421382</t>
    <phoneticPr fontId="8"/>
  </si>
  <si>
    <t>ゴムの木  ジュートポット 脚付 H70cm</t>
    <phoneticPr fontId="8"/>
  </si>
  <si>
    <t>PRGR-1469</t>
    <phoneticPr fontId="8"/>
  </si>
  <si>
    <t>4589635421399</t>
    <phoneticPr fontId="8"/>
  </si>
  <si>
    <t>フィットニア ジュートポット H37cm</t>
  </si>
  <si>
    <t>PRGR-1469W</t>
    <phoneticPr fontId="8"/>
  </si>
  <si>
    <t>4589635421405</t>
    <phoneticPr fontId="8"/>
  </si>
  <si>
    <t>フィットニア ジュートポット 脚付 H50cm</t>
  </si>
  <si>
    <t>PRGR-1470</t>
    <phoneticPr fontId="8"/>
  </si>
  <si>
    <t>4589635422648</t>
    <phoneticPr fontId="8"/>
  </si>
  <si>
    <t>アジアンタム ジュートポット H52cm</t>
  </si>
  <si>
    <t>PRGR-1470W</t>
    <phoneticPr fontId="8"/>
  </si>
  <si>
    <t>4589635422655</t>
    <phoneticPr fontId="8"/>
  </si>
  <si>
    <t>アジアンタム ジュートポット 脚付 H65cm</t>
  </si>
  <si>
    <t>PRGR-1471</t>
    <phoneticPr fontId="8"/>
  </si>
  <si>
    <t>4589635422662</t>
    <phoneticPr fontId="8"/>
  </si>
  <si>
    <t>アイビー ジュートポット H42cm</t>
    <phoneticPr fontId="8"/>
  </si>
  <si>
    <t>PRGR-1471W</t>
    <phoneticPr fontId="8"/>
  </si>
  <si>
    <t>4589635423379</t>
    <phoneticPr fontId="8"/>
  </si>
  <si>
    <t>アイビー ジュートポット脚付 H55cm</t>
  </si>
  <si>
    <t>PRGR-1472</t>
    <phoneticPr fontId="8"/>
  </si>
  <si>
    <t>4589635423386</t>
    <phoneticPr fontId="8"/>
  </si>
  <si>
    <t>ポトス ジュートポット H37cm</t>
  </si>
  <si>
    <t>PRGR-1472W</t>
    <phoneticPr fontId="8"/>
  </si>
  <si>
    <t>4589635423393</t>
    <phoneticPr fontId="8"/>
  </si>
  <si>
    <t>ポトス ジュートポット 脚付 H50cm</t>
  </si>
  <si>
    <t>PRGR-1473</t>
    <phoneticPr fontId="8"/>
  </si>
  <si>
    <t>4589635423409</t>
    <phoneticPr fontId="8"/>
  </si>
  <si>
    <t>ゴムの木 オベリスポット H58cm</t>
  </si>
  <si>
    <t>PRGR-1473W</t>
    <phoneticPr fontId="8"/>
  </si>
  <si>
    <t>4589635423416</t>
    <phoneticPr fontId="8"/>
  </si>
  <si>
    <t>ゴムの木 オベリスポット 脚付 H71cm</t>
  </si>
  <si>
    <t>PRGR-1474</t>
    <phoneticPr fontId="8"/>
  </si>
  <si>
    <t>4589635423423</t>
    <phoneticPr fontId="8"/>
  </si>
  <si>
    <t>フィットニア オベリスポット H38cm</t>
  </si>
  <si>
    <t>PRGR-1474W</t>
    <phoneticPr fontId="8"/>
  </si>
  <si>
    <t>4589635423430</t>
    <phoneticPr fontId="8"/>
  </si>
  <si>
    <t>フィットニア オベリスポット 脚付 H51cm</t>
  </si>
  <si>
    <t>PRGR-1475</t>
    <phoneticPr fontId="8"/>
  </si>
  <si>
    <t>4589635423447</t>
    <phoneticPr fontId="8"/>
  </si>
  <si>
    <t>アジアンタム オベリスポット H53cm</t>
  </si>
  <si>
    <t>PRGR-1475W</t>
    <phoneticPr fontId="8"/>
  </si>
  <si>
    <t>4589635423454</t>
    <phoneticPr fontId="8"/>
  </si>
  <si>
    <t>アジアンタム オベリスポット 脚付 H66cm</t>
  </si>
  <si>
    <t>PRGR-1476</t>
    <phoneticPr fontId="8"/>
  </si>
  <si>
    <t>4589635423461</t>
    <phoneticPr fontId="8"/>
  </si>
  <si>
    <t>アイビー オベリスポット H43cm</t>
  </si>
  <si>
    <t>PRGR-1476W</t>
    <phoneticPr fontId="8"/>
  </si>
  <si>
    <t>4589635423478</t>
    <phoneticPr fontId="8"/>
  </si>
  <si>
    <t>アイビー オベリスポット 脚付 H56cm</t>
  </si>
  <si>
    <t>PRGR-1477</t>
    <phoneticPr fontId="8"/>
  </si>
  <si>
    <t>4589635423652</t>
    <phoneticPr fontId="8"/>
  </si>
  <si>
    <t>マグノリア ジュートポット H70cm</t>
  </si>
  <si>
    <t>PRGR-1477W</t>
    <phoneticPr fontId="8"/>
  </si>
  <si>
    <t>4589635423669</t>
    <phoneticPr fontId="8"/>
  </si>
  <si>
    <t>マグノリア ジュートポット 脚付 H83cm</t>
  </si>
  <si>
    <t>PRGR-1478</t>
    <phoneticPr fontId="8"/>
  </si>
  <si>
    <t>4589635423676</t>
    <phoneticPr fontId="8"/>
  </si>
  <si>
    <t>ポトス オベリスポット H38cm</t>
  </si>
  <si>
    <t>PRGR-1478W</t>
    <phoneticPr fontId="8"/>
  </si>
  <si>
    <t>4589635423683</t>
    <phoneticPr fontId="8"/>
  </si>
  <si>
    <t>ポトス オベリスポット 脚付 H51cm</t>
  </si>
  <si>
    <t>PRGR-1479</t>
    <phoneticPr fontId="8"/>
  </si>
  <si>
    <t>4589635423690</t>
    <phoneticPr fontId="8"/>
  </si>
  <si>
    <t>カラジウム オベリスポット H46cm</t>
  </si>
  <si>
    <t>PRGR-1479W</t>
    <phoneticPr fontId="8"/>
  </si>
  <si>
    <t>4589635423706</t>
    <phoneticPr fontId="8"/>
  </si>
  <si>
    <t>カラジウム オベリスポット 脚付 H59cm</t>
  </si>
  <si>
    <t>PRGR-1480</t>
    <phoneticPr fontId="8"/>
  </si>
  <si>
    <t>4589635423713</t>
    <phoneticPr fontId="8"/>
  </si>
  <si>
    <t>ベンジャミン オベリスポット H71cm</t>
  </si>
  <si>
    <t>PRGR-1480W</t>
    <phoneticPr fontId="8"/>
  </si>
  <si>
    <t>4589635437550</t>
    <phoneticPr fontId="8"/>
  </si>
  <si>
    <t>ベンジャミン オベリスポット 脚付 H84cm</t>
  </si>
  <si>
    <t>PRGR-1481</t>
    <phoneticPr fontId="8"/>
  </si>
  <si>
    <t>4589635437567</t>
    <phoneticPr fontId="8"/>
  </si>
  <si>
    <t>ウンベラータ オベリスポット H64cm</t>
  </si>
  <si>
    <t>PRGR-1481W</t>
    <phoneticPr fontId="8"/>
  </si>
  <si>
    <t>4589635437574</t>
    <phoneticPr fontId="8"/>
  </si>
  <si>
    <t>ウンベラータ オベリスポット 脚付 H77cm</t>
  </si>
  <si>
    <t>PRGR-1486</t>
  </si>
  <si>
    <t>4589635437635</t>
    <phoneticPr fontId="8"/>
  </si>
  <si>
    <t>苔盆 枝 フレーム</t>
    <phoneticPr fontId="8"/>
  </si>
  <si>
    <t>PRGR-1487</t>
  </si>
  <si>
    <t>4589635437642</t>
    <phoneticPr fontId="8"/>
  </si>
  <si>
    <t>シダ アイアンハンギング</t>
  </si>
  <si>
    <t>PRGR-1490</t>
    <phoneticPr fontId="8"/>
  </si>
  <si>
    <t>4589635437673</t>
    <phoneticPr fontId="8"/>
  </si>
  <si>
    <t>ゴムの木 ウッドスタンド H88cm</t>
    <phoneticPr fontId="8"/>
  </si>
  <si>
    <t>PRGR-1491</t>
    <phoneticPr fontId="8"/>
  </si>
  <si>
    <t>4589635437680</t>
    <phoneticPr fontId="8"/>
  </si>
  <si>
    <t>フィットニア ウッドスタンド H68cm</t>
  </si>
  <si>
    <t>PRGR-1500BE</t>
    <phoneticPr fontId="8"/>
  </si>
  <si>
    <t>4589635437857</t>
    <phoneticPr fontId="8"/>
  </si>
  <si>
    <t>アジアンタム レザーポット H55cm</t>
    <phoneticPr fontId="8"/>
  </si>
  <si>
    <t>PRGR-1501BE</t>
    <phoneticPr fontId="8"/>
  </si>
  <si>
    <t>4589635437871</t>
    <phoneticPr fontId="8"/>
  </si>
  <si>
    <t>アイビー レザーポット H45cm</t>
  </si>
  <si>
    <t>PRGR-1502BE</t>
    <phoneticPr fontId="8"/>
  </si>
  <si>
    <t>4589635437895</t>
    <phoneticPr fontId="8"/>
  </si>
  <si>
    <t>ポトス レザーポット H40cm</t>
  </si>
  <si>
    <t>PRGR-1503BE</t>
    <phoneticPr fontId="8"/>
  </si>
  <si>
    <t>4589635437918</t>
    <phoneticPr fontId="8"/>
  </si>
  <si>
    <t>アレカヤシ レザーポット H80cm</t>
  </si>
  <si>
    <t>PRGR-1504BE</t>
    <phoneticPr fontId="8"/>
  </si>
  <si>
    <t>4589635437932</t>
    <phoneticPr fontId="8"/>
  </si>
  <si>
    <t>カラジウム レザーポット H48cm</t>
  </si>
  <si>
    <t>PRGR-1505BE</t>
    <phoneticPr fontId="8"/>
  </si>
  <si>
    <t>4589635437956</t>
    <phoneticPr fontId="8"/>
  </si>
  <si>
    <t>ベンジャミン レザーポット H73cm</t>
  </si>
  <si>
    <t>PRGR-1506BE</t>
    <phoneticPr fontId="8"/>
  </si>
  <si>
    <t>4589635437970</t>
    <phoneticPr fontId="8"/>
  </si>
  <si>
    <t>ウンベラータ レザーポット H66cm</t>
  </si>
  <si>
    <t>PRGR-1507BE</t>
    <phoneticPr fontId="8"/>
  </si>
  <si>
    <t>4589635437994</t>
    <phoneticPr fontId="8"/>
  </si>
  <si>
    <t>マグノリア レザーポット H73cm</t>
  </si>
  <si>
    <t>PRGR-1513</t>
    <phoneticPr fontId="8"/>
  </si>
  <si>
    <t>4589635438106</t>
    <phoneticPr fontId="8"/>
  </si>
  <si>
    <t>アレカヤシ ジュートポット H77cm</t>
    <phoneticPr fontId="8"/>
  </si>
  <si>
    <t>PRGR-1513W</t>
    <phoneticPr fontId="8"/>
  </si>
  <si>
    <t>4589635438113</t>
    <phoneticPr fontId="8"/>
  </si>
  <si>
    <t>アレカヤシ ジュートポット 脚付 H90cm</t>
  </si>
  <si>
    <t>PRGR-1514</t>
    <phoneticPr fontId="8"/>
  </si>
  <si>
    <t>4589635438120</t>
    <phoneticPr fontId="8"/>
  </si>
  <si>
    <t>カラジウム ジュートポット H45cm</t>
  </si>
  <si>
    <t>PRGR-1514W</t>
    <phoneticPr fontId="8"/>
  </si>
  <si>
    <t>4589635438137</t>
    <phoneticPr fontId="8"/>
  </si>
  <si>
    <t>カラジウム ジュートポット 脚付 H58cm</t>
  </si>
  <si>
    <t>PRGR-1515</t>
    <phoneticPr fontId="8"/>
  </si>
  <si>
    <t>4589635438144</t>
    <phoneticPr fontId="8"/>
  </si>
  <si>
    <t>ベンジャミン ジュートポット H70cm</t>
  </si>
  <si>
    <t>PRGR-1515W</t>
    <phoneticPr fontId="8"/>
  </si>
  <si>
    <t>4589635438151</t>
    <phoneticPr fontId="8"/>
  </si>
  <si>
    <t>ベンジャミン ジュートポット 脚付 H83cm</t>
  </si>
  <si>
    <t>PRGR-1516</t>
    <phoneticPr fontId="8"/>
  </si>
  <si>
    <t>4589635438168</t>
    <phoneticPr fontId="8"/>
  </si>
  <si>
    <t>ウンベラータ ジュートポット H73cm</t>
  </si>
  <si>
    <t>PRGR-1516W</t>
    <phoneticPr fontId="8"/>
  </si>
  <si>
    <t>4589635438175</t>
    <phoneticPr fontId="8"/>
  </si>
  <si>
    <t>ウンベラータ ジュートポット 脚付 H86cm</t>
  </si>
  <si>
    <t>PRGR-1518</t>
    <phoneticPr fontId="8"/>
  </si>
  <si>
    <t>4589635438205</t>
    <phoneticPr fontId="8"/>
  </si>
  <si>
    <t>アジアンタム ウッドスタンド H83cm</t>
    <phoneticPr fontId="8"/>
  </si>
  <si>
    <t>PRGR-1519</t>
    <phoneticPr fontId="8"/>
  </si>
  <si>
    <t>4589635438212</t>
    <phoneticPr fontId="8"/>
  </si>
  <si>
    <t>カラジウム ウッドスタンド H76cm</t>
  </si>
  <si>
    <t>PRGR-1520</t>
    <phoneticPr fontId="8"/>
  </si>
  <si>
    <t>4589635438229</t>
    <phoneticPr fontId="8"/>
  </si>
  <si>
    <t>ゴムの木 エルナ H80cm</t>
  </si>
  <si>
    <t>PRGR-1521</t>
    <phoneticPr fontId="8"/>
  </si>
  <si>
    <t>4589635438236</t>
    <phoneticPr fontId="8"/>
  </si>
  <si>
    <t>フィットニア エルナ H60cm</t>
  </si>
  <si>
    <t>PRGR-1522</t>
  </si>
  <si>
    <t>4589635438243</t>
    <phoneticPr fontId="8"/>
  </si>
  <si>
    <t>アジアンタム エルナ H75cm</t>
    <phoneticPr fontId="8"/>
  </si>
  <si>
    <t>PRGR-1523</t>
    <phoneticPr fontId="8"/>
  </si>
  <si>
    <t>4589635438250</t>
    <phoneticPr fontId="8"/>
  </si>
  <si>
    <t>アイビー エルナ H65cm</t>
  </si>
  <si>
    <t>PRGR-1524</t>
    <phoneticPr fontId="8"/>
  </si>
  <si>
    <t>4589635438267</t>
    <phoneticPr fontId="8"/>
  </si>
  <si>
    <t>ポトス エルナ H60cm</t>
  </si>
  <si>
    <t>PRGR-1525</t>
    <phoneticPr fontId="8"/>
  </si>
  <si>
    <t>4589635438274</t>
    <phoneticPr fontId="8"/>
  </si>
  <si>
    <t>アレカヤシ エルナ H100cm</t>
  </si>
  <si>
    <t>PRGR-1526</t>
    <phoneticPr fontId="8"/>
  </si>
  <si>
    <t>4589635438281</t>
    <phoneticPr fontId="8"/>
  </si>
  <si>
    <t>カラジウム エルナ H68cm</t>
  </si>
  <si>
    <t>PRGR-1527</t>
    <phoneticPr fontId="8"/>
  </si>
  <si>
    <t>4589635438298</t>
    <phoneticPr fontId="8"/>
  </si>
  <si>
    <t>ベンジャミン エルナ H85cm</t>
    <phoneticPr fontId="8"/>
  </si>
  <si>
    <t>PRGR-1528</t>
    <phoneticPr fontId="8"/>
  </si>
  <si>
    <t>4589635438304</t>
    <phoneticPr fontId="8"/>
  </si>
  <si>
    <t>ウンベラータ エルナ H86cm</t>
  </si>
  <si>
    <t>PRGR-1529</t>
  </si>
  <si>
    <t>4589635438311</t>
    <phoneticPr fontId="8"/>
  </si>
  <si>
    <t>マグノリア エルナ H93cm</t>
  </si>
  <si>
    <t>PRGR-1539</t>
    <phoneticPr fontId="8"/>
  </si>
  <si>
    <t>4589635438458</t>
    <phoneticPr fontId="8"/>
  </si>
  <si>
    <t>ベンジャミン ウッドスタンド H95cm</t>
  </si>
  <si>
    <t>PRGR-1543</t>
    <phoneticPr fontId="8"/>
  </si>
  <si>
    <t>4589635438526</t>
    <phoneticPr fontId="8"/>
  </si>
  <si>
    <t>ツイストウンベラータ キューブ H200cm</t>
    <phoneticPr fontId="10"/>
  </si>
  <si>
    <t>器の材質変更</t>
    <phoneticPr fontId="8"/>
  </si>
  <si>
    <t>※2024.05.08</t>
    <phoneticPr fontId="10"/>
  </si>
  <si>
    <t>PRGR-1544</t>
    <phoneticPr fontId="8"/>
  </si>
  <si>
    <t>4589635438533</t>
    <phoneticPr fontId="8"/>
  </si>
  <si>
    <t>ツイストアルテシマ  キューブ H200cm</t>
    <phoneticPr fontId="8"/>
  </si>
  <si>
    <t>PRGR-1545</t>
    <phoneticPr fontId="8"/>
  </si>
  <si>
    <t>4589635438540</t>
    <phoneticPr fontId="8"/>
  </si>
  <si>
    <t>ツイストパキラ  キューブ H200cm</t>
  </si>
  <si>
    <t>PRGR-1550</t>
    <phoneticPr fontId="8"/>
  </si>
  <si>
    <t>4589635438632</t>
    <phoneticPr fontId="8"/>
  </si>
  <si>
    <t>オリーブ キューブ H200cm</t>
  </si>
  <si>
    <t>PRGR-1553</t>
    <phoneticPr fontId="8"/>
  </si>
  <si>
    <t>4589635438663</t>
    <phoneticPr fontId="8"/>
  </si>
  <si>
    <t>シダ キューブ H210cm</t>
  </si>
  <si>
    <t>PRGR-1554</t>
    <phoneticPr fontId="8"/>
  </si>
  <si>
    <t>4589635438670</t>
    <phoneticPr fontId="8"/>
  </si>
  <si>
    <t>ウンベラータ ウッドスタンド H94cm</t>
  </si>
  <si>
    <t>PRGR-1555</t>
    <phoneticPr fontId="8"/>
  </si>
  <si>
    <t>4589635438687</t>
    <phoneticPr fontId="8"/>
  </si>
  <si>
    <t>マグノリア ウッドスタンド H100cm</t>
  </si>
  <si>
    <t>PRGR-1559BE</t>
    <phoneticPr fontId="8"/>
  </si>
  <si>
    <t>4589635438724</t>
    <phoneticPr fontId="8"/>
  </si>
  <si>
    <t>ゴムの木 レザーポット H60cm</t>
    <phoneticPr fontId="8"/>
  </si>
  <si>
    <t>PRGR-1560BE</t>
    <phoneticPr fontId="8"/>
  </si>
  <si>
    <t>4589635438748</t>
    <phoneticPr fontId="8"/>
  </si>
  <si>
    <t>フィットニア レザーポット H40cm</t>
  </si>
  <si>
    <t>ウォールグリーン（壁掛け）</t>
  </si>
  <si>
    <t>PRGR-1576</t>
  </si>
  <si>
    <t>4589635439059</t>
  </si>
  <si>
    <t>ポトス mix ハンギングプランツ</t>
  </si>
  <si>
    <t>PRGR-1577</t>
  </si>
  <si>
    <t>4589635439066</t>
  </si>
  <si>
    <t>グリーンネックレス mix ハンギングプランツ</t>
  </si>
  <si>
    <t>PRGR-1580</t>
  </si>
  <si>
    <t>4589635439097</t>
  </si>
  <si>
    <t>ジャスミン ハンギングプランツ</t>
  </si>
  <si>
    <t>PRGR-1582</t>
  </si>
  <si>
    <t>4589635439110</t>
  </si>
  <si>
    <t>ペペロミア ハンギングプランツ</t>
  </si>
  <si>
    <t>PRGR-1583</t>
  </si>
  <si>
    <t>4589635439127</t>
  </si>
  <si>
    <t>シダ ハンギングプランツ</t>
  </si>
  <si>
    <t>ウォールグリーン（壁面緑化）</t>
  </si>
  <si>
    <t>PRGR-1584</t>
  </si>
  <si>
    <t>4589635439134</t>
  </si>
  <si>
    <t>フレキシブルカーテン フレッシュグリーン</t>
  </si>
  <si>
    <t>PRGR-1585</t>
  </si>
  <si>
    <t>4589635439141</t>
  </si>
  <si>
    <t>フレキシブルカーテン シルバーグリーン</t>
  </si>
  <si>
    <t>フロアグリーン（観葉植物） ～120cm</t>
  </si>
  <si>
    <t>PRGR-1589</t>
  </si>
  <si>
    <t>4589635439189</t>
  </si>
  <si>
    <t>シダ オベリスポット H45cm</t>
    <phoneticPr fontId="8"/>
  </si>
  <si>
    <t>PRVS-0006</t>
  </si>
  <si>
    <t>4562284197976</t>
  </si>
  <si>
    <t>オベリスク アンフレL H13.5cm</t>
  </si>
  <si>
    <t>PRVS-0007</t>
  </si>
  <si>
    <t>4562284189339</t>
  </si>
  <si>
    <t>オベリスク トールM ブラック H20cm</t>
  </si>
  <si>
    <t>PRVS-0008</t>
  </si>
  <si>
    <t>4562284189278</t>
  </si>
  <si>
    <t>オベリスク ラウンドM ブラック H14.5cm</t>
  </si>
  <si>
    <t>PRVS-0010</t>
  </si>
  <si>
    <t>4562284189247</t>
  </si>
  <si>
    <t>オベリスク ラウンドL ベージュ H20cm</t>
  </si>
  <si>
    <t>PVA-0001</t>
    <phoneticPr fontId="8"/>
  </si>
  <si>
    <t>4589635435310</t>
    <phoneticPr fontId="8"/>
  </si>
  <si>
    <t>ドウダンツツジ フレッシュグリーン H115cm</t>
    <phoneticPr fontId="8"/>
  </si>
  <si>
    <t>PVA-0047</t>
  </si>
  <si>
    <t>4580120813460</t>
  </si>
  <si>
    <t>グレイッシュユーカリ ブルー</t>
  </si>
  <si>
    <t>PVA-0048</t>
  </si>
  <si>
    <t>4571131310611</t>
  </si>
  <si>
    <t>グレイッシュユーカリ グリーン</t>
  </si>
  <si>
    <t>PVA-0069</t>
  </si>
  <si>
    <t>4562125471418</t>
    <phoneticPr fontId="8"/>
  </si>
  <si>
    <t>丸葉ユーカリ</t>
  </si>
  <si>
    <t>PVA-0083</t>
  </si>
  <si>
    <t>4580120818526</t>
  </si>
  <si>
    <t>アイビーバイン グリーン×ホワイト</t>
  </si>
  <si>
    <t>PVA-0097</t>
  </si>
  <si>
    <t>4571131302043</t>
  </si>
  <si>
    <t>アジアンタムブッシュ ロング</t>
  </si>
  <si>
    <t>PZ-0493</t>
  </si>
  <si>
    <t>4589635426721</t>
  </si>
  <si>
    <t>マグノリアリーフ</t>
  </si>
  <si>
    <t>PZ-0513</t>
    <phoneticPr fontId="8"/>
  </si>
  <si>
    <t>4589635420965</t>
  </si>
  <si>
    <t>テッセンソウ</t>
  </si>
  <si>
    <t>PZ-0522</t>
  </si>
  <si>
    <t>4589635423997</t>
  </si>
  <si>
    <t>ブロッサムリーフ</t>
  </si>
  <si>
    <t>PZ-0588</t>
  </si>
  <si>
    <t>4589635432531</t>
  </si>
  <si>
    <t>アジアンタム</t>
  </si>
  <si>
    <t>PZ-0589</t>
  </si>
  <si>
    <t>4589635432609</t>
  </si>
  <si>
    <t>プミラ</t>
  </si>
  <si>
    <t>フロアグリーン（観葉植物） ～180cm</t>
  </si>
  <si>
    <t>PRGR-1606</t>
    <phoneticPr fontId="10"/>
  </si>
  <si>
    <t>4589635439912</t>
  </si>
  <si>
    <t xml:space="preserve">アレカヤシ ラウンドポット H172cm </t>
  </si>
  <si>
    <t>※2024.10.23</t>
    <phoneticPr fontId="10"/>
  </si>
  <si>
    <t>カタログ誤表記のため</t>
    <rPh sb="4" eb="7">
      <t>ゴヒョウキ</t>
    </rPh>
    <phoneticPr fontId="10"/>
  </si>
  <si>
    <t>廃番リスト</t>
    <rPh sb="0" eb="2">
      <t>ハイバン</t>
    </rPh>
    <phoneticPr fontId="10"/>
  </si>
  <si>
    <t>作成日：2024/4/12</t>
    <rPh sb="0" eb="2">
      <t>サクセイ</t>
    </rPh>
    <rPh sb="2" eb="3">
      <t>ヒ</t>
    </rPh>
    <phoneticPr fontId="10"/>
  </si>
  <si>
    <r>
      <t xml:space="preserve">△　在庫なくなり次第、廃番
▲　部材在庫の有無に関係なく、2024年6月30日をもって廃番　
×　廃番
</t>
    </r>
    <r>
      <rPr>
        <sz val="11"/>
        <color theme="1"/>
        <rFont val="游ゴシック"/>
        <family val="3"/>
        <charset val="128"/>
      </rPr>
      <t>尚、廃番区分の情報は、2024年3月8日時点の在庫状況に基づいたものです。</t>
    </r>
    <rPh sb="52" eb="53">
      <t>ナオ</t>
    </rPh>
    <phoneticPr fontId="10"/>
  </si>
  <si>
    <t>標準売価
（税抜）</t>
    <rPh sb="0" eb="2">
      <t>ヒョウジュン</t>
    </rPh>
    <rPh sb="2" eb="4">
      <t>バイカ</t>
    </rPh>
    <rPh sb="6" eb="8">
      <t>ゼイヌ</t>
    </rPh>
    <phoneticPr fontId="8"/>
  </si>
  <si>
    <t>廃番
区分</t>
    <rPh sb="0" eb="2">
      <t>ハイバン</t>
    </rPh>
    <rPh sb="3" eb="5">
      <t>クブン</t>
    </rPh>
    <phoneticPr fontId="8"/>
  </si>
  <si>
    <t>PRGR-1387</t>
    <phoneticPr fontId="8"/>
  </si>
  <si>
    <t>4589635436317</t>
    <phoneticPr fontId="8"/>
  </si>
  <si>
    <t>クッカバラ テトラプランターS H45cm</t>
  </si>
  <si>
    <t>×</t>
  </si>
  <si>
    <t>※2024.04.12</t>
    <phoneticPr fontId="10"/>
  </si>
  <si>
    <t>PRGR-1467</t>
    <phoneticPr fontId="8"/>
  </si>
  <si>
    <t>4589635421368</t>
    <phoneticPr fontId="8"/>
  </si>
  <si>
    <t>クッカバラ スリムプランター H85cm</t>
  </si>
  <si>
    <t>PRGR-1482</t>
    <phoneticPr fontId="8"/>
  </si>
  <si>
    <t>4589635437581</t>
    <phoneticPr fontId="8"/>
  </si>
  <si>
    <t>クッカバラ オベリスポット H70cm</t>
    <phoneticPr fontId="8"/>
  </si>
  <si>
    <t>PRGR-1482W</t>
    <phoneticPr fontId="8"/>
  </si>
  <si>
    <t>4589635437598</t>
    <phoneticPr fontId="8"/>
  </si>
  <si>
    <t>クッカバラ オベリスポット 脚付 H83cm</t>
  </si>
  <si>
    <t>PRGR-1499</t>
    <phoneticPr fontId="8"/>
  </si>
  <si>
    <t>4589635437833</t>
    <phoneticPr fontId="8"/>
  </si>
  <si>
    <t>クッカバラ 皿付プランター H72cm</t>
  </si>
  <si>
    <t>PRGR-1499W</t>
    <phoneticPr fontId="8"/>
  </si>
  <si>
    <t>4589635437840</t>
    <phoneticPr fontId="8"/>
  </si>
  <si>
    <t>クッカバラ 皿付プランター 脚付 H85cm</t>
  </si>
  <si>
    <t>PRGR-1508BE</t>
    <phoneticPr fontId="8"/>
  </si>
  <si>
    <t>4589635438014</t>
    <phoneticPr fontId="8"/>
  </si>
  <si>
    <t>クッカバラ レザーポット H72cm</t>
  </si>
  <si>
    <t>PRGR-1508GY</t>
    <phoneticPr fontId="8"/>
  </si>
  <si>
    <t>4589635438021</t>
    <phoneticPr fontId="8"/>
  </si>
  <si>
    <t>PRGR-1517</t>
    <phoneticPr fontId="8"/>
  </si>
  <si>
    <t>4589635438182</t>
    <phoneticPr fontId="8"/>
  </si>
  <si>
    <t>クッカバラ ジュートポット H70cm</t>
  </si>
  <si>
    <t>PRGR-1517W</t>
    <phoneticPr fontId="8"/>
  </si>
  <si>
    <t>4589635438199</t>
    <phoneticPr fontId="8"/>
  </si>
  <si>
    <t>クッカバラ ジュートポット 脚付 H83cm</t>
  </si>
  <si>
    <t>PRGR-1530</t>
    <phoneticPr fontId="8"/>
  </si>
  <si>
    <t>4589635438328</t>
    <phoneticPr fontId="8"/>
  </si>
  <si>
    <t>クッカバラ エルナ H92cm</t>
  </si>
  <si>
    <t>PRGR-1556</t>
    <phoneticPr fontId="8"/>
  </si>
  <si>
    <t>4589635438694</t>
    <phoneticPr fontId="8"/>
  </si>
  <si>
    <t>クッカバラ ウッドスタンド H100cm</t>
  </si>
  <si>
    <t>テーブルグリーン（中型） 20cm～</t>
  </si>
  <si>
    <t>PRGR-1588</t>
  </si>
  <si>
    <t>4589635439172</t>
  </si>
  <si>
    <t>クッカバラ レッグプランター</t>
  </si>
  <si>
    <t>4971587744792</t>
    <phoneticPr fontId="8"/>
  </si>
  <si>
    <t>※2024.05.15継続に変更</t>
    <rPh sb="11" eb="13">
      <t>ケイゾク</t>
    </rPh>
    <rPh sb="14" eb="16">
      <t>ヘンコウ</t>
    </rPh>
    <phoneticPr fontId="10"/>
  </si>
  <si>
    <t>PRGR-0931</t>
    <phoneticPr fontId="8"/>
  </si>
  <si>
    <t>4589635421788</t>
    <phoneticPr fontId="8"/>
  </si>
  <si>
    <t>PRGR-0932</t>
    <phoneticPr fontId="8"/>
  </si>
  <si>
    <t>4589635421795</t>
    <phoneticPr fontId="8"/>
  </si>
  <si>
    <t>PB-0059</t>
  </si>
  <si>
    <t>4589635425182</t>
  </si>
  <si>
    <t>コチョウラン 胡蝶蘭 L</t>
  </si>
  <si>
    <t>△</t>
  </si>
  <si>
    <t>ミニグリーン（小型） ～19cm</t>
    <phoneticPr fontId="8"/>
  </si>
  <si>
    <t>PRGR-0406E</t>
  </si>
  <si>
    <t>4971587732218</t>
    <phoneticPr fontId="8"/>
  </si>
  <si>
    <t>ミリオン 白陶器S</t>
    <phoneticPr fontId="8"/>
  </si>
  <si>
    <t>▲</t>
  </si>
  <si>
    <t>PRGR-0406S</t>
    <phoneticPr fontId="8"/>
  </si>
  <si>
    <t>4971587732201</t>
    <phoneticPr fontId="8"/>
  </si>
  <si>
    <t>ミリオン 白陶器S</t>
  </si>
  <si>
    <t>白玉石</t>
  </si>
  <si>
    <t>PRGR-06</t>
  </si>
  <si>
    <t>4589635436881</t>
    <phoneticPr fontId="8"/>
  </si>
  <si>
    <t>クッカバラ インナーポット 6号</t>
  </si>
  <si>
    <t>PRGR-0755</t>
    <phoneticPr fontId="8"/>
  </si>
  <si>
    <t>4971587742538</t>
    <phoneticPr fontId="8"/>
  </si>
  <si>
    <t>マグノリア ガラスシリンダー H90cm</t>
  </si>
  <si>
    <t>PRGR-0773</t>
    <phoneticPr fontId="8"/>
  </si>
  <si>
    <t>4971587744617</t>
    <phoneticPr fontId="8"/>
  </si>
  <si>
    <t>セダム ピーチグリーン ウォーターキューブ</t>
    <phoneticPr fontId="8"/>
  </si>
  <si>
    <t>PRGR-0799E</t>
  </si>
  <si>
    <t>4971587743382</t>
    <phoneticPr fontId="8"/>
  </si>
  <si>
    <t>多肉植物ミックスD 白陶器S</t>
  </si>
  <si>
    <t>PRGR-0799S</t>
  </si>
  <si>
    <t>4971587743375</t>
    <phoneticPr fontId="8"/>
  </si>
  <si>
    <t>白玉石（小）</t>
    <phoneticPr fontId="8"/>
  </si>
  <si>
    <t>PRGR-0800E</t>
  </si>
  <si>
    <t>4971587743405</t>
    <phoneticPr fontId="8"/>
  </si>
  <si>
    <t>アスパラガス 白陶器S</t>
  </si>
  <si>
    <t>PRGR-0800S</t>
  </si>
  <si>
    <t>4971587743399</t>
    <phoneticPr fontId="8"/>
  </si>
  <si>
    <t>PRGR-0819</t>
    <phoneticPr fontId="8"/>
  </si>
  <si>
    <t>4971587743696</t>
    <phoneticPr fontId="8"/>
  </si>
  <si>
    <t>リプサリス マクラメハンギング</t>
  </si>
  <si>
    <t>※2024.07.30</t>
    <phoneticPr fontId="10"/>
  </si>
  <si>
    <t>PRGR-0875</t>
  </si>
  <si>
    <t>4971587744754</t>
    <phoneticPr fontId="8"/>
  </si>
  <si>
    <t>シノブ ぐいのみ 瑠璃菊型</t>
    <phoneticPr fontId="8"/>
  </si>
  <si>
    <t>※2024.11.06</t>
    <phoneticPr fontId="10"/>
  </si>
  <si>
    <t>PRGR-0876</t>
  </si>
  <si>
    <t>4971587744761</t>
    <phoneticPr fontId="8"/>
  </si>
  <si>
    <t>サンキライ ぐいのみ 白涼</t>
  </si>
  <si>
    <t>PRGR-0878</t>
  </si>
  <si>
    <t>4971587744785</t>
    <phoneticPr fontId="8"/>
  </si>
  <si>
    <t>サンキライ ぐいのみ 黒錆</t>
  </si>
  <si>
    <t>PRGR-0933</t>
    <phoneticPr fontId="8"/>
  </si>
  <si>
    <t>4589635421801</t>
    <phoneticPr fontId="8"/>
  </si>
  <si>
    <t>ぐいのみ三個セット A</t>
  </si>
  <si>
    <t>PRGR-0934</t>
    <phoneticPr fontId="8"/>
  </si>
  <si>
    <t>4589635421818</t>
    <phoneticPr fontId="8"/>
  </si>
  <si>
    <t>ぐいのみ三個セット B</t>
  </si>
  <si>
    <t>PRGR-0985</t>
  </si>
  <si>
    <t>4589635435334</t>
    <phoneticPr fontId="8"/>
  </si>
  <si>
    <t>ストレリチアシリンダーポット H165cm</t>
  </si>
  <si>
    <t>PRGR-0990E</t>
    <phoneticPr fontId="8"/>
  </si>
  <si>
    <t>4589635425328</t>
    <phoneticPr fontId="8"/>
  </si>
  <si>
    <t>セダム グリーンブラウン 皿付ミニベース</t>
  </si>
  <si>
    <t>PRGR-0990S</t>
    <phoneticPr fontId="8"/>
  </si>
  <si>
    <t>4589635425311</t>
    <phoneticPr fontId="8"/>
  </si>
  <si>
    <t>PRGR-0994E</t>
    <phoneticPr fontId="8"/>
  </si>
  <si>
    <t>4589635425403</t>
    <phoneticPr fontId="8"/>
  </si>
  <si>
    <t>エアプランツ 皿付ミニベース</t>
  </si>
  <si>
    <t>PRGR-0994S</t>
    <phoneticPr fontId="8"/>
  </si>
  <si>
    <t>4589635425397</t>
    <phoneticPr fontId="8"/>
  </si>
  <si>
    <t>PRGR-0995E</t>
    <phoneticPr fontId="8"/>
  </si>
  <si>
    <t>4589635425427</t>
    <phoneticPr fontId="8"/>
  </si>
  <si>
    <t>チランジア 皿付ミニベース</t>
  </si>
  <si>
    <t>PRGR-0995S</t>
    <phoneticPr fontId="8"/>
  </si>
  <si>
    <t>4589635425410</t>
    <phoneticPr fontId="8"/>
  </si>
  <si>
    <t>PRGR-0997E</t>
    <phoneticPr fontId="8"/>
  </si>
  <si>
    <t>4589635425465</t>
    <phoneticPr fontId="8"/>
  </si>
  <si>
    <t>ミリオン 皿付ミニベース</t>
  </si>
  <si>
    <t>PRGR-0997S</t>
    <phoneticPr fontId="8"/>
  </si>
  <si>
    <t>4589635425458</t>
    <phoneticPr fontId="8"/>
  </si>
  <si>
    <t>PRGR-0998E</t>
    <phoneticPr fontId="8"/>
  </si>
  <si>
    <t>4589635425489</t>
    <phoneticPr fontId="8"/>
  </si>
  <si>
    <t>シュガーバイン 皿付ミニベース</t>
  </si>
  <si>
    <t>PRGR-0998S</t>
    <phoneticPr fontId="8"/>
  </si>
  <si>
    <t>4589635425472</t>
    <phoneticPr fontId="8"/>
  </si>
  <si>
    <t>PRGR-0999E</t>
    <phoneticPr fontId="8"/>
  </si>
  <si>
    <t>4589635425502</t>
    <phoneticPr fontId="8"/>
  </si>
  <si>
    <t>テッセンソウ 皿付ミニベース</t>
  </si>
  <si>
    <t>PRGR-0999S</t>
    <phoneticPr fontId="8"/>
  </si>
  <si>
    <t>4589635425496</t>
    <phoneticPr fontId="8"/>
  </si>
  <si>
    <t>PRGR-1000E</t>
    <phoneticPr fontId="8"/>
  </si>
  <si>
    <t>4589635425526</t>
    <phoneticPr fontId="8"/>
  </si>
  <si>
    <t>スパニッシュモス 皿付ミニベース</t>
  </si>
  <si>
    <t>PRGR-1000S</t>
    <phoneticPr fontId="8"/>
  </si>
  <si>
    <t>4589635425519</t>
    <phoneticPr fontId="8"/>
  </si>
  <si>
    <t>PRGR-1001E</t>
    <phoneticPr fontId="8"/>
  </si>
  <si>
    <t>4589635425540</t>
    <phoneticPr fontId="10"/>
  </si>
  <si>
    <t>ベビーセダム 皿付ミニベース</t>
    <phoneticPr fontId="8"/>
  </si>
  <si>
    <t>PRGR-1001S</t>
    <phoneticPr fontId="8"/>
  </si>
  <si>
    <t>4589635425533</t>
    <phoneticPr fontId="10"/>
  </si>
  <si>
    <t>ベビーセダム 皿付ミニベース</t>
  </si>
  <si>
    <t>PRGR-1002E</t>
    <phoneticPr fontId="8"/>
  </si>
  <si>
    <t>4589635425564</t>
    <phoneticPr fontId="8"/>
  </si>
  <si>
    <t>アジアンタム 皿付ミニベース</t>
    <phoneticPr fontId="8"/>
  </si>
  <si>
    <t>PRGR-1002S</t>
    <phoneticPr fontId="8"/>
  </si>
  <si>
    <t>4589635425557</t>
    <phoneticPr fontId="8"/>
  </si>
  <si>
    <t>アジアンタム 皿付ミニベース</t>
  </si>
  <si>
    <t>PRGR-1004E</t>
    <phoneticPr fontId="8"/>
  </si>
  <si>
    <t>4589635425601</t>
    <phoneticPr fontId="8"/>
  </si>
  <si>
    <t>ボタンファーン 白陶器S</t>
  </si>
  <si>
    <t>PRGR-1004S</t>
    <phoneticPr fontId="8"/>
  </si>
  <si>
    <t>4589635425595</t>
    <phoneticPr fontId="8"/>
  </si>
  <si>
    <t>PRGR-1005E</t>
    <phoneticPr fontId="8"/>
  </si>
  <si>
    <t>4589635425625</t>
    <phoneticPr fontId="10"/>
  </si>
  <si>
    <t>ベビーセダム 白陶器S</t>
  </si>
  <si>
    <t>PRGR-1005S</t>
    <phoneticPr fontId="8"/>
  </si>
  <si>
    <t>4589635425618</t>
    <phoneticPr fontId="10"/>
  </si>
  <si>
    <t>PRGR-1029</t>
    <phoneticPr fontId="8"/>
  </si>
  <si>
    <t>4589635425953</t>
    <phoneticPr fontId="8"/>
  </si>
  <si>
    <t>アジアンタム ウォータートラペゾイド</t>
  </si>
  <si>
    <t>PRGR-1031</t>
    <phoneticPr fontId="8"/>
  </si>
  <si>
    <t>4589635425977</t>
    <phoneticPr fontId="8"/>
  </si>
  <si>
    <t>ブロッサムリーフ ガラスシリンダー H85cm</t>
  </si>
  <si>
    <t>PRGR-1036</t>
    <phoneticPr fontId="8"/>
  </si>
  <si>
    <t>4589635426028</t>
    <phoneticPr fontId="8"/>
  </si>
  <si>
    <t>アレカヤシ 皿付プランター  H80cm</t>
  </si>
  <si>
    <t>PRGR-1036W</t>
    <phoneticPr fontId="8"/>
  </si>
  <si>
    <t>4589635420361</t>
    <phoneticPr fontId="8"/>
  </si>
  <si>
    <t>アレカヤシ 皿付プランター  脚付 H93cm</t>
    <phoneticPr fontId="8"/>
  </si>
  <si>
    <t>PRGR-1064</t>
    <phoneticPr fontId="8"/>
  </si>
  <si>
    <t>4589635426547</t>
    <phoneticPr fontId="8"/>
  </si>
  <si>
    <t>グリーンスワッグS</t>
  </si>
  <si>
    <t>PRGR-1080</t>
    <phoneticPr fontId="8"/>
  </si>
  <si>
    <t>4589635427070</t>
    <phoneticPr fontId="8"/>
  </si>
  <si>
    <t>グリーンスワッグM</t>
  </si>
  <si>
    <t>PRGR-1112E</t>
    <phoneticPr fontId="8"/>
  </si>
  <si>
    <t>4589635429517</t>
    <phoneticPr fontId="8"/>
  </si>
  <si>
    <t>モルガニアナム 皿付ミニベース</t>
  </si>
  <si>
    <t>PRGR-1112S</t>
    <phoneticPr fontId="8"/>
  </si>
  <si>
    <t>4589635429500</t>
    <phoneticPr fontId="8"/>
  </si>
  <si>
    <t>PRGR-1113E</t>
    <phoneticPr fontId="8"/>
  </si>
  <si>
    <t>4589635429531</t>
    <phoneticPr fontId="8"/>
  </si>
  <si>
    <t>リキュウソウ 皿付ミニベース</t>
  </si>
  <si>
    <t>PRGR-1113S</t>
    <phoneticPr fontId="8"/>
  </si>
  <si>
    <t>4589635429524</t>
    <phoneticPr fontId="8"/>
  </si>
  <si>
    <t>ミニグリーン（小型）</t>
    <rPh sb="7" eb="9">
      <t>コガタ</t>
    </rPh>
    <phoneticPr fontId="8"/>
  </si>
  <si>
    <t>PRGR-1128</t>
    <phoneticPr fontId="8"/>
  </si>
  <si>
    <t>4589635429692</t>
    <phoneticPr fontId="10"/>
  </si>
  <si>
    <t>モルガニアナム ウォーターキューブ</t>
  </si>
  <si>
    <t>PRGR-1138</t>
    <phoneticPr fontId="8"/>
  </si>
  <si>
    <t>4589635429791</t>
    <phoneticPr fontId="8"/>
  </si>
  <si>
    <t>サンキライ ウォーター H95cm</t>
  </si>
  <si>
    <t>PRGR-1155</t>
    <phoneticPr fontId="8"/>
  </si>
  <si>
    <t>4589635430094</t>
    <phoneticPr fontId="8"/>
  </si>
  <si>
    <t>ヤツデ×シダ ウォールデコXL</t>
  </si>
  <si>
    <t>PRGR-1156</t>
    <phoneticPr fontId="8"/>
  </si>
  <si>
    <t>4589635430100</t>
    <phoneticPr fontId="8"/>
  </si>
  <si>
    <t>リキュウソウ×ブロッサム ウォールデコXL</t>
    <phoneticPr fontId="8"/>
  </si>
  <si>
    <t>PRGR-1158</t>
    <phoneticPr fontId="8"/>
  </si>
  <si>
    <t>4589635430124</t>
    <phoneticPr fontId="8"/>
  </si>
  <si>
    <t>グリーンスワッグL</t>
  </si>
  <si>
    <t>PRGR-1160</t>
    <phoneticPr fontId="8"/>
  </si>
  <si>
    <t>4589635430148</t>
    <phoneticPr fontId="8"/>
  </si>
  <si>
    <t>マグノリア スワッグ</t>
    <phoneticPr fontId="8"/>
  </si>
  <si>
    <t>PRGR-1161</t>
    <phoneticPr fontId="8"/>
  </si>
  <si>
    <t>4589635430155</t>
    <phoneticPr fontId="8"/>
  </si>
  <si>
    <t>アジアンタム スワッグ</t>
  </si>
  <si>
    <t>PRGR-1176</t>
    <phoneticPr fontId="8"/>
  </si>
  <si>
    <t>4589635431473</t>
    <phoneticPr fontId="8"/>
  </si>
  <si>
    <t>マグノリア ウォーター  H91cm</t>
  </si>
  <si>
    <t>PRGR-1177</t>
    <phoneticPr fontId="8"/>
  </si>
  <si>
    <t>4589635431480</t>
    <phoneticPr fontId="8"/>
  </si>
  <si>
    <t>ドウダンツツジ ガラスシリンダー H108cm</t>
  </si>
  <si>
    <t>テーブルグリーン</t>
    <phoneticPr fontId="8"/>
  </si>
  <si>
    <t>PRGR-1181</t>
    <phoneticPr fontId="8"/>
  </si>
  <si>
    <t>4589635431527</t>
    <phoneticPr fontId="8"/>
  </si>
  <si>
    <t>リキュウソウ 棚上グリーン</t>
  </si>
  <si>
    <t>PRGR-1184</t>
    <phoneticPr fontId="8"/>
  </si>
  <si>
    <t>4589635431558</t>
    <phoneticPr fontId="8"/>
  </si>
  <si>
    <t>PRGR-1187</t>
    <phoneticPr fontId="8"/>
  </si>
  <si>
    <t>4589635431589</t>
    <phoneticPr fontId="8"/>
  </si>
  <si>
    <t>アジアンタム×ベリー スワッグ</t>
  </si>
  <si>
    <t>PRGR-1188</t>
    <phoneticPr fontId="8"/>
  </si>
  <si>
    <t>4589635431015</t>
    <phoneticPr fontId="8"/>
  </si>
  <si>
    <t>グリーンミックス スワッグS</t>
  </si>
  <si>
    <t>PRGR-1189</t>
    <phoneticPr fontId="8"/>
  </si>
  <si>
    <t>4589635431053</t>
    <phoneticPr fontId="8"/>
  </si>
  <si>
    <t>グリーンミックス スワッグL</t>
  </si>
  <si>
    <t>PRGR-1195E</t>
    <phoneticPr fontId="8"/>
  </si>
  <si>
    <t>4589635431718</t>
    <phoneticPr fontId="8"/>
  </si>
  <si>
    <t>皿付ミニベース 3個セットA</t>
  </si>
  <si>
    <t>PRGR-1195S</t>
    <phoneticPr fontId="8"/>
  </si>
  <si>
    <t>4589635431701</t>
    <phoneticPr fontId="8"/>
  </si>
  <si>
    <t>PRGR-1196E</t>
    <phoneticPr fontId="8"/>
  </si>
  <si>
    <t>4589635431732</t>
    <phoneticPr fontId="10"/>
  </si>
  <si>
    <t>皿付ミニベース 3個セットB</t>
  </si>
  <si>
    <t>PRGR-1196S</t>
    <phoneticPr fontId="8"/>
  </si>
  <si>
    <t>4589635431725</t>
    <phoneticPr fontId="10"/>
  </si>
  <si>
    <t>PRGR-1197E</t>
    <phoneticPr fontId="8"/>
  </si>
  <si>
    <t>4589635431756</t>
    <phoneticPr fontId="8"/>
  </si>
  <si>
    <t>皿付ミニベース 3個セットC</t>
  </si>
  <si>
    <t>PRGR-1197S</t>
    <phoneticPr fontId="8"/>
  </si>
  <si>
    <t>4589635431749</t>
    <phoneticPr fontId="8"/>
  </si>
  <si>
    <t>PRGR-1198E</t>
    <phoneticPr fontId="8"/>
  </si>
  <si>
    <t>4589635431770</t>
    <phoneticPr fontId="8"/>
  </si>
  <si>
    <t>皿付ミニベース 3個セットD</t>
  </si>
  <si>
    <t>PRGR-1198S</t>
    <phoneticPr fontId="8"/>
  </si>
  <si>
    <t>4589635431763</t>
    <phoneticPr fontId="8"/>
  </si>
  <si>
    <t>PRGR-1231M</t>
    <phoneticPr fontId="8"/>
  </si>
  <si>
    <t>4589635435181</t>
    <phoneticPr fontId="8"/>
  </si>
  <si>
    <t>モミジ 寄せ植え盆栽 リングベースS 実付き</t>
  </si>
  <si>
    <t>PRGR-1232M</t>
    <phoneticPr fontId="8"/>
  </si>
  <si>
    <t>4589635435198</t>
    <phoneticPr fontId="8"/>
  </si>
  <si>
    <t>桜の葉 寄せ植え盆栽 リングベースS 実付き</t>
  </si>
  <si>
    <t xml:space="preserve">フロアーグリーン </t>
    <phoneticPr fontId="8"/>
  </si>
  <si>
    <t>PRGR-1233</t>
    <phoneticPr fontId="8"/>
  </si>
  <si>
    <t>4589635432340</t>
    <phoneticPr fontId="8"/>
  </si>
  <si>
    <t>白樺&amp;アジアンタム シリンダー  H160cm</t>
  </si>
  <si>
    <t>PRGR-1241WH</t>
    <phoneticPr fontId="8"/>
  </si>
  <si>
    <t>4589635432760</t>
    <phoneticPr fontId="8"/>
  </si>
  <si>
    <t>PRGR-1250WH</t>
    <phoneticPr fontId="8"/>
  </si>
  <si>
    <t>4589635432937</t>
    <phoneticPr fontId="8"/>
  </si>
  <si>
    <t>ドウダンツツジ エッグポット H160cm</t>
  </si>
  <si>
    <t>PRGR-1251</t>
    <phoneticPr fontId="8"/>
  </si>
  <si>
    <t>4589635432951</t>
    <phoneticPr fontId="8"/>
  </si>
  <si>
    <t>ドウダンツツジ シリンダーポット H180cm</t>
    <phoneticPr fontId="8"/>
  </si>
  <si>
    <t>PRGR-1253WH</t>
    <phoneticPr fontId="8"/>
  </si>
  <si>
    <t>4589635432982</t>
  </si>
  <si>
    <t>ドウダンツツジ エッグポット H190cm</t>
  </si>
  <si>
    <t>PRGR-1254</t>
    <phoneticPr fontId="8"/>
  </si>
  <si>
    <t>4589635433002</t>
    <phoneticPr fontId="8"/>
  </si>
  <si>
    <t>ドウダンツツジ シリンダーポット H210cm</t>
  </si>
  <si>
    <t>PRGR-1255BK</t>
    <phoneticPr fontId="8"/>
  </si>
  <si>
    <t>4589635433026</t>
  </si>
  <si>
    <t>ドウダンツツジ スラントベース H230cm</t>
  </si>
  <si>
    <t>PRGR-1255WH</t>
    <phoneticPr fontId="8"/>
  </si>
  <si>
    <t>4589635433019</t>
    <phoneticPr fontId="8"/>
  </si>
  <si>
    <t>PRGR-1259WH</t>
    <phoneticPr fontId="8"/>
  </si>
  <si>
    <t>4589635433071</t>
  </si>
  <si>
    <t>ユーカリ エッグポット  H185cm</t>
  </si>
  <si>
    <t>PRGR-1261WH</t>
    <phoneticPr fontId="8"/>
  </si>
  <si>
    <t>4589635433101</t>
  </si>
  <si>
    <t>オリーブ エッグポット H155cm</t>
  </si>
  <si>
    <t>PRGR-1262</t>
    <phoneticPr fontId="8"/>
  </si>
  <si>
    <t>4589635433125</t>
    <phoneticPr fontId="8"/>
  </si>
  <si>
    <t>オリーブ シリンダーポット H202cm</t>
  </si>
  <si>
    <t>PRGR-1266WH</t>
    <phoneticPr fontId="8"/>
  </si>
  <si>
    <t>4589635433170</t>
  </si>
  <si>
    <t>ウンベラータ エッグポット H155cm</t>
  </si>
  <si>
    <t>PRGR-1267</t>
    <phoneticPr fontId="8"/>
  </si>
  <si>
    <t>4589635433194</t>
  </si>
  <si>
    <t>ウンベラータ シリンダーポット H183cm</t>
  </si>
  <si>
    <t>PRGR-1269WH</t>
  </si>
  <si>
    <t>4589635433224</t>
  </si>
  <si>
    <t>ツイストウンベラータ エッグポット H154cm</t>
  </si>
  <si>
    <t>PRGR-1272WH</t>
  </si>
  <si>
    <t>4589635433279</t>
  </si>
  <si>
    <t>PRGR-1273</t>
  </si>
  <si>
    <t>4589635433293</t>
  </si>
  <si>
    <t>ドラセナ  シリンダーポット  H145cm</t>
  </si>
  <si>
    <t>PRGR-1281</t>
    <phoneticPr fontId="8"/>
  </si>
  <si>
    <t>4589635433415</t>
  </si>
  <si>
    <t>モンステラ レムリアポット H177cm</t>
  </si>
  <si>
    <t>PRGR-1284BK</t>
    <phoneticPr fontId="8"/>
  </si>
  <si>
    <t>4589635433453</t>
  </si>
  <si>
    <t>シダ スラントベース H235cm</t>
  </si>
  <si>
    <t>PRGR-1284WH</t>
  </si>
  <si>
    <t>4589635433446</t>
  </si>
  <si>
    <t>PRGR-1286</t>
  </si>
  <si>
    <t>4589635433484</t>
  </si>
  <si>
    <t>アレカヤシ シリンダーポット H168cm</t>
  </si>
  <si>
    <t>PRGR-1290BK</t>
    <phoneticPr fontId="8"/>
  </si>
  <si>
    <t>4589635433538</t>
  </si>
  <si>
    <t>アレカヤシ スラントベース H220cm</t>
  </si>
  <si>
    <t>PRGR-1290WH</t>
  </si>
  <si>
    <t>4589635433521</t>
  </si>
  <si>
    <t>PRGR-1297</t>
    <phoneticPr fontId="8"/>
  </si>
  <si>
    <t>4589635433613</t>
  </si>
  <si>
    <t>ポトス 皿付プランター H42cm</t>
  </si>
  <si>
    <t>PRGR-1297W</t>
    <phoneticPr fontId="8"/>
  </si>
  <si>
    <t>4589635420439</t>
    <phoneticPr fontId="8"/>
  </si>
  <si>
    <t>ポトス 皿付プランター 脚付 H55cm</t>
  </si>
  <si>
    <t>PRGR-1298</t>
  </si>
  <si>
    <t>4589635433620</t>
  </si>
  <si>
    <t>アイビー 皿付プランター H45cm</t>
  </si>
  <si>
    <t>PRGR-1298W</t>
    <phoneticPr fontId="8"/>
  </si>
  <si>
    <t>4589635420446</t>
    <phoneticPr fontId="8"/>
  </si>
  <si>
    <t>アイビー 皿付プランター  脚付 H60cm</t>
  </si>
  <si>
    <t>PRGR-1299E</t>
  </si>
  <si>
    <t>4589635433644</t>
  </si>
  <si>
    <t>プミラ 皿付ミニベース</t>
  </si>
  <si>
    <t>PRGR-1299S</t>
  </si>
  <si>
    <t>4589635433637</t>
  </si>
  <si>
    <t>白玉石</t>
    <rPh sb="0" eb="3">
      <t>シラタマ</t>
    </rPh>
    <phoneticPr fontId="8"/>
  </si>
  <si>
    <t>PRGR-1301E</t>
  </si>
  <si>
    <t>4589635433682</t>
  </si>
  <si>
    <t>アオエニウム・チランジア/白陶器S</t>
    <phoneticPr fontId="8"/>
  </si>
  <si>
    <t>PRGR-1301S</t>
  </si>
  <si>
    <t>4589635433675</t>
  </si>
  <si>
    <t>PRGR-1303E</t>
  </si>
  <si>
    <t>4589635433712</t>
  </si>
  <si>
    <t>皿付ミニベース 3個セットE</t>
  </si>
  <si>
    <t>PRGR-1303S</t>
  </si>
  <si>
    <t>4589635433705</t>
  </si>
  <si>
    <t>PRGR-1306</t>
    <phoneticPr fontId="8"/>
  </si>
  <si>
    <t>4589635433743</t>
  </si>
  <si>
    <t>多肉寄せ植え テトラプランターM H30cm</t>
  </si>
  <si>
    <t>ウォールグリーン（壁面緑化）</t>
    <phoneticPr fontId="8"/>
  </si>
  <si>
    <t>PRGR-1314</t>
  </si>
  <si>
    <t>4589635433798</t>
  </si>
  <si>
    <t>フィットニア×セダム  パネル</t>
  </si>
  <si>
    <t>PRGR-1314F</t>
  </si>
  <si>
    <t>4589635434016</t>
  </si>
  <si>
    <t>フィットニア×セダム フレーム</t>
  </si>
  <si>
    <t>PRGR-1317</t>
  </si>
  <si>
    <t>4589635433828</t>
  </si>
  <si>
    <t>グリーンアレンジ カンバーベースS</t>
  </si>
  <si>
    <t>PRGR-1318</t>
  </si>
  <si>
    <t>4589635433835</t>
  </si>
  <si>
    <t>グリーンアレンジ カンバーベースM</t>
  </si>
  <si>
    <t>PRGR-1319</t>
  </si>
  <si>
    <t>4589635433842</t>
  </si>
  <si>
    <t>グリーンアレンジ カンバーベースL</t>
  </si>
  <si>
    <t>PRGR-1320</t>
  </si>
  <si>
    <t>4589635433859</t>
  </si>
  <si>
    <t>グリーンアレンジ ストレートラインベースS</t>
    <phoneticPr fontId="8"/>
  </si>
  <si>
    <t>PRGR-1321</t>
  </si>
  <si>
    <t>4589635433866</t>
  </si>
  <si>
    <t>グリーンアレンジ ストレートラインベースM</t>
  </si>
  <si>
    <t>PRGR-1322</t>
  </si>
  <si>
    <t>4589635433873</t>
  </si>
  <si>
    <t>シュガーバイン 棚上・掛置兼用</t>
  </si>
  <si>
    <t>PRGR-1323</t>
  </si>
  <si>
    <t>4589635433880</t>
    <phoneticPr fontId="8"/>
  </si>
  <si>
    <t>テッセンソウ 棚上・掛置兼用</t>
  </si>
  <si>
    <t>PRGR-1342</t>
    <phoneticPr fontId="8"/>
  </si>
  <si>
    <t>4589635434856</t>
    <phoneticPr fontId="8"/>
  </si>
  <si>
    <t>苔盆M</t>
  </si>
  <si>
    <t>PRGR-1351</t>
  </si>
  <si>
    <t>4589635435013</t>
    <phoneticPr fontId="8"/>
  </si>
  <si>
    <t>苔盆 SM ペア</t>
  </si>
  <si>
    <t>PRGR-1357</t>
  </si>
  <si>
    <t>4589635435242</t>
    <phoneticPr fontId="8"/>
  </si>
  <si>
    <t>グリーンパネル  49×73.5cm</t>
    <phoneticPr fontId="8"/>
  </si>
  <si>
    <t>PRGR-1359</t>
    <phoneticPr fontId="8"/>
  </si>
  <si>
    <t>4589635435808</t>
    <phoneticPr fontId="8"/>
  </si>
  <si>
    <t>パキラ テトラプランターS H45cm</t>
  </si>
  <si>
    <t>PRGR-1361</t>
  </si>
  <si>
    <t>4589635435822</t>
    <phoneticPr fontId="8"/>
  </si>
  <si>
    <t>パキラ シリンダーポット H145cm</t>
  </si>
  <si>
    <t>PRGR-1363</t>
  </si>
  <si>
    <t>4589635435846</t>
    <phoneticPr fontId="8"/>
  </si>
  <si>
    <t>オーガスタ TPプランター H155cm</t>
  </si>
  <si>
    <t>PRGR-1364BK</t>
    <phoneticPr fontId="8"/>
  </si>
  <si>
    <t>4589635435853</t>
    <phoneticPr fontId="8"/>
  </si>
  <si>
    <t>オーガスタ エッグポット H140cm</t>
  </si>
  <si>
    <t>PRGR-1364GY</t>
    <phoneticPr fontId="8"/>
  </si>
  <si>
    <t>4589635435860</t>
    <phoneticPr fontId="8"/>
  </si>
  <si>
    <t>△</t>
    <phoneticPr fontId="8"/>
  </si>
  <si>
    <t>PRGR-1364IV</t>
    <phoneticPr fontId="8"/>
  </si>
  <si>
    <t>4589635435877</t>
    <phoneticPr fontId="8"/>
  </si>
  <si>
    <t>PRGR-1364WH</t>
    <phoneticPr fontId="8"/>
  </si>
  <si>
    <t>4589635435884</t>
    <phoneticPr fontId="8"/>
  </si>
  <si>
    <t>オーガスタ エッグポット H140cm</t>
    <phoneticPr fontId="8"/>
  </si>
  <si>
    <t>PRGR-1365BK</t>
    <phoneticPr fontId="8"/>
  </si>
  <si>
    <t>4589635435891</t>
    <phoneticPr fontId="8"/>
  </si>
  <si>
    <t>オーガスタ スラントベース H175cm</t>
    <phoneticPr fontId="8"/>
  </si>
  <si>
    <t>PRGR-1365WH</t>
    <phoneticPr fontId="8"/>
  </si>
  <si>
    <t>4589635435907</t>
    <phoneticPr fontId="8"/>
  </si>
  <si>
    <t>オーガスタ スラントベース H175cm</t>
  </si>
  <si>
    <t>PRGR-1366</t>
  </si>
  <si>
    <t>4589635435914</t>
    <phoneticPr fontId="8"/>
  </si>
  <si>
    <t>アレカヤシ TPプランター H165cm</t>
  </si>
  <si>
    <t>PRGR-1370BG</t>
    <phoneticPr fontId="8"/>
  </si>
  <si>
    <t>4589635436447</t>
    <phoneticPr fontId="8"/>
  </si>
  <si>
    <t>パキラ GWプランター H185cm</t>
  </si>
  <si>
    <t>※2024.08.21</t>
    <phoneticPr fontId="10"/>
  </si>
  <si>
    <t>PRGR-1370BW</t>
    <phoneticPr fontId="8"/>
  </si>
  <si>
    <t>4589635436430</t>
    <phoneticPr fontId="8"/>
  </si>
  <si>
    <t>PRGR-1370GY</t>
    <phoneticPr fontId="8"/>
  </si>
  <si>
    <t>4589635435921</t>
    <phoneticPr fontId="8"/>
  </si>
  <si>
    <t>PRGR-1370WH</t>
    <phoneticPr fontId="8"/>
  </si>
  <si>
    <t>4589635435938</t>
    <phoneticPr fontId="8"/>
  </si>
  <si>
    <t>PRGR-1371BK</t>
    <phoneticPr fontId="8"/>
  </si>
  <si>
    <t>4589635435945</t>
    <phoneticPr fontId="8"/>
  </si>
  <si>
    <t>パキラ スラントベース H220cm</t>
  </si>
  <si>
    <t>PRGR-1371WH</t>
    <phoneticPr fontId="8"/>
  </si>
  <si>
    <t>4589635435952</t>
    <phoneticPr fontId="8"/>
  </si>
  <si>
    <t>PRGR-1374</t>
  </si>
  <si>
    <t>4589635435983</t>
    <phoneticPr fontId="8"/>
  </si>
  <si>
    <t>オリーブ TPプランター H195cm</t>
  </si>
  <si>
    <t>PRGR-1375BG</t>
    <phoneticPr fontId="8"/>
  </si>
  <si>
    <t>4589635435990</t>
    <phoneticPr fontId="8"/>
  </si>
  <si>
    <t>モンステラ GWプランター H160cm</t>
  </si>
  <si>
    <t>PRGR-1375BW</t>
    <phoneticPr fontId="8"/>
  </si>
  <si>
    <t>4589635436003</t>
    <phoneticPr fontId="8"/>
  </si>
  <si>
    <t>PRGR-1375GY</t>
    <phoneticPr fontId="8"/>
  </si>
  <si>
    <t>4589635436010</t>
    <phoneticPr fontId="8"/>
  </si>
  <si>
    <t>PRGR-1375WH</t>
    <phoneticPr fontId="8"/>
  </si>
  <si>
    <t>4589635436027</t>
    <phoneticPr fontId="8"/>
  </si>
  <si>
    <t>PRGR-1376</t>
  </si>
  <si>
    <t>4589635436034</t>
    <phoneticPr fontId="8"/>
  </si>
  <si>
    <t>モンステラ シリンダーポット H160cm</t>
  </si>
  <si>
    <t>PRGR-1377BK</t>
    <phoneticPr fontId="8"/>
  </si>
  <si>
    <t>4589635436041</t>
    <phoneticPr fontId="8"/>
  </si>
  <si>
    <t>モンステラ スラントベース H185cm</t>
  </si>
  <si>
    <t>PRGR-1377WH</t>
    <phoneticPr fontId="8"/>
  </si>
  <si>
    <t>4589635436058</t>
    <phoneticPr fontId="8"/>
  </si>
  <si>
    <t>PRGR-1378WH</t>
    <phoneticPr fontId="8"/>
  </si>
  <si>
    <t>4589635436096</t>
    <phoneticPr fontId="8"/>
  </si>
  <si>
    <t>PRGR-1379BG</t>
    <phoneticPr fontId="8"/>
  </si>
  <si>
    <t>4589635436102</t>
    <phoneticPr fontId="8"/>
  </si>
  <si>
    <t>マグノリア GWプランター H168cm</t>
  </si>
  <si>
    <t>PRGR-1379BW</t>
    <phoneticPr fontId="8"/>
  </si>
  <si>
    <t>4589635436119</t>
    <phoneticPr fontId="8"/>
  </si>
  <si>
    <t>PRGR-1379GY</t>
    <phoneticPr fontId="8"/>
  </si>
  <si>
    <t>4589635436126</t>
    <phoneticPr fontId="8"/>
  </si>
  <si>
    <t>PRGR-1379WH</t>
    <phoneticPr fontId="8"/>
  </si>
  <si>
    <t>4589635436133</t>
    <phoneticPr fontId="8"/>
  </si>
  <si>
    <t>PRGR-1380</t>
    <phoneticPr fontId="8"/>
  </si>
  <si>
    <t>4589635436140</t>
    <phoneticPr fontId="8"/>
  </si>
  <si>
    <t>マグノリア TPプランター H175cm</t>
  </si>
  <si>
    <t>PRGR-1381</t>
  </si>
  <si>
    <t>4589635436157</t>
    <phoneticPr fontId="8"/>
  </si>
  <si>
    <t>マグノリア シリンダーポット H180cm</t>
  </si>
  <si>
    <t>PRGR-1385</t>
    <phoneticPr fontId="8"/>
  </si>
  <si>
    <t>4589635436294</t>
    <phoneticPr fontId="8"/>
  </si>
  <si>
    <t>クチナシ ぐいのみ 瑠璃菊型</t>
  </si>
  <si>
    <t>PRGR-1386</t>
    <phoneticPr fontId="8"/>
  </si>
  <si>
    <t>4589635436300</t>
    <phoneticPr fontId="8"/>
  </si>
  <si>
    <t>シュガーバイン テトラプランターS H20cm</t>
  </si>
  <si>
    <t>PRGR-1393</t>
    <phoneticPr fontId="8"/>
  </si>
  <si>
    <t>4589635436379</t>
    <phoneticPr fontId="8"/>
  </si>
  <si>
    <t>シルバーグリーン×べリー スワッグ</t>
  </si>
  <si>
    <t>PRGR-1393V</t>
    <phoneticPr fontId="8"/>
  </si>
  <si>
    <t>4589635436386</t>
    <phoneticPr fontId="8"/>
  </si>
  <si>
    <t>シルバーグリーン×べリー スワッグ 器付</t>
  </si>
  <si>
    <t>PRGR-1394</t>
    <phoneticPr fontId="8"/>
  </si>
  <si>
    <t>4589635436393</t>
    <phoneticPr fontId="8"/>
  </si>
  <si>
    <t>シルバーグリーン スワッグ</t>
  </si>
  <si>
    <t>PRGR-1394V</t>
    <phoneticPr fontId="8"/>
  </si>
  <si>
    <t>4589635436409</t>
    <phoneticPr fontId="8"/>
  </si>
  <si>
    <t>シルバーグリーン スワッグ 器付</t>
  </si>
  <si>
    <t>PRGR-1396</t>
  </si>
  <si>
    <t>4589635436485</t>
    <phoneticPr fontId="8"/>
  </si>
  <si>
    <t>アイビー×ベリー パネル</t>
  </si>
  <si>
    <t>PRGR-1396F</t>
  </si>
  <si>
    <t>4589635436492</t>
    <phoneticPr fontId="8"/>
  </si>
  <si>
    <t>アイビー×ベリー フレーム</t>
  </si>
  <si>
    <t>PRGR-1399</t>
  </si>
  <si>
    <t>4589635436546</t>
    <phoneticPr fontId="8"/>
  </si>
  <si>
    <t>フィットニア×シュガーバイン パネル</t>
  </si>
  <si>
    <t>PRGR-1399F</t>
  </si>
  <si>
    <t>4589635436553</t>
    <phoneticPr fontId="8"/>
  </si>
  <si>
    <t>フィットニア×シュガーバイン フレーム</t>
  </si>
  <si>
    <t>PRGR-1402</t>
  </si>
  <si>
    <t>4589635436591</t>
    <phoneticPr fontId="8"/>
  </si>
  <si>
    <t>グリーンパネルB 49cm角</t>
    <rPh sb="13" eb="14">
      <t>カク</t>
    </rPh>
    <phoneticPr fontId="8"/>
  </si>
  <si>
    <t>PRGR-1404</t>
  </si>
  <si>
    <t>4589635436614</t>
    <phoneticPr fontId="8"/>
  </si>
  <si>
    <t>グリーンパネルD 49cm角</t>
    <rPh sb="13" eb="14">
      <t>カク</t>
    </rPh>
    <phoneticPr fontId="8"/>
  </si>
  <si>
    <t>PRGR-1405</t>
  </si>
  <si>
    <t>4589635436621</t>
    <phoneticPr fontId="8"/>
  </si>
  <si>
    <t>ミックスグリーンパネル  49×73.5cm</t>
    <phoneticPr fontId="8"/>
  </si>
  <si>
    <t>PRGR-1408</t>
  </si>
  <si>
    <t>4589635436652</t>
    <phoneticPr fontId="8"/>
  </si>
  <si>
    <t>グリーンパネルF 49cm角</t>
    <phoneticPr fontId="8"/>
  </si>
  <si>
    <t>PRGR-1409</t>
  </si>
  <si>
    <t>4589635436669</t>
    <phoneticPr fontId="8"/>
  </si>
  <si>
    <t>グリーンパネルG 49cm角</t>
    <phoneticPr fontId="8"/>
  </si>
  <si>
    <t>PRGR-1442</t>
    <phoneticPr fontId="8"/>
  </si>
  <si>
    <t>4589635420309</t>
    <phoneticPr fontId="8"/>
  </si>
  <si>
    <t>松 吹き流し 3本 大鉢</t>
  </si>
  <si>
    <t>PRGR-1443</t>
    <phoneticPr fontId="8"/>
  </si>
  <si>
    <t>4589635420323</t>
    <phoneticPr fontId="8"/>
  </si>
  <si>
    <t>松 吹き流し 2本 大鉢</t>
  </si>
  <si>
    <t>PRGR-1448E</t>
  </si>
  <si>
    <t>4589635420699</t>
    <phoneticPr fontId="8"/>
  </si>
  <si>
    <t>アイビー 白陶器 S</t>
    <phoneticPr fontId="8"/>
  </si>
  <si>
    <t>PRGR-1448S</t>
  </si>
  <si>
    <t>4589635420682</t>
    <phoneticPr fontId="8"/>
  </si>
  <si>
    <t>アイビー 白陶器 S</t>
  </si>
  <si>
    <t>PRGR-1451</t>
    <phoneticPr fontId="8"/>
  </si>
  <si>
    <t>4589635421078</t>
    <phoneticPr fontId="8"/>
  </si>
  <si>
    <t>エメラルドウェーブ ウォーターシリンダー</t>
  </si>
  <si>
    <t>PRGR-1454</t>
  </si>
  <si>
    <t>4589635421238</t>
    <phoneticPr fontId="8"/>
  </si>
  <si>
    <t>シダ テトラプランターM H48cm</t>
  </si>
  <si>
    <t>PRGR-1455</t>
  </si>
  <si>
    <t>4589635421245</t>
    <phoneticPr fontId="8"/>
  </si>
  <si>
    <t>ゴムの木 テトラプランターM H60cm</t>
  </si>
  <si>
    <t>PRGR-1488</t>
  </si>
  <si>
    <t>4589635437659</t>
    <phoneticPr fontId="8"/>
  </si>
  <si>
    <t>スパニッシュ アイアンハンギング</t>
  </si>
  <si>
    <t>×</t>
    <phoneticPr fontId="8"/>
  </si>
  <si>
    <t>PRGR-1489</t>
  </si>
  <si>
    <t>4589635437666</t>
    <phoneticPr fontId="8"/>
  </si>
  <si>
    <t>リプサリス アイアンハンギング</t>
  </si>
  <si>
    <t>PRGR-1492</t>
    <phoneticPr fontId="8"/>
  </si>
  <si>
    <t>4589635437697</t>
    <phoneticPr fontId="8"/>
  </si>
  <si>
    <t>ゴムの木 皿付プランター H60cm</t>
    <phoneticPr fontId="8"/>
  </si>
  <si>
    <t>PRGR-1492W</t>
    <phoneticPr fontId="8"/>
  </si>
  <si>
    <t>4589635437703</t>
    <phoneticPr fontId="8"/>
  </si>
  <si>
    <t>ゴムの木 皿付プランター 脚付 H73cm</t>
  </si>
  <si>
    <t>PRGR-1493</t>
    <phoneticPr fontId="8"/>
  </si>
  <si>
    <t>4589635437710</t>
    <phoneticPr fontId="8"/>
  </si>
  <si>
    <t>フィットニア 皿付プランター H42cm</t>
  </si>
  <si>
    <t>PRGR-1493W</t>
    <phoneticPr fontId="8"/>
  </si>
  <si>
    <t>4589635437727</t>
    <phoneticPr fontId="8"/>
  </si>
  <si>
    <t>フィットニア 皿付プランター 脚付H55cm</t>
  </si>
  <si>
    <t>PRGR-1494</t>
    <phoneticPr fontId="8"/>
  </si>
  <si>
    <t>4589635437734</t>
    <phoneticPr fontId="8"/>
  </si>
  <si>
    <t>アジアンタム 皿付プランター H57cm</t>
  </si>
  <si>
    <t>PRGR-1494W</t>
    <phoneticPr fontId="8"/>
  </si>
  <si>
    <t>4589635437741</t>
    <phoneticPr fontId="8"/>
  </si>
  <si>
    <t>アジアンタム 皿付プランター 脚付 H70cm</t>
  </si>
  <si>
    <t>PRGR-1495</t>
    <phoneticPr fontId="8"/>
  </si>
  <si>
    <t>4589635437758</t>
    <phoneticPr fontId="8"/>
  </si>
  <si>
    <t>カラジウム 皿付プランター H50cm</t>
  </si>
  <si>
    <t>PRGR-1495W</t>
    <phoneticPr fontId="8"/>
  </si>
  <si>
    <t>4589635437765</t>
    <phoneticPr fontId="8"/>
  </si>
  <si>
    <t>カラジウム 皿付プランター 脚付 H63cm</t>
  </si>
  <si>
    <t>PRGR-1496</t>
    <phoneticPr fontId="8"/>
  </si>
  <si>
    <t>4589635437772</t>
    <phoneticPr fontId="8"/>
  </si>
  <si>
    <t>ベンジャミン 皿付プランター H75cm</t>
  </si>
  <si>
    <t>PRGR-1496W</t>
    <phoneticPr fontId="8"/>
  </si>
  <si>
    <t>4589635437789</t>
    <phoneticPr fontId="8"/>
  </si>
  <si>
    <t>ベンジャミン 皿付プランター 脚付 H88cm</t>
  </si>
  <si>
    <t>PRGR-1497</t>
    <phoneticPr fontId="8"/>
  </si>
  <si>
    <t>4589635437796</t>
    <phoneticPr fontId="8"/>
  </si>
  <si>
    <t>ウンベラータ 皿付プランター H68cm</t>
  </si>
  <si>
    <t>PRGR-1497W</t>
    <phoneticPr fontId="8"/>
  </si>
  <si>
    <t>4589635437802</t>
    <phoneticPr fontId="8"/>
  </si>
  <si>
    <t>ウンベラータ 皿付プランター 脚付H71cm</t>
  </si>
  <si>
    <t>PRGR-1498</t>
    <phoneticPr fontId="8"/>
  </si>
  <si>
    <t>4589635437819</t>
    <phoneticPr fontId="8"/>
  </si>
  <si>
    <t>マグノリア 皿付プランター H75cm</t>
  </si>
  <si>
    <t>PRGR-1498W</t>
    <phoneticPr fontId="8"/>
  </si>
  <si>
    <t>4589635437826</t>
    <phoneticPr fontId="8"/>
  </si>
  <si>
    <t>マグノリア 皿付プランター 脚付 H100cm</t>
  </si>
  <si>
    <t>PRGR-1500GY</t>
    <phoneticPr fontId="8"/>
  </si>
  <si>
    <t>4589635437864</t>
    <phoneticPr fontId="8"/>
  </si>
  <si>
    <t>アジアンタム レザーポット H55cm</t>
  </si>
  <si>
    <t>PRGR-1501GY</t>
    <phoneticPr fontId="8"/>
  </si>
  <si>
    <t>4589635437888</t>
    <phoneticPr fontId="8"/>
  </si>
  <si>
    <t>PRGR-1502GY</t>
    <phoneticPr fontId="8"/>
  </si>
  <si>
    <t>4589635437901</t>
    <phoneticPr fontId="8"/>
  </si>
  <si>
    <t>PRGR-1503GY</t>
    <phoneticPr fontId="8"/>
  </si>
  <si>
    <t>4589635437925</t>
    <phoneticPr fontId="8"/>
  </si>
  <si>
    <t>PRGR-1504GY</t>
    <phoneticPr fontId="8"/>
  </si>
  <si>
    <t>4589635437949</t>
    <phoneticPr fontId="8"/>
  </si>
  <si>
    <t>PRGR-1505GY</t>
    <phoneticPr fontId="8"/>
  </si>
  <si>
    <t>4589635437963</t>
    <phoneticPr fontId="8"/>
  </si>
  <si>
    <t>PRGR-1506GY</t>
    <phoneticPr fontId="8"/>
  </si>
  <si>
    <t>4589635437987</t>
    <phoneticPr fontId="8"/>
  </si>
  <si>
    <t>PRGR-1507GY</t>
    <phoneticPr fontId="8"/>
  </si>
  <si>
    <t>4589635438007</t>
    <phoneticPr fontId="8"/>
  </si>
  <si>
    <t>PRGR-1509V</t>
  </si>
  <si>
    <t>4589635438045</t>
    <phoneticPr fontId="8"/>
  </si>
  <si>
    <t>ベージュ系スワッグ 器付</t>
  </si>
  <si>
    <t>PRGR-1510</t>
  </si>
  <si>
    <t>4589635438052</t>
    <phoneticPr fontId="8"/>
  </si>
  <si>
    <t>ビカクシダフレーム</t>
  </si>
  <si>
    <t>PRGR-1531GY</t>
    <phoneticPr fontId="8"/>
  </si>
  <si>
    <t>4589635438335</t>
    <phoneticPr fontId="8"/>
  </si>
  <si>
    <t>オリーブ GWプランター H160cm</t>
  </si>
  <si>
    <t>PRGR-1531WH</t>
    <phoneticPr fontId="8"/>
  </si>
  <si>
    <t>4589635438342</t>
    <phoneticPr fontId="8"/>
  </si>
  <si>
    <t>PRGR-1535</t>
    <phoneticPr fontId="8"/>
  </si>
  <si>
    <t>4589635438410</t>
    <phoneticPr fontId="8"/>
  </si>
  <si>
    <t>オリーブ ラウンドポット H170cm</t>
  </si>
  <si>
    <t>PRGR-1547GY</t>
    <phoneticPr fontId="8"/>
  </si>
  <si>
    <t>4589635438571</t>
    <phoneticPr fontId="8"/>
  </si>
  <si>
    <t>モンステラ エッグポット H177cm</t>
  </si>
  <si>
    <t>PRGR-1547WH</t>
    <phoneticPr fontId="8"/>
  </si>
  <si>
    <t>4589635438588</t>
    <phoneticPr fontId="8"/>
  </si>
  <si>
    <t>PRGR-1548GY</t>
    <phoneticPr fontId="8"/>
  </si>
  <si>
    <t>4589635438595</t>
    <phoneticPr fontId="8"/>
  </si>
  <si>
    <t>アレカヤシ エッグポット H178cm</t>
  </si>
  <si>
    <t>PRGR-1548WH</t>
    <phoneticPr fontId="8"/>
  </si>
  <si>
    <t>4589635438601</t>
    <phoneticPr fontId="8"/>
  </si>
  <si>
    <t>PRGR-1551</t>
    <phoneticPr fontId="8"/>
  </si>
  <si>
    <t>4589635438649</t>
    <phoneticPr fontId="8"/>
  </si>
  <si>
    <t>モンステラ キューブ H177cm</t>
  </si>
  <si>
    <t>PRGR-1552</t>
    <phoneticPr fontId="8"/>
  </si>
  <si>
    <t>4589635438656</t>
    <phoneticPr fontId="8"/>
  </si>
  <si>
    <t>アレカヤシ キューブ H178cm</t>
  </si>
  <si>
    <t>PRGR-1557</t>
  </si>
  <si>
    <t>4589635438700</t>
    <phoneticPr fontId="8"/>
  </si>
  <si>
    <t>ぐいのみ 3個セットC</t>
  </si>
  <si>
    <t>PRGR-1558</t>
  </si>
  <si>
    <t>4589635438717</t>
    <phoneticPr fontId="8"/>
  </si>
  <si>
    <t>ぐいのみ 3個セットD</t>
  </si>
  <si>
    <t>PRGR-1559GY</t>
    <phoneticPr fontId="8"/>
  </si>
  <si>
    <t>4589635438731</t>
    <phoneticPr fontId="8"/>
  </si>
  <si>
    <t>ゴムの木 レザーポット H60cm</t>
  </si>
  <si>
    <t>PRGR-1560GY</t>
    <phoneticPr fontId="8"/>
  </si>
  <si>
    <t>4589635438755</t>
    <phoneticPr fontId="8"/>
  </si>
  <si>
    <t>PRGR-1561</t>
    <phoneticPr fontId="8"/>
  </si>
  <si>
    <t>4589635438762</t>
    <phoneticPr fontId="8"/>
  </si>
  <si>
    <t>パキラ ラウンドポット H200cm</t>
  </si>
  <si>
    <t>PRGR-1562E</t>
  </si>
  <si>
    <t>4589635438786</t>
    <phoneticPr fontId="8"/>
  </si>
  <si>
    <t>皿付ミニベース 3個セット F</t>
  </si>
  <si>
    <t>PRGR-1562S</t>
  </si>
  <si>
    <t>4589635438779</t>
    <phoneticPr fontId="8"/>
  </si>
  <si>
    <t>PRGR-1563</t>
  </si>
  <si>
    <t>4589635438793</t>
    <phoneticPr fontId="8"/>
  </si>
  <si>
    <t>リプサリスポット マクラメハンギング</t>
  </si>
  <si>
    <t>PRGR-1589W</t>
    <phoneticPr fontId="8"/>
  </si>
  <si>
    <t>4589635439196</t>
    <phoneticPr fontId="8"/>
  </si>
  <si>
    <t>シダ オベリスポット 脚付 H58cm</t>
    <phoneticPr fontId="8"/>
  </si>
  <si>
    <t>仕様変更リスト</t>
    <rPh sb="0" eb="4">
      <t>シヨウヘンコウ</t>
    </rPh>
    <phoneticPr fontId="10"/>
  </si>
  <si>
    <t>作成日：2024/4/12</t>
  </si>
  <si>
    <t>仕様変更は、2024年4月以降に、随時切り替えとなります。
準備が整い次第、オフィシャルサイトの商品ページにて詳細をご確認いただけます。
一部の商品は、仕様変更と共に価格も改定となりますので、予めご了承ください。</t>
    <rPh sb="10" eb="11">
      <t>ネン</t>
    </rPh>
    <rPh sb="12" eb="13">
      <t>ガツ</t>
    </rPh>
    <rPh sb="13" eb="15">
      <t>イコウ</t>
    </rPh>
    <rPh sb="30" eb="32">
      <t>ジュンビ</t>
    </rPh>
    <rPh sb="33" eb="34">
      <t>トトノ</t>
    </rPh>
    <rPh sb="35" eb="37">
      <t>シダイ</t>
    </rPh>
    <rPh sb="48" eb="50">
      <t>ショウヒン</t>
    </rPh>
    <rPh sb="55" eb="57">
      <t>ショウサイ</t>
    </rPh>
    <rPh sb="59" eb="61">
      <t>カクニン</t>
    </rPh>
    <rPh sb="69" eb="71">
      <t>イチブ</t>
    </rPh>
    <rPh sb="72" eb="74">
      <t>ショウヒン</t>
    </rPh>
    <rPh sb="76" eb="78">
      <t>シヨウ</t>
    </rPh>
    <rPh sb="81" eb="82">
      <t>トモ</t>
    </rPh>
    <rPh sb="83" eb="85">
      <t>カカク</t>
    </rPh>
    <rPh sb="86" eb="88">
      <t>カイテイ</t>
    </rPh>
    <rPh sb="96" eb="97">
      <t>アラカジ</t>
    </rPh>
    <phoneticPr fontId="10"/>
  </si>
  <si>
    <t>新・商品名</t>
    <rPh sb="0" eb="1">
      <t>シン</t>
    </rPh>
    <rPh sb="2" eb="5">
      <t>ショウヒn</t>
    </rPh>
    <phoneticPr fontId="8"/>
  </si>
  <si>
    <t>仕様変更の切替
予定時期</t>
    <rPh sb="0" eb="4">
      <t>シヨウヘンコウ</t>
    </rPh>
    <rPh sb="5" eb="7">
      <t>キリカエ</t>
    </rPh>
    <rPh sb="8" eb="10">
      <t>ヨテイ</t>
    </rPh>
    <rPh sb="10" eb="12">
      <t>ジキ</t>
    </rPh>
    <phoneticPr fontId="8"/>
  </si>
  <si>
    <t>フィカスアルテシマ TPプランター H150cm</t>
    <phoneticPr fontId="8"/>
  </si>
  <si>
    <t>デザイン変更</t>
    <rPh sb="4" eb="6">
      <t>ヘンコウ</t>
    </rPh>
    <phoneticPr fontId="8"/>
  </si>
  <si>
    <t>2025年1月上旬</t>
    <rPh sb="4" eb="5">
      <t>ネn</t>
    </rPh>
    <rPh sb="6" eb="7">
      <t>ガテゥ</t>
    </rPh>
    <rPh sb="7" eb="9">
      <t>ジョウ</t>
    </rPh>
    <phoneticPr fontId="10"/>
  </si>
  <si>
    <t>PRGR-1310</t>
    <phoneticPr fontId="8"/>
  </si>
  <si>
    <t>4589635433972</t>
  </si>
  <si>
    <t>一部植物変更</t>
    <phoneticPr fontId="8"/>
  </si>
  <si>
    <t>4月中旬</t>
    <rPh sb="1" eb="2">
      <t>ガツ</t>
    </rPh>
    <rPh sb="2" eb="4">
      <t>チュウジュン</t>
    </rPh>
    <phoneticPr fontId="10"/>
  </si>
  <si>
    <t>PRGR-1313</t>
  </si>
  <si>
    <t>4589635433781</t>
  </si>
  <si>
    <t>テッセンソウ×ハツユキソウ パネル</t>
    <phoneticPr fontId="8"/>
  </si>
  <si>
    <t>PRGR-1313F</t>
  </si>
  <si>
    <t>4589635434009</t>
  </si>
  <si>
    <t>テッセンソウ×ハツユキソウ フレーム</t>
  </si>
  <si>
    <t>PRGR-1358</t>
  </si>
  <si>
    <t>4589635435259</t>
    <phoneticPr fontId="8"/>
  </si>
  <si>
    <t>グリーンパネル 73.5cm角</t>
    <rPh sb="14" eb="15">
      <t>カク</t>
    </rPh>
    <phoneticPr fontId="8"/>
  </si>
  <si>
    <t>PRGR-1400</t>
    <phoneticPr fontId="10"/>
  </si>
  <si>
    <t>4589635436560</t>
    <phoneticPr fontId="8"/>
  </si>
  <si>
    <t>コリウス×カクタス  パネル</t>
    <phoneticPr fontId="8"/>
  </si>
  <si>
    <t>コリウス×ロゼウム パネル</t>
    <phoneticPr fontId="10"/>
  </si>
  <si>
    <t>PRGR-1400F</t>
    <phoneticPr fontId="8"/>
  </si>
  <si>
    <t>4589635436577</t>
    <phoneticPr fontId="8"/>
  </si>
  <si>
    <t>コリウス×カクタス  フレーム</t>
    <phoneticPr fontId="8"/>
  </si>
  <si>
    <t>コリウス×ロゼウム フレーム</t>
    <phoneticPr fontId="10"/>
  </si>
  <si>
    <t>PRGR-1401</t>
  </si>
  <si>
    <t>4589635436584</t>
    <phoneticPr fontId="8"/>
  </si>
  <si>
    <t>グリーンパネルA 49cm角</t>
    <rPh sb="13" eb="14">
      <t>カク</t>
    </rPh>
    <phoneticPr fontId="8"/>
  </si>
  <si>
    <t>PRGR-1403</t>
  </si>
  <si>
    <t>4589635436607</t>
    <phoneticPr fontId="8"/>
  </si>
  <si>
    <t>グリーンパネルC 49cm角</t>
    <rPh sb="13" eb="14">
      <t>カク</t>
    </rPh>
    <phoneticPr fontId="8"/>
  </si>
  <si>
    <t>PRGR-1406</t>
  </si>
  <si>
    <t>4589635436638</t>
    <phoneticPr fontId="8"/>
  </si>
  <si>
    <t>ミックスグリーンパネル  73.5cm角</t>
    <phoneticPr fontId="8"/>
  </si>
  <si>
    <t>PRGR-1410</t>
  </si>
  <si>
    <t>4589635436676</t>
    <phoneticPr fontId="8"/>
  </si>
  <si>
    <t>グリーンパネルH 49cm角</t>
    <phoneticPr fontId="8"/>
  </si>
  <si>
    <t>松 吹き流し 1本 リングベースL</t>
    <phoneticPr fontId="10"/>
  </si>
  <si>
    <t>6月上旬</t>
    <rPh sb="1" eb="2">
      <t>ガツ</t>
    </rPh>
    <rPh sb="2" eb="4">
      <t>ジョウジュン</t>
    </rPh>
    <phoneticPr fontId="10"/>
  </si>
  <si>
    <t>PRGR-1247GY</t>
    <phoneticPr fontId="8"/>
  </si>
  <si>
    <t>4589635432890</t>
  </si>
  <si>
    <t>ゴールドクレストM エッグポット H155cm</t>
    <phoneticPr fontId="8"/>
  </si>
  <si>
    <t>PRGR-1250GY</t>
    <phoneticPr fontId="8"/>
  </si>
  <si>
    <t>4589635432944</t>
  </si>
  <si>
    <t>PRGR-1253GY</t>
    <phoneticPr fontId="8"/>
  </si>
  <si>
    <t>4589635432999</t>
    <phoneticPr fontId="8"/>
  </si>
  <si>
    <t>PRGR-1259GY</t>
    <phoneticPr fontId="8"/>
  </si>
  <si>
    <t>4589635432814</t>
    <phoneticPr fontId="8"/>
  </si>
  <si>
    <t>PRGR-1261GY</t>
    <phoneticPr fontId="8"/>
  </si>
  <si>
    <t>4589635433118</t>
  </si>
  <si>
    <t>PRGR-1266GY</t>
    <phoneticPr fontId="8"/>
  </si>
  <si>
    <t>4589635433187</t>
  </si>
  <si>
    <t>PRGR-1269GY</t>
    <phoneticPr fontId="8"/>
  </si>
  <si>
    <t>4589635433231</t>
  </si>
  <si>
    <t>ツイストウンベラータ ボウル H200cm</t>
    <phoneticPr fontId="10"/>
  </si>
  <si>
    <t>ツイストアルテシマ ボウル H200cm</t>
    <phoneticPr fontId="10"/>
  </si>
  <si>
    <t>ツイストパキラ ボウル H200cm</t>
    <phoneticPr fontId="10"/>
  </si>
  <si>
    <t>オリーブ ボウル H200cm</t>
    <phoneticPr fontId="10"/>
  </si>
  <si>
    <t>シダ ボウル H210cm</t>
    <phoneticPr fontId="10"/>
  </si>
  <si>
    <t>ツイストウンベラータ キューブ H200cm</t>
  </si>
  <si>
    <t>※2024.05.08</t>
    <phoneticPr fontId="8"/>
  </si>
  <si>
    <t>PRGR-1564</t>
    <phoneticPr fontId="8"/>
  </si>
  <si>
    <t>ココファイバー 50g</t>
    <phoneticPr fontId="8"/>
  </si>
  <si>
    <t>品番変更(PRGR-1662に改定)</t>
    <phoneticPr fontId="10"/>
  </si>
  <si>
    <t>※2024.06.01</t>
    <phoneticPr fontId="8"/>
  </si>
  <si>
    <t>アレカヤシ GWプランター H155cm</t>
    <phoneticPr fontId="10"/>
  </si>
  <si>
    <t>植物変更 ・商品名変更(H155→160cm)</t>
    <phoneticPr fontId="8"/>
  </si>
  <si>
    <t>アレカヤシ GWプランター H160cm</t>
    <phoneticPr fontId="10"/>
  </si>
  <si>
    <t>6月</t>
    <rPh sb="1" eb="2">
      <t>ガツ</t>
    </rPh>
    <phoneticPr fontId="10"/>
  </si>
  <si>
    <t>アレカヤシ レムリアポット H150cm</t>
    <phoneticPr fontId="10"/>
  </si>
  <si>
    <t>PRGR-0763</t>
    <phoneticPr fontId="8"/>
  </si>
  <si>
    <t>4971587743559</t>
    <phoneticPr fontId="8"/>
  </si>
  <si>
    <t>ドウダンツツジ ガラスシリンダー H100cm</t>
  </si>
  <si>
    <t>付属品石変更／サイズ変更</t>
    <phoneticPr fontId="8"/>
  </si>
  <si>
    <t>器の変更</t>
    <phoneticPr fontId="10"/>
  </si>
  <si>
    <t>セット内容変更</t>
    <phoneticPr fontId="10"/>
  </si>
  <si>
    <t>松 吹き流し・苔盆 Lペア</t>
    <phoneticPr fontId="10"/>
  </si>
  <si>
    <t>タマシダ アイアンハンギング</t>
    <phoneticPr fontId="10"/>
  </si>
  <si>
    <t>シダ オベリスポットM</t>
    <phoneticPr fontId="10"/>
  </si>
  <si>
    <t>4589635421269</t>
  </si>
  <si>
    <t>アイビー テーブルパーテーション</t>
  </si>
  <si>
    <t>器サイズ変更(W42×D10.5×H5㎝→W41×D9.3×H6㎝)</t>
    <rPh sb="0" eb="1">
      <t>ウツワ</t>
    </rPh>
    <rPh sb="4" eb="6">
      <t>ヘンコウ</t>
    </rPh>
    <phoneticPr fontId="10"/>
  </si>
  <si>
    <t>※2024.10.23</t>
    <phoneticPr fontId="8"/>
  </si>
  <si>
    <t>4589635421276</t>
  </si>
  <si>
    <t>PRGR-1483</t>
  </si>
  <si>
    <t>4589635437604</t>
  </si>
  <si>
    <t>シュガーバインポット マクラメハンギング</t>
  </si>
  <si>
    <t>ポットサイズ変更(Φ12×H10.5cm→Φ12.5×H11cm)</t>
    <rPh sb="6" eb="8">
      <t>ヘンコウ</t>
    </rPh>
    <phoneticPr fontId="10"/>
  </si>
  <si>
    <t>※2024.11.15</t>
    <phoneticPr fontId="8"/>
  </si>
  <si>
    <t>PRGR-1484</t>
  </si>
  <si>
    <t>4589635437611</t>
  </si>
  <si>
    <t>レザーファンポット マクラメハンギング</t>
  </si>
  <si>
    <t>PRGR-1485</t>
  </si>
  <si>
    <t>4589635437628</t>
  </si>
  <si>
    <t>アイビーポット マクラメハンギング</t>
  </si>
  <si>
    <t>まとめリスト（価格改定・廃番・仕様変更　いずれかに該当するアイテムの一覧）</t>
    <rPh sb="7" eb="9">
      <t>カカク</t>
    </rPh>
    <rPh sb="9" eb="11">
      <t>カイテイ</t>
    </rPh>
    <rPh sb="12" eb="14">
      <t>ハイバン</t>
    </rPh>
    <rPh sb="15" eb="19">
      <t>シヨウヘンコウ</t>
    </rPh>
    <rPh sb="25" eb="27">
      <t>ガイトウ</t>
    </rPh>
    <rPh sb="34" eb="36">
      <t>イチラン</t>
    </rPh>
    <phoneticPr fontId="10"/>
  </si>
  <si>
    <t>【価格改定】</t>
    <rPh sb="1" eb="3">
      <t>カカク</t>
    </rPh>
    <rPh sb="3" eb="5">
      <t>カイテイ</t>
    </rPh>
    <phoneticPr fontId="10"/>
  </si>
  <si>
    <t>価格改定は、表記日の受注分より適用させていただきます。</t>
    <rPh sb="0" eb="4">
      <t>カカクカイテイ</t>
    </rPh>
    <rPh sb="6" eb="8">
      <t>ヒョウキ</t>
    </rPh>
    <rPh sb="8" eb="9">
      <t>ヒ</t>
    </rPh>
    <rPh sb="10" eb="13">
      <t>ジュチュウブン</t>
    </rPh>
    <rPh sb="15" eb="17">
      <t>テキヨウ</t>
    </rPh>
    <phoneticPr fontId="10"/>
  </si>
  <si>
    <t>【仕様変更】</t>
    <rPh sb="1" eb="5">
      <t>シヨウヘンコウ</t>
    </rPh>
    <phoneticPr fontId="10"/>
  </si>
  <si>
    <t>【廃番】</t>
    <rPh sb="1" eb="3">
      <t>ハイバン</t>
    </rPh>
    <phoneticPr fontId="10"/>
  </si>
  <si>
    <t>4月中旬</t>
    <phoneticPr fontId="10"/>
  </si>
  <si>
    <t>4月中旬</t>
  </si>
  <si>
    <t>PRGR-1400</t>
  </si>
  <si>
    <t>コリウス×ロゼウム パネル</t>
  </si>
  <si>
    <t>コリウス×ロゼウム フレーム</t>
  </si>
  <si>
    <t>仕様変更日に準ずる</t>
  </si>
  <si>
    <t>松 吹き流し 1本 リングベースL</t>
  </si>
  <si>
    <t>6月上旬</t>
    <phoneticPr fontId="10"/>
  </si>
  <si>
    <t>6月上旬</t>
  </si>
  <si>
    <t>ツイストウンベラータ ボウル H200cm</t>
  </si>
  <si>
    <t>ツイストアルテシマ ボウル H200cm</t>
  </si>
  <si>
    <t>ツイストパキラ ボウル H200cm</t>
  </si>
  <si>
    <t>オリーブ ボウル H200cm</t>
  </si>
  <si>
    <t>シダ ボウル H210cm</t>
  </si>
  <si>
    <t>2024.04.12追記</t>
    <rPh sb="10" eb="12">
      <t>ツイキ</t>
    </rPh>
    <phoneticPr fontId="10"/>
  </si>
  <si>
    <t>○</t>
  </si>
  <si>
    <t>植物変更　・商品名変更(H155→160cm)</t>
    <phoneticPr fontId="8"/>
  </si>
  <si>
    <t>6月</t>
  </si>
  <si>
    <t>松 吹き流し・苔盆 Lペア</t>
  </si>
  <si>
    <t>PRGR-1487</t>
    <phoneticPr fontId="10"/>
  </si>
  <si>
    <t>タマシダ アイアンハンギング</t>
  </si>
  <si>
    <t>PRGR-1589</t>
    <phoneticPr fontId="10"/>
  </si>
  <si>
    <t>シダ オベリスポットM</t>
  </si>
  <si>
    <t>PRGR-1606</t>
  </si>
  <si>
    <t>※2024.11.15</t>
    <phoneticPr fontId="10"/>
  </si>
  <si>
    <t>※2024.12.13</t>
    <phoneticPr fontId="10"/>
  </si>
  <si>
    <t>PRGR-1340</t>
    <phoneticPr fontId="10"/>
  </si>
  <si>
    <t>4589635434832</t>
  </si>
  <si>
    <t>松 三本 皿付小鉢 白</t>
  </si>
  <si>
    <t>PRGR-1349</t>
  </si>
  <si>
    <t>4589635434993</t>
  </si>
  <si>
    <t>松吹き流し 松三本 皿付小鉢 白 2個セット</t>
  </si>
  <si>
    <t xml:space="preserve">	CUPBON（盆栽）</t>
  </si>
  <si>
    <t>4971587744587</t>
    <phoneticPr fontId="10"/>
  </si>
  <si>
    <t>※2024.04.12廃番に変更</t>
    <rPh sb="11" eb="12">
      <t>ハイ</t>
    </rPh>
    <rPh sb="12" eb="13">
      <t>バン</t>
    </rPh>
    <rPh sb="14" eb="16">
      <t>ヘンコウ</t>
    </rPh>
    <phoneticPr fontId="10"/>
  </si>
  <si>
    <t>プラスチック</t>
  </si>
  <si>
    <t>(単)</t>
    <phoneticPr fontId="8"/>
  </si>
  <si>
    <t>単品</t>
    <phoneticPr fontId="8"/>
  </si>
  <si>
    <t>[OH]</t>
  </si>
  <si>
    <t>A-56号</t>
    <phoneticPr fontId="8"/>
  </si>
  <si>
    <t>EC単品販売なし</t>
    <rPh sb="2" eb="6">
      <t>タンピンハンバイ</t>
    </rPh>
    <phoneticPr fontId="8"/>
  </si>
  <si>
    <t>VDG-5338</t>
    <phoneticPr fontId="8"/>
  </si>
  <si>
    <r>
      <t>約W27×D4×H27cm　</t>
    </r>
    <r>
      <rPr>
        <sz val="6"/>
        <color rgb="FFFF0000"/>
        <rFont val="游ゴシック"/>
        <family val="3"/>
        <charset val="128"/>
      </rPr>
      <t>裏面枠：W24.5×D4×H24.5cm</t>
    </r>
    <rPh sb="0" eb="1">
      <t>ヤク</t>
    </rPh>
    <rPh sb="14" eb="18">
      <t>ウラメンワクテン</t>
    </rPh>
    <phoneticPr fontId="8"/>
  </si>
  <si>
    <t>ウォーターリーフマット</t>
    <phoneticPr fontId="8"/>
  </si>
  <si>
    <t>4951614533803</t>
  </si>
  <si>
    <t>再</t>
    <rPh sb="0" eb="1">
      <t>サイ</t>
    </rPh>
    <phoneticPr fontId="8"/>
  </si>
  <si>
    <t>済</t>
    <rPh sb="0" eb="1">
      <t>スミ</t>
    </rPh>
    <phoneticPr fontId="8"/>
  </si>
  <si>
    <t>〇</t>
  </si>
  <si>
    <t>23年7月14日発売</t>
    <rPh sb="7" eb="8">
      <t>ヒ</t>
    </rPh>
    <phoneticPr fontId="8"/>
  </si>
  <si>
    <t>〇</t>
    <phoneticPr fontId="8"/>
  </si>
  <si>
    <t>ポリエステル、プラスチック</t>
    <phoneticPr fontId="8"/>
  </si>
  <si>
    <t>(L単)</t>
  </si>
  <si>
    <t>単品</t>
  </si>
  <si>
    <t>[ST]</t>
  </si>
  <si>
    <t>入荷箱そのまま流用</t>
    <rPh sb="0" eb="2">
      <t>ニュウカ</t>
    </rPh>
    <rPh sb="2" eb="3">
      <t>ハコ</t>
    </rPh>
    <rPh sb="7" eb="9">
      <t>リュウヨウ</t>
    </rPh>
    <phoneticPr fontId="10"/>
  </si>
  <si>
    <t>PZ-0594アソート2本の大</t>
    <rPh sb="12" eb="13">
      <t>ホン</t>
    </rPh>
    <rPh sb="14" eb="15">
      <t>ダイ</t>
    </rPh>
    <phoneticPr fontId="8"/>
  </si>
  <si>
    <t>約H155cm</t>
    <rPh sb="0" eb="1">
      <t>ヤク</t>
    </rPh>
    <phoneticPr fontId="8"/>
  </si>
  <si>
    <t>ドウダンツツジ 枝 H155cm</t>
    <phoneticPr fontId="8"/>
  </si>
  <si>
    <t>4589635438922</t>
    <phoneticPr fontId="8"/>
  </si>
  <si>
    <t>PZ-0596</t>
    <phoneticPr fontId="8"/>
  </si>
  <si>
    <t>枝</t>
  </si>
  <si>
    <t>ポリエステル、プラスチック</t>
  </si>
  <si>
    <t>A-40号　改</t>
    <rPh sb="4" eb="5">
      <t>ゴウ</t>
    </rPh>
    <rPh sb="6" eb="7">
      <t>カイ</t>
    </rPh>
    <phoneticPr fontId="10"/>
  </si>
  <si>
    <t>PZ-0594アソート2本の小</t>
    <rPh sb="12" eb="13">
      <t>ホン</t>
    </rPh>
    <rPh sb="14" eb="15">
      <t>ショウ</t>
    </rPh>
    <phoneticPr fontId="8"/>
  </si>
  <si>
    <t>約H135cm</t>
    <rPh sb="0" eb="1">
      <t>ヤク</t>
    </rPh>
    <phoneticPr fontId="8"/>
  </si>
  <si>
    <t>ドウダンツツジ 枝 H135cm</t>
    <phoneticPr fontId="8"/>
  </si>
  <si>
    <t>4589635438915</t>
    <phoneticPr fontId="8"/>
  </si>
  <si>
    <t>PZ-0595</t>
    <phoneticPr fontId="8"/>
  </si>
  <si>
    <t>(単)</t>
  </si>
  <si>
    <t>約H34cm</t>
  </si>
  <si>
    <t>シキミアバンドル 1束6本 スキミア</t>
  </si>
  <si>
    <t>4589635434740</t>
    <phoneticPr fontId="8"/>
  </si>
  <si>
    <t>PZ-0590</t>
    <phoneticPr fontId="8"/>
  </si>
  <si>
    <t>葉</t>
  </si>
  <si>
    <t>約H42cm　葉：約Φ2～3cm</t>
    <rPh sb="9" eb="10">
      <t>ヤク</t>
    </rPh>
    <phoneticPr fontId="1"/>
  </si>
  <si>
    <t>単品花材・花器・資材</t>
    <phoneticPr fontId="8"/>
  </si>
  <si>
    <t>約W35×H100cm</t>
  </si>
  <si>
    <t>約H67cm　葉：約Φ3～10cm</t>
    <rPh sb="0" eb="1">
      <t>ヤク</t>
    </rPh>
    <phoneticPr fontId="8"/>
  </si>
  <si>
    <t>ポトス</t>
  </si>
  <si>
    <t>4589635432357</t>
  </si>
  <si>
    <t>PZ-0584</t>
    <phoneticPr fontId="8"/>
  </si>
  <si>
    <t>約H89cm　花径：約5～12cm</t>
  </si>
  <si>
    <t>ホーリーホック 立葵 ホワイト</t>
  </si>
  <si>
    <t>4589635432005</t>
  </si>
  <si>
    <t>PZ-0583</t>
  </si>
  <si>
    <t>ホワイト・グリーン</t>
    <phoneticPr fontId="8"/>
  </si>
  <si>
    <t>約H50cm　花径：約13cm</t>
    <phoneticPr fontId="8"/>
  </si>
  <si>
    <t xml:space="preserve">あじさい 葉付き ライトラベンダー </t>
  </si>
  <si>
    <t>4589635430964</t>
  </si>
  <si>
    <t>PZ-0582</t>
  </si>
  <si>
    <t>パープル</t>
  </si>
  <si>
    <t>約H63cm　花径：約18cm</t>
  </si>
  <si>
    <t>アジサイ紫陽花 ライトブルー</t>
  </si>
  <si>
    <t>4589635430957</t>
  </si>
  <si>
    <t>PZ-0581</t>
  </si>
  <si>
    <t>ブルー</t>
  </si>
  <si>
    <t>約H44cm　花径：約8cm</t>
    <phoneticPr fontId="8"/>
  </si>
  <si>
    <t>ポピー パープル</t>
  </si>
  <si>
    <t>4589635430940</t>
  </si>
  <si>
    <t>PZ-0580</t>
  </si>
  <si>
    <t>約H61cm　花径：約11～16cm</t>
  </si>
  <si>
    <t>ライラック バイオレッド</t>
  </si>
  <si>
    <t>4589635430933</t>
  </si>
  <si>
    <t>PZ-0579</t>
  </si>
  <si>
    <t>約H54cm　花径：約3～5cm</t>
    <rPh sb="0" eb="1">
      <t>ヤク</t>
    </rPh>
    <rPh sb="10" eb="11">
      <t>ヤク</t>
    </rPh>
    <phoneticPr fontId="1"/>
  </si>
  <si>
    <t xml:space="preserve">チューリップ 1束7本 </t>
  </si>
  <si>
    <t>4589635430582</t>
  </si>
  <si>
    <t>PZ-0578</t>
  </si>
  <si>
    <t>ピンク</t>
    <phoneticPr fontId="8"/>
  </si>
  <si>
    <t>約H68cm　花径：約4～9.5cm</t>
  </si>
  <si>
    <t>スカビオサ ラベンダー</t>
  </si>
  <si>
    <t>4589635430377</t>
  </si>
  <si>
    <t>PZ-0576</t>
  </si>
  <si>
    <t>新規</t>
    <rPh sb="0" eb="2">
      <t>シンキ</t>
    </rPh>
    <phoneticPr fontId="8"/>
  </si>
  <si>
    <t>約H88cm　花径：約11～16cm</t>
    <phoneticPr fontId="8"/>
  </si>
  <si>
    <t>オープンローズ ホワイト</t>
    <phoneticPr fontId="8"/>
  </si>
  <si>
    <t>4589635430360</t>
    <phoneticPr fontId="8"/>
  </si>
  <si>
    <t>PZ-0575</t>
    <phoneticPr fontId="8"/>
  </si>
  <si>
    <t>オープンローズ ライトピンク</t>
    <phoneticPr fontId="8"/>
  </si>
  <si>
    <t>4589635430353</t>
    <phoneticPr fontId="8"/>
  </si>
  <si>
    <t>PZ-0574</t>
    <phoneticPr fontId="8"/>
  </si>
  <si>
    <t>約H60cm　葉：約Φ5.5～8.5cm</t>
  </si>
  <si>
    <t>ユーカリスプレー</t>
  </si>
  <si>
    <t>4589635429104</t>
  </si>
  <si>
    <t>PZ-0571</t>
  </si>
  <si>
    <t>H230</t>
  </si>
  <si>
    <t>白樺ブランチL</t>
    <phoneticPr fontId="8"/>
  </si>
  <si>
    <t>70</t>
    <phoneticPr fontId="8"/>
  </si>
  <si>
    <t>PZ-0570</t>
  </si>
  <si>
    <t>葉物実物枝物</t>
    <rPh sb="0" eb="2">
      <t xml:space="preserve">ハモノ </t>
    </rPh>
    <rPh sb="2" eb="4">
      <t xml:space="preserve">ミモノ </t>
    </rPh>
    <rPh sb="4" eb="6">
      <t>エダモ</t>
    </rPh>
    <phoneticPr fontId="8"/>
  </si>
  <si>
    <t>単品</t>
    <rPh sb="0" eb="2">
      <t>タンピn</t>
    </rPh>
    <phoneticPr fontId="8"/>
  </si>
  <si>
    <t>H200</t>
  </si>
  <si>
    <t>白樺ブランチM</t>
    <phoneticPr fontId="8"/>
  </si>
  <si>
    <t>69</t>
  </si>
  <si>
    <t>PZ-0569</t>
  </si>
  <si>
    <t>約H48cm　花径：約15cm</t>
  </si>
  <si>
    <t>アジサイ葉付き ライトブルー</t>
  </si>
  <si>
    <t>4589635427902</t>
  </si>
  <si>
    <t>PZ-0562</t>
  </si>
  <si>
    <t>約H57cm</t>
  </si>
  <si>
    <t>カラー S ピンク</t>
  </si>
  <si>
    <t>4589635427216</t>
  </si>
  <si>
    <t>PZ-0555</t>
  </si>
  <si>
    <t>ピンク</t>
  </si>
  <si>
    <t>約H60cm</t>
  </si>
  <si>
    <t>カラー L モーブ</t>
  </si>
  <si>
    <t>4589635427209</t>
  </si>
  <si>
    <t>PZ-0554</t>
  </si>
  <si>
    <t>約H98cm　葉：約Φ3.5～5cm</t>
  </si>
  <si>
    <t>リキュウソウ</t>
  </si>
  <si>
    <t>4589635427162</t>
  </si>
  <si>
    <t>PZ-0550</t>
  </si>
  <si>
    <t>約H83cm</t>
  </si>
  <si>
    <t>ネコヤナギ ゴールド</t>
  </si>
  <si>
    <t>4589635424994</t>
  </si>
  <si>
    <t>PZ-0543</t>
    <phoneticPr fontId="8"/>
  </si>
  <si>
    <t>約H26cm</t>
  </si>
  <si>
    <t>アジアンタムブッシュ</t>
  </si>
  <si>
    <t>4589635424826</t>
  </si>
  <si>
    <t>PZ-0538</t>
    <phoneticPr fontId="8"/>
  </si>
  <si>
    <t>約H50cm　花径：約15cm</t>
  </si>
  <si>
    <t>ハイドランジア 紫陽花 グリーン</t>
  </si>
  <si>
    <t>4589635424352</t>
  </si>
  <si>
    <t>PZ-0533</t>
    <phoneticPr fontId="8"/>
  </si>
  <si>
    <t>ホワイト・グリーン</t>
  </si>
  <si>
    <t>約H45cm　実：約Φ2.5cm</t>
  </si>
  <si>
    <t>フィグ イチジク ワインレッド</t>
  </si>
  <si>
    <t>4589635424345</t>
  </si>
  <si>
    <t>PZ-0532</t>
  </si>
  <si>
    <t>実</t>
  </si>
  <si>
    <t>約H80cm　葉：約Φ3～5cm</t>
  </si>
  <si>
    <t>枝</t>
    <phoneticPr fontId="8"/>
  </si>
  <si>
    <t>約H90cm　葉：約Φ3～6cm</t>
  </si>
  <si>
    <t>約H90cm　葉：約Φ4～5cm</t>
  </si>
  <si>
    <t>約H86cm</t>
  </si>
  <si>
    <t>シダファーン</t>
  </si>
  <si>
    <t>4589635427384</t>
  </si>
  <si>
    <t>PZ-0430</t>
    <phoneticPr fontId="8"/>
  </si>
  <si>
    <t>約Φ450　D100 mm</t>
    <rPh sb="0" eb="1">
      <t>ヤク</t>
    </rPh>
    <phoneticPr fontId="8"/>
  </si>
  <si>
    <t>ラベンダーリース ハート</t>
  </si>
  <si>
    <t>4971587-719981</t>
    <phoneticPr fontId="8"/>
  </si>
  <si>
    <t>66</t>
  </si>
  <si>
    <t>PZ-0366</t>
  </si>
  <si>
    <t>プロヴァンス</t>
    <phoneticPr fontId="8"/>
  </si>
  <si>
    <t>約Φ300　D80 mm</t>
  </si>
  <si>
    <t>ラベンダーリース ラウンド</t>
  </si>
  <si>
    <t>4971587-719998</t>
    <phoneticPr fontId="8"/>
  </si>
  <si>
    <t>65</t>
  </si>
  <si>
    <t>PZ-0365</t>
  </si>
  <si>
    <t>H145</t>
  </si>
  <si>
    <t>ツイグバンドル</t>
  </si>
  <si>
    <t>78</t>
  </si>
  <si>
    <t>PZ-0278</t>
  </si>
  <si>
    <t>陶器（造花専用）</t>
  </si>
  <si>
    <t>水漏れあり造花用</t>
    <rPh sb="0" eb="2">
      <t>ミズモ</t>
    </rPh>
    <rPh sb="5" eb="8">
      <t>ゾウカヨウ</t>
    </rPh>
    <phoneticPr fontId="8"/>
  </si>
  <si>
    <t>Φ14×H27cm</t>
  </si>
  <si>
    <t>ストレートラインベース H27cm</t>
  </si>
  <si>
    <t>4589635430926</t>
  </si>
  <si>
    <t>PYU-0005</t>
  </si>
  <si>
    <t>花器</t>
  </si>
  <si>
    <t>Φ10×H19cm</t>
  </si>
  <si>
    <t>ストレートラインベースS H19cm</t>
  </si>
  <si>
    <t>4589635430919</t>
  </si>
  <si>
    <t>PYU-0004</t>
  </si>
  <si>
    <t>陶器</t>
  </si>
  <si>
    <t>Φ17×H35cm　口径：8.5cm</t>
  </si>
  <si>
    <t xml:space="preserve">カンバーベースL H35cm </t>
  </si>
  <si>
    <t>4589635430575</t>
  </si>
  <si>
    <t>PYU-0003</t>
    <phoneticPr fontId="8"/>
  </si>
  <si>
    <t>Φ22×H23cm　口径：14.5cm</t>
  </si>
  <si>
    <t xml:space="preserve">カンバーベースM H23cm </t>
  </si>
  <si>
    <t>4589635430568</t>
  </si>
  <si>
    <t>PYU-0002</t>
  </si>
  <si>
    <t>Φ13×H14cm　口径：10.5cm</t>
  </si>
  <si>
    <t xml:space="preserve">カンバーベースS H14cm </t>
  </si>
  <si>
    <t>4589635430551</t>
  </si>
  <si>
    <t>PYU-0001</t>
    <phoneticPr fontId="8"/>
  </si>
  <si>
    <t>済</t>
    <rPh sb="0" eb="1">
      <t>ス</t>
    </rPh>
    <phoneticPr fontId="8"/>
  </si>
  <si>
    <t>23年11月上旬</t>
    <rPh sb="5" eb="6">
      <t>ツキ</t>
    </rPh>
    <rPh sb="6" eb="8">
      <t>ジョウジュン</t>
    </rPh>
    <phoneticPr fontId="8"/>
  </si>
  <si>
    <t>A-68号</t>
    <phoneticPr fontId="8"/>
  </si>
  <si>
    <t>V24041＃2</t>
    <phoneticPr fontId="8"/>
  </si>
  <si>
    <t>約W25×D5×H113cm　花径：約Φ2～4.5cm</t>
    <phoneticPr fontId="8"/>
  </si>
  <si>
    <t xml:space="preserve">江戸桜 </t>
  </si>
  <si>
    <t>4580120825104</t>
  </si>
  <si>
    <t>PVA-0121</t>
  </si>
  <si>
    <t>23年9月発売</t>
    <rPh sb="4" eb="5">
      <t>ツキ</t>
    </rPh>
    <phoneticPr fontId="8"/>
  </si>
  <si>
    <t>V23153#8</t>
    <phoneticPr fontId="8"/>
  </si>
  <si>
    <t>約H67cm</t>
    <rPh sb="0" eb="1">
      <t>ヤク</t>
    </rPh>
    <phoneticPr fontId="8"/>
  </si>
  <si>
    <t>グレビレア</t>
  </si>
  <si>
    <t>4580120823940</t>
  </si>
  <si>
    <t>PVA-0120</t>
  </si>
  <si>
    <t>ニュアンス</t>
  </si>
  <si>
    <t>V23157#37</t>
    <phoneticPr fontId="8"/>
  </si>
  <si>
    <t>約W36×H48cm</t>
    <rPh sb="0" eb="1">
      <t>ヤク</t>
    </rPh>
    <phoneticPr fontId="8"/>
  </si>
  <si>
    <t>ドライプロテア×リーフ</t>
    <phoneticPr fontId="8"/>
  </si>
  <si>
    <t>4580120824022</t>
  </si>
  <si>
    <t>PVA-0119</t>
  </si>
  <si>
    <t>ポリエステル(リサイクル素材)、ポリエチレン(リサイクル素材)</t>
    <phoneticPr fontId="8"/>
  </si>
  <si>
    <t>VR23093#185</t>
    <phoneticPr fontId="8"/>
  </si>
  <si>
    <t>約H38cm　葉：約Φ5.5×4～8×6.5cm（ステム約7cm）</t>
    <rPh sb="0" eb="1">
      <t>ヤク</t>
    </rPh>
    <rPh sb="7" eb="8">
      <t>ハ</t>
    </rPh>
    <rPh sb="9" eb="10">
      <t>ヤク</t>
    </rPh>
    <rPh sb="28" eb="29">
      <t>ヤク</t>
    </rPh>
    <phoneticPr fontId="1"/>
  </si>
  <si>
    <t>斑入りポトス</t>
  </si>
  <si>
    <t>4580120822578</t>
  </si>
  <si>
    <t>PVA-0118</t>
  </si>
  <si>
    <t>ポリエチレン(リサイクル素材)</t>
  </si>
  <si>
    <t>VR24010#24</t>
    <phoneticPr fontId="8"/>
  </si>
  <si>
    <t>約H115cm</t>
    <rPh sb="0" eb="1">
      <t>ヤク</t>
    </rPh>
    <phoneticPr fontId="8"/>
  </si>
  <si>
    <t>アジアンタムスプレー</t>
    <phoneticPr fontId="8"/>
  </si>
  <si>
    <t>4580120823100</t>
  </si>
  <si>
    <t>PVA-0117</t>
  </si>
  <si>
    <t>VR23097#251</t>
    <phoneticPr fontId="8"/>
  </si>
  <si>
    <t>約H66cm　葉：約Φ9.5×5～14×7cm（ステム約10cm）</t>
    <rPh sb="0" eb="1">
      <t>ヤク</t>
    </rPh>
    <rPh sb="7" eb="8">
      <t>ハ</t>
    </rPh>
    <rPh sb="9" eb="10">
      <t>ヤク</t>
    </rPh>
    <rPh sb="27" eb="28">
      <t>ヤク</t>
    </rPh>
    <phoneticPr fontId="1"/>
  </si>
  <si>
    <t>アグラオネマ</t>
  </si>
  <si>
    <t>4580120822622</t>
  </si>
  <si>
    <t>PVA-0116</t>
  </si>
  <si>
    <t>VR23054#24</t>
    <phoneticPr fontId="8"/>
  </si>
  <si>
    <t>約H180cm</t>
    <rPh sb="0" eb="1">
      <t>ヤク</t>
    </rPh>
    <phoneticPr fontId="8"/>
  </si>
  <si>
    <t>ジャスミンガーランド</t>
  </si>
  <si>
    <t>4580120822028</t>
  </si>
  <si>
    <t>PVA-0115</t>
  </si>
  <si>
    <t>VR24015#82</t>
    <phoneticPr fontId="8"/>
  </si>
  <si>
    <t>約H95cm（ ステム約19cm）</t>
    <rPh sb="0" eb="1">
      <t>ヤク</t>
    </rPh>
    <rPh sb="11" eb="12">
      <t>ヤク</t>
    </rPh>
    <phoneticPr fontId="8"/>
  </si>
  <si>
    <t>丸葉シダ</t>
  </si>
  <si>
    <t>4580120823544</t>
  </si>
  <si>
    <t>PVA-0114</t>
  </si>
  <si>
    <t>VR24013#82</t>
    <phoneticPr fontId="8"/>
  </si>
  <si>
    <t>約H90cm（ ステム約40cm）</t>
    <rPh sb="11" eb="12">
      <t>ヤク</t>
    </rPh>
    <phoneticPr fontId="8"/>
  </si>
  <si>
    <t>グリーンネックレス</t>
  </si>
  <si>
    <t>4580120823223</t>
  </si>
  <si>
    <t>PVA-0113</t>
  </si>
  <si>
    <t>VR24014#190</t>
  </si>
  <si>
    <t>約H107cm（ ステム約50cm）</t>
    <rPh sb="0" eb="1">
      <t>ヤク</t>
    </rPh>
    <rPh sb="12" eb="13">
      <t>ヤク</t>
    </rPh>
    <phoneticPr fontId="8"/>
  </si>
  <si>
    <t>ディスキディアSI</t>
  </si>
  <si>
    <t>4580120823216</t>
  </si>
  <si>
    <t>PVA-0111SI</t>
    <phoneticPr fontId="8"/>
  </si>
  <si>
    <t>VR24014#82</t>
    <phoneticPr fontId="8"/>
  </si>
  <si>
    <t>ディスキディアGR</t>
    <phoneticPr fontId="8"/>
  </si>
  <si>
    <t>4580120823209</t>
    <phoneticPr fontId="8"/>
  </si>
  <si>
    <t>PVA-0111GR</t>
    <phoneticPr fontId="8"/>
  </si>
  <si>
    <t>VR24008#82</t>
    <phoneticPr fontId="8"/>
  </si>
  <si>
    <t>約H90cm（ ステム約33cm）</t>
    <rPh sb="11" eb="12">
      <t>ヤク</t>
    </rPh>
    <phoneticPr fontId="8"/>
  </si>
  <si>
    <t>シダ</t>
  </si>
  <si>
    <t>4580120823063</t>
  </si>
  <si>
    <t>PVA-0110</t>
  </si>
  <si>
    <t>ポリエチレン、ポリエチレン(リサイクル素材)</t>
    <rPh sb="19" eb="21">
      <t>ソザイ</t>
    </rPh>
    <phoneticPr fontId="8"/>
  </si>
  <si>
    <t>VR23078#172</t>
    <phoneticPr fontId="8"/>
  </si>
  <si>
    <t>約H90cm　葉：約Φ6.5×5.5～10×8.5cm（ステム約37cm）</t>
    <rPh sb="0" eb="1">
      <t>ヤク</t>
    </rPh>
    <rPh sb="7" eb="8">
      <t>ハ</t>
    </rPh>
    <rPh sb="9" eb="10">
      <t>ヤク</t>
    </rPh>
    <rPh sb="31" eb="32">
      <t>ヤク</t>
    </rPh>
    <phoneticPr fontId="1"/>
  </si>
  <si>
    <t>ペペロミア</t>
  </si>
  <si>
    <t>4580120822479</t>
  </si>
  <si>
    <t>PVA-0109</t>
  </si>
  <si>
    <t>[GP_p]</t>
  </si>
  <si>
    <t>VR24005#24</t>
  </si>
  <si>
    <r>
      <t>約W30×D7×H30cm　</t>
    </r>
    <r>
      <rPr>
        <sz val="6"/>
        <color rgb="FFFF0000"/>
        <rFont val="游ゴシック"/>
        <family val="3"/>
        <charset val="128"/>
      </rPr>
      <t>裏面枠：W25×D7×H25cm</t>
    </r>
    <rPh sb="0" eb="1">
      <t>ヤク</t>
    </rPh>
    <rPh sb="14" eb="17">
      <t>ウラメンワク</t>
    </rPh>
    <phoneticPr fontId="8"/>
  </si>
  <si>
    <t>ハーブリーフパネル</t>
  </si>
  <si>
    <t>4580120823148</t>
  </si>
  <si>
    <t>PVA-0108EP</t>
    <phoneticPr fontId="8"/>
  </si>
  <si>
    <t>パネル</t>
  </si>
  <si>
    <t>VR24003#24</t>
    <phoneticPr fontId="8"/>
  </si>
  <si>
    <t>ベビーリーフパネル</t>
  </si>
  <si>
    <t>4580120823124</t>
  </si>
  <si>
    <t>PVA-0107EP</t>
    <phoneticPr fontId="8"/>
  </si>
  <si>
    <t>ポリエチレン(リサイクル素材)</t>
    <phoneticPr fontId="8"/>
  </si>
  <si>
    <t>VR24002#82</t>
    <phoneticPr fontId="8"/>
  </si>
  <si>
    <r>
      <t>約W30×D5.5×H30cm　</t>
    </r>
    <r>
      <rPr>
        <sz val="6"/>
        <color rgb="FFFF0000"/>
        <rFont val="游ゴシック"/>
        <family val="3"/>
        <charset val="128"/>
      </rPr>
      <t>裏面枠：W25×D5.5×H25cm</t>
    </r>
    <rPh sb="0" eb="1">
      <t>ヤク</t>
    </rPh>
    <rPh sb="16" eb="19">
      <t>ウラメンワク</t>
    </rPh>
    <phoneticPr fontId="8"/>
  </si>
  <si>
    <t>ウォーターリーフパネル</t>
    <phoneticPr fontId="8"/>
  </si>
  <si>
    <t>4580120823117</t>
  </si>
  <si>
    <t>PVA-0106EP</t>
    <phoneticPr fontId="8"/>
  </si>
  <si>
    <t>23年6月9日発売</t>
    <rPh sb="6" eb="7">
      <t>ヒ</t>
    </rPh>
    <phoneticPr fontId="8"/>
  </si>
  <si>
    <t>プラスチック</t>
    <phoneticPr fontId="8"/>
  </si>
  <si>
    <t>A-68号</t>
    <rPh sb="4" eb="5">
      <t>ゴウ</t>
    </rPh>
    <phoneticPr fontId="8"/>
  </si>
  <si>
    <t>FD3359</t>
    <phoneticPr fontId="8"/>
  </si>
  <si>
    <t>約W65×H46cm</t>
    <rPh sb="0" eb="1">
      <t>ヤク</t>
    </rPh>
    <phoneticPr fontId="8"/>
  </si>
  <si>
    <t>タマシダ ボストンファーン</t>
    <phoneticPr fontId="8"/>
  </si>
  <si>
    <t>4580120810483</t>
    <phoneticPr fontId="8"/>
  </si>
  <si>
    <t>PVA-0105</t>
    <phoneticPr fontId="8"/>
  </si>
  <si>
    <t xml:space="preserve"> V22074#4</t>
  </si>
  <si>
    <t>約H76cm　花径：約Φ15cm</t>
    <rPh sb="0" eb="1">
      <t>ヤク</t>
    </rPh>
    <phoneticPr fontId="8"/>
  </si>
  <si>
    <t xml:space="preserve">ヒマワリ  向日葵 イエロー </t>
    <phoneticPr fontId="8"/>
  </si>
  <si>
    <t>4580120818588</t>
    <phoneticPr fontId="8"/>
  </si>
  <si>
    <t>PVA-0104</t>
    <phoneticPr fontId="8"/>
  </si>
  <si>
    <t>イエロー・オレンジ</t>
  </si>
  <si>
    <t xml:space="preserve"> V23058#4</t>
  </si>
  <si>
    <t>約H64cm　花径：約Φ10cm</t>
    <rPh sb="0" eb="1">
      <t>ヤク</t>
    </rPh>
    <phoneticPr fontId="8"/>
  </si>
  <si>
    <t xml:space="preserve">ヒマワリ スプレー咲き 向日葵 イエロー </t>
    <phoneticPr fontId="8"/>
  </si>
  <si>
    <t>4580120821946</t>
    <phoneticPr fontId="8"/>
  </si>
  <si>
    <t>PVA-0103</t>
    <phoneticPr fontId="8"/>
  </si>
  <si>
    <t>J0437#3</t>
  </si>
  <si>
    <t>約H55cm　花径：約10cm</t>
    <rPh sb="10" eb="11">
      <t>ヤク</t>
    </rPh>
    <phoneticPr fontId="1"/>
  </si>
  <si>
    <t>ポピー レッド</t>
  </si>
  <si>
    <t>4580120805120</t>
  </si>
  <si>
    <t>PVA-0102</t>
  </si>
  <si>
    <t>レッド</t>
  </si>
  <si>
    <t>廃○</t>
    <rPh sb="0" eb="1">
      <t>ハイ</t>
    </rPh>
    <phoneticPr fontId="8"/>
  </si>
  <si>
    <t>24年8月末プリマ廃番</t>
    <rPh sb="2" eb="3">
      <t>ネン</t>
    </rPh>
    <rPh sb="4" eb="5">
      <t>ガツ</t>
    </rPh>
    <rPh sb="5" eb="6">
      <t>マツ</t>
    </rPh>
    <rPh sb="9" eb="11">
      <t>ハイバン</t>
    </rPh>
    <phoneticPr fontId="8"/>
  </si>
  <si>
    <t>J0437#210</t>
  </si>
  <si>
    <t>約H55cm　花径：約10cm</t>
  </si>
  <si>
    <t>ポピー ホワイト</t>
  </si>
  <si>
    <t>4580120805083</t>
  </si>
  <si>
    <t>PVA-0101</t>
  </si>
  <si>
    <t>V23048#2</t>
  </si>
  <si>
    <t>約H60cm　花径：約4.5～6cm</t>
  </si>
  <si>
    <t>ポピー ピーチ</t>
  </si>
  <si>
    <t>4580120821878</t>
  </si>
  <si>
    <t>PVA-0100</t>
  </si>
  <si>
    <t>V23048#9</t>
  </si>
  <si>
    <t>ポピー オレンジ</t>
  </si>
  <si>
    <t>4580120821892</t>
  </si>
  <si>
    <t>PVA-0099</t>
  </si>
  <si>
    <t>V23048#4</t>
  </si>
  <si>
    <t>ポピー イエロー</t>
  </si>
  <si>
    <t>4580120821885</t>
  </si>
  <si>
    <t>PVA-0098</t>
  </si>
  <si>
    <t>○</t>
    <phoneticPr fontId="8"/>
  </si>
  <si>
    <t>GA0137</t>
    <phoneticPr fontId="8"/>
  </si>
  <si>
    <t>約W40×H24cm（ステム10.5cm）</t>
  </si>
  <si>
    <t>PVA-0097</t>
    <phoneticPr fontId="8"/>
  </si>
  <si>
    <t>R1164#4</t>
  </si>
  <si>
    <t>約H88cm　花径：約2～4.5cm</t>
    <rPh sb="10" eb="11">
      <t>ヤク</t>
    </rPh>
    <phoneticPr fontId="1"/>
  </si>
  <si>
    <t>オンシジューム イエロー</t>
  </si>
  <si>
    <t>4580120798262</t>
  </si>
  <si>
    <t>PVA-0096</t>
  </si>
  <si>
    <t>V22010</t>
    <phoneticPr fontId="8"/>
  </si>
  <si>
    <t>約H106cm　花径：約2～4cm</t>
    <phoneticPr fontId="8"/>
  </si>
  <si>
    <t>みやび桜 ピンク</t>
  </si>
  <si>
    <t>4580120817413</t>
    <phoneticPr fontId="8"/>
  </si>
  <si>
    <t>PVA-0095</t>
    <phoneticPr fontId="8"/>
  </si>
  <si>
    <t>みやび桜 ホワイト×ピンク</t>
  </si>
  <si>
    <t>4580120817420</t>
    <phoneticPr fontId="8"/>
  </si>
  <si>
    <t>PVA-0094</t>
    <phoneticPr fontId="8"/>
  </si>
  <si>
    <t>V22160</t>
  </si>
  <si>
    <t>約H88cm　花径：約2～4.5cm</t>
    <phoneticPr fontId="8"/>
  </si>
  <si>
    <t>ツバキ 寒椿 レッド</t>
  </si>
  <si>
    <t>4580120819721</t>
  </si>
  <si>
    <t>PVA-0093</t>
  </si>
  <si>
    <t>V22160</t>
    <phoneticPr fontId="8"/>
  </si>
  <si>
    <t>約H67cm　花径：約7～9.5cm</t>
    <phoneticPr fontId="8"/>
  </si>
  <si>
    <t>ツバキ 寒椿 ホワイト</t>
  </si>
  <si>
    <t>4580120819714</t>
    <phoneticPr fontId="8"/>
  </si>
  <si>
    <t>PVA-0092</t>
  </si>
  <si>
    <t>V22196</t>
    <phoneticPr fontId="8"/>
  </si>
  <si>
    <t>約H50cm</t>
  </si>
  <si>
    <t>千両 センリョウ</t>
  </si>
  <si>
    <t>4580120820680</t>
  </si>
  <si>
    <t>PVA-0091</t>
  </si>
  <si>
    <t>2047GW#18</t>
  </si>
  <si>
    <t>約Ｗ30×H75cm</t>
  </si>
  <si>
    <t>黄金つるし松飾り</t>
  </si>
  <si>
    <t>4580120814054</t>
  </si>
  <si>
    <t>PVA-0090</t>
    <phoneticPr fontId="8"/>
  </si>
  <si>
    <t>V22141</t>
    <phoneticPr fontId="8"/>
  </si>
  <si>
    <t>約W21×H59cm</t>
  </si>
  <si>
    <t>ドライバンドル クリーム</t>
    <phoneticPr fontId="8"/>
  </si>
  <si>
    <t>4580120819646</t>
    <phoneticPr fontId="8"/>
  </si>
  <si>
    <t>PVA-0089</t>
  </si>
  <si>
    <t>V22066#37</t>
  </si>
  <si>
    <t>約W23×H107cm　穂：約52cm</t>
  </si>
  <si>
    <t>パンパス クリーム</t>
  </si>
  <si>
    <t>4580120818335</t>
    <phoneticPr fontId="8"/>
  </si>
  <si>
    <t>PVA-0088</t>
  </si>
  <si>
    <t>P4575#209</t>
  </si>
  <si>
    <t>約H45cm　穂：約8cm</t>
  </si>
  <si>
    <t>エノコログサ ねこじゃらし ブラウン</t>
  </si>
  <si>
    <t>4562125446560</t>
    <phoneticPr fontId="8"/>
  </si>
  <si>
    <t>PVA-0087</t>
  </si>
  <si>
    <t>P4575#13</t>
  </si>
  <si>
    <t>エノコログサ ねこじゃらし ベージュ</t>
  </si>
  <si>
    <t>4562125446553</t>
    <phoneticPr fontId="8"/>
  </si>
  <si>
    <t>PVA-0086</t>
  </si>
  <si>
    <t>VR22047#24</t>
  </si>
  <si>
    <t>約H75cm　葉：約Φ4.5～10cm</t>
  </si>
  <si>
    <t>アイビーバイン グリーン</t>
    <phoneticPr fontId="8"/>
  </si>
  <si>
    <t>4580120818557</t>
  </si>
  <si>
    <t>PVA-0085</t>
  </si>
  <si>
    <t>[ST]</t>
    <phoneticPr fontId="8"/>
  </si>
  <si>
    <t>VR22049#24</t>
  </si>
  <si>
    <t>約H36cm　葉：約Φ3～7cm</t>
  </si>
  <si>
    <t>フィットニアバイン</t>
    <phoneticPr fontId="8"/>
  </si>
  <si>
    <t>4580120818571</t>
  </si>
  <si>
    <t>PVA-0084</t>
  </si>
  <si>
    <t>VR22045#185</t>
  </si>
  <si>
    <t>約H38cm　葉：約Φ4～6cm</t>
  </si>
  <si>
    <t>アイビーバイン グリーン×ホワイト</t>
    <phoneticPr fontId="8"/>
  </si>
  <si>
    <t>VR22043#185</t>
  </si>
  <si>
    <t>約H51cm　葉：約Φ5～11.5cm</t>
  </si>
  <si>
    <t>スキンダプサスバイン</t>
    <phoneticPr fontId="8"/>
  </si>
  <si>
    <t>4580120818502</t>
  </si>
  <si>
    <t>PVA-0082</t>
  </si>
  <si>
    <t>VR22046#242</t>
  </si>
  <si>
    <t>約H49cm　葉：約Φ7～11cm</t>
  </si>
  <si>
    <t>コリウスバイン</t>
    <phoneticPr fontId="8"/>
  </si>
  <si>
    <t>4580120818540</t>
  </si>
  <si>
    <t>PVA-0081</t>
  </si>
  <si>
    <t>VR22048#24</t>
  </si>
  <si>
    <t>約H45cm　葉：約Φ4.5～6cm</t>
  </si>
  <si>
    <t>ミントバイン</t>
    <phoneticPr fontId="8"/>
  </si>
  <si>
    <t>4580120818564</t>
  </si>
  <si>
    <t>PVA-0080</t>
    <phoneticPr fontId="8"/>
  </si>
  <si>
    <t>VR22042#186</t>
  </si>
  <si>
    <t>約H56cm　葉：約Φ7.5～12cm</t>
  </si>
  <si>
    <t>ポトスバイン グリーン×イエロー</t>
    <phoneticPr fontId="8"/>
  </si>
  <si>
    <t>4580120818595</t>
  </si>
  <si>
    <t>PVA-0079</t>
    <phoneticPr fontId="8"/>
  </si>
  <si>
    <t>GW0014</t>
    <phoneticPr fontId="8"/>
  </si>
  <si>
    <t>約H69cm　花径：約15cm</t>
  </si>
  <si>
    <t>アイリス 菖蒲 ライトパープル</t>
  </si>
  <si>
    <t>4580120809043</t>
  </si>
  <si>
    <t>PVA-0078</t>
  </si>
  <si>
    <t>アイリス 菖蒲 パープル</t>
  </si>
  <si>
    <t>4580120809036</t>
  </si>
  <si>
    <t>PVA-0077</t>
  </si>
  <si>
    <t>T0341#109</t>
  </si>
  <si>
    <t>約H62cm　花径：約9cm</t>
  </si>
  <si>
    <t>ダリア ボール咲 ブラウン</t>
  </si>
  <si>
    <t>4580120816461</t>
    <phoneticPr fontId="8"/>
  </si>
  <si>
    <t>PVA-0076</t>
  </si>
  <si>
    <t>T0341#17</t>
  </si>
  <si>
    <t>ダリア ボール咲 パープル</t>
  </si>
  <si>
    <t>4580120812975</t>
    <phoneticPr fontId="8"/>
  </si>
  <si>
    <t>PVA-0075</t>
    <phoneticPr fontId="8"/>
  </si>
  <si>
    <t>T0341#4</t>
  </si>
  <si>
    <t>約H62cm　花径：約9cm</t>
    <rPh sb="10" eb="11">
      <t>ヤク</t>
    </rPh>
    <phoneticPr fontId="1"/>
  </si>
  <si>
    <t>ダリア ボール咲 イエロー</t>
  </si>
  <si>
    <t>4580120812968</t>
    <phoneticPr fontId="8"/>
  </si>
  <si>
    <t>PVA-0074</t>
    <phoneticPr fontId="8"/>
  </si>
  <si>
    <t>商品名変更M→L　24.11.18</t>
    <rPh sb="0" eb="3">
      <t>ショウヒンメイ</t>
    </rPh>
    <rPh sb="1" eb="3">
      <t>ヒンメイ</t>
    </rPh>
    <rPh sb="3" eb="5">
      <t>ヘンコウ</t>
    </rPh>
    <phoneticPr fontId="8"/>
  </si>
  <si>
    <t>J0425#9</t>
  </si>
  <si>
    <t>約H97cm　花：約W23cm</t>
    <rPh sb="9" eb="10">
      <t>ヤク</t>
    </rPh>
    <phoneticPr fontId="1"/>
  </si>
  <si>
    <r>
      <t>ストレリチア ゴクラクチョウカ</t>
    </r>
    <r>
      <rPr>
        <sz val="8"/>
        <color rgb="FFFF0000"/>
        <rFont val="游ゴシック"/>
        <family val="3"/>
        <charset val="128"/>
      </rPr>
      <t xml:space="preserve"> L</t>
    </r>
    <phoneticPr fontId="8"/>
  </si>
  <si>
    <t>4580120797203</t>
    <phoneticPr fontId="8"/>
  </si>
  <si>
    <t>PVA-0073</t>
  </si>
  <si>
    <t>R1187#9</t>
  </si>
  <si>
    <t>約H66cm　花：約W12cm</t>
  </si>
  <si>
    <t xml:space="preserve">ストレリチア ゴクラクチョウカ S </t>
  </si>
  <si>
    <t>4580120809913</t>
    <phoneticPr fontId="8"/>
  </si>
  <si>
    <t>PVA-0072</t>
    <phoneticPr fontId="8"/>
  </si>
  <si>
    <t>F3684</t>
    <phoneticPr fontId="8"/>
  </si>
  <si>
    <t>約H34cm　花径：約5.5cm</t>
  </si>
  <si>
    <t>日本水仙 ホワイト</t>
  </si>
  <si>
    <t>4571131298476</t>
    <phoneticPr fontId="8"/>
  </si>
  <si>
    <t>PVA-0071</t>
  </si>
  <si>
    <t>約H34cm　花径：約5.5cm</t>
    <rPh sb="10" eb="11">
      <t>ヤク</t>
    </rPh>
    <phoneticPr fontId="1"/>
  </si>
  <si>
    <t>日本水仙 イエロー</t>
  </si>
  <si>
    <t>4571131298483</t>
    <phoneticPr fontId="8"/>
  </si>
  <si>
    <t>PVA-0070</t>
  </si>
  <si>
    <t>ポリエステル・プラスチック</t>
    <phoneticPr fontId="8"/>
  </si>
  <si>
    <t>GA0049→PVA-0069→A-43360</t>
    <phoneticPr fontId="8"/>
  </si>
  <si>
    <t>A-43360＃51A</t>
    <phoneticPr fontId="8"/>
  </si>
  <si>
    <t>約H76cm　葉：約Φ3～6cm</t>
  </si>
  <si>
    <t>PVA-0069</t>
    <phoneticPr fontId="8"/>
  </si>
  <si>
    <t>T0334</t>
    <phoneticPr fontId="8"/>
  </si>
  <si>
    <t>約H70cm　葉：約ΦH7～9cm</t>
  </si>
  <si>
    <t>シキビ シキミ 仏前草 L</t>
  </si>
  <si>
    <t>4580120811534</t>
  </si>
  <si>
    <t>PVA-0068</t>
  </si>
  <si>
    <t>Z0145</t>
    <phoneticPr fontId="8"/>
  </si>
  <si>
    <t>約H174cm</t>
  </si>
  <si>
    <t>スモールリーフバイン ライトグリーン</t>
  </si>
  <si>
    <t>4580120814955</t>
  </si>
  <si>
    <t>PVA-0066</t>
    <phoneticPr fontId="8"/>
  </si>
  <si>
    <t>スモールリーフバイン グリーン</t>
  </si>
  <si>
    <t>4580120814948</t>
  </si>
  <si>
    <t>PVA-0065</t>
  </si>
  <si>
    <t>スモールリーフバイン レッド</t>
  </si>
  <si>
    <t>4580120814931</t>
  </si>
  <si>
    <t>PVA-0064</t>
  </si>
  <si>
    <t>GA0294</t>
    <phoneticPr fontId="8"/>
  </si>
  <si>
    <t>約W37cm×H56cm　葉：約Φ3～6.5cm</t>
  </si>
  <si>
    <t>アイビー ヘデラ 紋入り グリーン</t>
  </si>
  <si>
    <t>4580120815792</t>
  </si>
  <si>
    <t>PVA-0063</t>
  </si>
  <si>
    <t>GA0294#24</t>
  </si>
  <si>
    <t>アイビー ヘデラ グリーン</t>
  </si>
  <si>
    <t>4580120815785</t>
  </si>
  <si>
    <t>PVA-0062</t>
  </si>
  <si>
    <t>F3360</t>
    <phoneticPr fontId="8"/>
  </si>
  <si>
    <t>約H65cm　葉：約Φ4.5～7.5cm</t>
  </si>
  <si>
    <t>フィットニア・アルビウェニス</t>
  </si>
  <si>
    <t>4580120810506</t>
  </si>
  <si>
    <t>PVA-0061</t>
  </si>
  <si>
    <t>23年プリマ廃番</t>
    <rPh sb="2" eb="3">
      <t>ネン</t>
    </rPh>
    <rPh sb="6" eb="8">
      <t>ハイバン</t>
    </rPh>
    <phoneticPr fontId="8"/>
  </si>
  <si>
    <t>F5047</t>
    <phoneticPr fontId="8"/>
  </si>
  <si>
    <t>約W40cm×H87cm　葉：約Φ2.5～6cm</t>
  </si>
  <si>
    <t>シルバーコットンウッド</t>
  </si>
  <si>
    <t>4580120814344</t>
  </si>
  <si>
    <t>PVA-0060</t>
    <phoneticPr fontId="8"/>
  </si>
  <si>
    <t>R1171</t>
    <phoneticPr fontId="8"/>
  </si>
  <si>
    <t>約H31cm</t>
  </si>
  <si>
    <t>ユーカリブッシュ アッシュグリーン</t>
  </si>
  <si>
    <t>4580120800286</t>
  </si>
  <si>
    <t>PVA-0059</t>
    <phoneticPr fontId="8"/>
  </si>
  <si>
    <t>ユーカリブッシュ ブラウン</t>
  </si>
  <si>
    <t>4580120800279</t>
  </si>
  <si>
    <t>PVA-0058</t>
  </si>
  <si>
    <t>R1171#24</t>
  </si>
  <si>
    <t>ユーカリブッシュ グリーン</t>
  </si>
  <si>
    <t>4580120800262</t>
    <phoneticPr fontId="8"/>
  </si>
  <si>
    <t>PVA-0057</t>
    <phoneticPr fontId="8"/>
  </si>
  <si>
    <t>V23025 #24</t>
  </si>
  <si>
    <t>約H78cm　葉：約Φ1.2～1.5cm</t>
    <phoneticPr fontId="8"/>
  </si>
  <si>
    <t>実付きオリーブ</t>
  </si>
  <si>
    <t>4580120821649</t>
    <phoneticPr fontId="8"/>
  </si>
  <si>
    <t>PVA-0056</t>
  </si>
  <si>
    <t>GA0200</t>
  </si>
  <si>
    <t>約H180cm　葉：約Φ3～7cm</t>
  </si>
  <si>
    <t xml:space="preserve">フィロガーランド ヒメカズラ </t>
  </si>
  <si>
    <t>4571131324298</t>
  </si>
  <si>
    <t>PVA-0055</t>
  </si>
  <si>
    <t>GA0198</t>
    <phoneticPr fontId="8"/>
  </si>
  <si>
    <t>約H180cm　葉：約Φ3～6.5cm</t>
  </si>
  <si>
    <t>アイビーガーランド ヘデラ</t>
  </si>
  <si>
    <t>4571131324045</t>
  </si>
  <si>
    <t>PVA-0054</t>
  </si>
  <si>
    <t>V23023#172</t>
  </si>
  <si>
    <t>約H60cm　葉：約Φ4～9cm</t>
  </si>
  <si>
    <t>ポトス 白紋入り ライトグリーン</t>
    <phoneticPr fontId="8"/>
  </si>
  <si>
    <t>4580120821564</t>
    <phoneticPr fontId="8"/>
  </si>
  <si>
    <t>PVA-0053</t>
    <phoneticPr fontId="8"/>
  </si>
  <si>
    <t>葉</t>
    <phoneticPr fontId="8"/>
  </si>
  <si>
    <t>約W40cm×H97cm　葉：約Φ3～6cm</t>
  </si>
  <si>
    <t>イングリッシュアイビー 紋入り グリーン ヘデラ</t>
  </si>
  <si>
    <t>4580120814337</t>
  </si>
  <si>
    <t>PVA-0052</t>
  </si>
  <si>
    <t>F5046</t>
    <phoneticPr fontId="8"/>
  </si>
  <si>
    <t>イングリッシュアイビー グリーン ヘデラ</t>
  </si>
  <si>
    <t>4580120814320</t>
  </si>
  <si>
    <t>PVA-0051</t>
  </si>
  <si>
    <t>V22063#24</t>
  </si>
  <si>
    <t>約H113cm</t>
  </si>
  <si>
    <t>レザーファン シダ</t>
    <phoneticPr fontId="8"/>
  </si>
  <si>
    <t>4580120818113</t>
    <phoneticPr fontId="8"/>
  </si>
  <si>
    <t>PVA-0050</t>
    <phoneticPr fontId="8"/>
  </si>
  <si>
    <t>FD4662</t>
    <phoneticPr fontId="8"/>
  </si>
  <si>
    <t>グレイッシュユーカリ レッド</t>
  </si>
  <si>
    <t>4571131310604</t>
  </si>
  <si>
    <t>PVA-0049</t>
  </si>
  <si>
    <t>FD4662#25</t>
    <phoneticPr fontId="8"/>
  </si>
  <si>
    <t>FD4662#5B</t>
    <phoneticPr fontId="8"/>
  </si>
  <si>
    <t>P4616#24</t>
  </si>
  <si>
    <t>約H89cm　花径：約18cm</t>
    <phoneticPr fontId="8"/>
  </si>
  <si>
    <t>アマリリス グリーン</t>
  </si>
  <si>
    <t>4580120799689</t>
  </si>
  <si>
    <t>PVA-0046</t>
  </si>
  <si>
    <t>GA0295</t>
    <phoneticPr fontId="8"/>
  </si>
  <si>
    <t>約H64cm　花径：約15cm</t>
    <phoneticPr fontId="8"/>
  </si>
  <si>
    <t>ダリア 天竺牡丹 ピュアレッド</t>
  </si>
  <si>
    <t>4580120815419</t>
  </si>
  <si>
    <t>PVA-0045</t>
  </si>
  <si>
    <t>約H64cm　花径：約15cm</t>
  </si>
  <si>
    <t>ダリア 天竺牡丹 ホワイト</t>
  </si>
  <si>
    <t>4580120815402</t>
  </si>
  <si>
    <t>PVA-0044</t>
  </si>
  <si>
    <t>F5050</t>
    <phoneticPr fontId="8"/>
  </si>
  <si>
    <t>約H63cm　花径：約1.5～2cm</t>
  </si>
  <si>
    <t>エリンジウム マツカサアザミ パープル</t>
  </si>
  <si>
    <t>4580120815204</t>
  </si>
  <si>
    <t>PVA-0043</t>
  </si>
  <si>
    <t>P4856</t>
    <phoneticPr fontId="8"/>
  </si>
  <si>
    <t>約H73cm　花径：約2.5～5cm</t>
    <phoneticPr fontId="8"/>
  </si>
  <si>
    <t>スプレー咲きラナンキュラス ソフトピンク</t>
  </si>
  <si>
    <t>4580120815334</t>
  </si>
  <si>
    <t>PVA-0042</t>
  </si>
  <si>
    <t>スプレー咲きラナンキュラス ピンク</t>
  </si>
  <si>
    <t>4580120815341</t>
  </si>
  <si>
    <t>PVA-0041</t>
  </si>
  <si>
    <t>GA0201</t>
    <phoneticPr fontId="8"/>
  </si>
  <si>
    <t>約H56cm　花径：約3～7cm</t>
  </si>
  <si>
    <t>クリスマスローズ グリーン×パープル</t>
  </si>
  <si>
    <t>4571131326070</t>
  </si>
  <si>
    <t>PVA-0036</t>
  </si>
  <si>
    <t>GA0201#7</t>
  </si>
  <si>
    <t>クリスマスローズ ワインレッド</t>
  </si>
  <si>
    <t>4571131326063</t>
  </si>
  <si>
    <t>PVA-0035</t>
  </si>
  <si>
    <t>V23195＃2</t>
    <phoneticPr fontId="8"/>
  </si>
  <si>
    <t>約H56cm　花径：約3～7cm</t>
    <phoneticPr fontId="8"/>
  </si>
  <si>
    <t>クリスマスローズ ピンク</t>
  </si>
  <si>
    <t>4571131326087</t>
  </si>
  <si>
    <t>PVA-0034</t>
  </si>
  <si>
    <t>V23195＃1</t>
    <phoneticPr fontId="8"/>
  </si>
  <si>
    <t>クリスマスローズ クリーム</t>
  </si>
  <si>
    <t>4571131326094</t>
  </si>
  <si>
    <t>PVA-0033</t>
  </si>
  <si>
    <t>F4170</t>
    <phoneticPr fontId="8"/>
  </si>
  <si>
    <t>約H54cm　実房：約6～9cm</t>
    <rPh sb="10" eb="11">
      <t>ヤク</t>
    </rPh>
    <phoneticPr fontId="1"/>
  </si>
  <si>
    <t>ベリーフラワー グリーン</t>
  </si>
  <si>
    <t>4580120804284</t>
  </si>
  <si>
    <t>PVA-0031</t>
  </si>
  <si>
    <t>ベリーフラワー ダークブルー</t>
  </si>
  <si>
    <t>4580120804291</t>
  </si>
  <si>
    <t>PVA-0030</t>
  </si>
  <si>
    <t>P4855</t>
    <phoneticPr fontId="8"/>
  </si>
  <si>
    <t>約H81cm　花径：約2.5～6cm</t>
    <rPh sb="10" eb="11">
      <t>ヤク</t>
    </rPh>
    <phoneticPr fontId="1"/>
  </si>
  <si>
    <t>コーンフラワー 矢車菊 ライトブルー</t>
  </si>
  <si>
    <t>4580120815303</t>
  </si>
  <si>
    <t>PVA-0028</t>
  </si>
  <si>
    <t>P4855＃33</t>
    <phoneticPr fontId="8"/>
  </si>
  <si>
    <t>約H81cm　花径：約2.5～6cm</t>
  </si>
  <si>
    <t>コーンフラワー 矢車菊 ブルー</t>
    <phoneticPr fontId="8"/>
  </si>
  <si>
    <t>4580120815297</t>
    <phoneticPr fontId="8"/>
  </si>
  <si>
    <t>PVA-0027</t>
    <phoneticPr fontId="8"/>
  </si>
  <si>
    <t>コーンフラワー 矢車菊 ラベンダー</t>
  </si>
  <si>
    <t>4580120815280</t>
  </si>
  <si>
    <t>PVA-0026</t>
  </si>
  <si>
    <t>G7497#4</t>
  </si>
  <si>
    <t>約H57cm　花径：約3～5cm</t>
  </si>
  <si>
    <t>デージー 雛菊 イエロー</t>
  </si>
  <si>
    <t>4580120815372</t>
  </si>
  <si>
    <t>PVA-0025</t>
  </si>
  <si>
    <t>G7497</t>
    <phoneticPr fontId="8"/>
  </si>
  <si>
    <t>約H57cm　花径：約3～5cm</t>
    <phoneticPr fontId="8"/>
  </si>
  <si>
    <t>デージー 雛菊 ピンクイエロー</t>
  </si>
  <si>
    <t>4580120815365</t>
  </si>
  <si>
    <t>PVA-0024</t>
  </si>
  <si>
    <t>デージー 雛菊 ホワイト</t>
  </si>
  <si>
    <t>4580120815358</t>
  </si>
  <si>
    <t>PVA-0023</t>
  </si>
  <si>
    <t>P4846#42</t>
  </si>
  <si>
    <t>約H64cm　花径：約3.5～8cm</t>
    <phoneticPr fontId="8"/>
  </si>
  <si>
    <t>蕾つきローズ 薔薇 モーブピンク</t>
  </si>
  <si>
    <t>4580120812180</t>
  </si>
  <si>
    <t>PVA-0022</t>
    <phoneticPr fontId="8"/>
  </si>
  <si>
    <t>P4846#3</t>
  </si>
  <si>
    <t>約H64cm　花径：約3.5～8cm</t>
    <rPh sb="10" eb="11">
      <t>ヤク</t>
    </rPh>
    <phoneticPr fontId="1"/>
  </si>
  <si>
    <t>蕾つきローズ 薔薇 ホワイト</t>
  </si>
  <si>
    <t>4580120812166</t>
  </si>
  <si>
    <t>PVA-0021</t>
  </si>
  <si>
    <t>P4846#6</t>
  </si>
  <si>
    <t>蕾つきローズ 薔薇 ソフトピンク</t>
  </si>
  <si>
    <t>4580120812173</t>
  </si>
  <si>
    <t>PVA-0020</t>
  </si>
  <si>
    <t>R1118</t>
    <phoneticPr fontId="8"/>
  </si>
  <si>
    <t>約H44.5cm　花径：約7cm</t>
  </si>
  <si>
    <t>ローズ 薔薇 ワインレッド</t>
  </si>
  <si>
    <t>4571131314527</t>
  </si>
  <si>
    <t>PVA-0019</t>
  </si>
  <si>
    <t>ローズ 薔薇 アイボリー</t>
  </si>
  <si>
    <t>4571131314466</t>
  </si>
  <si>
    <t>PVA-0018</t>
  </si>
  <si>
    <t>R1118#6</t>
  </si>
  <si>
    <t>約H44.5cm　花径：約7cm</t>
    <phoneticPr fontId="8"/>
  </si>
  <si>
    <t>ローズ 薔薇 ピーチ</t>
  </si>
  <si>
    <t>4571131323215</t>
    <phoneticPr fontId="8"/>
  </si>
  <si>
    <t>PVA-0017</t>
    <phoneticPr fontId="8"/>
  </si>
  <si>
    <t>R1118#205</t>
  </si>
  <si>
    <t>ローズ 薔薇 ライトピンク</t>
  </si>
  <si>
    <t>4571131323192</t>
    <phoneticPr fontId="8"/>
  </si>
  <si>
    <t>PVA-0015</t>
    <phoneticPr fontId="8"/>
  </si>
  <si>
    <t>R1118#42</t>
  </si>
  <si>
    <t>ローズ 薔薇 モーブピンク</t>
  </si>
  <si>
    <t>4571131323208</t>
    <phoneticPr fontId="8"/>
  </si>
  <si>
    <t>PVA-0014</t>
  </si>
  <si>
    <t>P4704</t>
    <phoneticPr fontId="8"/>
  </si>
  <si>
    <t>約H52cm　花径：約6～10cm</t>
  </si>
  <si>
    <t xml:space="preserve">菜の花 イエロー </t>
  </si>
  <si>
    <t>4571131302326</t>
  </si>
  <si>
    <t>PVA-0013</t>
  </si>
  <si>
    <t>GA0277#4</t>
  </si>
  <si>
    <t>約H52cm　花径：約6～10cm</t>
    <rPh sb="10" eb="11">
      <t>ヤク</t>
    </rPh>
    <phoneticPr fontId="1"/>
  </si>
  <si>
    <t xml:space="preserve">ミモザスプレー 満開 イエロー </t>
    <phoneticPr fontId="8"/>
  </si>
  <si>
    <t>4580120811190</t>
  </si>
  <si>
    <t>PVA-0012</t>
  </si>
  <si>
    <t>24年10月発売</t>
    <rPh sb="2" eb="3">
      <t>ネン</t>
    </rPh>
    <rPh sb="5" eb="6">
      <t>ガツ</t>
    </rPh>
    <rPh sb="6" eb="8">
      <t>ハツバイ</t>
    </rPh>
    <phoneticPr fontId="8"/>
  </si>
  <si>
    <t>プリマ在庫16</t>
    <rPh sb="3" eb="5">
      <t>ザイコ</t>
    </rPh>
    <phoneticPr fontId="8"/>
  </si>
  <si>
    <t>V23037＃4</t>
    <phoneticPr fontId="8"/>
  </si>
  <si>
    <t>約H70cm　花径：0.6～0.8cm</t>
    <phoneticPr fontId="8"/>
  </si>
  <si>
    <t xml:space="preserve">ミモザ イエロー </t>
    <phoneticPr fontId="8"/>
  </si>
  <si>
    <t>4580120821700</t>
    <phoneticPr fontId="8"/>
  </si>
  <si>
    <t>PVA-0011</t>
    <phoneticPr fontId="8"/>
  </si>
  <si>
    <t>イエロー・オレンジ</t>
    <phoneticPr fontId="8"/>
  </si>
  <si>
    <t>J0409</t>
    <phoneticPr fontId="8"/>
  </si>
  <si>
    <t>約H110cm　花径：約3.5～5.5cm</t>
    <rPh sb="11" eb="12">
      <t>ヤク</t>
    </rPh>
    <phoneticPr fontId="1"/>
  </si>
  <si>
    <t>さくら 山桜 ピンク</t>
  </si>
  <si>
    <t>4571131321976</t>
  </si>
  <si>
    <t>PVA-0010</t>
  </si>
  <si>
    <t>R1147</t>
  </si>
  <si>
    <t>約H110cm　花径：約2.5～6cm</t>
  </si>
  <si>
    <t>八重桜 八分咲き ライトピンク</t>
  </si>
  <si>
    <t>4580120790815</t>
  </si>
  <si>
    <t>PVA-0009</t>
  </si>
  <si>
    <t xml:space="preserve">八重桜 八分咲き ピンク </t>
  </si>
  <si>
    <t>4580120790822</t>
  </si>
  <si>
    <t>PVA-0008</t>
  </si>
  <si>
    <t>P4768</t>
  </si>
  <si>
    <t>約H150cm</t>
  </si>
  <si>
    <t xml:space="preserve">しだれ桜 ピンク </t>
  </si>
  <si>
    <t>4571131321402</t>
  </si>
  <si>
    <t>PVA-0007</t>
  </si>
  <si>
    <t>P4853</t>
  </si>
  <si>
    <t>約H124cm　花径：約1.5～4cm</t>
  </si>
  <si>
    <t xml:space="preserve">桜 五分咲き ピンク </t>
  </si>
  <si>
    <t>4580120814924</t>
  </si>
  <si>
    <t>PVA-0006</t>
  </si>
  <si>
    <t>1888R</t>
    <phoneticPr fontId="8"/>
  </si>
  <si>
    <t>約H160cm</t>
  </si>
  <si>
    <t>カラーツイグ 枝 ブラック</t>
  </si>
  <si>
    <t>4580120808558</t>
    <phoneticPr fontId="8"/>
  </si>
  <si>
    <t>PVA-0004</t>
  </si>
  <si>
    <t>約H145cm  葉：約φ3～5cm</t>
    <rPh sb="0" eb="1">
      <t>ヤク</t>
    </rPh>
    <phoneticPr fontId="8"/>
  </si>
  <si>
    <t>ドウダンツツジ フレッシュ H145cm</t>
    <phoneticPr fontId="8"/>
  </si>
  <si>
    <t>4580120808985</t>
    <phoneticPr fontId="8"/>
  </si>
  <si>
    <t>002</t>
  </si>
  <si>
    <t>PVA-0002</t>
    <phoneticPr fontId="8"/>
  </si>
  <si>
    <t>約H115cm　葉：約Φ3～5cm</t>
  </si>
  <si>
    <t>約H88cm　花径：約18cm</t>
    <rPh sb="0" eb="1">
      <t>ヤク</t>
    </rPh>
    <rPh sb="10" eb="11">
      <t>ヤク</t>
    </rPh>
    <phoneticPr fontId="1"/>
  </si>
  <si>
    <t>ピオニー 芍薬 フューシャピンク</t>
  </si>
  <si>
    <t>4589635431985</t>
  </si>
  <si>
    <t>PV-0211</t>
  </si>
  <si>
    <t>約H70cm　花径：約12cm</t>
    <rPh sb="0" eb="1">
      <t>ヤク</t>
    </rPh>
    <phoneticPr fontId="1"/>
  </si>
  <si>
    <t>サンフラワー 向日葵 イエロー</t>
  </si>
  <si>
    <t>4589635432012</t>
  </si>
  <si>
    <t>PV-0210</t>
  </si>
  <si>
    <t>五葉松 マツ</t>
  </si>
  <si>
    <t>4589635429463</t>
  </si>
  <si>
    <t>PV-0208</t>
  </si>
  <si>
    <t>23年10月下旬</t>
    <rPh sb="5" eb="6">
      <t>ツキ</t>
    </rPh>
    <rPh sb="6" eb="8">
      <t>ゲジュン</t>
    </rPh>
    <phoneticPr fontId="8"/>
  </si>
  <si>
    <t>約W10×D6×H50cm　花径：約Φ3.5～6.5cm</t>
    <phoneticPr fontId="8"/>
  </si>
  <si>
    <t>ミニコチョウラン パープル</t>
  </si>
  <si>
    <t>4589635429449</t>
  </si>
  <si>
    <t>PV-0206</t>
    <phoneticPr fontId="8"/>
  </si>
  <si>
    <t>パープル</t>
    <phoneticPr fontId="8"/>
  </si>
  <si>
    <t>約H48cm　花径：約8cm</t>
    <rPh sb="10" eb="11">
      <t>ヤク</t>
    </rPh>
    <phoneticPr fontId="1"/>
  </si>
  <si>
    <t>カトレア 洋蘭 レッド</t>
  </si>
  <si>
    <t>4589635429296</t>
  </si>
  <si>
    <t>PV-0205</t>
  </si>
  <si>
    <t>約H68cm　花径：約4～5cm</t>
  </si>
  <si>
    <t>アザミ 薊 レッド</t>
  </si>
  <si>
    <t>4589635428688</t>
  </si>
  <si>
    <t>PV-0204</t>
  </si>
  <si>
    <t>約H86×W9cm</t>
    <phoneticPr fontId="8"/>
  </si>
  <si>
    <t>ハラン</t>
  </si>
  <si>
    <t>4589635427858</t>
  </si>
  <si>
    <t>PV-0201</t>
  </si>
  <si>
    <t>約H98cm　葉：約Φ6～8cm</t>
    <rPh sb="0" eb="1">
      <t>ヤク</t>
    </rPh>
    <rPh sb="9" eb="10">
      <t>ヤク</t>
    </rPh>
    <phoneticPr fontId="8"/>
  </si>
  <si>
    <t>楓 メイプル</t>
  </si>
  <si>
    <t>4589635424413</t>
  </si>
  <si>
    <t>PV-0197</t>
    <phoneticPr fontId="8"/>
  </si>
  <si>
    <t>約H180cm</t>
  </si>
  <si>
    <t>ネコヤナギ 枝</t>
  </si>
  <si>
    <t>4589635422822</t>
  </si>
  <si>
    <t>PV-0187</t>
  </si>
  <si>
    <t>約H67cm　実：約Φ1～1.2cm</t>
  </si>
  <si>
    <t>ベリースプレー ブルー</t>
  </si>
  <si>
    <t>4589635421061</t>
  </si>
  <si>
    <t>PV-0185</t>
  </si>
  <si>
    <t>約H49cm</t>
  </si>
  <si>
    <t>ベリー レッド</t>
  </si>
  <si>
    <t>4971587736988</t>
  </si>
  <si>
    <t>PV-0173</t>
  </si>
  <si>
    <t>21年5月発売</t>
    <rPh sb="2" eb="3">
      <t>ネn</t>
    </rPh>
    <rPh sb="4" eb="5">
      <t>ガテゥ</t>
    </rPh>
    <rPh sb="5" eb="7">
      <t>ハツバイ</t>
    </rPh>
    <phoneticPr fontId="8"/>
  </si>
  <si>
    <t>モスシート グリーン</t>
  </si>
  <si>
    <t>03</t>
  </si>
  <si>
    <t>PV-0003</t>
    <phoneticPr fontId="8"/>
  </si>
  <si>
    <t>デコール</t>
    <phoneticPr fontId="8"/>
  </si>
  <si>
    <t xml:space="preserve">ジニア パープル </t>
  </si>
  <si>
    <t>4589635431992</t>
  </si>
  <si>
    <t>PT-0119</t>
  </si>
  <si>
    <t>約H100cm　花径：約1～4.5cm　</t>
    <rPh sb="11" eb="12">
      <t>ヤク</t>
    </rPh>
    <phoneticPr fontId="1"/>
  </si>
  <si>
    <t>桃の花 ピンク</t>
  </si>
  <si>
    <t>4589635429432</t>
  </si>
  <si>
    <t>PT-0117</t>
  </si>
  <si>
    <t>Φ11×H11cm</t>
  </si>
  <si>
    <t xml:space="preserve">エレクトロベースS H11cm </t>
  </si>
  <si>
    <t>4589635429326</t>
  </si>
  <si>
    <t>PT-0115</t>
    <phoneticPr fontId="8"/>
  </si>
  <si>
    <t>Φ17×H18cm</t>
  </si>
  <si>
    <t xml:space="preserve">エレクトロベースM H18cm </t>
  </si>
  <si>
    <t>4589635429319</t>
  </si>
  <si>
    <t>PT-0114</t>
  </si>
  <si>
    <t>約H90cm 　葉：約Φ32cm</t>
    <rPh sb="0" eb="1">
      <t>ヤク</t>
    </rPh>
    <phoneticPr fontId="8"/>
  </si>
  <si>
    <t xml:space="preserve">モンステラ </t>
    <phoneticPr fontId="8"/>
  </si>
  <si>
    <t>4589635428671</t>
    <phoneticPr fontId="8"/>
  </si>
  <si>
    <t>PT-0111</t>
    <phoneticPr fontId="8"/>
  </si>
  <si>
    <t>約H60cm　花径：約17cm</t>
  </si>
  <si>
    <t>プロテア L クリーム</t>
  </si>
  <si>
    <t>4589635428138</t>
  </si>
  <si>
    <t>PT-0110</t>
  </si>
  <si>
    <t>約H96cm　実：約Φ1～1.2cm</t>
  </si>
  <si>
    <t>ベリーブランチ</t>
  </si>
  <si>
    <t>4589635424116</t>
  </si>
  <si>
    <t>PT-0096</t>
  </si>
  <si>
    <t>約H58cm　花径：約17cm</t>
  </si>
  <si>
    <t>アマリリス ブラウン×グリーン</t>
  </si>
  <si>
    <t>4589635421702</t>
  </si>
  <si>
    <t>PT-0091</t>
  </si>
  <si>
    <t>約H35cm</t>
  </si>
  <si>
    <t>ベリー ディープレッド</t>
  </si>
  <si>
    <t>4589635429074</t>
  </si>
  <si>
    <t>PT-0086</t>
  </si>
  <si>
    <t>約H1300mm</t>
    <rPh sb="0" eb="1">
      <t>ヤク</t>
    </rPh>
    <phoneticPr fontId="8"/>
  </si>
  <si>
    <t>オリーブブランチL</t>
  </si>
  <si>
    <t>4971587-719967</t>
    <phoneticPr fontId="8"/>
  </si>
  <si>
    <t>53</t>
  </si>
  <si>
    <t>PT-0053</t>
  </si>
  <si>
    <t>約H800mm</t>
    <rPh sb="0" eb="1">
      <t>ヤク</t>
    </rPh>
    <phoneticPr fontId="8"/>
  </si>
  <si>
    <t>オリーブブランチS</t>
  </si>
  <si>
    <t>4971587-719950</t>
    <phoneticPr fontId="8"/>
  </si>
  <si>
    <t>52</t>
  </si>
  <si>
    <t>PT-0052</t>
  </si>
  <si>
    <t>約 W580 D500 H800mm</t>
    <rPh sb="0" eb="1">
      <t>ヤク</t>
    </rPh>
    <phoneticPr fontId="8"/>
  </si>
  <si>
    <t>オリーブ/テラコッタポット</t>
    <phoneticPr fontId="8"/>
  </si>
  <si>
    <t>4971587-719943</t>
    <phoneticPr fontId="8"/>
  </si>
  <si>
    <t>51</t>
  </si>
  <si>
    <t>PT-0051</t>
  </si>
  <si>
    <t>約 W400 D400 H600mm</t>
    <rPh sb="0" eb="1">
      <t>ヤク</t>
    </rPh>
    <phoneticPr fontId="8"/>
  </si>
  <si>
    <t>ローズマリー/テラコッタポットM</t>
    <phoneticPr fontId="8"/>
  </si>
  <si>
    <t>4971587-719936</t>
    <phoneticPr fontId="8"/>
  </si>
  <si>
    <t>50</t>
  </si>
  <si>
    <t>PT-0050</t>
  </si>
  <si>
    <t>約W250 D250 H550 mm</t>
    <rPh sb="0" eb="1">
      <t>ヤク</t>
    </rPh>
    <phoneticPr fontId="8"/>
  </si>
  <si>
    <t>ローズマリー/テラコッタポットS</t>
    <phoneticPr fontId="8"/>
  </si>
  <si>
    <t>4971587-719929</t>
    <phoneticPr fontId="8"/>
  </si>
  <si>
    <t>49</t>
  </si>
  <si>
    <t>PT-0049</t>
  </si>
  <si>
    <t>約W400 D400 H800 mm</t>
    <rPh sb="0" eb="1">
      <t>ヤク</t>
    </rPh>
    <phoneticPr fontId="8"/>
  </si>
  <si>
    <t>ラベンダー/テラコッタポットL</t>
    <phoneticPr fontId="8"/>
  </si>
  <si>
    <t>4971587-719912</t>
    <phoneticPr fontId="8"/>
  </si>
  <si>
    <t>48</t>
  </si>
  <si>
    <t>PT-0048</t>
  </si>
  <si>
    <t>約W300 D300 H700 mm</t>
    <rPh sb="0" eb="1">
      <t>ヤク</t>
    </rPh>
    <phoneticPr fontId="8"/>
  </si>
  <si>
    <t>ラベンダー/テラコッタポットM</t>
    <phoneticPr fontId="8"/>
  </si>
  <si>
    <t>4971587-719905</t>
    <phoneticPr fontId="8"/>
  </si>
  <si>
    <t>47</t>
  </si>
  <si>
    <t>PT-0047</t>
  </si>
  <si>
    <t>約 W180 D180 H480mm</t>
    <rPh sb="0" eb="1">
      <t>ヤク</t>
    </rPh>
    <phoneticPr fontId="8"/>
  </si>
  <si>
    <t>ラベンダー/テラコッタポットS</t>
    <phoneticPr fontId="8"/>
  </si>
  <si>
    <t>4971587-719899</t>
    <phoneticPr fontId="8"/>
  </si>
  <si>
    <t>46</t>
  </si>
  <si>
    <t>PT-0046</t>
  </si>
  <si>
    <t>約W50×H60cm</t>
  </si>
  <si>
    <t>松 吹き流し L</t>
  </si>
  <si>
    <t>4589635430308</t>
  </si>
  <si>
    <t>PRY-0029</t>
    <phoneticPr fontId="8"/>
  </si>
  <si>
    <t>約Ｗ120ｘＤ90ｘＨ60mm</t>
  </si>
  <si>
    <t>モスＭ</t>
    <phoneticPr fontId="8"/>
  </si>
  <si>
    <t>4971587-706516</t>
  </si>
  <si>
    <t>072</t>
  </si>
  <si>
    <t>PRX-0072</t>
  </si>
  <si>
    <t>約Ｗ100ｘＤ70ｘＨ50mm　</t>
  </si>
  <si>
    <t>モスＳ</t>
    <phoneticPr fontId="8"/>
  </si>
  <si>
    <t>4971587-706509</t>
    <phoneticPr fontId="8"/>
  </si>
  <si>
    <t>071</t>
  </si>
  <si>
    <t>PRX-0071</t>
  </si>
  <si>
    <t>23年9月ビダV22080#82 4580120818496より特注品(ソフトワイヤー)に切替</t>
    <rPh sb="2" eb="3">
      <t>ネン</t>
    </rPh>
    <rPh sb="4" eb="5">
      <t>ガツ</t>
    </rPh>
    <rPh sb="32" eb="34">
      <t>トクチュウ</t>
    </rPh>
    <rPh sb="34" eb="35">
      <t>ヒン</t>
    </rPh>
    <rPh sb="45" eb="47">
      <t>キリカエ</t>
    </rPh>
    <phoneticPr fontId="8"/>
  </si>
  <si>
    <t>約H160cm　葉：約Φ3～6cm</t>
    <phoneticPr fontId="8"/>
  </si>
  <si>
    <t>シュガーバイン</t>
  </si>
  <si>
    <t>4589635425137</t>
    <phoneticPr fontId="8"/>
  </si>
  <si>
    <t>PRX-0004</t>
  </si>
  <si>
    <t>(製)</t>
  </si>
  <si>
    <t>製作</t>
  </si>
  <si>
    <t>[AR]</t>
  </si>
  <si>
    <t>約W33×D33×H105cm　器：Φ14×H35cm</t>
    <phoneticPr fontId="8"/>
  </si>
  <si>
    <t>マグノリア×ブランチ ガラスベース</t>
    <phoneticPr fontId="8"/>
  </si>
  <si>
    <t>PRWA-0034</t>
  </si>
  <si>
    <t>アレンジメント</t>
  </si>
  <si>
    <t>花束・アレンジメント</t>
  </si>
  <si>
    <t>約H70cm 花径：8.5cm　</t>
  </si>
  <si>
    <t>4589635426707</t>
  </si>
  <si>
    <t>PRW-0009</t>
  </si>
  <si>
    <t>約H98cm</t>
  </si>
  <si>
    <t xml:space="preserve">ウィローバンドル 9本 </t>
    <phoneticPr fontId="8"/>
  </si>
  <si>
    <t>4589635428299</t>
  </si>
  <si>
    <t>PRW-0003</t>
    <phoneticPr fontId="8"/>
  </si>
  <si>
    <t>アカシア材</t>
    <rPh sb="4" eb="5">
      <t>ザイ</t>
    </rPh>
    <phoneticPr fontId="1"/>
  </si>
  <si>
    <t>A-77号（H60mm罫線入）折る</t>
    <phoneticPr fontId="8"/>
  </si>
  <si>
    <t>AC-WPSS36E</t>
    <phoneticPr fontId="8"/>
  </si>
  <si>
    <r>
      <t>外寸：W37.5×D37.5×H36cm　</t>
    </r>
    <r>
      <rPr>
        <sz val="6"/>
        <color rgb="FFFF0000"/>
        <rFont val="游ゴシック"/>
        <family val="3"/>
        <charset val="128"/>
      </rPr>
      <t>内寸W33.5×D33.5cm　棚面高H14.5cm</t>
    </r>
    <phoneticPr fontId="8"/>
  </si>
  <si>
    <t>ウッドスタンド 角脚 10号鉢 H36cm</t>
    <phoneticPr fontId="8"/>
  </si>
  <si>
    <t>4996131032286</t>
  </si>
  <si>
    <t>PRVS-0020</t>
    <phoneticPr fontId="8"/>
  </si>
  <si>
    <t>花器</t>
    <phoneticPr fontId="8"/>
  </si>
  <si>
    <t>ガラス</t>
    <phoneticPr fontId="8"/>
  </si>
  <si>
    <t>A-11号</t>
    <rPh sb="4" eb="5">
      <t>ゴウ</t>
    </rPh>
    <phoneticPr fontId="8"/>
  </si>
  <si>
    <t>Φ9×H19cm</t>
    <phoneticPr fontId="8"/>
  </si>
  <si>
    <t>ガラスシリンダー H19cm</t>
    <phoneticPr fontId="8"/>
  </si>
  <si>
    <t>4589635431442</t>
    <phoneticPr fontId="8"/>
  </si>
  <si>
    <t>PRVS-0019</t>
    <phoneticPr fontId="8"/>
  </si>
  <si>
    <t>ジュート繊維</t>
  </si>
  <si>
    <t>Φ18×H18cm</t>
  </si>
  <si>
    <t>ジュートポット 6号鉢 H18cm</t>
  </si>
  <si>
    <t>4573316272783</t>
  </si>
  <si>
    <t>PRVS-0018</t>
  </si>
  <si>
    <t>本革</t>
  </si>
  <si>
    <t>Φ20×H23cm</t>
  </si>
  <si>
    <t>レザーポット ベージュ 6号鉢 H23cm</t>
  </si>
  <si>
    <t>4573316273018</t>
  </si>
  <si>
    <t>PRVS-0017</t>
    <phoneticPr fontId="8"/>
  </si>
  <si>
    <t>レザーポット グレー 6号鉢 H23cm</t>
  </si>
  <si>
    <t>4573316273001</t>
  </si>
  <si>
    <t>PRVS-0016</t>
    <phoneticPr fontId="8"/>
  </si>
  <si>
    <t>天然木</t>
  </si>
  <si>
    <t>W22.5×D22.5×H26cm</t>
  </si>
  <si>
    <t>ウッドスタンド 角脚 6号鉢 H56cm</t>
  </si>
  <si>
    <t>4580448831061</t>
  </si>
  <si>
    <t>PRVS-0015</t>
    <phoneticPr fontId="8"/>
  </si>
  <si>
    <t>ウッドスタンド 角脚 6号鉢 H26cm</t>
  </si>
  <si>
    <t>4580448831054</t>
  </si>
  <si>
    <t>PRVS-0014</t>
    <phoneticPr fontId="8"/>
  </si>
  <si>
    <t>陶器・天然木</t>
  </si>
  <si>
    <t>Φ23.5×H40cm（鉢のみH20cm）</t>
  </si>
  <si>
    <t>エルナ 6号鉢 H40cm</t>
  </si>
  <si>
    <t>4580448839449</t>
  </si>
  <si>
    <t>PRVS-0013</t>
    <phoneticPr fontId="8"/>
  </si>
  <si>
    <t>ソーダガラス</t>
  </si>
  <si>
    <t>823-3</t>
  </si>
  <si>
    <t>Φ7×H9cm</t>
  </si>
  <si>
    <t>トラペソイドS H9cm</t>
  </si>
  <si>
    <t>4589899589538</t>
  </si>
  <si>
    <t>PRVS-0012</t>
  </si>
  <si>
    <t>823-2</t>
    <phoneticPr fontId="8"/>
  </si>
  <si>
    <t>Φ9.3×H12cm</t>
  </si>
  <si>
    <t>トラペソイドM H12cm</t>
  </si>
  <si>
    <t>4589899589521</t>
  </si>
  <si>
    <t>PRVS-0011</t>
  </si>
  <si>
    <t>セメント</t>
  </si>
  <si>
    <t>CGM003LBE</t>
    <phoneticPr fontId="8"/>
  </si>
  <si>
    <t>Φ18×H21cm　内寸：Φ16cm</t>
  </si>
  <si>
    <t>ファイバーセメント</t>
  </si>
  <si>
    <t>TL012-1SBK</t>
  </si>
  <si>
    <t>Φ22×H20cm　内寸：Φ14cm</t>
  </si>
  <si>
    <t>エディベース ラウンドS ブラック H20cm</t>
  </si>
  <si>
    <t>4571197211136</t>
  </si>
  <si>
    <t>PRVS-0009</t>
  </si>
  <si>
    <t>CGM003MBK</t>
    <phoneticPr fontId="8"/>
  </si>
  <si>
    <t>Φ13×H14.5cm　内寸：Φ11cm</t>
  </si>
  <si>
    <t>CGM004MBK</t>
    <phoneticPr fontId="8"/>
  </si>
  <si>
    <t>Φ12×H20cm　内寸：Φ9.5cm</t>
  </si>
  <si>
    <t>CGM033LBK</t>
    <phoneticPr fontId="8"/>
  </si>
  <si>
    <t>Φ16×H13.5cm　内寸：Φ11cm</t>
  </si>
  <si>
    <t>PRVS-0006</t>
    <phoneticPr fontId="8"/>
  </si>
  <si>
    <t>CGM033SBK</t>
  </si>
  <si>
    <t>Φ13×H10cm　内寸：Φ9cm</t>
  </si>
  <si>
    <t>オベリスク アンフレS ブラック H10cm</t>
  </si>
  <si>
    <t>4562284197990</t>
  </si>
  <si>
    <t>PRVS-0005</t>
  </si>
  <si>
    <t>CR023SBR</t>
    <phoneticPr fontId="8"/>
  </si>
  <si>
    <t>W22.6×D7×H19.5cm</t>
  </si>
  <si>
    <t>ルミナス トライアングルS ブラウン H19.5cm</t>
  </si>
  <si>
    <t>4562284195019</t>
  </si>
  <si>
    <t>PRVS-0004</t>
  </si>
  <si>
    <t>ガラス</t>
  </si>
  <si>
    <t>CG-601WH</t>
    <phoneticPr fontId="8"/>
  </si>
  <si>
    <t>W11.5×D7×H12.5cm</t>
  </si>
  <si>
    <t>エレンスラント イリィプスS ホワイト H12.5cm</t>
  </si>
  <si>
    <t>4562284197129</t>
  </si>
  <si>
    <t>PRVS-0003</t>
  </si>
  <si>
    <t>CQ-035S</t>
    <phoneticPr fontId="8"/>
  </si>
  <si>
    <t>W25.7×D4.5×H13.9cm　内寸：W24×D3.5cm</t>
  </si>
  <si>
    <t>マーラ ムーンS H13.9cm</t>
  </si>
  <si>
    <t>4562284196313</t>
  </si>
  <si>
    <t>PRVS-0002</t>
    <phoneticPr fontId="8"/>
  </si>
  <si>
    <t>約H70cm　花径：約1.5～1.8cm</t>
  </si>
  <si>
    <t>わすれな草 パープル</t>
  </si>
  <si>
    <t>4589635430971</t>
  </si>
  <si>
    <t>PRQ-0147</t>
  </si>
  <si>
    <t>約H25cm　花径：約6.5cm</t>
  </si>
  <si>
    <t>ローズ 薔薇 ホワイト</t>
  </si>
  <si>
    <t>4589635429418</t>
  </si>
  <si>
    <t>PRQ-0146</t>
  </si>
  <si>
    <t>約H47cm</t>
  </si>
  <si>
    <t>ベルベットローズ</t>
  </si>
  <si>
    <t>4589635428978</t>
  </si>
  <si>
    <t>PRQ-0143</t>
  </si>
  <si>
    <t>約H35cm　花径：約Φ6cm</t>
    <rPh sb="8" eb="9">
      <t>ケイ</t>
    </rPh>
    <phoneticPr fontId="1"/>
  </si>
  <si>
    <t>セダムスプレー パープル</t>
  </si>
  <si>
    <t>4589635428961</t>
  </si>
  <si>
    <t>PRQ-0142</t>
  </si>
  <si>
    <t>約H79cm</t>
  </si>
  <si>
    <t>クッカバラ H79</t>
  </si>
  <si>
    <t>4589635428169</t>
  </si>
  <si>
    <t>PRQ-0141</t>
    <phoneticPr fontId="8"/>
  </si>
  <si>
    <t>約H29cm</t>
  </si>
  <si>
    <t>ミックスメタルリーフ ゴールド×シルバー</t>
  </si>
  <si>
    <t>4589635421672</t>
  </si>
  <si>
    <t>PRQ-0130</t>
  </si>
  <si>
    <t>約H23cm　花径：約4.5cm</t>
  </si>
  <si>
    <t>ボールマム 菊 ピンク 1束7本</t>
  </si>
  <si>
    <t>4589635427933</t>
  </si>
  <si>
    <t>PRQ-0026</t>
  </si>
  <si>
    <t>✓</t>
  </si>
  <si>
    <t>バラ（プリザーブド フラワー） フレーム：アクリル、金属</t>
    <phoneticPr fontId="8"/>
  </si>
  <si>
    <t>(L1)</t>
  </si>
  <si>
    <t>直送</t>
  </si>
  <si>
    <t>14～20営業日後の発送</t>
    <phoneticPr fontId="8"/>
  </si>
  <si>
    <r>
      <t>bc-</t>
    </r>
    <r>
      <rPr>
        <sz val="6"/>
        <color rgb="FFFF0000"/>
        <rFont val="游ゴシック"/>
        <family val="3"/>
        <charset val="128"/>
      </rPr>
      <t xml:space="preserve">11270 </t>
    </r>
    <r>
      <rPr>
        <sz val="6"/>
        <rFont val="游ゴシック"/>
        <family val="3"/>
        <charset val="128"/>
      </rPr>
      <t xml:space="preserve"> RED</t>
    </r>
    <phoneticPr fontId="8"/>
  </si>
  <si>
    <t>約W90×D8.9×H35cm</t>
    <phoneticPr fontId="8"/>
  </si>
  <si>
    <t>赤バラ 壁掛け フレーム 90cm プリザーブド</t>
    <phoneticPr fontId="8"/>
  </si>
  <si>
    <t>4589635422495</t>
    <phoneticPr fontId="8"/>
  </si>
  <si>
    <t>PRPS-0011</t>
    <phoneticPr fontId="8"/>
  </si>
  <si>
    <t>壁掛け</t>
  </si>
  <si>
    <t>bc-2369  RED</t>
    <phoneticPr fontId="8"/>
  </si>
  <si>
    <t>約W45×D8.9×H45cm</t>
    <phoneticPr fontId="8"/>
  </si>
  <si>
    <t>赤バラ 壁掛け フレーム 45cm プリザーブド</t>
    <phoneticPr fontId="8"/>
  </si>
  <si>
    <t>4589635422488</t>
    <phoneticPr fontId="8"/>
  </si>
  <si>
    <t>PRPS-0010</t>
    <phoneticPr fontId="8"/>
  </si>
  <si>
    <t>(特)</t>
  </si>
  <si>
    <t>特注</t>
    <phoneticPr fontId="8"/>
  </si>
  <si>
    <t>フルオーダー</t>
    <phoneticPr fontId="8"/>
  </si>
  <si>
    <t>ステム</t>
  </si>
  <si>
    <t>PROD-ST</t>
    <phoneticPr fontId="8"/>
  </si>
  <si>
    <t>専用ページ</t>
  </si>
  <si>
    <t>[送料]</t>
    <phoneticPr fontId="8"/>
  </si>
  <si>
    <t>送料</t>
  </si>
  <si>
    <t>PROD-POS</t>
  </si>
  <si>
    <t>その他・花器</t>
  </si>
  <si>
    <t>PROD-OH</t>
  </si>
  <si>
    <t>[GP_w]</t>
  </si>
  <si>
    <t>ウォールグリーン壁掛け</t>
  </si>
  <si>
    <t>PROD-GP_Ｗ</t>
  </si>
  <si>
    <t>[GP_t]</t>
  </si>
  <si>
    <t>テーブルグリーン</t>
  </si>
  <si>
    <t>PROD-GP_T</t>
  </si>
  <si>
    <t>ウォールグリーン壁面緑化</t>
  </si>
  <si>
    <t>PROD-GP_Ｐ</t>
  </si>
  <si>
    <t>[GP_m]</t>
  </si>
  <si>
    <t>ミニグリーン</t>
    <phoneticPr fontId="8"/>
  </si>
  <si>
    <t>PROD-GP_M</t>
  </si>
  <si>
    <t>[GP_180u]</t>
  </si>
  <si>
    <t>グリーン180cm以上</t>
  </si>
  <si>
    <t>PROD-GP_180u</t>
    <phoneticPr fontId="8"/>
  </si>
  <si>
    <t>[GP_180d]</t>
  </si>
  <si>
    <t>グリーン180cmまで</t>
  </si>
  <si>
    <t>PROD-GP_180d</t>
  </si>
  <si>
    <t>[GP_120d]</t>
  </si>
  <si>
    <t>グリーン120cmまで</t>
  </si>
  <si>
    <t>PROD-GP_120d</t>
  </si>
  <si>
    <t>[FP]</t>
  </si>
  <si>
    <t>フロアーパーテーション</t>
  </si>
  <si>
    <t>PROD-FP</t>
  </si>
  <si>
    <t>[CB]</t>
  </si>
  <si>
    <t>カップボン</t>
  </si>
  <si>
    <t>PROD-CB</t>
  </si>
  <si>
    <t>フラワーアレンジ・花束・お任せ</t>
  </si>
  <si>
    <t>PROD-AR</t>
  </si>
  <si>
    <t>23年6月16日発売</t>
    <rPh sb="7" eb="8">
      <t>ヒ</t>
    </rPh>
    <phoneticPr fontId="8"/>
  </si>
  <si>
    <t>ポリエステル、プラスチック　器：陶器</t>
    <rPh sb="14" eb="15">
      <t>ウツワ</t>
    </rPh>
    <rPh sb="16" eb="18">
      <t>トウキ</t>
    </rPh>
    <phoneticPr fontId="8"/>
  </si>
  <si>
    <t>A-73号</t>
    <rPh sb="4" eb="5">
      <t>ゴウ</t>
    </rPh>
    <phoneticPr fontId="8"/>
  </si>
  <si>
    <t>【50%OFF】レシピ無し完成品</t>
    <phoneticPr fontId="8"/>
  </si>
  <si>
    <t>約W60×D45×H45cm　器のみ：約Φ18×H28cm（皿付き）</t>
    <phoneticPr fontId="8"/>
  </si>
  <si>
    <t>アイビーポットH45cm</t>
    <phoneticPr fontId="8"/>
  </si>
  <si>
    <t>PROD-0102</t>
    <phoneticPr fontId="8"/>
  </si>
  <si>
    <t>皿付プランター</t>
  </si>
  <si>
    <t>ポリエステル、プラスチック　器：アイアン</t>
    <rPh sb="14" eb="15">
      <t>ウツワ</t>
    </rPh>
    <phoneticPr fontId="8"/>
  </si>
  <si>
    <t>A-64号</t>
    <rPh sb="4" eb="5">
      <t>ゴウ</t>
    </rPh>
    <phoneticPr fontId="8"/>
  </si>
  <si>
    <t>約W43×D13×H65cm　器のみ：約W35×H58cm</t>
    <phoneticPr fontId="8"/>
  </si>
  <si>
    <t>ローズ×グリーン アイアンデコレーション</t>
    <phoneticPr fontId="8"/>
  </si>
  <si>
    <t>PROD-0101</t>
    <phoneticPr fontId="8"/>
  </si>
  <si>
    <t>ポリエステル、プラスチック、FRP（繊維強化プラスチック）</t>
    <phoneticPr fontId="8"/>
  </si>
  <si>
    <t>(L製)</t>
  </si>
  <si>
    <t>A-62号</t>
    <rPh sb="4" eb="5">
      <t>ゴウ</t>
    </rPh>
    <phoneticPr fontId="8"/>
  </si>
  <si>
    <t>【50%OFF】レシピ無し完成品</t>
    <rPh sb="11" eb="12">
      <t>ナ</t>
    </rPh>
    <rPh sb="13" eb="16">
      <t>カンセイヒン</t>
    </rPh>
    <phoneticPr fontId="8"/>
  </si>
  <si>
    <t>約W60×D60×H135cm　器のみ：Φ32.5×H71cm</t>
    <phoneticPr fontId="8"/>
  </si>
  <si>
    <t>グリーン寄せ植え スラントベース</t>
    <phoneticPr fontId="8"/>
  </si>
  <si>
    <t>PROD-0100</t>
    <phoneticPr fontId="8"/>
  </si>
  <si>
    <t>特注</t>
  </si>
  <si>
    <t>特別注文専用ページ12</t>
  </si>
  <si>
    <t>PROD-0012</t>
  </si>
  <si>
    <t>特別注文専用ページ11</t>
  </si>
  <si>
    <t>PROD-0011</t>
  </si>
  <si>
    <t>特別注文専用ページ10</t>
  </si>
  <si>
    <t>PROD-0010</t>
  </si>
  <si>
    <t>特別注文専用ページ09</t>
  </si>
  <si>
    <t>PROD-0009</t>
  </si>
  <si>
    <t>特別注文専用ページ08</t>
  </si>
  <si>
    <t>PROD-0008</t>
  </si>
  <si>
    <t>特別注文専用ページ07</t>
  </si>
  <si>
    <t>PROD-0007</t>
  </si>
  <si>
    <t>特別注文専用ページ06</t>
  </si>
  <si>
    <t>PROD-0006</t>
  </si>
  <si>
    <t>特別注文専用ページ05</t>
  </si>
  <si>
    <t>PROD-0005</t>
  </si>
  <si>
    <t>特別注文専用ページ04</t>
  </si>
  <si>
    <t>PROD-0004</t>
  </si>
  <si>
    <t>特別注文専用ページ03</t>
  </si>
  <si>
    <t>PROD-0003</t>
  </si>
  <si>
    <t>(株)アクラス様 特別注文専用ページ02</t>
  </si>
  <si>
    <t>PROD-0002</t>
  </si>
  <si>
    <t>(株)エムシーシステム様 特別注文専用ページ01</t>
  </si>
  <si>
    <t>PROD-0001</t>
  </si>
  <si>
    <t>W55×D13×H46cm</t>
  </si>
  <si>
    <t>SemiOrder ウォールデコ ブラックL</t>
    <phoneticPr fontId="8"/>
  </si>
  <si>
    <t>PROA-0027</t>
  </si>
  <si>
    <t>セミオーダー アレンジメント</t>
  </si>
  <si>
    <t>SemiOrder</t>
    <phoneticPr fontId="8"/>
  </si>
  <si>
    <t>W55×D13×H45cm</t>
    <phoneticPr fontId="8"/>
  </si>
  <si>
    <t>SemiOrder ウォールデコ ホワイトL</t>
    <phoneticPr fontId="8"/>
  </si>
  <si>
    <t>PROA-0026</t>
  </si>
  <si>
    <t>W22×D16×H18.5cm</t>
    <phoneticPr fontId="8"/>
  </si>
  <si>
    <t>SemiOrder ウォールデコ ブラックS</t>
    <phoneticPr fontId="8"/>
  </si>
  <si>
    <t>PROA-0025</t>
  </si>
  <si>
    <t>SemiOrder ウォールデコ ホワイトS</t>
    <phoneticPr fontId="8"/>
  </si>
  <si>
    <t>PROA-0024</t>
    <phoneticPr fontId="8"/>
  </si>
  <si>
    <t>W42×D40×H55cm</t>
    <phoneticPr fontId="8"/>
  </si>
  <si>
    <t>SemiOrder アレンジメントカンバーL</t>
    <phoneticPr fontId="8"/>
  </si>
  <si>
    <t>PROA-0022</t>
    <phoneticPr fontId="8"/>
  </si>
  <si>
    <t>W40×D31×H32cm</t>
    <phoneticPr fontId="8"/>
  </si>
  <si>
    <t>SemiOrder アレンジメントカンバーS</t>
    <phoneticPr fontId="8"/>
  </si>
  <si>
    <t>PROA-0021</t>
    <phoneticPr fontId="8"/>
  </si>
  <si>
    <t>約W26～32×H87～105cm</t>
    <phoneticPr fontId="8"/>
  </si>
  <si>
    <t>SemiOrder 花束 リュクス</t>
    <phoneticPr fontId="8"/>
  </si>
  <si>
    <t>PROA-0009</t>
    <phoneticPr fontId="8"/>
  </si>
  <si>
    <t>セミオーダー 花束</t>
  </si>
  <si>
    <t>約W24～30×H55～70cm</t>
    <phoneticPr fontId="8"/>
  </si>
  <si>
    <t>SemiOrder 花束 スタンダード</t>
    <phoneticPr fontId="8"/>
  </si>
  <si>
    <t>PROA-0008</t>
    <phoneticPr fontId="8"/>
  </si>
  <si>
    <t>約W25×H30cm</t>
    <phoneticPr fontId="8"/>
  </si>
  <si>
    <t>SemiOrder 花束 ミニ</t>
    <phoneticPr fontId="8"/>
  </si>
  <si>
    <t>PROA-0007</t>
    <phoneticPr fontId="8"/>
  </si>
  <si>
    <t>約W75×H58×D45cm</t>
    <phoneticPr fontId="8"/>
  </si>
  <si>
    <t>SemiOrder アレンジメント ライブリー</t>
    <phoneticPr fontId="8"/>
  </si>
  <si>
    <t>PROA-0005</t>
    <phoneticPr fontId="8"/>
  </si>
  <si>
    <t>約W40×H20×D25cm</t>
    <phoneticPr fontId="8"/>
  </si>
  <si>
    <t>SemiOrder アレンジメント オーバル</t>
    <phoneticPr fontId="8"/>
  </si>
  <si>
    <t>PROA-0002</t>
  </si>
  <si>
    <t>約W20×H16×D18cm</t>
    <phoneticPr fontId="8"/>
  </si>
  <si>
    <t>SemiOrder アレンジメント ラウンド</t>
    <phoneticPr fontId="8"/>
  </si>
  <si>
    <t>PROA-0001</t>
    <phoneticPr fontId="8"/>
  </si>
  <si>
    <t>ポリエステル、プラスチック　器：ガラス　人工水：シリコン樹脂</t>
    <phoneticPr fontId="8"/>
  </si>
  <si>
    <t>A-11号</t>
    <phoneticPr fontId="8"/>
  </si>
  <si>
    <t>EC定価販売　レシピ無し返品完成品</t>
    <rPh sb="2" eb="6">
      <t>テイカハンバイ</t>
    </rPh>
    <rPh sb="12" eb="14">
      <t>ヘンピン</t>
    </rPh>
    <phoneticPr fontId="8"/>
  </si>
  <si>
    <t>PRSY-0133</t>
    <phoneticPr fontId="8"/>
  </si>
  <si>
    <t>約W22×D14×H24cm　器のみ：W7×D4×H10cm</t>
    <rPh sb="0" eb="1">
      <t>ヤク</t>
    </rPh>
    <phoneticPr fontId="8"/>
  </si>
  <si>
    <t>供花 仏花 胡蝶蘭×キキョウ ウォーター</t>
    <phoneticPr fontId="8"/>
  </si>
  <si>
    <t>4589635432494</t>
  </si>
  <si>
    <t>PRMF-0134</t>
    <phoneticPr fontId="8"/>
  </si>
  <si>
    <t>W55×D40×H65cm　器のみ：W14×H25cm</t>
    <phoneticPr fontId="8"/>
  </si>
  <si>
    <t xml:space="preserve">供花 仏花 ライブリー白仕上げ 造花 フラワーアレンジメント </t>
  </si>
  <si>
    <t>PRMF-0132</t>
  </si>
  <si>
    <t>お供えのお花</t>
    <phoneticPr fontId="8"/>
  </si>
  <si>
    <t>再2</t>
    <rPh sb="0" eb="1">
      <t>サイ</t>
    </rPh>
    <phoneticPr fontId="8"/>
  </si>
  <si>
    <t>約W50×D25×H75cm　器のみ：Φ10×H25cm</t>
    <phoneticPr fontId="8"/>
  </si>
  <si>
    <t xml:space="preserve">供花 仏花 カサブランカ アーセンウェア  </t>
  </si>
  <si>
    <t>PRMF-0131</t>
    <phoneticPr fontId="8"/>
  </si>
  <si>
    <t>約W33×D22×H64cm　器のみ：Φ10.5×H20cm</t>
    <phoneticPr fontId="8"/>
  </si>
  <si>
    <t xml:space="preserve">供花 仏花 ビエン ミックスカラー 造花 フラワーアレンジメント </t>
  </si>
  <si>
    <t>PRMF-0130</t>
    <phoneticPr fontId="8"/>
  </si>
  <si>
    <t xml:space="preserve">供花 仏花 ビエン 白仕上げ   </t>
  </si>
  <si>
    <t>PRMF-0129</t>
    <phoneticPr fontId="8"/>
  </si>
  <si>
    <t>約W11×D11×H27cm　器のみ：Φ3.5×H10.5cm</t>
    <phoneticPr fontId="8"/>
  </si>
  <si>
    <t>供花・仏壇 オーキッド＆マム Water グリーン</t>
    <phoneticPr fontId="8"/>
  </si>
  <si>
    <t>4589635423232</t>
    <phoneticPr fontId="8"/>
  </si>
  <si>
    <t>0128</t>
    <phoneticPr fontId="8"/>
  </si>
  <si>
    <t>PRMF-0128</t>
  </si>
  <si>
    <t>供花・仏壇 オーキッド＆マム Water ラベンダー</t>
    <phoneticPr fontId="8"/>
  </si>
  <si>
    <t>4589635423218</t>
    <phoneticPr fontId="8"/>
  </si>
  <si>
    <t>0127</t>
    <phoneticPr fontId="8"/>
  </si>
  <si>
    <t>PRMF-0127</t>
    <phoneticPr fontId="8"/>
  </si>
  <si>
    <t>W20×D15×H36cm　器のみ：W7×H12cm</t>
    <phoneticPr fontId="8"/>
  </si>
  <si>
    <t xml:space="preserve">供花 仏花 マス ミックスカラー ヒチリキ  </t>
  </si>
  <si>
    <t>PRMF-0126</t>
    <phoneticPr fontId="8"/>
  </si>
  <si>
    <t xml:space="preserve">供花 仏花 マス 白仕上げ ヒチリキ  </t>
  </si>
  <si>
    <t>PRMF-0125</t>
    <phoneticPr fontId="8"/>
  </si>
  <si>
    <t>W42×D25×H76cm　器のみ：Φ10×H25cm</t>
    <phoneticPr fontId="8"/>
  </si>
  <si>
    <t xml:space="preserve">供花 仏花 カサブランカ カラーリリィ  造花 フラワーアレンジメント </t>
  </si>
  <si>
    <t>PRMF-0121</t>
  </si>
  <si>
    <t>W20×D15×H23cm　器のみ：W7×D4×H10cm</t>
    <phoneticPr fontId="8"/>
  </si>
  <si>
    <t xml:space="preserve">供花 仏花 胡蝶蘭×ダリア ウォーター   </t>
  </si>
  <si>
    <t>PRMF-0120</t>
  </si>
  <si>
    <t>W17×D13×H24cm　器のみ：W7×D4×H10cm</t>
    <phoneticPr fontId="8"/>
  </si>
  <si>
    <t xml:space="preserve">供花 仏花 胡蝶蘭×トルコキキョウ ウォーター  </t>
  </si>
  <si>
    <t>PRMF-0119</t>
  </si>
  <si>
    <t>約W55×D45×H90cm　器のみ：W24×D24×H34cm</t>
    <phoneticPr fontId="8"/>
  </si>
  <si>
    <t xml:space="preserve">供花 仏花 胡蝶蘭 5本立ち 白陶器  </t>
  </si>
  <si>
    <t>PRMF-0116</t>
  </si>
  <si>
    <t>約W45×D35×H80cm　器のみ：W19×D13.5×H29cm</t>
    <phoneticPr fontId="8"/>
  </si>
  <si>
    <t xml:space="preserve">供花 仏花 胡蝶蘭 3本立ち プラージュ  </t>
  </si>
  <si>
    <t>PRMF-0080</t>
  </si>
  <si>
    <t>約W30×D28×H60cm　器のみ：W14.5×D10×H21cm</t>
    <phoneticPr fontId="8"/>
  </si>
  <si>
    <t xml:space="preserve">供花 仏花 胡蝶蘭 2本立ち プラージュ  </t>
  </si>
  <si>
    <t>PRMF-0079</t>
  </si>
  <si>
    <t>約W35×D10×H50cm</t>
    <phoneticPr fontId="8"/>
  </si>
  <si>
    <t xml:space="preserve">遺影用 胡蝶蘭 花飾り  </t>
  </si>
  <si>
    <t>PRMF-0078</t>
  </si>
  <si>
    <t>23年6月16日再販</t>
    <rPh sb="7" eb="8">
      <t>ヒ</t>
    </rPh>
    <rPh sb="8" eb="10">
      <t>サイハン</t>
    </rPh>
    <phoneticPr fontId="8"/>
  </si>
  <si>
    <t>A-47号</t>
    <phoneticPr fontId="8"/>
  </si>
  <si>
    <t>【34%OFF】返品完成品</t>
    <phoneticPr fontId="8"/>
  </si>
  <si>
    <t>オーキッド＆マム ウォーター供花 グリーン</t>
    <phoneticPr fontId="8"/>
  </si>
  <si>
    <t>PRMF-0071</t>
    <phoneticPr fontId="8"/>
  </si>
  <si>
    <t>[AR]</t>
    <phoneticPr fontId="8"/>
  </si>
  <si>
    <t>オーキッド＆マム ウォーター供花 パープル</t>
    <phoneticPr fontId="8"/>
  </si>
  <si>
    <t>PRMF-0070</t>
    <phoneticPr fontId="8"/>
  </si>
  <si>
    <t>17年6月発売</t>
    <rPh sb="2" eb="3">
      <t>ネン</t>
    </rPh>
    <rPh sb="4" eb="5">
      <t>ガツ</t>
    </rPh>
    <rPh sb="5" eb="7">
      <t>ハツバイ</t>
    </rPh>
    <phoneticPr fontId="8"/>
  </si>
  <si>
    <t>W270×D250×H450　葉径約75～90mm</t>
    <phoneticPr fontId="8"/>
  </si>
  <si>
    <t>バルコニーグリーン／ブッシュ アイビー</t>
  </si>
  <si>
    <t>4589635-420101</t>
    <phoneticPr fontId="8"/>
  </si>
  <si>
    <t>008</t>
  </si>
  <si>
    <t>PRL-0008</t>
    <phoneticPr fontId="8"/>
  </si>
  <si>
    <t>バルコニー
グリーン</t>
    <phoneticPr fontId="8"/>
  </si>
  <si>
    <t>W270×D250×H450　葉径約45～80mm</t>
    <phoneticPr fontId="8"/>
  </si>
  <si>
    <t>バルコニーグリーン／ブッシュ ポトス</t>
  </si>
  <si>
    <t>4589635-420095</t>
    <phoneticPr fontId="8"/>
  </si>
  <si>
    <t>007</t>
  </si>
  <si>
    <t>PRL-0007</t>
    <phoneticPr fontId="8"/>
  </si>
  <si>
    <t>全長約1800mm　葉径約75～90mm</t>
    <phoneticPr fontId="8"/>
  </si>
  <si>
    <t>バルコニーグリーン／ガーランド アイビー</t>
  </si>
  <si>
    <t>4589635-420088</t>
    <phoneticPr fontId="8"/>
  </si>
  <si>
    <t>006</t>
    <phoneticPr fontId="8"/>
  </si>
  <si>
    <t>PRL-0006</t>
    <phoneticPr fontId="8"/>
  </si>
  <si>
    <t>全長約1800mm　葉径約45～80mm</t>
    <phoneticPr fontId="8"/>
  </si>
  <si>
    <t>バルコニーグリーン／ガーランド ポトス</t>
  </si>
  <si>
    <t>4589635-420071</t>
    <phoneticPr fontId="8"/>
  </si>
  <si>
    <t>005</t>
  </si>
  <si>
    <t>PRL-0005</t>
    <phoneticPr fontId="8"/>
  </si>
  <si>
    <t>約Ф250mm</t>
    <phoneticPr fontId="8"/>
  </si>
  <si>
    <t>プリザーブドグリーン／リースM</t>
    <phoneticPr fontId="8"/>
  </si>
  <si>
    <t>4971587-728150</t>
    <phoneticPr fontId="8"/>
  </si>
  <si>
    <t>0008</t>
  </si>
  <si>
    <t>PRIE-0008</t>
  </si>
  <si>
    <t>プリザーブド　
　　グリーン</t>
    <phoneticPr fontId="8"/>
  </si>
  <si>
    <t>約Ф200mm</t>
    <phoneticPr fontId="8"/>
  </si>
  <si>
    <t>プリザーブドグリーン／リースＳ</t>
    <phoneticPr fontId="8"/>
  </si>
  <si>
    <t>4971587-728143</t>
    <phoneticPr fontId="8"/>
  </si>
  <si>
    <t>0007</t>
  </si>
  <si>
    <t>PRIE-0007</t>
  </si>
  <si>
    <t>約Ф200・Ф250・Ф350 H1500mm</t>
    <phoneticPr fontId="8"/>
  </si>
  <si>
    <t>プリザーブドグリーン／トピアリートリプル</t>
    <phoneticPr fontId="8"/>
  </si>
  <si>
    <t>4971587-728136</t>
    <phoneticPr fontId="8"/>
  </si>
  <si>
    <t>0006</t>
    <phoneticPr fontId="8"/>
  </si>
  <si>
    <t>PRIE-0006</t>
    <phoneticPr fontId="8"/>
  </si>
  <si>
    <t>約Ф200・Ф250 H900mm</t>
    <phoneticPr fontId="8"/>
  </si>
  <si>
    <t>プリザーブドグリーン／トピアリーダブル</t>
    <phoneticPr fontId="8"/>
  </si>
  <si>
    <t>4971587-728129</t>
    <phoneticPr fontId="8"/>
  </si>
  <si>
    <t>0005</t>
  </si>
  <si>
    <t>PRIE-0005</t>
  </si>
  <si>
    <t>約Ф150 H570mm</t>
    <phoneticPr fontId="8"/>
  </si>
  <si>
    <t>プリザーブドグリーン／トピアリーL</t>
    <phoneticPr fontId="8"/>
  </si>
  <si>
    <t>4971587-728112</t>
    <phoneticPr fontId="8"/>
  </si>
  <si>
    <t>0004</t>
  </si>
  <si>
    <t>PRIE-0004</t>
  </si>
  <si>
    <t>約Ф120 H300mm</t>
    <phoneticPr fontId="8"/>
  </si>
  <si>
    <t>プリザーブドグリーン／トピアリーM</t>
    <phoneticPr fontId="8"/>
  </si>
  <si>
    <t>4971587-728105</t>
    <phoneticPr fontId="8"/>
  </si>
  <si>
    <t>0003</t>
  </si>
  <si>
    <t>PRIE-0003</t>
    <phoneticPr fontId="8"/>
  </si>
  <si>
    <t>約Ф100 H260mm</t>
    <phoneticPr fontId="8"/>
  </si>
  <si>
    <t>プリザーブドグリーン／トピアリーＳ</t>
    <phoneticPr fontId="8"/>
  </si>
  <si>
    <t>4971587-728099</t>
    <phoneticPr fontId="8"/>
  </si>
  <si>
    <t>0002</t>
  </si>
  <si>
    <t>PRIE-0002</t>
    <phoneticPr fontId="8"/>
  </si>
  <si>
    <t>PRC-001-CL</t>
  </si>
  <si>
    <t>Φ10×H40cm</t>
  </si>
  <si>
    <t xml:space="preserve">ガラスシリンダー H40cm </t>
    <phoneticPr fontId="8"/>
  </si>
  <si>
    <t>4589635426592</t>
  </si>
  <si>
    <t>PRIA-0012</t>
  </si>
  <si>
    <t>811-1</t>
    <phoneticPr fontId="8"/>
  </si>
  <si>
    <t>Φ15×H50cm</t>
  </si>
  <si>
    <t xml:space="preserve">ガラスシリンダー H50cm </t>
  </si>
  <si>
    <t>4589899583291</t>
    <phoneticPr fontId="8"/>
  </si>
  <si>
    <t>PRIA-0007</t>
    <phoneticPr fontId="8"/>
  </si>
  <si>
    <t>PRC-002-CL</t>
    <phoneticPr fontId="8"/>
  </si>
  <si>
    <t>Φ14×H35cm</t>
  </si>
  <si>
    <t xml:space="preserve">ガラスシリンダー H35cm </t>
  </si>
  <si>
    <t>4589635425090</t>
  </si>
  <si>
    <t>PRIA-0005</t>
  </si>
  <si>
    <t>【25%OFF】</t>
    <phoneticPr fontId="8"/>
  </si>
  <si>
    <t>約H150cm</t>
    <phoneticPr fontId="8"/>
  </si>
  <si>
    <t>アイビーブッシュ ヘデラ</t>
    <phoneticPr fontId="8"/>
  </si>
  <si>
    <t>4971587703294</t>
    <phoneticPr fontId="8"/>
  </si>
  <si>
    <t>PRI-0004</t>
    <phoneticPr fontId="8"/>
  </si>
  <si>
    <t>24年9月発売</t>
    <rPh sb="2" eb="3">
      <t>ネn</t>
    </rPh>
    <rPh sb="4" eb="5">
      <t>ガテゥ</t>
    </rPh>
    <rPh sb="5" eb="7">
      <t>ハツバイ</t>
    </rPh>
    <phoneticPr fontId="8"/>
  </si>
  <si>
    <t>ポリエステル、プラスチック　器：陶器</t>
    <rPh sb="16" eb="18">
      <t>トウキ</t>
    </rPh>
    <phoneticPr fontId="8"/>
  </si>
  <si>
    <t>A-29号</t>
    <phoneticPr fontId="8"/>
  </si>
  <si>
    <t>ココファイバー</t>
  </si>
  <si>
    <t>約W35×D25×H30cm　 器のみ：Φ11×H11cm</t>
    <phoneticPr fontId="8"/>
  </si>
  <si>
    <t>トラディスカンティア  エレクトロポットS</t>
  </si>
  <si>
    <t>4589635441021</t>
    <phoneticPr fontId="8"/>
  </si>
  <si>
    <t>1701</t>
    <phoneticPr fontId="8"/>
  </si>
  <si>
    <t>PRGR-1701</t>
  </si>
  <si>
    <t>鉢物</t>
    <rPh sb="0" eb="1">
      <t>ハチ</t>
    </rPh>
    <rPh sb="1" eb="2">
      <t>モノ</t>
    </rPh>
    <phoneticPr fontId="8"/>
  </si>
  <si>
    <t>A-25号（H45罫線入）折る</t>
    <phoneticPr fontId="8"/>
  </si>
  <si>
    <t>約W55×D45×H40cm　 器のみ：Φ17×H18cm</t>
    <phoneticPr fontId="8"/>
  </si>
  <si>
    <t>シルバークィーン エレクトロポットM</t>
  </si>
  <si>
    <t>4589635441014</t>
    <phoneticPr fontId="8"/>
  </si>
  <si>
    <t>1700</t>
    <phoneticPr fontId="8"/>
  </si>
  <si>
    <t>PRGR-1700</t>
  </si>
  <si>
    <t>A-10号　改</t>
    <phoneticPr fontId="8"/>
  </si>
  <si>
    <t>約W35×D30×H35cm　 器のみ：Φ11×H11cm</t>
    <phoneticPr fontId="8"/>
  </si>
  <si>
    <t>カラテア エレクトロポットS</t>
  </si>
  <si>
    <t>4589635441007</t>
    <phoneticPr fontId="8"/>
  </si>
  <si>
    <t>1699</t>
    <phoneticPr fontId="8"/>
  </si>
  <si>
    <t>PRGR-1699</t>
  </si>
  <si>
    <t>約W50×D50×H40cm　 器のみ：Φ17×H18cm</t>
    <phoneticPr fontId="8"/>
  </si>
  <si>
    <t>アジアンタム エレクトロポットM</t>
  </si>
  <si>
    <t>4589635440994</t>
    <phoneticPr fontId="8"/>
  </si>
  <si>
    <t>1698</t>
    <phoneticPr fontId="8"/>
  </si>
  <si>
    <t>PRGR-1698</t>
  </si>
  <si>
    <t>A-27号</t>
    <phoneticPr fontId="8"/>
  </si>
  <si>
    <t>約W40×D28×H28cm　 器のみ：Φ11×H11cm</t>
    <phoneticPr fontId="8"/>
  </si>
  <si>
    <t>シダ エレクトロポットS</t>
  </si>
  <si>
    <t>4589635440987</t>
    <phoneticPr fontId="8"/>
  </si>
  <si>
    <t>1697</t>
    <phoneticPr fontId="8"/>
  </si>
  <si>
    <t>PRGR-1697</t>
  </si>
  <si>
    <t>約W45×D45×H40cm　 器のみ：Φ17×H18cm</t>
    <phoneticPr fontId="8"/>
  </si>
  <si>
    <t>オシダ エレクトロポットM</t>
  </si>
  <si>
    <t>4589635440970</t>
    <phoneticPr fontId="8"/>
  </si>
  <si>
    <t>1696</t>
    <phoneticPr fontId="8"/>
  </si>
  <si>
    <t>PRGR-1696</t>
    <phoneticPr fontId="8"/>
  </si>
  <si>
    <t>ポリエステル、プラスチック　器：レジン</t>
    <phoneticPr fontId="8"/>
  </si>
  <si>
    <t>A-62号</t>
    <rPh sb="4" eb="5">
      <t>ゴウ</t>
    </rPh>
    <phoneticPr fontId="1"/>
  </si>
  <si>
    <t xml:space="preserve">約W55×D55×H160cm　 器のみ：Φ32×H49cm　 </t>
    <phoneticPr fontId="8"/>
  </si>
  <si>
    <t>ストレリチア  ウッドプランターH160cm</t>
  </si>
  <si>
    <t>4589635441083</t>
  </si>
  <si>
    <t>1695</t>
    <phoneticPr fontId="8"/>
  </si>
  <si>
    <t>PRGR-1695</t>
  </si>
  <si>
    <t>ウッドプランター</t>
    <phoneticPr fontId="8"/>
  </si>
  <si>
    <t>A-75号　2個重ね</t>
    <rPh sb="4" eb="5">
      <t>ゴウ</t>
    </rPh>
    <rPh sb="7" eb="8">
      <t>コ</t>
    </rPh>
    <rPh sb="8" eb="9">
      <t>カサ</t>
    </rPh>
    <phoneticPr fontId="1"/>
  </si>
  <si>
    <t xml:space="preserve">約W60×D45×H70cm　 器のみ：Φ32×H49cm　 </t>
    <phoneticPr fontId="8"/>
  </si>
  <si>
    <t xml:space="preserve">アイビー  ウッドプランター H70cm </t>
  </si>
  <si>
    <t>4589635441076</t>
  </si>
  <si>
    <t>1694</t>
    <phoneticPr fontId="8"/>
  </si>
  <si>
    <t>PRGR-1694</t>
  </si>
  <si>
    <t xml:space="preserve">約W60×D60×H70cm　 器のみ：Φ32×H49cm　 </t>
    <phoneticPr fontId="8"/>
  </si>
  <si>
    <t>フィットニア  ウッドプランター H70cm</t>
  </si>
  <si>
    <t>4589635441069</t>
  </si>
  <si>
    <t>1693</t>
    <phoneticPr fontId="8"/>
  </si>
  <si>
    <t>PRGR-1693</t>
  </si>
  <si>
    <t xml:space="preserve">約W65×D65×H70cm　 器のみ：Φ32×H49cm　 </t>
    <phoneticPr fontId="8"/>
  </si>
  <si>
    <t>タマシダ  ウッドプランターH70cm</t>
  </si>
  <si>
    <t>4589635441052</t>
  </si>
  <si>
    <t>1692</t>
    <phoneticPr fontId="8"/>
  </si>
  <si>
    <t>PRGR-1692</t>
  </si>
  <si>
    <t xml:space="preserve">約W63×D63×H74cm　 器のみ：Φ32×H49cm　 </t>
    <phoneticPr fontId="8"/>
  </si>
  <si>
    <t>ディフェンバキア ウッドプランター H74cm</t>
  </si>
  <si>
    <t>4589635441045</t>
  </si>
  <si>
    <t>1691</t>
    <phoneticPr fontId="8"/>
  </si>
  <si>
    <t>PRGR-1691</t>
  </si>
  <si>
    <t>約W73×D65×H70cm　 器のみ：Φ32×H49cm</t>
    <phoneticPr fontId="8"/>
  </si>
  <si>
    <t>カラテア ウッドプランター H70cm</t>
  </si>
  <si>
    <t>4589635441038</t>
  </si>
  <si>
    <t>1690</t>
    <phoneticPr fontId="8"/>
  </si>
  <si>
    <t>PRGR-1690</t>
  </si>
  <si>
    <t>P-WD02HBR</t>
    <phoneticPr fontId="8"/>
  </si>
  <si>
    <t>(L1)</t>
    <phoneticPr fontId="8"/>
  </si>
  <si>
    <t>直送</t>
    <phoneticPr fontId="8"/>
  </si>
  <si>
    <t>YZ01 BR</t>
  </si>
  <si>
    <t>PZ-0593</t>
    <phoneticPr fontId="8"/>
  </si>
  <si>
    <t>約W110×D90×H210cm　 器のみ：Φ32×H49cm</t>
    <phoneticPr fontId="8"/>
  </si>
  <si>
    <t>ドウダンツツジ ウッドプランター H210cm</t>
  </si>
  <si>
    <t>4589635441342</t>
  </si>
  <si>
    <t>1689</t>
  </si>
  <si>
    <t>PRGR-1689</t>
  </si>
  <si>
    <t>ウッドプランター</t>
  </si>
  <si>
    <t>フロアグリーン（観葉植物） 181cm～</t>
  </si>
  <si>
    <t>P-WD01HBR</t>
  </si>
  <si>
    <t>PZ-0592</t>
    <phoneticPr fontId="8"/>
  </si>
  <si>
    <t>約W75×D75×H185cm　 器のみ：Φ32×H49cm</t>
    <phoneticPr fontId="8"/>
  </si>
  <si>
    <t>ドウダンツツジ ウッドプランター H185cm</t>
  </si>
  <si>
    <t>4589635441335</t>
  </si>
  <si>
    <t>1688</t>
  </si>
  <si>
    <t>PRGR-1688</t>
  </si>
  <si>
    <t>P-WD01LBR</t>
  </si>
  <si>
    <t>YZ03 BR</t>
    <phoneticPr fontId="8"/>
  </si>
  <si>
    <t>約W75×D75×H160cm　 器のみ：Φ32×H30cm</t>
    <phoneticPr fontId="8"/>
  </si>
  <si>
    <t>ドウダンツツジ ウッドポット H160cm</t>
  </si>
  <si>
    <t>4589635441328</t>
  </si>
  <si>
    <t>1687</t>
  </si>
  <si>
    <t>PRGR-1687</t>
  </si>
  <si>
    <t>ウッドポット</t>
    <phoneticPr fontId="8"/>
  </si>
  <si>
    <t>VR23109</t>
    <phoneticPr fontId="8"/>
  </si>
  <si>
    <t>約W90×D65×H170cm　 器のみ：Φ32×H49cm</t>
    <phoneticPr fontId="8"/>
  </si>
  <si>
    <t>トライアンギュラリス ウッドプランター H170cm</t>
  </si>
  <si>
    <t>4589635441311</t>
  </si>
  <si>
    <t>1686</t>
  </si>
  <si>
    <t>PRGR-1686</t>
  </si>
  <si>
    <t>VR23107</t>
    <phoneticPr fontId="8"/>
  </si>
  <si>
    <t>フィカスソフィア ウッドプランター H170cm</t>
    <phoneticPr fontId="8"/>
  </si>
  <si>
    <t>4589635441304</t>
  </si>
  <si>
    <t>1685</t>
  </si>
  <si>
    <t>PRGR-1685</t>
  </si>
  <si>
    <t>VR23105</t>
    <phoneticPr fontId="8"/>
  </si>
  <si>
    <t>約W90×D60×H170cm　 器のみ：Φ32×H49cm</t>
    <phoneticPr fontId="8"/>
  </si>
  <si>
    <t>シェフレラ ウッドプランター H170cm</t>
  </si>
  <si>
    <t>4589635441298</t>
  </si>
  <si>
    <t>1684</t>
  </si>
  <si>
    <t>PRGR-1684</t>
  </si>
  <si>
    <t>VR24018</t>
    <phoneticPr fontId="8"/>
  </si>
  <si>
    <t>約W45×D36×H140cm　 器のみ：Φ32×H49cm</t>
    <phoneticPr fontId="8"/>
  </si>
  <si>
    <t>ドラセナ ウッドプランター H140cm</t>
  </si>
  <si>
    <t>4589635441281</t>
  </si>
  <si>
    <t>1683</t>
  </si>
  <si>
    <t>PRGR-1683</t>
  </si>
  <si>
    <t>VR24018</t>
  </si>
  <si>
    <t>約W45×D36×H120cm　 器のみ：Φ32×H30cm</t>
    <phoneticPr fontId="8"/>
  </si>
  <si>
    <t>ドラセナ ウッドポット H120cm</t>
  </si>
  <si>
    <t>4589635441274</t>
  </si>
  <si>
    <t>1682</t>
  </si>
  <si>
    <t>PRGR-1682</t>
  </si>
  <si>
    <t>VR22022</t>
  </si>
  <si>
    <t>約W70×D65×H180cm　 器のみ：Φ32×H49cm</t>
    <phoneticPr fontId="8"/>
  </si>
  <si>
    <t>ツイストウンベラータ ウッドプランター H180cm</t>
  </si>
  <si>
    <t>4589635441267</t>
  </si>
  <si>
    <t>1681</t>
  </si>
  <si>
    <t>PRGR-1681</t>
  </si>
  <si>
    <t>VR22022</t>
    <phoneticPr fontId="8"/>
  </si>
  <si>
    <t>約W70×D65×H155cm　 器のみ：Φ32×H30cm</t>
    <phoneticPr fontId="8"/>
  </si>
  <si>
    <t xml:space="preserve">ツイストウンベラータ ウッドポット H155cm </t>
  </si>
  <si>
    <t>4589635441250</t>
  </si>
  <si>
    <t>1680</t>
  </si>
  <si>
    <t>PRGR-1680</t>
  </si>
  <si>
    <t>VR22023</t>
    <phoneticPr fontId="8"/>
  </si>
  <si>
    <t>約W75×D60×H180cm　 器のみ：Φ32×H49cm</t>
    <phoneticPr fontId="8"/>
  </si>
  <si>
    <t>ウンベラータ ウッドプランター H180cm</t>
  </si>
  <si>
    <t>4589635441243</t>
  </si>
  <si>
    <t>1679</t>
  </si>
  <si>
    <t>PRGR-1679</t>
  </si>
  <si>
    <t>約W75×D60×H155cm　 器のみ：Φ32×H30cm</t>
    <phoneticPr fontId="8"/>
  </si>
  <si>
    <t xml:space="preserve">ウンベラータ ウッドポット H155cm </t>
  </si>
  <si>
    <t>4589635441236</t>
  </si>
  <si>
    <t>1678</t>
  </si>
  <si>
    <t>PRGR-1678</t>
  </si>
  <si>
    <t>VR24054</t>
    <phoneticPr fontId="8"/>
  </si>
  <si>
    <t>約W45×D45×H138cm　 器のみ：Φ32×H30cm</t>
    <phoneticPr fontId="8"/>
  </si>
  <si>
    <t xml:space="preserve">フィカスアルテシマ ウッドポット H138cm </t>
  </si>
  <si>
    <t>4589635441229</t>
  </si>
  <si>
    <t>1677</t>
  </si>
  <si>
    <t>PRGR-1677</t>
  </si>
  <si>
    <t>(L2)</t>
  </si>
  <si>
    <t>A-50902</t>
    <phoneticPr fontId="8"/>
  </si>
  <si>
    <t>約W78×D60×H160cm　 器のみ：Φ32×H30cm</t>
    <phoneticPr fontId="8"/>
  </si>
  <si>
    <t xml:space="preserve">オリーブ ウッドポット H160cm </t>
  </si>
  <si>
    <t>4589635441212</t>
  </si>
  <si>
    <t>1676</t>
  </si>
  <si>
    <t>PRGR-1676</t>
  </si>
  <si>
    <t>P-WD02HBR</t>
  </si>
  <si>
    <t>A-50992</t>
    <phoneticPr fontId="8"/>
  </si>
  <si>
    <t>約W90×D90×H190cm　 器のみ：Φ32×H49cm</t>
    <phoneticPr fontId="8"/>
  </si>
  <si>
    <t>ユーカリ ウッドプランター H190cm</t>
  </si>
  <si>
    <t>4589635441205</t>
  </si>
  <si>
    <t>1675</t>
  </si>
  <si>
    <t>PRGR-1675</t>
  </si>
  <si>
    <t>A-51116</t>
    <phoneticPr fontId="8"/>
  </si>
  <si>
    <t>約W60×D55×H180cm　 器のみ：Φ32×H49cm</t>
    <phoneticPr fontId="8"/>
  </si>
  <si>
    <t xml:space="preserve">ゴムリーフ ウッドプランター H180cm </t>
  </si>
  <si>
    <t>4589635441199</t>
  </si>
  <si>
    <t>1674</t>
  </si>
  <si>
    <t>PRGR-1674</t>
  </si>
  <si>
    <t>約W60×D55×H155cm　 器のみ：Φ32×H30cm</t>
    <phoneticPr fontId="8"/>
  </si>
  <si>
    <t xml:space="preserve">ゴムリーフ ウッドポット H155cm </t>
  </si>
  <si>
    <t>4589635441182</t>
  </si>
  <si>
    <t>1673</t>
  </si>
  <si>
    <t>PRGR-1673</t>
  </si>
  <si>
    <t>A-51061</t>
    <phoneticPr fontId="8"/>
  </si>
  <si>
    <t>約W90×D65×H180cm　 器のみ：Φ32×H49cm</t>
    <phoneticPr fontId="8"/>
  </si>
  <si>
    <t xml:space="preserve">アセビ ウッドプランター H180cm </t>
  </si>
  <si>
    <t>4589635441175</t>
  </si>
  <si>
    <t>1672</t>
  </si>
  <si>
    <t>PRGR-1672</t>
  </si>
  <si>
    <t>約W90×D65×H155cm　 器のみ：Φ32×H30cm</t>
    <phoneticPr fontId="8"/>
  </si>
  <si>
    <t xml:space="preserve">アセビ ウッドポット H155cm </t>
  </si>
  <si>
    <t>4589635441168</t>
  </si>
  <si>
    <t>1671</t>
  </si>
  <si>
    <t>PRGR-1671</t>
  </si>
  <si>
    <t>A-51076</t>
    <phoneticPr fontId="8"/>
  </si>
  <si>
    <t>約W60×D40×H160cm　 器のみ：Φ32×H49cm</t>
    <phoneticPr fontId="8"/>
  </si>
  <si>
    <t xml:space="preserve">ユッカ ウッドプランター H160cm </t>
  </si>
  <si>
    <t>4589635441151</t>
  </si>
  <si>
    <t>1670</t>
  </si>
  <si>
    <t>PRGR-1670</t>
  </si>
  <si>
    <t>約W60×D40×H135cm　 器のみ：Φ32×H30cm</t>
    <phoneticPr fontId="8"/>
  </si>
  <si>
    <t xml:space="preserve">ユッカ ウッドポット H135cm </t>
  </si>
  <si>
    <t>4589635441144</t>
  </si>
  <si>
    <t>1669</t>
  </si>
  <si>
    <t>PRGR-1669</t>
  </si>
  <si>
    <t>VDZ0021</t>
    <phoneticPr fontId="8"/>
  </si>
  <si>
    <t>約W100×D80×H175cm　 器のみ：Φ32×H49cm</t>
    <phoneticPr fontId="8"/>
  </si>
  <si>
    <t xml:space="preserve">アレカヤシ ウッドプランター H175cm </t>
  </si>
  <si>
    <t>4589635441137</t>
  </si>
  <si>
    <t>1668</t>
  </si>
  <si>
    <t>PRGR-1668</t>
  </si>
  <si>
    <t>VDZ0020</t>
    <phoneticPr fontId="8"/>
  </si>
  <si>
    <t>約W90×D85×H130cm　 器のみ：Φ32×H30cm</t>
    <phoneticPr fontId="8"/>
  </si>
  <si>
    <t xml:space="preserve">アレカヤシ ウッドポット H130cm </t>
  </si>
  <si>
    <t>4589635441120</t>
  </si>
  <si>
    <t>1667</t>
  </si>
  <si>
    <t>PRGR-1667</t>
  </si>
  <si>
    <t>VGZ0028</t>
  </si>
  <si>
    <t>約W70×D55×H180cm　 器のみ：Φ32×H49cm</t>
    <phoneticPr fontId="8"/>
  </si>
  <si>
    <t xml:space="preserve">パキラ ウッドプランター H180cm </t>
  </si>
  <si>
    <t>4589635441113</t>
  </si>
  <si>
    <t>1666</t>
    <phoneticPr fontId="8"/>
  </si>
  <si>
    <t>PRGR-1666</t>
  </si>
  <si>
    <t>P-WD01LBR</t>
    <phoneticPr fontId="8"/>
  </si>
  <si>
    <t>VGZ0028</t>
    <phoneticPr fontId="8"/>
  </si>
  <si>
    <t>約W70×D55×H155cm　 器のみ：Φ32×H30cm</t>
    <phoneticPr fontId="8"/>
  </si>
  <si>
    <t>パキラ ウッドポット H155cm</t>
  </si>
  <si>
    <t>4589635441106</t>
  </si>
  <si>
    <t>1665</t>
    <phoneticPr fontId="8"/>
  </si>
  <si>
    <t>PRGR-1665</t>
  </si>
  <si>
    <t>PRGR-1564より品番変更</t>
    <rPh sb="11" eb="13">
      <t>ヒンバン</t>
    </rPh>
    <rPh sb="13" eb="15">
      <t>ヘンコウ</t>
    </rPh>
    <phoneticPr fontId="8"/>
  </si>
  <si>
    <t>ヤシ繊維</t>
  </si>
  <si>
    <t>A-28号</t>
    <phoneticPr fontId="8"/>
  </si>
  <si>
    <t>2024年6月品番変更PRGR-1564より</t>
    <rPh sb="4" eb="5">
      <t>ネン</t>
    </rPh>
    <rPh sb="6" eb="7">
      <t>ガツ</t>
    </rPh>
    <phoneticPr fontId="8"/>
  </si>
  <si>
    <t>約50g</t>
  </si>
  <si>
    <t>1662</t>
    <phoneticPr fontId="8"/>
  </si>
  <si>
    <t>PRGR-1662</t>
    <phoneticPr fontId="8"/>
  </si>
  <si>
    <t>資材・デコール</t>
  </si>
  <si>
    <t>ポリエステル、プラスチック 器：ガラス　人工水：シリコン樹脂</t>
    <phoneticPr fontId="8"/>
  </si>
  <si>
    <t>A-25号（H45罫線入）</t>
  </si>
  <si>
    <t xml:space="preserve">約W60×D40×H58cm　器のみ：Φ9×H19cm </t>
    <phoneticPr fontId="8"/>
  </si>
  <si>
    <t xml:space="preserve">ドウダンツツジ ウォーター H58cm </t>
  </si>
  <si>
    <t>4589635439653</t>
    <phoneticPr fontId="8"/>
  </si>
  <si>
    <t>1661</t>
    <phoneticPr fontId="8"/>
  </si>
  <si>
    <t>PRGR-1661</t>
  </si>
  <si>
    <t>ガラスベース ウォーター樹脂加工</t>
  </si>
  <si>
    <t>ナイロン、木粉  器：セメント</t>
    <rPh sb="5" eb="7">
      <t>モクフン</t>
    </rPh>
    <phoneticPr fontId="8"/>
  </si>
  <si>
    <t>A-11号</t>
    <rPh sb="4" eb="5">
      <t>ゴウ</t>
    </rPh>
    <phoneticPr fontId="1"/>
  </si>
  <si>
    <t>約W12×D12×H24cm　器のみ：Φ12×H20cm</t>
    <phoneticPr fontId="8"/>
  </si>
  <si>
    <t>苔盆 L</t>
  </si>
  <si>
    <t>4589635439646</t>
  </si>
  <si>
    <t>1660</t>
    <phoneticPr fontId="8"/>
  </si>
  <si>
    <t>PRGR-1660</t>
  </si>
  <si>
    <t>小鉢・陶器鉢</t>
  </si>
  <si>
    <t>ナイロン、木粉  器：陶器</t>
    <rPh sb="5" eb="7">
      <t>モクフン</t>
    </rPh>
    <phoneticPr fontId="8"/>
  </si>
  <si>
    <t>A-28号</t>
  </si>
  <si>
    <t>約W12×D12×H14cm　 器のみ：Φ12×H10.5cm</t>
    <phoneticPr fontId="8"/>
  </si>
  <si>
    <t>苔盆 しずく</t>
  </si>
  <si>
    <t>4589635439639</t>
  </si>
  <si>
    <t>1659</t>
    <phoneticPr fontId="8"/>
  </si>
  <si>
    <t>PRGR-1659</t>
  </si>
  <si>
    <t>約W11×D10×H12cm　器のみ：W11×D10×H9cm　</t>
    <phoneticPr fontId="8"/>
  </si>
  <si>
    <t>苔盆 ゆらぎ</t>
  </si>
  <si>
    <t>4589635439622</t>
  </si>
  <si>
    <t>1658</t>
    <phoneticPr fontId="8"/>
  </si>
  <si>
    <t>PRGR-1658</t>
  </si>
  <si>
    <t>ナイロン、木粉、MDF</t>
    <rPh sb="5" eb="7">
      <t>モクフン</t>
    </rPh>
    <phoneticPr fontId="8"/>
  </si>
  <si>
    <t>A-77号</t>
    <phoneticPr fontId="1"/>
  </si>
  <si>
    <t>約W45×D8×H45cm　裏面パネル：W42×H42cm</t>
    <phoneticPr fontId="8"/>
  </si>
  <si>
    <t>苔パネル 雅 45cm角</t>
  </si>
  <si>
    <t>4589635439615</t>
  </si>
  <si>
    <t>1657</t>
    <phoneticPr fontId="8"/>
  </si>
  <si>
    <t>PRGR-1657</t>
  </si>
  <si>
    <t>苔パネル 粋 45cm角</t>
  </si>
  <si>
    <t>4589635439608</t>
  </si>
  <si>
    <t>1656</t>
    <phoneticPr fontId="8"/>
  </si>
  <si>
    <t>PRGR-1656</t>
  </si>
  <si>
    <t>約W45×D5×H45cm　裏面パネル：W42×H42cm</t>
    <phoneticPr fontId="8"/>
  </si>
  <si>
    <t>苔パネル 和 45cm角</t>
  </si>
  <si>
    <t>4589635439592</t>
  </si>
  <si>
    <t>1655</t>
    <phoneticPr fontId="8"/>
  </si>
  <si>
    <t>PRGR-1655</t>
  </si>
  <si>
    <t xml:space="preserve">約W14×D14×H18cm　器のみ：9×H9.5cm（受け皿は商品によって直径が若干異なります）　 　 </t>
    <phoneticPr fontId="8"/>
  </si>
  <si>
    <t>アスパラガス ハピプランター</t>
  </si>
  <si>
    <t>4589635439578</t>
  </si>
  <si>
    <t>1654S</t>
    <phoneticPr fontId="8"/>
  </si>
  <si>
    <t>PRGR-1654S</t>
  </si>
  <si>
    <t>ハピプランター</t>
  </si>
  <si>
    <t>4589635439585</t>
    <phoneticPr fontId="8"/>
  </si>
  <si>
    <t>1654E</t>
    <phoneticPr fontId="8"/>
  </si>
  <si>
    <t>PRGR-1654E</t>
  </si>
  <si>
    <t xml:space="preserve">約W17×D17×H16cm　器のみ：9×H9.5cm（受け皿は商品によって直径が若干異なります）　 </t>
    <phoneticPr fontId="8"/>
  </si>
  <si>
    <t>アジアンタム ハピプランター</t>
  </si>
  <si>
    <t>4589635439554</t>
  </si>
  <si>
    <t>1653S</t>
    <phoneticPr fontId="8"/>
  </si>
  <si>
    <t>PRGR-1653S</t>
  </si>
  <si>
    <t xml:space="preserve">約W17×D17×H16cm　器のみ：9×H9.5cm（受け皿は商品によって直径が若干異なります）　 　 </t>
    <phoneticPr fontId="8"/>
  </si>
  <si>
    <t>4589635439561</t>
  </si>
  <si>
    <t>1653E</t>
    <phoneticPr fontId="8"/>
  </si>
  <si>
    <t>PRGR-1653E</t>
  </si>
  <si>
    <t>ポリエステル、プラスチック　器：セメント</t>
    <phoneticPr fontId="8"/>
  </si>
  <si>
    <t>A-29号</t>
    <rPh sb="4" eb="5">
      <t>ゴウ</t>
    </rPh>
    <phoneticPr fontId="1"/>
  </si>
  <si>
    <t>約W17×D17×H20cm　下垂部分32cm（全長約52cm）　器のみ：Φ13×H14.5cm</t>
    <phoneticPr fontId="8"/>
  </si>
  <si>
    <t>ディスキディア オベリスポットS</t>
  </si>
  <si>
    <t>4589635439547</t>
  </si>
  <si>
    <t>1652</t>
    <phoneticPr fontId="8"/>
  </si>
  <si>
    <t>PRGR-1652</t>
  </si>
  <si>
    <t>鉢物</t>
    <rPh sb="0" eb="2">
      <t>ハチモノ</t>
    </rPh>
    <phoneticPr fontId="8"/>
  </si>
  <si>
    <t>A-25号（H45罫線入）</t>
    <rPh sb="4" eb="5">
      <t>ゴウ</t>
    </rPh>
    <rPh sb="9" eb="11">
      <t>ケイセン</t>
    </rPh>
    <rPh sb="11" eb="12">
      <t>イ</t>
    </rPh>
    <phoneticPr fontId="1"/>
  </si>
  <si>
    <t>約W53×D45×H45cm　器のみ：Φ18×H21cm</t>
    <phoneticPr fontId="8"/>
  </si>
  <si>
    <t>ぺぺロミア オベリスポットM</t>
  </si>
  <si>
    <t>4589635439530</t>
  </si>
  <si>
    <t>1651</t>
    <phoneticPr fontId="8"/>
  </si>
  <si>
    <t>PRGR-1651</t>
  </si>
  <si>
    <t>約W16×D16×H22cm　下垂部分28cm（全長約50cm）　器のみ：Φ13×H14.5cm</t>
    <phoneticPr fontId="8"/>
  </si>
  <si>
    <t>グリーンネックレス オベリスポットS</t>
  </si>
  <si>
    <t>4589635439523</t>
  </si>
  <si>
    <t>1650</t>
    <phoneticPr fontId="8"/>
  </si>
  <si>
    <t>PRGR-1650</t>
  </si>
  <si>
    <t>ディフェンバキア オベリスポットM</t>
  </si>
  <si>
    <t>4589635439516</t>
  </si>
  <si>
    <t>1649</t>
    <phoneticPr fontId="8"/>
  </si>
  <si>
    <t>PRGR-1649</t>
  </si>
  <si>
    <t>A-31号（H33罫線入）</t>
    <rPh sb="4" eb="5">
      <t>ゴウ</t>
    </rPh>
    <rPh sb="9" eb="11">
      <t>ケイセn</t>
    </rPh>
    <rPh sb="11" eb="12">
      <t>イリ</t>
    </rPh>
    <phoneticPr fontId="1"/>
  </si>
  <si>
    <t>約W40×D40×H45cm　器のみ：Φ13×H14.5cm</t>
    <phoneticPr fontId="8"/>
  </si>
  <si>
    <t>カラテア オベリスポットS</t>
    <phoneticPr fontId="8"/>
  </si>
  <si>
    <t>4589635439509</t>
  </si>
  <si>
    <t>1648</t>
    <phoneticPr fontId="8"/>
  </si>
  <si>
    <t>PRGR-1648</t>
  </si>
  <si>
    <t>A-56号</t>
    <rPh sb="4" eb="5">
      <t>ゴウ</t>
    </rPh>
    <phoneticPr fontId="1"/>
  </si>
  <si>
    <t xml:space="preserve">約W35×D13×H64cm　 </t>
  </si>
  <si>
    <t>シルバーグリーン×グラス リース</t>
  </si>
  <si>
    <t>4589635439493</t>
  </si>
  <si>
    <t>1647</t>
    <phoneticPr fontId="8"/>
  </si>
  <si>
    <t>PRGR-1647</t>
  </si>
  <si>
    <t>リース・スワッグ</t>
    <phoneticPr fontId="8"/>
  </si>
  <si>
    <t xml:space="preserve">約W40×D14×H45cm　 </t>
  </si>
  <si>
    <t xml:space="preserve">シルバーグリーン×グラス スワッグ   </t>
  </si>
  <si>
    <t>4589635439486</t>
  </si>
  <si>
    <t>1646</t>
    <phoneticPr fontId="8"/>
  </si>
  <si>
    <t>PRGR-1646</t>
  </si>
  <si>
    <t xml:space="preserve">約W40×D15×H57cm　 </t>
  </si>
  <si>
    <t>シルバーグリーン×べリー リース</t>
  </si>
  <si>
    <t>4589635439479</t>
  </si>
  <si>
    <t>1645</t>
    <phoneticPr fontId="8"/>
  </si>
  <si>
    <t>PRGR-1645</t>
  </si>
  <si>
    <t>A-22号</t>
  </si>
  <si>
    <t xml:space="preserve">約W30×D15×H78cm　 </t>
  </si>
  <si>
    <t>4589635439462</t>
  </si>
  <si>
    <t>1644</t>
    <phoneticPr fontId="8"/>
  </si>
  <si>
    <t>PRGR-1644</t>
  </si>
  <si>
    <r>
      <t>ポリエステル、プラスチック　</t>
    </r>
    <r>
      <rPr>
        <sz val="6"/>
        <color rgb="FFFF0000"/>
        <rFont val="游ゴシック"/>
        <family val="3"/>
        <charset val="128"/>
      </rPr>
      <t>器：スチール</t>
    </r>
    <phoneticPr fontId="8"/>
  </si>
  <si>
    <t>A-10号　改</t>
    <rPh sb="4" eb="5">
      <t>ゴウ</t>
    </rPh>
    <rPh sb="6" eb="7">
      <t>カイ</t>
    </rPh>
    <phoneticPr fontId="1"/>
  </si>
  <si>
    <t>約W40×D30×H110cm　器のみ：Φ16.5×H85cm（ポットのみ：H15cm）</t>
    <phoneticPr fontId="8"/>
  </si>
  <si>
    <t>ぺぺロミア アイアンハンギング</t>
  </si>
  <si>
    <t>4589635439455</t>
  </si>
  <si>
    <t>1643</t>
    <phoneticPr fontId="8"/>
  </si>
  <si>
    <t>PRGR-1643</t>
  </si>
  <si>
    <t>ハンギング</t>
  </si>
  <si>
    <t>ポリエステル、プラスチック　器：FRP　スタンド：木</t>
    <rPh sb="25" eb="26">
      <t>キ</t>
    </rPh>
    <phoneticPr fontId="8"/>
  </si>
  <si>
    <t>A-45号（H80罫線入）上下折る</t>
  </si>
  <si>
    <r>
      <t>約W65×D65×H70cm　 器＋スタンド：Φ</t>
    </r>
    <r>
      <rPr>
        <sz val="6"/>
        <color rgb="FFFF0000"/>
        <rFont val="游ゴシック"/>
        <family val="3"/>
        <charset val="128"/>
      </rPr>
      <t>37.5</t>
    </r>
    <r>
      <rPr>
        <sz val="6"/>
        <rFont val="游ゴシック"/>
        <family val="3"/>
        <charset val="128"/>
      </rPr>
      <t xml:space="preserve">×H46cm　器のみ：Φ30×H31cm　 </t>
    </r>
    <phoneticPr fontId="8"/>
  </si>
  <si>
    <t xml:space="preserve">タマシダ エッグポット脚付 H70cm </t>
    <phoneticPr fontId="8"/>
  </si>
  <si>
    <t>4589635440055</t>
  </si>
  <si>
    <t>1642WIV</t>
    <phoneticPr fontId="8"/>
  </si>
  <si>
    <t>PRGR-1642WIV</t>
  </si>
  <si>
    <t>エッグポット脚付</t>
  </si>
  <si>
    <t>4589635440062</t>
  </si>
  <si>
    <t>1642WGY</t>
    <phoneticPr fontId="8"/>
  </si>
  <si>
    <t>PRGR-1642WGY</t>
  </si>
  <si>
    <t>A-45号（H80罫線入）上下折る</t>
    <phoneticPr fontId="8"/>
  </si>
  <si>
    <t>4589635440079</t>
  </si>
  <si>
    <t>1642WBK</t>
    <phoneticPr fontId="8"/>
  </si>
  <si>
    <t>PRGR-1642WBK</t>
  </si>
  <si>
    <t>未定</t>
  </si>
  <si>
    <t>ポリエステル、プラスチック　器：陶器、木</t>
    <rPh sb="16" eb="18">
      <t>トウキ</t>
    </rPh>
    <rPh sb="19" eb="20">
      <t>キ</t>
    </rPh>
    <phoneticPr fontId="8"/>
  </si>
  <si>
    <t>約W60×D60×H68cm　器のみ：Φ23.5×H40cm（鉢のみH20cm）　　</t>
    <phoneticPr fontId="8"/>
  </si>
  <si>
    <t xml:space="preserve">タマシダ エルナ H68cm </t>
  </si>
  <si>
    <t>4589635440048</t>
  </si>
  <si>
    <t>1641</t>
    <phoneticPr fontId="8"/>
  </si>
  <si>
    <t>PRGR-1641</t>
  </si>
  <si>
    <t>エルナプランター</t>
  </si>
  <si>
    <r>
      <t>約W63×D63×H74cm　 器＋スタンド：Φ</t>
    </r>
    <r>
      <rPr>
        <sz val="6"/>
        <color rgb="FFFF0000"/>
        <rFont val="游ゴシック"/>
        <family val="3"/>
        <charset val="128"/>
      </rPr>
      <t>37.5</t>
    </r>
    <r>
      <rPr>
        <sz val="6"/>
        <rFont val="游ゴシック"/>
        <family val="3"/>
        <charset val="128"/>
      </rPr>
      <t>×H46cm　器のみ：Φ30×H31cm　</t>
    </r>
    <phoneticPr fontId="8"/>
  </si>
  <si>
    <t xml:space="preserve">ディフェンバキア エッグポット脚付 H74cm </t>
  </si>
  <si>
    <t>4589635440017</t>
  </si>
  <si>
    <t>1640WIV</t>
    <phoneticPr fontId="8"/>
  </si>
  <si>
    <t>PRGR-1640WIV</t>
  </si>
  <si>
    <t>4589635440024</t>
  </si>
  <si>
    <t>1640WGY</t>
    <phoneticPr fontId="8"/>
  </si>
  <si>
    <t>PRGR-1640WGY</t>
  </si>
  <si>
    <t>4589635440031</t>
  </si>
  <si>
    <t>1640WBK</t>
    <phoneticPr fontId="8"/>
  </si>
  <si>
    <t>PRGR-1640WBK</t>
  </si>
  <si>
    <t>約W55×D55×H70cm　器のみ：Φ23.5×H40cm（鉢のみH20cm）　</t>
    <phoneticPr fontId="8"/>
  </si>
  <si>
    <t xml:space="preserve">ディフェンバキア エルナ H70cm </t>
  </si>
  <si>
    <t>4589635440000</t>
  </si>
  <si>
    <t>1639</t>
    <phoneticPr fontId="8"/>
  </si>
  <si>
    <t>PRGR-1639</t>
  </si>
  <si>
    <t>A-45号（H80罫線入）</t>
    <rPh sb="4" eb="5">
      <t>ゴウ</t>
    </rPh>
    <rPh sb="9" eb="11">
      <t>ケイセン</t>
    </rPh>
    <rPh sb="11" eb="12">
      <t>イ</t>
    </rPh>
    <phoneticPr fontId="1"/>
  </si>
  <si>
    <r>
      <t>約W75×D70×H80cm　 器＋スタンド：Φ</t>
    </r>
    <r>
      <rPr>
        <sz val="6"/>
        <color rgb="FFFF0000"/>
        <rFont val="游ゴシック"/>
        <family val="3"/>
        <charset val="128"/>
      </rPr>
      <t>37.5</t>
    </r>
    <r>
      <rPr>
        <sz val="6"/>
        <rFont val="游ゴシック"/>
        <family val="3"/>
        <charset val="128"/>
      </rPr>
      <t>×H46cm　器のみ：Φ30×H31cm</t>
    </r>
    <phoneticPr fontId="8"/>
  </si>
  <si>
    <t xml:space="preserve">モンステラ エッグポット脚付 H80cm </t>
  </si>
  <si>
    <t>4589635439974</t>
  </si>
  <si>
    <t>1638WIV</t>
    <phoneticPr fontId="8"/>
  </si>
  <si>
    <t>PRGR-1638WIV</t>
  </si>
  <si>
    <t>4589635439981</t>
  </si>
  <si>
    <t>1638WGY</t>
    <phoneticPr fontId="8"/>
  </si>
  <si>
    <t>PRGR-1638WGY</t>
  </si>
  <si>
    <t>4589635439998</t>
  </si>
  <si>
    <t>1638WBK</t>
    <phoneticPr fontId="8"/>
  </si>
  <si>
    <t>PRGR-1638WBK</t>
  </si>
  <si>
    <t>エッグポット脚付</t>
    <phoneticPr fontId="8"/>
  </si>
  <si>
    <t>A-45号（H80罫線入）折る</t>
    <rPh sb="4" eb="5">
      <t>ゴウ</t>
    </rPh>
    <rPh sb="9" eb="11">
      <t>ケイセン</t>
    </rPh>
    <rPh sb="11" eb="12">
      <t>イ</t>
    </rPh>
    <rPh sb="13" eb="14">
      <t>オ</t>
    </rPh>
    <phoneticPr fontId="1"/>
  </si>
  <si>
    <r>
      <t>約W75×D70×</t>
    </r>
    <r>
      <rPr>
        <sz val="6"/>
        <color rgb="FFFF0000"/>
        <rFont val="游ゴシック"/>
        <family val="3"/>
        <charset val="128"/>
      </rPr>
      <t>H82cm</t>
    </r>
    <r>
      <rPr>
        <sz val="6"/>
        <rFont val="游ゴシック"/>
        <family val="3"/>
        <charset val="128"/>
      </rPr>
      <t>　器のみ：Φ23.5×H40cm（鉢のみH20cm）</t>
    </r>
    <phoneticPr fontId="8"/>
  </si>
  <si>
    <r>
      <t xml:space="preserve">モンステラ エルナ </t>
    </r>
    <r>
      <rPr>
        <sz val="8"/>
        <color rgb="FFFF0000"/>
        <rFont val="游ゴシック"/>
        <family val="3"/>
        <charset val="128"/>
      </rPr>
      <t>H82cm</t>
    </r>
    <r>
      <rPr>
        <sz val="8"/>
        <rFont val="游ゴシック"/>
        <family val="3"/>
        <charset val="128"/>
      </rPr>
      <t xml:space="preserve"> </t>
    </r>
    <phoneticPr fontId="8"/>
  </si>
  <si>
    <t>4589635439967</t>
  </si>
  <si>
    <t>1637</t>
    <phoneticPr fontId="8"/>
  </si>
  <si>
    <t>PRGR-1637</t>
  </si>
  <si>
    <r>
      <t>約W73×D65×</t>
    </r>
    <r>
      <rPr>
        <sz val="6"/>
        <color rgb="FFFF0000"/>
        <rFont val="游ゴシック"/>
        <family val="3"/>
        <charset val="128"/>
      </rPr>
      <t>H70cm</t>
    </r>
    <r>
      <rPr>
        <sz val="6"/>
        <rFont val="游ゴシック"/>
        <family val="3"/>
        <charset val="128"/>
      </rPr>
      <t>　 器＋スタンド：Φ</t>
    </r>
    <r>
      <rPr>
        <sz val="6"/>
        <color rgb="FFFF0000"/>
        <rFont val="游ゴシック"/>
        <family val="3"/>
        <charset val="128"/>
      </rPr>
      <t>37.5</t>
    </r>
    <r>
      <rPr>
        <sz val="6"/>
        <rFont val="游ゴシック"/>
        <family val="3"/>
        <charset val="128"/>
      </rPr>
      <t>×H46cm　器のみ：Φ30×H31cm</t>
    </r>
    <phoneticPr fontId="8"/>
  </si>
  <si>
    <r>
      <t xml:space="preserve">カラテア エッグポット脚付 </t>
    </r>
    <r>
      <rPr>
        <sz val="8"/>
        <color rgb="FFFF0000"/>
        <rFont val="游ゴシック"/>
        <family val="3"/>
        <charset val="128"/>
      </rPr>
      <t>H70cm</t>
    </r>
    <phoneticPr fontId="8"/>
  </si>
  <si>
    <t>4589635439936</t>
    <phoneticPr fontId="8"/>
  </si>
  <si>
    <t>1636WIV</t>
    <phoneticPr fontId="8"/>
  </si>
  <si>
    <t>PRGR-1636WIV</t>
  </si>
  <si>
    <t>4589635439943</t>
  </si>
  <si>
    <t>1636WGY</t>
    <phoneticPr fontId="8"/>
  </si>
  <si>
    <t>PRGR-1636WGY</t>
  </si>
  <si>
    <t>4589635439950</t>
  </si>
  <si>
    <t>1636WBK</t>
    <phoneticPr fontId="8"/>
  </si>
  <si>
    <t>PRGR-1636WBK</t>
  </si>
  <si>
    <t>A-73号</t>
  </si>
  <si>
    <r>
      <t>約W60×D60×</t>
    </r>
    <r>
      <rPr>
        <sz val="6"/>
        <color rgb="FFFF0000"/>
        <rFont val="游ゴシック"/>
        <family val="3"/>
        <charset val="128"/>
      </rPr>
      <t>H72cm</t>
    </r>
    <r>
      <rPr>
        <sz val="6"/>
        <rFont val="游ゴシック"/>
        <family val="3"/>
        <charset val="128"/>
      </rPr>
      <t>　器のみ：Φ23.5×H40cm（鉢のみH20cm）</t>
    </r>
    <phoneticPr fontId="8"/>
  </si>
  <si>
    <r>
      <t xml:space="preserve">カラテア エルナ </t>
    </r>
    <r>
      <rPr>
        <sz val="8"/>
        <color rgb="FFFF0000"/>
        <rFont val="游ゴシック"/>
        <family val="3"/>
        <charset val="128"/>
      </rPr>
      <t xml:space="preserve">H72cm </t>
    </r>
    <phoneticPr fontId="8"/>
  </si>
  <si>
    <t>4589635439929</t>
    <phoneticPr fontId="8"/>
  </si>
  <si>
    <t>1635</t>
    <phoneticPr fontId="8"/>
  </si>
  <si>
    <t>PRGR-1635</t>
  </si>
  <si>
    <t>2024年7月予定</t>
  </si>
  <si>
    <t>ポリエステル、プラスチック　器：合成樹脂</t>
    <rPh sb="14" eb="15">
      <t>ウツワ</t>
    </rPh>
    <phoneticPr fontId="8"/>
  </si>
  <si>
    <t>製作</t>
    <rPh sb="0" eb="2">
      <t>セイサク</t>
    </rPh>
    <phoneticPr fontId="8"/>
  </si>
  <si>
    <t>A-62号</t>
    <phoneticPr fontId="8"/>
  </si>
  <si>
    <t xml:space="preserve">約W75×D65×H165cm　 器のみ：Φ23×H42cm　 </t>
    <phoneticPr fontId="8"/>
  </si>
  <si>
    <t xml:space="preserve">ウンベラータ TPプランター H165cm </t>
  </si>
  <si>
    <t>4589635440376</t>
    <phoneticPr fontId="8"/>
  </si>
  <si>
    <t>PRGR-1634</t>
  </si>
  <si>
    <t>TPプランター</t>
    <phoneticPr fontId="8"/>
  </si>
  <si>
    <t>【当日出荷】</t>
    <phoneticPr fontId="8"/>
  </si>
  <si>
    <t>約W75×D65×H150cm　 器のみ：Φ29×H36cm</t>
    <phoneticPr fontId="8"/>
  </si>
  <si>
    <t xml:space="preserve">ウンベラータ GWプランター H150cm </t>
  </si>
  <si>
    <t>4589635440314</t>
    <phoneticPr fontId="8"/>
  </si>
  <si>
    <t>1633WH</t>
  </si>
  <si>
    <t>PRGR-1633WH</t>
  </si>
  <si>
    <t>GWプランター</t>
  </si>
  <si>
    <t>ポリエステル、プラスチック　器：合成樹脂　スタンド：木</t>
    <rPh sb="14" eb="15">
      <t>ウツワ</t>
    </rPh>
    <phoneticPr fontId="8"/>
  </si>
  <si>
    <r>
      <t>約W75×D65×H165cm　 器＋スタンド：Φ</t>
    </r>
    <r>
      <rPr>
        <sz val="6"/>
        <color rgb="FFFF0000"/>
        <rFont val="游ゴシック"/>
        <family val="3"/>
        <charset val="128"/>
      </rPr>
      <t>37.5</t>
    </r>
    <r>
      <rPr>
        <sz val="6"/>
        <rFont val="游ゴシック"/>
        <family val="3"/>
        <charset val="128"/>
      </rPr>
      <t>×H44cm　器のみ：Φ31×H29cm</t>
    </r>
    <phoneticPr fontId="8"/>
  </si>
  <si>
    <t xml:space="preserve">ウンベラータ GWプランター脚付 H165cm </t>
    <phoneticPr fontId="8"/>
  </si>
  <si>
    <t>4589635440352</t>
    <phoneticPr fontId="8"/>
  </si>
  <si>
    <t>1633WBW</t>
  </si>
  <si>
    <t>PRGR-1633WBW</t>
  </si>
  <si>
    <t>GWプランター脚付</t>
    <phoneticPr fontId="8"/>
  </si>
  <si>
    <t>4589635440369</t>
    <phoneticPr fontId="8"/>
  </si>
  <si>
    <t>1633WBG</t>
  </si>
  <si>
    <t>PRGR-1633WBG</t>
  </si>
  <si>
    <t>4589635440321</t>
    <phoneticPr fontId="8"/>
  </si>
  <si>
    <t>1633GY</t>
  </si>
  <si>
    <t>PRGR-1633GY</t>
  </si>
  <si>
    <t>約W75×D65×H150cm　 器のみ：Φ31×H29cm</t>
    <phoneticPr fontId="8"/>
  </si>
  <si>
    <t>4589635440338</t>
    <phoneticPr fontId="8"/>
  </si>
  <si>
    <t>1633BW</t>
  </si>
  <si>
    <t>PRGR-1633BW</t>
  </si>
  <si>
    <t>4589635440345</t>
    <phoneticPr fontId="8"/>
  </si>
  <si>
    <t>1633BG</t>
  </si>
  <si>
    <t>PRGR-1633BG</t>
  </si>
  <si>
    <t>約W75×D65×H147cm　 器のみ：Φ18×H36cm</t>
    <phoneticPr fontId="8"/>
  </si>
  <si>
    <t xml:space="preserve">ウンベラータ スリムプランター H147cm </t>
  </si>
  <si>
    <t>4589635440307</t>
    <phoneticPr fontId="8"/>
  </si>
  <si>
    <t>PRGR-1632</t>
    <phoneticPr fontId="8"/>
  </si>
  <si>
    <t>スリムプランター</t>
    <phoneticPr fontId="8"/>
  </si>
  <si>
    <t>PZ-0593</t>
  </si>
  <si>
    <t>ポリエステル、プラスチック　器：ファイバークレイ</t>
    <rPh sb="14" eb="15">
      <t>ウツワ</t>
    </rPh>
    <phoneticPr fontId="8"/>
  </si>
  <si>
    <t>A-76号</t>
    <phoneticPr fontId="8"/>
  </si>
  <si>
    <t xml:space="preserve">約W110×D90×H190cm　 器のみ：Φ43×H41cm 　 　 </t>
    <phoneticPr fontId="8"/>
  </si>
  <si>
    <t>ドウダンツツジ ラウンド H190cm</t>
  </si>
  <si>
    <t>4589635440291</t>
    <phoneticPr fontId="8"/>
  </si>
  <si>
    <t>PRGR-1631</t>
  </si>
  <si>
    <t>ラウンド</t>
    <phoneticPr fontId="8"/>
  </si>
  <si>
    <t>約W110×D90×H190cm　 器のみ：W40×D40×H40cm　 　</t>
    <phoneticPr fontId="8"/>
  </si>
  <si>
    <t xml:space="preserve">ドウダンツツジ キューブ H190cm </t>
  </si>
  <si>
    <t>4589635440284</t>
    <phoneticPr fontId="8"/>
  </si>
  <si>
    <t>PRGR-1630</t>
  </si>
  <si>
    <t>キューブ</t>
    <phoneticPr fontId="8"/>
  </si>
  <si>
    <t>VR23101</t>
  </si>
  <si>
    <t xml:space="preserve">約W105×D60×H200cm　 器のみ：Φ43×H41cm 　 </t>
    <phoneticPr fontId="8"/>
  </si>
  <si>
    <t>ツイストパキラ ラウンド H200cm</t>
  </si>
  <si>
    <t>4589635440277</t>
    <phoneticPr fontId="8"/>
  </si>
  <si>
    <t>PRGR-1629</t>
  </si>
  <si>
    <t>VR23100</t>
  </si>
  <si>
    <t xml:space="preserve">約W90×D55×H200cm　 器のみ：Φ43×H41cm 　 </t>
    <phoneticPr fontId="8"/>
  </si>
  <si>
    <t>ツイストアルテシマ ラウンド H200cm</t>
  </si>
  <si>
    <t>4589635440260</t>
    <phoneticPr fontId="8"/>
  </si>
  <si>
    <t>PRGR-1628</t>
  </si>
  <si>
    <t>VR23099</t>
  </si>
  <si>
    <t>[GP_180u]</t>
    <phoneticPr fontId="8"/>
  </si>
  <si>
    <t>ツイストウンベラータ ラウンド H200cm</t>
  </si>
  <si>
    <t>4589635440253</t>
    <phoneticPr fontId="8"/>
  </si>
  <si>
    <t>PRGR-1627</t>
  </si>
  <si>
    <t>A-50932</t>
  </si>
  <si>
    <t xml:space="preserve">約W140×D120×H210cm　 器のみ：Φ43×H41cm </t>
    <phoneticPr fontId="8"/>
  </si>
  <si>
    <t>シダ ラウンド H210cm</t>
  </si>
  <si>
    <t>4589635440246</t>
    <phoneticPr fontId="8"/>
  </si>
  <si>
    <t>PRGR-1626</t>
  </si>
  <si>
    <t>A-50910</t>
  </si>
  <si>
    <t xml:space="preserve">約W90×D90×H200cm　 器のみ：Φ43×H41cm </t>
    <phoneticPr fontId="8"/>
  </si>
  <si>
    <t>オリーブ ラウンド H200cm</t>
  </si>
  <si>
    <t>4589635440239</t>
    <phoneticPr fontId="8"/>
  </si>
  <si>
    <t>PRGR-1625</t>
  </si>
  <si>
    <t>A-50992</t>
  </si>
  <si>
    <t>(L2)</t>
    <phoneticPr fontId="8"/>
  </si>
  <si>
    <t xml:space="preserve">約W90×D90×H180cm　 器のみ：Φ43×H41cm </t>
    <phoneticPr fontId="8"/>
  </si>
  <si>
    <t xml:space="preserve">ユーカリ ラウンド H180cm </t>
  </si>
  <si>
    <t>4589635440222</t>
    <phoneticPr fontId="8"/>
  </si>
  <si>
    <t>PRGR-1624</t>
  </si>
  <si>
    <t xml:space="preserve">約W90×D90×H180cm　 器のみ：W40×D40×H40cm　 </t>
    <phoneticPr fontId="8"/>
  </si>
  <si>
    <t xml:space="preserve">ユーカリ キューブ H180cm </t>
  </si>
  <si>
    <t>4589635440215</t>
    <phoneticPr fontId="8"/>
  </si>
  <si>
    <t>PRGR-1623</t>
  </si>
  <si>
    <t>A-51120</t>
  </si>
  <si>
    <t xml:space="preserve">約W150×D150×H220cm　 器のみ：W40×D40×H40cm　 </t>
    <phoneticPr fontId="8"/>
  </si>
  <si>
    <t xml:space="preserve">パームヤシ キューブ H220cm </t>
  </si>
  <si>
    <t>4589635440208</t>
    <phoneticPr fontId="8"/>
  </si>
  <si>
    <t>PRGR-1622</t>
  </si>
  <si>
    <t>A-51117</t>
  </si>
  <si>
    <t xml:space="preserve">約W90×D70×H180cm　 器のみ：Φ43×H41cm </t>
    <phoneticPr fontId="8"/>
  </si>
  <si>
    <t xml:space="preserve">ゴムリーフ ラウンド H180cm </t>
  </si>
  <si>
    <t>4589635440192</t>
    <phoneticPr fontId="8"/>
  </si>
  <si>
    <t>PRGR-1621</t>
  </si>
  <si>
    <t xml:space="preserve">約W90×D70×H180cm　 器のみ：W40×D40×H40cm　 </t>
    <phoneticPr fontId="8"/>
  </si>
  <si>
    <t xml:space="preserve">ゴムリーフ キューブ H180cm </t>
  </si>
  <si>
    <t>4589635440185</t>
    <phoneticPr fontId="8"/>
  </si>
  <si>
    <t>PRGR-1620</t>
  </si>
  <si>
    <t>ポリエステル、プラスチック　器：天然材</t>
    <rPh sb="14" eb="15">
      <t>ウツワ</t>
    </rPh>
    <rPh sb="16" eb="19">
      <t>テンネンザイ</t>
    </rPh>
    <phoneticPr fontId="8"/>
  </si>
  <si>
    <t>VL008S</t>
  </si>
  <si>
    <t xml:space="preserve">約W90×D70×H180cm　 器のみ：Φ38×H36cm </t>
    <phoneticPr fontId="8"/>
  </si>
  <si>
    <t>ゴムリーフ レムリアポット H180cm</t>
  </si>
  <si>
    <t>4589635440178</t>
    <phoneticPr fontId="8"/>
  </si>
  <si>
    <t>PRGR-1619</t>
  </si>
  <si>
    <t>レムリアポット（天然材）</t>
    <phoneticPr fontId="8"/>
  </si>
  <si>
    <t>A-51116</t>
  </si>
  <si>
    <t>約W60×D55×H172cm　 器のみ：Φ28×H49cm</t>
    <phoneticPr fontId="8"/>
  </si>
  <si>
    <t xml:space="preserve">ゴムリーフ ラウンドポット H172cm </t>
  </si>
  <si>
    <t>4589635440161</t>
    <phoneticPr fontId="8"/>
  </si>
  <si>
    <t>PRGR-1618</t>
  </si>
  <si>
    <t>ラウンドポット</t>
    <phoneticPr fontId="8"/>
  </si>
  <si>
    <t>P-WS36S</t>
    <phoneticPr fontId="8"/>
  </si>
  <si>
    <t>ポリエステル、プラスチック　器：FRP　スタンド：木</t>
    <rPh sb="14" eb="15">
      <t>ウツワ</t>
    </rPh>
    <phoneticPr fontId="8"/>
  </si>
  <si>
    <t>A-24号</t>
    <rPh sb="4" eb="5">
      <t>ゴウ</t>
    </rPh>
    <phoneticPr fontId="1"/>
  </si>
  <si>
    <r>
      <t>約W60×D55×H165cm　 器＋スタンド：Φ</t>
    </r>
    <r>
      <rPr>
        <sz val="6"/>
        <color rgb="FFFF0000"/>
        <rFont val="游ゴシック"/>
        <family val="3"/>
        <charset val="128"/>
      </rPr>
      <t>37.5</t>
    </r>
    <r>
      <rPr>
        <sz val="6"/>
        <rFont val="游ゴシック"/>
        <family val="3"/>
        <charset val="128"/>
      </rPr>
      <t>×H46cm　器のみ：Φ30×H31cm</t>
    </r>
    <phoneticPr fontId="8"/>
  </si>
  <si>
    <t xml:space="preserve">ゴムリーフ エッグポット脚付 H165cm </t>
  </si>
  <si>
    <t>4589635440130</t>
    <phoneticPr fontId="8"/>
  </si>
  <si>
    <t>1617WIV</t>
  </si>
  <si>
    <t>PRGR-1617WIV</t>
  </si>
  <si>
    <t>4589635440147</t>
    <phoneticPr fontId="8"/>
  </si>
  <si>
    <t>1617WGY</t>
  </si>
  <si>
    <t>PRGR-1617WGY</t>
  </si>
  <si>
    <t>[GP_180d]</t>
    <phoneticPr fontId="8"/>
  </si>
  <si>
    <t>4589635440154</t>
    <phoneticPr fontId="8"/>
  </si>
  <si>
    <t>1617WBK</t>
  </si>
  <si>
    <t>PRGR-1617WBK</t>
  </si>
  <si>
    <t>ポリエステル、プラスチック　器：FRP</t>
    <rPh sb="14" eb="15">
      <t>ウツワ</t>
    </rPh>
    <phoneticPr fontId="8"/>
  </si>
  <si>
    <t>約W60×D55×H150cm　 器のみ：Φ30×H31cm</t>
    <phoneticPr fontId="8"/>
  </si>
  <si>
    <t>ゴムリーフ エッグポット H150cm</t>
  </si>
  <si>
    <t>4589635440109</t>
    <phoneticPr fontId="8"/>
  </si>
  <si>
    <t>1617IV</t>
  </si>
  <si>
    <t>PRGR-1617IV</t>
  </si>
  <si>
    <t>エッグポット</t>
  </si>
  <si>
    <t>4589635440116</t>
    <phoneticPr fontId="8"/>
  </si>
  <si>
    <t>1617GY</t>
  </si>
  <si>
    <t>PRGR-1617GY</t>
  </si>
  <si>
    <t>4589635440123</t>
    <phoneticPr fontId="8"/>
  </si>
  <si>
    <t>1617BK</t>
  </si>
  <si>
    <t>PRGR-1617BK</t>
  </si>
  <si>
    <t>A-73号（H500罫線入）折る</t>
    <phoneticPr fontId="8"/>
  </si>
  <si>
    <t>約W60×D55×H155cm　 器のみ：Φ29×H36cm　　</t>
    <phoneticPr fontId="8"/>
  </si>
  <si>
    <t xml:space="preserve">ゴムリーフ GWプランター H155cm </t>
  </si>
  <si>
    <t>4589635440611</t>
    <phoneticPr fontId="8"/>
  </si>
  <si>
    <t>1616WH</t>
  </si>
  <si>
    <t>PRGR-1616WH</t>
  </si>
  <si>
    <r>
      <t>約W60×D55×H170cm　器＋スタンド：Φ</t>
    </r>
    <r>
      <rPr>
        <sz val="6"/>
        <color rgb="FFFF0000"/>
        <rFont val="游ゴシック"/>
        <family val="3"/>
        <charset val="128"/>
      </rPr>
      <t>37.5</t>
    </r>
    <r>
      <rPr>
        <sz val="6"/>
        <rFont val="游ゴシック"/>
        <family val="3"/>
        <charset val="128"/>
      </rPr>
      <t>×H44cm　器のみ：Φ31×H29cm</t>
    </r>
    <phoneticPr fontId="8"/>
  </si>
  <si>
    <t xml:space="preserve">ゴムリーフ GWプランター脚付 H170cm </t>
    <phoneticPr fontId="8"/>
  </si>
  <si>
    <t>4589635440659</t>
    <phoneticPr fontId="8"/>
  </si>
  <si>
    <t>1616WBW</t>
  </si>
  <si>
    <t>PRGR-1616WBW</t>
  </si>
  <si>
    <t xml:space="preserve">ゴムリーフ GWプランター脚付 H170cm </t>
    <rPh sb="13" eb="15">
      <t>アシツキ</t>
    </rPh>
    <phoneticPr fontId="1"/>
  </si>
  <si>
    <t>4589635440666</t>
    <phoneticPr fontId="8"/>
  </si>
  <si>
    <t>1616WBG</t>
  </si>
  <si>
    <t>PRGR-1616WBG</t>
  </si>
  <si>
    <t>4589635440628</t>
    <phoneticPr fontId="8"/>
  </si>
  <si>
    <t>1616GY</t>
  </si>
  <si>
    <t>PRGR-1616GY</t>
  </si>
  <si>
    <t>約W60×D55×H155cm　 器のみ：Φ31×H29cm</t>
    <phoneticPr fontId="8"/>
  </si>
  <si>
    <t>4589635440635</t>
    <phoneticPr fontId="8"/>
  </si>
  <si>
    <t>1616BW</t>
  </si>
  <si>
    <t>PRGR-1616BW</t>
  </si>
  <si>
    <t>4589635440642</t>
    <phoneticPr fontId="8"/>
  </si>
  <si>
    <t>1616BG</t>
  </si>
  <si>
    <t>PRGR-1616BG</t>
  </si>
  <si>
    <t>A-51062</t>
  </si>
  <si>
    <t>ポリエステル、プラスチック　器：ポリレジン</t>
    <rPh sb="14" eb="15">
      <t>ウツワ</t>
    </rPh>
    <phoneticPr fontId="8"/>
  </si>
  <si>
    <t xml:space="preserve">HP04-50CM </t>
    <phoneticPr fontId="1"/>
  </si>
  <si>
    <t>A-51062</t>
    <phoneticPr fontId="8"/>
  </si>
  <si>
    <t xml:space="preserve">約W100×D90×H215cm　 器のみ：Φ50×H44cm　 </t>
    <phoneticPr fontId="8"/>
  </si>
  <si>
    <t xml:space="preserve">アセビ ボウル H215cm </t>
  </si>
  <si>
    <t>4589635440604</t>
    <phoneticPr fontId="8"/>
  </si>
  <si>
    <t>1615WH</t>
  </si>
  <si>
    <t>PRGR-1615WH</t>
  </si>
  <si>
    <t>ボウル</t>
    <phoneticPr fontId="8"/>
  </si>
  <si>
    <t>4589635440598</t>
    <phoneticPr fontId="8"/>
  </si>
  <si>
    <t>1615GY</t>
  </si>
  <si>
    <t>PRGR-1615GY</t>
  </si>
  <si>
    <t>A-76号</t>
    <rPh sb="4" eb="5">
      <t>ゴウ</t>
    </rPh>
    <phoneticPr fontId="1"/>
  </si>
  <si>
    <t xml:space="preserve">約W100×D90×H215cm　 器のみ：Φ43×H41cm </t>
    <phoneticPr fontId="8"/>
  </si>
  <si>
    <t xml:space="preserve">アセビ ラウンド H215cm </t>
  </si>
  <si>
    <t>4589635440581</t>
    <phoneticPr fontId="8"/>
  </si>
  <si>
    <t>PRGR-1614</t>
  </si>
  <si>
    <t>約W100×D90×H215cm　 器のみ：W40×D40×H40cm</t>
    <phoneticPr fontId="8"/>
  </si>
  <si>
    <t xml:space="preserve">アセビ  キューブ H215cm </t>
  </si>
  <si>
    <t>4589635440574</t>
    <phoneticPr fontId="8"/>
  </si>
  <si>
    <t>PRGR-1613</t>
  </si>
  <si>
    <t>A-51061</t>
  </si>
  <si>
    <t>約W90×D65×H165cm　 器のみ：Φ23×H42cm</t>
    <phoneticPr fontId="8"/>
  </si>
  <si>
    <t xml:space="preserve">アセビ  TPプランター H165cm </t>
  </si>
  <si>
    <t>4589635440567</t>
    <phoneticPr fontId="8"/>
  </si>
  <si>
    <t>PRGR-1612</t>
  </si>
  <si>
    <t>約W90×D65×H150cm　 器のみ：Φ30×H31cm</t>
    <phoneticPr fontId="8"/>
  </si>
  <si>
    <t>アセビ エッグポット H150cm</t>
  </si>
  <si>
    <t>4589635440536</t>
    <phoneticPr fontId="8"/>
  </si>
  <si>
    <t>1611IV</t>
  </si>
  <si>
    <t>PRGR-1611IV</t>
  </si>
  <si>
    <t>4589635440543</t>
    <phoneticPr fontId="8"/>
  </si>
  <si>
    <t>1611GY</t>
  </si>
  <si>
    <t>PRGR-1611GY</t>
  </si>
  <si>
    <t>4589635440550</t>
    <phoneticPr fontId="8"/>
  </si>
  <si>
    <t>1611BK</t>
  </si>
  <si>
    <t>PRGR-1611BK</t>
  </si>
  <si>
    <t>約W90×D65×H155cm　 器のみ：Φ29×H36cm</t>
    <phoneticPr fontId="8"/>
  </si>
  <si>
    <t xml:space="preserve">アセビ GWプランター H155cm </t>
  </si>
  <si>
    <t>4589635440499</t>
    <phoneticPr fontId="8"/>
  </si>
  <si>
    <t>1610WH</t>
  </si>
  <si>
    <t>PRGR-1610WH</t>
  </si>
  <si>
    <t>4589635440505</t>
    <phoneticPr fontId="8"/>
  </si>
  <si>
    <t>1610GY</t>
  </si>
  <si>
    <t>PRGR-1610GY</t>
  </si>
  <si>
    <t>約W90×D65×H155cm　 器のみ：Φ31×H29cm</t>
    <phoneticPr fontId="8"/>
  </si>
  <si>
    <t>4589635440512</t>
    <phoneticPr fontId="8"/>
  </si>
  <si>
    <t>1610BW</t>
  </si>
  <si>
    <t>PRGR-1610BW</t>
  </si>
  <si>
    <t>4589635440529</t>
    <phoneticPr fontId="8"/>
  </si>
  <si>
    <t>1610BG</t>
  </si>
  <si>
    <t>PRGR-1610BG</t>
  </si>
  <si>
    <t>A-51076</t>
  </si>
  <si>
    <t>約W60×D40×H150cm　 器のみ：Φ23×H42</t>
    <phoneticPr fontId="8"/>
  </si>
  <si>
    <t xml:space="preserve">ユッカ TPプランター H150cm </t>
    <phoneticPr fontId="8"/>
  </si>
  <si>
    <t>4589635440482</t>
    <phoneticPr fontId="8"/>
  </si>
  <si>
    <t>PRGR-1609</t>
  </si>
  <si>
    <r>
      <t>約W60×D40×H150cm　器＋スタンド：Φ</t>
    </r>
    <r>
      <rPr>
        <sz val="6"/>
        <color rgb="FFFF0000"/>
        <rFont val="游ゴシック"/>
        <family val="3"/>
        <charset val="128"/>
      </rPr>
      <t>37.5</t>
    </r>
    <r>
      <rPr>
        <sz val="6"/>
        <rFont val="游ゴシック"/>
        <family val="3"/>
        <charset val="128"/>
      </rPr>
      <t>×H46cm　器のみ：Φ30×H31cm</t>
    </r>
    <phoneticPr fontId="8"/>
  </si>
  <si>
    <t>ユッカ エッグポット脚付 H150cm</t>
    <rPh sb="10" eb="12">
      <t>アシツキ</t>
    </rPh>
    <phoneticPr fontId="1"/>
  </si>
  <si>
    <t>4589635440451</t>
    <phoneticPr fontId="8"/>
  </si>
  <si>
    <t>1608WIV</t>
  </si>
  <si>
    <t>PRGR-1608WIV</t>
  </si>
  <si>
    <t>4589635440468</t>
    <phoneticPr fontId="8"/>
  </si>
  <si>
    <t>1608WGY</t>
  </si>
  <si>
    <t>PRGR-1608WGY</t>
  </si>
  <si>
    <t>4589635440475</t>
    <phoneticPr fontId="8"/>
  </si>
  <si>
    <t>1608WBK</t>
  </si>
  <si>
    <t>PRGR-1608WBK</t>
  </si>
  <si>
    <t xml:space="preserve">約W60×D40×H135cm　器のみ：Φ30×H31cm　 </t>
    <phoneticPr fontId="8"/>
  </si>
  <si>
    <t>ユッカ エッグポット H135cm</t>
  </si>
  <si>
    <t>4589635440420</t>
    <phoneticPr fontId="8"/>
  </si>
  <si>
    <t>1608IV</t>
  </si>
  <si>
    <t>PRGR-1608IV</t>
  </si>
  <si>
    <t>エッグポット</t>
    <phoneticPr fontId="8"/>
  </si>
  <si>
    <t>4589635440437</t>
    <phoneticPr fontId="8"/>
  </si>
  <si>
    <t>1608GY</t>
  </si>
  <si>
    <t>PRGR-1608GY</t>
  </si>
  <si>
    <t>4589635440444</t>
    <phoneticPr fontId="8"/>
  </si>
  <si>
    <t>1608BK</t>
  </si>
  <si>
    <t>PRGR-1608BK</t>
  </si>
  <si>
    <t>約W60×D40×H140cm　器のみ：Φ29×H36cm</t>
    <phoneticPr fontId="8"/>
  </si>
  <si>
    <t>ユッカ GWプランター H140cm</t>
  </si>
  <si>
    <t>4589635440383</t>
    <phoneticPr fontId="8"/>
  </si>
  <si>
    <t>1607WH</t>
  </si>
  <si>
    <t>PRGR-1607WH</t>
  </si>
  <si>
    <t>4589635440390</t>
    <phoneticPr fontId="8"/>
  </si>
  <si>
    <t>1607GY</t>
  </si>
  <si>
    <t>PRGR-1607GY</t>
  </si>
  <si>
    <t>約W60×D40×H140cm　器のみ：Φ31×H29cm</t>
    <phoneticPr fontId="8"/>
  </si>
  <si>
    <t>4589635440406</t>
    <phoneticPr fontId="8"/>
  </si>
  <si>
    <t>1607BW</t>
  </si>
  <si>
    <t>PRGR-1607BW</t>
  </si>
  <si>
    <t>4589635440413</t>
    <phoneticPr fontId="8"/>
  </si>
  <si>
    <t>1607BG</t>
  </si>
  <si>
    <t>PRGR-1607BG</t>
  </si>
  <si>
    <t>VDZ0021</t>
  </si>
  <si>
    <t>約W100×D80×H172cm　器のみ：Φ28×H49cm</t>
    <phoneticPr fontId="8"/>
  </si>
  <si>
    <t>4589635439912</t>
    <phoneticPr fontId="8"/>
  </si>
  <si>
    <t>VDZ0020</t>
  </si>
  <si>
    <t>約W90×D85×H145cm　器のみ：Φ23×H42cm</t>
    <phoneticPr fontId="8"/>
  </si>
  <si>
    <t xml:space="preserve">アレカヤシ TPプランター H145cm </t>
  </si>
  <si>
    <t>4589635439905</t>
    <phoneticPr fontId="8"/>
  </si>
  <si>
    <t>PRGR-1605</t>
  </si>
  <si>
    <r>
      <t>約W90×D85×H145cm　器＋スタンド：Φ</t>
    </r>
    <r>
      <rPr>
        <sz val="6"/>
        <color rgb="FFFF0000"/>
        <rFont val="游ゴシック"/>
        <family val="3"/>
        <charset val="128"/>
      </rPr>
      <t>37.5</t>
    </r>
    <r>
      <rPr>
        <sz val="6"/>
        <rFont val="游ゴシック"/>
        <family val="3"/>
        <charset val="128"/>
      </rPr>
      <t>×H46cm　器のみ：Φ30×H31cm</t>
    </r>
    <phoneticPr fontId="8"/>
  </si>
  <si>
    <t xml:space="preserve">アレカヤシ エッグポット脚付 H145cm </t>
  </si>
  <si>
    <t>4589635439875</t>
    <phoneticPr fontId="8"/>
  </si>
  <si>
    <t>1604WIV</t>
  </si>
  <si>
    <t>PRGR-1604WIV</t>
  </si>
  <si>
    <t>4589635439882</t>
    <phoneticPr fontId="8"/>
  </si>
  <si>
    <t>1604WGY</t>
  </si>
  <si>
    <t>PRGR-1604WGY</t>
  </si>
  <si>
    <t>4589635439899</t>
    <phoneticPr fontId="8"/>
  </si>
  <si>
    <t>1604WBK</t>
  </si>
  <si>
    <t>PRGR-1604WBK</t>
  </si>
  <si>
    <t>約W90×D85×H130cm　器のみ：Φ30×H31cm</t>
    <phoneticPr fontId="8"/>
  </si>
  <si>
    <t>アレカヤシ エッグポット H130cm</t>
  </si>
  <si>
    <t>4589635439844</t>
    <phoneticPr fontId="8"/>
  </si>
  <si>
    <t>1604IV</t>
  </si>
  <si>
    <t>PRGR-1604IV</t>
  </si>
  <si>
    <t>4589635439851</t>
    <phoneticPr fontId="8"/>
  </si>
  <si>
    <t>1604GY</t>
  </si>
  <si>
    <t>PRGR-1604GY</t>
  </si>
  <si>
    <t>4589635439868</t>
    <phoneticPr fontId="8"/>
  </si>
  <si>
    <t>1604BK</t>
  </si>
  <si>
    <t>PRGR-1604BK</t>
  </si>
  <si>
    <t>VGZ0029</t>
  </si>
  <si>
    <t>約W105×D85×H195cm　器のみ：Φ50×H44cm</t>
    <phoneticPr fontId="8"/>
  </si>
  <si>
    <t xml:space="preserve">パキラ ボウル H195cm </t>
  </si>
  <si>
    <t>4589635439837</t>
    <phoneticPr fontId="8"/>
  </si>
  <si>
    <t>1603WH</t>
  </si>
  <si>
    <t>PRGR-1603WH</t>
  </si>
  <si>
    <t>4589635439820</t>
    <phoneticPr fontId="8"/>
  </si>
  <si>
    <t>1603GY</t>
  </si>
  <si>
    <t>PRGR-1603GY</t>
  </si>
  <si>
    <t>約W105×D85×H195cm　器のみ：Φ43×H41cm</t>
    <phoneticPr fontId="8"/>
  </si>
  <si>
    <t xml:space="preserve">パキラ ラウンド H195cm </t>
  </si>
  <si>
    <t>4589635439813</t>
    <phoneticPr fontId="8"/>
  </si>
  <si>
    <t>PRGR-1602</t>
  </si>
  <si>
    <t xml:space="preserve">約W105×D85×H195cm　器のみ：W40×D40×H40cm　 </t>
    <phoneticPr fontId="8"/>
  </si>
  <si>
    <t xml:space="preserve">パキラ キューブ H195cm </t>
  </si>
  <si>
    <t>4589635439806</t>
    <phoneticPr fontId="8"/>
  </si>
  <si>
    <t>PRGR-1601</t>
  </si>
  <si>
    <t xml:space="preserve">約W105×D85×H195cm　器のみ：Φ38×H36cm　 </t>
    <phoneticPr fontId="8"/>
  </si>
  <si>
    <t xml:space="preserve">パキラ レムリアポット H195cm </t>
  </si>
  <si>
    <t>4589635439790</t>
    <phoneticPr fontId="8"/>
  </si>
  <si>
    <t>PRGR-1600</t>
  </si>
  <si>
    <t>約W70×D55×H172cm　器のみ：Φ28×H49cm</t>
    <phoneticPr fontId="8"/>
  </si>
  <si>
    <t>パキラ TPプランター H172cm</t>
  </si>
  <si>
    <t>4589635439783</t>
    <phoneticPr fontId="8"/>
  </si>
  <si>
    <t>PRGR-1598</t>
  </si>
  <si>
    <r>
      <t>約W70×D50×H170cm　 器＋スタンド：Φ</t>
    </r>
    <r>
      <rPr>
        <sz val="6"/>
        <color rgb="FFFF0000"/>
        <rFont val="游ゴシック"/>
        <family val="3"/>
        <charset val="128"/>
      </rPr>
      <t>37.5</t>
    </r>
    <r>
      <rPr>
        <sz val="6"/>
        <rFont val="游ゴシック"/>
        <family val="3"/>
        <charset val="128"/>
      </rPr>
      <t>×H46cm　器のみ：Φ30×H31cm</t>
    </r>
    <phoneticPr fontId="8"/>
  </si>
  <si>
    <t xml:space="preserve">パキラ エッグポット脚付 H170cm </t>
  </si>
  <si>
    <t>4589635439752</t>
    <phoneticPr fontId="8"/>
  </si>
  <si>
    <t>1597WIV</t>
  </si>
  <si>
    <t>PRGR-1597WIV</t>
  </si>
  <si>
    <t>4589635439769</t>
    <phoneticPr fontId="8"/>
  </si>
  <si>
    <t>1597WGY</t>
  </si>
  <si>
    <t>PRGR-1597WGY</t>
  </si>
  <si>
    <t>4589635439776</t>
    <phoneticPr fontId="8"/>
  </si>
  <si>
    <t>1597WBK</t>
  </si>
  <si>
    <t>PRGR-1597WBK</t>
  </si>
  <si>
    <t xml:space="preserve">約W70×D55×H155cm　器のみ：Φ30×H31cm </t>
    <phoneticPr fontId="8"/>
  </si>
  <si>
    <t>パキラ エッグポット H155cm</t>
  </si>
  <si>
    <t>4589635439721</t>
    <phoneticPr fontId="8"/>
  </si>
  <si>
    <t>1597IV</t>
  </si>
  <si>
    <t>PRGR-1597IV</t>
  </si>
  <si>
    <t>4589635439738</t>
    <phoneticPr fontId="8"/>
  </si>
  <si>
    <t>1597GY</t>
  </si>
  <si>
    <t>PRGR-1597GY</t>
  </si>
  <si>
    <t>4589635439745</t>
    <phoneticPr fontId="8"/>
  </si>
  <si>
    <t>1597BK</t>
  </si>
  <si>
    <t>PRGR-1597BK</t>
  </si>
  <si>
    <t xml:space="preserve">約W70×D55×H150cm　器のみ：Φ29×H36cm </t>
    <phoneticPr fontId="8"/>
  </si>
  <si>
    <t>パキラ GWプランター H150cm</t>
  </si>
  <si>
    <t>4589635439660</t>
    <phoneticPr fontId="8"/>
  </si>
  <si>
    <t>1596WH</t>
  </si>
  <si>
    <t>PRGR-1596WH</t>
  </si>
  <si>
    <r>
      <t>約W70×D55×H175cm　器＋スタンド：Φ</t>
    </r>
    <r>
      <rPr>
        <sz val="6"/>
        <color rgb="FFFF0000"/>
        <rFont val="游ゴシック"/>
        <family val="3"/>
        <charset val="128"/>
      </rPr>
      <t>37.5</t>
    </r>
    <r>
      <rPr>
        <sz val="6"/>
        <rFont val="游ゴシック"/>
        <family val="3"/>
        <charset val="128"/>
      </rPr>
      <t xml:space="preserve">×H44cm　器のみ：Φ31×H29cm </t>
    </r>
    <phoneticPr fontId="8"/>
  </si>
  <si>
    <t xml:space="preserve">パキラ GWプランター脚付 H175cm </t>
    <phoneticPr fontId="8"/>
  </si>
  <si>
    <t>4589635439707</t>
    <phoneticPr fontId="8"/>
  </si>
  <si>
    <t>1596WBW</t>
  </si>
  <si>
    <t>PRGR-1596WBW</t>
  </si>
  <si>
    <t>4589635439714</t>
    <phoneticPr fontId="8"/>
  </si>
  <si>
    <t>1596WBG</t>
  </si>
  <si>
    <t>PRGR-1596WBG</t>
  </si>
  <si>
    <t>4589635439677</t>
    <phoneticPr fontId="8"/>
  </si>
  <si>
    <t>1596GY</t>
  </si>
  <si>
    <t>PRGR-1596GY</t>
  </si>
  <si>
    <t>約W70×D55×H150cm　器のみ：Φ31×H29cm</t>
    <phoneticPr fontId="8"/>
  </si>
  <si>
    <t>4589635439684</t>
    <phoneticPr fontId="8"/>
  </si>
  <si>
    <t>1596BW</t>
  </si>
  <si>
    <t>PRGR-1596BW</t>
  </si>
  <si>
    <t>4589635439691</t>
    <phoneticPr fontId="8"/>
  </si>
  <si>
    <t>1596BG</t>
  </si>
  <si>
    <t>PRGR-1596BG</t>
  </si>
  <si>
    <t>ポリエステル、プラスチック　器：プラスチック</t>
    <rPh sb="14" eb="15">
      <t>ウツワ</t>
    </rPh>
    <phoneticPr fontId="8"/>
  </si>
  <si>
    <t>A-27号</t>
    <rPh sb="4" eb="5">
      <t>ゴウ</t>
    </rPh>
    <phoneticPr fontId="1"/>
  </si>
  <si>
    <t>【40%OFF】限定23</t>
    <phoneticPr fontId="8"/>
  </si>
  <si>
    <t>約W23×D23×H28cm　器のみ：Φ11×H10cm</t>
    <phoneticPr fontId="8"/>
  </si>
  <si>
    <t>コーラルファーン リサイクルポット H28cm</t>
  </si>
  <si>
    <t>PRGR-1595</t>
  </si>
  <si>
    <t>プランター</t>
    <phoneticPr fontId="8"/>
  </si>
  <si>
    <t>【40%OFF】</t>
    <phoneticPr fontId="8"/>
  </si>
  <si>
    <t>約W20×D20×H24cm　器のみ：Φ11×H10cm</t>
    <phoneticPr fontId="8"/>
  </si>
  <si>
    <t>アジアンタム リサイクルポット H24cm</t>
  </si>
  <si>
    <t>PRGR-1594</t>
  </si>
  <si>
    <t>プランター</t>
  </si>
  <si>
    <t>【50%OFF】限定16</t>
    <phoneticPr fontId="8"/>
  </si>
  <si>
    <t>約W28×D28×H34cm　器のみ：Φ15.5×H15cm</t>
    <phoneticPr fontId="8"/>
  </si>
  <si>
    <t>デイル リサイクルポット H34cm</t>
    <phoneticPr fontId="8"/>
  </si>
  <si>
    <t>PRGR-1593</t>
  </si>
  <si>
    <t>【50%OFF】</t>
    <phoneticPr fontId="8"/>
  </si>
  <si>
    <t>約W28×D28×H30cm　器のみ：Φ15.5×H15cm</t>
    <phoneticPr fontId="8"/>
  </si>
  <si>
    <t>アジアンタム リサイクルポット H30cm</t>
  </si>
  <si>
    <t>PRGR-1592</t>
  </si>
  <si>
    <t>A-20号　改</t>
    <rPh sb="4" eb="5">
      <t>ゴウ</t>
    </rPh>
    <rPh sb="6" eb="7">
      <t>アラタ</t>
    </rPh>
    <phoneticPr fontId="1"/>
  </si>
  <si>
    <t>【50%OFF】限定10</t>
    <phoneticPr fontId="8"/>
  </si>
  <si>
    <t>約W30×D30×H78cm　器のみ：Φ18×H36cm</t>
    <phoneticPr fontId="8"/>
  </si>
  <si>
    <t>サンスベリア スリムプランター H78cm</t>
    <phoneticPr fontId="8"/>
  </si>
  <si>
    <t>PRGR-1591</t>
  </si>
  <si>
    <t>スリムプランター</t>
  </si>
  <si>
    <t>約W40×D34×H56cm　器のみ：Φ18×H36cm</t>
    <phoneticPr fontId="8"/>
  </si>
  <si>
    <t>アイビー スリムプランターH56cm</t>
  </si>
  <si>
    <t>PRGR-1590</t>
  </si>
  <si>
    <t>ポリエステル、プラスチック  器 セメント・天然木</t>
    <phoneticPr fontId="8"/>
  </si>
  <si>
    <t>約W57×D57×H58cm　器＋スタンド：Φ22.5×H34cm　器のみ：Φ18×H21cm</t>
    <phoneticPr fontId="8"/>
  </si>
  <si>
    <t>1589W</t>
    <phoneticPr fontId="8"/>
  </si>
  <si>
    <t>オベリスポット</t>
  </si>
  <si>
    <t>6月上旬</t>
    <phoneticPr fontId="8"/>
  </si>
  <si>
    <t>仕様変更日</t>
    <rPh sb="0" eb="5">
      <t>シヨウヘンコウビ</t>
    </rPh>
    <phoneticPr fontId="8"/>
  </si>
  <si>
    <t>変更</t>
    <rPh sb="0" eb="2">
      <t>ヘンコウ</t>
    </rPh>
    <phoneticPr fontId="8"/>
  </si>
  <si>
    <t>ポリエステル、プラスチック  器 セメント</t>
    <phoneticPr fontId="8"/>
  </si>
  <si>
    <t>24年4月仕様変更</t>
    <rPh sb="2" eb="3">
      <t>ネン</t>
    </rPh>
    <rPh sb="4" eb="5">
      <t>ガツ</t>
    </rPh>
    <rPh sb="5" eb="9">
      <t>シヨウヘンコウ</t>
    </rPh>
    <phoneticPr fontId="8"/>
  </si>
  <si>
    <t>約W58×D58×H42cm 　器のみ：Φ18×H21cm</t>
    <phoneticPr fontId="8"/>
  </si>
  <si>
    <t>タマシダ オベリスポットM</t>
    <phoneticPr fontId="8"/>
  </si>
  <si>
    <t>※2024.04.12廃番終了に変更</t>
    <phoneticPr fontId="8"/>
  </si>
  <si>
    <t>4月中旬</t>
    <phoneticPr fontId="8"/>
  </si>
  <si>
    <t>2024年4月廃番</t>
    <rPh sb="4" eb="5">
      <t>ネン</t>
    </rPh>
    <rPh sb="6" eb="7">
      <t>ガツ</t>
    </rPh>
    <phoneticPr fontId="8"/>
  </si>
  <si>
    <t>約W42×D35×H45cm　器のみ：Φ12.5×H15cm</t>
    <phoneticPr fontId="8"/>
  </si>
  <si>
    <t>約W24×D24×H45cm　器のみ：Φ12.5×H15cm</t>
    <phoneticPr fontId="8"/>
  </si>
  <si>
    <t>パキラ レッグプランター</t>
  </si>
  <si>
    <t>4589635439165</t>
  </si>
  <si>
    <t>PRGR-1587</t>
  </si>
  <si>
    <t>約W25×D25×H23cm　器のみ：Φ12.5×H15cm</t>
    <phoneticPr fontId="8"/>
  </si>
  <si>
    <t>シュガーバイン レッグプランター</t>
  </si>
  <si>
    <t>4589635439158</t>
  </si>
  <si>
    <t>PRGR-1586</t>
  </si>
  <si>
    <t>A-22号</t>
    <rPh sb="4" eb="5">
      <t>ゴウ</t>
    </rPh>
    <phoneticPr fontId="1"/>
  </si>
  <si>
    <t xml:space="preserve">約W70～100×D18×H110cm　 </t>
    <phoneticPr fontId="8"/>
  </si>
  <si>
    <t>グリーンカーテン</t>
  </si>
  <si>
    <t xml:space="preserve">約W70～100×D16×H110cm   </t>
  </si>
  <si>
    <t>A-60号</t>
    <rPh sb="4" eb="5">
      <t>ゴウ</t>
    </rPh>
    <phoneticPr fontId="1"/>
  </si>
  <si>
    <t>約W20×D13×H52cm</t>
  </si>
  <si>
    <t>ハンギングプランツ</t>
    <phoneticPr fontId="8"/>
  </si>
  <si>
    <t>A-55号</t>
    <rPh sb="4" eb="5">
      <t>ゴウ</t>
    </rPh>
    <phoneticPr fontId="1"/>
  </si>
  <si>
    <t>約W20×D14×H55cm</t>
  </si>
  <si>
    <t>約W22×D10×H70cm</t>
  </si>
  <si>
    <t>丸葉シダ ハンギングプランツ</t>
  </si>
  <si>
    <t>4589635439103</t>
  </si>
  <si>
    <t>PRGR-1581</t>
  </si>
  <si>
    <t>A-4号</t>
    <rPh sb="3" eb="4">
      <t>ゴウ</t>
    </rPh>
    <phoneticPr fontId="1"/>
  </si>
  <si>
    <t>約W14×D7×H110cm</t>
  </si>
  <si>
    <t>A-35号 1/2</t>
    <rPh sb="4" eb="5">
      <t>ゴウ</t>
    </rPh>
    <phoneticPr fontId="1"/>
  </si>
  <si>
    <t>約W12×D7×H80cm</t>
  </si>
  <si>
    <t>ディスキディア ハンギングプランツ SI</t>
    <phoneticPr fontId="8"/>
  </si>
  <si>
    <t>4589635439080</t>
  </si>
  <si>
    <t>PRGR-1579</t>
  </si>
  <si>
    <t>ディスキディア ハンギングプランツ GR</t>
    <phoneticPr fontId="8"/>
  </si>
  <si>
    <t>4589635439073</t>
  </si>
  <si>
    <t>PRGR-1578</t>
  </si>
  <si>
    <t>約W18×D14×H70cm</t>
  </si>
  <si>
    <t>約W30×D15×H80cm</t>
  </si>
  <si>
    <t>約W20×D16×H110cm</t>
  </si>
  <si>
    <t>ジャスミン mix ハンギングプランツ</t>
  </si>
  <si>
    <t>4589635439042</t>
  </si>
  <si>
    <t>PRGR-1575</t>
  </si>
  <si>
    <t>約W22×D15×H70cm</t>
  </si>
  <si>
    <t>スキンダブサス mix ハンギングプランツ</t>
  </si>
  <si>
    <t>4589635439035</t>
  </si>
  <si>
    <t>PRGR-1574</t>
  </si>
  <si>
    <t>23年品名変更</t>
    <phoneticPr fontId="8"/>
  </si>
  <si>
    <r>
      <t>約W85×D18×H100cm</t>
    </r>
    <r>
      <rPr>
        <sz val="6"/>
        <color rgb="FFFF0000"/>
        <rFont val="游ゴシック"/>
        <family val="3"/>
        <charset val="128"/>
      </rPr>
      <t xml:space="preserve"> 裏面枠：W75×D5.5×H75cm</t>
    </r>
    <r>
      <rPr>
        <sz val="6"/>
        <rFont val="游ゴシック"/>
        <family val="3"/>
        <charset val="128"/>
      </rPr>
      <t>（9枚連結サイズ）</t>
    </r>
    <phoneticPr fontId="8"/>
  </si>
  <si>
    <t>グリーンパネルB 75cm角</t>
    <phoneticPr fontId="8"/>
  </si>
  <si>
    <t>4589635439028</t>
  </si>
  <si>
    <t>1573EP</t>
  </si>
  <si>
    <t>PRGR-1573EP</t>
  </si>
  <si>
    <t>A-45号（H80罫線入）</t>
    <phoneticPr fontId="8"/>
  </si>
  <si>
    <r>
      <t>約W85×D20×H90cm　</t>
    </r>
    <r>
      <rPr>
        <sz val="6"/>
        <color rgb="FFFF0000"/>
        <rFont val="游ゴシック"/>
        <family val="3"/>
        <charset val="128"/>
      </rPr>
      <t>裏面枠：W75×D5.5×H75cm</t>
    </r>
    <r>
      <rPr>
        <sz val="6"/>
        <rFont val="游ゴシック"/>
        <family val="3"/>
        <charset val="128"/>
      </rPr>
      <t>（9枚連結サイズ）</t>
    </r>
    <phoneticPr fontId="8"/>
  </si>
  <si>
    <t>グリーンパネルA 75cm角</t>
    <rPh sb="13" eb="14">
      <t>カク</t>
    </rPh>
    <phoneticPr fontId="8"/>
  </si>
  <si>
    <t>4589635439011</t>
  </si>
  <si>
    <t>1572EP</t>
  </si>
  <si>
    <t>PRGR-1572EP</t>
  </si>
  <si>
    <t>A-64号</t>
    <phoneticPr fontId="8"/>
  </si>
  <si>
    <r>
      <t>約W55×D13×H73cm　</t>
    </r>
    <r>
      <rPr>
        <sz val="6"/>
        <color rgb="FFFF0000"/>
        <rFont val="游ゴシック"/>
        <family val="3"/>
        <charset val="128"/>
      </rPr>
      <t>裏面枠：W50×D5.5×H50cm</t>
    </r>
    <r>
      <rPr>
        <sz val="6"/>
        <rFont val="游ゴシック"/>
        <family val="3"/>
        <charset val="128"/>
      </rPr>
      <t>（4枚連結サイズ）</t>
    </r>
    <phoneticPr fontId="8"/>
  </si>
  <si>
    <t>グリーンパネルL 50cm角</t>
    <phoneticPr fontId="8"/>
  </si>
  <si>
    <t>4589635439004</t>
  </si>
  <si>
    <t>1571EP</t>
  </si>
  <si>
    <t>PRGR-1571EP</t>
  </si>
  <si>
    <r>
      <t>約W60×D20×H75cm　</t>
    </r>
    <r>
      <rPr>
        <sz val="6"/>
        <color rgb="FFFF0000"/>
        <rFont val="游ゴシック"/>
        <family val="3"/>
        <charset val="128"/>
      </rPr>
      <t>裏面枠：W50×D5.5×H50cm</t>
    </r>
    <r>
      <rPr>
        <sz val="6"/>
        <rFont val="游ゴシック"/>
        <family val="3"/>
        <charset val="128"/>
      </rPr>
      <t>（4枚連結サイズ）</t>
    </r>
    <phoneticPr fontId="8"/>
  </si>
  <si>
    <t>グリーンパネルK 50cm角</t>
    <phoneticPr fontId="8"/>
  </si>
  <si>
    <t>4589635438991</t>
    <phoneticPr fontId="8"/>
  </si>
  <si>
    <t>1570EP</t>
  </si>
  <si>
    <t>PRGR-1570EP</t>
  </si>
  <si>
    <r>
      <t>約W60×D18×H62cm　</t>
    </r>
    <r>
      <rPr>
        <sz val="6"/>
        <color rgb="FFFF0000"/>
        <rFont val="游ゴシック"/>
        <family val="3"/>
        <charset val="128"/>
      </rPr>
      <t>裏面枠：W50×D5.5×H50cm</t>
    </r>
    <r>
      <rPr>
        <sz val="6"/>
        <rFont val="游ゴシック"/>
        <family val="3"/>
        <charset val="128"/>
      </rPr>
      <t>（4枚連結サイズ）</t>
    </r>
    <phoneticPr fontId="8"/>
  </si>
  <si>
    <t>グリーンパネルJ 50cm角</t>
    <phoneticPr fontId="8"/>
  </si>
  <si>
    <t>4589635438984</t>
    <phoneticPr fontId="8"/>
  </si>
  <si>
    <t>1569EP</t>
  </si>
  <si>
    <t>PRGR-1569EP</t>
  </si>
  <si>
    <r>
      <t>約W58×D18×H62cm　</t>
    </r>
    <r>
      <rPr>
        <sz val="6"/>
        <color rgb="FFFF0000"/>
        <rFont val="游ゴシック"/>
        <family val="3"/>
        <charset val="128"/>
      </rPr>
      <t>裏面枠：W50×D5.5×H50cm</t>
    </r>
    <r>
      <rPr>
        <sz val="6"/>
        <rFont val="游ゴシック"/>
        <family val="3"/>
        <charset val="128"/>
      </rPr>
      <t>（4枚連結サイズ）</t>
    </r>
    <phoneticPr fontId="8"/>
  </si>
  <si>
    <t>グリーンパネルI 50cm角</t>
    <phoneticPr fontId="8"/>
  </si>
  <si>
    <t>4589635438977</t>
  </si>
  <si>
    <t>1568EP</t>
    <phoneticPr fontId="8"/>
  </si>
  <si>
    <t>PRGR-1568EP</t>
    <phoneticPr fontId="8"/>
  </si>
  <si>
    <r>
      <t>約W55×D13×H70cm　</t>
    </r>
    <r>
      <rPr>
        <sz val="6"/>
        <color rgb="FFFF0000"/>
        <rFont val="游ゴシック"/>
        <family val="3"/>
        <charset val="128"/>
      </rPr>
      <t>裏面枠：W50×D5.5×H50cm</t>
    </r>
    <r>
      <rPr>
        <sz val="6"/>
        <rFont val="游ゴシック"/>
        <family val="3"/>
        <charset val="128"/>
      </rPr>
      <t>（4枚連結サイズ）</t>
    </r>
    <phoneticPr fontId="8"/>
  </si>
  <si>
    <t>グリーンパネルP 50cm角</t>
    <phoneticPr fontId="8"/>
  </si>
  <si>
    <t>4589635438960</t>
  </si>
  <si>
    <t>1567EP</t>
  </si>
  <si>
    <t>PRGR-1567EP</t>
  </si>
  <si>
    <r>
      <t>約W55×D15×H90cm　</t>
    </r>
    <r>
      <rPr>
        <sz val="6"/>
        <color rgb="FFFF0000"/>
        <rFont val="游ゴシック"/>
        <family val="3"/>
        <charset val="128"/>
      </rPr>
      <t>裏面枠：W50×D5.5×H50cm</t>
    </r>
    <r>
      <rPr>
        <sz val="6"/>
        <rFont val="游ゴシック"/>
        <family val="3"/>
        <charset val="128"/>
      </rPr>
      <t>（4枚連結サイズ）</t>
    </r>
    <phoneticPr fontId="8"/>
  </si>
  <si>
    <t>グリーンパネルO 50cm角</t>
    <phoneticPr fontId="8"/>
  </si>
  <si>
    <t>4589635438953</t>
  </si>
  <si>
    <t>1566EP</t>
  </si>
  <si>
    <t>PRGR-1566EP</t>
  </si>
  <si>
    <r>
      <t xml:space="preserve">約W55×D12×H70cm  </t>
    </r>
    <r>
      <rPr>
        <sz val="6"/>
        <color rgb="FFFF0000"/>
        <rFont val="游ゴシック"/>
        <family val="3"/>
        <charset val="128"/>
      </rPr>
      <t>裏面枠：W50×D5.5×H50cm</t>
    </r>
    <r>
      <rPr>
        <sz val="6"/>
        <rFont val="游ゴシック"/>
        <family val="3"/>
        <charset val="128"/>
      </rPr>
      <t>（4枚連結サイズ）</t>
    </r>
    <phoneticPr fontId="8"/>
  </si>
  <si>
    <t>グリーンパネルN 50cm角</t>
    <phoneticPr fontId="8"/>
  </si>
  <si>
    <t>4589635438946</t>
  </si>
  <si>
    <t>1565EP</t>
  </si>
  <si>
    <t>PRGR-1565EP</t>
  </si>
  <si>
    <r>
      <t xml:space="preserve">約W55×D18×H60cm  </t>
    </r>
    <r>
      <rPr>
        <sz val="6"/>
        <color rgb="FFFF0000"/>
        <rFont val="游ゴシック"/>
        <family val="3"/>
        <charset val="128"/>
      </rPr>
      <t>裏面枠：W50×D5.5×H50cm</t>
    </r>
    <r>
      <rPr>
        <sz val="6"/>
        <rFont val="游ゴシック"/>
        <family val="3"/>
        <charset val="128"/>
      </rPr>
      <t>（4枚連結サイズ）</t>
    </r>
    <rPh sb="16" eb="19">
      <t>ウラメンワク</t>
    </rPh>
    <phoneticPr fontId="8"/>
  </si>
  <si>
    <t>グリーンパネルM 50cm角</t>
    <rPh sb="13" eb="14">
      <t>カク</t>
    </rPh>
    <phoneticPr fontId="8"/>
  </si>
  <si>
    <t>4589635438939</t>
  </si>
  <si>
    <t>1564EP</t>
  </si>
  <si>
    <t>PRGR-1564EP</t>
    <phoneticPr fontId="8"/>
  </si>
  <si>
    <t>品番変更(PRGR-1662に改定)</t>
    <rPh sb="15" eb="17">
      <t>カイテイ</t>
    </rPh>
    <phoneticPr fontId="8"/>
  </si>
  <si>
    <t>2024年6月品番変更PRGR-1662へ</t>
    <phoneticPr fontId="8"/>
  </si>
  <si>
    <t>1564</t>
    <phoneticPr fontId="8"/>
  </si>
  <si>
    <t>23年3月発売</t>
  </si>
  <si>
    <t>A-27号</t>
    <rPh sb="4" eb="5">
      <t>ゴウ</t>
    </rPh>
    <phoneticPr fontId="28"/>
  </si>
  <si>
    <t>約W30×D30×H84cm　マクラメハンギングのみ：約H84cm  ポットのみ：Φ12×H10.5cm</t>
  </si>
  <si>
    <t>リプサリスポット マクラメハンギング</t>
    <phoneticPr fontId="8"/>
  </si>
  <si>
    <t>1563</t>
  </si>
  <si>
    <t>PRGR-1563</t>
    <phoneticPr fontId="8"/>
  </si>
  <si>
    <t>ハンギング</t>
    <phoneticPr fontId="8"/>
  </si>
  <si>
    <t>✕</t>
  </si>
  <si>
    <t>A-52号</t>
    <rPh sb="4" eb="5">
      <t>ゴウ</t>
    </rPh>
    <phoneticPr fontId="8"/>
  </si>
  <si>
    <t>テッセンソウ：200
モルガニアナム：300
ミリオン：215</t>
    <phoneticPr fontId="8"/>
  </si>
  <si>
    <t>テッセンソウ：200g
モルガニアナム：300g
ミリオン：215g</t>
    <phoneticPr fontId="8"/>
  </si>
  <si>
    <t>テッセンソウ：約W15×D15×H12cm　ミリオン：約W10×D10×H16cm　モルガニアナム：約W10×D10×H17cm　器のみ：W7.5×D7.5×H7cm(皿込)</t>
    <rPh sb="65" eb="66">
      <t>ウツワ</t>
    </rPh>
    <phoneticPr fontId="8"/>
  </si>
  <si>
    <t>1562S</t>
  </si>
  <si>
    <t>皿付ミニベース</t>
    <phoneticPr fontId="8"/>
  </si>
  <si>
    <t>テッセンソウ：185
モルガニアナム：285
ミリオン：200</t>
    <phoneticPr fontId="8"/>
  </si>
  <si>
    <t>テッセンソウ：185g
モルガニアナム：285g
ミリオン：200g</t>
    <phoneticPr fontId="8"/>
  </si>
  <si>
    <t>1562E</t>
    <phoneticPr fontId="8"/>
  </si>
  <si>
    <t>P-FG0121</t>
    <phoneticPr fontId="8"/>
  </si>
  <si>
    <t>FG0121</t>
    <phoneticPr fontId="8"/>
  </si>
  <si>
    <t>約W75×D60×H200cm 器のみ：Φ28×H49cm</t>
    <phoneticPr fontId="8"/>
  </si>
  <si>
    <t>1561</t>
    <phoneticPr fontId="8"/>
  </si>
  <si>
    <t>A-25号（H45罫線入）</t>
    <rPh sb="4" eb="5">
      <t>ゴウ</t>
    </rPh>
    <rPh sb="9" eb="11">
      <t>ケイセン</t>
    </rPh>
    <rPh sb="11" eb="12">
      <t>イ</t>
    </rPh>
    <phoneticPr fontId="41"/>
  </si>
  <si>
    <t>約W55×D45×H40cm 器のみ：Φ20×H23cm</t>
  </si>
  <si>
    <t>1560GY</t>
    <phoneticPr fontId="8"/>
  </si>
  <si>
    <t>レザーポット</t>
    <phoneticPr fontId="8"/>
  </si>
  <si>
    <t>1560BE</t>
    <phoneticPr fontId="8"/>
  </si>
  <si>
    <t>約W38×D38×H60cm 器のみ：Φ20×H23cm</t>
  </si>
  <si>
    <t>1559GY</t>
    <phoneticPr fontId="8"/>
  </si>
  <si>
    <t>1559BE</t>
    <phoneticPr fontId="8"/>
  </si>
  <si>
    <t>シノブ：75　サンキライ：55　松吹き流し：80</t>
    <phoneticPr fontId="8"/>
  </si>
  <si>
    <t>シノブ：75g　サンキライ：55g　松吹き流し：80g</t>
    <phoneticPr fontId="8"/>
  </si>
  <si>
    <t>サンキライ：約W10×D8×H10cm　シノブ：約W17×D10×H12cm　松　吹き流し：約W15×D8×H13cm　器のみ：黒錆Φ6.2×Ｈ3.5cm　御本手Φ6.3×Ｈ4cm</t>
    <rPh sb="60" eb="61">
      <t>ウツワ</t>
    </rPh>
    <rPh sb="64" eb="66">
      <t>クロサビ</t>
    </rPh>
    <rPh sb="78" eb="80">
      <t>ゴホン</t>
    </rPh>
    <rPh sb="80" eb="81">
      <t>テ</t>
    </rPh>
    <phoneticPr fontId="8"/>
  </si>
  <si>
    <t>1558</t>
  </si>
  <si>
    <t>ぐいのみ</t>
    <phoneticPr fontId="8"/>
  </si>
  <si>
    <t>シノブ：55　サンキライ：40　松吹き流し：80</t>
    <phoneticPr fontId="8"/>
  </si>
  <si>
    <t>シノブ：55g　サンキライ：40g　松吹き流し：80g</t>
    <phoneticPr fontId="8"/>
  </si>
  <si>
    <t>サンキライ：約W10×D8×H10cm　シノブ：約W17×D10×H12cm　 松 吹き流し：約W15×D8×H13cm　器のみ：白涼Φ5.8×Ｈ3.5cm　瑠璃菊型Φ5×Ｈ3.8cm　　御本手Φ6.3×Ｈ4cm</t>
    <rPh sb="61" eb="62">
      <t>ウツワ</t>
    </rPh>
    <rPh sb="65" eb="66">
      <t>ハク</t>
    </rPh>
    <rPh sb="66" eb="67">
      <t>リョウ</t>
    </rPh>
    <rPh sb="79" eb="82">
      <t>ルリキク</t>
    </rPh>
    <rPh sb="82" eb="83">
      <t>カタ</t>
    </rPh>
    <rPh sb="94" eb="97">
      <t>ゴホンテ</t>
    </rPh>
    <phoneticPr fontId="8"/>
  </si>
  <si>
    <t>1557</t>
  </si>
  <si>
    <t>A-45号（H80罫線入）</t>
  </si>
  <si>
    <t>約W50×D50×H100cm　器＋スタンド：Φ25×H47cm（器のみ/Φ19×H20）</t>
  </si>
  <si>
    <t>1556</t>
    <phoneticPr fontId="8"/>
  </si>
  <si>
    <t>ウッドスタンドポット</t>
    <phoneticPr fontId="8"/>
  </si>
  <si>
    <t>約W35×D35×H100cm　器＋スタンド：Φ25×H47cm（器のみ/Φ19×H20）</t>
  </si>
  <si>
    <t>1555</t>
    <phoneticPr fontId="8"/>
  </si>
  <si>
    <t>約W45×D45×H94cm  　器＋スタンド：Φ25×H47cm（器のみ/Φ19×H20）</t>
  </si>
  <si>
    <t>1554</t>
    <phoneticPr fontId="8"/>
  </si>
  <si>
    <t>23年3月発売</t>
    <phoneticPr fontId="8"/>
  </si>
  <si>
    <t>ポリエステル、プラスチック　器：ファイバークレイ　付属品：ココファイバー</t>
    <phoneticPr fontId="8"/>
  </si>
  <si>
    <t>約W140×D120×H210cm　器のみ：W40×D40×H40cm</t>
    <phoneticPr fontId="8"/>
  </si>
  <si>
    <t>1553</t>
    <phoneticPr fontId="8"/>
  </si>
  <si>
    <t>入荷箱そのまま使用</t>
    <rPh sb="0" eb="2">
      <t>ニュウカ</t>
    </rPh>
    <rPh sb="2" eb="3">
      <t>バコ</t>
    </rPh>
    <rPh sb="7" eb="9">
      <t>シヨウ</t>
    </rPh>
    <phoneticPr fontId="8"/>
  </si>
  <si>
    <t>約W100×D90×H178cm 　器のみ：W40×D40×H40cm</t>
    <phoneticPr fontId="8"/>
  </si>
  <si>
    <t>1552</t>
    <phoneticPr fontId="8"/>
  </si>
  <si>
    <t>約W70×D60×H177cm 　器のみ：W40×D40×H40cm</t>
    <phoneticPr fontId="8"/>
  </si>
  <si>
    <t>1551</t>
    <phoneticPr fontId="8"/>
  </si>
  <si>
    <t>約W90×D90×H200cm 　器のみ：W40×D40×H40cm</t>
    <phoneticPr fontId="8"/>
  </si>
  <si>
    <t>1550</t>
  </si>
  <si>
    <t>※2024.04.18</t>
    <phoneticPr fontId="8"/>
  </si>
  <si>
    <t>*</t>
    <phoneticPr fontId="8"/>
  </si>
  <si>
    <t>ポリエステル、プラスチック　器：ポリレジン　付属品：ココファイバー</t>
    <phoneticPr fontId="8"/>
  </si>
  <si>
    <t xml:space="preserve">HP04-50CM </t>
    <phoneticPr fontId="8"/>
  </si>
  <si>
    <t>約W140×D120×H210cm　器のみ：Φ50×H44cm</t>
    <phoneticPr fontId="8"/>
  </si>
  <si>
    <t>シダ ボウル H210cm</t>
    <phoneticPr fontId="8"/>
  </si>
  <si>
    <t>1549WH</t>
    <phoneticPr fontId="8"/>
  </si>
  <si>
    <t>ボウル</t>
  </si>
  <si>
    <t>1549GY</t>
    <phoneticPr fontId="8"/>
  </si>
  <si>
    <t>約W100×D90×H178cm 　器のみ：Φ42×H42cm</t>
  </si>
  <si>
    <t>1548WH</t>
    <phoneticPr fontId="8"/>
  </si>
  <si>
    <t>1548GY</t>
    <phoneticPr fontId="8"/>
  </si>
  <si>
    <t>約W70×D60×H177cm 　器のみ：Φ42×H42cm</t>
  </si>
  <si>
    <t>1547WH</t>
    <phoneticPr fontId="8"/>
  </si>
  <si>
    <t>1547GY</t>
  </si>
  <si>
    <t>約W90×D90×H200cm 　器のみ：Φ50×H44cm</t>
    <phoneticPr fontId="8"/>
  </si>
  <si>
    <t xml:space="preserve">オリーブ ボウル H200cm </t>
  </si>
  <si>
    <t>1546WH</t>
    <phoneticPr fontId="8"/>
  </si>
  <si>
    <t xml:space="preserve">オリーブ ボウル H200cm </t>
    <phoneticPr fontId="8"/>
  </si>
  <si>
    <t>1546GY</t>
    <phoneticPr fontId="8"/>
  </si>
  <si>
    <t>VR23101</t>
    <phoneticPr fontId="8"/>
  </si>
  <si>
    <t>約W105×D60×H200cm 　器のみ：W40×D40×H40cm</t>
    <phoneticPr fontId="8"/>
  </si>
  <si>
    <t>ツイストパキラ キューブ H200cm</t>
    <phoneticPr fontId="8"/>
  </si>
  <si>
    <t>1545</t>
    <phoneticPr fontId="8"/>
  </si>
  <si>
    <t>VR23100</t>
    <phoneticPr fontId="8"/>
  </si>
  <si>
    <t>約W90×D55×H200cm 　器のみ：W40×D40×H40cm</t>
    <phoneticPr fontId="8"/>
  </si>
  <si>
    <t>ツイストアルテシマ キューブ H200cm</t>
    <phoneticPr fontId="8"/>
  </si>
  <si>
    <t>1544</t>
    <phoneticPr fontId="8"/>
  </si>
  <si>
    <t>VR23099</t>
    <phoneticPr fontId="8"/>
  </si>
  <si>
    <t>1543</t>
    <phoneticPr fontId="8"/>
  </si>
  <si>
    <t>変更済</t>
    <rPh sb="0" eb="2">
      <t>ヘンコウ</t>
    </rPh>
    <rPh sb="2" eb="3">
      <t>スミ</t>
    </rPh>
    <phoneticPr fontId="8"/>
  </si>
  <si>
    <t>約W105×D60×H200cm 　器のみ：Φ50×H44cm</t>
    <phoneticPr fontId="8"/>
  </si>
  <si>
    <t>1542WH</t>
    <phoneticPr fontId="8"/>
  </si>
  <si>
    <t>1542GY</t>
    <phoneticPr fontId="8"/>
  </si>
  <si>
    <t>約W90×D55×H200cm 　器のみ：Φ50×H44cm</t>
    <phoneticPr fontId="8"/>
  </si>
  <si>
    <t xml:space="preserve">ツイストアルテシマ ボウル H200cm </t>
    <phoneticPr fontId="8"/>
  </si>
  <si>
    <t>1541WH</t>
    <phoneticPr fontId="8"/>
  </si>
  <si>
    <t xml:space="preserve">ツイストアルテシマ ボウル H200cm </t>
  </si>
  <si>
    <t>1541GY</t>
    <phoneticPr fontId="8"/>
  </si>
  <si>
    <t>1540WH</t>
    <phoneticPr fontId="8"/>
  </si>
  <si>
    <t>ツイストウンベラータ ボウル H200cm</t>
    <phoneticPr fontId="8"/>
  </si>
  <si>
    <t>1540GY</t>
    <phoneticPr fontId="8"/>
  </si>
  <si>
    <t>約W40×D35×H95cm　器＋スタンド：Φ25×H47cm（器のみ/Φ19×H20）</t>
  </si>
  <si>
    <t>1539</t>
    <phoneticPr fontId="8"/>
  </si>
  <si>
    <t>23年6月発売</t>
    <phoneticPr fontId="8"/>
  </si>
  <si>
    <t>約W90×D65×H170cm 　器のみ：Φ28×H49cm</t>
  </si>
  <si>
    <t>トライアンギュラリス ラウンドポット H170cm</t>
  </si>
  <si>
    <t>4589635438441</t>
    <phoneticPr fontId="8"/>
  </si>
  <si>
    <t>1538</t>
    <phoneticPr fontId="8"/>
  </si>
  <si>
    <t>PRGR-1538</t>
    <phoneticPr fontId="8"/>
  </si>
  <si>
    <t>約W85×D50×H170cm 　器のみ：Φ28×H49cm</t>
  </si>
  <si>
    <t>フィカスソフィア ラウンドポット H170cm</t>
  </si>
  <si>
    <t>4589635438434</t>
    <phoneticPr fontId="8"/>
  </si>
  <si>
    <t>1537</t>
    <phoneticPr fontId="8"/>
  </si>
  <si>
    <t>PRGR-1537</t>
    <phoneticPr fontId="8"/>
  </si>
  <si>
    <t>約W90×D60×H170cm 　器のみ：Φ28×H49cm</t>
  </si>
  <si>
    <t>シェフレラ ラウンドポット H170cm</t>
  </si>
  <si>
    <t>4589635438427</t>
    <phoneticPr fontId="8"/>
  </si>
  <si>
    <t>1536</t>
    <phoneticPr fontId="8"/>
  </si>
  <si>
    <t>PRGR-1536</t>
    <phoneticPr fontId="8"/>
  </si>
  <si>
    <t>VR23106</t>
    <phoneticPr fontId="8"/>
  </si>
  <si>
    <t>1535</t>
    <phoneticPr fontId="8"/>
  </si>
  <si>
    <t>約W90×D65×H160cm 　器のみ：Φ29×H36cm</t>
  </si>
  <si>
    <t>トライアンギュラリス GWプランター H160cm</t>
  </si>
  <si>
    <t>4589635438403</t>
    <phoneticPr fontId="8"/>
  </si>
  <si>
    <t>1534WH</t>
    <phoneticPr fontId="8"/>
  </si>
  <si>
    <t>PRGR-1534WH</t>
    <phoneticPr fontId="8"/>
  </si>
  <si>
    <t>GWプランター</t>
    <phoneticPr fontId="8"/>
  </si>
  <si>
    <t>4589635438397</t>
    <phoneticPr fontId="8"/>
  </si>
  <si>
    <t>1534GY</t>
    <phoneticPr fontId="8"/>
  </si>
  <si>
    <t>PRGR-1534GY</t>
    <phoneticPr fontId="8"/>
  </si>
  <si>
    <t>約W85×D50×H160cm 　器のみ：Φ29×H36cm</t>
  </si>
  <si>
    <t>フィカスソフィア GWプランター H160cm</t>
  </si>
  <si>
    <t>4589635438380</t>
    <phoneticPr fontId="8"/>
  </si>
  <si>
    <t>1533WH</t>
    <phoneticPr fontId="8"/>
  </si>
  <si>
    <t>PRGR-1533WH</t>
    <phoneticPr fontId="8"/>
  </si>
  <si>
    <t>4589635438373</t>
    <phoneticPr fontId="8"/>
  </si>
  <si>
    <t>1533GY</t>
    <phoneticPr fontId="8"/>
  </si>
  <si>
    <t>PRGR-1533GY</t>
    <phoneticPr fontId="8"/>
  </si>
  <si>
    <t>約W90×D60×H160cm 　器のみ：Φ29×H36cm</t>
  </si>
  <si>
    <t>シェフレラ GWプランター H160cm</t>
    <phoneticPr fontId="8"/>
  </si>
  <si>
    <t>4589635438366</t>
    <phoneticPr fontId="8"/>
  </si>
  <si>
    <t>1532WH</t>
    <phoneticPr fontId="8"/>
  </si>
  <si>
    <t>PRGR-1532WH</t>
    <phoneticPr fontId="8"/>
  </si>
  <si>
    <t>シェフレラ GWプランター H160cm</t>
  </si>
  <si>
    <t>4589635438359</t>
    <phoneticPr fontId="8"/>
  </si>
  <si>
    <t>1532GY</t>
    <phoneticPr fontId="8"/>
  </si>
  <si>
    <t>PRGR-1532GY</t>
    <phoneticPr fontId="8"/>
  </si>
  <si>
    <t>1531WH</t>
    <phoneticPr fontId="8"/>
  </si>
  <si>
    <t>1531GY</t>
    <phoneticPr fontId="8"/>
  </si>
  <si>
    <t>約W50×D50×H92cm   器のみ：Φ23.5×H40cm（器のみ/H20cm）</t>
  </si>
  <si>
    <t>1530</t>
    <phoneticPr fontId="8"/>
  </si>
  <si>
    <t>エルナプランター</t>
    <phoneticPr fontId="8"/>
  </si>
  <si>
    <t>約W35×D35×H93cm  器のみ：Φ23.5×H40cm（器のみ/H20cm）</t>
  </si>
  <si>
    <t>1529</t>
    <phoneticPr fontId="8"/>
  </si>
  <si>
    <t>約W45×D45×H86cm   器のみ：Φ23.5×H40cm（器のみ/H20cm）</t>
  </si>
  <si>
    <t>1528</t>
    <phoneticPr fontId="8"/>
  </si>
  <si>
    <t>約W40×D35×H85cm   器のみ：Φ23.5×H40cm（器のみ/H20cm）</t>
  </si>
  <si>
    <t>1527</t>
    <phoneticPr fontId="8"/>
  </si>
  <si>
    <t>約W50×D50×H68cm    器のみ：Φ23.5×H40cm（器のみ/H20cm）</t>
  </si>
  <si>
    <t>1526</t>
    <phoneticPr fontId="8"/>
  </si>
  <si>
    <t>約W70×D70×H100cm   器のみ：Φ23.5×H40cm（器のみ/H20cm）</t>
  </si>
  <si>
    <t>1525</t>
    <phoneticPr fontId="8"/>
  </si>
  <si>
    <t>約W50×D40×H60cm   器のみ：Φ23.5×H40cm（器のみ/H20cm）</t>
  </si>
  <si>
    <t>1524</t>
    <phoneticPr fontId="8"/>
  </si>
  <si>
    <t>約W70×D50×H65cm  器のみ：Φ23.5×H40cm（器のみ/H20cm）</t>
    <phoneticPr fontId="8"/>
  </si>
  <si>
    <t>1523</t>
    <phoneticPr fontId="8"/>
  </si>
  <si>
    <t>約W50×D50×H75cm  器のみ：Φ23.5×H40cm（器のみ/H20cm）</t>
  </si>
  <si>
    <t>約W55×D45×H60cm   器のみ：Φ23.5×H40cm（器のみ/H20cm）</t>
  </si>
  <si>
    <t>1521</t>
    <phoneticPr fontId="8"/>
  </si>
  <si>
    <t>約W38×D38×H80cm  器のみ：Φ23.5×H40cm（器のみ/H20cm）</t>
    <rPh sb="32" eb="33">
      <t>ウツワ</t>
    </rPh>
    <phoneticPr fontId="8"/>
  </si>
  <si>
    <t>1520</t>
    <phoneticPr fontId="8"/>
  </si>
  <si>
    <t>約W50×D50×H76cm 　器＋スタンド：Φ25×H47cm（器のみ/Φ19×H20）</t>
  </si>
  <si>
    <t>1519</t>
    <phoneticPr fontId="8"/>
  </si>
  <si>
    <t>A-73号</t>
    <phoneticPr fontId="8"/>
  </si>
  <si>
    <t>約W50×D50×H83cm 　器＋スタンド：Φ25×H47cm（器のみ/Φ19×H20）</t>
  </si>
  <si>
    <t>1518</t>
    <phoneticPr fontId="8"/>
  </si>
  <si>
    <t>約W50×D50×H83cm  器＋スタンド：Φ22.5×H31cm（器のみ/Φ18×H18cm）</t>
  </si>
  <si>
    <t>1517W</t>
    <phoneticPr fontId="8"/>
  </si>
  <si>
    <t>ジュートポット</t>
    <phoneticPr fontId="8"/>
  </si>
  <si>
    <t>約W50×D50×H70cm   器のみ：Φ18×H18cm</t>
  </si>
  <si>
    <t>1517</t>
    <phoneticPr fontId="8"/>
  </si>
  <si>
    <t>24.5.10品名修正H86→76</t>
    <rPh sb="7" eb="9">
      <t>ヒンメイ</t>
    </rPh>
    <rPh sb="9" eb="11">
      <t>シュウセイ</t>
    </rPh>
    <phoneticPr fontId="8"/>
  </si>
  <si>
    <r>
      <rPr>
        <sz val="6"/>
        <color rgb="FFFF0000"/>
        <rFont val="游ゴシック"/>
        <family val="3"/>
        <charset val="128"/>
      </rPr>
      <t>約W45×D45×H76cm</t>
    </r>
    <r>
      <rPr>
        <sz val="6"/>
        <rFont val="游ゴシック"/>
        <family val="3"/>
        <charset val="128"/>
      </rPr>
      <t xml:space="preserve">   器＋スタンド：Φ22.5×H31cm（器のみ/Φ18×H18cm）</t>
    </r>
    <phoneticPr fontId="8"/>
  </si>
  <si>
    <r>
      <t>ウンベラータ ジュートポット 脚付</t>
    </r>
    <r>
      <rPr>
        <sz val="8"/>
        <color rgb="FFFF0000"/>
        <rFont val="游ゴシック"/>
        <family val="3"/>
        <charset val="128"/>
      </rPr>
      <t xml:space="preserve"> H76cm</t>
    </r>
    <phoneticPr fontId="8"/>
  </si>
  <si>
    <t>1516W</t>
    <phoneticPr fontId="8"/>
  </si>
  <si>
    <t>24.5.10品名修正H73→63</t>
    <rPh sb="7" eb="9">
      <t>ヒンメイ</t>
    </rPh>
    <rPh sb="9" eb="11">
      <t>シュウセイ</t>
    </rPh>
    <phoneticPr fontId="8"/>
  </si>
  <si>
    <r>
      <rPr>
        <sz val="6"/>
        <color rgb="FFFF0000"/>
        <rFont val="游ゴシック"/>
        <family val="3"/>
        <charset val="128"/>
      </rPr>
      <t>約W45×D45×H63cm</t>
    </r>
    <r>
      <rPr>
        <sz val="6"/>
        <rFont val="游ゴシック"/>
        <family val="3"/>
        <charset val="128"/>
      </rPr>
      <t xml:space="preserve">   器のみ：Φ18×H18cm</t>
    </r>
    <phoneticPr fontId="8"/>
  </si>
  <si>
    <r>
      <t xml:space="preserve">ウンベラータ ジュートポット </t>
    </r>
    <r>
      <rPr>
        <sz val="8"/>
        <color rgb="FFFF0000"/>
        <rFont val="游ゴシック"/>
        <family val="3"/>
        <charset val="128"/>
      </rPr>
      <t>H63cm</t>
    </r>
    <phoneticPr fontId="8"/>
  </si>
  <si>
    <t>1516</t>
    <phoneticPr fontId="8"/>
  </si>
  <si>
    <t>約W40×D35×H83cm  器＋スタンド：Φ22.5×H31cm（器のみ/Φ18×H18cm）</t>
  </si>
  <si>
    <t>1515W</t>
    <phoneticPr fontId="8"/>
  </si>
  <si>
    <t>約W40×D35×H70cm    器のみ：Φ18×H18cm</t>
  </si>
  <si>
    <t>1515</t>
    <phoneticPr fontId="8"/>
  </si>
  <si>
    <t>A-25号（H45罫線入）</t>
    <rPh sb="4" eb="5">
      <t>ゴウ</t>
    </rPh>
    <rPh sb="9" eb="11">
      <t>ケイセン</t>
    </rPh>
    <rPh sb="11" eb="12">
      <t>ニュウ</t>
    </rPh>
    <phoneticPr fontId="8"/>
  </si>
  <si>
    <t>約W50×D50×H58cm  器＋スタンド：Φ22.5×H31cm（器のみ/Φ18×H18cm）</t>
  </si>
  <si>
    <t>1514W</t>
    <phoneticPr fontId="8"/>
  </si>
  <si>
    <t>約W50×D50×H45cm   器のみ：Φ18×H18cm</t>
  </si>
  <si>
    <t>1514</t>
    <phoneticPr fontId="8"/>
  </si>
  <si>
    <t>約W70×D70×H90cm   器＋スタンド：Φ22.5×H31cm（器のみ/Φ18×H18cm）</t>
  </si>
  <si>
    <t>1513W</t>
    <phoneticPr fontId="8"/>
  </si>
  <si>
    <t>約W70×D70×H77cm   器のみ：Φ18×H18cm</t>
  </si>
  <si>
    <t>1513</t>
    <phoneticPr fontId="8"/>
  </si>
  <si>
    <t>A-22号</t>
    <rPh sb="4" eb="5">
      <t>ゴウ</t>
    </rPh>
    <phoneticPr fontId="28"/>
  </si>
  <si>
    <r>
      <t xml:space="preserve">約W50×D15×H60cm   </t>
    </r>
    <r>
      <rPr>
        <sz val="6"/>
        <color rgb="FFFF0000"/>
        <rFont val="游ゴシック"/>
        <family val="3"/>
        <charset val="128"/>
      </rPr>
      <t>裏面の軸幅サイズ：約W45cm</t>
    </r>
    <phoneticPr fontId="8"/>
  </si>
  <si>
    <t>スキンダプサス グリーンカーテン ショート</t>
  </si>
  <si>
    <t>4589635438090</t>
    <phoneticPr fontId="8"/>
  </si>
  <si>
    <t>1512S</t>
  </si>
  <si>
    <t>PRGR-1512S</t>
  </si>
  <si>
    <t>パネル</t>
    <phoneticPr fontId="8"/>
  </si>
  <si>
    <t>A-64号</t>
    <rPh sb="4" eb="5">
      <t>ゴウ</t>
    </rPh>
    <phoneticPr fontId="28"/>
  </si>
  <si>
    <r>
      <t xml:space="preserve">約W50×D15×H100cm  </t>
    </r>
    <r>
      <rPr>
        <sz val="6"/>
        <color rgb="FFFF0000"/>
        <rFont val="游ゴシック"/>
        <family val="3"/>
        <charset val="128"/>
      </rPr>
      <t xml:space="preserve"> 裏面の軸幅サイズ：約W45cm</t>
    </r>
    <phoneticPr fontId="8"/>
  </si>
  <si>
    <t>スキンダプサス グリーンカーテン ロング</t>
  </si>
  <si>
    <t>4589635438083</t>
    <phoneticPr fontId="8"/>
  </si>
  <si>
    <t>1512L</t>
  </si>
  <si>
    <t>PRGR-1512L</t>
  </si>
  <si>
    <t>アイビー グリーンカーテン ショート</t>
  </si>
  <si>
    <t>4589635438076</t>
    <phoneticPr fontId="8"/>
  </si>
  <si>
    <t>1511S</t>
  </si>
  <si>
    <t>PRGR-1511S</t>
  </si>
  <si>
    <r>
      <t xml:space="preserve">約W50×D15×H100cm  </t>
    </r>
    <r>
      <rPr>
        <sz val="6"/>
        <color rgb="FFFF0000"/>
        <rFont val="游ゴシック"/>
        <family val="3"/>
        <charset val="128"/>
      </rPr>
      <t xml:space="preserve"> 裏面の軸幅サイズ：約W45cm</t>
    </r>
    <rPh sb="18" eb="20">
      <t>ウラメン</t>
    </rPh>
    <rPh sb="21" eb="23">
      <t>ジクハバ</t>
    </rPh>
    <rPh sb="27" eb="28">
      <t>ヤク</t>
    </rPh>
    <phoneticPr fontId="8"/>
  </si>
  <si>
    <t>アイビー グリーンカーテン ロング</t>
  </si>
  <si>
    <t>4589635438069</t>
    <phoneticPr fontId="8"/>
  </si>
  <si>
    <t>1511L</t>
  </si>
  <si>
    <t>PRGR-1511L</t>
  </si>
  <si>
    <t>A-55号</t>
    <phoneticPr fontId="8"/>
  </si>
  <si>
    <t>約30W×D20×H30cm　フレームのみ：W12×D4.5×H30cm</t>
    <phoneticPr fontId="8"/>
  </si>
  <si>
    <t>1510</t>
  </si>
  <si>
    <t>フレーム</t>
    <phoneticPr fontId="8"/>
  </si>
  <si>
    <t>A-25号（H45罫線入）</t>
    <rPh sb="4" eb="5">
      <t>ゴウ</t>
    </rPh>
    <rPh sb="9" eb="11">
      <t>ケイセン</t>
    </rPh>
    <rPh sb="11" eb="12">
      <t>イ</t>
    </rPh>
    <phoneticPr fontId="28"/>
  </si>
  <si>
    <t>約W40×D25×H70cm　器のみ：Φ10×H19cm</t>
    <rPh sb="15" eb="16">
      <t>ウツワ</t>
    </rPh>
    <phoneticPr fontId="8"/>
  </si>
  <si>
    <t>1509V</t>
  </si>
  <si>
    <t>グリーンアレンジ</t>
    <phoneticPr fontId="8"/>
  </si>
  <si>
    <t>約W38×D20×H68cm</t>
  </si>
  <si>
    <t>ベージュ系 スワッグ</t>
  </si>
  <si>
    <t>4589635438038</t>
    <phoneticPr fontId="8"/>
  </si>
  <si>
    <t>1509</t>
  </si>
  <si>
    <t>PRGR-1509</t>
  </si>
  <si>
    <t>約W50×D50×H72cm  器のみ：Φ20×H23cm</t>
  </si>
  <si>
    <t>1508GY</t>
    <phoneticPr fontId="8"/>
  </si>
  <si>
    <t>1508BE</t>
    <phoneticPr fontId="8"/>
  </si>
  <si>
    <t>約W35×D35×H73cm  器のみ：Φ20×H23cm</t>
  </si>
  <si>
    <t>1507GY</t>
    <phoneticPr fontId="8"/>
  </si>
  <si>
    <t>1507BE</t>
    <phoneticPr fontId="8"/>
  </si>
  <si>
    <t>約W45×D45×H66cm   器のみ：Φ20×H23cm</t>
  </si>
  <si>
    <t>1506GY</t>
    <phoneticPr fontId="8"/>
  </si>
  <si>
    <t>1506BE</t>
    <phoneticPr fontId="8"/>
  </si>
  <si>
    <t>約W40×D35×H73cm    器のみ：Φ20×H23cm</t>
  </si>
  <si>
    <t>1505GY</t>
    <phoneticPr fontId="8"/>
  </si>
  <si>
    <t>1505BE</t>
    <phoneticPr fontId="8"/>
  </si>
  <si>
    <t>約W50×D50×H48cm    器のみ：Φ20×H23cm</t>
  </si>
  <si>
    <t>1504GY</t>
    <phoneticPr fontId="8"/>
  </si>
  <si>
    <t>1504BE</t>
    <phoneticPr fontId="8"/>
  </si>
  <si>
    <t>約W70×D70×H80cm  器のみ：Φ20×H23cm</t>
  </si>
  <si>
    <t>1503GY</t>
    <phoneticPr fontId="8"/>
  </si>
  <si>
    <t>1503BE</t>
    <phoneticPr fontId="8"/>
  </si>
  <si>
    <t>約W50×D40×H40cm  器のみ：Φ20×H23cm</t>
  </si>
  <si>
    <t>1502GY</t>
    <phoneticPr fontId="8"/>
  </si>
  <si>
    <t>1502BE</t>
    <phoneticPr fontId="8"/>
  </si>
  <si>
    <t>約W70×D50×H45cm  器のみ：Φ20×H23cm</t>
  </si>
  <si>
    <t>1501GY</t>
    <phoneticPr fontId="8"/>
  </si>
  <si>
    <t>1501BE</t>
    <phoneticPr fontId="8"/>
  </si>
  <si>
    <t>約W50×D50×H55cm   器のみ：Φ20×H23cm</t>
    <rPh sb="17" eb="18">
      <t>ウツワ</t>
    </rPh>
    <phoneticPr fontId="8"/>
  </si>
  <si>
    <t>1500GY</t>
    <phoneticPr fontId="8"/>
  </si>
  <si>
    <t>1500BE</t>
    <phoneticPr fontId="8"/>
  </si>
  <si>
    <t>約W50×D50×H85cm   器＋スタンド：Φ22.5×H37cm(器のみ/Φ21×H24cm）</t>
  </si>
  <si>
    <t>1499W</t>
    <phoneticPr fontId="8"/>
  </si>
  <si>
    <t>皿付プランター</t>
    <phoneticPr fontId="8"/>
  </si>
  <si>
    <t>約W50×D50×H72cm  器のみ：Φ21×H24cm</t>
  </si>
  <si>
    <t>1499</t>
    <phoneticPr fontId="8"/>
  </si>
  <si>
    <t>A-53号</t>
    <rPh sb="4" eb="5">
      <t>ゴウ</t>
    </rPh>
    <phoneticPr fontId="41"/>
  </si>
  <si>
    <t>約W35×D35×H100cm  器＋スタンド：Φ22.5×H37cm(器のみ/Φ21×H24cm）</t>
  </si>
  <si>
    <t>1498W</t>
    <phoneticPr fontId="8"/>
  </si>
  <si>
    <t>約W35×D35×H75cm   器のみ：Φ21×H24cm</t>
  </si>
  <si>
    <t>1498</t>
    <phoneticPr fontId="8"/>
  </si>
  <si>
    <t>約W45×D45×H71cm   器＋スタンド：Φ22.5×H37cm(器のみ/Φ21×H24cm）</t>
  </si>
  <si>
    <t>1497W</t>
    <phoneticPr fontId="8"/>
  </si>
  <si>
    <t>約W45×D45×H68cm    器のみ：Φ21×H24cm</t>
  </si>
  <si>
    <t>1497</t>
    <phoneticPr fontId="8"/>
  </si>
  <si>
    <t>約W40×D35×H88cm    器＋スタンド：Φ22.5×H37cm(器のみ/Φ21×H24cm）</t>
  </si>
  <si>
    <t>1496W</t>
    <phoneticPr fontId="8"/>
  </si>
  <si>
    <t>約W40×D35×H75cm   器のみ：Φ21×H24cm</t>
  </si>
  <si>
    <t>1496</t>
    <phoneticPr fontId="8"/>
  </si>
  <si>
    <t>約W50×D50×H63cm   器＋スタンド：Φ22.5×H37cm(器のみ/Φ21×H24cm）</t>
  </si>
  <si>
    <t>1495W</t>
    <phoneticPr fontId="8"/>
  </si>
  <si>
    <t>約W50×D50×H50cm   器のみ：Φ21×H24cm</t>
  </si>
  <si>
    <t>1495</t>
    <phoneticPr fontId="8"/>
  </si>
  <si>
    <t>24.5.10サイズ変更H60→70</t>
    <rPh sb="10" eb="12">
      <t>ヘンコウ</t>
    </rPh>
    <phoneticPr fontId="8"/>
  </si>
  <si>
    <r>
      <t>約W50×D50×</t>
    </r>
    <r>
      <rPr>
        <sz val="6"/>
        <color rgb="FFFF0000"/>
        <rFont val="游ゴシック"/>
        <family val="3"/>
        <charset val="128"/>
      </rPr>
      <t>H70cm</t>
    </r>
    <r>
      <rPr>
        <sz val="6"/>
        <rFont val="游ゴシック"/>
        <family val="3"/>
        <charset val="128"/>
      </rPr>
      <t xml:space="preserve">   器＋スタンド：Φ22.5×H37cm(器のみ/Φ21×H24cm）</t>
    </r>
    <phoneticPr fontId="8"/>
  </si>
  <si>
    <t>1494W</t>
    <phoneticPr fontId="8"/>
  </si>
  <si>
    <t>約W50×D50×H57cm   器のみ：Φ21×H24cm</t>
  </si>
  <si>
    <t>1494</t>
    <phoneticPr fontId="8"/>
  </si>
  <si>
    <t>約W55×D45×H55cm   器＋スタンド：Φ22.5×H37cm(器のみ/Φ21×H24cm）</t>
  </si>
  <si>
    <t>1493W</t>
    <phoneticPr fontId="8"/>
  </si>
  <si>
    <t>約W55×D45×H42cm   器のみ：Φ21×H24cm</t>
  </si>
  <si>
    <t>1493</t>
    <phoneticPr fontId="8"/>
  </si>
  <si>
    <t>約W38×D38×H73cm   器＋スタンド：Φ22.5×H37cm(器のみ/Φ21×H24cm）</t>
  </si>
  <si>
    <t>1492W</t>
    <phoneticPr fontId="8"/>
  </si>
  <si>
    <t>約W38×D38×H60cm   器のみ：Φ21×H24cm</t>
  </si>
  <si>
    <t>1492</t>
    <phoneticPr fontId="8"/>
  </si>
  <si>
    <t>約W55×D45×H68cm　器＋スタンド：Φ25×H47cm（器のみ/Φ19×H20）</t>
  </si>
  <si>
    <t>1491</t>
    <phoneticPr fontId="8"/>
  </si>
  <si>
    <t>約W38×D38×H88cm 　器＋スタンド：Φ25×H47cm（器のみ/Φ19×H20）</t>
  </si>
  <si>
    <t>1490</t>
    <phoneticPr fontId="8"/>
  </si>
  <si>
    <t>A-29号</t>
    <rPh sb="4" eb="5">
      <t>ゴウ</t>
    </rPh>
    <phoneticPr fontId="28"/>
  </si>
  <si>
    <t>約W25×D25×H70cm　器のみ：Φ12.5×H33cm（ポットのみ 高さ12cm）</t>
    <rPh sb="15" eb="16">
      <t>ウツワ</t>
    </rPh>
    <phoneticPr fontId="8"/>
  </si>
  <si>
    <t>リプサリス アイアンハンギング</t>
    <phoneticPr fontId="8"/>
  </si>
  <si>
    <t>1489</t>
  </si>
  <si>
    <t>PRGR-1489</t>
    <phoneticPr fontId="8"/>
  </si>
  <si>
    <t>約W25×D23×H160cm　器のみ：Φ16.5×H85cm（ポットのみ 高さ15cm）</t>
    <rPh sb="16" eb="17">
      <t>ウツワ</t>
    </rPh>
    <phoneticPr fontId="8"/>
  </si>
  <si>
    <t>1488</t>
  </si>
  <si>
    <t>ポリエステル、プラスチック  器：スチール</t>
    <phoneticPr fontId="8"/>
  </si>
  <si>
    <t>A-24号</t>
    <rPh sb="4" eb="5">
      <t>ゴウ</t>
    </rPh>
    <phoneticPr fontId="28"/>
  </si>
  <si>
    <t>約W55×D55×68.5cm(チェーン部分も含む)　器のみ：Φ16×H68.5cm（ポットのみ 高さ16cm）</t>
    <rPh sb="27" eb="28">
      <t>ウツワ</t>
    </rPh>
    <phoneticPr fontId="8"/>
  </si>
  <si>
    <t>タマシダ アイアンハンギング</t>
    <phoneticPr fontId="8"/>
  </si>
  <si>
    <t>1487</t>
  </si>
  <si>
    <t>PRGR-1487</t>
    <phoneticPr fontId="8"/>
  </si>
  <si>
    <t>A-35号 外箱(4入)H34.5罫線入</t>
  </si>
  <si>
    <t>約W40×Ｄ18×Ｈ40cm　フレームのみ：約W40×D5×H40cm</t>
    <phoneticPr fontId="8"/>
  </si>
  <si>
    <t>1486</t>
  </si>
  <si>
    <t>2024年11月仕様変更(ポットサイズ)</t>
    <rPh sb="4" eb="5">
      <t>ネン</t>
    </rPh>
    <rPh sb="7" eb="8">
      <t>ガツ</t>
    </rPh>
    <rPh sb="8" eb="10">
      <t>シヨウ</t>
    </rPh>
    <rPh sb="10" eb="12">
      <t>ヘンコウ</t>
    </rPh>
    <phoneticPr fontId="8"/>
  </si>
  <si>
    <r>
      <t>約W40×D30×H84cm　マクラメハンギングのみ：約H84cm  ポットのみ：</t>
    </r>
    <r>
      <rPr>
        <sz val="6"/>
        <color rgb="FFFF0000"/>
        <rFont val="游ゴシック"/>
        <family val="3"/>
        <charset val="128"/>
      </rPr>
      <t>Φ12.5×H11cm</t>
    </r>
    <phoneticPr fontId="8"/>
  </si>
  <si>
    <t>アイビーポット マクラメハンギング</t>
    <phoneticPr fontId="8"/>
  </si>
  <si>
    <t>4589635437628</t>
    <phoneticPr fontId="8"/>
  </si>
  <si>
    <t>1485</t>
  </si>
  <si>
    <r>
      <t>約W30×D25×H100cm　マクラメハンギングのみ：約H84cm  ポットのみ：</t>
    </r>
    <r>
      <rPr>
        <sz val="6"/>
        <color rgb="FFFF0000"/>
        <rFont val="游ゴシック"/>
        <family val="3"/>
        <charset val="128"/>
      </rPr>
      <t>Φ12.5×H11cm</t>
    </r>
    <phoneticPr fontId="8"/>
  </si>
  <si>
    <t>4589635437611</t>
    <phoneticPr fontId="8"/>
  </si>
  <si>
    <t>1484</t>
  </si>
  <si>
    <r>
      <t>約W30×D30×H110cm　マクラメハンギングのみ：約H84cm  ポットのみ：</t>
    </r>
    <r>
      <rPr>
        <sz val="6"/>
        <color rgb="FFFF0000"/>
        <rFont val="游ゴシック"/>
        <family val="3"/>
        <charset val="128"/>
      </rPr>
      <t>Φ12.5×H11cm</t>
    </r>
    <rPh sb="28" eb="29">
      <t>ヤク</t>
    </rPh>
    <phoneticPr fontId="8"/>
  </si>
  <si>
    <t>4589635437604</t>
    <phoneticPr fontId="8"/>
  </si>
  <si>
    <t>1483</t>
    <phoneticPr fontId="8"/>
  </si>
  <si>
    <t>A-53号</t>
    <rPh sb="4" eb="5">
      <t>ゴウ</t>
    </rPh>
    <phoneticPr fontId="8"/>
  </si>
  <si>
    <t>約W50×D50×H83cm    器＋スタンド：Φ22.5×H34cm　器のみ：Φ18×H21cm</t>
  </si>
  <si>
    <t>1482W</t>
    <phoneticPr fontId="8"/>
  </si>
  <si>
    <t>オベリスポット</t>
    <phoneticPr fontId="8"/>
  </si>
  <si>
    <t>約W50×D50×H70cm   器のみ：Φ18×H21cm</t>
  </si>
  <si>
    <t>1482</t>
    <phoneticPr fontId="8"/>
  </si>
  <si>
    <t>約W45×D45×H77cm    器＋スタンド：Φ22.5×H34cm　器のみ：Φ18×H21cm</t>
  </si>
  <si>
    <t>1481W</t>
    <phoneticPr fontId="8"/>
  </si>
  <si>
    <t>約W45×D45×H64cm   器のみ：Φ18×H21cm</t>
  </si>
  <si>
    <t>1481</t>
    <phoneticPr fontId="8"/>
  </si>
  <si>
    <t>約W40×D35×H84cm    器＋スタンド：Φ22.5×H34cm　器のみ：Φ18×H21cm</t>
  </si>
  <si>
    <t>1480W</t>
    <phoneticPr fontId="8"/>
  </si>
  <si>
    <t>約W40×D35×H71cm  器のみ：Φ18×H21cm</t>
  </si>
  <si>
    <t>1480</t>
    <phoneticPr fontId="8"/>
  </si>
  <si>
    <t>約W50×D50×H59cm   器＋スタンド：Φ22.5×H34cm　器のみ：Φ18×H21cm</t>
  </si>
  <si>
    <t>1479W</t>
    <phoneticPr fontId="8"/>
  </si>
  <si>
    <t>約W50×D50×H46cm   器のみ：Φ18×H21cm</t>
  </si>
  <si>
    <t>1479</t>
    <phoneticPr fontId="8"/>
  </si>
  <si>
    <t>約W50×D40×H51cm    器＋スタンド：Φ22.5×H34cm　器のみ：Φ18×H21cm</t>
  </si>
  <si>
    <t>1478W</t>
    <phoneticPr fontId="8"/>
  </si>
  <si>
    <t>約W50×D40×H38cm   器のみ：Φ18×H21cm</t>
  </si>
  <si>
    <t>1478</t>
    <phoneticPr fontId="8"/>
  </si>
  <si>
    <t>約W40×D35×H83cm   器＋スタンド：Φ22.5×H31cm（器のみ/Φ18×H18cm）</t>
  </si>
  <si>
    <t>1477W</t>
  </si>
  <si>
    <t>約W40×D35×H70cm  器のみ：Φ18×H18cm</t>
  </si>
  <si>
    <t>1477</t>
    <phoneticPr fontId="8"/>
  </si>
  <si>
    <t>約W70×D50×H56cm   器＋スタンド：Φ22.5×H34cm　器のみ：Φ18×H21cm</t>
  </si>
  <si>
    <t>1476W</t>
    <phoneticPr fontId="8"/>
  </si>
  <si>
    <t>約W70×D50×H43cm   器のみ：Φ18×H21cm</t>
  </si>
  <si>
    <t>1476</t>
    <phoneticPr fontId="8"/>
  </si>
  <si>
    <t>約W50×D50×H66cm   器＋スタンド：Φ22.5×H34cm　器のみ：Φ18×H21cm</t>
  </si>
  <si>
    <t>1475W</t>
    <phoneticPr fontId="8"/>
  </si>
  <si>
    <t>約W50×D50×H53cm  器のみ：Φ18×H21cm</t>
  </si>
  <si>
    <t>1475</t>
    <phoneticPr fontId="8"/>
  </si>
  <si>
    <t>約W55×D45×H51cm  器＋スタンド：Φ22.5×H34cm　器のみ：Φ18×H21cm</t>
  </si>
  <si>
    <t>1474W</t>
    <phoneticPr fontId="8"/>
  </si>
  <si>
    <t>約W55×D45×H38cm  器のみ：Φ18×H21cm</t>
  </si>
  <si>
    <t>1474</t>
    <phoneticPr fontId="8"/>
  </si>
  <si>
    <t>約W38×D38×H71cm  器＋スタンド：Φ22.5×H34cm　器のみ：Φ18×H21cm</t>
  </si>
  <si>
    <t>1473W</t>
    <phoneticPr fontId="8"/>
  </si>
  <si>
    <t>約W38×D38×H58cm  器のみ：Φ18×H21cm</t>
  </si>
  <si>
    <t>1473</t>
    <phoneticPr fontId="8"/>
  </si>
  <si>
    <t>約W50×D40×H49cm   器＋スタンド：Φ22.5×H31cm（器のみ/Φ18×H18cm）</t>
  </si>
  <si>
    <t>1472W</t>
    <phoneticPr fontId="8"/>
  </si>
  <si>
    <t>約W50×D40×H37cm   器のみ：Φ18×H18cm</t>
  </si>
  <si>
    <t>1472</t>
    <phoneticPr fontId="8"/>
  </si>
  <si>
    <t>約W70×D50×H55cm   器＋スタンド：Φ22.5×H31cm（器のみ/Φ18×H18cm）</t>
  </si>
  <si>
    <t>1471W</t>
    <phoneticPr fontId="8"/>
  </si>
  <si>
    <t>約W70×D50×H42cm  器のみ：Φ18×H18cm</t>
  </si>
  <si>
    <t>1471</t>
    <phoneticPr fontId="8"/>
  </si>
  <si>
    <t>約W50×D50×H65cm   器＋スタンド：Φ22.5×H31cm（器のみ/Φ18×H18cm）</t>
  </si>
  <si>
    <t>1470W</t>
    <phoneticPr fontId="8"/>
  </si>
  <si>
    <t>約W50×D50×H52cm   器のみ：Φ18×H18cm</t>
  </si>
  <si>
    <t>1470</t>
    <phoneticPr fontId="8"/>
  </si>
  <si>
    <t>約W55×D45×H50cm   器＋スタンド：Φ22.5×H31cm（器のみ/Φ18×H18cm）</t>
  </si>
  <si>
    <t>1469W</t>
    <phoneticPr fontId="8"/>
  </si>
  <si>
    <t>約W55×D45×H37cm   器のみ：Φ18×H18cm</t>
  </si>
  <si>
    <t>1469</t>
    <phoneticPr fontId="8"/>
  </si>
  <si>
    <t>約W38×D38×H70cm   器＋スタンド：Φ22.5×H31cm（器のみ/Φ18×H18cm）</t>
  </si>
  <si>
    <t>1468W</t>
    <phoneticPr fontId="8"/>
  </si>
  <si>
    <t>約W38×D38×H57cm   器のみ：Φ18×H18cm</t>
  </si>
  <si>
    <t>1468</t>
    <phoneticPr fontId="8"/>
  </si>
  <si>
    <t>A-20号　改</t>
  </si>
  <si>
    <t>約W50×D50×H85cm  器のみ：Φ18×H36cm</t>
  </si>
  <si>
    <t>1467</t>
    <phoneticPr fontId="8"/>
  </si>
  <si>
    <t>約W45×D45×H79cm   器のみ：Φ18×H36cm</t>
  </si>
  <si>
    <t>1466</t>
    <phoneticPr fontId="8"/>
  </si>
  <si>
    <t>約W40×D35×H86cm   器のみ：Φ18×H36cm</t>
  </si>
  <si>
    <t>1465</t>
    <phoneticPr fontId="8"/>
  </si>
  <si>
    <t>約W50×D50×H61cm   器のみ：Φ18×H36cm</t>
  </si>
  <si>
    <t>1464</t>
    <phoneticPr fontId="8"/>
  </si>
  <si>
    <t>約W70×D70×H93cm   器のみ：Φ18×H36cm</t>
  </si>
  <si>
    <t>1463</t>
    <phoneticPr fontId="8"/>
  </si>
  <si>
    <t>約W50×D40×H53cm   器のみ：Φ18×H36cm</t>
  </si>
  <si>
    <t>1462</t>
    <phoneticPr fontId="8"/>
  </si>
  <si>
    <t>約W70×D50×H58cm   器のみ：Φ18×H36cm</t>
  </si>
  <si>
    <t>1461</t>
    <phoneticPr fontId="8"/>
  </si>
  <si>
    <t>約W50×D50×H68cm   器のみ：Φ18×H36cm</t>
  </si>
  <si>
    <t>1460</t>
    <phoneticPr fontId="8"/>
  </si>
  <si>
    <t>約W55×D45×H53cm   器のみ：Φ18×H36cm</t>
  </si>
  <si>
    <t>1459</t>
    <phoneticPr fontId="8"/>
  </si>
  <si>
    <t>A-35号</t>
    <rPh sb="4" eb="5">
      <t>ゴウ</t>
    </rPh>
    <phoneticPr fontId="28"/>
  </si>
  <si>
    <t>約W60×D25×H18cm　器のみ：W42×D10.5×H5cm</t>
    <phoneticPr fontId="8"/>
  </si>
  <si>
    <t>1458</t>
  </si>
  <si>
    <t>パーテーション</t>
    <phoneticPr fontId="8"/>
  </si>
  <si>
    <t>約W68×D25×H18cm　器のみ：W42×D10.5×H5cm</t>
    <rPh sb="15" eb="16">
      <t>ウツワ</t>
    </rPh>
    <phoneticPr fontId="8"/>
  </si>
  <si>
    <t>1457</t>
  </si>
  <si>
    <t>A-69号</t>
    <rPh sb="4" eb="5">
      <t>ゴウ</t>
    </rPh>
    <phoneticPr fontId="28"/>
  </si>
  <si>
    <t>約W38×D20×H18cm＋下垂部分50cm（全長約68cm）　器のみ：W20.5×D5×H5.5cm</t>
    <rPh sb="33" eb="34">
      <t>ウツワ</t>
    </rPh>
    <phoneticPr fontId="8"/>
  </si>
  <si>
    <t>1456</t>
  </si>
  <si>
    <t>棚上グリーン</t>
    <phoneticPr fontId="8"/>
  </si>
  <si>
    <t>A-31号（H33罫線入）</t>
    <rPh sb="4" eb="5">
      <t>ゴウ</t>
    </rPh>
    <rPh sb="9" eb="11">
      <t>ケイセn</t>
    </rPh>
    <rPh sb="11" eb="12">
      <t>イリ</t>
    </rPh>
    <phoneticPr fontId="28"/>
  </si>
  <si>
    <t>約W45×D25×H53cm　器のみ：Φ15×18cm</t>
    <rPh sb="15" eb="16">
      <t>ウツワ</t>
    </rPh>
    <phoneticPr fontId="8"/>
  </si>
  <si>
    <t>1455</t>
  </si>
  <si>
    <t>約W60×D60×H48cm　器のみ：Φ15×18cm</t>
    <rPh sb="15" eb="16">
      <t>ウツワ</t>
    </rPh>
    <phoneticPr fontId="8"/>
  </si>
  <si>
    <t>1454</t>
  </si>
  <si>
    <t>A-61号</t>
    <rPh sb="4" eb="5">
      <t>ゴウ</t>
    </rPh>
    <phoneticPr fontId="8"/>
  </si>
  <si>
    <t>約W70×D65×H135cm　器のみ：Φ15×H50cm</t>
    <rPh sb="16" eb="17">
      <t>ウツワ</t>
    </rPh>
    <phoneticPr fontId="8"/>
  </si>
  <si>
    <t>ドウダンツツジ ガラスシリンダー H135cm</t>
  </si>
  <si>
    <t>4589635421221</t>
    <phoneticPr fontId="8"/>
  </si>
  <si>
    <t>1453</t>
  </si>
  <si>
    <t>PRGR-1453</t>
  </si>
  <si>
    <t>ガラスベース</t>
    <phoneticPr fontId="8"/>
  </si>
  <si>
    <t>A-53号</t>
    <rPh sb="4" eb="5">
      <t>ゴウ</t>
    </rPh>
    <phoneticPr fontId="28"/>
  </si>
  <si>
    <t>約W50×D45×H100cm　器のみ：約Φ14×H35cm</t>
    <rPh sb="16" eb="17">
      <t>ウツワ</t>
    </rPh>
    <phoneticPr fontId="8"/>
  </si>
  <si>
    <t>ベージュ系 ガラスシリンダー H100cm</t>
  </si>
  <si>
    <t>4589635421085</t>
    <phoneticPr fontId="8"/>
  </si>
  <si>
    <t>1452</t>
  </si>
  <si>
    <t>PRGR-1452</t>
  </si>
  <si>
    <t>A-14号</t>
    <rPh sb="4" eb="5">
      <t>ゴウ</t>
    </rPh>
    <phoneticPr fontId="8"/>
  </si>
  <si>
    <t>約Φ10×H40cm　器のみ：Φ10×H40cm</t>
  </si>
  <si>
    <t>1451</t>
  </si>
  <si>
    <t>ガラスベース ウォーター樹脂加工</t>
    <phoneticPr fontId="8"/>
  </si>
  <si>
    <t>A-57号</t>
    <rPh sb="4" eb="5">
      <t>ゴウ</t>
    </rPh>
    <phoneticPr fontId="28"/>
  </si>
  <si>
    <t>約W30×D25×H24cm　器のみ：Φ上9.3・下12×H12cm</t>
  </si>
  <si>
    <t>アイビー ガラストラぺゾイド</t>
    <phoneticPr fontId="8"/>
  </si>
  <si>
    <t>4589635420712</t>
    <phoneticPr fontId="8"/>
  </si>
  <si>
    <t>1450</t>
  </si>
  <si>
    <t>PRGR-1450</t>
  </si>
  <si>
    <t>約W38×D38×H73cm   器のみ：Φ18×H36cm</t>
  </si>
  <si>
    <t>1449</t>
    <phoneticPr fontId="8"/>
  </si>
  <si>
    <t>A-11号</t>
    <rPh sb="4" eb="5">
      <t>ゴウ</t>
    </rPh>
    <phoneticPr fontId="28"/>
  </si>
  <si>
    <t>約W25×D15×H14cm　器のみ：Φ10.8×H5.6cm</t>
  </si>
  <si>
    <t>1448S</t>
  </si>
  <si>
    <t>白陶器S</t>
    <phoneticPr fontId="8"/>
  </si>
  <si>
    <t>1448E</t>
  </si>
  <si>
    <t>約W15×D15×H15cm　器のみ：Φ9×H9.5cm（受け皿は商品によって直径が若干異なります。）</t>
  </si>
  <si>
    <t>ディスキディア ハピプランター</t>
  </si>
  <si>
    <t>4589635420668</t>
    <phoneticPr fontId="8"/>
  </si>
  <si>
    <t>1447S</t>
  </si>
  <si>
    <t>PRGR-1447S</t>
  </si>
  <si>
    <t>ハピプランター</t>
    <phoneticPr fontId="8"/>
  </si>
  <si>
    <t>4589635420675</t>
    <phoneticPr fontId="8"/>
  </si>
  <si>
    <t>1447E</t>
  </si>
  <si>
    <t>PRGR-1447E</t>
  </si>
  <si>
    <t>約W16×D16×H18cm　器のみ：Φ9×H9.5cm（受け皿は商品によって直径が若干異なります。）</t>
  </si>
  <si>
    <t>ミリオン ハピプランター</t>
  </si>
  <si>
    <t>4589635420620</t>
    <phoneticPr fontId="8"/>
  </si>
  <si>
    <t>1446S</t>
  </si>
  <si>
    <t>PRGR-1446S</t>
  </si>
  <si>
    <t>4589635420637</t>
    <phoneticPr fontId="8"/>
  </si>
  <si>
    <t>1446E</t>
  </si>
  <si>
    <t>PRGR-1446E</t>
  </si>
  <si>
    <t>約W20×D18×H15cm　器のみ：Φ9×H9.5cm（受け皿は商品によって直径が若干異なります。）</t>
  </si>
  <si>
    <t>プミラ ハピプランター</t>
  </si>
  <si>
    <t>4589635420606</t>
    <phoneticPr fontId="8"/>
  </si>
  <si>
    <t>1445S</t>
  </si>
  <si>
    <t>PRGR-1445S</t>
  </si>
  <si>
    <t>4589635420613</t>
    <phoneticPr fontId="8"/>
  </si>
  <si>
    <t>1445E</t>
  </si>
  <si>
    <t>PRGR-1445E</t>
  </si>
  <si>
    <t>約W20×D22×H15cm　器のみ：Φ9×H9.5cm（受け皿は商品によって直径が若干異なります。）</t>
  </si>
  <si>
    <t>シュガーバイン ハピプランター</t>
  </si>
  <si>
    <t>4589635420583</t>
    <phoneticPr fontId="8"/>
  </si>
  <si>
    <t>1444S</t>
  </si>
  <si>
    <t>PRGR-1444S</t>
  </si>
  <si>
    <t>約W20×D22×H15cm　器のみ：Φ9×H9.5cm（受け皿は商品によって直径が若干異なります。）</t>
    <rPh sb="29" eb="30">
      <t>ウ</t>
    </rPh>
    <rPh sb="33" eb="35">
      <t>ショウヒン</t>
    </rPh>
    <rPh sb="39" eb="41">
      <t>チョッケイ</t>
    </rPh>
    <rPh sb="42" eb="44">
      <t>ジャッカン</t>
    </rPh>
    <rPh sb="44" eb="45">
      <t>コト</t>
    </rPh>
    <phoneticPr fontId="8"/>
  </si>
  <si>
    <t>4589635420590</t>
    <phoneticPr fontId="8"/>
  </si>
  <si>
    <t>1444E</t>
  </si>
  <si>
    <t>PRGR-1444E</t>
  </si>
  <si>
    <t>22年7月発売</t>
    <rPh sb="2" eb="3">
      <t>ネn</t>
    </rPh>
    <rPh sb="4" eb="5">
      <t>ガテゥ</t>
    </rPh>
    <rPh sb="5" eb="7">
      <t>ハツバイ</t>
    </rPh>
    <phoneticPr fontId="8"/>
  </si>
  <si>
    <t>約W50×D35×H65cm　器のみ：Ｗ30×D15×H16cm (皿のみ：W23.5×D14.5×H2cm）</t>
    <phoneticPr fontId="8"/>
  </si>
  <si>
    <t>1443</t>
  </si>
  <si>
    <t>大型</t>
    <rPh sb="0" eb="2">
      <t>オオガタ</t>
    </rPh>
    <phoneticPr fontId="8"/>
  </si>
  <si>
    <t>約W70×D35×H65cm　器のみ：Ｗ30×D15×H16cm  (皿のみ：W23.5×D14.5×H2cm）</t>
    <phoneticPr fontId="8"/>
  </si>
  <si>
    <t>1442</t>
    <phoneticPr fontId="8"/>
  </si>
  <si>
    <t>約W40×D25×H56cm　器のみ：Φ20（底Φ11）×H6.5cm</t>
  </si>
  <si>
    <t>1441</t>
  </si>
  <si>
    <t>大型</t>
    <phoneticPr fontId="8"/>
  </si>
  <si>
    <t>ポリエステル、プラスチック　器：ストーンウェア</t>
    <rPh sb="14" eb="15">
      <t>ウツワ</t>
    </rPh>
    <phoneticPr fontId="8"/>
  </si>
  <si>
    <t>約W45×D25×H58cm　器のみ：Φ20×H6.5cm</t>
    <phoneticPr fontId="8"/>
  </si>
  <si>
    <t>1440M</t>
    <phoneticPr fontId="8"/>
  </si>
  <si>
    <t>約W45×D25×H58cm　器のみ：Φ20（底Φ11）×H6.5cm</t>
  </si>
  <si>
    <t>1440</t>
  </si>
  <si>
    <t>約W50×D38×H73cm　器のみ：Φ30（底Φ17）×H8cm</t>
  </si>
  <si>
    <t>1439</t>
  </si>
  <si>
    <t>A-58号</t>
    <phoneticPr fontId="8"/>
  </si>
  <si>
    <t>約W45×D35×H73cm　器のみ：Φ30×H8cm　</t>
    <phoneticPr fontId="8"/>
  </si>
  <si>
    <t>1438M</t>
    <phoneticPr fontId="8"/>
  </si>
  <si>
    <t>約W45×D35×H73cm　器のみ：Φ30（底Φ17）×H8cm</t>
  </si>
  <si>
    <t>1438</t>
  </si>
  <si>
    <t>A-75号</t>
    <rPh sb="4" eb="5">
      <t>ゴウ</t>
    </rPh>
    <phoneticPr fontId="1"/>
  </si>
  <si>
    <t>約W45×D30×H43cm　器のみ：Φ30×H8cm　</t>
    <phoneticPr fontId="8"/>
  </si>
  <si>
    <t>松 盆栽 平皿 大 水引</t>
    <phoneticPr fontId="8"/>
  </si>
  <si>
    <t>1437M</t>
    <phoneticPr fontId="8"/>
  </si>
  <si>
    <t>PRGR-1437M</t>
    <phoneticPr fontId="8"/>
  </si>
  <si>
    <t>約W45×D30×H43cm　器のみ：Φ30（底Φ17）×H8cm</t>
    <phoneticPr fontId="8"/>
  </si>
  <si>
    <t>松 盆栽 平皿 大</t>
    <phoneticPr fontId="8"/>
  </si>
  <si>
    <t>4589635420026</t>
    <phoneticPr fontId="8"/>
  </si>
  <si>
    <t>1437</t>
  </si>
  <si>
    <t>PRGR-1437</t>
    <phoneticPr fontId="8"/>
  </si>
  <si>
    <t>22年8月下旬発売</t>
    <rPh sb="2" eb="3">
      <t>ネn</t>
    </rPh>
    <rPh sb="4" eb="5">
      <t>ガテゥ</t>
    </rPh>
    <rPh sb="5" eb="7">
      <t>ゲジュン</t>
    </rPh>
    <rPh sb="7" eb="9">
      <t>ハツバイ</t>
    </rPh>
    <phoneticPr fontId="8"/>
  </si>
  <si>
    <t>(L2P製)</t>
  </si>
  <si>
    <t xml:space="preserve">PRGR-03 フィットニア×1、-04 カラジウム×1、09ウンベラータ </t>
    <phoneticPr fontId="8"/>
  </si>
  <si>
    <r>
      <t>約W120×D60×H165cm　器のみ：W</t>
    </r>
    <r>
      <rPr>
        <sz val="6"/>
        <rFont val="Tahoma"/>
        <family val="3"/>
        <charset val="1"/>
      </rPr>
      <t>‎</t>
    </r>
    <r>
      <rPr>
        <sz val="6"/>
        <rFont val="游ゴシック"/>
        <family val="3"/>
        <charset val="128"/>
      </rPr>
      <t>100×D32×H51cm</t>
    </r>
    <phoneticPr fontId="8"/>
  </si>
  <si>
    <t>1436LGY</t>
  </si>
  <si>
    <t>テラメントプランター</t>
    <phoneticPr fontId="8"/>
  </si>
  <si>
    <t>1436DGY</t>
  </si>
  <si>
    <t>22年9月下旬発売</t>
    <rPh sb="2" eb="3">
      <t>ネn</t>
    </rPh>
    <rPh sb="4" eb="5">
      <t>ガテゥ</t>
    </rPh>
    <rPh sb="5" eb="7">
      <t>ゲジュン</t>
    </rPh>
    <rPh sb="7" eb="9">
      <t>ハツバイ</t>
    </rPh>
    <phoneticPr fontId="8"/>
  </si>
  <si>
    <t>PRGR-02 アイビー、04 カラジウム、05 アジアンタム、08 ベンジャミン インナーポット×各1</t>
    <phoneticPr fontId="8"/>
  </si>
  <si>
    <r>
      <t>約W120×D55×H180cm　器のみ：W</t>
    </r>
    <r>
      <rPr>
        <sz val="6"/>
        <rFont val="Tahoma"/>
        <family val="3"/>
        <charset val="1"/>
      </rPr>
      <t>‎</t>
    </r>
    <r>
      <rPr>
        <sz val="6"/>
        <rFont val="游ゴシック"/>
        <family val="3"/>
        <charset val="128"/>
      </rPr>
      <t>100×D32×H51cm</t>
    </r>
    <phoneticPr fontId="8"/>
  </si>
  <si>
    <t>1435LGY</t>
  </si>
  <si>
    <t>1435DGY</t>
  </si>
  <si>
    <t>(L1P製)</t>
  </si>
  <si>
    <t>PRGR-01 ポトス、02 アイビー、03 フィットニア、04 カラジウム、05 アジアンタム インナーポット×各1</t>
    <phoneticPr fontId="8"/>
  </si>
  <si>
    <r>
      <t>約W135×D65×H75cm　器のみ：W</t>
    </r>
    <r>
      <rPr>
        <sz val="6"/>
        <rFont val="Tahoma"/>
        <family val="3"/>
        <charset val="1"/>
      </rPr>
      <t>‎</t>
    </r>
    <r>
      <rPr>
        <sz val="6"/>
        <rFont val="游ゴシック"/>
        <family val="3"/>
        <charset val="128"/>
      </rPr>
      <t>100×D32×H51cm</t>
    </r>
    <phoneticPr fontId="8"/>
  </si>
  <si>
    <t>1434LGY</t>
  </si>
  <si>
    <t>1434DGY</t>
  </si>
  <si>
    <t>PRGR-04 カラジウム インナーポット×5</t>
    <phoneticPr fontId="8"/>
  </si>
  <si>
    <r>
      <t>約W125×D50×H80cm　器のみ：W</t>
    </r>
    <r>
      <rPr>
        <sz val="6"/>
        <rFont val="Tahoma"/>
        <family val="3"/>
        <charset val="1"/>
      </rPr>
      <t>‎</t>
    </r>
    <r>
      <rPr>
        <sz val="6"/>
        <rFont val="游ゴシック"/>
        <family val="3"/>
        <charset val="128"/>
      </rPr>
      <t>100×D32×H51cm</t>
    </r>
    <phoneticPr fontId="8"/>
  </si>
  <si>
    <t>1433LGY-04</t>
  </si>
  <si>
    <t>22年6月発売</t>
    <rPh sb="2" eb="3">
      <t>ネn</t>
    </rPh>
    <rPh sb="4" eb="5">
      <t>ガテゥ</t>
    </rPh>
    <rPh sb="5" eb="7">
      <t>ハツバイ</t>
    </rPh>
    <phoneticPr fontId="8"/>
  </si>
  <si>
    <t>PRGR-03 フィットニア インナーポット×5</t>
    <phoneticPr fontId="8"/>
  </si>
  <si>
    <r>
      <t>約W140×D65×H73cm　器のみ：W</t>
    </r>
    <r>
      <rPr>
        <sz val="6"/>
        <rFont val="Tahoma"/>
        <family val="3"/>
        <charset val="1"/>
      </rPr>
      <t>‎</t>
    </r>
    <r>
      <rPr>
        <sz val="6"/>
        <rFont val="游ゴシック"/>
        <family val="3"/>
        <charset val="128"/>
      </rPr>
      <t>100×D32×H51cm</t>
    </r>
    <phoneticPr fontId="8"/>
  </si>
  <si>
    <t>1433LGY-03</t>
  </si>
  <si>
    <t>PRGR-02 アイビーインナーポット×5</t>
    <phoneticPr fontId="8"/>
  </si>
  <si>
    <r>
      <t>約W140×D65×H70cm　器のみ：W</t>
    </r>
    <r>
      <rPr>
        <sz val="6"/>
        <rFont val="Tahoma"/>
        <family val="3"/>
        <charset val="1"/>
      </rPr>
      <t>‎</t>
    </r>
    <r>
      <rPr>
        <sz val="6"/>
        <rFont val="游ゴシック"/>
        <family val="3"/>
        <charset val="128"/>
      </rPr>
      <t>100×D32×H51cm</t>
    </r>
    <phoneticPr fontId="8"/>
  </si>
  <si>
    <t>1433LGY-02</t>
  </si>
  <si>
    <t xml:space="preserve"> PRGR-01 ポトスインナーポット×5</t>
    <phoneticPr fontId="8"/>
  </si>
  <si>
    <r>
      <t>約W140×D65×H75cm　器のみ：W</t>
    </r>
    <r>
      <rPr>
        <sz val="6"/>
        <rFont val="Tahoma"/>
        <family val="3"/>
        <charset val="1"/>
      </rPr>
      <t>‎</t>
    </r>
    <r>
      <rPr>
        <sz val="6"/>
        <rFont val="游ゴシック"/>
        <family val="3"/>
        <charset val="128"/>
      </rPr>
      <t>100×D32×H51cm</t>
    </r>
    <phoneticPr fontId="8"/>
  </si>
  <si>
    <t>1433LGY-01</t>
  </si>
  <si>
    <t>1433DGY-04</t>
  </si>
  <si>
    <t>1433DGY-03</t>
  </si>
  <si>
    <t>1433DGY-02</t>
  </si>
  <si>
    <t>1433DGY-01</t>
  </si>
  <si>
    <t>GZ03-90CM-GL</t>
  </si>
  <si>
    <t>PRGR-03 フィットニア、01 ポトス、05 アジアンタム、09 ウンベラータ、08 ベンジャミン インナーポット×各1</t>
    <phoneticPr fontId="8"/>
  </si>
  <si>
    <t>約W130×D55×H125cm　器のみ：W90×D30×H70cm</t>
    <phoneticPr fontId="8"/>
  </si>
  <si>
    <t>1432GY</t>
  </si>
  <si>
    <t>ガルバプランター</t>
    <phoneticPr fontId="8"/>
  </si>
  <si>
    <t>GZ03-90CM-BE</t>
  </si>
  <si>
    <t>1432BE</t>
  </si>
  <si>
    <t>PRGR-02 アイビー、04 カラジウム、05 アジアンタム、07マグノリア、10パームリーフ インナーポット×各1</t>
    <phoneticPr fontId="8"/>
  </si>
  <si>
    <t>約W130×D75×H130cm　器のみ：W90×D30×H70cm</t>
    <phoneticPr fontId="8"/>
  </si>
  <si>
    <t>1431GY</t>
  </si>
  <si>
    <t>1431BE</t>
  </si>
  <si>
    <t>PRGR-02 アイビー×2、04 カラジウム×1、05 アジアンタム インナーポット×2</t>
    <phoneticPr fontId="8"/>
  </si>
  <si>
    <t>約W130×D55×H100cm　器のみ：W90×D30×H70cm</t>
    <phoneticPr fontId="8"/>
  </si>
  <si>
    <t>1430GY</t>
  </si>
  <si>
    <t>1430BE</t>
  </si>
  <si>
    <t>PRGR-03 フィットニア×1、01 ポトス×2、05 アジアンタム インナーポット×2</t>
    <phoneticPr fontId="8"/>
  </si>
  <si>
    <t>約W125×D65×H100cm　器のみ：W90×D30×H70cm</t>
    <phoneticPr fontId="8"/>
  </si>
  <si>
    <t>1429GY</t>
  </si>
  <si>
    <t>1429BE</t>
  </si>
  <si>
    <t>PRGR-03 　フィットニア インナーポット ×5</t>
    <phoneticPr fontId="8"/>
  </si>
  <si>
    <t>約W130×D60×H95cm　器のみ：W90×D30×H70cm</t>
    <phoneticPr fontId="8"/>
  </si>
  <si>
    <t>1428GY-03</t>
  </si>
  <si>
    <t>PRGR-02 　アイビーインナーポット×5</t>
    <phoneticPr fontId="8"/>
  </si>
  <si>
    <t>約W135×D60×H90cm　器のみ：W90×D30×H70cm</t>
    <phoneticPr fontId="8"/>
  </si>
  <si>
    <t>1428GY-02</t>
  </si>
  <si>
    <t>PRGR-01　 ポトスインナーポット×5</t>
    <phoneticPr fontId="8"/>
  </si>
  <si>
    <t>約W135×D60×H95cm　器のみ：W90×D30×H70cm</t>
    <phoneticPr fontId="8"/>
  </si>
  <si>
    <t>1428GY-01</t>
  </si>
  <si>
    <t>1428BE-03</t>
  </si>
  <si>
    <t>1428BE-02</t>
  </si>
  <si>
    <t>1428BE-01</t>
  </si>
  <si>
    <t>GZ03-60CM-GL</t>
  </si>
  <si>
    <t>PRGR 02 アイビー、05アジアンタム 、09 ウンベラータ  インナーポット×各１</t>
    <phoneticPr fontId="8"/>
  </si>
  <si>
    <t>約W85×D55×H110cm　器のみ：W60×D20×H60cm</t>
    <phoneticPr fontId="8"/>
  </si>
  <si>
    <t>1427GY</t>
  </si>
  <si>
    <t>GZ03-60CM-BE</t>
    <phoneticPr fontId="8"/>
  </si>
  <si>
    <t>1427BE</t>
  </si>
  <si>
    <t>PRGR 03 フィットニア、06クッカバラ 、04 カラジウム インナーポット×各１</t>
    <phoneticPr fontId="8"/>
  </si>
  <si>
    <t>約W95×D50×H110cm　器のみ：W60×D20×H60cm</t>
    <phoneticPr fontId="8"/>
  </si>
  <si>
    <t>1426GY</t>
  </si>
  <si>
    <t>1426BE</t>
  </si>
  <si>
    <t>PRGR　01ポトス、02 アイビー 、05 アジアンタム インナーポット×各１</t>
    <phoneticPr fontId="8"/>
  </si>
  <si>
    <t>約W95×D55×H90cm　器のみ：W60×D20×H60cm</t>
    <phoneticPr fontId="8"/>
  </si>
  <si>
    <t>1425GY</t>
  </si>
  <si>
    <t>1425BE</t>
  </si>
  <si>
    <t>PRGR　01ポトス、02 アイビー 、03 フィットニア インナーポット×各１</t>
    <phoneticPr fontId="8"/>
  </si>
  <si>
    <t>約W95×D50×H80cm　器のみ：W60×D20×H60cm</t>
    <phoneticPr fontId="8"/>
  </si>
  <si>
    <t>1424GY</t>
  </si>
  <si>
    <t>1424BE</t>
  </si>
  <si>
    <t>PRGR-05  アジアンタムインナーポット×3</t>
    <phoneticPr fontId="8"/>
  </si>
  <si>
    <t>約W95×D60×H90cm　器のみ：W60×D20×H60cm</t>
    <phoneticPr fontId="8"/>
  </si>
  <si>
    <t>1423GY-05</t>
  </si>
  <si>
    <t xml:space="preserve"> PRGR-04  カラジウム インナーポット×3</t>
    <phoneticPr fontId="8"/>
  </si>
  <si>
    <t>約W85×D47×H87cm　器のみ：W60×D20×H60cm</t>
    <phoneticPr fontId="8"/>
  </si>
  <si>
    <t>1423GY-04</t>
  </si>
  <si>
    <t>PRGR-03 フィットニア インナーポット×3</t>
    <phoneticPr fontId="8"/>
  </si>
  <si>
    <t>約W100×D55×H80cm　器のみ：W60×D20×H60cm</t>
    <phoneticPr fontId="8"/>
  </si>
  <si>
    <t>1423GY-03</t>
  </si>
  <si>
    <t>PRGR-02 アイビーインナーポット×3</t>
    <phoneticPr fontId="8"/>
  </si>
  <si>
    <t>約W105×D60×H80cm　器のみ：W60×D20×H60cm</t>
    <phoneticPr fontId="8"/>
  </si>
  <si>
    <t>1423GY-02</t>
  </si>
  <si>
    <t>PRGR-01 ポトスインナーポット×3</t>
    <phoneticPr fontId="8"/>
  </si>
  <si>
    <t>1423GY-01</t>
  </si>
  <si>
    <t>1423BE-05</t>
  </si>
  <si>
    <t>1423BE-04</t>
  </si>
  <si>
    <t>1423BE-03</t>
  </si>
  <si>
    <t>1423BE-02</t>
  </si>
  <si>
    <t>1423BE-01</t>
  </si>
  <si>
    <t xml:space="preserve"> PRGR-1413HI×3</t>
    <phoneticPr fontId="8"/>
  </si>
  <si>
    <t>1個：約W58×D35×H40cm　器のみ：約W25.5×D12×H10cm　3個連結使用時：約W150～174×D35×H40cm</t>
    <phoneticPr fontId="8"/>
  </si>
  <si>
    <t>1422</t>
  </si>
  <si>
    <t xml:space="preserve"> PRGR-1412HI×3</t>
    <phoneticPr fontId="8"/>
  </si>
  <si>
    <t>1個：約W60×D45×H40cm　器のみ：約W25.5×D12×H10cm　3個連結使用時：約W150～180×D45×H40cm</t>
    <phoneticPr fontId="8"/>
  </si>
  <si>
    <t>1421</t>
  </si>
  <si>
    <t>A-11号　外箱（24入）　</t>
  </si>
  <si>
    <t xml:space="preserve"> PRGR-1411HI×3</t>
    <phoneticPr fontId="8"/>
  </si>
  <si>
    <t>1個：約W60×D40×H45cm　器のみ：約W25.5×D12×H10cm　3個連結使用時：約W150～180×D40×H45cm</t>
    <phoneticPr fontId="8"/>
  </si>
  <si>
    <t>1420</t>
  </si>
  <si>
    <t xml:space="preserve"> PRGR-1413LO×3</t>
    <phoneticPr fontId="8"/>
  </si>
  <si>
    <t>1個：約W58×D35×H25cm　器のみ：約W25.5×D12×H10cm　3個連結使用時：約W150～174×D35×H25cm</t>
    <phoneticPr fontId="8"/>
  </si>
  <si>
    <t>1419</t>
  </si>
  <si>
    <t xml:space="preserve"> PRGR-1412LO×3</t>
    <phoneticPr fontId="8"/>
  </si>
  <si>
    <t>1個：約W60×D35×H30cm　器のみ：約W25.5×D12×H10cm　3個連結使用時：約W150～180×D35×H30cm</t>
    <phoneticPr fontId="8"/>
  </si>
  <si>
    <t>1418</t>
  </si>
  <si>
    <t xml:space="preserve"> PRGR-1411LO×3</t>
    <phoneticPr fontId="8"/>
  </si>
  <si>
    <t>1個：約W60×D32×H30cm　器のみ：約W25.5×D12×H10cm　3個連結使用時：約W150～180×D32×H30cm</t>
    <phoneticPr fontId="8"/>
  </si>
  <si>
    <t>1417</t>
  </si>
  <si>
    <t>PRGR-1413LO×1     1413HI×2</t>
    <phoneticPr fontId="8"/>
  </si>
  <si>
    <t>1個：約W58×D35～40×H25～40cm　器のみ：約W25.5×D12×H10cm　3個連結使用時：約W150～174×D40×H40cm</t>
    <phoneticPr fontId="8"/>
  </si>
  <si>
    <t>1416</t>
  </si>
  <si>
    <t>PRGR-1412LO×1   1412HI×2</t>
    <phoneticPr fontId="8"/>
  </si>
  <si>
    <t>1個：約W60×D35～45×30～45cm　器のみ：約W25.5×D12×H10cm　3個連結使用時：約W150～180×D45×H45cm</t>
    <phoneticPr fontId="8"/>
  </si>
  <si>
    <t>1415</t>
  </si>
  <si>
    <t xml:space="preserve"> PRGR-1411lLO×1   1411HI×2</t>
    <phoneticPr fontId="8"/>
  </si>
  <si>
    <t>1個：約W60×D32～40×H30～45cm　器のみ：約W25.5×D12×H10cm　3個連結使用時：約W150～180×D40×H45cm</t>
    <phoneticPr fontId="8"/>
  </si>
  <si>
    <t>1414</t>
  </si>
  <si>
    <t>約W58×D35×H25cm　器のみ：W25.5×D12×H10cm</t>
    <phoneticPr fontId="8"/>
  </si>
  <si>
    <t>1413LO</t>
  </si>
  <si>
    <t>約W58×D35×H40cm　器のみ：W25.5×D12×H10cm</t>
    <phoneticPr fontId="8"/>
  </si>
  <si>
    <t>1413HI</t>
  </si>
  <si>
    <t>約W60×D35×H30cm　器のみ：W25.5×D12×H10cm</t>
    <phoneticPr fontId="8"/>
  </si>
  <si>
    <t>1412LO</t>
  </si>
  <si>
    <t>約W60×D45×H40cm　器のみ：W25.5×D12×H10cm</t>
    <phoneticPr fontId="8"/>
  </si>
  <si>
    <t>1412HI</t>
  </si>
  <si>
    <t>約W60×D32×H30cm　器のみ：W25.5×D12×H10cm</t>
    <phoneticPr fontId="8"/>
  </si>
  <si>
    <t>1411LO</t>
  </si>
  <si>
    <t>A-66号</t>
  </si>
  <si>
    <t>約W60×D40×H45cm　器のみ：W25.5×D12×H10cm</t>
    <phoneticPr fontId="8"/>
  </si>
  <si>
    <t>1411HI</t>
  </si>
  <si>
    <t>※2024.04.12</t>
    <phoneticPr fontId="8"/>
  </si>
  <si>
    <t>A-64号</t>
    <rPh sb="4" eb="5">
      <t>ゴウ</t>
    </rPh>
    <phoneticPr fontId="1"/>
  </si>
  <si>
    <t>24年4月仕様変更、23年品名変更</t>
    <phoneticPr fontId="8"/>
  </si>
  <si>
    <r>
      <t>約W55×D15×H68cm　</t>
    </r>
    <r>
      <rPr>
        <sz val="6"/>
        <color rgb="FFFF0000"/>
        <rFont val="游ゴシック"/>
        <family val="3"/>
        <charset val="128"/>
      </rPr>
      <t>裏面枠：</t>
    </r>
    <r>
      <rPr>
        <sz val="6"/>
        <rFont val="游ゴシック"/>
        <family val="3"/>
        <charset val="128"/>
      </rPr>
      <t>W49×D4×H49cm（4枚連結）</t>
    </r>
    <phoneticPr fontId="8"/>
  </si>
  <si>
    <t>1410</t>
  </si>
  <si>
    <r>
      <t>約W52×D13×H55cm　</t>
    </r>
    <r>
      <rPr>
        <sz val="6"/>
        <color rgb="FFFF0000"/>
        <rFont val="游ゴシック"/>
        <family val="3"/>
        <charset val="128"/>
      </rPr>
      <t>裏面枠：</t>
    </r>
    <r>
      <rPr>
        <sz val="6"/>
        <rFont val="游ゴシック"/>
        <family val="3"/>
        <charset val="128"/>
      </rPr>
      <t>W49×D4×H49cm（4枚連結）</t>
    </r>
    <phoneticPr fontId="8"/>
  </si>
  <si>
    <t>1409</t>
  </si>
  <si>
    <r>
      <t>約W56×D15×H56cm　</t>
    </r>
    <r>
      <rPr>
        <sz val="6"/>
        <color rgb="FFFF0000"/>
        <rFont val="游ゴシック"/>
        <family val="3"/>
        <charset val="128"/>
      </rPr>
      <t>裏面枠：</t>
    </r>
    <r>
      <rPr>
        <sz val="6"/>
        <rFont val="游ゴシック"/>
        <family val="3"/>
        <charset val="128"/>
      </rPr>
      <t>W49×D4×H49cm（4枚連結）</t>
    </r>
    <phoneticPr fontId="8"/>
  </si>
  <si>
    <t>1408</t>
  </si>
  <si>
    <r>
      <t>約W50×D11×H60cm　</t>
    </r>
    <r>
      <rPr>
        <sz val="6"/>
        <color rgb="FFFF0000"/>
        <rFont val="游ゴシック"/>
        <family val="3"/>
        <charset val="128"/>
      </rPr>
      <t>裏面枠：</t>
    </r>
    <r>
      <rPr>
        <sz val="6"/>
        <rFont val="游ゴシック"/>
        <family val="3"/>
        <charset val="128"/>
      </rPr>
      <t>W49×D4×H49cm（4枚連結）</t>
    </r>
    <phoneticPr fontId="8"/>
  </si>
  <si>
    <t>グリーンパネルE 49cm角</t>
    <rPh sb="13" eb="14">
      <t>カク</t>
    </rPh>
    <phoneticPr fontId="8"/>
  </si>
  <si>
    <t>4589635436645</t>
    <phoneticPr fontId="8"/>
  </si>
  <si>
    <t>1407</t>
  </si>
  <si>
    <t>PRGR-1407</t>
  </si>
  <si>
    <t>A-35号 外箱(4入)H34.5罫線入</t>
    <rPh sb="4" eb="5">
      <t>ゴウ</t>
    </rPh>
    <rPh sb="6" eb="8">
      <t>ソトバコ</t>
    </rPh>
    <rPh sb="10" eb="11">
      <t>ハイ</t>
    </rPh>
    <rPh sb="17" eb="19">
      <t>ケイセン</t>
    </rPh>
    <rPh sb="19" eb="20">
      <t>ニュウ</t>
    </rPh>
    <phoneticPr fontId="8"/>
  </si>
  <si>
    <r>
      <t>約W85×D15×H88cm　</t>
    </r>
    <r>
      <rPr>
        <sz val="6"/>
        <color rgb="FFFF0000"/>
        <rFont val="游ゴシック"/>
        <family val="3"/>
        <charset val="128"/>
      </rPr>
      <t>裏面枠：</t>
    </r>
    <r>
      <rPr>
        <sz val="6"/>
        <rFont val="游ゴシック"/>
        <family val="3"/>
        <charset val="128"/>
      </rPr>
      <t>W73.5×D4×H73.5cm（9枚連結）</t>
    </r>
    <rPh sb="15" eb="18">
      <t>ウラメンワク</t>
    </rPh>
    <phoneticPr fontId="8"/>
  </si>
  <si>
    <t>1406</t>
  </si>
  <si>
    <r>
      <t>約W65×D15×H80cm　</t>
    </r>
    <r>
      <rPr>
        <sz val="6"/>
        <color rgb="FFFF0000"/>
        <rFont val="游ゴシック"/>
        <family val="3"/>
        <charset val="128"/>
      </rPr>
      <t>裏面枠：</t>
    </r>
    <r>
      <rPr>
        <sz val="6"/>
        <rFont val="游ゴシック"/>
        <family val="3"/>
        <charset val="128"/>
      </rPr>
      <t>W49×D4×H73.5cm（6枚連結）</t>
    </r>
    <rPh sb="15" eb="18">
      <t>ウラメンワク</t>
    </rPh>
    <phoneticPr fontId="8"/>
  </si>
  <si>
    <t>1405</t>
  </si>
  <si>
    <r>
      <t>約W65×D15×H62cm　</t>
    </r>
    <r>
      <rPr>
        <sz val="6"/>
        <color rgb="FFFF0000"/>
        <rFont val="游ゴシック"/>
        <family val="3"/>
        <charset val="128"/>
      </rPr>
      <t>裏面枠：</t>
    </r>
    <r>
      <rPr>
        <sz val="6"/>
        <rFont val="游ゴシック"/>
        <family val="3"/>
        <charset val="128"/>
      </rPr>
      <t>W49×D4×H49cm（4枚連結）</t>
    </r>
    <rPh sb="15" eb="18">
      <t>ウラメンワク</t>
    </rPh>
    <phoneticPr fontId="8"/>
  </si>
  <si>
    <t>1404</t>
  </si>
  <si>
    <t>一部植物変更</t>
    <rPh sb="0" eb="2">
      <t>イチブ</t>
    </rPh>
    <rPh sb="2" eb="4">
      <t>ショクブツ</t>
    </rPh>
    <rPh sb="4" eb="6">
      <t>ヘンコウ</t>
    </rPh>
    <phoneticPr fontId="8"/>
  </si>
  <si>
    <r>
      <t>約W55×D15×H65cm　</t>
    </r>
    <r>
      <rPr>
        <sz val="6"/>
        <color rgb="FFFF0000"/>
        <rFont val="游ゴシック"/>
        <family val="3"/>
        <charset val="128"/>
      </rPr>
      <t>裏面枠：</t>
    </r>
    <r>
      <rPr>
        <sz val="6"/>
        <rFont val="游ゴシック"/>
        <family val="3"/>
        <charset val="128"/>
      </rPr>
      <t>W49×D4×H49cm（4枚連結）</t>
    </r>
    <rPh sb="15" eb="18">
      <t>ウラメンワク</t>
    </rPh>
    <phoneticPr fontId="8"/>
  </si>
  <si>
    <t>1403</t>
  </si>
  <si>
    <t>1402</t>
  </si>
  <si>
    <t>1401</t>
  </si>
  <si>
    <t>ポリエステル、プラスチック　フレーム素材：MDF</t>
    <phoneticPr fontId="8"/>
  </si>
  <si>
    <t>A-56号</t>
  </si>
  <si>
    <t>24年4月仕様変更・品名変更</t>
    <rPh sb="10" eb="12">
      <t>ヒンメイ</t>
    </rPh>
    <rPh sb="12" eb="14">
      <t>ヘンコウ</t>
    </rPh>
    <phoneticPr fontId="8"/>
  </si>
  <si>
    <t>約W31×D17×H40cm　 フレームのみ：W30×D2×H30cm</t>
    <phoneticPr fontId="8"/>
  </si>
  <si>
    <t>コリウス×ロゼウム フレーム</t>
    <phoneticPr fontId="8"/>
  </si>
  <si>
    <t>1400F</t>
  </si>
  <si>
    <r>
      <t>約W29×D16×H40cm　</t>
    </r>
    <r>
      <rPr>
        <sz val="6"/>
        <color rgb="FFFF0000"/>
        <rFont val="游ゴシック"/>
        <family val="3"/>
        <charset val="128"/>
      </rPr>
      <t>裏面枠：</t>
    </r>
    <r>
      <rPr>
        <sz val="6"/>
        <rFont val="游ゴシック"/>
        <family val="3"/>
        <charset val="128"/>
      </rPr>
      <t>W24.5×D4×H24.5cm</t>
    </r>
    <rPh sb="15" eb="18">
      <t>ウラメンワク</t>
    </rPh>
    <phoneticPr fontId="8"/>
  </si>
  <si>
    <t>コリウス×ロゼウム パネル</t>
    <phoneticPr fontId="8"/>
  </si>
  <si>
    <t>1400</t>
  </si>
  <si>
    <t>PRGR-1400</t>
    <phoneticPr fontId="8"/>
  </si>
  <si>
    <t>約W33×D16×H45cm   フレームのみ：W30×D2×H30cm</t>
    <phoneticPr fontId="8"/>
  </si>
  <si>
    <t>1399F</t>
  </si>
  <si>
    <r>
      <t xml:space="preserve">約W33×D15×H45cm  </t>
    </r>
    <r>
      <rPr>
        <sz val="6"/>
        <color rgb="FFFF0000"/>
        <rFont val="游ゴシック"/>
        <family val="3"/>
        <charset val="128"/>
      </rPr>
      <t>裏面枠：</t>
    </r>
    <r>
      <rPr>
        <sz val="6"/>
        <rFont val="游ゴシック"/>
        <family val="3"/>
        <charset val="128"/>
      </rPr>
      <t>W24.5×D4×H24.5cm</t>
    </r>
    <rPh sb="16" eb="19">
      <t>ウラメンワク</t>
    </rPh>
    <phoneticPr fontId="8"/>
  </si>
  <si>
    <t>1399</t>
  </si>
  <si>
    <t>約W33×D14×H45cm　 フレームのみ：W30×D2×H30cm</t>
    <phoneticPr fontId="8"/>
  </si>
  <si>
    <t>アイビー×レザーファン フレーム</t>
  </si>
  <si>
    <t>4589635436539</t>
    <phoneticPr fontId="8"/>
  </si>
  <si>
    <t>1398F</t>
  </si>
  <si>
    <t>PRGR-1398F</t>
  </si>
  <si>
    <r>
      <t xml:space="preserve">約W33×D13×H45cm  </t>
    </r>
    <r>
      <rPr>
        <sz val="6"/>
        <color rgb="FFFF0000"/>
        <rFont val="游ゴシック"/>
        <family val="3"/>
        <charset val="128"/>
      </rPr>
      <t>裏面枠：</t>
    </r>
    <r>
      <rPr>
        <sz val="6"/>
        <rFont val="游ゴシック"/>
        <family val="3"/>
        <charset val="128"/>
      </rPr>
      <t>W24.5×D4×H24.5cm</t>
    </r>
    <rPh sb="16" eb="19">
      <t>ウラメンワク</t>
    </rPh>
    <phoneticPr fontId="8"/>
  </si>
  <si>
    <t>アイビー×レザーファン  パネル</t>
  </si>
  <si>
    <t>4589635436522</t>
    <phoneticPr fontId="8"/>
  </si>
  <si>
    <t>1398</t>
  </si>
  <si>
    <t>PRGR-1398</t>
  </si>
  <si>
    <t>約W30×D16×H35cm　  フレームのみ：W30×D2×H30cm</t>
    <phoneticPr fontId="8"/>
  </si>
  <si>
    <t>スキンダプサス×コリウス フレーム</t>
  </si>
  <si>
    <t>4589635436515</t>
    <phoneticPr fontId="8"/>
  </si>
  <si>
    <t>1397F</t>
  </si>
  <si>
    <t>PRGR-1397F</t>
  </si>
  <si>
    <r>
      <t xml:space="preserve">約W30×D15×H35cm </t>
    </r>
    <r>
      <rPr>
        <sz val="6"/>
        <color rgb="FFFF0000"/>
        <rFont val="游ゴシック"/>
        <family val="3"/>
        <charset val="128"/>
      </rPr>
      <t xml:space="preserve"> 裏面枠：</t>
    </r>
    <r>
      <rPr>
        <sz val="6"/>
        <rFont val="游ゴシック"/>
        <family val="3"/>
        <charset val="128"/>
      </rPr>
      <t>W24.5×D4×H24.5cm</t>
    </r>
    <rPh sb="16" eb="19">
      <t>ウラメンワク</t>
    </rPh>
    <phoneticPr fontId="8"/>
  </si>
  <si>
    <t>スキンダプサス×コリウス  パネル</t>
  </si>
  <si>
    <t>4589635436508</t>
    <phoneticPr fontId="8"/>
  </si>
  <si>
    <t>1397</t>
  </si>
  <si>
    <t>PRGR-1397</t>
    <phoneticPr fontId="8"/>
  </si>
  <si>
    <t>約W35×D16×H45cm  フレームのみ：W30×D2×H30cm</t>
    <phoneticPr fontId="8"/>
  </si>
  <si>
    <t>1396F</t>
  </si>
  <si>
    <r>
      <t xml:space="preserve">約W35×D15×H45cm  </t>
    </r>
    <r>
      <rPr>
        <sz val="6"/>
        <color rgb="FFFF0000"/>
        <rFont val="游ゴシック"/>
        <family val="3"/>
        <charset val="128"/>
      </rPr>
      <t>裏面枠：</t>
    </r>
    <r>
      <rPr>
        <sz val="6"/>
        <rFont val="游ゴシック"/>
        <family val="3"/>
        <charset val="128"/>
      </rPr>
      <t>W24.5×D4×H24.5cm</t>
    </r>
    <rPh sb="16" eb="19">
      <t>ウラメンワク</t>
    </rPh>
    <phoneticPr fontId="8"/>
  </si>
  <si>
    <t>1396</t>
  </si>
  <si>
    <t>A-56号</t>
    <rPh sb="4" eb="5">
      <t>ゴウ</t>
    </rPh>
    <phoneticPr fontId="8"/>
  </si>
  <si>
    <t>24年4月仕様変更</t>
    <phoneticPr fontId="8"/>
  </si>
  <si>
    <t>約W35×D16×H38cm   フレームのみ：W30×D2×H30cm</t>
    <phoneticPr fontId="8"/>
  </si>
  <si>
    <t>ポトス×ミント フレーム</t>
  </si>
  <si>
    <t>4589635436478</t>
    <phoneticPr fontId="8"/>
  </si>
  <si>
    <t>1395F</t>
  </si>
  <si>
    <t>PRGR-1395F</t>
  </si>
  <si>
    <r>
      <t xml:space="preserve">約W35×D15×H38cm </t>
    </r>
    <r>
      <rPr>
        <sz val="6"/>
        <color rgb="FFFF0000"/>
        <rFont val="游ゴシック"/>
        <family val="3"/>
        <charset val="128"/>
      </rPr>
      <t xml:space="preserve"> 裏面枠：</t>
    </r>
    <r>
      <rPr>
        <sz val="6"/>
        <rFont val="游ゴシック"/>
        <family val="3"/>
        <charset val="128"/>
      </rPr>
      <t>W24.5×D4×H24.5cm</t>
    </r>
    <rPh sb="16" eb="19">
      <t>ウラメンワク</t>
    </rPh>
    <phoneticPr fontId="8"/>
  </si>
  <si>
    <t>ポトス×ミント  パネル</t>
  </si>
  <si>
    <t>4589635436461</t>
    <phoneticPr fontId="8"/>
  </si>
  <si>
    <t>1395</t>
  </si>
  <si>
    <t>PRGR-1395</t>
  </si>
  <si>
    <t>22年3月発売</t>
    <rPh sb="2" eb="3">
      <t>ネn</t>
    </rPh>
    <rPh sb="4" eb="5">
      <t>ガテゥ</t>
    </rPh>
    <rPh sb="5" eb="7">
      <t>ハツバイ</t>
    </rPh>
    <phoneticPr fontId="8"/>
  </si>
  <si>
    <t>植物込：約W35 ×D20×H60cm  器のみ：Φ10×H19cm</t>
  </si>
  <si>
    <t>1394V</t>
    <phoneticPr fontId="8"/>
  </si>
  <si>
    <t>約W35 ×D20×H60cm</t>
    <phoneticPr fontId="8"/>
  </si>
  <si>
    <t>1394</t>
  </si>
  <si>
    <t>植物：約W35×D20×H60cm  器のみ：Φ10×H19cm</t>
  </si>
  <si>
    <t>1393V</t>
  </si>
  <si>
    <t>1393</t>
  </si>
  <si>
    <t>約W25 ×D15×H85 cm</t>
    <phoneticPr fontId="8"/>
  </si>
  <si>
    <t>ロンググリーン スワッグ</t>
    <phoneticPr fontId="8"/>
  </si>
  <si>
    <t>4589635436362</t>
    <phoneticPr fontId="8"/>
  </si>
  <si>
    <t>1392</t>
  </si>
  <si>
    <t>PRGR-1392</t>
    <phoneticPr fontId="8"/>
  </si>
  <si>
    <t>約W45 ×D40×H110 cm  器のみ：Φ14×H35cm</t>
  </si>
  <si>
    <t>ユーカリ×白樺 ガラスシリンダー H110cm</t>
  </si>
  <si>
    <t>4589635436355</t>
    <phoneticPr fontId="8"/>
  </si>
  <si>
    <t>1391</t>
  </si>
  <si>
    <t>PRGR-1391</t>
    <phoneticPr fontId="8"/>
  </si>
  <si>
    <t>約W50×D40×H105cm  器のみ：Φ14×H35cm</t>
  </si>
  <si>
    <t>ユーカリ×三又 ガラスシリンダー H105cm</t>
  </si>
  <si>
    <t>4589635436348</t>
    <phoneticPr fontId="8"/>
  </si>
  <si>
    <t>1390</t>
  </si>
  <si>
    <t>PRGR-1390</t>
    <phoneticPr fontId="8"/>
  </si>
  <si>
    <t>ホップ：約W22×D25×H85cm   ハツユキソウ：約W22×D25×H90cm　 ※どちらも高さは麻紐の長さ（約27cm）を含みます。</t>
    <phoneticPr fontId="8"/>
  </si>
  <si>
    <t>1389</t>
  </si>
  <si>
    <t>植物込／約W38×D20×H18+下垂部分50cm(全長約68cm) 器のみ：W20.5×D5×H5.5cm</t>
    <phoneticPr fontId="8"/>
  </si>
  <si>
    <t>1388</t>
  </si>
  <si>
    <t>約W45×D35×H45cm  器のみ：Φ12×H14.5cm</t>
  </si>
  <si>
    <t>1387</t>
  </si>
  <si>
    <t>約W25×D25×H20cm  器のみ：Φ12×H14.5cm</t>
  </si>
  <si>
    <t>1386</t>
  </si>
  <si>
    <t>約W11×D11×H15cm  器のみ：Φ5×H3.8cm</t>
  </si>
  <si>
    <t>1385</t>
  </si>
  <si>
    <t>約W18×D10×H24cm  器のみ：Φ7.8×H6.7cm</t>
  </si>
  <si>
    <t>クチナシ 小鉢 藍</t>
  </si>
  <si>
    <t>4589635436287</t>
    <phoneticPr fontId="8"/>
  </si>
  <si>
    <t>1384</t>
  </si>
  <si>
    <t>PRGR-1384</t>
    <phoneticPr fontId="8"/>
  </si>
  <si>
    <t>小鉢・陶器鉢</t>
    <phoneticPr fontId="8"/>
  </si>
  <si>
    <t>約W18×D10×H24cm  器のみ：Φ8.5×H7cm(皿込み)</t>
    <rPh sb="30" eb="32">
      <t>サラコ</t>
    </rPh>
    <phoneticPr fontId="8"/>
  </si>
  <si>
    <t>クチナシ 皿付小鉢 白</t>
    <phoneticPr fontId="8"/>
  </si>
  <si>
    <t>4589635436270</t>
    <phoneticPr fontId="8"/>
  </si>
  <si>
    <t>1383</t>
  </si>
  <si>
    <t>PRGR-1383</t>
    <phoneticPr fontId="8"/>
  </si>
  <si>
    <t>(L1P鉢)</t>
  </si>
  <si>
    <t>約W65×D65×H165cm  器のみ：Φ30×H40cm</t>
  </si>
  <si>
    <t>マグノリア チャドトール H165cm</t>
  </si>
  <si>
    <t>4589635436164</t>
    <phoneticPr fontId="8"/>
  </si>
  <si>
    <t>1382</t>
  </si>
  <si>
    <t>PRGR-1382</t>
  </si>
  <si>
    <t>チャドトールポット</t>
    <phoneticPr fontId="8"/>
  </si>
  <si>
    <t>ポリエステル、プラスチック　器：合成樹脂</t>
    <phoneticPr fontId="8"/>
  </si>
  <si>
    <t>(L製)</t>
    <phoneticPr fontId="8"/>
  </si>
  <si>
    <t>A-25号（H45罫線入）</t>
    <phoneticPr fontId="8"/>
  </si>
  <si>
    <t>23年3月仕様変更　24年出荷元変更</t>
    <rPh sb="2" eb="3">
      <t>ネン</t>
    </rPh>
    <rPh sb="4" eb="5">
      <t>ガツ</t>
    </rPh>
    <rPh sb="5" eb="9">
      <t>シヨウヘンコウ</t>
    </rPh>
    <rPh sb="12" eb="13">
      <t>ネン</t>
    </rPh>
    <rPh sb="13" eb="15">
      <t>シュッカ</t>
    </rPh>
    <rPh sb="15" eb="16">
      <t>モト</t>
    </rPh>
    <rPh sb="16" eb="18">
      <t>ヘンコウ</t>
    </rPh>
    <phoneticPr fontId="8"/>
  </si>
  <si>
    <t>約W65×D65×H180cm  器のみ：Φ24×H51cm</t>
  </si>
  <si>
    <t>1381</t>
  </si>
  <si>
    <t>PRGR-1381</t>
    <phoneticPr fontId="8"/>
  </si>
  <si>
    <t>シリンダーポット</t>
    <phoneticPr fontId="8"/>
  </si>
  <si>
    <t>(L1P製)</t>
    <phoneticPr fontId="8"/>
  </si>
  <si>
    <t>A-61号</t>
    <phoneticPr fontId="8"/>
  </si>
  <si>
    <t>24年出荷元変更</t>
    <phoneticPr fontId="8"/>
  </si>
  <si>
    <t>約W65×D65×H175cm  器のみ：Φ23×H42cm</t>
  </si>
  <si>
    <t>1380</t>
  </si>
  <si>
    <t>約W65×D65×H168cm  器のみ：Φ29×H36cm</t>
  </si>
  <si>
    <t>1379WH</t>
  </si>
  <si>
    <t>1379GY</t>
  </si>
  <si>
    <t>A-24号</t>
  </si>
  <si>
    <t>約W65×D65×H168cm  器のみ：Φ31×H29cm</t>
  </si>
  <si>
    <t>1379BW</t>
  </si>
  <si>
    <t>1379BG</t>
  </si>
  <si>
    <t>VR24054</t>
  </si>
  <si>
    <t>約W45×D45×H138cm  器のみ：Φ30×H31cm</t>
  </si>
  <si>
    <t>1378WH</t>
  </si>
  <si>
    <t>A-24号</t>
    <rPh sb="4" eb="5">
      <t>ゴウ</t>
    </rPh>
    <phoneticPr fontId="8"/>
  </si>
  <si>
    <t>1378IV</t>
    <phoneticPr fontId="8"/>
  </si>
  <si>
    <t>器の表面仕上げ変更</t>
    <rPh sb="2" eb="4">
      <t>ヒョウメン</t>
    </rPh>
    <rPh sb="4" eb="6">
      <t>シア</t>
    </rPh>
    <rPh sb="7" eb="9">
      <t>ヘンコウ</t>
    </rPh>
    <phoneticPr fontId="1"/>
  </si>
  <si>
    <t>1378GY</t>
  </si>
  <si>
    <t>1378BK</t>
  </si>
  <si>
    <t>約W70×D70×H185cm  器のみ：Φ32.5×H71cm</t>
  </si>
  <si>
    <t>1377WH</t>
  </si>
  <si>
    <t>スラントベース</t>
    <phoneticPr fontId="8"/>
  </si>
  <si>
    <t>1377BK</t>
  </si>
  <si>
    <t>23年3月仕様変更</t>
    <rPh sb="2" eb="3">
      <t>ネン</t>
    </rPh>
    <rPh sb="4" eb="5">
      <t>ガツ</t>
    </rPh>
    <rPh sb="5" eb="9">
      <t>シヨウヘンコウ</t>
    </rPh>
    <phoneticPr fontId="8"/>
  </si>
  <si>
    <t>約W70×D70×H160cm  器のみ：Φ24×H51cm</t>
  </si>
  <si>
    <t>1376</t>
  </si>
  <si>
    <t>約W70×D70×H160cm  器のみ：Φ29×H36cm</t>
  </si>
  <si>
    <t>1375WH</t>
  </si>
  <si>
    <t>1375GY</t>
  </si>
  <si>
    <t>約W70×D70×H160cm  器のみ：Φ31×H29cm</t>
  </si>
  <si>
    <t>1375BW</t>
  </si>
  <si>
    <t>1375BG</t>
  </si>
  <si>
    <t>A-50903</t>
    <phoneticPr fontId="8"/>
  </si>
  <si>
    <t>約W80×D80×H195cm  器のみ：Φ23×H42cm</t>
  </si>
  <si>
    <t>1374</t>
  </si>
  <si>
    <t>PRGR-1374</t>
    <phoneticPr fontId="8"/>
  </si>
  <si>
    <t>約W75×D75×H170cm  器のみ：Φ23×H42cm</t>
  </si>
  <si>
    <t>ドウダンツツジ TPプランター H170cm</t>
  </si>
  <si>
    <t>4589635435976</t>
    <phoneticPr fontId="8"/>
  </si>
  <si>
    <t>1373</t>
  </si>
  <si>
    <t>PRGR-1373</t>
  </si>
  <si>
    <t>VR22023</t>
  </si>
  <si>
    <t>約W75×D60×H175cm  器のみ：Φ23×H42cm</t>
  </si>
  <si>
    <t>ウンベラータ TPプランター H175cm</t>
  </si>
  <si>
    <t>4589635435969</t>
    <phoneticPr fontId="8"/>
  </si>
  <si>
    <t>1372</t>
  </si>
  <si>
    <t>PRGR-1372</t>
  </si>
  <si>
    <t>約W75×D60×H220cm  器のみ：Φ32.5×H71cm</t>
  </si>
  <si>
    <t>1371WH</t>
  </si>
  <si>
    <t>1371BK</t>
  </si>
  <si>
    <t>FG012100</t>
    <phoneticPr fontId="8"/>
  </si>
  <si>
    <t>約W75×D60×H185 cm  器のみ：Φ29×H36cm</t>
  </si>
  <si>
    <t>1370WH</t>
  </si>
  <si>
    <t>1370GY</t>
  </si>
  <si>
    <t>約W75×D60×H185 cm  器のみ：Φ31×H29cm</t>
  </si>
  <si>
    <t>1370BW</t>
    <phoneticPr fontId="8"/>
  </si>
  <si>
    <t>1370BG</t>
    <phoneticPr fontId="8"/>
  </si>
  <si>
    <t>発売なし</t>
    <rPh sb="0" eb="2">
      <t>ハツバイ</t>
    </rPh>
    <phoneticPr fontId="8"/>
  </si>
  <si>
    <t>1369</t>
  </si>
  <si>
    <t>PRGR-1369</t>
  </si>
  <si>
    <t>約W60×D60×H210cm</t>
    <phoneticPr fontId="8"/>
  </si>
  <si>
    <t>バンブー/スラントベースH210cm  White</t>
  </si>
  <si>
    <t>4589635-</t>
    <phoneticPr fontId="8"/>
  </si>
  <si>
    <t>1368</t>
  </si>
  <si>
    <t>PRGR-1368</t>
  </si>
  <si>
    <t>観葉植物LL</t>
    <phoneticPr fontId="8"/>
  </si>
  <si>
    <t>約W60×D60×H190cm</t>
    <phoneticPr fontId="8"/>
  </si>
  <si>
    <t xml:space="preserve">バンブー/TPベース H 190cm </t>
  </si>
  <si>
    <t>1367</t>
  </si>
  <si>
    <t>PRGR-1367</t>
  </si>
  <si>
    <t>VR22030</t>
    <phoneticPr fontId="8"/>
  </si>
  <si>
    <r>
      <t>約</t>
    </r>
    <r>
      <rPr>
        <sz val="6"/>
        <color rgb="FFFF0000"/>
        <rFont val="游ゴシック"/>
        <family val="3"/>
        <charset val="128"/>
      </rPr>
      <t>W100×D100</t>
    </r>
    <r>
      <rPr>
        <sz val="6"/>
        <rFont val="游ゴシック"/>
        <family val="3"/>
        <charset val="128"/>
      </rPr>
      <t>×H165cm  器のみ：Φ23×H42cm</t>
    </r>
    <phoneticPr fontId="8"/>
  </si>
  <si>
    <t>1366</t>
    <phoneticPr fontId="8"/>
  </si>
  <si>
    <t>PRGR-1366</t>
    <phoneticPr fontId="8"/>
  </si>
  <si>
    <t>約W65×D45×H175cm  器のみ：Φ32.5×H71cm</t>
  </si>
  <si>
    <t>1365WH</t>
  </si>
  <si>
    <t>1365BK</t>
  </si>
  <si>
    <t>約W65×D45×H140cm  器のみ：Φ30×H31cm</t>
  </si>
  <si>
    <t>1364WH</t>
  </si>
  <si>
    <t>VR22032</t>
    <phoneticPr fontId="8"/>
  </si>
  <si>
    <t>1364IV</t>
  </si>
  <si>
    <t>器の質感変更</t>
    <phoneticPr fontId="8"/>
  </si>
  <si>
    <t>1364GY</t>
  </si>
  <si>
    <t>1364BK</t>
  </si>
  <si>
    <t>約W65×D45×H155cm  器のみ：Φ23×H42cm</t>
  </si>
  <si>
    <t>1363</t>
  </si>
  <si>
    <t>VR22090</t>
    <phoneticPr fontId="8"/>
  </si>
  <si>
    <t>約W45×D36×H138cm  器のみ：Φ23×H42cm</t>
  </si>
  <si>
    <t>1362</t>
  </si>
  <si>
    <t>PRGR-1362</t>
    <phoneticPr fontId="8"/>
  </si>
  <si>
    <t>VR24055</t>
  </si>
  <si>
    <t>約W60×D50×H145cm  器のみ：Φ24×H51cm</t>
    <rPh sb="0" eb="1">
      <t>ヤク</t>
    </rPh>
    <rPh sb="17" eb="18">
      <t>ウツワ</t>
    </rPh>
    <phoneticPr fontId="8"/>
  </si>
  <si>
    <t>1361</t>
  </si>
  <si>
    <t>約W60×D50×H145cm  器のみ：Φ23×H42cm</t>
  </si>
  <si>
    <t>1360</t>
  </si>
  <si>
    <t>A-31号（H33罫線入）</t>
    <rPh sb="4" eb="5">
      <t>ゴウ</t>
    </rPh>
    <rPh sb="9" eb="11">
      <t>ケイセン</t>
    </rPh>
    <rPh sb="11" eb="12">
      <t>ニュウ</t>
    </rPh>
    <phoneticPr fontId="8"/>
  </si>
  <si>
    <t>約W26×D26×H45cm  器のみ：Φ12×H14.5cm</t>
    <rPh sb="0" eb="1">
      <t>ヤク</t>
    </rPh>
    <rPh sb="16" eb="17">
      <t>ウツワ</t>
    </rPh>
    <phoneticPr fontId="8"/>
  </si>
  <si>
    <t>1359</t>
  </si>
  <si>
    <t>21年11月発売</t>
    <rPh sb="2" eb="3">
      <t>ネン</t>
    </rPh>
    <rPh sb="5" eb="6">
      <t>ガツ</t>
    </rPh>
    <rPh sb="6" eb="8">
      <t>ハツバイ</t>
    </rPh>
    <phoneticPr fontId="8"/>
  </si>
  <si>
    <t>A-35号 外箱(4入)H34.5罫線入</t>
    <phoneticPr fontId="8"/>
  </si>
  <si>
    <r>
      <t>約W93×D11×H93cm　</t>
    </r>
    <r>
      <rPr>
        <sz val="6"/>
        <color rgb="FFFF0000"/>
        <rFont val="游ゴシック"/>
        <family val="3"/>
        <charset val="128"/>
      </rPr>
      <t>裏面枠：</t>
    </r>
    <r>
      <rPr>
        <sz val="6"/>
        <rFont val="游ゴシック"/>
        <family val="3"/>
        <charset val="128"/>
      </rPr>
      <t>W73.5×D4×H73.5cm（9枚連結）</t>
    </r>
    <rPh sb="15" eb="18">
      <t>ウラメンワク</t>
    </rPh>
    <phoneticPr fontId="8"/>
  </si>
  <si>
    <t>1358</t>
  </si>
  <si>
    <t>PRGR-1358</t>
    <phoneticPr fontId="8"/>
  </si>
  <si>
    <r>
      <t xml:space="preserve">約W62×D11×H93cm  </t>
    </r>
    <r>
      <rPr>
        <sz val="6"/>
        <color rgb="FFFF0000"/>
        <rFont val="游ゴシック"/>
        <family val="3"/>
        <charset val="128"/>
      </rPr>
      <t>裏面枠：</t>
    </r>
    <r>
      <rPr>
        <sz val="6"/>
        <rFont val="游ゴシック"/>
        <family val="3"/>
        <charset val="128"/>
      </rPr>
      <t>W49×D4×H73.5cm（6枚連結）</t>
    </r>
    <rPh sb="16" eb="19">
      <t>ウラメンワク</t>
    </rPh>
    <phoneticPr fontId="8"/>
  </si>
  <si>
    <t>1357</t>
  </si>
  <si>
    <t>21年10月発売</t>
    <rPh sb="2" eb="3">
      <t>ネン</t>
    </rPh>
    <rPh sb="5" eb="6">
      <t>ガツ</t>
    </rPh>
    <rPh sb="6" eb="8">
      <t>ハツバイ</t>
    </rPh>
    <phoneticPr fontId="8"/>
  </si>
  <si>
    <t>W120×D120×H240cm</t>
    <phoneticPr fontId="8"/>
  </si>
  <si>
    <t>パームヤシ ウッドポット H240cm</t>
  </si>
  <si>
    <t>4589635-435150</t>
    <phoneticPr fontId="8"/>
  </si>
  <si>
    <t>1356</t>
  </si>
  <si>
    <t>PRGR-1356</t>
    <phoneticPr fontId="8"/>
  </si>
  <si>
    <t>観葉植物LL</t>
    <rPh sb="0" eb="2">
      <t>カンヨウ</t>
    </rPh>
    <rPh sb="2" eb="4">
      <t>ショクブテゥ</t>
    </rPh>
    <phoneticPr fontId="8"/>
  </si>
  <si>
    <t>W70×D55×H170cm</t>
    <phoneticPr fontId="8"/>
  </si>
  <si>
    <t>エバーフレッシュ 白陶器 H170cm</t>
  </si>
  <si>
    <t>4589635-435143</t>
    <phoneticPr fontId="8"/>
  </si>
  <si>
    <t>1355</t>
  </si>
  <si>
    <t>PRGR-1355</t>
    <phoneticPr fontId="8"/>
  </si>
  <si>
    <t>観葉植物L</t>
    <rPh sb="0" eb="2">
      <t>カンヨウ</t>
    </rPh>
    <rPh sb="2" eb="4">
      <t>ショクブテゥ</t>
    </rPh>
    <phoneticPr fontId="8"/>
  </si>
  <si>
    <t>A-20号　改</t>
    <phoneticPr fontId="8"/>
  </si>
  <si>
    <t>EC限定</t>
    <rPh sb="2" eb="4">
      <t>ゲンテイ</t>
    </rPh>
    <phoneticPr fontId="8"/>
  </si>
  <si>
    <t>約W26×D26×H80cm  器のみ：Φ18×H36cm</t>
  </si>
  <si>
    <t>サンスベリア  スリムプランター H80cm</t>
  </si>
  <si>
    <t>4589635435129</t>
    <phoneticPr fontId="8"/>
  </si>
  <si>
    <t>1354W</t>
  </si>
  <si>
    <t>PRGR-1354W</t>
    <phoneticPr fontId="8"/>
  </si>
  <si>
    <t>4589635435112</t>
    <phoneticPr fontId="8"/>
  </si>
  <si>
    <t>1354R</t>
  </si>
  <si>
    <t>PRGR-1354R</t>
    <phoneticPr fontId="8"/>
  </si>
  <si>
    <t>4589635435136</t>
    <phoneticPr fontId="8"/>
  </si>
  <si>
    <t>1354E</t>
  </si>
  <si>
    <t>PRGR-1354E</t>
    <phoneticPr fontId="8"/>
  </si>
  <si>
    <t>21年9月発売</t>
    <rPh sb="2" eb="3">
      <t>ネン</t>
    </rPh>
    <rPh sb="4" eb="5">
      <t>ガツ</t>
    </rPh>
    <rPh sb="5" eb="7">
      <t>ハツバイ</t>
    </rPh>
    <phoneticPr fontId="8"/>
  </si>
  <si>
    <t>プラスチック、ナイロン、木粉　器：セメント</t>
    <rPh sb="15" eb="16">
      <t>ウツワ</t>
    </rPh>
    <phoneticPr fontId="8"/>
  </si>
  <si>
    <t>A-66号</t>
    <rPh sb="4" eb="5">
      <t>ゴウ</t>
    </rPh>
    <phoneticPr fontId="1"/>
  </si>
  <si>
    <t>松 吹き流し1.1kg
苔盆L 1.6kg</t>
    <rPh sb="2" eb="3">
      <t>フ</t>
    </rPh>
    <rPh sb="4" eb="5">
      <t>ナガ</t>
    </rPh>
    <phoneticPr fontId="8"/>
  </si>
  <si>
    <t>24年4月仕様変更再販</t>
    <rPh sb="2" eb="3">
      <t>ネン</t>
    </rPh>
    <rPh sb="4" eb="9">
      <t>ガツシヨウヘンコウ</t>
    </rPh>
    <rPh sb="9" eb="11">
      <t>サイハン</t>
    </rPh>
    <phoneticPr fontId="8"/>
  </si>
  <si>
    <t>松 吹流し／約W40×Ｄ30×Ｈ42cm　苔盆L／約W12×D12×H24cm　器のみ：松 吹流し／Φ13×14.5cm　苔盆L／Φ12×20cm</t>
    <rPh sb="40" eb="41">
      <t>ウツワ</t>
    </rPh>
    <phoneticPr fontId="8"/>
  </si>
  <si>
    <t>松 吹き流し・苔盆 Lペア</t>
    <phoneticPr fontId="8"/>
  </si>
  <si>
    <t>1353</t>
  </si>
  <si>
    <t>A-66号</t>
    <phoneticPr fontId="8"/>
  </si>
  <si>
    <t>松 枝垂れ1.7kg
苔盆S 1.1kg</t>
    <phoneticPr fontId="8"/>
  </si>
  <si>
    <t>松枝垂れ／約W26×Ｄ20×Ｈ37cm　苔盆S／約W13×D13×H18cm　 器のみ：松 枝垂れ／Φ12×20cm　苔盆S／Φ13×14.5cm</t>
    <rPh sb="40" eb="41">
      <t>ウツワ</t>
    </rPh>
    <phoneticPr fontId="8"/>
  </si>
  <si>
    <t>松 枝垂れ・苔盆S ペア</t>
    <phoneticPr fontId="8"/>
  </si>
  <si>
    <t>1352</t>
  </si>
  <si>
    <t>PRGR-1341+1342</t>
    <phoneticPr fontId="8"/>
  </si>
  <si>
    <r>
      <t>S／約</t>
    </r>
    <r>
      <rPr>
        <sz val="6"/>
        <color rgb="FFFF0000"/>
        <rFont val="游ゴシック"/>
        <family val="3"/>
        <charset val="128"/>
      </rPr>
      <t>W13×Ｄ13</t>
    </r>
    <r>
      <rPr>
        <sz val="6"/>
        <rFont val="游ゴシック"/>
        <family val="3"/>
        <charset val="128"/>
      </rPr>
      <t>×Ｈ15cm（器のみ：Φ13×10cm ※内寸Φ9cm)　
M／約</t>
    </r>
    <r>
      <rPr>
        <sz val="6"/>
        <color rgb="FFFF0000"/>
        <rFont val="游ゴシック"/>
        <family val="3"/>
        <charset val="128"/>
      </rPr>
      <t>W16×Ｄ16</t>
    </r>
    <r>
      <rPr>
        <sz val="6"/>
        <rFont val="游ゴシック"/>
        <family val="3"/>
        <charset val="128"/>
      </rPr>
      <t>×Ｈ20cm（器のみ：Φ16×13.5cm ※内寸Φ11cm)　</t>
    </r>
    <phoneticPr fontId="8"/>
  </si>
  <si>
    <t>1351</t>
  </si>
  <si>
    <t>A-57号</t>
  </si>
  <si>
    <t>PRGR-1332+1334　</t>
    <phoneticPr fontId="8"/>
  </si>
  <si>
    <r>
      <rPr>
        <sz val="6"/>
        <color rgb="FFFF0000"/>
        <rFont val="游ゴシック"/>
        <family val="3"/>
        <charset val="128"/>
      </rPr>
      <t>サンキライ：約W17×D10×H20cm　マリモ：約W10×Ｄ10×Ｈ14cm</t>
    </r>
    <r>
      <rPr>
        <sz val="6"/>
        <rFont val="游ゴシック"/>
        <family val="3"/>
        <charset val="128"/>
      </rPr>
      <t>　器のみ：Φ8.5×H7cm(皿込み)</t>
    </r>
    <rPh sb="54" eb="56">
      <t>サラコ</t>
    </rPh>
    <phoneticPr fontId="8"/>
  </si>
  <si>
    <t>サンキライ・マリモ 皿付小鉢 白 2個セット</t>
  </si>
  <si>
    <t>4589635435006</t>
    <phoneticPr fontId="8"/>
  </si>
  <si>
    <t>1350</t>
  </si>
  <si>
    <t>PRGR-1350</t>
  </si>
  <si>
    <t>PRGR-1340+1336　</t>
    <phoneticPr fontId="8"/>
  </si>
  <si>
    <t>吹き流し：約W12×Ｄ12×Ｈ25cm 松 三本：約W20×Ｄ10×Ｈ20cm 器のみ：Φ8.5×H7cm(皿込み)</t>
    <rPh sb="20" eb="21">
      <t>マツ</t>
    </rPh>
    <phoneticPr fontId="8"/>
  </si>
  <si>
    <t>4589635434993</t>
    <phoneticPr fontId="8"/>
  </si>
  <si>
    <t>1349</t>
  </si>
  <si>
    <t>A-57号</t>
    <phoneticPr fontId="8"/>
  </si>
  <si>
    <t>PRGR-1333+1338</t>
    <phoneticPr fontId="8"/>
  </si>
  <si>
    <t>モミジ：約W14×Ｄ10×Ｈ27cm　シノブ：約W20×Ｄ13×Ｈ24cm　器のみ：Φ8.5×7cm(皿込み)</t>
  </si>
  <si>
    <t>モミジ・シノブ 皿付小鉢 白 2個セット</t>
  </si>
  <si>
    <t>4589635434986</t>
    <phoneticPr fontId="8"/>
  </si>
  <si>
    <t>1348</t>
  </si>
  <si>
    <t>PRGR-1348</t>
  </si>
  <si>
    <t>約W40×Ｄ18×Ｈ40cm  フレームのみ：W40×D5×H40cm</t>
    <phoneticPr fontId="8"/>
  </si>
  <si>
    <t>1347</t>
  </si>
  <si>
    <t>約W40×Ｄ25×Ｈ40cm  フレームのみ：W40×D5×H40cm</t>
    <phoneticPr fontId="8"/>
  </si>
  <si>
    <t>苔盆 枝 フレーム</t>
  </si>
  <si>
    <t>4589635-434894</t>
    <phoneticPr fontId="8"/>
  </si>
  <si>
    <t>1346</t>
  </si>
  <si>
    <t>PRGR-1346</t>
    <phoneticPr fontId="8"/>
  </si>
  <si>
    <t>苔盆</t>
    <rPh sb="0" eb="2">
      <t>コケ</t>
    </rPh>
    <phoneticPr fontId="8"/>
  </si>
  <si>
    <t>CUPBON</t>
    <phoneticPr fontId="8"/>
  </si>
  <si>
    <t>約W40×Ｄ13×Ｈ40cm  フレームのみ：W40×D5×H40cm</t>
    <phoneticPr fontId="8"/>
  </si>
  <si>
    <t>1345</t>
  </si>
  <si>
    <t>A-31号（H33罫線入）</t>
    <phoneticPr fontId="8"/>
  </si>
  <si>
    <r>
      <t>約W40×Ｄ30×Ｈ42cm  器のみ：</t>
    </r>
    <r>
      <rPr>
        <sz val="6"/>
        <color rgb="FFFF0000"/>
        <rFont val="游ゴシック"/>
        <family val="3"/>
        <charset val="128"/>
      </rPr>
      <t>Φ13×14.5cm</t>
    </r>
    <phoneticPr fontId="8"/>
  </si>
  <si>
    <t>松 吹き流し 苔盆</t>
  </si>
  <si>
    <t>4589635434870</t>
    <phoneticPr fontId="8"/>
  </si>
  <si>
    <t>1344</t>
  </si>
  <si>
    <t>PRGR-1344</t>
    <phoneticPr fontId="8"/>
  </si>
  <si>
    <r>
      <t>約W26×Ｄ20×Ｈ37cm  器のみ：</t>
    </r>
    <r>
      <rPr>
        <sz val="6"/>
        <color rgb="FFFF0000"/>
        <rFont val="游ゴシック"/>
        <family val="3"/>
        <charset val="128"/>
      </rPr>
      <t>Φ12×20cm(内寸Φ9.5cm)</t>
    </r>
    <phoneticPr fontId="8"/>
  </si>
  <si>
    <t>1343</t>
  </si>
  <si>
    <t>A-27号</t>
    <rPh sb="4" eb="5">
      <t>ゴウ</t>
    </rPh>
    <phoneticPr fontId="8"/>
  </si>
  <si>
    <t>(内寸φ11cm)</t>
  </si>
  <si>
    <r>
      <t>約</t>
    </r>
    <r>
      <rPr>
        <sz val="6"/>
        <color rgb="FFFF0000"/>
        <rFont val="游ゴシック"/>
        <family val="3"/>
        <charset val="128"/>
      </rPr>
      <t>W16×Ｄ16</t>
    </r>
    <r>
      <rPr>
        <sz val="6"/>
        <rFont val="游ゴシック"/>
        <family val="3"/>
        <charset val="128"/>
      </rPr>
      <t>×Ｈ20cm  器のみ：Φ16×13.5cm(内寸Φ11cm)</t>
    </r>
    <phoneticPr fontId="8"/>
  </si>
  <si>
    <t>1342</t>
  </si>
  <si>
    <t>ナイロン、木粉　器：セメント</t>
    <phoneticPr fontId="8"/>
  </si>
  <si>
    <t>約W13×D13×H18cm　 器のみ：Φ13×14.5cm</t>
    <phoneticPr fontId="8"/>
  </si>
  <si>
    <t>1341</t>
  </si>
  <si>
    <t xml:space="preserve">約W20×Ｄ10×Ｈ20cm  器のみ：Φ8.5×H7cm(皿込み) </t>
  </si>
  <si>
    <t>4589635434832</t>
    <phoneticPr fontId="8"/>
  </si>
  <si>
    <t>1340</t>
  </si>
  <si>
    <t>PRGR-1340</t>
  </si>
  <si>
    <t>約W13×Ｄ10×Ｈ26cm</t>
    <phoneticPr fontId="8"/>
  </si>
  <si>
    <t>梅／皿付小鉢  白</t>
  </si>
  <si>
    <t>4589635-434825</t>
    <phoneticPr fontId="8"/>
  </si>
  <si>
    <t>1339</t>
  </si>
  <si>
    <t>PRGR-1339</t>
  </si>
  <si>
    <t>小鉢</t>
    <rPh sb="0" eb="2">
      <t>コバティ</t>
    </rPh>
    <phoneticPr fontId="8"/>
  </si>
  <si>
    <t xml:space="preserve">約W14×Ｄ10×Ｈ27cm  器のみ：Φ8.5×H7cm(皿込み) </t>
  </si>
  <si>
    <t>モミジ 皿付小鉢 白</t>
  </si>
  <si>
    <t>4589635434818</t>
    <phoneticPr fontId="8"/>
  </si>
  <si>
    <t>1338</t>
  </si>
  <si>
    <t>PRGR-1338</t>
  </si>
  <si>
    <t>21年冬発売</t>
    <rPh sb="2" eb="3">
      <t>ネン</t>
    </rPh>
    <rPh sb="3" eb="4">
      <t>フユ</t>
    </rPh>
    <rPh sb="4" eb="6">
      <t>ハツバイ</t>
    </rPh>
    <phoneticPr fontId="8"/>
  </si>
  <si>
    <t>約W18×Ｄ13×Ｈ32cm  器のみ：Φ8.5×H7cm</t>
  </si>
  <si>
    <t>トクサ 皿付小鉢 白 実付き</t>
  </si>
  <si>
    <t>4589635-435204</t>
    <phoneticPr fontId="8"/>
  </si>
  <si>
    <t>1337M</t>
    <phoneticPr fontId="8"/>
  </si>
  <si>
    <t>PRGR-1337M</t>
    <phoneticPr fontId="8"/>
  </si>
  <si>
    <t xml:space="preserve">約W10×Ｄ10×Ｈ28cm  器のみ：Φ8.5×H7cm(皿込み) </t>
  </si>
  <si>
    <t>トクサ 皿付小鉢 白</t>
  </si>
  <si>
    <t>4589635434801</t>
    <phoneticPr fontId="8"/>
  </si>
  <si>
    <t>1337</t>
  </si>
  <si>
    <t>PRGR-1337</t>
  </si>
  <si>
    <t xml:space="preserve">約W12×Ｄ12×Ｈ25cm  器のみ：Φ8.5×H7cm(皿込み) </t>
  </si>
  <si>
    <t>松 吹き流し 皿付小鉢 白</t>
    <phoneticPr fontId="8"/>
  </si>
  <si>
    <t>4589635434795</t>
    <phoneticPr fontId="8"/>
  </si>
  <si>
    <t>1336</t>
  </si>
  <si>
    <t>PRGR-1336</t>
  </si>
  <si>
    <t>約W14×Ｄ10×Ｈ20cm</t>
    <phoneticPr fontId="8"/>
  </si>
  <si>
    <t>フィカス／皿付小鉢  白</t>
  </si>
  <si>
    <t>4589635-434788</t>
    <phoneticPr fontId="8"/>
  </si>
  <si>
    <t>1335</t>
  </si>
  <si>
    <t>PRGR-1335</t>
  </si>
  <si>
    <t xml:space="preserve">約W17×Ｄ10×Ｈ20cm  器のみ：Φ8.5×H7cm(皿込み) </t>
  </si>
  <si>
    <t>サンキライ 皿付小鉢 白</t>
  </si>
  <si>
    <t>4589635434771</t>
    <phoneticPr fontId="8"/>
  </si>
  <si>
    <t>1334</t>
  </si>
  <si>
    <t>PRGR-1334</t>
  </si>
  <si>
    <t xml:space="preserve">約W20×D13×H24cm  器のみ：Φ8.5×H7cm(皿込み) </t>
  </si>
  <si>
    <t>シノブ 皿付小鉢 白</t>
  </si>
  <si>
    <t>4589635434764</t>
    <phoneticPr fontId="8"/>
  </si>
  <si>
    <t>1333</t>
  </si>
  <si>
    <t>PRGR-1333</t>
  </si>
  <si>
    <t xml:space="preserve">約W10×Ｄ10×Ｈ14cm  器のみ：Φ8.5×H7cm(皿込み) </t>
    <rPh sb="30" eb="32">
      <t>サラコ</t>
    </rPh>
    <phoneticPr fontId="8"/>
  </si>
  <si>
    <t>マリモ 皿付小鉢 白</t>
  </si>
  <si>
    <t>4589635434757</t>
    <phoneticPr fontId="8"/>
  </si>
  <si>
    <t>1332</t>
  </si>
  <si>
    <t>PRGR-1332</t>
  </si>
  <si>
    <t>石</t>
  </si>
  <si>
    <t>約1kg</t>
  </si>
  <si>
    <t>リバーロック 1kg</t>
    <phoneticPr fontId="8"/>
  </si>
  <si>
    <t>PRGR-1331</t>
    <phoneticPr fontId="8"/>
  </si>
  <si>
    <r>
      <t>約</t>
    </r>
    <r>
      <rPr>
        <sz val="6"/>
        <color rgb="FFFF0000"/>
        <rFont val="游ゴシック"/>
        <family val="3"/>
        <charset val="128"/>
      </rPr>
      <t>W45×D40</t>
    </r>
    <r>
      <rPr>
        <sz val="6"/>
        <rFont val="游ゴシック"/>
        <family val="3"/>
        <charset val="128"/>
      </rPr>
      <t>×H113cm  器＋スタンド：Φ22.5×H34cm　器のみ：Φ18×H21cm</t>
    </r>
    <phoneticPr fontId="8"/>
  </si>
  <si>
    <t>1330W</t>
    <phoneticPr fontId="8"/>
  </si>
  <si>
    <t>約W45×D40×H100cm　器のみ：Φ18×21cm</t>
  </si>
  <si>
    <t>1330</t>
  </si>
  <si>
    <t>23年6月仕様変更
器Φ7×Ｈ15.5より変更</t>
    <rPh sb="2" eb="3">
      <t>ネン</t>
    </rPh>
    <rPh sb="4" eb="5">
      <t>ガツ</t>
    </rPh>
    <rPh sb="5" eb="7">
      <t>シヨウ</t>
    </rPh>
    <rPh sb="7" eb="8">
      <t>ヘン</t>
    </rPh>
    <rPh sb="21" eb="23">
      <t>ヘンコウ</t>
    </rPh>
    <phoneticPr fontId="8"/>
  </si>
  <si>
    <r>
      <t>約W40×D28×H54cm　</t>
    </r>
    <r>
      <rPr>
        <sz val="6"/>
        <color rgb="FFFF0000"/>
        <rFont val="游ゴシック"/>
        <family val="3"/>
        <charset val="128"/>
      </rPr>
      <t>器のみ：Φ6×Ｈ14cm</t>
    </r>
    <phoneticPr fontId="8"/>
  </si>
  <si>
    <t>1329</t>
  </si>
  <si>
    <t>約W22×D15×H65cm</t>
    <phoneticPr fontId="8"/>
  </si>
  <si>
    <t>テッセンソウ 取付ワイヤー付き</t>
  </si>
  <si>
    <t>4589635433934</t>
    <phoneticPr fontId="8"/>
  </si>
  <si>
    <t>1328</t>
  </si>
  <si>
    <t>PRGR-1328</t>
  </si>
  <si>
    <r>
      <t>約W21×D25×H21cm　器のみ：</t>
    </r>
    <r>
      <rPr>
        <sz val="6"/>
        <color rgb="FFFF0000"/>
        <rFont val="游ゴシック"/>
        <family val="3"/>
        <charset val="128"/>
      </rPr>
      <t>W10×D10×H14cm</t>
    </r>
    <phoneticPr fontId="8"/>
  </si>
  <si>
    <t>テッセンソウ 消臭ファブリックポット</t>
  </si>
  <si>
    <t>4589635433927</t>
    <phoneticPr fontId="8"/>
  </si>
  <si>
    <t>1327</t>
  </si>
  <si>
    <t>PRGR-1327</t>
  </si>
  <si>
    <t>ハツユキソウ消臭ファブリックポット</t>
    <phoneticPr fontId="8"/>
  </si>
  <si>
    <t>4589635433910</t>
    <phoneticPr fontId="8"/>
  </si>
  <si>
    <t>1326</t>
  </si>
  <si>
    <t>PRGR-1326</t>
  </si>
  <si>
    <t>シュガーバイン 消臭ファブリックポット</t>
  </si>
  <si>
    <t>4589635433903</t>
    <phoneticPr fontId="8"/>
  </si>
  <si>
    <t>1325</t>
  </si>
  <si>
    <t>PRGR-1325</t>
  </si>
  <si>
    <t>プミラ：180g
シュガーバイン：190g</t>
    <phoneticPr fontId="8"/>
  </si>
  <si>
    <t>プミラ：約W18×D23×H68cm  シュガーバイン：約W22×D25×H85cm   ※どちらも高さは麻紐の長さ（約27cm）を含みます。</t>
    <phoneticPr fontId="8"/>
  </si>
  <si>
    <t>1324</t>
  </si>
  <si>
    <t>23年カタログより品名修正変更。リキュウソウ→テッセンソウ</t>
    <rPh sb="2" eb="3">
      <t>ネン</t>
    </rPh>
    <rPh sb="9" eb="11">
      <t>ヒンメイ</t>
    </rPh>
    <rPh sb="11" eb="13">
      <t>シュウセイ</t>
    </rPh>
    <rPh sb="13" eb="15">
      <t>ヘンコウ</t>
    </rPh>
    <phoneticPr fontId="8"/>
  </si>
  <si>
    <t>置きサイズ/約W110×D27×H17cm　棚上・壁掛サイズ：約W45×D17×H70cm　器のみ：器のみ：W30×D12×H5.8cm</t>
    <phoneticPr fontId="8"/>
  </si>
  <si>
    <t>1323</t>
  </si>
  <si>
    <t>置きサイズ/約W110×D15×H15cm　棚上・壁掛サイズ：約W50×D16×H65cm　器のみ：W30×D12×H5.8cm</t>
    <phoneticPr fontId="8"/>
  </si>
  <si>
    <t>シュガーバイン 棚上・掛置兼用</t>
    <phoneticPr fontId="8"/>
  </si>
  <si>
    <t>1322</t>
  </si>
  <si>
    <t>PRGR-1322</t>
    <phoneticPr fontId="8"/>
  </si>
  <si>
    <t>A-53号</t>
    <rPh sb="4" eb="5">
      <t>ゴウ</t>
    </rPh>
    <phoneticPr fontId="44"/>
  </si>
  <si>
    <t>約W56×D45×105cm　器のみ：Φ14×H27cm</t>
  </si>
  <si>
    <t>1321</t>
  </si>
  <si>
    <t>約W43×D35×68cm　器のみ：Φ10×H19cm</t>
  </si>
  <si>
    <t>1320</t>
  </si>
  <si>
    <t>(口径8.5cm)</t>
    <phoneticPr fontId="8"/>
  </si>
  <si>
    <t>約 W35×D26×H88cm　器のみ：Φ17×H35cm</t>
  </si>
  <si>
    <t>1319</t>
  </si>
  <si>
    <t>(口径14.5cm)24.9.18部材変更</t>
    <phoneticPr fontId="8"/>
  </si>
  <si>
    <t>約 W43×D40×H45cm　器のみ：Φ22×H23cm</t>
  </si>
  <si>
    <t>1318</t>
  </si>
  <si>
    <t>(口径10.5cm)24.9.18部材変更</t>
    <phoneticPr fontId="8"/>
  </si>
  <si>
    <t>約 W28×D23×H37cm 　器のみ：Φ13×高さ14cm</t>
  </si>
  <si>
    <t>1317</t>
  </si>
  <si>
    <t>約W32×D16×H39cm　フレームのみ：W30×D2×H30cm</t>
    <phoneticPr fontId="8"/>
  </si>
  <si>
    <t>ポトス×ベリー フレーム</t>
  </si>
  <si>
    <t>4589635434030</t>
  </si>
  <si>
    <t>1316F</t>
  </si>
  <si>
    <t>PRGR-1316F</t>
  </si>
  <si>
    <r>
      <t>約W30×D14×H38cm　</t>
    </r>
    <r>
      <rPr>
        <sz val="6"/>
        <color rgb="FFFF0000"/>
        <rFont val="游ゴシック"/>
        <family val="3"/>
        <charset val="128"/>
      </rPr>
      <t>裏面枠：</t>
    </r>
    <r>
      <rPr>
        <sz val="6"/>
        <rFont val="游ゴシック"/>
        <family val="3"/>
        <charset val="128"/>
      </rPr>
      <t>W24.5×D4×H24.5cm</t>
    </r>
    <rPh sb="15" eb="18">
      <t>ウラメンワク</t>
    </rPh>
    <phoneticPr fontId="8"/>
  </si>
  <si>
    <t>ポトス×ベリー  パネル</t>
  </si>
  <si>
    <t>4589635433811</t>
  </si>
  <si>
    <t>1316</t>
  </si>
  <si>
    <t>PRGR-1316</t>
  </si>
  <si>
    <t>約W31×D12×H38cm　フレームのみ：W30×D2×H30cm</t>
    <phoneticPr fontId="8"/>
  </si>
  <si>
    <t>エアプランツ×フィットニア フレーム</t>
  </si>
  <si>
    <t>4589635434023</t>
  </si>
  <si>
    <t>1315F</t>
  </si>
  <si>
    <t>PRGR-1315F</t>
  </si>
  <si>
    <r>
      <t>約W30×D10×H36cm　</t>
    </r>
    <r>
      <rPr>
        <sz val="6"/>
        <color rgb="FFFF0000"/>
        <rFont val="游ゴシック"/>
        <family val="3"/>
        <charset val="128"/>
      </rPr>
      <t>裏面枠：</t>
    </r>
    <r>
      <rPr>
        <sz val="6"/>
        <rFont val="游ゴシック"/>
        <family val="3"/>
        <charset val="128"/>
      </rPr>
      <t>W24.5×D4×H24.5cm</t>
    </r>
    <rPh sb="15" eb="18">
      <t>ウラメンワク</t>
    </rPh>
    <phoneticPr fontId="8"/>
  </si>
  <si>
    <t>エアプランツ×フィットニア パネル</t>
  </si>
  <si>
    <t>4589635433804</t>
  </si>
  <si>
    <t>1315</t>
  </si>
  <si>
    <t>PRGR-1315</t>
  </si>
  <si>
    <t>約W35×D12×H34cm　フレームのみ：W30×D2×H30cm</t>
    <phoneticPr fontId="8"/>
  </si>
  <si>
    <t>1314F</t>
  </si>
  <si>
    <r>
      <t>約W34×D10×H34cm　</t>
    </r>
    <r>
      <rPr>
        <sz val="6"/>
        <color rgb="FFFF0000"/>
        <rFont val="游ゴシック"/>
        <family val="3"/>
        <charset val="128"/>
      </rPr>
      <t>裏面枠：</t>
    </r>
    <r>
      <rPr>
        <sz val="6"/>
        <rFont val="游ゴシック"/>
        <family val="3"/>
        <charset val="128"/>
      </rPr>
      <t>W24.5×D4×H24.5cm</t>
    </r>
    <rPh sb="15" eb="18">
      <t>ウラメンワク</t>
    </rPh>
    <phoneticPr fontId="8"/>
  </si>
  <si>
    <t>1314</t>
  </si>
  <si>
    <t>約W35×D16×H45cm　フレームのみ：W30×D2×H30cm</t>
    <phoneticPr fontId="8"/>
  </si>
  <si>
    <t>1313F</t>
  </si>
  <si>
    <r>
      <t>約W33×D14×H43cm　</t>
    </r>
    <r>
      <rPr>
        <sz val="6"/>
        <color rgb="FFFF0000"/>
        <rFont val="游ゴシック"/>
        <family val="3"/>
        <charset val="128"/>
      </rPr>
      <t>裏面枠：</t>
    </r>
    <r>
      <rPr>
        <sz val="6"/>
        <rFont val="游ゴシック"/>
        <family val="3"/>
        <charset val="128"/>
      </rPr>
      <t>W24.5×D4×H24.5cm</t>
    </r>
    <rPh sb="15" eb="18">
      <t>ウラメンワク</t>
    </rPh>
    <phoneticPr fontId="8"/>
  </si>
  <si>
    <t>1313</t>
  </si>
  <si>
    <r>
      <rPr>
        <sz val="6"/>
        <color theme="1"/>
        <rFont val="游ゴシック"/>
        <family val="3"/>
        <charset val="128"/>
      </rPr>
      <t>約W32×D13×H36cm 　フレームのみ：W</t>
    </r>
    <r>
      <rPr>
        <sz val="6"/>
        <rFont val="游ゴシック"/>
        <family val="3"/>
        <charset val="128"/>
      </rPr>
      <t>30×D2×H30cm</t>
    </r>
    <phoneticPr fontId="8"/>
  </si>
  <si>
    <t>プミラ×シダファーン フレーム</t>
  </si>
  <si>
    <t>4589635433996</t>
  </si>
  <si>
    <t>1312F</t>
  </si>
  <si>
    <t>PRGR-1312F</t>
  </si>
  <si>
    <r>
      <t>約W31×D11×H34cm　</t>
    </r>
    <r>
      <rPr>
        <sz val="6"/>
        <color rgb="FFFF0000"/>
        <rFont val="游ゴシック"/>
        <family val="3"/>
        <charset val="128"/>
      </rPr>
      <t>裏面枠：</t>
    </r>
    <r>
      <rPr>
        <sz val="6"/>
        <rFont val="游ゴシック"/>
        <family val="3"/>
        <charset val="128"/>
      </rPr>
      <t>W24.5×D4×H24.5cm</t>
    </r>
    <rPh sb="15" eb="17">
      <t>ウラメン</t>
    </rPh>
    <rPh sb="17" eb="18">
      <t>ワク</t>
    </rPh>
    <phoneticPr fontId="8"/>
  </si>
  <si>
    <t>プミラ×シダファーン パネル</t>
  </si>
  <si>
    <t>4589635433774</t>
  </si>
  <si>
    <t>1312</t>
  </si>
  <si>
    <t>PRGR-1312</t>
  </si>
  <si>
    <t>約W31×D12×H47cm 　フレームのみ：W30×D2×H30cm</t>
    <phoneticPr fontId="8"/>
  </si>
  <si>
    <t>シュガーバイン×アジアンタム フレーム</t>
    <phoneticPr fontId="8"/>
  </si>
  <si>
    <t>4589635433989</t>
  </si>
  <si>
    <t>1311F</t>
  </si>
  <si>
    <t>PRGR-1311F</t>
  </si>
  <si>
    <r>
      <t>約W30×D10×H45cm　</t>
    </r>
    <r>
      <rPr>
        <sz val="6"/>
        <color rgb="FFFF0000"/>
        <rFont val="游ゴシック"/>
        <family val="3"/>
        <charset val="128"/>
      </rPr>
      <t>裏面枠：</t>
    </r>
    <r>
      <rPr>
        <sz val="6"/>
        <rFont val="游ゴシック"/>
        <family val="3"/>
        <charset val="128"/>
      </rPr>
      <t>W24.5×D4×H24.5cm</t>
    </r>
    <rPh sb="15" eb="17">
      <t>ウラメン</t>
    </rPh>
    <rPh sb="17" eb="18">
      <t>ワク</t>
    </rPh>
    <phoneticPr fontId="8"/>
  </si>
  <si>
    <t>シュガーバイン×アジアンタム パネル</t>
  </si>
  <si>
    <t>4589635433767</t>
  </si>
  <si>
    <t>1311</t>
  </si>
  <si>
    <t>PRGR-1311</t>
  </si>
  <si>
    <t>A-22号</t>
    <phoneticPr fontId="8"/>
  </si>
  <si>
    <t>横置き：約W60.4×D25×H20cm　縦壁掛：約W25×D12×H75cm　フレームのみ：W15.5×D2×H60cm</t>
    <phoneticPr fontId="8"/>
  </si>
  <si>
    <t>1310</t>
  </si>
  <si>
    <t>横置き：約W66×D25×H22cm　縦壁掛：約W30×D13×H100cm　フレームのみ：W15.5×D2×H60cm</t>
    <phoneticPr fontId="8"/>
  </si>
  <si>
    <t>プミラ×シュガーバイン フレーム</t>
    <phoneticPr fontId="8"/>
  </si>
  <si>
    <t>4589635433965</t>
  </si>
  <si>
    <t>1309</t>
  </si>
  <si>
    <t>PRGR-1309</t>
    <phoneticPr fontId="8"/>
  </si>
  <si>
    <t>横置き：約W66×D25×H20cm　 縦壁掛：約W26×D13×H100cm　フレームのみ：W15.5×D2×H60cm</t>
    <phoneticPr fontId="8"/>
  </si>
  <si>
    <t>テッセンソウ×ハツユキソウ フレーム</t>
    <phoneticPr fontId="8"/>
  </si>
  <si>
    <t>4589635433958</t>
  </si>
  <si>
    <t>1308</t>
  </si>
  <si>
    <t>PRGR-1308</t>
    <phoneticPr fontId="8"/>
  </si>
  <si>
    <t>約W43×D28×H44cm 　器のみ：Φ18×21cm</t>
  </si>
  <si>
    <t>多肉寄せ植え オベリスポット</t>
  </si>
  <si>
    <t>4589635433750</t>
  </si>
  <si>
    <t>1307</t>
  </si>
  <si>
    <t>PRGR-1307</t>
  </si>
  <si>
    <t>約W25×D27×H30cm  器のみ：Φ15×18cm</t>
  </si>
  <si>
    <t>1306</t>
  </si>
  <si>
    <t>約W60×D45×H60cm　器のみ：Φ9×H19cm</t>
  </si>
  <si>
    <t>ドウダンツツジ ミックス ウォーター H60cm</t>
    <phoneticPr fontId="8"/>
  </si>
  <si>
    <t>1305</t>
    <phoneticPr fontId="8"/>
  </si>
  <si>
    <t>PRGR-0779+1027+1302</t>
    <phoneticPr fontId="8"/>
  </si>
  <si>
    <r>
      <t>プミラ：約Ｗ17×Ｄ17×H11cm　アジアンタム：約W11×D11×H12cm　シュガーバイン：約Ｗ17×Ｄ17×H11cm　器のみ：</t>
    </r>
    <r>
      <rPr>
        <sz val="6"/>
        <color rgb="FFFF0000"/>
        <rFont val="游ゴシック"/>
        <family val="3"/>
        <charset val="128"/>
      </rPr>
      <t>W6×D6×H6cｍ</t>
    </r>
    <phoneticPr fontId="8"/>
  </si>
  <si>
    <t>ウォーターキューブ 3個セット C</t>
  </si>
  <si>
    <t>4589635433729</t>
    <phoneticPr fontId="8"/>
  </si>
  <si>
    <t>1304</t>
  </si>
  <si>
    <t>PRGR-1304</t>
  </si>
  <si>
    <t>ウォーターキューブ</t>
    <phoneticPr fontId="8"/>
  </si>
  <si>
    <t>23年3月仕様変更</t>
    <phoneticPr fontId="8"/>
  </si>
  <si>
    <t xml:space="preserve">プミラ：約W18×D17×H13cm　アジアンタム：約W11×D11×H13cm　シュガーバイン：約W15×D15×H12cm　器のみ：W7.5×D7.5×H7cm(皿込) </t>
    <rPh sb="83" eb="84">
      <t>サラ</t>
    </rPh>
    <rPh sb="84" eb="85">
      <t>コ</t>
    </rPh>
    <phoneticPr fontId="8"/>
  </si>
  <si>
    <t>1303S</t>
  </si>
  <si>
    <t>1303E</t>
  </si>
  <si>
    <t>約Ｗ17×Ｄ17×H11ｃｍ 　器のみ：W6×D6×H6cm</t>
    <phoneticPr fontId="8"/>
  </si>
  <si>
    <t>プミラ ウォーターキューブ</t>
    <phoneticPr fontId="8"/>
  </si>
  <si>
    <t>4589635433699</t>
  </si>
  <si>
    <t>1302</t>
  </si>
  <si>
    <t>PRGR-1302</t>
  </si>
  <si>
    <t>W15×D15×H12cm</t>
    <phoneticPr fontId="8"/>
  </si>
  <si>
    <t>1301S</t>
  </si>
  <si>
    <t>1301E</t>
  </si>
  <si>
    <t>約W20×D15×H12cm 　器のみ：Φ10.8×H5.6cｍ</t>
  </si>
  <si>
    <t>プミラ 白陶器S</t>
  </si>
  <si>
    <t>4589635433651</t>
  </si>
  <si>
    <t>1300S</t>
  </si>
  <si>
    <t>PRGR-1300S</t>
  </si>
  <si>
    <t>4589635433668</t>
  </si>
  <si>
    <t>1300E</t>
  </si>
  <si>
    <t>PRGR-1300E</t>
  </si>
  <si>
    <t>W18×D17×H13cm　器のみ：W7.5×D7.5×H7cm</t>
    <phoneticPr fontId="8"/>
  </si>
  <si>
    <t>1299S</t>
  </si>
  <si>
    <t>1299E</t>
  </si>
  <si>
    <t>約W70×D50×H60cm   器＋スタンド：Φ22.5×H37cm(器のみ/Φ21×H24cm）</t>
  </si>
  <si>
    <t>1298W</t>
    <phoneticPr fontId="8"/>
  </si>
  <si>
    <t>約W55×D55×H45cm 　器のみ：Φ21×H24cm</t>
  </si>
  <si>
    <t>1298</t>
  </si>
  <si>
    <t>約W55×D38×H55cm   器＋スタンド：Φ22.5×H37cm(器のみ/Φ21×H24cm）</t>
  </si>
  <si>
    <t>1297W</t>
  </si>
  <si>
    <t>約W55×D38×H42cm 　器のみ：Φ21×H24cm</t>
  </si>
  <si>
    <t>1297</t>
  </si>
  <si>
    <t>約W55×D38×H68cm　器＋スタンド：Φ25×H47cm（器のみ/Φ19×H20）</t>
  </si>
  <si>
    <t>1296</t>
  </si>
  <si>
    <t>約W55×D55×H70cm 　器＋スタンド：Φ25×H47cm（器のみ/Φ19×H20）</t>
  </si>
  <si>
    <t>1295</t>
  </si>
  <si>
    <t>ポットサイズ都合</t>
    <rPh sb="6" eb="8">
      <t>ツゴウ</t>
    </rPh>
    <phoneticPr fontId="8"/>
  </si>
  <si>
    <t>約W45×D45×H152cm</t>
    <phoneticPr fontId="8"/>
  </si>
  <si>
    <t>フィカスアルテシマ/シリンダーポット H160 cm</t>
  </si>
  <si>
    <t>4589635433569</t>
  </si>
  <si>
    <t>1292</t>
  </si>
  <si>
    <t>PRGR-1292</t>
  </si>
  <si>
    <t>約W45×D45×H142cm　器のみ：Φ29×H36cm</t>
  </si>
  <si>
    <t>1291WH</t>
  </si>
  <si>
    <t>1291GY</t>
  </si>
  <si>
    <t>約W45×D45×H142cm  器のみ：Φ31×H29cm</t>
  </si>
  <si>
    <t>1291BW</t>
  </si>
  <si>
    <t>1291BG</t>
  </si>
  <si>
    <t>約W100×D90×H220cm　器のみ：Φ32.5×H71cm</t>
  </si>
  <si>
    <t>1290WH</t>
  </si>
  <si>
    <t>1290BK</t>
    <phoneticPr fontId="8"/>
  </si>
  <si>
    <r>
      <t>植物変更・</t>
    </r>
    <r>
      <rPr>
        <sz val="8"/>
        <color rgb="FFFF0000"/>
        <rFont val="游ゴシック"/>
        <family val="3"/>
        <charset val="128"/>
      </rPr>
      <t>商品名変更(H178→150cm)</t>
    </r>
    <rPh sb="5" eb="7">
      <t>ショウヒン</t>
    </rPh>
    <rPh sb="7" eb="8">
      <t>メイ</t>
    </rPh>
    <rPh sb="8" eb="10">
      <t>ヘンコウ</t>
    </rPh>
    <phoneticPr fontId="8"/>
  </si>
  <si>
    <t>ポリエステル、プラスチック　器：天然材　付属品：ココファイバー</t>
    <rPh sb="14" eb="15">
      <t>ウツワ</t>
    </rPh>
    <rPh sb="16" eb="19">
      <t>テンネンザイ</t>
    </rPh>
    <rPh sb="20" eb="23">
      <t>フゾクヒン</t>
    </rPh>
    <phoneticPr fontId="8"/>
  </si>
  <si>
    <t>VL008S</t>
    <phoneticPr fontId="8"/>
  </si>
  <si>
    <t xml:space="preserve">約W100×D80×H150cm　器のみ：Φ38×H36cm　 </t>
    <phoneticPr fontId="8"/>
  </si>
  <si>
    <r>
      <t xml:space="preserve">アレカヤシ レムリアポット </t>
    </r>
    <r>
      <rPr>
        <sz val="8"/>
        <color rgb="FFFF0000"/>
        <rFont val="游ゴシック"/>
        <family val="3"/>
        <charset val="128"/>
      </rPr>
      <t>H150cm</t>
    </r>
    <phoneticPr fontId="8"/>
  </si>
  <si>
    <t>1289</t>
  </si>
  <si>
    <t>約W100×D90×H178cm　器のみ：Φ30×H40cm</t>
  </si>
  <si>
    <t>アレカヤシ チャドトール H178cm</t>
  </si>
  <si>
    <t>4589635433507</t>
  </si>
  <si>
    <t>1288</t>
  </si>
  <si>
    <t>PRGR-1288</t>
  </si>
  <si>
    <t>約W90×D90×H200cm　器のみ：Φ38×H36cm</t>
  </si>
  <si>
    <t>オリーブ レムリアポット H200cm</t>
  </si>
  <si>
    <t>4589635433491</t>
  </si>
  <si>
    <t>1287</t>
  </si>
  <si>
    <t>PRGR-1287</t>
  </si>
  <si>
    <t>23年3月仕様・スペック変更再販</t>
    <rPh sb="2" eb="3">
      <t>ネン</t>
    </rPh>
    <rPh sb="4" eb="5">
      <t>ガツ</t>
    </rPh>
    <rPh sb="5" eb="7">
      <t>シヨウ</t>
    </rPh>
    <rPh sb="12" eb="14">
      <t>ヘンコウ</t>
    </rPh>
    <rPh sb="14" eb="16">
      <t>サイハン</t>
    </rPh>
    <phoneticPr fontId="8"/>
  </si>
  <si>
    <t>約W100×D100×H168cm　器のみ：Φ24×H51cm</t>
  </si>
  <si>
    <t>1286</t>
  </si>
  <si>
    <t>PRGR-1286</t>
    <phoneticPr fontId="8"/>
  </si>
  <si>
    <t>６月</t>
    <rPh sb="1" eb="2">
      <t>ガツ</t>
    </rPh>
    <phoneticPr fontId="8"/>
  </si>
  <si>
    <r>
      <t>植物変更・</t>
    </r>
    <r>
      <rPr>
        <sz val="8"/>
        <color rgb="FFFF0000"/>
        <rFont val="游ゴシック"/>
        <family val="3"/>
        <charset val="128"/>
      </rPr>
      <t>商品名変更(H155→160cm)</t>
    </r>
    <phoneticPr fontId="8"/>
  </si>
  <si>
    <t>ポリエステル、プラスチック　器：合成樹脂　付属品：ココファイバー</t>
    <phoneticPr fontId="8"/>
  </si>
  <si>
    <t xml:space="preserve">約W100×D80×H160cm　器のみ：Φ29×H36cm　 </t>
    <phoneticPr fontId="8"/>
  </si>
  <si>
    <r>
      <t xml:space="preserve">アレカヤシ GWプランター </t>
    </r>
    <r>
      <rPr>
        <sz val="8"/>
        <color rgb="FFFF0000"/>
        <rFont val="游ゴシック"/>
        <family val="3"/>
        <charset val="128"/>
      </rPr>
      <t>H160cm</t>
    </r>
    <phoneticPr fontId="8"/>
  </si>
  <si>
    <t>1285WH</t>
  </si>
  <si>
    <r>
      <t>約W100×D80×H175cm　器＋スタンド：Φ</t>
    </r>
    <r>
      <rPr>
        <sz val="6"/>
        <color rgb="FFFF0000"/>
        <rFont val="游ゴシック"/>
        <family val="3"/>
        <charset val="128"/>
      </rPr>
      <t>37.5</t>
    </r>
    <r>
      <rPr>
        <sz val="6"/>
        <rFont val="游ゴシック"/>
        <family val="3"/>
        <charset val="128"/>
      </rPr>
      <t>×H44cm　器のみ：Φ31×H29cm</t>
    </r>
    <phoneticPr fontId="8"/>
  </si>
  <si>
    <t xml:space="preserve">アレカヤシ GWプランター脚付 H175cm </t>
    <phoneticPr fontId="8"/>
  </si>
  <si>
    <t>4589635440673</t>
    <phoneticPr fontId="8"/>
  </si>
  <si>
    <t>1285WBW</t>
  </si>
  <si>
    <t>PRGR-1285WBW</t>
    <phoneticPr fontId="8"/>
  </si>
  <si>
    <r>
      <t>約W100×D80×H175cm　 器＋スタンド：Φ</t>
    </r>
    <r>
      <rPr>
        <sz val="6"/>
        <color rgb="FFFF0000"/>
        <rFont val="游ゴシック"/>
        <family val="3"/>
        <charset val="128"/>
      </rPr>
      <t>37.5</t>
    </r>
    <r>
      <rPr>
        <sz val="6"/>
        <rFont val="游ゴシック"/>
        <family val="3"/>
        <charset val="128"/>
      </rPr>
      <t>×H44cm　器のみ：Φ31×H29cm</t>
    </r>
    <phoneticPr fontId="8"/>
  </si>
  <si>
    <t>4589635440680</t>
    <phoneticPr fontId="8"/>
  </si>
  <si>
    <t>1285WBG</t>
  </si>
  <si>
    <t>PRGR-1285WBG</t>
    <phoneticPr fontId="8"/>
  </si>
  <si>
    <t>1285GY</t>
  </si>
  <si>
    <t>約W100×D80×H160cm　器のみ：Φ31×H29cm</t>
    <phoneticPr fontId="8"/>
  </si>
  <si>
    <t>1285BW</t>
  </si>
  <si>
    <r>
      <t>植物変更・</t>
    </r>
    <r>
      <rPr>
        <sz val="8"/>
        <color rgb="FFFF0000"/>
        <rFont val="游ゴシック"/>
        <family val="3"/>
        <charset val="128"/>
      </rPr>
      <t>商品名変更(H155→160cm)</t>
    </r>
    <rPh sb="5" eb="7">
      <t>ショウヒン</t>
    </rPh>
    <rPh sb="7" eb="8">
      <t>メイ</t>
    </rPh>
    <rPh sb="8" eb="10">
      <t>ヘンコウ</t>
    </rPh>
    <phoneticPr fontId="8"/>
  </si>
  <si>
    <t>1285BG</t>
  </si>
  <si>
    <t>約W105×D85×H235cm　器のみ：Φ32.5×H71cm</t>
  </si>
  <si>
    <t>1284WH</t>
  </si>
  <si>
    <t>1284BK</t>
    <phoneticPr fontId="8"/>
  </si>
  <si>
    <t>約W105×D85×H210cm　器のみ：Φ38×H 36cm</t>
  </si>
  <si>
    <t>シダ レムリアポット H210cm</t>
  </si>
  <si>
    <t>4589635433439</t>
  </si>
  <si>
    <t>1283</t>
  </si>
  <si>
    <t>PRGR-1283</t>
  </si>
  <si>
    <t>約W105×D85×H210cm　器のみ：Φ30×H40cm</t>
  </si>
  <si>
    <t>シダ チャドトールポット H210cm</t>
  </si>
  <si>
    <t>4589635433422</t>
  </si>
  <si>
    <t>1282</t>
  </si>
  <si>
    <t>PRGR-1282</t>
  </si>
  <si>
    <t>A-50813</t>
    <phoneticPr fontId="8"/>
  </si>
  <si>
    <t>約W70×D60×H177cm　器のみ：Φ38×H 36cm</t>
  </si>
  <si>
    <t>1281</t>
  </si>
  <si>
    <t>約W70×D60×H177cm　器のみ：Φ30×H40cm</t>
  </si>
  <si>
    <t>モンステラ チャドトール H177cm</t>
  </si>
  <si>
    <t>4589635433408</t>
  </si>
  <si>
    <t>1280</t>
  </si>
  <si>
    <t>PRGR-1280</t>
  </si>
  <si>
    <t>植物：入荷箱そのまま使用</t>
    <rPh sb="3" eb="5">
      <t>ニュウカ</t>
    </rPh>
    <rPh sb="5" eb="6">
      <t>バコ</t>
    </rPh>
    <rPh sb="10" eb="12">
      <t>シヨウ</t>
    </rPh>
    <phoneticPr fontId="8"/>
  </si>
  <si>
    <t>約W78×D60×H152cm　器のみ：Φ30×H31cm</t>
  </si>
  <si>
    <t>ツイストモンステラ エッグポット H152cm</t>
  </si>
  <si>
    <t>4589635433385</t>
  </si>
  <si>
    <t>1279WH</t>
  </si>
  <si>
    <t>PRGR-1279WH</t>
  </si>
  <si>
    <t>4589635433392</t>
    <phoneticPr fontId="8"/>
  </si>
  <si>
    <t>1279GY</t>
  </si>
  <si>
    <t>PRGR-1279GY</t>
    <phoneticPr fontId="8"/>
  </si>
  <si>
    <t>約W78×D60×H160cm　器のみ：Φ29×H36cm</t>
  </si>
  <si>
    <t>ツイストモンステラ GWプランター H160cm</t>
  </si>
  <si>
    <t>4589635433361</t>
    <phoneticPr fontId="8"/>
  </si>
  <si>
    <t>1278WH</t>
  </si>
  <si>
    <t>PRGR-1278WH</t>
  </si>
  <si>
    <t>4589635433378</t>
  </si>
  <si>
    <t>1278GY</t>
  </si>
  <si>
    <t>PRGR-1278GY</t>
  </si>
  <si>
    <t>約W80×D65×H160cm</t>
    <phoneticPr fontId="8"/>
  </si>
  <si>
    <t>ストレチア/レムリアポット H160cm</t>
  </si>
  <si>
    <t>4589635433354</t>
  </si>
  <si>
    <t>1277</t>
  </si>
  <si>
    <t>PRGR-1277</t>
  </si>
  <si>
    <t>約W80×D65×H180cm</t>
    <phoneticPr fontId="8"/>
  </si>
  <si>
    <t>ストレチア/シリンダーポット H180cm</t>
  </si>
  <si>
    <t>4589635433347</t>
  </si>
  <si>
    <t>1276</t>
  </si>
  <si>
    <t>PRGR-1276</t>
  </si>
  <si>
    <t>約W80×D65×H159cm</t>
    <phoneticPr fontId="8"/>
  </si>
  <si>
    <t>ストレチア/エッグポットGY H159cm</t>
  </si>
  <si>
    <t>4589635433323</t>
  </si>
  <si>
    <t>1275WH</t>
  </si>
  <si>
    <t>PRGR-1275WH</t>
    <phoneticPr fontId="8"/>
  </si>
  <si>
    <t>ストレチア/エッグポットWH H159cm</t>
  </si>
  <si>
    <t>4589635433330</t>
  </si>
  <si>
    <t>1275GY</t>
  </si>
  <si>
    <t>PRGR-1275GY</t>
  </si>
  <si>
    <t>約W80×D65×H167cm</t>
    <phoneticPr fontId="8"/>
  </si>
  <si>
    <t>ストレチア/GWプランターGY H167cm</t>
  </si>
  <si>
    <t>4589635433309</t>
  </si>
  <si>
    <t>1274WH</t>
  </si>
  <si>
    <t>PRGR-1274WH</t>
  </si>
  <si>
    <t>ストレチア/GWプランターWH H167cm</t>
  </si>
  <si>
    <t>4589635433316</t>
  </si>
  <si>
    <t>1274GY</t>
  </si>
  <si>
    <t>PRGR-1274GY</t>
  </si>
  <si>
    <t>約W45×D36×H145cm 　器のみ：Φ24×H51cm</t>
  </si>
  <si>
    <t>1273</t>
  </si>
  <si>
    <r>
      <t>約W45×D36×H135cm　器＋スタンド：Φ</t>
    </r>
    <r>
      <rPr>
        <sz val="6"/>
        <color rgb="FFFF0000"/>
        <rFont val="游ゴシック"/>
        <family val="3"/>
        <charset val="128"/>
      </rPr>
      <t>37.5</t>
    </r>
    <r>
      <rPr>
        <sz val="6"/>
        <rFont val="游ゴシック"/>
        <family val="3"/>
        <charset val="128"/>
      </rPr>
      <t>×H46cm　器のみ：Φ30×H31cm</t>
    </r>
    <phoneticPr fontId="8"/>
  </si>
  <si>
    <t xml:space="preserve">ドラセナ エッグポット脚付 H135cm </t>
  </si>
  <si>
    <t>4589635440741</t>
    <phoneticPr fontId="8"/>
  </si>
  <si>
    <t>1272WIV</t>
  </si>
  <si>
    <t>PRGR-1272WIV</t>
    <phoneticPr fontId="8"/>
  </si>
  <si>
    <t>約W45×D36×H120cm　器のみ：Φ30×H31cm</t>
  </si>
  <si>
    <t>1272WH</t>
  </si>
  <si>
    <t>4589635440758</t>
    <phoneticPr fontId="8"/>
  </si>
  <si>
    <t>1272WGY</t>
  </si>
  <si>
    <t>PRGR-1272WGY</t>
    <phoneticPr fontId="8"/>
  </si>
  <si>
    <t>4589635440765</t>
    <phoneticPr fontId="8"/>
  </si>
  <si>
    <t>1272WBK</t>
  </si>
  <si>
    <t>PRGR-1272WBK</t>
    <phoneticPr fontId="8"/>
  </si>
  <si>
    <t>1272IV</t>
  </si>
  <si>
    <t>1272GY</t>
  </si>
  <si>
    <t>1272BK</t>
  </si>
  <si>
    <t>約W45×D36×H128cm　器のみ：Φ29×H36cm</t>
  </si>
  <si>
    <t>1271WH</t>
  </si>
  <si>
    <t>1271GY</t>
  </si>
  <si>
    <t>約W45×D36×H128cm　器のみ：Φ31×H29cm</t>
  </si>
  <si>
    <t>1271BW</t>
  </si>
  <si>
    <t>1271BG</t>
  </si>
  <si>
    <t>約W70×D65×H168cm　器のみ：Φ30×H40cm</t>
  </si>
  <si>
    <t>ツイストウンベラータ チャド H168cm</t>
  </si>
  <si>
    <t>4589635433248</t>
  </si>
  <si>
    <t>1270</t>
  </si>
  <si>
    <t>PRGR-1270</t>
  </si>
  <si>
    <t>約W70×D65×H154cm　器のみ：Φ30×H31cm</t>
  </si>
  <si>
    <t>1269WH</t>
  </si>
  <si>
    <t>4589635435716</t>
    <phoneticPr fontId="8"/>
  </si>
  <si>
    <t>1269IV</t>
  </si>
  <si>
    <t>PRGR-1269IV</t>
    <phoneticPr fontId="8"/>
  </si>
  <si>
    <t>ツイストウンベラータ エッグポット H154cm</t>
    <phoneticPr fontId="8"/>
  </si>
  <si>
    <t>1269GY</t>
  </si>
  <si>
    <t>4589635435709</t>
    <phoneticPr fontId="8"/>
  </si>
  <si>
    <t>1269BK</t>
  </si>
  <si>
    <t>PRGR-1269BK</t>
    <phoneticPr fontId="8"/>
  </si>
  <si>
    <t>約W70×D65×H164cm　器のみ：Φ29×H36cm</t>
  </si>
  <si>
    <t>ツイストウンベラータ GWプランター H164cm</t>
  </si>
  <si>
    <t>4589635433200</t>
  </si>
  <si>
    <t>1268WH</t>
  </si>
  <si>
    <t>PRGR-1268WH</t>
  </si>
  <si>
    <t>4589635433217</t>
  </si>
  <si>
    <t>1268GY</t>
  </si>
  <si>
    <t>PRGR-1268GY</t>
  </si>
  <si>
    <t>約W70×D65×H164cm　器のみ：Φ31×H29cm</t>
  </si>
  <si>
    <t>4589635435693</t>
    <phoneticPr fontId="8"/>
  </si>
  <si>
    <t>1268BW</t>
  </si>
  <si>
    <t>PRGR-1268BW</t>
    <phoneticPr fontId="8"/>
  </si>
  <si>
    <t>4589635435686</t>
    <phoneticPr fontId="8"/>
  </si>
  <si>
    <t>1268BG</t>
  </si>
  <si>
    <t>PRGR-1268BG</t>
    <phoneticPr fontId="8"/>
  </si>
  <si>
    <t>約W75×D60×H183cm  器のみ：Φ24×H51cm</t>
  </si>
  <si>
    <t>1267</t>
  </si>
  <si>
    <t>約W75×D60×H155cm　器のみ：Φ30×H31cm</t>
  </si>
  <si>
    <t>1266WH</t>
  </si>
  <si>
    <t>約W75×D60×H155cm   器のみ：Φ30×H31cm</t>
  </si>
  <si>
    <t>4589635435679</t>
    <phoneticPr fontId="8"/>
  </si>
  <si>
    <t>1266IV</t>
  </si>
  <si>
    <t>PRGR-1266IV</t>
    <phoneticPr fontId="8"/>
  </si>
  <si>
    <t>1266GY</t>
  </si>
  <si>
    <t>4589635435662</t>
    <phoneticPr fontId="8"/>
  </si>
  <si>
    <t>1266BK</t>
  </si>
  <si>
    <t>PRGR-1266BK</t>
    <phoneticPr fontId="8"/>
  </si>
  <si>
    <t>約W75×D60×H163cm　器のみ：Φ29×H36cm</t>
  </si>
  <si>
    <t>ウンベラータ GWプランター H163cm</t>
  </si>
  <si>
    <t>4589635433156</t>
  </si>
  <si>
    <t>1265WH</t>
  </si>
  <si>
    <t>PRGR-1265WH</t>
    <phoneticPr fontId="8"/>
  </si>
  <si>
    <t>4589635433163</t>
  </si>
  <si>
    <t>1265GY</t>
  </si>
  <si>
    <t>PRGR-1265GY</t>
    <phoneticPr fontId="8"/>
  </si>
  <si>
    <t>約W75×D60×H163cm　器のみ：Φ31×H29cm</t>
  </si>
  <si>
    <t>4589635435655</t>
    <phoneticPr fontId="8"/>
  </si>
  <si>
    <t>1265BW</t>
  </si>
  <si>
    <t>PRGR-1265BW</t>
    <phoneticPr fontId="8"/>
  </si>
  <si>
    <t>4589635435648</t>
    <phoneticPr fontId="8"/>
  </si>
  <si>
    <t>1265BG</t>
  </si>
  <si>
    <t>PRGR-1265BG</t>
    <phoneticPr fontId="8"/>
  </si>
  <si>
    <t>約W90×D90×H200cm　器のみ：Φ30×H40cm</t>
  </si>
  <si>
    <t>オリーブ チャドトール H200cm</t>
  </si>
  <si>
    <t>4589635433149</t>
  </si>
  <si>
    <t>1264</t>
  </si>
  <si>
    <t>PRGR-1264</t>
    <phoneticPr fontId="8"/>
  </si>
  <si>
    <t>約W56×D52×H143mm</t>
    <phoneticPr fontId="8"/>
  </si>
  <si>
    <t>ユッカ/ウッドスタンド  H143cm</t>
  </si>
  <si>
    <t>4589635433132</t>
  </si>
  <si>
    <t>1263</t>
  </si>
  <si>
    <t>PRGR-1263</t>
    <phoneticPr fontId="8"/>
  </si>
  <si>
    <t>約W80×D80×H202cm　器のみ：Φ24×H51cm</t>
  </si>
  <si>
    <t>1262</t>
  </si>
  <si>
    <t>A-50902</t>
  </si>
  <si>
    <t>約W78×D60×H155cm　器のみ：Φ30×H31cm</t>
  </si>
  <si>
    <t>1261WH</t>
  </si>
  <si>
    <t>4589635435631</t>
    <phoneticPr fontId="8"/>
  </si>
  <si>
    <t>1261IV</t>
  </si>
  <si>
    <t>PRGR-1261IV</t>
    <phoneticPr fontId="8"/>
  </si>
  <si>
    <t>1261GY</t>
  </si>
  <si>
    <t>4589635435624</t>
    <phoneticPr fontId="8"/>
  </si>
  <si>
    <t>1261BK</t>
  </si>
  <si>
    <t>PRGR-1261BK</t>
    <phoneticPr fontId="8"/>
  </si>
  <si>
    <t>4589635433088</t>
    <phoneticPr fontId="8"/>
  </si>
  <si>
    <t>1260WH</t>
  </si>
  <si>
    <t>PRGR-1260WH</t>
    <phoneticPr fontId="8"/>
  </si>
  <si>
    <t>4589635433095</t>
    <phoneticPr fontId="8"/>
  </si>
  <si>
    <t>1260GY</t>
  </si>
  <si>
    <t>PRGR-1260GY</t>
    <phoneticPr fontId="8"/>
  </si>
  <si>
    <t>約W78×D60×H160cm　器のみ：Φ31×H29cm</t>
  </si>
  <si>
    <t>4589635435617</t>
    <phoneticPr fontId="8"/>
  </si>
  <si>
    <t>1260BW</t>
  </si>
  <si>
    <t>PRGR-1260BW</t>
    <phoneticPr fontId="8"/>
  </si>
  <si>
    <t>4589635435600</t>
    <phoneticPr fontId="8"/>
  </si>
  <si>
    <t>1260BG</t>
  </si>
  <si>
    <t>PRGR-1260BG</t>
    <phoneticPr fontId="8"/>
  </si>
  <si>
    <t>約W90×D90×H185cm　器のみ：Φ30×H31cm</t>
  </si>
  <si>
    <t>1259WH</t>
  </si>
  <si>
    <t>約W90×D90×H185cm　器のみ：Φ30×H31cm</t>
    <phoneticPr fontId="8"/>
  </si>
  <si>
    <t>4589635435594</t>
    <phoneticPr fontId="8"/>
  </si>
  <si>
    <t>1259IV</t>
  </si>
  <si>
    <t>PRGR-1259IV</t>
    <phoneticPr fontId="8"/>
  </si>
  <si>
    <t>1259GY</t>
  </si>
  <si>
    <t>4589635435587</t>
    <phoneticPr fontId="8"/>
  </si>
  <si>
    <t>1259BK</t>
  </si>
  <si>
    <t>PRGR-1259BK</t>
    <phoneticPr fontId="8"/>
  </si>
  <si>
    <t>約W90×D90×H190cm　器のみ：Φ29×H36cm</t>
  </si>
  <si>
    <t>ユーカリ GWプランター H190cm</t>
  </si>
  <si>
    <t>4589635433057</t>
    <phoneticPr fontId="8"/>
  </si>
  <si>
    <t>1258WH</t>
  </si>
  <si>
    <t>PRGR-1258WH</t>
    <phoneticPr fontId="8"/>
  </si>
  <si>
    <t>4589635433064</t>
  </si>
  <si>
    <t>1258GY</t>
  </si>
  <si>
    <t>PRGR-1258GY</t>
    <phoneticPr fontId="8"/>
  </si>
  <si>
    <t>約W90×D90×H190cm　器のみ：Φ31×H29cm</t>
  </si>
  <si>
    <t>4589635435570</t>
    <phoneticPr fontId="8"/>
  </si>
  <si>
    <t>1258BW</t>
  </si>
  <si>
    <t>PRGR-1258BW</t>
    <phoneticPr fontId="8"/>
  </si>
  <si>
    <t>4589635435563</t>
    <phoneticPr fontId="8"/>
  </si>
  <si>
    <t>1258BG</t>
  </si>
  <si>
    <t>PRGR-1258BG</t>
    <phoneticPr fontId="8"/>
  </si>
  <si>
    <t>約W56×D52×H113mm</t>
    <phoneticPr fontId="8"/>
  </si>
  <si>
    <t>ユッカ/オベリスポット H113cm</t>
  </si>
  <si>
    <t>4589635ｰ433040</t>
    <phoneticPr fontId="8"/>
  </si>
  <si>
    <t>1257</t>
  </si>
  <si>
    <t>PRGR-1257</t>
    <phoneticPr fontId="8"/>
  </si>
  <si>
    <t>約W70×D60×H172cm　器のみ：Φ18×H36cm</t>
  </si>
  <si>
    <t>ユーカリ スリムプランター H172cm</t>
  </si>
  <si>
    <t>4589635433033</t>
  </si>
  <si>
    <t>1256</t>
  </si>
  <si>
    <t>PRGR-1256</t>
    <phoneticPr fontId="8"/>
  </si>
  <si>
    <t>約W110×D90×H230cm　器のみ：Φ32.5×H71cm</t>
  </si>
  <si>
    <t>1255WH</t>
  </si>
  <si>
    <t>1255BK</t>
    <phoneticPr fontId="8"/>
  </si>
  <si>
    <t>約W110×D90×H210cm　器のみ：Φ24×H51cm</t>
  </si>
  <si>
    <t>1254</t>
  </si>
  <si>
    <t>PZ-0592</t>
  </si>
  <si>
    <t>約W110×D90×H190cm　器のみ：Φ30×H31cm</t>
    <phoneticPr fontId="8"/>
  </si>
  <si>
    <t>1253WH</t>
  </si>
  <si>
    <t>約W110×D90×H190cm　器のみ：Φ30×H31cm</t>
  </si>
  <si>
    <t>4589635435556</t>
    <phoneticPr fontId="8"/>
  </si>
  <si>
    <t>1253IV</t>
  </si>
  <si>
    <t>PRGR-1253IV</t>
    <phoneticPr fontId="8"/>
  </si>
  <si>
    <t>1253GY</t>
  </si>
  <si>
    <t>4589635435549</t>
    <phoneticPr fontId="8"/>
  </si>
  <si>
    <t>1253BK</t>
  </si>
  <si>
    <t>PRGR-1253BK</t>
    <phoneticPr fontId="8"/>
  </si>
  <si>
    <t>約w110×D90×H195cm　器のみ：Φ29×H36cm</t>
  </si>
  <si>
    <t>ドウダンツツジ GWプランター H195cm</t>
  </si>
  <si>
    <t>4589635432968</t>
    <phoneticPr fontId="8"/>
  </si>
  <si>
    <t>1252WH</t>
  </si>
  <si>
    <t>PRGR-1252WH</t>
    <phoneticPr fontId="8"/>
  </si>
  <si>
    <t>4589635432975</t>
    <phoneticPr fontId="8"/>
  </si>
  <si>
    <t>1252GY</t>
  </si>
  <si>
    <t>PRGR-1252GY</t>
    <phoneticPr fontId="8"/>
  </si>
  <si>
    <t>約W110×D90×H195cm　器のみ：Φ31×H29cm</t>
  </si>
  <si>
    <t>1252BW</t>
  </si>
  <si>
    <t>PRGR-1252BW</t>
    <phoneticPr fontId="8"/>
  </si>
  <si>
    <t>1252BG</t>
  </si>
  <si>
    <t>PRGR-1252BG</t>
    <phoneticPr fontId="8"/>
  </si>
  <si>
    <t>約W75×D75×H180cm　器のみ：Φ24×H51cm</t>
  </si>
  <si>
    <t>1251</t>
  </si>
  <si>
    <r>
      <t>約W75×D75×H175cm　 器＋スタンド：Φ</t>
    </r>
    <r>
      <rPr>
        <sz val="6"/>
        <color rgb="FFFF0000"/>
        <rFont val="游ゴシック"/>
        <family val="3"/>
        <charset val="128"/>
      </rPr>
      <t>37.5</t>
    </r>
    <r>
      <rPr>
        <sz val="6"/>
        <rFont val="游ゴシック"/>
        <family val="3"/>
        <charset val="128"/>
      </rPr>
      <t>×H46cm　器のみ：Φ30×H31cm</t>
    </r>
    <phoneticPr fontId="8"/>
  </si>
  <si>
    <t xml:space="preserve">ドウダンツツジ エッグポット脚付 H175cm </t>
  </si>
  <si>
    <t>4589635440710</t>
    <phoneticPr fontId="8"/>
  </si>
  <si>
    <t>1250WIV</t>
  </si>
  <si>
    <t>PRGR-1250WIV</t>
    <phoneticPr fontId="8"/>
  </si>
  <si>
    <t>約W75×D75×H160cm　器のみ：Φ30×H31cm</t>
  </si>
  <si>
    <t>1250WH</t>
  </si>
  <si>
    <t>4589635440727</t>
    <phoneticPr fontId="8"/>
  </si>
  <si>
    <t>1250WGY</t>
  </si>
  <si>
    <t>PRGR-1250WGY</t>
    <phoneticPr fontId="8"/>
  </si>
  <si>
    <t>4589635440734</t>
    <phoneticPr fontId="8"/>
  </si>
  <si>
    <t>1250WBK</t>
  </si>
  <si>
    <t>PRGR-1250WBK</t>
    <phoneticPr fontId="8"/>
  </si>
  <si>
    <t>4589635435532</t>
    <phoneticPr fontId="8"/>
  </si>
  <si>
    <t>1250IV</t>
  </si>
  <si>
    <t>PRGR-1250IV</t>
    <phoneticPr fontId="8"/>
  </si>
  <si>
    <t>1250GY</t>
  </si>
  <si>
    <t>4589635435525</t>
    <phoneticPr fontId="8"/>
  </si>
  <si>
    <t>1250BK</t>
  </si>
  <si>
    <t>PRGR-1250BK</t>
    <phoneticPr fontId="8"/>
  </si>
  <si>
    <t>約W75×D75×H165cm　器のみ：Φ29×H36cm</t>
  </si>
  <si>
    <t>ドウダンツツジ GWプランター  H165cm</t>
  </si>
  <si>
    <t>4589635432913</t>
  </si>
  <si>
    <t>1249WH</t>
  </si>
  <si>
    <t>PRGR-1249WH</t>
    <phoneticPr fontId="8"/>
  </si>
  <si>
    <r>
      <t>約W75×D75×H180cm　 器＋スタンド：Φ</t>
    </r>
    <r>
      <rPr>
        <sz val="6"/>
        <color rgb="FFFF0000"/>
        <rFont val="游ゴシック"/>
        <family val="3"/>
        <charset val="128"/>
      </rPr>
      <t>37.5</t>
    </r>
    <r>
      <rPr>
        <sz val="6"/>
        <rFont val="游ゴシック"/>
        <family val="3"/>
        <charset val="128"/>
      </rPr>
      <t>×H44cm　器のみ：Φ31×H29cm</t>
    </r>
    <phoneticPr fontId="8"/>
  </si>
  <si>
    <t xml:space="preserve">ドウダンツツジ GWプランター脚付 H180cm </t>
    <phoneticPr fontId="8"/>
  </si>
  <si>
    <t>4589635440697</t>
    <phoneticPr fontId="8"/>
  </si>
  <si>
    <t>1249WBW</t>
  </si>
  <si>
    <t>PRGR-1249WBW</t>
    <phoneticPr fontId="8"/>
  </si>
  <si>
    <t>A-24号</t>
    <phoneticPr fontId="8"/>
  </si>
  <si>
    <t>4589635440703</t>
    <phoneticPr fontId="8"/>
  </si>
  <si>
    <t>1249WBG</t>
  </si>
  <si>
    <t>PRGR-1249WBG</t>
    <phoneticPr fontId="8"/>
  </si>
  <si>
    <t>4589635432920</t>
  </si>
  <si>
    <t>1249GY</t>
  </si>
  <si>
    <t>PRGR-1249GY</t>
    <phoneticPr fontId="8"/>
  </si>
  <si>
    <t>約W75×D75×H165cm　器のみ：Φ31×H29cm</t>
    <phoneticPr fontId="8"/>
  </si>
  <si>
    <t>4589635435518</t>
    <phoneticPr fontId="8"/>
  </si>
  <si>
    <t>1249BW</t>
  </si>
  <si>
    <t>PRGR-1249BW</t>
    <phoneticPr fontId="8"/>
  </si>
  <si>
    <t>約W75×D75×H165cm　器のみ：Φ31×H29cm</t>
  </si>
  <si>
    <t>4589635435501</t>
    <phoneticPr fontId="8"/>
  </si>
  <si>
    <t>1249BG</t>
  </si>
  <si>
    <t>PRGR-1249BG</t>
    <phoneticPr fontId="8"/>
  </si>
  <si>
    <t>約W32×D25×H68cm</t>
    <phoneticPr fontId="8"/>
  </si>
  <si>
    <t>フィカス/テトラプランター H68cm</t>
  </si>
  <si>
    <t>1248</t>
  </si>
  <si>
    <t>PRGR-1248</t>
    <phoneticPr fontId="8"/>
  </si>
  <si>
    <t>約W50×D50×H155cm　器のみ：30×H31cm</t>
    <phoneticPr fontId="8"/>
  </si>
  <si>
    <t>ゴールドクレストM エッグポット H155cm</t>
  </si>
  <si>
    <t>4589635432883</t>
  </si>
  <si>
    <t>1247WH</t>
  </si>
  <si>
    <t>PRGR-1247WH</t>
    <phoneticPr fontId="8"/>
  </si>
  <si>
    <t>FD3704</t>
    <phoneticPr fontId="8"/>
  </si>
  <si>
    <t>約W50×D50×H155cm　器のみ：Φ30×H31cm</t>
  </si>
  <si>
    <t>4589635435495</t>
    <phoneticPr fontId="8"/>
  </si>
  <si>
    <t>1247IV</t>
  </si>
  <si>
    <t>PRGR-1247IV</t>
    <phoneticPr fontId="8"/>
  </si>
  <si>
    <t>1247GY</t>
  </si>
  <si>
    <t>4589635435488</t>
    <phoneticPr fontId="8"/>
  </si>
  <si>
    <t>1247BK</t>
  </si>
  <si>
    <t>PRGR-1247BK</t>
    <phoneticPr fontId="8"/>
  </si>
  <si>
    <t>約W50×D50×H163cm　器のみ：Φ29×H36cm</t>
  </si>
  <si>
    <t>ゴールドクレストM GWプランター H163cm</t>
  </si>
  <si>
    <t>4589635432869</t>
  </si>
  <si>
    <t>1246WH</t>
  </si>
  <si>
    <t>PRGR-1246WH</t>
    <phoneticPr fontId="8"/>
  </si>
  <si>
    <t>4589635432876</t>
  </si>
  <si>
    <t>1246GY</t>
  </si>
  <si>
    <t>PRGR-1246GY</t>
    <phoneticPr fontId="8"/>
  </si>
  <si>
    <t>約W50×D50×H163cm　器のみ：Φ31×H29cm</t>
  </si>
  <si>
    <t>4589635435471</t>
    <phoneticPr fontId="8"/>
  </si>
  <si>
    <t>1246BW</t>
  </si>
  <si>
    <t>PRGR-1246BW</t>
    <phoneticPr fontId="8"/>
  </si>
  <si>
    <t>4589635435464</t>
    <phoneticPr fontId="8"/>
  </si>
  <si>
    <t>1246BG</t>
  </si>
  <si>
    <t>PRGR-1246BG</t>
    <phoneticPr fontId="8"/>
  </si>
  <si>
    <t>約w40×D40×H124cm</t>
  </si>
  <si>
    <t>ゴールドクレスト/エッグポット H124cm</t>
  </si>
  <si>
    <t>4589635432845</t>
  </si>
  <si>
    <t>1245WH</t>
  </si>
  <si>
    <t>PRGR-1245WH</t>
    <phoneticPr fontId="8"/>
  </si>
  <si>
    <t>ゴールドクレスト/エッグポット IV H124cm</t>
  </si>
  <si>
    <t>4589635-435457</t>
    <phoneticPr fontId="8"/>
  </si>
  <si>
    <t>1245IV</t>
  </si>
  <si>
    <t>PRGR-1245IV</t>
    <phoneticPr fontId="8"/>
  </si>
  <si>
    <t>約w40×D40×H124cm</t>
    <phoneticPr fontId="8"/>
  </si>
  <si>
    <t>ゴールドクレスト/エッグポット WH H124cm</t>
  </si>
  <si>
    <t>4589635-432852</t>
    <phoneticPr fontId="8"/>
  </si>
  <si>
    <t>1245GY</t>
  </si>
  <si>
    <t>PRGR-1245GY</t>
    <phoneticPr fontId="8"/>
  </si>
  <si>
    <t>ゴールドクレスト/エッグポット BK H124cm</t>
  </si>
  <si>
    <t>4589635-435440</t>
    <phoneticPr fontId="8"/>
  </si>
  <si>
    <t>1245BK</t>
    <phoneticPr fontId="8"/>
  </si>
  <si>
    <t>PRGR-1245BK</t>
    <phoneticPr fontId="8"/>
  </si>
  <si>
    <t>約w40×D40×H132cm</t>
    <phoneticPr fontId="8"/>
  </si>
  <si>
    <t>ゴールドクレスト/GWプランターGY H132cm</t>
  </si>
  <si>
    <t>4589635-432821</t>
    <phoneticPr fontId="8"/>
  </si>
  <si>
    <t>1244WH</t>
  </si>
  <si>
    <t>PRGR-1244WH</t>
    <phoneticPr fontId="8"/>
  </si>
  <si>
    <t>ゴールドクレスト/GWプランターWH H132cm</t>
  </si>
  <si>
    <t>4589635432838</t>
  </si>
  <si>
    <t>1244GY</t>
  </si>
  <si>
    <t>PRGR-1244GY</t>
    <phoneticPr fontId="8"/>
  </si>
  <si>
    <t>ゴールドクレスト/GWプランターBW H132cm</t>
  </si>
  <si>
    <t>4589635-435433</t>
    <phoneticPr fontId="8"/>
  </si>
  <si>
    <t>1244BW</t>
  </si>
  <si>
    <t>PRGR-1244BW</t>
    <phoneticPr fontId="8"/>
  </si>
  <si>
    <t>ゴールドクレスト/GWプランターBG H132cm</t>
  </si>
  <si>
    <t>4589635-435426</t>
    <phoneticPr fontId="8"/>
  </si>
  <si>
    <t>1244BG</t>
  </si>
  <si>
    <t>PRGR-1244BG</t>
    <phoneticPr fontId="8"/>
  </si>
  <si>
    <t>約W67×D67×H180cm</t>
    <phoneticPr fontId="8"/>
  </si>
  <si>
    <t>パキラ/シリンダーポット H185cm</t>
  </si>
  <si>
    <t>4589635-432807</t>
    <phoneticPr fontId="8"/>
  </si>
  <si>
    <t>1243</t>
  </si>
  <si>
    <t>PRGR-1243</t>
  </si>
  <si>
    <t>観葉植物LＬ</t>
    <rPh sb="0" eb="2">
      <t>カンヨウ</t>
    </rPh>
    <rPh sb="2" eb="4">
      <t>ショクブテゥ</t>
    </rPh>
    <phoneticPr fontId="8"/>
  </si>
  <si>
    <t>約W67×D67×H165cm</t>
    <phoneticPr fontId="8"/>
  </si>
  <si>
    <t>パキラ/GWプランターGY H165cm</t>
  </si>
  <si>
    <t>4589635432784</t>
  </si>
  <si>
    <t>1242WH</t>
  </si>
  <si>
    <t>PRGR-1242WH</t>
  </si>
  <si>
    <t>約W67×D67×H165cm</t>
  </si>
  <si>
    <t>パキラ/GWプランターWH H165cm</t>
  </si>
  <si>
    <t>4589635-432791</t>
    <phoneticPr fontId="8"/>
  </si>
  <si>
    <t>1242GY</t>
  </si>
  <si>
    <t>PRGR-1242GY</t>
  </si>
  <si>
    <t>約W60×D50×H125cm　器のみ：Φ30×H31cm</t>
  </si>
  <si>
    <t>1241WH</t>
  </si>
  <si>
    <t>1241IV</t>
    <phoneticPr fontId="8"/>
  </si>
  <si>
    <t>パキラ エッグポット H125cm</t>
    <phoneticPr fontId="8"/>
  </si>
  <si>
    <t>1241GY</t>
  </si>
  <si>
    <t>1241BK</t>
  </si>
  <si>
    <t>約W60×D50×H130cm　器のみ：Φ29×H36cm</t>
  </si>
  <si>
    <t>1240WH</t>
  </si>
  <si>
    <t>1240GY</t>
  </si>
  <si>
    <t>VR24055</t>
    <phoneticPr fontId="8"/>
  </si>
  <si>
    <t>約W60×D50×H130cm　器のみ：Φ31×H29cm</t>
  </si>
  <si>
    <t>1240BW</t>
  </si>
  <si>
    <t>1240BG</t>
  </si>
  <si>
    <t>23年7月31日直送からプリマ出荷に変更</t>
    <rPh sb="2" eb="3">
      <t>ネン</t>
    </rPh>
    <rPh sb="4" eb="5">
      <t>ガツ</t>
    </rPh>
    <rPh sb="7" eb="8">
      <t>ヒ</t>
    </rPh>
    <rPh sb="8" eb="10">
      <t>チョクソウ</t>
    </rPh>
    <rPh sb="15" eb="17">
      <t>シュッカ</t>
    </rPh>
    <rPh sb="18" eb="20">
      <t>ヘンコウ</t>
    </rPh>
    <phoneticPr fontId="8"/>
  </si>
  <si>
    <t>約W53×D40×H125cm　器＋スタンド：Φ25×H47cm（器のみ/Φ19×H20）</t>
  </si>
  <si>
    <t>1239</t>
  </si>
  <si>
    <t>約W53×D40×H113cm　器のみ：Φ18×H36cm</t>
  </si>
  <si>
    <t>1238W</t>
    <phoneticPr fontId="47"/>
  </si>
  <si>
    <t>1238R</t>
    <phoneticPr fontId="47"/>
  </si>
  <si>
    <t>1238E</t>
  </si>
  <si>
    <t>ポリエステル、プラスチック　器：セメント　スタンド：木</t>
    <rPh sb="14" eb="15">
      <t>ウツワ</t>
    </rPh>
    <phoneticPr fontId="8"/>
  </si>
  <si>
    <t>A-53号</t>
    <phoneticPr fontId="8"/>
  </si>
  <si>
    <t>約W45×D45×H108cm 　器＋スタンド：Φ22.5×H34cm　器のみ：Φ18×H21cm</t>
    <phoneticPr fontId="8"/>
  </si>
  <si>
    <t>ツイストパキラ オベリスポット 脚付 H108cm</t>
  </si>
  <si>
    <t>4589635440796</t>
    <phoneticPr fontId="8"/>
  </si>
  <si>
    <t>1237W</t>
  </si>
  <si>
    <t>PRGR-1237W</t>
    <phoneticPr fontId="8"/>
  </si>
  <si>
    <t>約W45×D45×H95cm　器のみ：Φ18×21cm</t>
  </si>
  <si>
    <t>1237</t>
  </si>
  <si>
    <t>約W70×D70×H93cm  器＋スタンド：Φ22.5×H34cm　器のみ：Φ18×H21cm</t>
  </si>
  <si>
    <t>1236W</t>
    <phoneticPr fontId="8"/>
  </si>
  <si>
    <r>
      <rPr>
        <sz val="6"/>
        <color rgb="FFFF0000"/>
        <rFont val="游ゴシック"/>
        <family val="3"/>
        <charset val="128"/>
      </rPr>
      <t>約W70×D70×H80cm</t>
    </r>
    <r>
      <rPr>
        <sz val="6"/>
        <rFont val="游ゴシック"/>
        <family val="3"/>
        <charset val="128"/>
      </rPr>
      <t>　器のみ：Φ18×21cm</t>
    </r>
    <phoneticPr fontId="8"/>
  </si>
  <si>
    <t>1236</t>
  </si>
  <si>
    <t>約W38×Ｄ38×Ｈ31cｍ　器のみ：Φ9×H19cm</t>
  </si>
  <si>
    <t>1235</t>
  </si>
  <si>
    <t>20年12月発売</t>
    <rPh sb="2" eb="3">
      <t>ネン</t>
    </rPh>
    <rPh sb="5" eb="6">
      <t>ガツ</t>
    </rPh>
    <rPh sb="6" eb="8">
      <t>ハツバイ</t>
    </rPh>
    <phoneticPr fontId="8"/>
  </si>
  <si>
    <t>約W60×D50×H108cm　器のみ：Φ10×H40cm</t>
  </si>
  <si>
    <t>1234</t>
  </si>
  <si>
    <t>20年5月発売</t>
    <rPh sb="2" eb="3">
      <t>ネン</t>
    </rPh>
    <rPh sb="4" eb="5">
      <t>ガツ</t>
    </rPh>
    <rPh sb="5" eb="7">
      <t>ハツバイ</t>
    </rPh>
    <phoneticPr fontId="8"/>
  </si>
  <si>
    <t>W70×D60×H160cm　器のみ：Φ15×H50cm</t>
  </si>
  <si>
    <t>4589635-432340</t>
    <phoneticPr fontId="8"/>
  </si>
  <si>
    <t>1233</t>
  </si>
  <si>
    <t>ガラスシリンダー</t>
    <phoneticPr fontId="8"/>
  </si>
  <si>
    <r>
      <rPr>
        <sz val="6"/>
        <color rgb="FFFF0000"/>
        <rFont val="游ゴシック"/>
        <family val="3"/>
        <charset val="128"/>
      </rPr>
      <t>EC限定</t>
    </r>
    <r>
      <rPr>
        <sz val="6"/>
        <rFont val="游ゴシック"/>
        <family val="3"/>
        <charset val="128"/>
      </rPr>
      <t>ベース入荷次第再販</t>
    </r>
    <rPh sb="7" eb="11">
      <t>ニュウカシダイ</t>
    </rPh>
    <rPh sb="11" eb="13">
      <t>サイハン</t>
    </rPh>
    <phoneticPr fontId="8"/>
  </si>
  <si>
    <t>約W40×Ｄ26×Ｈ38cm　器のみ：W30×D14×H36cm</t>
    <phoneticPr fontId="8"/>
  </si>
  <si>
    <t>1232M</t>
    <phoneticPr fontId="8"/>
  </si>
  <si>
    <t>ポリエステル、プラスチック、ナイロン、木粉　器：スチール・木</t>
    <rPh sb="22" eb="23">
      <t>ウツワ</t>
    </rPh>
    <phoneticPr fontId="8"/>
  </si>
  <si>
    <t>24年4月仕様変更</t>
    <rPh sb="2" eb="3">
      <t>ネン</t>
    </rPh>
    <rPh sb="4" eb="5">
      <t>ガツ</t>
    </rPh>
    <rPh sb="5" eb="7">
      <t>シヨウ</t>
    </rPh>
    <rPh sb="7" eb="9">
      <t>ヘンコウ</t>
    </rPh>
    <phoneticPr fontId="8"/>
  </si>
  <si>
    <t>約W35×D25×H58cm　器のみ：W30×D14×H36cm</t>
    <phoneticPr fontId="8"/>
  </si>
  <si>
    <t>1232</t>
  </si>
  <si>
    <t>約W35×Ｄ26×Ｈ38cm　　器のみ：W30×D14×H36cm</t>
    <phoneticPr fontId="8"/>
  </si>
  <si>
    <t>1231M</t>
    <phoneticPr fontId="8"/>
  </si>
  <si>
    <t>約W40×D28×H58cm　器のみ：W30×D14×H36cm</t>
    <phoneticPr fontId="8"/>
  </si>
  <si>
    <t>1231</t>
  </si>
  <si>
    <t>約W10×D10×H28cm</t>
    <phoneticPr fontId="8"/>
  </si>
  <si>
    <t>梅／檜炭ボール</t>
    <phoneticPr fontId="8"/>
  </si>
  <si>
    <t>4589635-432319</t>
    <phoneticPr fontId="8"/>
  </si>
  <si>
    <t>1224</t>
  </si>
  <si>
    <t>PRGR-1224</t>
    <phoneticPr fontId="8"/>
  </si>
  <si>
    <t>檜炭ボール</t>
    <phoneticPr fontId="8"/>
  </si>
  <si>
    <t>約W9.5×D9.5×H18.5cm</t>
    <phoneticPr fontId="8"/>
  </si>
  <si>
    <t>梅／白波皿</t>
  </si>
  <si>
    <t>4589635-432302</t>
    <phoneticPr fontId="8"/>
  </si>
  <si>
    <t>1223</t>
  </si>
  <si>
    <t>PRGR-1223</t>
  </si>
  <si>
    <t>約W20×D20×H24cm　器のみ：Φ7.8×H6.7cm</t>
  </si>
  <si>
    <t>ヨウラクユリ 小鉢 藍</t>
  </si>
  <si>
    <t>4589635432296</t>
    <phoneticPr fontId="8"/>
  </si>
  <si>
    <t>1222</t>
  </si>
  <si>
    <t>PRGR-1222</t>
    <phoneticPr fontId="8"/>
  </si>
  <si>
    <t>約W15×D12×H26cm　器のみ：Φ7.8×H6.7cm</t>
  </si>
  <si>
    <t>モミジ 小鉢 藍</t>
  </si>
  <si>
    <t>4589635432289</t>
    <phoneticPr fontId="8"/>
  </si>
  <si>
    <t>1221</t>
  </si>
  <si>
    <t>PRGR-1221</t>
    <phoneticPr fontId="8"/>
  </si>
  <si>
    <t>約W18×D13×H32cm器のみ：Φ7.8×H6.7cm</t>
  </si>
  <si>
    <t>トクサ 小鉢 藍 実付き</t>
  </si>
  <si>
    <t>4589635-435174</t>
    <phoneticPr fontId="8"/>
  </si>
  <si>
    <t>1220M</t>
    <phoneticPr fontId="8"/>
  </si>
  <si>
    <t>PRGR-1220M</t>
    <phoneticPr fontId="8"/>
  </si>
  <si>
    <t>小鉢</t>
    <phoneticPr fontId="8"/>
  </si>
  <si>
    <t>約W8×D8×H30cm　器のみ：Φ7.8×H6.7cm</t>
  </si>
  <si>
    <t>トクサ 小鉢 藍</t>
  </si>
  <si>
    <t>4589635432272</t>
    <phoneticPr fontId="8"/>
  </si>
  <si>
    <t>1220</t>
  </si>
  <si>
    <t>PRGR-1220</t>
    <phoneticPr fontId="8"/>
  </si>
  <si>
    <t>約W16×D8.5×H24cm　器のみ：Φ7.8×H6.7cm</t>
  </si>
  <si>
    <t>松 吹き流し 小鉢 藍</t>
    <phoneticPr fontId="8"/>
  </si>
  <si>
    <t>4589635432265</t>
    <phoneticPr fontId="8"/>
  </si>
  <si>
    <t>1219</t>
  </si>
  <si>
    <t>PRGR-1219</t>
    <phoneticPr fontId="8"/>
  </si>
  <si>
    <t>約W15×Ｄ12×Ｈ20cm</t>
    <phoneticPr fontId="8"/>
  </si>
  <si>
    <t>フィカス／小鉢  藍</t>
  </si>
  <si>
    <t>4589635-432258</t>
    <phoneticPr fontId="8"/>
  </si>
  <si>
    <t>1218</t>
  </si>
  <si>
    <t>PRGR-1218</t>
  </si>
  <si>
    <t>約W14×D14×H18cm　器のみ：Φ7.8×H6.7cm</t>
  </si>
  <si>
    <t>サンキライ 小鉢 藍</t>
  </si>
  <si>
    <t>4589635432241</t>
    <phoneticPr fontId="8"/>
  </si>
  <si>
    <t>1217</t>
  </si>
  <si>
    <t>PRGR-1217</t>
    <phoneticPr fontId="8"/>
  </si>
  <si>
    <t>約W22×D22×H18cm　器のみ：Φ7.8×H6.7cm</t>
  </si>
  <si>
    <t>シノブ 小鉢 藍</t>
  </si>
  <si>
    <t>4589635432234</t>
    <phoneticPr fontId="8"/>
  </si>
  <si>
    <t>1216</t>
  </si>
  <si>
    <t>PRGR-1216</t>
    <phoneticPr fontId="8"/>
  </si>
  <si>
    <t>約W10×D10×H13cm　器のみ：Φ7.8×H6.7cm</t>
  </si>
  <si>
    <t>マリモ 小鉢 藍</t>
  </si>
  <si>
    <t>4589635432227</t>
    <phoneticPr fontId="8"/>
  </si>
  <si>
    <t>1215</t>
  </si>
  <si>
    <t>PRGR-1215</t>
    <phoneticPr fontId="8"/>
  </si>
  <si>
    <t>約W10×D10×H29cm</t>
    <phoneticPr fontId="8"/>
  </si>
  <si>
    <t xml:space="preserve">梅／皿付小鉢  白茶 </t>
  </si>
  <si>
    <t>4589635-432210</t>
    <phoneticPr fontId="8"/>
  </si>
  <si>
    <t>1214</t>
  </si>
  <si>
    <t>PRGR-1214</t>
  </si>
  <si>
    <t xml:space="preserve">A-11 </t>
    <phoneticPr fontId="8"/>
  </si>
  <si>
    <t>約W20×Ｄ20×Ｈ25cm</t>
    <phoneticPr fontId="8"/>
  </si>
  <si>
    <t xml:space="preserve">ヨウラクユリ／皿付小鉢  白茶 </t>
  </si>
  <si>
    <t>4589635-432203</t>
    <phoneticPr fontId="8"/>
  </si>
  <si>
    <t>1213</t>
  </si>
  <si>
    <t>PRGR-1213</t>
  </si>
  <si>
    <t xml:space="preserve">A-46 </t>
    <phoneticPr fontId="8"/>
  </si>
  <si>
    <t>約W15×D12×H27cm</t>
    <phoneticPr fontId="8"/>
  </si>
  <si>
    <t xml:space="preserve">モミジ／皿付小鉢  白茶 </t>
  </si>
  <si>
    <t>4589635-432197</t>
    <phoneticPr fontId="8"/>
  </si>
  <si>
    <t>1212</t>
  </si>
  <si>
    <t>PRGR-1212</t>
  </si>
  <si>
    <t>約W8×Ｄ8×30cm</t>
    <phoneticPr fontId="8"/>
  </si>
  <si>
    <t xml:space="preserve">トクサ／皿付小鉢  白茶 </t>
  </si>
  <si>
    <t>4589635-432180</t>
    <phoneticPr fontId="8"/>
  </si>
  <si>
    <t>1211</t>
  </si>
  <si>
    <t>PRGR-1211</t>
  </si>
  <si>
    <t>約16×Ｄ8.5×Ｈ25cm</t>
    <phoneticPr fontId="8"/>
  </si>
  <si>
    <t xml:space="preserve">松・吹き流しS／皿付小鉢  白茶 </t>
  </si>
  <si>
    <t>4589635-432173</t>
    <phoneticPr fontId="8"/>
  </si>
  <si>
    <t>1210</t>
  </si>
  <si>
    <t>PRGR-1210</t>
  </si>
  <si>
    <t xml:space="preserve">A-47 </t>
    <phoneticPr fontId="8"/>
  </si>
  <si>
    <t>約W15×Ｄ12×Ｈ21cm</t>
    <phoneticPr fontId="8"/>
  </si>
  <si>
    <t xml:space="preserve">フィカス／皿付小鉢  白茶 </t>
  </si>
  <si>
    <t>4589635-432166</t>
    <phoneticPr fontId="8"/>
  </si>
  <si>
    <t>1209</t>
  </si>
  <si>
    <t>PRGR-1209</t>
  </si>
  <si>
    <t>約W14×Ｄ14×Ｈ19cm</t>
    <phoneticPr fontId="8"/>
  </si>
  <si>
    <t xml:space="preserve">サンキライ／皿付小鉢  白茶 </t>
  </si>
  <si>
    <t>4589635-432159</t>
    <phoneticPr fontId="8"/>
  </si>
  <si>
    <t>1208</t>
  </si>
  <si>
    <t>PRGR-1208</t>
  </si>
  <si>
    <t>約W22×Ｄ22×Ｈ19cm</t>
    <phoneticPr fontId="8"/>
  </si>
  <si>
    <t xml:space="preserve">シノブ／皿付小鉢  白茶 </t>
  </si>
  <si>
    <t>4589635-432142</t>
    <phoneticPr fontId="8"/>
  </si>
  <si>
    <t>1207</t>
  </si>
  <si>
    <t>PRGR-1207</t>
  </si>
  <si>
    <t>約W10×Ｄ10×Ｈ14cm</t>
    <phoneticPr fontId="8"/>
  </si>
  <si>
    <t xml:space="preserve">マリモ／皿付小鉢  白茶 </t>
  </si>
  <si>
    <t>4589635-432135</t>
    <phoneticPr fontId="8"/>
  </si>
  <si>
    <t>1206</t>
  </si>
  <si>
    <t>PRGR-1206</t>
  </si>
  <si>
    <t>約W60×Ｄ35×Ｈ80cm</t>
    <phoneticPr fontId="8"/>
  </si>
  <si>
    <t>寄せ植え盆栽 桜の葉／大鉢</t>
  </si>
  <si>
    <t>4589635-432128</t>
    <phoneticPr fontId="8"/>
  </si>
  <si>
    <t>1205</t>
  </si>
  <si>
    <t>PRGR-1205</t>
    <phoneticPr fontId="8"/>
  </si>
  <si>
    <t>大型</t>
    <rPh sb="0" eb="1">
      <t>オオガタ</t>
    </rPh>
    <phoneticPr fontId="8"/>
  </si>
  <si>
    <t>寄せ植え盆栽 モミジ／大鉢</t>
  </si>
  <si>
    <t>4589635-432111</t>
    <phoneticPr fontId="8"/>
  </si>
  <si>
    <t>1204</t>
  </si>
  <si>
    <t>PRGR-1204</t>
    <phoneticPr fontId="8"/>
  </si>
  <si>
    <t>20年3月発売</t>
    <rPh sb="2" eb="3">
      <t>ネン</t>
    </rPh>
    <rPh sb="4" eb="5">
      <t>ガツ</t>
    </rPh>
    <rPh sb="5" eb="7">
      <t>ハツバイ</t>
    </rPh>
    <phoneticPr fontId="8"/>
  </si>
  <si>
    <t>約W55×D30×H60cm　器のみ：Φ9×H19cm</t>
    <phoneticPr fontId="8"/>
  </si>
  <si>
    <t>1203</t>
  </si>
  <si>
    <t>20年4月発売</t>
    <rPh sb="2" eb="3">
      <t>ネン</t>
    </rPh>
    <rPh sb="4" eb="5">
      <t>ガツ</t>
    </rPh>
    <rPh sb="5" eb="7">
      <t>ハツバイ</t>
    </rPh>
    <phoneticPr fontId="8"/>
  </si>
  <si>
    <t>約W40×D14×H22cm　フレームのみ：W40×D4.5×H15cm</t>
    <phoneticPr fontId="8"/>
  </si>
  <si>
    <t>1202</t>
  </si>
  <si>
    <t>1201</t>
  </si>
  <si>
    <t>モルガアナム　ウオーター固まらない為廃番</t>
    <rPh sb="12" eb="13">
      <t>カタ</t>
    </rPh>
    <rPh sb="17" eb="18">
      <t>タメ</t>
    </rPh>
    <rPh sb="18" eb="20">
      <t>ハイバン</t>
    </rPh>
    <phoneticPr fontId="8"/>
  </si>
  <si>
    <t>モルガニアナム：約W10×D10×H15cm  ベビーセダム：約W10×D10×H10cm  チランジア：約Ｗ11×Ｄ11×H10cm  器のみ：W6×D6×H6cm</t>
    <phoneticPr fontId="8"/>
  </si>
  <si>
    <t>ウォーターキューブ 3個セットB</t>
  </si>
  <si>
    <t>4589635-431794</t>
    <phoneticPr fontId="8"/>
  </si>
  <si>
    <t>1200</t>
  </si>
  <si>
    <t>PRGR-1200</t>
    <phoneticPr fontId="8"/>
  </si>
  <si>
    <t>アジアンタム：約W11×D11×H12cm  ミリオン：約Ｗ11×Ｄ11×H13cｍ  シュガーバイン：約Ｗ17×Ｄ17×H11cm  器のみ：W6×D6×H6cm</t>
    <phoneticPr fontId="8"/>
  </si>
  <si>
    <t>ウォーターキューブ 3個セットA</t>
  </si>
  <si>
    <t>4589635431787</t>
    <phoneticPr fontId="8"/>
  </si>
  <si>
    <t>1199</t>
  </si>
  <si>
    <t>PRGR-1199</t>
    <phoneticPr fontId="8"/>
  </si>
  <si>
    <t>A-11</t>
    <phoneticPr fontId="8"/>
  </si>
  <si>
    <t>セダム：約W8.5×D8.5×H10.5cm  ベビーセダム：約W10×D10×H11cm  モルガニアナム：W10×D10×H17cm  器のみ：W7.5×D7.5×H7cm(皿込)</t>
    <phoneticPr fontId="8"/>
  </si>
  <si>
    <t>4589635-431763</t>
    <phoneticPr fontId="8"/>
  </si>
  <si>
    <t>1198S</t>
  </si>
  <si>
    <t>4589635-431770</t>
    <phoneticPr fontId="8"/>
  </si>
  <si>
    <t>1198E</t>
  </si>
  <si>
    <t>エアープランツ：約W7.5×D7.5×H11cm  チランジア：約W7.5×D7.5×H13cm  スパニッシュモス：約W15×D15×H12cm  器のみ：W7.5×D7.5×H7cm(皿込)</t>
    <phoneticPr fontId="8"/>
  </si>
  <si>
    <t>1197S</t>
  </si>
  <si>
    <t xml:space="preserve">A-46号 </t>
    <rPh sb="4" eb="5">
      <t>ゴウ</t>
    </rPh>
    <phoneticPr fontId="8"/>
  </si>
  <si>
    <t>1197E</t>
  </si>
  <si>
    <t xml:space="preserve">A-45?＋ベースの箱  </t>
    <phoneticPr fontId="8"/>
  </si>
  <si>
    <t>ミリオン：約W10×D10×H16cm  ベビーセダム：約W10×D10×H11cm  リキュウソウ：約W20×D20×H12cm  器のみ：W7.5×D7.5×H7cm(皿込)</t>
    <phoneticPr fontId="8"/>
  </si>
  <si>
    <t>4589635-431725</t>
    <phoneticPr fontId="8"/>
  </si>
  <si>
    <t>1196S</t>
  </si>
  <si>
    <t>ミリオン：約W10×D10×H16cm
ベビーセダム：約W10×D10×H11cm
リキュウソウ：約W20×D20×H12cm
器のみ：W7.5×D7.5×H7cm(皿込)</t>
    <phoneticPr fontId="8"/>
  </si>
  <si>
    <t>4589635-431732</t>
    <phoneticPr fontId="8"/>
  </si>
  <si>
    <t>1196E</t>
  </si>
  <si>
    <t>アジアンタム：約W11×D11×H13cm　ミリオン：約W10×D10×H16cm  シュガーバイン：約W15×D15×H12cm   器のみ：W7.5×D7.5×H7cm(皿込)</t>
    <phoneticPr fontId="8"/>
  </si>
  <si>
    <t>1195S</t>
  </si>
  <si>
    <t>1195E</t>
  </si>
  <si>
    <t>約W45×D45×H140cm</t>
    <phoneticPr fontId="8"/>
  </si>
  <si>
    <t>アレカヤシ／プランター H180</t>
  </si>
  <si>
    <t>4589635-431688</t>
    <phoneticPr fontId="8"/>
  </si>
  <si>
    <t>1194W</t>
  </si>
  <si>
    <t>PRGR-1194W</t>
    <phoneticPr fontId="8"/>
  </si>
  <si>
    <t>4589635-431671</t>
    <phoneticPr fontId="8"/>
  </si>
  <si>
    <t>1194R</t>
  </si>
  <si>
    <t>PRGR-1194R</t>
    <phoneticPr fontId="8"/>
  </si>
  <si>
    <t>4589635-431695</t>
    <phoneticPr fontId="8"/>
  </si>
  <si>
    <t>1194E</t>
  </si>
  <si>
    <t>PRGR-1194E</t>
    <phoneticPr fontId="8"/>
  </si>
  <si>
    <t>約W45×D45×H160cm</t>
    <phoneticPr fontId="8"/>
  </si>
  <si>
    <t>フィカス アルテシマ／プランター H160</t>
  </si>
  <si>
    <t>4589635-431664</t>
    <phoneticPr fontId="8"/>
  </si>
  <si>
    <t>1193C</t>
  </si>
  <si>
    <t>PRGR-1193C</t>
    <phoneticPr fontId="8"/>
  </si>
  <si>
    <t>約W70×D70×H165cm</t>
    <phoneticPr fontId="8"/>
  </si>
  <si>
    <t>アレカヤシ／GWプランター H165</t>
  </si>
  <si>
    <t>4589635-431657</t>
    <phoneticPr fontId="8"/>
  </si>
  <si>
    <t>1192W</t>
  </si>
  <si>
    <t>PRGR-1192W</t>
    <phoneticPr fontId="8"/>
  </si>
  <si>
    <t>4589635-431640</t>
    <phoneticPr fontId="8"/>
  </si>
  <si>
    <t>1192C</t>
  </si>
  <si>
    <t>PRGR-1192C</t>
    <phoneticPr fontId="8"/>
  </si>
  <si>
    <t>フィカス アルテシマ／GWプランター H140</t>
  </si>
  <si>
    <t>4589635-431633</t>
    <phoneticPr fontId="8"/>
  </si>
  <si>
    <t>1191W</t>
  </si>
  <si>
    <t>PRGR-1191W</t>
    <phoneticPr fontId="8"/>
  </si>
  <si>
    <t>4589635-431626</t>
    <phoneticPr fontId="8"/>
  </si>
  <si>
    <t>1191C</t>
  </si>
  <si>
    <t>PRGR-1191C</t>
    <phoneticPr fontId="8"/>
  </si>
  <si>
    <t>約W45×D45×H150cm</t>
    <phoneticPr fontId="8"/>
  </si>
  <si>
    <t>フィカス アルテシマ／TPプランター H150 BK</t>
  </si>
  <si>
    <t>4589635-431602</t>
    <phoneticPr fontId="8"/>
  </si>
  <si>
    <t>1190W</t>
  </si>
  <si>
    <t>PRGR-1190W</t>
    <phoneticPr fontId="8"/>
  </si>
  <si>
    <t>4589635-431596</t>
    <phoneticPr fontId="8"/>
  </si>
  <si>
    <t>1190R</t>
  </si>
  <si>
    <t>PRGR-1190R</t>
    <phoneticPr fontId="8"/>
  </si>
  <si>
    <t>4589635-431619</t>
    <phoneticPr fontId="8"/>
  </si>
  <si>
    <t>1190E</t>
  </si>
  <si>
    <t>PRGR-1190E</t>
    <phoneticPr fontId="8"/>
  </si>
  <si>
    <t>約W45×D45×H150cm　器のみ：Φ23×H42cm</t>
  </si>
  <si>
    <t>1190</t>
    <phoneticPr fontId="8"/>
  </si>
  <si>
    <t>約W40×D15×H60cm</t>
    <phoneticPr fontId="8"/>
  </si>
  <si>
    <t>1189</t>
  </si>
  <si>
    <t>約W30×D10×H50cm</t>
    <phoneticPr fontId="8"/>
  </si>
  <si>
    <t>1188</t>
  </si>
  <si>
    <t>約W45×D15×H60cm</t>
    <phoneticPr fontId="8"/>
  </si>
  <si>
    <t>1187</t>
  </si>
  <si>
    <t>約Ｗ22×Ｄ22×H120cm  ハンギングのみ：約H84cm</t>
    <phoneticPr fontId="8"/>
  </si>
  <si>
    <t>スパニッシュモス マクラメハンギング</t>
  </si>
  <si>
    <t>4589635431572</t>
    <phoneticPr fontId="8"/>
  </si>
  <si>
    <t>1186</t>
  </si>
  <si>
    <t>PRGR-1186</t>
    <phoneticPr fontId="8"/>
  </si>
  <si>
    <t>約Ｗ25×Ｄ25×H110cm  ハンギングのみ：約H84cm</t>
    <phoneticPr fontId="8"/>
  </si>
  <si>
    <t>シュガーバイン マクラメハンギング</t>
  </si>
  <si>
    <t>4589635431565</t>
    <phoneticPr fontId="8"/>
  </si>
  <si>
    <t>1185</t>
  </si>
  <si>
    <t>PRGR-1185</t>
    <phoneticPr fontId="8"/>
  </si>
  <si>
    <t>約Ｗ25×Ｄ25×H84cm  ハンギングのみ：約H84cm</t>
    <phoneticPr fontId="8"/>
  </si>
  <si>
    <t>1184</t>
  </si>
  <si>
    <t>シュガーバイン：約W22×D25×H85cm   リキュウソウ：約W25×D25×H85cm  ※どちらも高さは麻紐の長さ（約27cm）を含みます。</t>
    <phoneticPr fontId="8"/>
  </si>
  <si>
    <t>1183</t>
  </si>
  <si>
    <r>
      <t>約W38×D18×H18+下垂部分82cm(</t>
    </r>
    <r>
      <rPr>
        <sz val="6"/>
        <color rgb="FFFF0000"/>
        <rFont val="游ゴシック"/>
        <family val="3"/>
        <charset val="128"/>
      </rPr>
      <t>全長約</t>
    </r>
    <r>
      <rPr>
        <sz val="6"/>
        <rFont val="游ゴシック"/>
        <family val="3"/>
        <charset val="128"/>
      </rPr>
      <t>100cm) 　器のみ：W20.5×D5×H5.5cm</t>
    </r>
    <rPh sb="24" eb="25">
      <t>ヤク</t>
    </rPh>
    <phoneticPr fontId="8"/>
  </si>
  <si>
    <t>1182</t>
  </si>
  <si>
    <t>A-62 (36×36×165cm）+ A-10</t>
    <phoneticPr fontId="8"/>
  </si>
  <si>
    <t>約W38×D20 H18+下垂部分50cm(全長約68cm) 器のみ：W20.5×D5×H5.5cm</t>
    <phoneticPr fontId="8"/>
  </si>
  <si>
    <t>1181</t>
  </si>
  <si>
    <t>棚上</t>
    <phoneticPr fontId="8"/>
  </si>
  <si>
    <t>約W38×D20×H18+下垂部分55cm(全長約73cm)　器のみ：W20.5×D5×H5.5cm</t>
    <phoneticPr fontId="8"/>
  </si>
  <si>
    <t>1180</t>
  </si>
  <si>
    <t>約W38×D12×H38cm</t>
    <phoneticPr fontId="8"/>
  </si>
  <si>
    <t>リキュウソウ×アジアンタム／ウォールグリーン</t>
    <phoneticPr fontId="8"/>
  </si>
  <si>
    <t>4589635-431503</t>
    <phoneticPr fontId="8"/>
  </si>
  <si>
    <t>1179</t>
  </si>
  <si>
    <t>PRGR-1179</t>
    <phoneticPr fontId="8"/>
  </si>
  <si>
    <t>ウォールグリーン</t>
    <phoneticPr fontId="8"/>
  </si>
  <si>
    <t>シュガーバイン×シダ／ウォールグリーン</t>
    <phoneticPr fontId="8"/>
  </si>
  <si>
    <t>4589635-431497</t>
    <phoneticPr fontId="8"/>
  </si>
  <si>
    <t>1178</t>
  </si>
  <si>
    <t>PRGR-1178</t>
    <phoneticPr fontId="8"/>
  </si>
  <si>
    <t>約W50×D40×H108cm　器のみ：Φ14×H35cm</t>
  </si>
  <si>
    <t>1177</t>
  </si>
  <si>
    <t>約W45×D40×H91cm　器のみ：Φ10×H40cm</t>
  </si>
  <si>
    <t>1176</t>
  </si>
  <si>
    <t>約W35×D28×H30cm　器のみ：Φ上9.3・下12×H12cm</t>
  </si>
  <si>
    <t>1175</t>
  </si>
  <si>
    <t>※2024.04.17</t>
    <phoneticPr fontId="8"/>
  </si>
  <si>
    <t>プラスチック、ナイロン、木粉　器：スチール・木</t>
    <rPh sb="15" eb="16">
      <t>ウツワ</t>
    </rPh>
    <phoneticPr fontId="8"/>
  </si>
  <si>
    <t>A-25号　外箱（2入）改</t>
  </si>
  <si>
    <t>24年仕様変更</t>
    <rPh sb="2" eb="3">
      <t>ネン</t>
    </rPh>
    <rPh sb="3" eb="7">
      <t>シヨウヘンコウ</t>
    </rPh>
    <phoneticPr fontId="8"/>
  </si>
  <si>
    <t>約W62×D38×H58cm　器のみ：W40×D16×H48cm</t>
    <rPh sb="15" eb="16">
      <t>ウツワ</t>
    </rPh>
    <phoneticPr fontId="8"/>
  </si>
  <si>
    <t>松 吹き流し 2本 リングベースL</t>
    <phoneticPr fontId="8"/>
  </si>
  <si>
    <t>1174</t>
  </si>
  <si>
    <t>約W50×D33×H48cm　器のみ：W40×D16×H48cm</t>
    <rPh sb="15" eb="16">
      <t>ウツワ</t>
    </rPh>
    <phoneticPr fontId="8"/>
  </si>
  <si>
    <t>松 吹き流し 1本 リングベースL</t>
    <phoneticPr fontId="8"/>
  </si>
  <si>
    <t>1173</t>
  </si>
  <si>
    <t>約W45×D37×H48cm</t>
    <phoneticPr fontId="8"/>
  </si>
  <si>
    <t>松／大鉢</t>
    <phoneticPr fontId="8"/>
  </si>
  <si>
    <t>4589635-431183</t>
    <phoneticPr fontId="8"/>
  </si>
  <si>
    <t>1172</t>
  </si>
  <si>
    <t>PRGR-1172</t>
    <phoneticPr fontId="8"/>
  </si>
  <si>
    <t>約W63×D50×H130cm</t>
  </si>
  <si>
    <t>ユッカエレファンティペス／GWプランター H36</t>
  </si>
  <si>
    <t>4589635-430469</t>
    <phoneticPr fontId="8"/>
  </si>
  <si>
    <t>1170W</t>
  </si>
  <si>
    <t>PRGR-1170W</t>
    <phoneticPr fontId="8"/>
  </si>
  <si>
    <t>約W63×D50×H130cm</t>
    <phoneticPr fontId="8"/>
  </si>
  <si>
    <t>4589635-430452</t>
    <phoneticPr fontId="8"/>
  </si>
  <si>
    <t>1170C</t>
  </si>
  <si>
    <t>PRGR-1170C</t>
    <phoneticPr fontId="8"/>
  </si>
  <si>
    <t>ポリエステル、プラスチック　皿：陶器　ボール：檜炭・珪質頁岩</t>
    <phoneticPr fontId="8"/>
  </si>
  <si>
    <t>約W17×D20×H21cm　皿：W10×D10×H0.8cm　ボール：約径8cm</t>
    <rPh sb="37" eb="38">
      <t>ケイ</t>
    </rPh>
    <phoneticPr fontId="8"/>
  </si>
  <si>
    <t>1163M</t>
    <phoneticPr fontId="8"/>
  </si>
  <si>
    <t>2019年12月～
パッケージ別売</t>
    <rPh sb="4" eb="5">
      <t>ネン</t>
    </rPh>
    <rPh sb="7" eb="8">
      <t>ガツ</t>
    </rPh>
    <rPh sb="15" eb="16">
      <t>ベツ</t>
    </rPh>
    <rPh sb="16" eb="17">
      <t>ウ</t>
    </rPh>
    <phoneticPr fontId="8"/>
  </si>
  <si>
    <t>約W17×D20×H21cm　器のみ：ボール／約Φ8cm　皿／W10×D10×H0.8cm</t>
  </si>
  <si>
    <t>A-20号　改</t>
    <rPh sb="4" eb="5">
      <t>ゴウ</t>
    </rPh>
    <rPh sb="6" eb="7">
      <t>カイ</t>
    </rPh>
    <phoneticPr fontId="8"/>
  </si>
  <si>
    <t>約W16×D15×H33cm　器のみ：ボール／約Φ8cm　皿／W10×D10×H0.8cm</t>
  </si>
  <si>
    <t>1162</t>
  </si>
  <si>
    <t>A-60号</t>
    <rPh sb="4" eb="5">
      <t>ゴウ</t>
    </rPh>
    <phoneticPr fontId="8"/>
  </si>
  <si>
    <t>約Ｗ45×Ｄ15×H75cｍ</t>
  </si>
  <si>
    <t>1161</t>
  </si>
  <si>
    <t>約Ｗ100×Ｄ14×H26cｍ</t>
  </si>
  <si>
    <t>1160</t>
    <phoneticPr fontId="8"/>
  </si>
  <si>
    <t>約Ｗ100×Ｄ13×H32cｍ</t>
  </si>
  <si>
    <t>スワッグ／アイビー</t>
  </si>
  <si>
    <t>4589635-430131</t>
    <phoneticPr fontId="8"/>
  </si>
  <si>
    <t>1159</t>
  </si>
  <si>
    <t>PRGR-1159</t>
    <phoneticPr fontId="8"/>
  </si>
  <si>
    <t>スワッグ</t>
    <phoneticPr fontId="8"/>
  </si>
  <si>
    <t>約Ｗ33×Ｄ17×H85cｍ</t>
    <phoneticPr fontId="8"/>
  </si>
  <si>
    <t>1158</t>
  </si>
  <si>
    <t>A-29号</t>
    <rPh sb="4" eb="5">
      <t>ゴウ</t>
    </rPh>
    <phoneticPr fontId="8"/>
  </si>
  <si>
    <t>約Ｗ15×Ｄ15×H60cｍ</t>
    <phoneticPr fontId="8"/>
  </si>
  <si>
    <t>リキュウソウ 取付ワイヤー付き</t>
  </si>
  <si>
    <t>4589635430117</t>
    <phoneticPr fontId="8"/>
  </si>
  <si>
    <t>1157</t>
  </si>
  <si>
    <t>PRGR-1157</t>
    <phoneticPr fontId="8"/>
  </si>
  <si>
    <t>約Ｗ44×Ｄ17×H88cｍ　フレームのみ：Ｗ44×Ｄ6×H88cm</t>
    <phoneticPr fontId="8"/>
  </si>
  <si>
    <t>1156</t>
  </si>
  <si>
    <t>1155</t>
    <phoneticPr fontId="8"/>
  </si>
  <si>
    <t>約W55×Ｄ15×H24cｍ　フレームのみ：W40×D4.5×H15cm</t>
    <phoneticPr fontId="8"/>
  </si>
  <si>
    <t>リキュウソウ×ブロッサム ウォールデコM</t>
  </si>
  <si>
    <t>4589635430087</t>
    <phoneticPr fontId="8"/>
  </si>
  <si>
    <t>1154</t>
  </si>
  <si>
    <t>PRGR-1154</t>
    <phoneticPr fontId="8"/>
  </si>
  <si>
    <r>
      <rPr>
        <sz val="6"/>
        <color rgb="FFFF0000"/>
        <rFont val="游ゴシック"/>
        <family val="3"/>
        <charset val="128"/>
      </rPr>
      <t>約W22×Ｄ12×H23cｍ</t>
    </r>
    <r>
      <rPr>
        <sz val="6"/>
        <rFont val="游ゴシック"/>
        <family val="3"/>
        <charset val="128"/>
      </rPr>
      <t>　フレームのみ：W18×D4.5×H18cm</t>
    </r>
    <phoneticPr fontId="8"/>
  </si>
  <si>
    <t>リキュウソウ×ブロッサム ウォールデコS</t>
  </si>
  <si>
    <t>4589635430070</t>
    <phoneticPr fontId="8"/>
  </si>
  <si>
    <t>1153</t>
  </si>
  <si>
    <t>PRGR-1153</t>
    <phoneticPr fontId="8"/>
  </si>
  <si>
    <t>ココファイバー　</t>
  </si>
  <si>
    <t>約W55×D55×H170cm　器＋スタンド：Φ25×H47cm（器のみ/Φ19×H20）</t>
  </si>
  <si>
    <t>ストレリチア ウッドスタンド H170cm</t>
  </si>
  <si>
    <t>4589635430063</t>
    <phoneticPr fontId="8"/>
  </si>
  <si>
    <t>1152</t>
  </si>
  <si>
    <t>PRGR-1152</t>
    <phoneticPr fontId="8"/>
  </si>
  <si>
    <t>CUPBON2</t>
    <phoneticPr fontId="8"/>
  </si>
  <si>
    <t xml:space="preserve">約W45 ×D45×H128cm </t>
  </si>
  <si>
    <t>サンセベリア/ウッドスタンドポット H128</t>
  </si>
  <si>
    <t>4589635-430056</t>
    <phoneticPr fontId="8"/>
  </si>
  <si>
    <t>1151</t>
  </si>
  <si>
    <t>PRGR-1151</t>
  </si>
  <si>
    <t>A-54</t>
  </si>
  <si>
    <t>ウッドチップ</t>
  </si>
  <si>
    <t>約W63×D50×H140cm</t>
  </si>
  <si>
    <t xml:space="preserve">ユッカ エレファンティペス/プランターH140 </t>
  </si>
  <si>
    <t>4589635-430032</t>
    <phoneticPr fontId="8"/>
  </si>
  <si>
    <t>1150W</t>
  </si>
  <si>
    <t>PRGR-1150W</t>
  </si>
  <si>
    <t>4589635-430025</t>
    <phoneticPr fontId="8"/>
  </si>
  <si>
    <t>1150R</t>
  </si>
  <si>
    <t>PRGR-1150R</t>
  </si>
  <si>
    <t>4589635-430049</t>
    <phoneticPr fontId="8"/>
  </si>
  <si>
    <t>1150E</t>
  </si>
  <si>
    <t>PRGR-1150E</t>
  </si>
  <si>
    <t>約W55×D55×H190cm</t>
  </si>
  <si>
    <t xml:space="preserve">マグノリアリーフ／プランター H190 </t>
  </si>
  <si>
    <t>4589635-430001</t>
    <phoneticPr fontId="8"/>
  </si>
  <si>
    <t>1149W</t>
  </si>
  <si>
    <t>PRGR-1149W</t>
  </si>
  <si>
    <t>A-58</t>
  </si>
  <si>
    <t>4589635-429999</t>
    <phoneticPr fontId="8"/>
  </si>
  <si>
    <t>1149R</t>
  </si>
  <si>
    <t>PRGR-1149R</t>
  </si>
  <si>
    <t>フレーム入荷時の箱</t>
  </si>
  <si>
    <t>4589635-430018</t>
    <phoneticPr fontId="8"/>
  </si>
  <si>
    <t>1149E</t>
  </si>
  <si>
    <t>PRGR-1149E</t>
  </si>
  <si>
    <t>約W55×D55×H160cm　器のみ：Φ29×H36cm</t>
  </si>
  <si>
    <t>ストレリチア GWプランター H160cm</t>
  </si>
  <si>
    <t>4589635435211</t>
    <phoneticPr fontId="8"/>
  </si>
  <si>
    <t>1148WH</t>
  </si>
  <si>
    <t>PRGR-1148WH</t>
    <phoneticPr fontId="8"/>
  </si>
  <si>
    <t>A-10号　改</t>
  </si>
  <si>
    <r>
      <t>約W55×D55×H175cm　 器＋スタンド：Φ</t>
    </r>
    <r>
      <rPr>
        <sz val="6"/>
        <color rgb="FFFF0000"/>
        <rFont val="游ゴシック"/>
        <family val="3"/>
        <charset val="128"/>
      </rPr>
      <t>37.5</t>
    </r>
    <r>
      <rPr>
        <sz val="6"/>
        <rFont val="游ゴシック"/>
        <family val="3"/>
        <charset val="128"/>
      </rPr>
      <t>×H44cm　器のみ：Φ31×H29cm</t>
    </r>
    <phoneticPr fontId="8"/>
  </si>
  <si>
    <t xml:space="preserve">ストレリチア GWプランター脚付 H175cm </t>
    <phoneticPr fontId="8"/>
  </si>
  <si>
    <t>4589635440772</t>
    <phoneticPr fontId="8"/>
  </si>
  <si>
    <t>1148WBW</t>
  </si>
  <si>
    <t>PRGR-1148WBW</t>
    <phoneticPr fontId="8"/>
  </si>
  <si>
    <t>4589635440789</t>
    <phoneticPr fontId="8"/>
  </si>
  <si>
    <t>1148WBG</t>
  </si>
  <si>
    <t>PRGR-1148WBG</t>
    <phoneticPr fontId="8"/>
  </si>
  <si>
    <t>A-35</t>
  </si>
  <si>
    <t>ココファイバーで再販</t>
    <rPh sb="8" eb="10">
      <t>サイハン</t>
    </rPh>
    <phoneticPr fontId="8"/>
  </si>
  <si>
    <t>約W55×D55×H160cm</t>
  </si>
  <si>
    <t>4589635-429982</t>
    <phoneticPr fontId="8"/>
  </si>
  <si>
    <t>1148W</t>
  </si>
  <si>
    <t>PRGR-1148W</t>
  </si>
  <si>
    <t>4589635435228</t>
    <phoneticPr fontId="8"/>
  </si>
  <si>
    <t>1148GY</t>
  </si>
  <si>
    <t>PRGR-1148GY</t>
    <phoneticPr fontId="8"/>
  </si>
  <si>
    <t>約W55×D55×H160cm　器のみ：Φ31×H29cm</t>
  </si>
  <si>
    <t>4589635435365</t>
    <phoneticPr fontId="8"/>
  </si>
  <si>
    <t>1148BW</t>
  </si>
  <si>
    <t>PRGR-1148BW</t>
    <phoneticPr fontId="8"/>
  </si>
  <si>
    <t>ストレリチア GWプランター H160cm</t>
    <phoneticPr fontId="8"/>
  </si>
  <si>
    <t>4589635435358</t>
    <phoneticPr fontId="8"/>
  </si>
  <si>
    <t>1148BG</t>
  </si>
  <si>
    <t>PRGR-1148BG</t>
    <phoneticPr fontId="8"/>
  </si>
  <si>
    <t>A-62</t>
  </si>
  <si>
    <t>約W55×D55×H145cm</t>
  </si>
  <si>
    <t>パキラ／GWプランター H145</t>
  </si>
  <si>
    <t>4589635-429968</t>
    <phoneticPr fontId="8"/>
  </si>
  <si>
    <t>1147W</t>
  </si>
  <si>
    <t>PRGR-1147W</t>
  </si>
  <si>
    <t>4589635-429951</t>
    <phoneticPr fontId="8"/>
  </si>
  <si>
    <t>1147C</t>
  </si>
  <si>
    <t>PRGR-1147C</t>
  </si>
  <si>
    <t>A-59+A-25</t>
  </si>
  <si>
    <t>マグノリアリーフ／GWプランター H190</t>
  </si>
  <si>
    <t>4589635-429944</t>
    <phoneticPr fontId="8"/>
  </si>
  <si>
    <t>1146W</t>
  </si>
  <si>
    <t>PRGR-1146W</t>
  </si>
  <si>
    <t>4589635-429937</t>
    <phoneticPr fontId="8"/>
  </si>
  <si>
    <t>1146C</t>
  </si>
  <si>
    <t>PRGR-1146C</t>
  </si>
  <si>
    <t>約W63×D50×H133cm</t>
  </si>
  <si>
    <t>ユッカ エレファンティペス／TPプランター H133 BK</t>
  </si>
  <si>
    <t>4589635-429913</t>
    <phoneticPr fontId="8"/>
  </si>
  <si>
    <t>1145W</t>
  </si>
  <si>
    <t>PRGR-1145W</t>
  </si>
  <si>
    <t xml:space="preserve">A-62 </t>
  </si>
  <si>
    <t>4589635-429906</t>
    <phoneticPr fontId="8"/>
  </si>
  <si>
    <t>1145R</t>
  </si>
  <si>
    <t>PRGR-1145R</t>
  </si>
  <si>
    <t>4589635-429920</t>
    <phoneticPr fontId="8"/>
  </si>
  <si>
    <t>1145E</t>
  </si>
  <si>
    <t>PRGR-1145E</t>
  </si>
  <si>
    <t>約W45×D45×H125cm</t>
  </si>
  <si>
    <t>マグノリアリーフ／TPプランター H125 BK</t>
  </si>
  <si>
    <t>4589635-429883</t>
    <phoneticPr fontId="8"/>
  </si>
  <si>
    <t>1144W</t>
  </si>
  <si>
    <t>PRGR-1144W</t>
  </si>
  <si>
    <t>4589635-429876</t>
    <phoneticPr fontId="8"/>
  </si>
  <si>
    <t>1144R</t>
  </si>
  <si>
    <t>PRGR-1144R</t>
  </si>
  <si>
    <t>4589635-429890</t>
    <phoneticPr fontId="8"/>
  </si>
  <si>
    <t>1144E</t>
  </si>
  <si>
    <t>PRGR-1144E</t>
  </si>
  <si>
    <t>約W63×D50×H128cm</t>
  </si>
  <si>
    <t>ユッカ エレファンティペス／皿付スリムプランター H128</t>
  </si>
  <si>
    <t>4589635-429852</t>
    <phoneticPr fontId="8"/>
  </si>
  <si>
    <t>1143W</t>
  </si>
  <si>
    <t>PRGR-1143W</t>
  </si>
  <si>
    <t>4589635-429845</t>
    <phoneticPr fontId="8"/>
  </si>
  <si>
    <t>1143R</t>
  </si>
  <si>
    <t>PRGR-1143R</t>
  </si>
  <si>
    <t>A-59</t>
  </si>
  <si>
    <t>4589635-429869</t>
    <phoneticPr fontId="8"/>
  </si>
  <si>
    <t>1143E</t>
  </si>
  <si>
    <t>PRGR-1143E</t>
  </si>
  <si>
    <t>A-59号</t>
    <rPh sb="4" eb="5">
      <t>ゴウ</t>
    </rPh>
    <phoneticPr fontId="8"/>
  </si>
  <si>
    <t>約W70×D70×H100cm　器＋スタンド：Φ25×H47cm（器のみ/Φ19×H20）</t>
  </si>
  <si>
    <t>4589635-429838</t>
    <phoneticPr fontId="8"/>
  </si>
  <si>
    <t>1142</t>
  </si>
  <si>
    <t xml:space="preserve">約W50 ×D50×H95ｃｍ </t>
  </si>
  <si>
    <t>アロエ/ウッドスタンドポット</t>
  </si>
  <si>
    <t>4589635-429821</t>
    <phoneticPr fontId="8"/>
  </si>
  <si>
    <t>1141</t>
  </si>
  <si>
    <t>PRGR-1141</t>
  </si>
  <si>
    <t>観葉植物L</t>
    <rPh sb="0" eb="1">
      <t>カンヨウ</t>
    </rPh>
    <phoneticPr fontId="8"/>
  </si>
  <si>
    <t>約W45×D45×H105cm</t>
    <phoneticPr fontId="8"/>
  </si>
  <si>
    <t>ブナ＆アジアンタム シリンダー  H105cm</t>
  </si>
  <si>
    <t>4589635-429814</t>
    <phoneticPr fontId="8"/>
  </si>
  <si>
    <t>1140</t>
  </si>
  <si>
    <t>PRGR-1140</t>
    <phoneticPr fontId="8"/>
  </si>
  <si>
    <t>約Φ10×Ｈ40cm　器のみ：Φ10×Ｈ40cm</t>
  </si>
  <si>
    <t>アジアンタム ウォーターシリンダー</t>
  </si>
  <si>
    <t>4589635-429807</t>
    <phoneticPr fontId="8"/>
  </si>
  <si>
    <t>1139</t>
  </si>
  <si>
    <t>PRGR-1139</t>
    <phoneticPr fontId="8"/>
  </si>
  <si>
    <t>約W55×D30×H95cm　器のみ：Φ10×Ｈ40cm</t>
  </si>
  <si>
    <t>1138</t>
    <phoneticPr fontId="8"/>
  </si>
  <si>
    <t>PRGR-1451に仕様変更</t>
    <rPh sb="10" eb="14">
      <t>シヨウヘンコウ</t>
    </rPh>
    <phoneticPr fontId="8"/>
  </si>
  <si>
    <t>約Φ10ＸＨ47cm　器のみ：Φ10×Ｈ40cm</t>
    <rPh sb="0" eb="1">
      <t>ヤク</t>
    </rPh>
    <rPh sb="11" eb="12">
      <t>ウツワ</t>
    </rPh>
    <phoneticPr fontId="8"/>
  </si>
  <si>
    <t>4589635-429784</t>
    <phoneticPr fontId="8"/>
  </si>
  <si>
    <t>1137</t>
  </si>
  <si>
    <t>PRGR-1137</t>
    <phoneticPr fontId="8"/>
  </si>
  <si>
    <t>約Φ8×Ｈ27cm　器のみ：Φ8×H26cm</t>
  </si>
  <si>
    <t>クッカバラ ウォーターシリンダー</t>
  </si>
  <si>
    <t>4589635-429777</t>
    <phoneticPr fontId="8"/>
  </si>
  <si>
    <t>1136</t>
  </si>
  <si>
    <t>PRGR-1136</t>
    <phoneticPr fontId="8"/>
  </si>
  <si>
    <r>
      <t>約W38×D25×H46cm　</t>
    </r>
    <r>
      <rPr>
        <sz val="6"/>
        <color rgb="FFFF0000"/>
        <rFont val="游ゴシック"/>
        <family val="3"/>
        <charset val="128"/>
      </rPr>
      <t>器のみ：Φ6×Ｈ14cm</t>
    </r>
    <phoneticPr fontId="8"/>
  </si>
  <si>
    <t>アジアンタム ウォーター H46cm</t>
  </si>
  <si>
    <t>4589635-429760</t>
    <phoneticPr fontId="8"/>
  </si>
  <si>
    <t>1135</t>
  </si>
  <si>
    <t>PRGR-1135</t>
    <phoneticPr fontId="8"/>
  </si>
  <si>
    <t>約W35×D25×H46cm</t>
  </si>
  <si>
    <t xml:space="preserve">ブロッサムリーフ／ウォーターシリンダーH15 </t>
  </si>
  <si>
    <t>4589635-429753</t>
    <phoneticPr fontId="8"/>
  </si>
  <si>
    <t>1134</t>
  </si>
  <si>
    <t>PRGR-1134</t>
  </si>
  <si>
    <t>フェイクウォーター</t>
    <phoneticPr fontId="8"/>
  </si>
  <si>
    <t xml:space="preserve">スノーボール／ウォーターシリンダーH15 </t>
  </si>
  <si>
    <t>4589635-429746</t>
    <phoneticPr fontId="8"/>
  </si>
  <si>
    <t>1133</t>
  </si>
  <si>
    <t>PRGR-1133</t>
  </si>
  <si>
    <t>約Φ6×Ｈ22cm　器のみ：Φ6×Ｈ14cm</t>
    <rPh sb="0" eb="1">
      <t>ヤク</t>
    </rPh>
    <rPh sb="10" eb="11">
      <t>ウツワ</t>
    </rPh>
    <phoneticPr fontId="8"/>
  </si>
  <si>
    <t>シダ ウォーターシリンダー</t>
  </si>
  <si>
    <t>4589635-429739</t>
    <phoneticPr fontId="8"/>
  </si>
  <si>
    <t>1132</t>
  </si>
  <si>
    <t>PRGR-1132</t>
    <phoneticPr fontId="8"/>
  </si>
  <si>
    <t>A-53　</t>
  </si>
  <si>
    <t>約W11×D11×H12cm</t>
    <rPh sb="0" eb="1">
      <t>ヤク</t>
    </rPh>
    <phoneticPr fontId="8"/>
  </si>
  <si>
    <t>アジアンタム／ウォーターキューブ  ガラスボール</t>
  </si>
  <si>
    <t>4589635-429722</t>
    <phoneticPr fontId="8"/>
  </si>
  <si>
    <t>1131</t>
  </si>
  <si>
    <t>PRGR-1131</t>
  </si>
  <si>
    <t>Ｓ</t>
    <phoneticPr fontId="8"/>
  </si>
  <si>
    <t xml:space="preserve">A-53＋A-28 </t>
  </si>
  <si>
    <t>約Ｗ17×Ｄ17×H11cｍ</t>
  </si>
  <si>
    <t>シュガーバイン／ウォーターキューブ ガラスボール</t>
  </si>
  <si>
    <t>4589635-429715</t>
    <phoneticPr fontId="8"/>
  </si>
  <si>
    <t>1130</t>
  </si>
  <si>
    <t>PRGR-1130</t>
  </si>
  <si>
    <t xml:space="preserve">A-20 </t>
  </si>
  <si>
    <t>約Ｗ11×Ｄ11×H13cｍ</t>
  </si>
  <si>
    <t>ミリオン／ウォーターキューブ  ガラスボール</t>
  </si>
  <si>
    <t>4589635-429708</t>
    <phoneticPr fontId="8"/>
  </si>
  <si>
    <t>1129</t>
  </si>
  <si>
    <t>PRGR-1129</t>
  </si>
  <si>
    <t>約W10×D10×H15cm　器のみ：□6×H6cm</t>
    <phoneticPr fontId="8"/>
  </si>
  <si>
    <t>4589635-429692</t>
    <phoneticPr fontId="8"/>
  </si>
  <si>
    <t>1128</t>
  </si>
  <si>
    <t>A-14　</t>
  </si>
  <si>
    <t>Φ7×H14cm</t>
  </si>
  <si>
    <t>ハーバリウム ドロップ／ナチュラルピンク</t>
  </si>
  <si>
    <t>4589635-430230</t>
    <phoneticPr fontId="8"/>
  </si>
  <si>
    <t>1127B</t>
  </si>
  <si>
    <t>PRGR-1127B</t>
  </si>
  <si>
    <t>ハーバリウム</t>
    <phoneticPr fontId="8"/>
  </si>
  <si>
    <t xml:space="preserve">A-12 </t>
  </si>
  <si>
    <t>ハーバリウム ドロップ型  ピンク</t>
  </si>
  <si>
    <t>4589635-429685</t>
    <phoneticPr fontId="8"/>
  </si>
  <si>
    <t>1127</t>
  </si>
  <si>
    <t>PRGR-1127</t>
    <phoneticPr fontId="8"/>
  </si>
  <si>
    <t xml:space="preserve">A-31 </t>
  </si>
  <si>
    <t>ハーバリウム ドロップ／ナチュラルイエロー</t>
  </si>
  <si>
    <t>4589635-430223</t>
    <phoneticPr fontId="8"/>
  </si>
  <si>
    <t>1126B</t>
  </si>
  <si>
    <t>PRGR-1126B</t>
  </si>
  <si>
    <t>ハーバリウム ドロップ型  イエロー</t>
  </si>
  <si>
    <t>4589635-429678</t>
    <phoneticPr fontId="8"/>
  </si>
  <si>
    <t>1126</t>
  </si>
  <si>
    <t>PRGR-1126</t>
    <phoneticPr fontId="8"/>
  </si>
  <si>
    <t>ハーバリウム ドロップ／ナチュラルグリーン</t>
  </si>
  <si>
    <t>4589635-430216</t>
    <phoneticPr fontId="8"/>
  </si>
  <si>
    <t>1125B</t>
  </si>
  <si>
    <t>PRGR-1125B</t>
  </si>
  <si>
    <t xml:space="preserve">A-46 </t>
  </si>
  <si>
    <t>ハーバリウム ドロップ型  グリーン</t>
  </si>
  <si>
    <t>4589635-429661</t>
    <phoneticPr fontId="8"/>
  </si>
  <si>
    <t>1125</t>
  </si>
  <si>
    <t>PRGR-1125</t>
    <phoneticPr fontId="8"/>
  </si>
  <si>
    <t>　A-46</t>
  </si>
  <si>
    <t>ハーバリウム ドロップ／ナチュラルブルー</t>
  </si>
  <si>
    <t>4589635-430209</t>
    <phoneticPr fontId="8"/>
  </si>
  <si>
    <t>1124B</t>
  </si>
  <si>
    <t>PRGR-1124B</t>
  </si>
  <si>
    <t>ハーバリウム ドロップ型  ブルー</t>
  </si>
  <si>
    <t>4589635-429654</t>
    <phoneticPr fontId="8"/>
  </si>
  <si>
    <t>PRGR-1124</t>
  </si>
  <si>
    <t>ハーバリウム ドロップ／ナチュラルホワイト</t>
  </si>
  <si>
    <t>4589635-430193</t>
    <phoneticPr fontId="8"/>
  </si>
  <si>
    <t>1123B</t>
  </si>
  <si>
    <t>PRGR-1123B</t>
  </si>
  <si>
    <t>ハーバリウム ドロップ型 ホワイト</t>
  </si>
  <si>
    <t>4589635-429647</t>
    <phoneticPr fontId="8"/>
  </si>
  <si>
    <t>1123</t>
  </si>
  <si>
    <t>PRGR-1123</t>
    <phoneticPr fontId="8"/>
  </si>
  <si>
    <t>W4 ×D4×H21.4cm</t>
  </si>
  <si>
    <t>ハーバリウム／ナチュラルホワイト</t>
  </si>
  <si>
    <t>4589635-430186</t>
    <phoneticPr fontId="8"/>
  </si>
  <si>
    <t>1122B</t>
  </si>
  <si>
    <t>PRGR-1122B</t>
  </si>
  <si>
    <t>ハーバリウム ナチュラルホワイト</t>
  </si>
  <si>
    <t>4589635429630</t>
    <phoneticPr fontId="8"/>
  </si>
  <si>
    <t>1122</t>
  </si>
  <si>
    <t>PRGR-1122</t>
    <phoneticPr fontId="8"/>
  </si>
  <si>
    <t>Φ9ＸＨ15cm</t>
  </si>
  <si>
    <t>ガラスドーム/ミリオン</t>
  </si>
  <si>
    <t>4589635-429623</t>
    <phoneticPr fontId="8"/>
  </si>
  <si>
    <t>1121</t>
  </si>
  <si>
    <t>PRGR-1121</t>
  </si>
  <si>
    <t>ガラスドーム/モルガニアナム</t>
  </si>
  <si>
    <t>4589635-429616</t>
    <phoneticPr fontId="8"/>
  </si>
  <si>
    <t>1120</t>
  </si>
  <si>
    <t>PRGR-1120</t>
  </si>
  <si>
    <t>ヒバフレーク</t>
  </si>
  <si>
    <t>約W26×D26×H35cm</t>
  </si>
  <si>
    <t>パキラ/ガラスシリンダーH15</t>
  </si>
  <si>
    <t>4589635-429609</t>
    <phoneticPr fontId="8"/>
  </si>
  <si>
    <t>1119</t>
  </si>
  <si>
    <t>PRGR-1119</t>
  </si>
  <si>
    <t>約W15×D15×H23cm</t>
  </si>
  <si>
    <t>ガジュマル/ガラスシリンダーH15</t>
  </si>
  <si>
    <t>4589635-429593</t>
    <phoneticPr fontId="8"/>
  </si>
  <si>
    <t>1118</t>
  </si>
  <si>
    <t>PRGR-1118</t>
  </si>
  <si>
    <t>約W25×D25×H24cm</t>
  </si>
  <si>
    <t>リキュウソウ/ガラスシリンダーH15</t>
  </si>
  <si>
    <t>4589635-429586</t>
    <phoneticPr fontId="8"/>
  </si>
  <si>
    <t>1117</t>
  </si>
  <si>
    <t>PRGR-1117</t>
  </si>
  <si>
    <t>約W20×D20×H21cm</t>
  </si>
  <si>
    <t>シュガーバイン/ガラスシリンダーH15</t>
  </si>
  <si>
    <t>4589635-429579</t>
    <phoneticPr fontId="8"/>
  </si>
  <si>
    <t>1116</t>
  </si>
  <si>
    <t>PRGR-1116</t>
  </si>
  <si>
    <t>約W30×D30×H50cm</t>
  </si>
  <si>
    <t>クッカバラ×3／皿付グレープランター Ｈ13</t>
  </si>
  <si>
    <t>4589635-429562</t>
    <phoneticPr fontId="8"/>
  </si>
  <si>
    <t>1115</t>
  </si>
  <si>
    <t>PRGR-1115</t>
  </si>
  <si>
    <t>Ｍ</t>
    <phoneticPr fontId="8"/>
  </si>
  <si>
    <t>19年5月発売</t>
    <rPh sb="2" eb="3">
      <t>ネン</t>
    </rPh>
    <rPh sb="4" eb="5">
      <t>ガツ</t>
    </rPh>
    <rPh sb="5" eb="7">
      <t>ハツバイ</t>
    </rPh>
    <phoneticPr fontId="8"/>
  </si>
  <si>
    <t>約W25×D25×H25cm</t>
  </si>
  <si>
    <t>アイビー／皿付グレープランター Ｈ13</t>
  </si>
  <si>
    <t>4589635-429548</t>
    <phoneticPr fontId="8"/>
  </si>
  <si>
    <t>1114S</t>
  </si>
  <si>
    <t>PRGR-1114S</t>
  </si>
  <si>
    <t>4589635-429555</t>
    <phoneticPr fontId="8"/>
  </si>
  <si>
    <t>1114E</t>
  </si>
  <si>
    <t>PRGR-1114E</t>
  </si>
  <si>
    <t>約W20×D20×H12cm 　器のみ：W7.5×D7.5×H7cm(皿込)</t>
    <phoneticPr fontId="8"/>
  </si>
  <si>
    <t>1113S</t>
  </si>
  <si>
    <t>ベースの箱又はA-46</t>
  </si>
  <si>
    <t>1113E</t>
  </si>
  <si>
    <r>
      <t>約W10×D10×H17cm　</t>
    </r>
    <r>
      <rPr>
        <sz val="6"/>
        <rFont val="游ゴシック"/>
        <family val="3"/>
        <charset val="128"/>
      </rPr>
      <t>器のみ：W7.5×D7.5×H7c</t>
    </r>
    <r>
      <rPr>
        <sz val="6"/>
        <color theme="1"/>
        <rFont val="游ゴシック"/>
        <family val="3"/>
        <charset val="128"/>
      </rPr>
      <t>m(皿込)</t>
    </r>
    <phoneticPr fontId="8"/>
  </si>
  <si>
    <t>1112S</t>
  </si>
  <si>
    <t>1112E</t>
  </si>
  <si>
    <t xml:space="preserve">A-11 </t>
  </si>
  <si>
    <t>約W30×D5×H11cm</t>
    <phoneticPr fontId="8"/>
  </si>
  <si>
    <t>フレームプリザグリーン モリソニア</t>
  </si>
  <si>
    <t>4589635-428619</t>
    <phoneticPr fontId="8"/>
  </si>
  <si>
    <t>1111</t>
  </si>
  <si>
    <t>PRGR-1111</t>
    <phoneticPr fontId="8"/>
  </si>
  <si>
    <t>フレームプリザグリーン ソフトツゲ</t>
  </si>
  <si>
    <t>4589635-428602</t>
    <phoneticPr fontId="8"/>
  </si>
  <si>
    <t>1110</t>
  </si>
  <si>
    <t>PRGR-1110</t>
    <phoneticPr fontId="8"/>
  </si>
  <si>
    <t>A-11</t>
  </si>
  <si>
    <t>フレームプリザグリーン カスミソウ</t>
  </si>
  <si>
    <t>4589635-428596</t>
    <phoneticPr fontId="8"/>
  </si>
  <si>
    <t>1109</t>
  </si>
  <si>
    <t>PRGR-1109</t>
    <phoneticPr fontId="8"/>
  </si>
  <si>
    <t>Ａ-１４</t>
  </si>
  <si>
    <t>フレームプリザグリーン ストーベ</t>
  </si>
  <si>
    <t>4589635-428589</t>
    <phoneticPr fontId="8"/>
  </si>
  <si>
    <t>1108</t>
  </si>
  <si>
    <t>PRGR-1108</t>
    <phoneticPr fontId="8"/>
  </si>
  <si>
    <t>Ａ-57　+　A-46</t>
  </si>
  <si>
    <t>フレームプリザグリーン ハートリーフ×アジアンタム</t>
  </si>
  <si>
    <t>4589635-428572</t>
    <phoneticPr fontId="8"/>
  </si>
  <si>
    <t>1107</t>
  </si>
  <si>
    <t>PRGR-1107</t>
    <phoneticPr fontId="8"/>
  </si>
  <si>
    <t>フレームプリザグリーン アイビー×アジアンタム</t>
  </si>
  <si>
    <t>4589635-428565</t>
    <phoneticPr fontId="8"/>
  </si>
  <si>
    <t>1106</t>
  </si>
  <si>
    <t>PRGR-1106</t>
    <phoneticPr fontId="8"/>
  </si>
  <si>
    <r>
      <rPr>
        <sz val="6"/>
        <color rgb="FFFF0000"/>
        <rFont val="游ゴシック"/>
        <family val="3"/>
        <charset val="128"/>
      </rPr>
      <t>約W55×D45×H70cm</t>
    </r>
    <r>
      <rPr>
        <sz val="6"/>
        <rFont val="游ゴシック"/>
        <family val="3"/>
        <charset val="128"/>
      </rPr>
      <t>　器のみ：Φ8×H26cm</t>
    </r>
    <phoneticPr fontId="8"/>
  </si>
  <si>
    <r>
      <t>アジアンタム ウォーター</t>
    </r>
    <r>
      <rPr>
        <sz val="8"/>
        <color rgb="FFFF0000"/>
        <rFont val="游ゴシック"/>
        <family val="3"/>
        <charset val="128"/>
      </rPr>
      <t xml:space="preserve">  H70cm</t>
    </r>
    <phoneticPr fontId="8"/>
  </si>
  <si>
    <t>1105</t>
  </si>
  <si>
    <t>約W45×D40×H100cm　器のみ：Φ10×H40cm</t>
  </si>
  <si>
    <t>1104</t>
  </si>
  <si>
    <t>約W15×D12×H26cm　器のみ：ボール／約Φ8cm　皿／W10×D10×H0.8cm</t>
  </si>
  <si>
    <t>1103</t>
  </si>
  <si>
    <t>A-46</t>
  </si>
  <si>
    <t>約W18×Ｄ13×Ｈ32cm　皿：W10×D10×H0.8cm　ボール：約径8cm</t>
    <phoneticPr fontId="8"/>
  </si>
  <si>
    <t>トクサ 檜炭ボール 黒皿 実付き</t>
  </si>
  <si>
    <t>4589635-435167</t>
    <phoneticPr fontId="8"/>
  </si>
  <si>
    <t>1102M</t>
    <phoneticPr fontId="8"/>
  </si>
  <si>
    <t>PRGR-1102M</t>
    <phoneticPr fontId="8"/>
  </si>
  <si>
    <t>約W10×Ｄ10×Ｈ30cm　器のみ：ボール／約Φ8cm　皿／W10×D10×H0.8cm</t>
  </si>
  <si>
    <t>1102</t>
    <phoneticPr fontId="8"/>
  </si>
  <si>
    <t>約16×Ｄ10×Ｈ24cm　器のみ：ボール／約Φ8cm　皿／W10×D10×H0.8cm</t>
  </si>
  <si>
    <t>1101</t>
  </si>
  <si>
    <t>約420ｇ</t>
    <phoneticPr fontId="8"/>
  </si>
  <si>
    <t>約W15×Ｄ12×Ｈ20cm</t>
  </si>
  <si>
    <t>フィカス／檜炭ボール（黒皿）</t>
    <phoneticPr fontId="8"/>
  </si>
  <si>
    <t>4589635-428435</t>
    <phoneticPr fontId="8"/>
  </si>
  <si>
    <t>1100</t>
  </si>
  <si>
    <t>PRGR-1100</t>
  </si>
  <si>
    <t>ポリエステル、プラスチック　器：プラスチック</t>
    <phoneticPr fontId="8"/>
  </si>
  <si>
    <t>約W70×D70×H80cm　 器のみ：Φ16×H14cm</t>
    <phoneticPr fontId="8"/>
  </si>
  <si>
    <t>アレカヤシ インナーポット 5号</t>
    <phoneticPr fontId="8"/>
  </si>
  <si>
    <t>4589635440963</t>
  </si>
  <si>
    <t>10LO</t>
    <phoneticPr fontId="8"/>
  </si>
  <si>
    <t>PRGR-10LO</t>
    <phoneticPr fontId="8"/>
  </si>
  <si>
    <t>インナーポット</t>
  </si>
  <si>
    <t>フロアパーテーション</t>
  </si>
  <si>
    <t>約W14×Ｄ14×Ｈ20cm　器のみ：ボール／約Φ8cm　皿／W10×D10×H0.8cm</t>
  </si>
  <si>
    <t>1099</t>
  </si>
  <si>
    <t>約W22×Ｄ22×Ｈ18cm　器のみ：ボール／約Φ8cm　皿／W10×D10×H0.8cm</t>
  </si>
  <si>
    <t>1098</t>
  </si>
  <si>
    <t>約W10×Ｄ10×Ｈ12cm　器のみ：ボール／約Φ8cm　皿／W10×D10×H0.8cm</t>
    <rPh sb="15" eb="16">
      <t>ウツワ</t>
    </rPh>
    <phoneticPr fontId="8"/>
  </si>
  <si>
    <t>1097</t>
  </si>
  <si>
    <t>約W18×D10×H45cm</t>
    <phoneticPr fontId="8"/>
  </si>
  <si>
    <t>迎春お飾り／水引・シダ</t>
  </si>
  <si>
    <t>4589635-428398</t>
    <phoneticPr fontId="8"/>
  </si>
  <si>
    <t>1096</t>
  </si>
  <si>
    <t>PRGR-1096</t>
  </si>
  <si>
    <t>約W20×D12×H45cm</t>
    <phoneticPr fontId="8"/>
  </si>
  <si>
    <t>迎春お飾り／水引・松</t>
  </si>
  <si>
    <t>4589635-428381</t>
    <phoneticPr fontId="8"/>
  </si>
  <si>
    <t>1095</t>
  </si>
  <si>
    <t>PRGR-1095</t>
  </si>
  <si>
    <t>約W30×D24×H30cm</t>
    <phoneticPr fontId="8"/>
  </si>
  <si>
    <t>迎春アレンジ 若松／黒皿付M</t>
  </si>
  <si>
    <t>4589635-428374</t>
    <phoneticPr fontId="8"/>
  </si>
  <si>
    <t>1094</t>
  </si>
  <si>
    <t>PRGR-1094</t>
  </si>
  <si>
    <t>約W20×D22×H40cm</t>
    <phoneticPr fontId="8"/>
  </si>
  <si>
    <t>迎春アレンジ トクサ／白皿付M</t>
  </si>
  <si>
    <t>4589635-428367</t>
    <phoneticPr fontId="8"/>
  </si>
  <si>
    <t>1093</t>
  </si>
  <si>
    <t>PRGR-1093</t>
  </si>
  <si>
    <t>約470ｇ</t>
    <phoneticPr fontId="8"/>
  </si>
  <si>
    <t>約W19×D19×H19cm</t>
    <phoneticPr fontId="8"/>
  </si>
  <si>
    <t>迎春アレンジ シダ／黒皿付S</t>
  </si>
  <si>
    <t>4589635-428350</t>
    <phoneticPr fontId="8"/>
  </si>
  <si>
    <t>1092</t>
  </si>
  <si>
    <t>PRGR-1092</t>
  </si>
  <si>
    <t>約450ｇ</t>
    <phoneticPr fontId="8"/>
  </si>
  <si>
    <t>迎春アレンジ シダ／白皿付S</t>
  </si>
  <si>
    <t>4589635-428343</t>
    <phoneticPr fontId="8"/>
  </si>
  <si>
    <t>1091</t>
  </si>
  <si>
    <t>PRGR-1091</t>
  </si>
  <si>
    <t>約460ｇ</t>
    <phoneticPr fontId="8"/>
  </si>
  <si>
    <t>約W15×D11×H30cm</t>
    <phoneticPr fontId="8"/>
  </si>
  <si>
    <t>迎春アレンジ トクサ／黒皿付S</t>
  </si>
  <si>
    <t>4589635-428336</t>
    <phoneticPr fontId="8"/>
  </si>
  <si>
    <t>1090</t>
  </si>
  <si>
    <t>PRGR-1090</t>
  </si>
  <si>
    <t>迎春アレンジ トクサ／白皿付S</t>
  </si>
  <si>
    <t>4589635-428329</t>
    <phoneticPr fontId="8"/>
  </si>
  <si>
    <t>1089</t>
  </si>
  <si>
    <t>PRGR-1089</t>
  </si>
  <si>
    <t>18年発売EC(AR扱い）</t>
    <rPh sb="2" eb="3">
      <t>ネン</t>
    </rPh>
    <rPh sb="3" eb="5">
      <t>ハツバイ</t>
    </rPh>
    <rPh sb="10" eb="11">
      <t>アツカ</t>
    </rPh>
    <phoneticPr fontId="8"/>
  </si>
  <si>
    <t>A-35号</t>
  </si>
  <si>
    <t>約W35×D16×H60cm</t>
    <phoneticPr fontId="8"/>
  </si>
  <si>
    <t>1080</t>
  </si>
  <si>
    <t>ポリエステル、プラスチック　器：スレート</t>
    <phoneticPr fontId="8"/>
  </si>
  <si>
    <t>A-31号（H33罫線入）</t>
  </si>
  <si>
    <t>約W30×D18×H43cm　器のみ：W30×D12×H0.9cm</t>
    <phoneticPr fontId="8"/>
  </si>
  <si>
    <t>1079M</t>
    <phoneticPr fontId="8"/>
  </si>
  <si>
    <t>苔玉</t>
    <rPh sb="0" eb="2">
      <t>コケタマ</t>
    </rPh>
    <phoneticPr fontId="8"/>
  </si>
  <si>
    <r>
      <t>約W30×D18×H43cm　</t>
    </r>
    <r>
      <rPr>
        <sz val="6"/>
        <color rgb="FFFF0000"/>
        <rFont val="游ゴシック"/>
        <family val="3"/>
        <charset val="128"/>
      </rPr>
      <t>皿のみ</t>
    </r>
    <r>
      <rPr>
        <sz val="6"/>
        <rFont val="游ゴシック"/>
        <family val="3"/>
        <charset val="128"/>
      </rPr>
      <t>：W30×D12×H0.9cm</t>
    </r>
    <rPh sb="15" eb="16">
      <t>サラ</t>
    </rPh>
    <phoneticPr fontId="8"/>
  </si>
  <si>
    <t>1079</t>
  </si>
  <si>
    <t>苔玉</t>
    <phoneticPr fontId="8"/>
  </si>
  <si>
    <t>約120ｇ</t>
    <phoneticPr fontId="8"/>
  </si>
  <si>
    <t>約W30×D20×H43cm　器のみ：W30×D12×H0.9cm</t>
    <phoneticPr fontId="8"/>
  </si>
  <si>
    <t>フィカス/寄せ植え苔玉（黒岩皿）</t>
    <phoneticPr fontId="8"/>
  </si>
  <si>
    <t>4589635-427032</t>
    <phoneticPr fontId="8"/>
  </si>
  <si>
    <t>1078</t>
  </si>
  <si>
    <t>PRGR-1078</t>
    <phoneticPr fontId="8"/>
  </si>
  <si>
    <t>苔玉</t>
    <rPh sb="0" eb="2">
      <t>コケダマ</t>
    </rPh>
    <phoneticPr fontId="8"/>
  </si>
  <si>
    <r>
      <t>約W30×D18×H43cm　</t>
    </r>
    <r>
      <rPr>
        <sz val="6"/>
        <color rgb="FFFF0000"/>
        <rFont val="游ゴシック"/>
        <family val="3"/>
        <charset val="128"/>
      </rPr>
      <t>皿のみ</t>
    </r>
    <r>
      <rPr>
        <sz val="6"/>
        <rFont val="游ゴシック"/>
        <family val="3"/>
        <charset val="128"/>
      </rPr>
      <t>：W30×D12×H0.9cm</t>
    </r>
    <phoneticPr fontId="8"/>
  </si>
  <si>
    <t>1077</t>
  </si>
  <si>
    <t>約W35×D18×H43cm　器のみ：W30×D12×H0.9cm</t>
    <phoneticPr fontId="8"/>
  </si>
  <si>
    <t>1076M</t>
    <phoneticPr fontId="8"/>
  </si>
  <si>
    <r>
      <t>約W35×D18×H43cm　</t>
    </r>
    <r>
      <rPr>
        <sz val="6"/>
        <color rgb="FFFF0000"/>
        <rFont val="游ゴシック"/>
        <family val="3"/>
        <charset val="128"/>
      </rPr>
      <t>皿のみ</t>
    </r>
    <r>
      <rPr>
        <sz val="6"/>
        <rFont val="游ゴシック"/>
        <family val="3"/>
        <charset val="128"/>
      </rPr>
      <t>：W30×D12×H0.9cm</t>
    </r>
    <phoneticPr fontId="8"/>
  </si>
  <si>
    <t>1076</t>
  </si>
  <si>
    <t>約580ｇ</t>
    <phoneticPr fontId="8"/>
  </si>
  <si>
    <t>トクサ×椿つぼみ／苔玉（白波皿）</t>
    <phoneticPr fontId="8"/>
  </si>
  <si>
    <t>4589635-427001</t>
    <phoneticPr fontId="8"/>
  </si>
  <si>
    <t>1075</t>
  </si>
  <si>
    <t>PRGR-1075</t>
    <phoneticPr fontId="8"/>
  </si>
  <si>
    <t>約200ｇ</t>
    <phoneticPr fontId="8"/>
  </si>
  <si>
    <t>トクサ×フィカス／苔玉（白波皿）</t>
    <phoneticPr fontId="8"/>
  </si>
  <si>
    <t>4589635-426998</t>
    <phoneticPr fontId="8"/>
  </si>
  <si>
    <t>1074</t>
  </si>
  <si>
    <t>PRGR-1074</t>
    <phoneticPr fontId="8"/>
  </si>
  <si>
    <t>トクサ×サンキライ／苔玉（白波皿）</t>
    <phoneticPr fontId="8"/>
  </si>
  <si>
    <t>4589635-426981</t>
    <phoneticPr fontId="8"/>
  </si>
  <si>
    <t>1073</t>
  </si>
  <si>
    <t>PRGR-1073</t>
    <phoneticPr fontId="8"/>
  </si>
  <si>
    <t>約230ｇ</t>
    <phoneticPr fontId="8"/>
  </si>
  <si>
    <t>トクサ×桜の葉／苔玉（白波皿）</t>
    <phoneticPr fontId="8"/>
  </si>
  <si>
    <t>4589635-426974</t>
    <phoneticPr fontId="8"/>
  </si>
  <si>
    <t>1072</t>
  </si>
  <si>
    <t>PRGR-1072</t>
    <phoneticPr fontId="8"/>
  </si>
  <si>
    <t>約230ｇ</t>
    <rPh sb="0" eb="1">
      <t>ヤク</t>
    </rPh>
    <phoneticPr fontId="8"/>
  </si>
  <si>
    <t>ヨウラクユリ／苔玉（白波皿）</t>
    <phoneticPr fontId="8"/>
  </si>
  <si>
    <t>4589635-426967</t>
    <phoneticPr fontId="8"/>
  </si>
  <si>
    <t>1071</t>
  </si>
  <si>
    <t>PRGR-1071</t>
    <phoneticPr fontId="8"/>
  </si>
  <si>
    <t>ギンモクセイ／苔玉（白波皿）</t>
    <phoneticPr fontId="8"/>
  </si>
  <si>
    <t>4589635-426950</t>
    <phoneticPr fontId="8"/>
  </si>
  <si>
    <t>1070</t>
  </si>
  <si>
    <t>PRGR-1070</t>
    <phoneticPr fontId="8"/>
  </si>
  <si>
    <t>松・吹き流しS／苔玉（白波皿）</t>
    <phoneticPr fontId="8"/>
  </si>
  <si>
    <t>4589635-426943</t>
    <phoneticPr fontId="8"/>
  </si>
  <si>
    <t>1069</t>
  </si>
  <si>
    <t>PRGR-1069</t>
    <phoneticPr fontId="8"/>
  </si>
  <si>
    <t>松・三本／苔玉（白波皿）</t>
    <phoneticPr fontId="8"/>
  </si>
  <si>
    <t>4589635-426936</t>
    <phoneticPr fontId="8"/>
  </si>
  <si>
    <t>1068</t>
  </si>
  <si>
    <t>PRGR-1068</t>
    <phoneticPr fontId="8"/>
  </si>
  <si>
    <t>モミジ／苔玉（白波皿）</t>
    <phoneticPr fontId="8"/>
  </si>
  <si>
    <t>4589635-426929</t>
    <phoneticPr fontId="8"/>
  </si>
  <si>
    <t>1067</t>
  </si>
  <si>
    <t>PRGR-1067</t>
    <phoneticPr fontId="8"/>
  </si>
  <si>
    <t>18年5月発売</t>
    <phoneticPr fontId="8"/>
  </si>
  <si>
    <t>4589635-426561</t>
    <phoneticPr fontId="8"/>
  </si>
  <si>
    <t>1066</t>
  </si>
  <si>
    <t>PRGR-1066</t>
  </si>
  <si>
    <t>約W15×D15×H60cm</t>
    <phoneticPr fontId="8"/>
  </si>
  <si>
    <t>シュガーバイン 取付ワイヤー付き</t>
    <phoneticPr fontId="8"/>
  </si>
  <si>
    <t>4589635426554</t>
    <phoneticPr fontId="8"/>
  </si>
  <si>
    <t>1065</t>
  </si>
  <si>
    <t>PRGR-1065</t>
  </si>
  <si>
    <t>約W30×D14×H50cm</t>
    <phoneticPr fontId="8"/>
  </si>
  <si>
    <t>1064</t>
  </si>
  <si>
    <t>約W22×D22×H120cm　ハンギングのみ：約H84cm</t>
    <phoneticPr fontId="8"/>
  </si>
  <si>
    <t>4589635426530</t>
    <phoneticPr fontId="8"/>
  </si>
  <si>
    <t>1063</t>
  </si>
  <si>
    <t>PRGR-1063</t>
    <phoneticPr fontId="8"/>
  </si>
  <si>
    <t>シュガーバイン×アジアンタム/ウォールデコスクエア</t>
    <phoneticPr fontId="8"/>
  </si>
  <si>
    <t>4589635-426523</t>
    <phoneticPr fontId="8"/>
  </si>
  <si>
    <t>1062</t>
  </si>
  <si>
    <t>PRGR-1062</t>
  </si>
  <si>
    <t xml:space="preserve">フレーム  </t>
    <phoneticPr fontId="8"/>
  </si>
  <si>
    <t>テッセンソウ×シダ/ウォールデコスクエア</t>
    <phoneticPr fontId="8"/>
  </si>
  <si>
    <t>4589635-426516</t>
    <phoneticPr fontId="8"/>
  </si>
  <si>
    <t>1061</t>
  </si>
  <si>
    <t>PRGR-1061</t>
  </si>
  <si>
    <t>多肉植物＆リーフ/ウォールデコL BR</t>
  </si>
  <si>
    <t>4589635-426509</t>
    <phoneticPr fontId="8"/>
  </si>
  <si>
    <t>1060</t>
  </si>
  <si>
    <t>PRGR-1060</t>
  </si>
  <si>
    <t>多肉植物＆リーフ/ウォールデコL ＷＨ</t>
  </si>
  <si>
    <t>4589635-426493</t>
    <phoneticPr fontId="8"/>
  </si>
  <si>
    <t>1059</t>
  </si>
  <si>
    <t>PRGR-1059</t>
  </si>
  <si>
    <t>ヤツデ×シダ/ウォールデコ ロング</t>
  </si>
  <si>
    <t>4589635-426486</t>
    <phoneticPr fontId="8"/>
  </si>
  <si>
    <t>1058</t>
  </si>
  <si>
    <t>PRGR-1058</t>
  </si>
  <si>
    <t>テッセンソウ×ボタンファーン/ウォールデコ ロング</t>
  </si>
  <si>
    <t>4589635-426479</t>
    <phoneticPr fontId="8"/>
  </si>
  <si>
    <t>1057</t>
  </si>
  <si>
    <t>PRGR-1057</t>
  </si>
  <si>
    <t>シュガーバイン×アジアンタム/ウォールデコ ロング</t>
  </si>
  <si>
    <t>4589635-426462</t>
    <phoneticPr fontId="8"/>
  </si>
  <si>
    <t>1056</t>
  </si>
  <si>
    <t>PRGR-1056</t>
  </si>
  <si>
    <r>
      <rPr>
        <sz val="6"/>
        <color rgb="FFFF0000"/>
        <rFont val="游ゴシック"/>
        <family val="3"/>
        <charset val="128"/>
      </rPr>
      <t>約W48×D12×H25cm</t>
    </r>
    <r>
      <rPr>
        <sz val="6"/>
        <rFont val="游ゴシック"/>
        <family val="3"/>
        <charset val="128"/>
      </rPr>
      <t>　フレームのみ：W40×D4.5×H15cm</t>
    </r>
    <phoneticPr fontId="8"/>
  </si>
  <si>
    <t>テッセンソウ×ファーン ウォールデコM</t>
  </si>
  <si>
    <t>4589635426455</t>
    <phoneticPr fontId="8"/>
  </si>
  <si>
    <t>1055</t>
    <phoneticPr fontId="8"/>
  </si>
  <si>
    <t>PRGR-1055</t>
    <phoneticPr fontId="8"/>
  </si>
  <si>
    <t>約W48×D12×H25cm 　フレームのみ：W40×D4.5×H15cm</t>
    <phoneticPr fontId="8"/>
  </si>
  <si>
    <t>シュガーバインウォールデコM</t>
    <phoneticPr fontId="8"/>
  </si>
  <si>
    <t>4589635426448</t>
    <phoneticPr fontId="8"/>
  </si>
  <si>
    <t>1054</t>
  </si>
  <si>
    <t>PRGR-1054</t>
    <phoneticPr fontId="8"/>
  </si>
  <si>
    <t>約W22×D13×H26cm　フレームのみ：W18×D4.5×H18cm</t>
    <phoneticPr fontId="8"/>
  </si>
  <si>
    <t>テッセンソウ×ファーン ウォールデコS</t>
  </si>
  <si>
    <t>4589635426431</t>
    <phoneticPr fontId="8"/>
  </si>
  <si>
    <t>1053</t>
  </si>
  <si>
    <t>PRGR-1053</t>
    <phoneticPr fontId="8"/>
  </si>
  <si>
    <t>約W22×D12×H23cm　フレームのみ：W18×D4.5×H18cm</t>
    <phoneticPr fontId="8"/>
  </si>
  <si>
    <t>サンキライ ウォールデコS</t>
    <phoneticPr fontId="8"/>
  </si>
  <si>
    <t>4589635426424</t>
    <phoneticPr fontId="8"/>
  </si>
  <si>
    <t>1052</t>
  </si>
  <si>
    <t>PRGR-1052</t>
    <phoneticPr fontId="8"/>
  </si>
  <si>
    <t>ココ
ファイバー</t>
    <phoneticPr fontId="8"/>
  </si>
  <si>
    <t>フィカス／ウィローバスケット H34</t>
  </si>
  <si>
    <t>4589635-426417</t>
    <phoneticPr fontId="8"/>
  </si>
  <si>
    <t>1051</t>
  </si>
  <si>
    <t>PRGR-1051</t>
    <phoneticPr fontId="8"/>
  </si>
  <si>
    <t>ウンベラータ／ウィローバスケット H34</t>
  </si>
  <si>
    <t>4589635-426400</t>
    <phoneticPr fontId="8"/>
  </si>
  <si>
    <t>1050</t>
  </si>
  <si>
    <t>PRGR-1050</t>
  </si>
  <si>
    <t>ウィルデマニアーナ/プランターH50</t>
    <phoneticPr fontId="8"/>
  </si>
  <si>
    <t>4589635-426387</t>
    <phoneticPr fontId="8"/>
  </si>
  <si>
    <t>1049W</t>
  </si>
  <si>
    <t>PRGR-1049W</t>
  </si>
  <si>
    <t>4589635-426370</t>
    <phoneticPr fontId="8"/>
  </si>
  <si>
    <t>1049R</t>
  </si>
  <si>
    <t>PRGR-1049R</t>
  </si>
  <si>
    <t>4589635-426394</t>
    <phoneticPr fontId="8"/>
  </si>
  <si>
    <t>1049E</t>
  </si>
  <si>
    <t>PRGR-1049E</t>
  </si>
  <si>
    <t xml:space="preserve">ゴムリーフ／プランター H50 </t>
  </si>
  <si>
    <t>4589635-426356</t>
    <phoneticPr fontId="8"/>
  </si>
  <si>
    <t>1048W</t>
  </si>
  <si>
    <t>PRGR-1048W</t>
    <phoneticPr fontId="8"/>
  </si>
  <si>
    <t>4589635-426349</t>
    <phoneticPr fontId="8"/>
  </si>
  <si>
    <t>1048R</t>
  </si>
  <si>
    <t>PRGR-1048R</t>
    <phoneticPr fontId="8"/>
  </si>
  <si>
    <t>4589635-426363</t>
    <phoneticPr fontId="8"/>
  </si>
  <si>
    <t>1048E</t>
  </si>
  <si>
    <t>PRGR-1048E</t>
    <phoneticPr fontId="8"/>
  </si>
  <si>
    <t>ゴムリーフ／TPプランター H42 BK</t>
  </si>
  <si>
    <t>4589635-426325</t>
    <phoneticPr fontId="8"/>
  </si>
  <si>
    <t>1047W</t>
  </si>
  <si>
    <t>PRGR-1047W</t>
    <phoneticPr fontId="8"/>
  </si>
  <si>
    <t>4589635-426318</t>
    <phoneticPr fontId="8"/>
  </si>
  <si>
    <t>1047R</t>
  </si>
  <si>
    <t>PRGR-1047R</t>
    <phoneticPr fontId="8"/>
  </si>
  <si>
    <t>4589635-426332</t>
    <phoneticPr fontId="8"/>
  </si>
  <si>
    <t>1047E</t>
  </si>
  <si>
    <t>PRGR-1047E</t>
    <phoneticPr fontId="8"/>
  </si>
  <si>
    <t>ウィルデマニアーナ／TPプランター H42 BK</t>
  </si>
  <si>
    <t>4589635-426295</t>
    <phoneticPr fontId="8"/>
  </si>
  <si>
    <t>1046W</t>
  </si>
  <si>
    <t>PRGR-1046W</t>
    <phoneticPr fontId="8"/>
  </si>
  <si>
    <t>4589635-426288</t>
    <phoneticPr fontId="8"/>
  </si>
  <si>
    <t>1046R</t>
  </si>
  <si>
    <t>PRGR-1046R</t>
    <phoneticPr fontId="8"/>
  </si>
  <si>
    <t>4589635-426301</t>
    <phoneticPr fontId="8"/>
  </si>
  <si>
    <t>1046E</t>
  </si>
  <si>
    <t>PRGR-1046E</t>
    <phoneticPr fontId="8"/>
  </si>
  <si>
    <t>ストレチア TPプランター H160cm</t>
  </si>
  <si>
    <t>4589635-426264</t>
    <phoneticPr fontId="8"/>
  </si>
  <si>
    <t>1045W</t>
  </si>
  <si>
    <t>PRGR-1045W</t>
    <phoneticPr fontId="8"/>
  </si>
  <si>
    <t>4589635-426257</t>
    <phoneticPr fontId="8"/>
  </si>
  <si>
    <t>1045R</t>
  </si>
  <si>
    <t>PRGR-1045R</t>
    <phoneticPr fontId="8"/>
  </si>
  <si>
    <t>4589635-426271</t>
    <phoneticPr fontId="8"/>
  </si>
  <si>
    <t>1045E</t>
  </si>
  <si>
    <t>PRGR-1045E</t>
    <phoneticPr fontId="8"/>
  </si>
  <si>
    <t>約W55×D55×H160cm　器のみ：Φ23×H42cm</t>
  </si>
  <si>
    <t>ストレリチア TPプランター H160cm</t>
  </si>
  <si>
    <t>4589635435341</t>
    <phoneticPr fontId="8"/>
  </si>
  <si>
    <t>1045</t>
  </si>
  <si>
    <t>PRGR-1045</t>
    <phoneticPr fontId="8"/>
  </si>
  <si>
    <t>パキラ／TPプランター H155 BK</t>
  </si>
  <si>
    <t>4589635-426233</t>
    <phoneticPr fontId="8"/>
  </si>
  <si>
    <t>1044W</t>
  </si>
  <si>
    <t>PRGR-1044W</t>
    <phoneticPr fontId="8"/>
  </si>
  <si>
    <t>4589635-426226</t>
    <phoneticPr fontId="8"/>
  </si>
  <si>
    <t>1044R</t>
  </si>
  <si>
    <t>PRGR-1044R</t>
    <phoneticPr fontId="8"/>
  </si>
  <si>
    <t>4589635-426240</t>
    <phoneticPr fontId="8"/>
  </si>
  <si>
    <t>1044E</t>
  </si>
  <si>
    <t>PRGR-1044E</t>
    <phoneticPr fontId="8"/>
  </si>
  <si>
    <t>ウンべラータ／TPプランター H42 BK</t>
  </si>
  <si>
    <t>4589635-426202</t>
    <phoneticPr fontId="8"/>
  </si>
  <si>
    <t>1043W</t>
  </si>
  <si>
    <t>PRGR-1043W</t>
    <phoneticPr fontId="8"/>
  </si>
  <si>
    <t>4589635-426196</t>
    <phoneticPr fontId="8"/>
  </si>
  <si>
    <t>1043R</t>
  </si>
  <si>
    <t>PRGR-1043R</t>
    <phoneticPr fontId="8"/>
  </si>
  <si>
    <t>4589635-426219</t>
    <phoneticPr fontId="8"/>
  </si>
  <si>
    <t>1043E</t>
  </si>
  <si>
    <t>PRGR-1043E</t>
    <phoneticPr fontId="8"/>
  </si>
  <si>
    <t>エレファントイヤー／TPプランター H42 BK</t>
  </si>
  <si>
    <t>4589635-426172</t>
    <phoneticPr fontId="8"/>
  </si>
  <si>
    <t>1042W</t>
  </si>
  <si>
    <t>PRGR-1042W</t>
  </si>
  <si>
    <t>4589635-426165</t>
    <phoneticPr fontId="8"/>
  </si>
  <si>
    <t>1042R</t>
  </si>
  <si>
    <t>PRGR-1042R</t>
  </si>
  <si>
    <t>4589635-426189</t>
    <phoneticPr fontId="8"/>
  </si>
  <si>
    <t>1042E</t>
  </si>
  <si>
    <t>PRGR-1042E</t>
  </si>
  <si>
    <t>ユッカ／TPプランター H42 BK</t>
  </si>
  <si>
    <t>4589635-426141</t>
    <phoneticPr fontId="8"/>
  </si>
  <si>
    <t>1041W</t>
  </si>
  <si>
    <t>PRGR-1041W</t>
    <phoneticPr fontId="8"/>
  </si>
  <si>
    <t>4589635-426134</t>
    <phoneticPr fontId="8"/>
  </si>
  <si>
    <t>1041R</t>
  </si>
  <si>
    <t>PRGR-1041R</t>
    <phoneticPr fontId="8"/>
  </si>
  <si>
    <t>4589635-426158</t>
    <phoneticPr fontId="8"/>
  </si>
  <si>
    <t>1041E</t>
  </si>
  <si>
    <t>PRGR-1041E</t>
    <phoneticPr fontId="8"/>
  </si>
  <si>
    <t>サンセベリア／TPプランター H42 BK</t>
  </si>
  <si>
    <t>4589635-426110</t>
    <phoneticPr fontId="8"/>
  </si>
  <si>
    <t>1040W</t>
  </si>
  <si>
    <t>PRGR-1040W</t>
    <phoneticPr fontId="8"/>
  </si>
  <si>
    <t>4589635-426103</t>
    <phoneticPr fontId="8"/>
  </si>
  <si>
    <t>1040R</t>
  </si>
  <si>
    <t>PRGR-1040R</t>
    <phoneticPr fontId="8"/>
  </si>
  <si>
    <t>4589635-426127</t>
    <phoneticPr fontId="8"/>
  </si>
  <si>
    <t>1040E</t>
  </si>
  <si>
    <t>PRGR-1040E</t>
    <phoneticPr fontId="8"/>
  </si>
  <si>
    <t>ウィルデマニアーナ／皿付プランターL H35</t>
  </si>
  <si>
    <t>4589635-426097</t>
    <phoneticPr fontId="8"/>
  </si>
  <si>
    <t>1039W</t>
  </si>
  <si>
    <t>PRGR-1039W</t>
  </si>
  <si>
    <t>4589635-426080</t>
    <phoneticPr fontId="8"/>
  </si>
  <si>
    <t>1039C</t>
  </si>
  <si>
    <t>PRGR-1039C</t>
  </si>
  <si>
    <t>ゴムリーフ／皿付プランターL H35</t>
  </si>
  <si>
    <t>4589635-426073</t>
    <phoneticPr fontId="8"/>
  </si>
  <si>
    <t>1038W</t>
  </si>
  <si>
    <t>PRGR-1038W</t>
    <phoneticPr fontId="8"/>
  </si>
  <si>
    <t>4589635-426066</t>
    <phoneticPr fontId="8"/>
  </si>
  <si>
    <t>1038C</t>
  </si>
  <si>
    <t>PRGR-1038C</t>
    <phoneticPr fontId="8"/>
  </si>
  <si>
    <t>ゴムリーフ／皿付スリムプランター H36</t>
  </si>
  <si>
    <t>4589635-426042</t>
    <phoneticPr fontId="8"/>
  </si>
  <si>
    <t>1037W</t>
  </si>
  <si>
    <t>PRGR-1037W</t>
    <phoneticPr fontId="8"/>
  </si>
  <si>
    <t>4589635-426035</t>
    <phoneticPr fontId="8"/>
  </si>
  <si>
    <t>1037R</t>
  </si>
  <si>
    <t>PRGR-1037R</t>
    <phoneticPr fontId="8"/>
  </si>
  <si>
    <t>4589635-426059</t>
    <phoneticPr fontId="8"/>
  </si>
  <si>
    <t>1037E</t>
  </si>
  <si>
    <t>PRGR-1037E</t>
  </si>
  <si>
    <t>約W70×D70×H93cm　器＋スタンド：Φ22.5×H37cm(器のみ/Φ21×H24cm）</t>
  </si>
  <si>
    <t>4589635-420361</t>
    <phoneticPr fontId="8"/>
  </si>
  <si>
    <t>1036W</t>
    <phoneticPr fontId="8"/>
  </si>
  <si>
    <t>約W70×D70×H80cm　器のみ：Φ21×H24cm</t>
  </si>
  <si>
    <t>4589635-426028</t>
    <phoneticPr fontId="8"/>
  </si>
  <si>
    <t>1036</t>
  </si>
  <si>
    <t>パキラ／皿付グレープランター Ｈ13</t>
  </si>
  <si>
    <t>4589635-426011</t>
    <phoneticPr fontId="8"/>
  </si>
  <si>
    <t>1035</t>
  </si>
  <si>
    <t>PRGR-1035</t>
  </si>
  <si>
    <t>チランジア／皿付グレープランター Ｈ13</t>
  </si>
  <si>
    <t>4589635-426004</t>
    <phoneticPr fontId="8"/>
  </si>
  <si>
    <t>1034</t>
  </si>
  <si>
    <t>PRGR-1034</t>
    <phoneticPr fontId="8"/>
  </si>
  <si>
    <t>エケベリア×3／皿付グレープランター Ｈ13</t>
  </si>
  <si>
    <t>4589635-425991</t>
    <phoneticPr fontId="8"/>
  </si>
  <si>
    <t>1033</t>
  </si>
  <si>
    <t>PRGR-1033</t>
  </si>
  <si>
    <t>約W65×D65×H105cm　器のみ：Φ14×H35cm</t>
  </si>
  <si>
    <t>4589635-425984</t>
    <phoneticPr fontId="8"/>
  </si>
  <si>
    <t>1032</t>
  </si>
  <si>
    <t>約W38×D38×H85cm　器のみ：Φ14×H35cm</t>
  </si>
  <si>
    <t>1031</t>
  </si>
  <si>
    <t>約W35×D35×H105cm　器のみ：Φ14×H35cm</t>
  </si>
  <si>
    <t>4589635-425960</t>
    <phoneticPr fontId="8"/>
  </si>
  <si>
    <t>20年再販</t>
    <rPh sb="2" eb="3">
      <t>ネン</t>
    </rPh>
    <rPh sb="3" eb="5">
      <t>サイハン</t>
    </rPh>
    <phoneticPr fontId="8"/>
  </si>
  <si>
    <t>約W38×D38×H35cm　器のみ：Φ上9.3・下12×H12cm</t>
  </si>
  <si>
    <t>1029</t>
  </si>
  <si>
    <t>約W35×D35×H35cm　器のみ：Φ上9.3・下12×H12cm</t>
  </si>
  <si>
    <t>4589635-425946</t>
    <phoneticPr fontId="8"/>
  </si>
  <si>
    <t>1028</t>
  </si>
  <si>
    <t>A-46号</t>
  </si>
  <si>
    <t>23年3月仕様・スペック変更</t>
    <rPh sb="2" eb="3">
      <t>ネン</t>
    </rPh>
    <rPh sb="4" eb="5">
      <t>ガツ</t>
    </rPh>
    <rPh sb="5" eb="7">
      <t>シヨウ</t>
    </rPh>
    <rPh sb="12" eb="14">
      <t>ヘンコウ</t>
    </rPh>
    <phoneticPr fontId="8"/>
  </si>
  <si>
    <t>白玉石</t>
    <phoneticPr fontId="8"/>
  </si>
  <si>
    <r>
      <rPr>
        <sz val="6"/>
        <color theme="1"/>
        <rFont val="游ゴシック"/>
        <family val="3"/>
        <charset val="128"/>
      </rPr>
      <t>約W11×D11×H12cm</t>
    </r>
    <r>
      <rPr>
        <sz val="6"/>
        <rFont val="游ゴシック"/>
        <family val="3"/>
        <charset val="128"/>
      </rPr>
      <t>　器のみ：W6×D6×H6cm</t>
    </r>
    <phoneticPr fontId="8"/>
  </si>
  <si>
    <t>アジアンタム ウォーターキューブ</t>
  </si>
  <si>
    <t>4589635-425939</t>
    <phoneticPr fontId="8"/>
  </si>
  <si>
    <t>1027</t>
  </si>
  <si>
    <t>PRGR-1027</t>
    <phoneticPr fontId="8"/>
  </si>
  <si>
    <t>約W10×D10×H10cm　器のみ：W6×D6×H6cm</t>
    <phoneticPr fontId="8"/>
  </si>
  <si>
    <t>ベビーセダム ウォーターキューブ</t>
  </si>
  <si>
    <t>4589635-425922</t>
    <phoneticPr fontId="8"/>
  </si>
  <si>
    <t>1026</t>
  </si>
  <si>
    <t>PRGR-1026</t>
    <phoneticPr fontId="8"/>
  </si>
  <si>
    <t>約W17×D17×H11cm　器のみ：W6×D6×H6cm</t>
    <phoneticPr fontId="8"/>
  </si>
  <si>
    <t>テッセンソウ ウォーターキューブ</t>
  </si>
  <si>
    <t>4589635-425915</t>
    <phoneticPr fontId="8"/>
  </si>
  <si>
    <t>1025</t>
  </si>
  <si>
    <t>PRGR-1025</t>
    <phoneticPr fontId="8"/>
  </si>
  <si>
    <t>W4 ×D4×H21.4cm</t>
    <phoneticPr fontId="8"/>
  </si>
  <si>
    <t>ハーバリウム ナチュラルピンク</t>
    <phoneticPr fontId="8"/>
  </si>
  <si>
    <t>4589635-425908</t>
    <phoneticPr fontId="8"/>
  </si>
  <si>
    <t>1024</t>
  </si>
  <si>
    <t>PRGR-1024</t>
    <phoneticPr fontId="8"/>
  </si>
  <si>
    <t>ハーバリウム ナチュラルイエロー</t>
  </si>
  <si>
    <t>4589635-425892</t>
    <phoneticPr fontId="8"/>
  </si>
  <si>
    <t>1023</t>
  </si>
  <si>
    <t>PRGR-1023</t>
    <phoneticPr fontId="8"/>
  </si>
  <si>
    <t>ハーバリウム ナチュラルグリーン</t>
  </si>
  <si>
    <t>4589635-425885</t>
    <phoneticPr fontId="8"/>
  </si>
  <si>
    <t>1022</t>
  </si>
  <si>
    <t>PRGR-1022</t>
    <phoneticPr fontId="8"/>
  </si>
  <si>
    <t>ハーバリウム ナチュラルブルー</t>
  </si>
  <si>
    <t>4589635-425878</t>
    <phoneticPr fontId="8"/>
  </si>
  <si>
    <t>1021</t>
  </si>
  <si>
    <t>PRGR-1021</t>
    <phoneticPr fontId="8"/>
  </si>
  <si>
    <t>ハーバリウム 多肉植物 ミックスC</t>
  </si>
  <si>
    <t>4589635-425861</t>
    <phoneticPr fontId="8"/>
  </si>
  <si>
    <t>1020</t>
  </si>
  <si>
    <t>PRGR-1020</t>
    <phoneticPr fontId="8"/>
  </si>
  <si>
    <t>ハーバリウム 多肉植物 ミックスB</t>
  </si>
  <si>
    <t>4589635-425854</t>
    <phoneticPr fontId="8"/>
  </si>
  <si>
    <t>1019</t>
  </si>
  <si>
    <t>PRGR-1019</t>
    <phoneticPr fontId="8"/>
  </si>
  <si>
    <t>ハーバリウム 多肉植物 ミックスA</t>
  </si>
  <si>
    <t>4589635-425847</t>
    <phoneticPr fontId="8"/>
  </si>
  <si>
    <t>1018</t>
  </si>
  <si>
    <t>PRGR-1018</t>
    <phoneticPr fontId="8"/>
  </si>
  <si>
    <t>22年7月ＥＣのみ再販</t>
    <rPh sb="2" eb="3">
      <t>ネン</t>
    </rPh>
    <rPh sb="4" eb="5">
      <t>ガツ</t>
    </rPh>
    <rPh sb="9" eb="11">
      <t>サイハン</t>
    </rPh>
    <phoneticPr fontId="8"/>
  </si>
  <si>
    <t>約W26×D26×H35cm　器のみ：径上9.3・下12×H12cm</t>
    <phoneticPr fontId="8"/>
  </si>
  <si>
    <t>パキラ ガラストラペゾイド</t>
  </si>
  <si>
    <t>4589635-425830</t>
    <phoneticPr fontId="8"/>
  </si>
  <si>
    <t>1017E</t>
  </si>
  <si>
    <t>PRGR-1017E</t>
    <phoneticPr fontId="8"/>
  </si>
  <si>
    <t xml:space="preserve">ガラスベース </t>
    <phoneticPr fontId="8"/>
  </si>
  <si>
    <t>PRGR-1017Sより品番変更</t>
    <rPh sb="12" eb="14">
      <t>ヒンバン</t>
    </rPh>
    <rPh sb="14" eb="16">
      <t>ヘンコウ</t>
    </rPh>
    <phoneticPr fontId="8"/>
  </si>
  <si>
    <t>約W26×D26×H35cm　器のみ：Φ上9.3・下12×H12cm</t>
  </si>
  <si>
    <t>4589635-425823</t>
    <phoneticPr fontId="8"/>
  </si>
  <si>
    <t>1017</t>
    <phoneticPr fontId="8"/>
  </si>
  <si>
    <t>PRGR-1017</t>
    <phoneticPr fontId="8"/>
  </si>
  <si>
    <t>アジアンタム／皿付プランターＳ Ｈ14</t>
  </si>
  <si>
    <t>4589635-425809</t>
    <phoneticPr fontId="8"/>
  </si>
  <si>
    <t>1016S</t>
  </si>
  <si>
    <t>PRGR-1016S</t>
    <phoneticPr fontId="8"/>
  </si>
  <si>
    <t>4589635-425816</t>
    <phoneticPr fontId="8"/>
  </si>
  <si>
    <t>1016E</t>
  </si>
  <si>
    <t>PRGR-1016E</t>
    <phoneticPr fontId="8"/>
  </si>
  <si>
    <t>シダ／皿付プランターＳ Ｈ14</t>
  </si>
  <si>
    <t>4589635-425786</t>
    <phoneticPr fontId="8"/>
  </si>
  <si>
    <t>1015S</t>
  </si>
  <si>
    <t>PRGR-1015S</t>
    <phoneticPr fontId="8"/>
  </si>
  <si>
    <t>4589635-425793</t>
    <phoneticPr fontId="8"/>
  </si>
  <si>
    <t>1015E</t>
  </si>
  <si>
    <t>PRGR-1015E</t>
    <phoneticPr fontId="8"/>
  </si>
  <si>
    <t>ジュート
ファイバー</t>
    <phoneticPr fontId="8"/>
  </si>
  <si>
    <t>スパニッシュモス／皿付プランターＳ Ｈ14</t>
  </si>
  <si>
    <t>4589635-425779</t>
    <phoneticPr fontId="8"/>
  </si>
  <si>
    <t>1014</t>
  </si>
  <si>
    <t>PRGR-1014</t>
  </si>
  <si>
    <t>アジアンタム／皿付グレープランター Ｈ13</t>
  </si>
  <si>
    <t>4589635-425755</t>
    <phoneticPr fontId="8"/>
  </si>
  <si>
    <t>1013S</t>
  </si>
  <si>
    <t>PRGR-1013S</t>
    <phoneticPr fontId="8"/>
  </si>
  <si>
    <t>4589635-425762</t>
    <phoneticPr fontId="8"/>
  </si>
  <si>
    <t>1013E</t>
  </si>
  <si>
    <t>PRGR-1013E</t>
    <phoneticPr fontId="8"/>
  </si>
  <si>
    <t>ガジュマル／皿付グレープランター Ｈ13</t>
  </si>
  <si>
    <t>4589635-425748</t>
    <phoneticPr fontId="8"/>
  </si>
  <si>
    <t>1012</t>
  </si>
  <si>
    <t>PRGR-1012</t>
  </si>
  <si>
    <t>スパニッシュモス／皿付グレープランター Ｈ13</t>
  </si>
  <si>
    <t>4589635-425731</t>
    <phoneticPr fontId="8"/>
  </si>
  <si>
    <t>1011</t>
  </si>
  <si>
    <t>PRGR-1011</t>
  </si>
  <si>
    <t>テッセンソウ／皿付グレープランター Ｈ13</t>
  </si>
  <si>
    <t>4589635-425717</t>
    <phoneticPr fontId="8"/>
  </si>
  <si>
    <t>1010S</t>
  </si>
  <si>
    <t>PRGR-1010S</t>
    <phoneticPr fontId="8"/>
  </si>
  <si>
    <t>4589635-425724</t>
    <phoneticPr fontId="8"/>
  </si>
  <si>
    <t>1010E</t>
  </si>
  <si>
    <t>PRGR-1010E</t>
    <phoneticPr fontId="8"/>
  </si>
  <si>
    <t>シュガーバイン／皿付グレープランター Ｈ13</t>
  </si>
  <si>
    <t>4589635-425694</t>
    <phoneticPr fontId="8"/>
  </si>
  <si>
    <t>1009S</t>
  </si>
  <si>
    <t>PRGR-1009S</t>
    <phoneticPr fontId="8"/>
  </si>
  <si>
    <t>4589635-425700</t>
    <phoneticPr fontId="8"/>
  </si>
  <si>
    <t>1009E</t>
  </si>
  <si>
    <t>PRGR-1009E</t>
    <phoneticPr fontId="8"/>
  </si>
  <si>
    <t>グリーンネックレス／皿付グレープランター Ｈ13</t>
  </si>
  <si>
    <t>4589635-425670</t>
    <phoneticPr fontId="8"/>
  </si>
  <si>
    <t>1008S</t>
  </si>
  <si>
    <t>PRGR-1008S</t>
    <phoneticPr fontId="8"/>
  </si>
  <si>
    <t>4589635-425687</t>
    <phoneticPr fontId="8"/>
  </si>
  <si>
    <t>1008E</t>
  </si>
  <si>
    <t>PRGR-1008E</t>
    <phoneticPr fontId="8"/>
  </si>
  <si>
    <t>リプサリス／皿付グレープランター Ｈ13</t>
  </si>
  <si>
    <t>4589635-425656</t>
    <phoneticPr fontId="8"/>
  </si>
  <si>
    <t>1007S</t>
  </si>
  <si>
    <t>PRGR-1007S</t>
    <phoneticPr fontId="8"/>
  </si>
  <si>
    <t>4589635-425663</t>
    <phoneticPr fontId="8"/>
  </si>
  <si>
    <t>1007E</t>
  </si>
  <si>
    <t>PRGR-1007E</t>
    <phoneticPr fontId="8"/>
  </si>
  <si>
    <t>A-2号</t>
    <rPh sb="3" eb="4">
      <t>ゴウ</t>
    </rPh>
    <phoneticPr fontId="8"/>
  </si>
  <si>
    <t>A-11号</t>
  </si>
  <si>
    <t>約W25×D20×H15cm　器のみ：Φ10.8×H5.6cm</t>
  </si>
  <si>
    <t>アジアンタム 白陶器S</t>
  </si>
  <si>
    <t>4589635425632</t>
    <phoneticPr fontId="8"/>
  </si>
  <si>
    <t>1006S</t>
  </si>
  <si>
    <t>PRGR-1006S</t>
    <phoneticPr fontId="8"/>
  </si>
  <si>
    <t>アジアンタム 白陶器S</t>
    <phoneticPr fontId="8"/>
  </si>
  <si>
    <t>4589635425649</t>
    <phoneticPr fontId="8"/>
  </si>
  <si>
    <t>1006E</t>
  </si>
  <si>
    <t>PRGR-1006E</t>
    <phoneticPr fontId="8"/>
  </si>
  <si>
    <t>約W13×D12×H12cm　器のみ：Φ10.8×H5.6cm</t>
  </si>
  <si>
    <t>4589635-425618</t>
    <phoneticPr fontId="8"/>
  </si>
  <si>
    <t>1005S</t>
  </si>
  <si>
    <t>4589635-425625</t>
    <phoneticPr fontId="8"/>
  </si>
  <si>
    <t>1005E</t>
  </si>
  <si>
    <t>約W22×D22×H14cm　器のみ：Φ10.8×H5.6cm</t>
  </si>
  <si>
    <t>1004S</t>
  </si>
  <si>
    <t>1004E</t>
  </si>
  <si>
    <t>多肉植物ミックスE／白陶器S</t>
    <phoneticPr fontId="8"/>
  </si>
  <si>
    <t>4589635-425571</t>
    <phoneticPr fontId="8"/>
  </si>
  <si>
    <t>1003S</t>
  </si>
  <si>
    <t>PRGR-1003S</t>
    <phoneticPr fontId="8"/>
  </si>
  <si>
    <t>4589635-425588</t>
    <phoneticPr fontId="8"/>
  </si>
  <si>
    <t>1003E</t>
  </si>
  <si>
    <t>PRGR-1003E</t>
    <phoneticPr fontId="8"/>
  </si>
  <si>
    <t>約W11×D11×H13cm　器のみ：W7.5×D7.5×H7cm(皿込)</t>
    <phoneticPr fontId="8"/>
  </si>
  <si>
    <t>1002S</t>
  </si>
  <si>
    <t>1002E</t>
  </si>
  <si>
    <t>約W10×D10×H11cm　器のみ：W7.5×D7.5×H7cm(皿込)</t>
    <phoneticPr fontId="8"/>
  </si>
  <si>
    <t>4589635-425533</t>
    <phoneticPr fontId="8"/>
  </si>
  <si>
    <t>1001S</t>
  </si>
  <si>
    <t>4589635-425540</t>
    <phoneticPr fontId="8"/>
  </si>
  <si>
    <t>1001E</t>
  </si>
  <si>
    <t>約W15×D15×H12cm　器のみ：W7.5×D7.5×H7cm(皿込)</t>
    <phoneticPr fontId="8"/>
  </si>
  <si>
    <t>1000S</t>
  </si>
  <si>
    <t>1000E</t>
  </si>
  <si>
    <r>
      <t>約W70×D70×H80cm　 器のみ：</t>
    </r>
    <r>
      <rPr>
        <sz val="6"/>
        <color rgb="FFFF0000"/>
        <rFont val="游ゴシック"/>
        <family val="3"/>
        <charset val="128"/>
      </rPr>
      <t>Φ19</t>
    </r>
    <r>
      <rPr>
        <sz val="6"/>
        <rFont val="游ゴシック"/>
        <family val="3"/>
        <charset val="128"/>
      </rPr>
      <t>×H18cm</t>
    </r>
    <phoneticPr fontId="8"/>
  </si>
  <si>
    <t>10</t>
  </si>
  <si>
    <t>インナーポット</t>
    <phoneticPr fontId="8"/>
  </si>
  <si>
    <t>約W45×D45×H66cm　 器のみ：Φ16×H14cm</t>
    <phoneticPr fontId="8"/>
  </si>
  <si>
    <t>ウンベラータ インナーポット 5号</t>
    <phoneticPr fontId="8"/>
  </si>
  <si>
    <t>4589635440956</t>
  </si>
  <si>
    <t>09LO</t>
    <phoneticPr fontId="8"/>
  </si>
  <si>
    <t>PRGR-09LO</t>
    <phoneticPr fontId="8"/>
  </si>
  <si>
    <t>0999S</t>
  </si>
  <si>
    <t>0999E</t>
  </si>
  <si>
    <t>0998S</t>
  </si>
  <si>
    <t>0998E</t>
  </si>
  <si>
    <t>約W10×D10×H16cm　器のみ：W7.5×D7.5×H7cm(皿込)</t>
    <phoneticPr fontId="8"/>
  </si>
  <si>
    <t>0997S</t>
  </si>
  <si>
    <t>0997E</t>
  </si>
  <si>
    <t>グリーンネックレス/皿付ミニベース</t>
    <phoneticPr fontId="8"/>
  </si>
  <si>
    <t>4589635-425434</t>
    <phoneticPr fontId="8"/>
  </si>
  <si>
    <t>0996S</t>
  </si>
  <si>
    <t>PRGR-0996S</t>
    <phoneticPr fontId="8"/>
  </si>
  <si>
    <t>4589635-425441</t>
    <phoneticPr fontId="8"/>
  </si>
  <si>
    <t>0996E</t>
  </si>
  <si>
    <t>PRGR-0996E</t>
    <phoneticPr fontId="8"/>
  </si>
  <si>
    <t>約W7.5×D7.5×H13cm　器のみ：W7.5×D7.5×H7cm(皿込)</t>
    <phoneticPr fontId="8"/>
  </si>
  <si>
    <t>0995S</t>
  </si>
  <si>
    <t>0995E</t>
  </si>
  <si>
    <t>約W7.5×D7.5×H11cm　器のみ：W7.5×D7.5×H7cm(皿込)</t>
    <phoneticPr fontId="8"/>
  </si>
  <si>
    <t>0994S</t>
  </si>
  <si>
    <t>0994E</t>
    <phoneticPr fontId="8"/>
  </si>
  <si>
    <t>ミニエケベリア/皿付ミニベース</t>
    <phoneticPr fontId="8"/>
  </si>
  <si>
    <t>4589635-425373</t>
    <phoneticPr fontId="8"/>
  </si>
  <si>
    <t>0993S</t>
  </si>
  <si>
    <t>PRGR-0993S</t>
    <phoneticPr fontId="8"/>
  </si>
  <si>
    <t>皿付ミニベース</t>
  </si>
  <si>
    <t>4589635-425380</t>
    <phoneticPr fontId="8"/>
  </si>
  <si>
    <t>0993E</t>
  </si>
  <si>
    <t>PRGR-0993E</t>
    <phoneticPr fontId="8"/>
  </si>
  <si>
    <t>アエオニウム/皿付ミニベース</t>
    <phoneticPr fontId="8"/>
  </si>
  <si>
    <t>4589635-425359</t>
    <phoneticPr fontId="8"/>
  </si>
  <si>
    <t>0992S</t>
  </si>
  <si>
    <t>PRGR-0992S</t>
    <phoneticPr fontId="8"/>
  </si>
  <si>
    <t>4589635-425366</t>
    <phoneticPr fontId="8"/>
  </si>
  <si>
    <t>0992E</t>
  </si>
  <si>
    <t>PRGR-0992E</t>
    <phoneticPr fontId="8"/>
  </si>
  <si>
    <t>セダム・グリーン/皿付ミニベース</t>
    <phoneticPr fontId="8"/>
  </si>
  <si>
    <t>4589635-425335</t>
    <phoneticPr fontId="8"/>
  </si>
  <si>
    <t>0991S</t>
  </si>
  <si>
    <t>PRGR-0991S</t>
    <phoneticPr fontId="8"/>
  </si>
  <si>
    <t>4589635-425342</t>
    <phoneticPr fontId="8"/>
  </si>
  <si>
    <t>0991E</t>
  </si>
  <si>
    <t>PRGR-0991E</t>
    <phoneticPr fontId="8"/>
  </si>
  <si>
    <t>約W8.5×D8.5×H10.5cm　器のみ：W7.5×D7.5×H7cm(皿込)</t>
    <phoneticPr fontId="8"/>
  </si>
  <si>
    <t>0990S</t>
  </si>
  <si>
    <t>0990E</t>
  </si>
  <si>
    <t>EC
18年2月発売</t>
    <phoneticPr fontId="8"/>
  </si>
  <si>
    <t>スズラン／ウォーターシリンダーH10 
2個セット</t>
  </si>
  <si>
    <t>4589635-424604</t>
    <phoneticPr fontId="8"/>
  </si>
  <si>
    <t>0989</t>
  </si>
  <si>
    <t>PRGR-0989</t>
    <phoneticPr fontId="8"/>
  </si>
  <si>
    <t>フェイクウォーター</t>
  </si>
  <si>
    <t>スズラン／ウォータートラぺゾイドS</t>
    <phoneticPr fontId="8"/>
  </si>
  <si>
    <t>4589635-424598</t>
    <phoneticPr fontId="8"/>
  </si>
  <si>
    <t>0988</t>
  </si>
  <si>
    <t>PRGR-0988</t>
    <phoneticPr fontId="8"/>
  </si>
  <si>
    <t>ムスカリ／ウォーターシリンダーH10 
2個セット</t>
  </si>
  <si>
    <t>4589635-424581</t>
    <phoneticPr fontId="8"/>
  </si>
  <si>
    <t>0987</t>
  </si>
  <si>
    <t>PRGR-0987</t>
    <phoneticPr fontId="8"/>
  </si>
  <si>
    <t>ムスカリ／ウォータートラぺゾイドS</t>
    <phoneticPr fontId="8"/>
  </si>
  <si>
    <t>4589635-424574</t>
    <phoneticPr fontId="8"/>
  </si>
  <si>
    <t>0986</t>
  </si>
  <si>
    <t>PRGR-0986</t>
    <phoneticPr fontId="8"/>
  </si>
  <si>
    <t>ストレチア/プランターH170</t>
    <phoneticPr fontId="8"/>
  </si>
  <si>
    <t>4589635-424444</t>
    <phoneticPr fontId="8"/>
  </si>
  <si>
    <t>0985W</t>
  </si>
  <si>
    <t>PRGR-0985W</t>
  </si>
  <si>
    <t>4589635-424437</t>
    <phoneticPr fontId="8"/>
  </si>
  <si>
    <t>0985R</t>
  </si>
  <si>
    <t>PRGR-0985R</t>
  </si>
  <si>
    <t>4589635-424451</t>
    <phoneticPr fontId="8"/>
  </si>
  <si>
    <t>0985E</t>
  </si>
  <si>
    <t>PRGR-0985E</t>
  </si>
  <si>
    <t>A-62号</t>
  </si>
  <si>
    <t>約W55×D55×H165cm　器のみ：Φ24×H51cm</t>
  </si>
  <si>
    <t>0985</t>
    <phoneticPr fontId="8"/>
  </si>
  <si>
    <t>ストレチア／ＦＲＰ H50 BK</t>
  </si>
  <si>
    <t>4589635-424550</t>
    <phoneticPr fontId="8"/>
  </si>
  <si>
    <t>0984W</t>
  </si>
  <si>
    <t>PRGR-098４W</t>
  </si>
  <si>
    <t>4589635-424543</t>
    <phoneticPr fontId="8"/>
  </si>
  <si>
    <t>0984R</t>
  </si>
  <si>
    <t>PRGR-098４R</t>
  </si>
  <si>
    <t>4589635-424567</t>
    <phoneticPr fontId="8"/>
  </si>
  <si>
    <t>0984E</t>
  </si>
  <si>
    <t>PRGR-098４E</t>
  </si>
  <si>
    <t>ストレチア／ＦＲＰ H50 ＷＨ</t>
  </si>
  <si>
    <t>4589635-424529</t>
    <phoneticPr fontId="8"/>
  </si>
  <si>
    <t>0983W</t>
  </si>
  <si>
    <t>PRGR-0983W</t>
  </si>
  <si>
    <t>4589635-424512</t>
    <phoneticPr fontId="8"/>
  </si>
  <si>
    <t>0983R</t>
  </si>
  <si>
    <t>PRGR-0983R</t>
  </si>
  <si>
    <t xml:space="preserve">A-59 </t>
    <phoneticPr fontId="8"/>
  </si>
  <si>
    <t>4589635-424536</t>
    <phoneticPr fontId="8"/>
  </si>
  <si>
    <t>0983E</t>
  </si>
  <si>
    <t>PRGR-0983E</t>
  </si>
  <si>
    <t>ストレチア／皿付プランターL H35</t>
  </si>
  <si>
    <t>4589635-424505</t>
    <phoneticPr fontId="8"/>
  </si>
  <si>
    <t>0982W</t>
  </si>
  <si>
    <t>PRGR-0982W</t>
  </si>
  <si>
    <t>4589635-424499</t>
    <phoneticPr fontId="8"/>
  </si>
  <si>
    <t>0982C</t>
  </si>
  <si>
    <t>PRGR-0982C</t>
  </si>
  <si>
    <t>約W55×D55×H155cm　器のみ：Φ18×H36cm</t>
  </si>
  <si>
    <t>ストレリチア スリムプランター H155cm</t>
  </si>
  <si>
    <t>4589635424475</t>
    <phoneticPr fontId="8"/>
  </si>
  <si>
    <t>0981W</t>
  </si>
  <si>
    <t>PRGR-0981W</t>
  </si>
  <si>
    <t>4589635424468</t>
    <phoneticPr fontId="8"/>
  </si>
  <si>
    <t>0981R</t>
  </si>
  <si>
    <t>PRGR-0981R</t>
    <phoneticPr fontId="8"/>
  </si>
  <si>
    <t>4589635424482</t>
    <phoneticPr fontId="8"/>
  </si>
  <si>
    <t>0981E</t>
  </si>
  <si>
    <t>PRGR-0981E</t>
    <phoneticPr fontId="8"/>
  </si>
  <si>
    <t>約Ｗ350×Ｄ250×H350ｍｍ</t>
    <phoneticPr fontId="8"/>
  </si>
  <si>
    <t>グリーンミックスB／ウォールデコスクエア</t>
    <phoneticPr fontId="8"/>
  </si>
  <si>
    <t>4589635-422419</t>
    <phoneticPr fontId="8"/>
  </si>
  <si>
    <t>PRGR-0976</t>
  </si>
  <si>
    <t>約Ｗ350×Ｄ250×H550ｍｍ</t>
    <phoneticPr fontId="8"/>
  </si>
  <si>
    <t>グリーンミックスＡ／ウォールデコスクエア</t>
    <phoneticPr fontId="8"/>
  </si>
  <si>
    <t>4589635-422402</t>
    <phoneticPr fontId="8"/>
  </si>
  <si>
    <t>0975</t>
  </si>
  <si>
    <t>PRGR-0975</t>
    <phoneticPr fontId="8"/>
  </si>
  <si>
    <t>約Ｗ180×Ｄ100×H180ｍｍ</t>
    <phoneticPr fontId="8"/>
  </si>
  <si>
    <t>多肉植物ミックスＢ／ウォールデコS</t>
    <phoneticPr fontId="8"/>
  </si>
  <si>
    <t>4589635-422396</t>
    <phoneticPr fontId="8"/>
  </si>
  <si>
    <t>PRGR-0974</t>
  </si>
  <si>
    <t>多肉植物ミックスＡ／ウォールデコS</t>
    <phoneticPr fontId="8"/>
  </si>
  <si>
    <t>4589635-422389</t>
    <phoneticPr fontId="8"/>
  </si>
  <si>
    <t>0973</t>
  </si>
  <si>
    <t>PRGR-0973</t>
    <phoneticPr fontId="8"/>
  </si>
  <si>
    <t>約W600×D600×H1850mm</t>
    <phoneticPr fontId="8"/>
  </si>
  <si>
    <t>フィカス／ナチュラルバスケット H31 グレー</t>
  </si>
  <si>
    <t>4589635-422372</t>
    <phoneticPr fontId="8"/>
  </si>
  <si>
    <t>0972</t>
  </si>
  <si>
    <t>PRGR-0972</t>
    <phoneticPr fontId="8"/>
  </si>
  <si>
    <t>約W750×D700×H1750mm</t>
    <phoneticPr fontId="8"/>
  </si>
  <si>
    <t>ストレチア／ナチュラルバスケット H31 グレー</t>
  </si>
  <si>
    <t>4589635-422365</t>
    <phoneticPr fontId="8"/>
  </si>
  <si>
    <t>PRGR-097１</t>
  </si>
  <si>
    <t>約W500×D500×H1700mm</t>
    <phoneticPr fontId="8"/>
  </si>
  <si>
    <t>ウンベラータ／ナチュラルバスケット H31 グレー</t>
  </si>
  <si>
    <t>4589635-422358</t>
    <phoneticPr fontId="8"/>
  </si>
  <si>
    <t>PRGR-0970</t>
  </si>
  <si>
    <t>約W550×D550×H1450mm</t>
    <phoneticPr fontId="8"/>
  </si>
  <si>
    <t>パキラ／ナチュラルバスケット H28 グレー</t>
  </si>
  <si>
    <t>4589635-422341</t>
    <phoneticPr fontId="8"/>
  </si>
  <si>
    <t>0969</t>
  </si>
  <si>
    <t>PRGR-0969</t>
    <phoneticPr fontId="8"/>
  </si>
  <si>
    <t>約W500×D500×H720mm</t>
    <phoneticPr fontId="8"/>
  </si>
  <si>
    <t>アロエ／ナチュラルバスケット H28 グレー</t>
  </si>
  <si>
    <t>4589635-422334</t>
    <phoneticPr fontId="8"/>
  </si>
  <si>
    <t>0968</t>
  </si>
  <si>
    <t>PRGR-0968</t>
    <phoneticPr fontId="8"/>
  </si>
  <si>
    <t>約W550×D550×H1650mm</t>
    <phoneticPr fontId="8"/>
  </si>
  <si>
    <t>パキラ/プランターH165</t>
    <phoneticPr fontId="8"/>
  </si>
  <si>
    <t>4589635-422310</t>
    <phoneticPr fontId="8"/>
  </si>
  <si>
    <t>0967W</t>
  </si>
  <si>
    <t>PRGR-0967W</t>
    <phoneticPr fontId="8"/>
  </si>
  <si>
    <t>4589635-422303</t>
    <phoneticPr fontId="8"/>
  </si>
  <si>
    <t>0967R</t>
  </si>
  <si>
    <t>PRGR-0967R</t>
    <phoneticPr fontId="8"/>
  </si>
  <si>
    <t>4589635-422327</t>
    <phoneticPr fontId="8"/>
  </si>
  <si>
    <t>0967E</t>
  </si>
  <si>
    <t>PRGR-0967E</t>
    <phoneticPr fontId="8"/>
  </si>
  <si>
    <t>フィカス／皿付プランターL H35</t>
  </si>
  <si>
    <t>4589635-422297</t>
    <phoneticPr fontId="8"/>
  </si>
  <si>
    <t>0966</t>
  </si>
  <si>
    <t>PRGR-0966</t>
    <phoneticPr fontId="8"/>
  </si>
  <si>
    <t>約W750×D700×H1850mm</t>
    <phoneticPr fontId="8"/>
  </si>
  <si>
    <t>4589635-422273</t>
    <phoneticPr fontId="8"/>
  </si>
  <si>
    <t>0965W</t>
  </si>
  <si>
    <t>PRGR-0965W</t>
    <phoneticPr fontId="8"/>
  </si>
  <si>
    <t>4589635-422266</t>
    <phoneticPr fontId="8"/>
  </si>
  <si>
    <t>0965R</t>
  </si>
  <si>
    <t>PRGR-0965R</t>
    <phoneticPr fontId="8"/>
  </si>
  <si>
    <t>4589635-422280</t>
    <phoneticPr fontId="8"/>
  </si>
  <si>
    <t>0965E</t>
  </si>
  <si>
    <t>PRGR-0965E</t>
    <phoneticPr fontId="8"/>
  </si>
  <si>
    <t>ストレチア／ＦＲＰ  H50 ＷＨ</t>
  </si>
  <si>
    <t>4589635-422242</t>
    <phoneticPr fontId="8"/>
  </si>
  <si>
    <t>0964W</t>
  </si>
  <si>
    <t>PRGR-0964W</t>
  </si>
  <si>
    <t>4589635-422235</t>
    <phoneticPr fontId="8"/>
  </si>
  <si>
    <t>0964R</t>
  </si>
  <si>
    <t>PRGR-0964R</t>
  </si>
  <si>
    <t>4589635-422259</t>
    <phoneticPr fontId="8"/>
  </si>
  <si>
    <t>0964E</t>
  </si>
  <si>
    <t>PRGR-0964E</t>
  </si>
  <si>
    <t>W500×  D500×  H1400mm</t>
    <phoneticPr fontId="8"/>
  </si>
  <si>
    <t>ホワイトチーズウッド／皿付スリムプランター H36</t>
  </si>
  <si>
    <t>4589635-422211</t>
    <phoneticPr fontId="8"/>
  </si>
  <si>
    <t>0963W</t>
  </si>
  <si>
    <t>PRGR-0963W</t>
    <phoneticPr fontId="8"/>
  </si>
  <si>
    <t>4589635-422204</t>
    <phoneticPr fontId="8"/>
  </si>
  <si>
    <t>0963R</t>
  </si>
  <si>
    <t>PRGR-0963R</t>
    <phoneticPr fontId="8"/>
  </si>
  <si>
    <t>4589635-422228</t>
    <phoneticPr fontId="8"/>
  </si>
  <si>
    <t>0963E</t>
  </si>
  <si>
    <t>PRGR-0963E</t>
    <phoneticPr fontId="8"/>
  </si>
  <si>
    <t>17年6月末発売</t>
    <rPh sb="2" eb="3">
      <t>ネン</t>
    </rPh>
    <rPh sb="4" eb="5">
      <t>ガツ</t>
    </rPh>
    <rPh sb="5" eb="6">
      <t>マツ</t>
    </rPh>
    <rPh sb="6" eb="8">
      <t>ハツバイ</t>
    </rPh>
    <phoneticPr fontId="8"/>
  </si>
  <si>
    <t>約W350×D350×H500mm</t>
    <phoneticPr fontId="8"/>
  </si>
  <si>
    <t xml:space="preserve">テッセンソウ／皿付スリムプランター H36 </t>
  </si>
  <si>
    <t>4589635-422181</t>
    <phoneticPr fontId="8"/>
  </si>
  <si>
    <t>0962S</t>
  </si>
  <si>
    <t>PRGR-0962S</t>
    <phoneticPr fontId="8"/>
  </si>
  <si>
    <t>約W350×D350×H500mm</t>
  </si>
  <si>
    <t>4589635-422198</t>
    <phoneticPr fontId="8"/>
  </si>
  <si>
    <t>0962E</t>
  </si>
  <si>
    <t>PRGR-0962E</t>
    <phoneticPr fontId="8"/>
  </si>
  <si>
    <t>ジュートファイバー</t>
    <phoneticPr fontId="8"/>
  </si>
  <si>
    <t>約Ｗ330×Ｄ330×H330ｍｍ</t>
    <phoneticPr fontId="8"/>
  </si>
  <si>
    <t>テッセンソウ／皿付プランターM  H20</t>
  </si>
  <si>
    <t>4589635-422174</t>
    <phoneticPr fontId="8"/>
  </si>
  <si>
    <t>0961</t>
  </si>
  <si>
    <t>PRGR-0961</t>
    <phoneticPr fontId="8"/>
  </si>
  <si>
    <t xml:space="preserve">約W500×D500×H1300mm </t>
    <phoneticPr fontId="8"/>
  </si>
  <si>
    <t>ホワイトチーズウッド/ガラスシリンダーH50</t>
    <phoneticPr fontId="8"/>
  </si>
  <si>
    <t>4589635-422167</t>
    <phoneticPr fontId="8"/>
  </si>
  <si>
    <t>0960</t>
  </si>
  <si>
    <t>PRGR-0960</t>
    <phoneticPr fontId="8"/>
  </si>
  <si>
    <t>約W400 ×D400×H1050mm</t>
    <phoneticPr fontId="8"/>
  </si>
  <si>
    <t>サラサドウダン/ガラスシリンダーH35</t>
    <phoneticPr fontId="8"/>
  </si>
  <si>
    <t>4589635-422150</t>
    <phoneticPr fontId="8"/>
  </si>
  <si>
    <t>0959</t>
  </si>
  <si>
    <t>PRGR-0959</t>
    <phoneticPr fontId="8"/>
  </si>
  <si>
    <t>約Ｗ350×Ｄ350×H380ｍｍ</t>
    <phoneticPr fontId="8"/>
  </si>
  <si>
    <t>ドウダンツツジ／ウォータートラぺゾイド</t>
    <phoneticPr fontId="8"/>
  </si>
  <si>
    <t>4589635-422129</t>
    <phoneticPr fontId="8"/>
  </si>
  <si>
    <t>0958</t>
  </si>
  <si>
    <t>PRGR-0958</t>
    <phoneticPr fontId="8"/>
  </si>
  <si>
    <t>20再販
仕様変更</t>
    <rPh sb="2" eb="4">
      <t>サイハン</t>
    </rPh>
    <phoneticPr fontId="8"/>
  </si>
  <si>
    <t>約W30×D18×H25cm　器のみ：Φ上9.3・下12×H12cm</t>
  </si>
  <si>
    <t>0957</t>
  </si>
  <si>
    <t>約W240×Ｄ240×Ｈ270ｍｍ</t>
    <phoneticPr fontId="8"/>
  </si>
  <si>
    <t>リプサリス/ガラスシリンダーH20</t>
    <phoneticPr fontId="8"/>
  </si>
  <si>
    <t>4589635-422105</t>
    <phoneticPr fontId="8"/>
  </si>
  <si>
    <t>0956</t>
  </si>
  <si>
    <t>PRGR-0956</t>
    <phoneticPr fontId="8"/>
  </si>
  <si>
    <t>約W380×Ｄ380×Ｈ320ｍｍ</t>
    <phoneticPr fontId="8"/>
  </si>
  <si>
    <t>チランジア/ガラスシリンダーH20</t>
    <phoneticPr fontId="8"/>
  </si>
  <si>
    <t>4589635-422099</t>
    <phoneticPr fontId="8"/>
  </si>
  <si>
    <t>0955</t>
  </si>
  <si>
    <t>PRGR-0955</t>
    <phoneticPr fontId="8"/>
  </si>
  <si>
    <t>約W210×Ｄ210×Ｈ410ｍｍ</t>
    <phoneticPr fontId="8"/>
  </si>
  <si>
    <t>エケベリア×3/ガラスシリンダーH20</t>
    <phoneticPr fontId="8"/>
  </si>
  <si>
    <t>4589635-422082</t>
    <phoneticPr fontId="8"/>
  </si>
  <si>
    <t>0954</t>
  </si>
  <si>
    <t>PRGR-0954</t>
    <phoneticPr fontId="8"/>
  </si>
  <si>
    <t>約Φ100×H185</t>
  </si>
  <si>
    <t>多肉植物ミックスB/ガラスドームL</t>
    <phoneticPr fontId="8"/>
  </si>
  <si>
    <t>4589635-422075</t>
    <phoneticPr fontId="8"/>
  </si>
  <si>
    <t>0953</t>
  </si>
  <si>
    <t>PRGR-0953</t>
    <phoneticPr fontId="8"/>
  </si>
  <si>
    <t>多肉植物ミックスA/ガラスドームL</t>
    <phoneticPr fontId="8"/>
  </si>
  <si>
    <t>4589635-422068</t>
    <phoneticPr fontId="8"/>
  </si>
  <si>
    <t>0952</t>
  </si>
  <si>
    <t>PRGR-0952</t>
    <phoneticPr fontId="8"/>
  </si>
  <si>
    <t>約Φ75×H165</t>
  </si>
  <si>
    <t>多肉植物ミックスB/ガラスドームM</t>
    <phoneticPr fontId="8"/>
  </si>
  <si>
    <t>4589635-422051</t>
    <phoneticPr fontId="8"/>
  </si>
  <si>
    <t>0951</t>
  </si>
  <si>
    <t>PRGR-0951</t>
    <phoneticPr fontId="8"/>
  </si>
  <si>
    <t>多肉植物ミックスA/ガラスドームM</t>
    <phoneticPr fontId="8"/>
  </si>
  <si>
    <t>4589635-422044</t>
    <phoneticPr fontId="8"/>
  </si>
  <si>
    <t>0950</t>
  </si>
  <si>
    <t>PRGR-0950</t>
    <phoneticPr fontId="8"/>
  </si>
  <si>
    <t>約W140×Ｄ140×Ｈ200ｍｍ</t>
    <phoneticPr fontId="8"/>
  </si>
  <si>
    <t>ガジュマル／ガラストラぺゾイド</t>
    <phoneticPr fontId="8"/>
  </si>
  <si>
    <t>4589635-422020</t>
    <phoneticPr fontId="8"/>
  </si>
  <si>
    <t>0949S</t>
  </si>
  <si>
    <t>PRGR-0949S</t>
    <phoneticPr fontId="8"/>
  </si>
  <si>
    <t>4589635-422037</t>
    <phoneticPr fontId="8"/>
  </si>
  <si>
    <t>0949E</t>
  </si>
  <si>
    <t>PRGR-0949E</t>
    <phoneticPr fontId="8"/>
  </si>
  <si>
    <t>約W200×Ｄ180×Ｈ750ｍｍ</t>
    <phoneticPr fontId="8"/>
  </si>
  <si>
    <t>スパニッシュモス／ガラストラぺゾイド</t>
    <phoneticPr fontId="8"/>
  </si>
  <si>
    <t>4589635-422006</t>
    <phoneticPr fontId="8"/>
  </si>
  <si>
    <t>0948S</t>
  </si>
  <si>
    <t>PRGR-0948S</t>
    <phoneticPr fontId="8"/>
  </si>
  <si>
    <t>4589635-422013</t>
    <phoneticPr fontId="8"/>
  </si>
  <si>
    <t>0948E</t>
  </si>
  <si>
    <t>PRGR-0948E</t>
    <phoneticPr fontId="8"/>
  </si>
  <si>
    <t>約W200×Ｄ230×Ｈ550ｍｍ</t>
    <phoneticPr fontId="8"/>
  </si>
  <si>
    <t>テッセンソウ／ガラストラぺゾイド</t>
    <phoneticPr fontId="8"/>
  </si>
  <si>
    <t>4589635-421986</t>
    <phoneticPr fontId="8"/>
  </si>
  <si>
    <t>0947S</t>
  </si>
  <si>
    <t>PRGR-0947S</t>
    <phoneticPr fontId="8"/>
  </si>
  <si>
    <t>4589635-421993</t>
    <phoneticPr fontId="8"/>
  </si>
  <si>
    <t>0947E</t>
  </si>
  <si>
    <t>PRGR-0947E</t>
    <phoneticPr fontId="8"/>
  </si>
  <si>
    <t>Φ上93・下120×Ｈ120ｍｍ</t>
  </si>
  <si>
    <t>シュガーバイン ガラストラペゾイド</t>
  </si>
  <si>
    <t>4589635-421979</t>
    <phoneticPr fontId="8"/>
  </si>
  <si>
    <t>0946E</t>
  </si>
  <si>
    <t>PRGR-0946E</t>
    <phoneticPr fontId="8"/>
  </si>
  <si>
    <t>約W23×D40×H21cm(奥行は蔦を含む）器のみ：Φ上9.3・下12×H12cm</t>
  </si>
  <si>
    <t>4589635-421962</t>
    <phoneticPr fontId="8"/>
  </si>
  <si>
    <t>0946</t>
    <phoneticPr fontId="8"/>
  </si>
  <si>
    <t>PRGR-0946</t>
    <phoneticPr fontId="8"/>
  </si>
  <si>
    <t>多肉植物ミックスB／ガラストラぺゾイド</t>
    <phoneticPr fontId="8"/>
  </si>
  <si>
    <t>4589635-421948</t>
    <phoneticPr fontId="8"/>
  </si>
  <si>
    <t>0945S</t>
  </si>
  <si>
    <t>PRGR-0945S</t>
    <phoneticPr fontId="8"/>
  </si>
  <si>
    <t>4589635-421955</t>
    <phoneticPr fontId="8"/>
  </si>
  <si>
    <t>0945E</t>
  </si>
  <si>
    <t>PRGR-0945E</t>
    <phoneticPr fontId="8"/>
  </si>
  <si>
    <t>多肉植物ミックスA／ガラストラぺゾイド</t>
    <phoneticPr fontId="8"/>
  </si>
  <si>
    <t>4589635-421924</t>
    <phoneticPr fontId="8"/>
  </si>
  <si>
    <t>0944S</t>
  </si>
  <si>
    <t>PRGR-0944S</t>
    <phoneticPr fontId="8"/>
  </si>
  <si>
    <t>4589635-421931</t>
    <phoneticPr fontId="8"/>
  </si>
  <si>
    <t>0944E</t>
  </si>
  <si>
    <t>PRGR-0944E</t>
    <phoneticPr fontId="8"/>
  </si>
  <si>
    <t>約W380×D380×H300</t>
    <phoneticPr fontId="8"/>
  </si>
  <si>
    <t>チランジア/皿付プランターＳ Ｈ14</t>
  </si>
  <si>
    <t>4589635-421917</t>
    <phoneticPr fontId="8"/>
  </si>
  <si>
    <t>0943</t>
  </si>
  <si>
    <t>PRGR-0943</t>
    <phoneticPr fontId="8"/>
  </si>
  <si>
    <t>約W210 ×D210×H420</t>
    <phoneticPr fontId="8"/>
  </si>
  <si>
    <t>エケベリア×3／皿付プランターＳ Ｈ14</t>
  </si>
  <si>
    <t>4589635-421900</t>
    <phoneticPr fontId="8"/>
  </si>
  <si>
    <t>0942</t>
  </si>
  <si>
    <t>PRGR-0942</t>
    <phoneticPr fontId="8"/>
  </si>
  <si>
    <t>約W230×Ｄ210×Ｈ230ｍｍ</t>
    <phoneticPr fontId="8"/>
  </si>
  <si>
    <t>テッセンソウ／皿付プランターＳ Ｈ14</t>
  </si>
  <si>
    <t>4589635-421887</t>
    <phoneticPr fontId="8"/>
  </si>
  <si>
    <t>0941S</t>
  </si>
  <si>
    <t>PRGR-0941S</t>
    <phoneticPr fontId="8"/>
  </si>
  <si>
    <t>4589635-421894</t>
    <phoneticPr fontId="8"/>
  </si>
  <si>
    <t>0941E</t>
  </si>
  <si>
    <t>PRGR-0941E</t>
    <phoneticPr fontId="8"/>
  </si>
  <si>
    <t>約Ｗ20×D20×H130ｍｍ　　</t>
    <phoneticPr fontId="8"/>
  </si>
  <si>
    <t>テッセンソウ／白陶器S</t>
    <phoneticPr fontId="8"/>
  </si>
  <si>
    <t>4589635-421863</t>
    <phoneticPr fontId="8"/>
  </si>
  <si>
    <t>0940S</t>
  </si>
  <si>
    <t>PRGR-0940S</t>
    <phoneticPr fontId="8"/>
  </si>
  <si>
    <t>4589635-421870</t>
    <phoneticPr fontId="8"/>
  </si>
  <si>
    <t>0940E</t>
  </si>
  <si>
    <t>PRGR-0940E</t>
    <phoneticPr fontId="8"/>
  </si>
  <si>
    <t>約W65～110×Ｈ65～95ｍｍ</t>
    <phoneticPr fontId="8"/>
  </si>
  <si>
    <t>多肉植物３点セットF</t>
    <phoneticPr fontId="8"/>
  </si>
  <si>
    <t>4589635-421856</t>
    <phoneticPr fontId="8"/>
  </si>
  <si>
    <t>0939</t>
  </si>
  <si>
    <t>PRGR-0939</t>
    <phoneticPr fontId="8"/>
  </si>
  <si>
    <t>約W150×Ｄ120×Ｈ260ｍｍ</t>
    <phoneticPr fontId="8"/>
  </si>
  <si>
    <t>モミジ／そばちょこ（波唐草）</t>
    <phoneticPr fontId="8"/>
  </si>
  <si>
    <t>4589635-421733</t>
    <phoneticPr fontId="8"/>
  </si>
  <si>
    <t>0938</t>
  </si>
  <si>
    <t>PRGR-0938</t>
    <phoneticPr fontId="8"/>
  </si>
  <si>
    <t>モミジ／そばちょこ（市松）</t>
    <phoneticPr fontId="8"/>
  </si>
  <si>
    <t>4589635-421726</t>
    <phoneticPr fontId="8"/>
  </si>
  <si>
    <t>PRGR-0937</t>
  </si>
  <si>
    <t>約W100～120　H100～160</t>
    <phoneticPr fontId="8"/>
  </si>
  <si>
    <t>ぐいのみ三個セット 青×黒D</t>
  </si>
  <si>
    <t>4589635-421832</t>
    <phoneticPr fontId="8"/>
  </si>
  <si>
    <t>0936</t>
  </si>
  <si>
    <t>PRGR-0936</t>
    <phoneticPr fontId="8"/>
  </si>
  <si>
    <t>約W100～150　H100～140</t>
    <phoneticPr fontId="8"/>
  </si>
  <si>
    <t xml:space="preserve">ぐいのみ三個セット 青×黒C </t>
  </si>
  <si>
    <t>4589635-421825</t>
    <phoneticPr fontId="8"/>
  </si>
  <si>
    <t>0935</t>
  </si>
  <si>
    <t>PRGR-0935</t>
    <phoneticPr fontId="8"/>
  </si>
  <si>
    <t>PRGR-0878+1385+0932</t>
    <phoneticPr fontId="8"/>
  </si>
  <si>
    <t>サンキライ：約W10×D8×H10cm　クチナシ：約W10×D14×H13cm　松 三本：約W12×D10×H16cm　　黒錆Φ6.2×Ｈ3.5cm 　瑠璃菊型Φ5×Ｈ3.8cm　御本手Φ6.3×Ｈ4cm</t>
    <phoneticPr fontId="8"/>
  </si>
  <si>
    <t>0934</t>
  </si>
  <si>
    <t>PRGR-0878+1385+0931</t>
    <phoneticPr fontId="8"/>
  </si>
  <si>
    <t>松 吹き流し：約W15×D8×H13cm　クチナシ：約W10×D14×H13cm　サンキライ：約W10×D8×H10cm　器のみ：黒錆Φ6.2×Ｈ3.5cm 　瑠璃菊型Φ5×Ｈ3.8cm　御本手Φ6.3×Ｈ4cm</t>
  </si>
  <si>
    <t>0933</t>
  </si>
  <si>
    <t>約W12×D10×H16cm　器のみ：Φ6.3×H4cm</t>
  </si>
  <si>
    <t>0932</t>
  </si>
  <si>
    <t>約W15×D8×H13cm　器のみ：Φ6.3×H4cm</t>
  </si>
  <si>
    <t>0931</t>
  </si>
  <si>
    <t>約W100×D100×H140</t>
    <phoneticPr fontId="8"/>
  </si>
  <si>
    <t>フィカス／ぐいのみ（瑠璃菊型）</t>
    <phoneticPr fontId="8"/>
  </si>
  <si>
    <t>4589635-421771</t>
    <phoneticPr fontId="8"/>
  </si>
  <si>
    <t>0930</t>
  </si>
  <si>
    <t>PRGR-0930</t>
    <phoneticPr fontId="8"/>
  </si>
  <si>
    <t>モミジ／苔玉（黒皿）</t>
    <phoneticPr fontId="8"/>
  </si>
  <si>
    <t>4589635-421764</t>
    <phoneticPr fontId="8"/>
  </si>
  <si>
    <t>0929</t>
  </si>
  <si>
    <t>PRGR-0929</t>
    <phoneticPr fontId="8"/>
  </si>
  <si>
    <t>モミジ／竹炭ボール（黒皿）</t>
    <phoneticPr fontId="8"/>
  </si>
  <si>
    <t>4589635-421757</t>
    <phoneticPr fontId="8"/>
  </si>
  <si>
    <t>0928</t>
  </si>
  <si>
    <t>PRGR-0928</t>
    <phoneticPr fontId="8"/>
  </si>
  <si>
    <t>モミジ／そばちょこ（点十草）</t>
    <phoneticPr fontId="8"/>
  </si>
  <si>
    <t>4589635-421740</t>
    <phoneticPr fontId="8"/>
  </si>
  <si>
    <t>0927</t>
  </si>
  <si>
    <t>PRGR-0927</t>
    <phoneticPr fontId="8"/>
  </si>
  <si>
    <t xml:space="preserve">約W500 ×D500×H680 </t>
    <phoneticPr fontId="8"/>
  </si>
  <si>
    <t xml:space="preserve">アロエ/皿付プランター H24 </t>
  </si>
  <si>
    <t>4589635-420866</t>
    <phoneticPr fontId="8"/>
  </si>
  <si>
    <t>0925</t>
  </si>
  <si>
    <t>PRGR-0925</t>
    <phoneticPr fontId="8"/>
  </si>
  <si>
    <t xml:space="preserve">約W750×D700×H1850mm </t>
    <phoneticPr fontId="8"/>
  </si>
  <si>
    <t>ストレチア/プランターH50</t>
    <phoneticPr fontId="8"/>
  </si>
  <si>
    <t>4589635-422143</t>
    <phoneticPr fontId="8"/>
  </si>
  <si>
    <t>0923W</t>
  </si>
  <si>
    <t>PRGR-0923W</t>
    <phoneticPr fontId="8"/>
  </si>
  <si>
    <t>4589635-422136</t>
    <phoneticPr fontId="8"/>
  </si>
  <si>
    <t>0923R</t>
  </si>
  <si>
    <t>PRGR-0923R</t>
    <phoneticPr fontId="8"/>
  </si>
  <si>
    <t>4589635-420842</t>
    <phoneticPr fontId="8"/>
  </si>
  <si>
    <t>0923E</t>
  </si>
  <si>
    <t>PRGR-0923E</t>
    <phoneticPr fontId="8"/>
  </si>
  <si>
    <t>約W550×D550×H1500mm</t>
    <phoneticPr fontId="8"/>
  </si>
  <si>
    <t>パキラ／皿付スリムプランター H150</t>
  </si>
  <si>
    <t>4589635-420941</t>
    <phoneticPr fontId="8"/>
  </si>
  <si>
    <t>0917W</t>
  </si>
  <si>
    <t>PRGR-0917W</t>
    <phoneticPr fontId="8"/>
  </si>
  <si>
    <t>4589635-420934</t>
    <phoneticPr fontId="8"/>
  </si>
  <si>
    <t>0917R</t>
  </si>
  <si>
    <t>PRGR-0917R</t>
    <phoneticPr fontId="8"/>
  </si>
  <si>
    <t>4589635-420958</t>
    <phoneticPr fontId="8"/>
  </si>
  <si>
    <t>0917E</t>
  </si>
  <si>
    <t>PRGR-0917E</t>
    <phoneticPr fontId="8"/>
  </si>
  <si>
    <t>約W630×D400×H430mm</t>
    <phoneticPr fontId="8"/>
  </si>
  <si>
    <t>バルコニーグリーン／ポットタイプ アイビー</t>
  </si>
  <si>
    <t>4589635-420736</t>
    <phoneticPr fontId="8"/>
  </si>
  <si>
    <t>0916</t>
  </si>
  <si>
    <t>PRGR-0916</t>
    <phoneticPr fontId="8"/>
  </si>
  <si>
    <t>バルコニーグリーン／ポットタイプ ポトス</t>
  </si>
  <si>
    <t>4589635-420729</t>
    <phoneticPr fontId="8"/>
  </si>
  <si>
    <t>0915</t>
  </si>
  <si>
    <t>PRGR-0915</t>
    <phoneticPr fontId="8"/>
  </si>
  <si>
    <t>約W450×D430×H440</t>
    <phoneticPr fontId="8"/>
  </si>
  <si>
    <t>4971587-744600</t>
    <phoneticPr fontId="8"/>
  </si>
  <si>
    <t>0912</t>
  </si>
  <si>
    <t>PRGR-0912</t>
  </si>
  <si>
    <t>約W180×Ｄ110×Ｈ180ｍｍ</t>
    <phoneticPr fontId="8"/>
  </si>
  <si>
    <t>椿つぼみ／ウォールデコ</t>
    <phoneticPr fontId="8"/>
  </si>
  <si>
    <t>4971587-744594</t>
    <phoneticPr fontId="8"/>
  </si>
  <si>
    <t>0911</t>
  </si>
  <si>
    <t>PRGR-0911</t>
  </si>
  <si>
    <t>約W18×D15×H18cm　フレームのみ：W18×D4.5×H18cm</t>
    <phoneticPr fontId="8"/>
  </si>
  <si>
    <t>0910</t>
  </si>
  <si>
    <t>0909</t>
  </si>
  <si>
    <t>約W18×D14×H18cm　フレームのみ：W18×D4.5×H18cm</t>
    <phoneticPr fontId="8"/>
  </si>
  <si>
    <t>0908</t>
  </si>
  <si>
    <t>約W80×Ｄ80×Ｈ300ｍｍ</t>
    <phoneticPr fontId="8"/>
  </si>
  <si>
    <t>トクサ／苔玉（黒皿）</t>
    <phoneticPr fontId="8"/>
  </si>
  <si>
    <t>4971587-744532</t>
    <phoneticPr fontId="8"/>
  </si>
  <si>
    <t>0905</t>
  </si>
  <si>
    <t>PRGR-0905</t>
  </si>
  <si>
    <t>約W140×Ｄ140×Ｈ260ｍｍ</t>
    <phoneticPr fontId="8"/>
  </si>
  <si>
    <t>ギンモクセイ／苔玉（黒皿）</t>
    <phoneticPr fontId="8"/>
  </si>
  <si>
    <t>4971587-744525</t>
    <phoneticPr fontId="8"/>
  </si>
  <si>
    <t>0904</t>
  </si>
  <si>
    <t>PRGR-0904</t>
  </si>
  <si>
    <t>約W150×Ｄ130×Ｈ250ｍｍ</t>
    <phoneticPr fontId="8"/>
  </si>
  <si>
    <t>松・扇／苔玉（黒皿）</t>
    <phoneticPr fontId="8"/>
  </si>
  <si>
    <t>4971587-744518</t>
    <phoneticPr fontId="8"/>
  </si>
  <si>
    <t>0903</t>
  </si>
  <si>
    <t>PRGR-0903</t>
  </si>
  <si>
    <t>約W100×Ｄ100×Ｈ250ｍｍ</t>
    <phoneticPr fontId="8"/>
  </si>
  <si>
    <t>松・三本／苔玉（黒皿）</t>
    <phoneticPr fontId="8"/>
  </si>
  <si>
    <t>4971587-744501</t>
    <phoneticPr fontId="8"/>
  </si>
  <si>
    <t>0902</t>
  </si>
  <si>
    <t>PRGR-0902</t>
  </si>
  <si>
    <t>約W160×Ｄ85×Ｈ240ｍｍ</t>
    <phoneticPr fontId="8"/>
  </si>
  <si>
    <t>松・吹き流しS／苔玉（黒皿）</t>
    <phoneticPr fontId="8"/>
  </si>
  <si>
    <t>4971587-744495</t>
    <phoneticPr fontId="8"/>
  </si>
  <si>
    <t>0901</t>
  </si>
  <si>
    <t>PRGR-0901</t>
  </si>
  <si>
    <t>サンキライ／苔玉（黒皿）</t>
    <phoneticPr fontId="8"/>
  </si>
  <si>
    <t>4971587-744488</t>
    <phoneticPr fontId="8"/>
  </si>
  <si>
    <t>0900</t>
  </si>
  <si>
    <t>PRGR-0900</t>
  </si>
  <si>
    <r>
      <t>約W45×D45×H66cm　 器のみ：</t>
    </r>
    <r>
      <rPr>
        <sz val="6"/>
        <color rgb="FFFF0000"/>
        <rFont val="游ゴシック"/>
        <family val="3"/>
        <charset val="128"/>
      </rPr>
      <t>Φ19</t>
    </r>
    <r>
      <rPr>
        <sz val="6"/>
        <rFont val="游ゴシック"/>
        <family val="3"/>
        <charset val="128"/>
      </rPr>
      <t>×H18cm</t>
    </r>
    <phoneticPr fontId="8"/>
  </si>
  <si>
    <t>09</t>
  </si>
  <si>
    <t>約W40×D35×H73cm　 器のみ：Φ16×H14cm</t>
    <phoneticPr fontId="8"/>
  </si>
  <si>
    <t>ベンジャミン インナーポット 5号</t>
    <phoneticPr fontId="8"/>
  </si>
  <si>
    <t>4589635440949</t>
  </si>
  <si>
    <t>08LO</t>
    <phoneticPr fontId="8"/>
  </si>
  <si>
    <t>PRGR-08LO</t>
    <phoneticPr fontId="8"/>
  </si>
  <si>
    <t>約W220×Ｄ220×Ｈ180ｍｍ</t>
    <phoneticPr fontId="8"/>
  </si>
  <si>
    <t>シノブ／苔玉（黒皿）</t>
    <phoneticPr fontId="8"/>
  </si>
  <si>
    <t>4971587-744471</t>
    <phoneticPr fontId="8"/>
  </si>
  <si>
    <t>0899</t>
  </si>
  <si>
    <t>PRGR-0899</t>
  </si>
  <si>
    <t>約W100×Ｄ100×Ｈ130ｍｍ</t>
    <phoneticPr fontId="8"/>
  </si>
  <si>
    <t>マリモ／苔玉（黒皿）</t>
    <phoneticPr fontId="8"/>
  </si>
  <si>
    <t>4971587-744464</t>
    <phoneticPr fontId="8"/>
  </si>
  <si>
    <t>0898</t>
  </si>
  <si>
    <t>PRGR-0898</t>
  </si>
  <si>
    <t>トクサ／竹炭ボール（黒皿）</t>
    <phoneticPr fontId="8"/>
  </si>
  <si>
    <t>4971587-744457</t>
    <phoneticPr fontId="8"/>
  </si>
  <si>
    <t>0897</t>
  </si>
  <si>
    <t>PRGR-0897</t>
  </si>
  <si>
    <t>ギンモクセイ／竹炭ボール（黒皿）</t>
    <phoneticPr fontId="8"/>
  </si>
  <si>
    <t>4971587-744440</t>
    <phoneticPr fontId="8"/>
  </si>
  <si>
    <t>0896</t>
  </si>
  <si>
    <t>PRGR-0896</t>
  </si>
  <si>
    <t>松・扇／竹炭ボール（黒皿）</t>
    <phoneticPr fontId="8"/>
  </si>
  <si>
    <t>4971587-744433</t>
    <phoneticPr fontId="8"/>
  </si>
  <si>
    <t>0895</t>
  </si>
  <si>
    <t>PRGR-0895</t>
  </si>
  <si>
    <t>松・三本／竹炭ボール（黒皿）</t>
    <phoneticPr fontId="8"/>
  </si>
  <si>
    <t>4971587-744426</t>
    <phoneticPr fontId="8"/>
  </si>
  <si>
    <t>0894</t>
  </si>
  <si>
    <t>PRGR-0894</t>
  </si>
  <si>
    <t>松・吹き流しS／竹炭ボール（黒皿）</t>
    <phoneticPr fontId="8"/>
  </si>
  <si>
    <t>4971587-744419</t>
    <phoneticPr fontId="8"/>
  </si>
  <si>
    <t>0893</t>
  </si>
  <si>
    <t>PRGR-0893</t>
  </si>
  <si>
    <t>サンキライ／竹炭ボール（黒皿）</t>
    <phoneticPr fontId="8"/>
  </si>
  <si>
    <t>4971587-744402</t>
    <phoneticPr fontId="8"/>
  </si>
  <si>
    <t>0892</t>
  </si>
  <si>
    <t>PRGR-0892</t>
  </si>
  <si>
    <t>シノブ／竹炭ボール（黒皿）</t>
    <phoneticPr fontId="8"/>
  </si>
  <si>
    <t>4971587-744396</t>
    <phoneticPr fontId="8"/>
  </si>
  <si>
    <t>0891</t>
  </si>
  <si>
    <t>PRGR-0891</t>
  </si>
  <si>
    <t>マリモ／竹炭ボール（黒皿）</t>
    <phoneticPr fontId="8"/>
  </si>
  <si>
    <t>4971587-744389</t>
    <phoneticPr fontId="8"/>
  </si>
  <si>
    <t>0890</t>
  </si>
  <si>
    <t>PRGR-0890</t>
  </si>
  <si>
    <t>約W100～170　H100～160</t>
    <phoneticPr fontId="8"/>
  </si>
  <si>
    <t>ぐいのみ三個セット 茶×黒 D</t>
  </si>
  <si>
    <t>4971587-744372</t>
    <phoneticPr fontId="8"/>
  </si>
  <si>
    <t>0889</t>
  </si>
  <si>
    <t>PRGR-0889</t>
  </si>
  <si>
    <t>約W100～170　H100～135</t>
    <phoneticPr fontId="8"/>
  </si>
  <si>
    <t>ぐいのみ三個セット 茶×黒 C</t>
  </si>
  <si>
    <t>4971587-744365</t>
    <phoneticPr fontId="8"/>
  </si>
  <si>
    <t>0888</t>
  </si>
  <si>
    <t>PRGR-0888</t>
  </si>
  <si>
    <t>ぐいのみ三個セット 茶×黒 B</t>
  </si>
  <si>
    <t>4971587-744358</t>
    <phoneticPr fontId="8"/>
  </si>
  <si>
    <t>0887</t>
  </si>
  <si>
    <t>PRGR-0887</t>
  </si>
  <si>
    <t>ぐいのみ三個セット 茶×黒 A</t>
  </si>
  <si>
    <t>4971587-744860</t>
    <phoneticPr fontId="8"/>
  </si>
  <si>
    <t>0886</t>
  </si>
  <si>
    <t>PRGR-0886</t>
  </si>
  <si>
    <t>約W100～170　H100～170</t>
    <phoneticPr fontId="8"/>
  </si>
  <si>
    <t>ぐいのみ三個セット 青×白 B</t>
  </si>
  <si>
    <t>4971587-744853</t>
    <phoneticPr fontId="8"/>
  </si>
  <si>
    <t>0885</t>
  </si>
  <si>
    <t>PRGR-0885</t>
  </si>
  <si>
    <t>約W100～170　H100～145</t>
    <phoneticPr fontId="8"/>
  </si>
  <si>
    <t>ぐいのみ三個セット 青×白 A</t>
  </si>
  <si>
    <t>4971587-744846</t>
    <phoneticPr fontId="8"/>
  </si>
  <si>
    <t>0884</t>
  </si>
  <si>
    <t>PRGR-0884</t>
  </si>
  <si>
    <t>約W120×D100×H160</t>
    <phoneticPr fontId="8"/>
  </si>
  <si>
    <t>松・三本／ぐいのみ（吹墨）</t>
    <phoneticPr fontId="8"/>
  </si>
  <si>
    <t>4971587-744839</t>
    <phoneticPr fontId="8"/>
  </si>
  <si>
    <t>0883</t>
  </si>
  <si>
    <t>PRGR-0883</t>
  </si>
  <si>
    <t>約W150×D80×H145</t>
    <phoneticPr fontId="8"/>
  </si>
  <si>
    <t>松・吹き流しS／ぐいのみ（吹墨）</t>
    <phoneticPr fontId="8"/>
  </si>
  <si>
    <t>4971587-744822</t>
    <phoneticPr fontId="8"/>
  </si>
  <si>
    <t>0882</t>
  </si>
  <si>
    <t>PRGR-0882</t>
  </si>
  <si>
    <t>約W120×D100×H170</t>
    <phoneticPr fontId="8"/>
  </si>
  <si>
    <t>松・三本／ぐいのみ（伊賀錆吹）</t>
    <phoneticPr fontId="8"/>
  </si>
  <si>
    <t>4971587-744815</t>
    <phoneticPr fontId="8"/>
  </si>
  <si>
    <t>0881</t>
  </si>
  <si>
    <t>PRGR-0881</t>
  </si>
  <si>
    <t>約W150×D80×H135</t>
    <phoneticPr fontId="8"/>
  </si>
  <si>
    <t>松・吹き流しS／ぐいのみ（伊賀錆吹）</t>
    <phoneticPr fontId="8"/>
  </si>
  <si>
    <t>4971587-744808</t>
    <phoneticPr fontId="8"/>
  </si>
  <si>
    <t>0880</t>
  </si>
  <si>
    <t>PRGR-0880</t>
  </si>
  <si>
    <t>約W17×D10×H12cm　器のみ：Φ6.3×H4cm</t>
  </si>
  <si>
    <t>0879</t>
  </si>
  <si>
    <t>約W10×D8×H10cm　器のみ：Φ6.2×H3.5cm</t>
  </si>
  <si>
    <t>0878</t>
  </si>
  <si>
    <t>約W100×D100×H100</t>
  </si>
  <si>
    <t>椿つぼみ／ぐいのみ（黒錆）</t>
    <rPh sb="11" eb="12">
      <t>サビ</t>
    </rPh>
    <phoneticPr fontId="8"/>
  </si>
  <si>
    <t>4971587-744778</t>
    <phoneticPr fontId="8"/>
  </si>
  <si>
    <t>0877</t>
  </si>
  <si>
    <t>PRGR-0877</t>
  </si>
  <si>
    <t>約W10×D8×H10cm　器のみ：Φ5.8×H3.5cm</t>
  </si>
  <si>
    <t>0876</t>
  </si>
  <si>
    <t>約W17×D10×H12cm　器のみ：Φ5×H3.8cm</t>
  </si>
  <si>
    <t>0875</t>
  </si>
  <si>
    <t>ギンモクセイ／そばちょこ（点十草）</t>
    <phoneticPr fontId="8"/>
  </si>
  <si>
    <t>4971587-744341</t>
    <phoneticPr fontId="8"/>
  </si>
  <si>
    <t>0874</t>
  </si>
  <si>
    <t>PRGR-0874</t>
  </si>
  <si>
    <t>松・三本／そばちょこ（点十草）</t>
    <phoneticPr fontId="8"/>
  </si>
  <si>
    <t>4971587-744334</t>
    <phoneticPr fontId="8"/>
  </si>
  <si>
    <t>0873</t>
  </si>
  <si>
    <t>PRGR-0873</t>
  </si>
  <si>
    <t>松/吹き流しS／そばちょこ（点十草）</t>
    <phoneticPr fontId="8"/>
  </si>
  <si>
    <t>4971587-744327</t>
    <phoneticPr fontId="8"/>
  </si>
  <si>
    <t>0872</t>
  </si>
  <si>
    <t>PRGR-0872</t>
  </si>
  <si>
    <t>サンキライ／そばちょこ（点十草）</t>
    <phoneticPr fontId="8"/>
  </si>
  <si>
    <t>4971587-744310</t>
    <phoneticPr fontId="8"/>
  </si>
  <si>
    <t>0871</t>
  </si>
  <si>
    <t>PRGR-0871</t>
  </si>
  <si>
    <t>シノブ／そばちょこ（点十草）</t>
    <phoneticPr fontId="8"/>
  </si>
  <si>
    <t>4971587-744303</t>
    <phoneticPr fontId="8"/>
  </si>
  <si>
    <t>0870</t>
  </si>
  <si>
    <t>PRGR-0870</t>
  </si>
  <si>
    <t>ギンモクセイ／そばちょこ（波唐草）</t>
    <phoneticPr fontId="8"/>
  </si>
  <si>
    <t>4971587-744297</t>
    <phoneticPr fontId="8"/>
  </si>
  <si>
    <t>0869</t>
  </si>
  <si>
    <t>PRGR-0869</t>
  </si>
  <si>
    <t>松・扇／そばちょこ（波唐草）</t>
    <phoneticPr fontId="8"/>
  </si>
  <si>
    <t>4971587-744280</t>
    <phoneticPr fontId="8"/>
  </si>
  <si>
    <t>0868</t>
  </si>
  <si>
    <t>PRGR-0868</t>
  </si>
  <si>
    <t>松・三本／そばちょこ（波唐草）</t>
    <phoneticPr fontId="8"/>
  </si>
  <si>
    <t>4971587-744273</t>
    <phoneticPr fontId="8"/>
  </si>
  <si>
    <t>0867</t>
  </si>
  <si>
    <t>PRGR-0867</t>
  </si>
  <si>
    <t>松・吹き流しS/そばちょこ（波唐草）</t>
    <phoneticPr fontId="8"/>
  </si>
  <si>
    <t>4971587-744266</t>
    <phoneticPr fontId="8"/>
  </si>
  <si>
    <t>0866</t>
  </si>
  <si>
    <t>PRGR-0866</t>
  </si>
  <si>
    <t>サンキライ／そばちょこ（波唐草）</t>
    <phoneticPr fontId="8"/>
  </si>
  <si>
    <t>4971587-744259</t>
    <phoneticPr fontId="8"/>
  </si>
  <si>
    <t>0865</t>
  </si>
  <si>
    <t>PRGR-0865</t>
  </si>
  <si>
    <t>マリモ／そばちょこ（波唐草）</t>
    <phoneticPr fontId="8"/>
  </si>
  <si>
    <t>4971587-744242</t>
    <phoneticPr fontId="8"/>
  </si>
  <si>
    <t>0864</t>
  </si>
  <si>
    <t>PRGR-0864</t>
  </si>
  <si>
    <t>トクサ／そばちょこ（市松）</t>
    <phoneticPr fontId="8"/>
  </si>
  <si>
    <t>4971587-744235</t>
    <phoneticPr fontId="8"/>
  </si>
  <si>
    <t>0863</t>
  </si>
  <si>
    <t>PRGR-0863</t>
  </si>
  <si>
    <t>ギンモクセイ／そばちょこ（市松）</t>
    <phoneticPr fontId="8"/>
  </si>
  <si>
    <t>4971587-744228</t>
    <phoneticPr fontId="8"/>
  </si>
  <si>
    <t>0862</t>
  </si>
  <si>
    <t>PRGR-0862</t>
  </si>
  <si>
    <t>松・扇／そばちょこ（市松）</t>
    <phoneticPr fontId="8"/>
  </si>
  <si>
    <t>4971587-744211</t>
    <phoneticPr fontId="8"/>
  </si>
  <si>
    <t>0861</t>
  </si>
  <si>
    <t>PRGR-0861</t>
  </si>
  <si>
    <t>松・三本／そばちょこ（市松）</t>
    <phoneticPr fontId="8"/>
  </si>
  <si>
    <t>4971587-744204</t>
    <phoneticPr fontId="8"/>
  </si>
  <si>
    <t>0860</t>
  </si>
  <si>
    <t>PRGR-0860</t>
  </si>
  <si>
    <t>松・吹き流しS/そばちょこ（市松）</t>
    <phoneticPr fontId="8"/>
  </si>
  <si>
    <t>4971587-744747</t>
    <phoneticPr fontId="8"/>
  </si>
  <si>
    <t>0859</t>
  </si>
  <si>
    <t>PRGR-0859</t>
  </si>
  <si>
    <t>マリモ/そばちょこ（市松）</t>
    <phoneticPr fontId="8"/>
  </si>
  <si>
    <t>4971587-744730</t>
    <phoneticPr fontId="8"/>
  </si>
  <si>
    <t>0858</t>
  </si>
  <si>
    <t>PRGR-0858</t>
    <phoneticPr fontId="8"/>
  </si>
  <si>
    <t>約H84cm</t>
    <phoneticPr fontId="8"/>
  </si>
  <si>
    <t>マクラメハンギング オリーブ</t>
  </si>
  <si>
    <t>4971587742668</t>
    <phoneticPr fontId="8"/>
  </si>
  <si>
    <t>0857</t>
    <phoneticPr fontId="8"/>
  </si>
  <si>
    <t>PRGR-0857</t>
  </si>
  <si>
    <t>マクラメハンギング ナチュラル</t>
  </si>
  <si>
    <t>4971587742651</t>
    <phoneticPr fontId="8"/>
  </si>
  <si>
    <t>0856</t>
    <phoneticPr fontId="8"/>
  </si>
  <si>
    <t>PRGR-0856</t>
  </si>
  <si>
    <t>約W240×D100×H260</t>
    <phoneticPr fontId="8"/>
  </si>
  <si>
    <t>リングワイヤー</t>
    <phoneticPr fontId="8"/>
  </si>
  <si>
    <t>4971587-742521</t>
    <phoneticPr fontId="8"/>
  </si>
  <si>
    <t>0855</t>
  </si>
  <si>
    <t>PRGR-0855</t>
    <phoneticPr fontId="8"/>
  </si>
  <si>
    <t>パキラ／皿付プランターL H35</t>
  </si>
  <si>
    <t>4971587-745089</t>
    <phoneticPr fontId="8"/>
  </si>
  <si>
    <t>0854W</t>
  </si>
  <si>
    <t>PRGR-0854W</t>
  </si>
  <si>
    <t>4971587-745072</t>
    <phoneticPr fontId="8"/>
  </si>
  <si>
    <t>0854J</t>
  </si>
  <si>
    <t>PRGR-0854J</t>
  </si>
  <si>
    <t>ｳｯﾄﾞﾁｯﾌﾟ</t>
    <phoneticPr fontId="8"/>
  </si>
  <si>
    <t>約W900×D900×H1900mm</t>
    <phoneticPr fontId="8"/>
  </si>
  <si>
    <t>エレファントイヤー／プランター H50</t>
  </si>
  <si>
    <t>4971587-744181</t>
    <phoneticPr fontId="8"/>
  </si>
  <si>
    <t>0853W</t>
  </si>
  <si>
    <t>PRGR-0853W</t>
  </si>
  <si>
    <t>ﾘﾊﾞｰﾛｯｸ</t>
    <phoneticPr fontId="8"/>
  </si>
  <si>
    <t>4971587-744174</t>
    <phoneticPr fontId="8"/>
  </si>
  <si>
    <t>0853R</t>
  </si>
  <si>
    <t>PRGR-0853R</t>
  </si>
  <si>
    <t>ｴｺｽﾄｰﾝ</t>
    <phoneticPr fontId="8"/>
  </si>
  <si>
    <t>4971587-744198</t>
    <phoneticPr fontId="8"/>
  </si>
  <si>
    <t>0853E</t>
  </si>
  <si>
    <t>PRGR-0853E</t>
  </si>
  <si>
    <t>約W500×D500×H1850mm</t>
    <phoneticPr fontId="8"/>
  </si>
  <si>
    <t>ウンベラータ／プランター H185</t>
  </si>
  <si>
    <t>4971587-744150</t>
    <phoneticPr fontId="8"/>
  </si>
  <si>
    <t>0852W</t>
  </si>
  <si>
    <t>PRGR-0852W</t>
  </si>
  <si>
    <t>4971587-744143</t>
    <phoneticPr fontId="8"/>
  </si>
  <si>
    <t>0852R</t>
  </si>
  <si>
    <t>PRGR-0852R</t>
  </si>
  <si>
    <t>4971587-744167</t>
    <phoneticPr fontId="8"/>
  </si>
  <si>
    <t>0852E</t>
  </si>
  <si>
    <t>PRGR-0852E</t>
  </si>
  <si>
    <t>約W500×D500×H1200mm</t>
    <phoneticPr fontId="8"/>
  </si>
  <si>
    <t>サンセベリア／プランター H50</t>
  </si>
  <si>
    <t>4971587-744129</t>
    <phoneticPr fontId="8"/>
  </si>
  <si>
    <t>0851W</t>
  </si>
  <si>
    <t>PRGR-0851W</t>
  </si>
  <si>
    <t>4971587-744112</t>
    <phoneticPr fontId="8"/>
  </si>
  <si>
    <t>0851R</t>
  </si>
  <si>
    <t>PRGR-0851R</t>
  </si>
  <si>
    <t>4971587-744136</t>
    <phoneticPr fontId="8"/>
  </si>
  <si>
    <t>0851E</t>
  </si>
  <si>
    <t>PRGR-0851E</t>
  </si>
  <si>
    <t>ｼﾞｭｰﾄﾌｧｲﾊﾞｰ</t>
    <phoneticPr fontId="8"/>
  </si>
  <si>
    <t>約W800×D700×H1500mm</t>
    <phoneticPr fontId="8"/>
  </si>
  <si>
    <t>ゴムリーフ／MDF H50 ウォールナット</t>
  </si>
  <si>
    <t>4971587-744105</t>
    <phoneticPr fontId="8"/>
  </si>
  <si>
    <t>0850</t>
  </si>
  <si>
    <t>PRGR-0850</t>
  </si>
  <si>
    <t>ウンベラータ／MDF H50 ウォールナット</t>
  </si>
  <si>
    <t>4971587-744099</t>
    <phoneticPr fontId="8"/>
  </si>
  <si>
    <t>0849</t>
  </si>
  <si>
    <t>PRGR-0849</t>
  </si>
  <si>
    <t>エレファントイヤー／MDF H50 ウォールナット</t>
  </si>
  <si>
    <t>4971587-744082</t>
    <phoneticPr fontId="8"/>
  </si>
  <si>
    <t>0848</t>
    <phoneticPr fontId="8"/>
  </si>
  <si>
    <t>PRGR-0848</t>
    <phoneticPr fontId="8"/>
  </si>
  <si>
    <t>約W550×D400×H1400mm</t>
    <phoneticPr fontId="8"/>
  </si>
  <si>
    <t>4971587-744075</t>
    <phoneticPr fontId="8"/>
  </si>
  <si>
    <t>0847W</t>
    <phoneticPr fontId="8"/>
  </si>
  <si>
    <t>PRGR-0847W</t>
  </si>
  <si>
    <t>4971587-744068</t>
    <phoneticPr fontId="8"/>
  </si>
  <si>
    <t>0847J</t>
  </si>
  <si>
    <t>PRGR-0847J</t>
  </si>
  <si>
    <t>約W600×D500×H1450mm</t>
    <phoneticPr fontId="8"/>
  </si>
  <si>
    <t>ユッカ／FRP H50 BK</t>
  </si>
  <si>
    <t>4971587-744044</t>
    <phoneticPr fontId="8"/>
  </si>
  <si>
    <t>0846W</t>
  </si>
  <si>
    <t>PRGR-0846W</t>
  </si>
  <si>
    <t>4971587-744037</t>
    <phoneticPr fontId="8"/>
  </si>
  <si>
    <t>0846R</t>
  </si>
  <si>
    <t>PRGR-0846R</t>
  </si>
  <si>
    <t>4971587-744051</t>
    <phoneticPr fontId="8"/>
  </si>
  <si>
    <t>0846E</t>
  </si>
  <si>
    <t>PRGR-0846E</t>
  </si>
  <si>
    <t>ユッカ／FRP H50 WH</t>
  </si>
  <si>
    <t>4971587-744013</t>
    <phoneticPr fontId="8"/>
  </si>
  <si>
    <t>0845W</t>
  </si>
  <si>
    <t>PRGR-0845W</t>
  </si>
  <si>
    <t>4971587-744006</t>
    <phoneticPr fontId="8"/>
  </si>
  <si>
    <t>0845R</t>
  </si>
  <si>
    <t>PRGR-0845R</t>
  </si>
  <si>
    <t>4971587-744020</t>
    <phoneticPr fontId="8"/>
  </si>
  <si>
    <t>0845E</t>
  </si>
  <si>
    <t>PRGR-0845E</t>
  </si>
  <si>
    <t>約W550×D400×H1500mm</t>
    <phoneticPr fontId="8"/>
  </si>
  <si>
    <t>ゴムリーフ／FRP H50 BK</t>
  </si>
  <si>
    <t>4971587-743986</t>
    <phoneticPr fontId="8"/>
  </si>
  <si>
    <t>0844W</t>
  </si>
  <si>
    <t>PRGR-0844W</t>
  </si>
  <si>
    <t>4971587-743979</t>
    <phoneticPr fontId="8"/>
  </si>
  <si>
    <t>0844R</t>
  </si>
  <si>
    <t>PRGR-0844R</t>
  </si>
  <si>
    <t>4971587-743993</t>
    <phoneticPr fontId="8"/>
  </si>
  <si>
    <t>0844E</t>
  </si>
  <si>
    <t>PRGR-0844E</t>
  </si>
  <si>
    <t>ゴムリーフ／FRP H50 WH</t>
  </si>
  <si>
    <t>4971587-743955</t>
    <phoneticPr fontId="8"/>
  </si>
  <si>
    <t>0843W</t>
  </si>
  <si>
    <t>PRGR-0843W</t>
  </si>
  <si>
    <t>4971587-743948</t>
    <phoneticPr fontId="8"/>
  </si>
  <si>
    <t>0843R</t>
  </si>
  <si>
    <t>PRGR-0843R</t>
  </si>
  <si>
    <t>4971587-743962</t>
    <phoneticPr fontId="8"/>
  </si>
  <si>
    <t>0843E</t>
  </si>
  <si>
    <t>PRGR-0843E</t>
  </si>
  <si>
    <t>約W450×D450×H1200mm</t>
    <phoneticPr fontId="8"/>
  </si>
  <si>
    <t>サンセベリア／FRP H50 BK</t>
  </si>
  <si>
    <t>4971587-743924</t>
    <phoneticPr fontId="8"/>
  </si>
  <si>
    <t>0842W</t>
  </si>
  <si>
    <t>PRGR-0842W</t>
  </si>
  <si>
    <t>4971587-743917</t>
    <phoneticPr fontId="8"/>
  </si>
  <si>
    <t>0842R</t>
  </si>
  <si>
    <t>PRGR-0842R</t>
  </si>
  <si>
    <t>4971587-743931</t>
    <phoneticPr fontId="8"/>
  </si>
  <si>
    <t>0842E</t>
  </si>
  <si>
    <t>PRGR-0842E</t>
  </si>
  <si>
    <t>サンセベリア／FRP H50 WH</t>
  </si>
  <si>
    <t>4971587-743894</t>
    <phoneticPr fontId="8"/>
  </si>
  <si>
    <t>0841W</t>
  </si>
  <si>
    <t>PRGR-0841W</t>
  </si>
  <si>
    <t>4971587-743887</t>
    <phoneticPr fontId="8"/>
  </si>
  <si>
    <t>0841R</t>
  </si>
  <si>
    <t>PRGR-0841R</t>
  </si>
  <si>
    <t>4971587-743900</t>
    <phoneticPr fontId="8"/>
  </si>
  <si>
    <t>0841E</t>
  </si>
  <si>
    <t>PRGR-0841E</t>
  </si>
  <si>
    <t>約 W600×D500×H1350mm</t>
    <phoneticPr fontId="8"/>
  </si>
  <si>
    <t>ユッカ／皿付スリムプランター H36</t>
  </si>
  <si>
    <t>4971587-743863</t>
    <phoneticPr fontId="8"/>
  </si>
  <si>
    <t>0839W</t>
  </si>
  <si>
    <t>PRGR-0839W</t>
  </si>
  <si>
    <t>4971587-743856</t>
    <phoneticPr fontId="8"/>
  </si>
  <si>
    <t>0839R</t>
  </si>
  <si>
    <t>PRGR-0839R</t>
  </si>
  <si>
    <t>4971587-743870</t>
    <phoneticPr fontId="8"/>
  </si>
  <si>
    <t>0839E</t>
  </si>
  <si>
    <t>PRGR-0839E</t>
  </si>
  <si>
    <t>約W550×D450×H1250mm</t>
    <phoneticPr fontId="8"/>
  </si>
  <si>
    <t>ウンベラータ／皿付スリムプランター H36</t>
  </si>
  <si>
    <t>4971587-743832</t>
    <phoneticPr fontId="8"/>
  </si>
  <si>
    <t>0838W</t>
  </si>
  <si>
    <t>PRGR-0838W</t>
  </si>
  <si>
    <t>4971587-743825</t>
    <phoneticPr fontId="8"/>
  </si>
  <si>
    <t>0838R</t>
  </si>
  <si>
    <t>PRGR-0838R</t>
  </si>
  <si>
    <t>4971587-743849</t>
    <phoneticPr fontId="8"/>
  </si>
  <si>
    <t>0838E</t>
  </si>
  <si>
    <t>PRGR-0838E</t>
  </si>
  <si>
    <t>約W400× D400× H1100mm</t>
    <phoneticPr fontId="8"/>
  </si>
  <si>
    <t>サンセベリア／皿付スリムプランター H36</t>
  </si>
  <si>
    <t>4971587-743801</t>
    <phoneticPr fontId="8"/>
  </si>
  <si>
    <t>0837W</t>
  </si>
  <si>
    <t>PRGR-0837W</t>
  </si>
  <si>
    <t>4971587-743795</t>
    <phoneticPr fontId="8"/>
  </si>
  <si>
    <t>0837R</t>
  </si>
  <si>
    <t>PRGR-0837R</t>
  </si>
  <si>
    <t>4971587-743818</t>
    <phoneticPr fontId="8"/>
  </si>
  <si>
    <t>0837E</t>
  </si>
  <si>
    <t>PRGR-0837E</t>
  </si>
  <si>
    <t>約W500×D450×H1300mm</t>
    <phoneticPr fontId="8"/>
  </si>
  <si>
    <t>ラグナファーン／皿付スリムプランター H36</t>
  </si>
  <si>
    <t>4971587-743771</t>
    <phoneticPr fontId="8"/>
  </si>
  <si>
    <t>0836W</t>
  </si>
  <si>
    <t>PRGR-0836W</t>
  </si>
  <si>
    <t>4971587-743764</t>
    <phoneticPr fontId="8"/>
  </si>
  <si>
    <t>0836R</t>
  </si>
  <si>
    <t>PRGR-0836R</t>
  </si>
  <si>
    <t>4971587-743788</t>
    <phoneticPr fontId="8"/>
  </si>
  <si>
    <t>0836E</t>
  </si>
  <si>
    <t>PRGR-0836E</t>
  </si>
  <si>
    <t>約W45×D45×H120cm　器のみ：Φ18×H36cm</t>
    <rPh sb="0" eb="1">
      <t>ヤク</t>
    </rPh>
    <rPh sb="16" eb="17">
      <t>ウツワ</t>
    </rPh>
    <phoneticPr fontId="8"/>
  </si>
  <si>
    <t>4971587743740</t>
    <phoneticPr fontId="8"/>
  </si>
  <si>
    <t>0835W</t>
  </si>
  <si>
    <t>0835R</t>
  </si>
  <si>
    <t>0835E</t>
  </si>
  <si>
    <t>約Ｗ300×Ｄ300×H560ｍｍ</t>
  </si>
  <si>
    <t>防水ボタンファーン プラベースL</t>
  </si>
  <si>
    <t>4971587-744723</t>
    <phoneticPr fontId="8"/>
  </si>
  <si>
    <t>0834</t>
  </si>
  <si>
    <t>PRGR-0834</t>
  </si>
  <si>
    <t>ｳｫｰﾀｰﾌﾟﾙｰﾌ</t>
    <phoneticPr fontId="8"/>
  </si>
  <si>
    <t>Ｗ300×Ｄ250×H170ｍｍ</t>
    <phoneticPr fontId="8"/>
  </si>
  <si>
    <t>防水ボタンファーン プラベースM</t>
  </si>
  <si>
    <t>4971587-744709</t>
    <phoneticPr fontId="8"/>
  </si>
  <si>
    <t>0833</t>
  </si>
  <si>
    <t>PRGR-0833</t>
  </si>
  <si>
    <t>約Ｗ300×Ｄ200×H700ｍｍ</t>
    <phoneticPr fontId="8"/>
  </si>
  <si>
    <t>防水ボタンファーン 吸盤L</t>
  </si>
  <si>
    <t>4971587-744716</t>
    <phoneticPr fontId="8"/>
  </si>
  <si>
    <t>0832</t>
  </si>
  <si>
    <t>PRGR-0832</t>
  </si>
  <si>
    <t>A19</t>
    <phoneticPr fontId="8"/>
  </si>
  <si>
    <t>約Ｗ300×Ｄ180×H230ｍｍ</t>
    <phoneticPr fontId="8"/>
  </si>
  <si>
    <t>防水ボタンファーン 吸盤M</t>
  </si>
  <si>
    <t>4971587-744693</t>
    <phoneticPr fontId="8"/>
  </si>
  <si>
    <t>0831</t>
  </si>
  <si>
    <t>PRGR-0831</t>
  </si>
  <si>
    <t>約Ｗ250×Ｄ150×H230ｍｍ</t>
    <phoneticPr fontId="8"/>
  </si>
  <si>
    <t>防水ボタンファーン 吸盤S</t>
  </si>
  <si>
    <t>4971587-744686</t>
    <phoneticPr fontId="8"/>
  </si>
  <si>
    <t>0830</t>
  </si>
  <si>
    <t>PRGR-0830</t>
    <phoneticPr fontId="8"/>
  </si>
  <si>
    <t>16年6月発売</t>
    <rPh sb="2" eb="3">
      <t>ネン</t>
    </rPh>
    <rPh sb="4" eb="5">
      <t>ガツ</t>
    </rPh>
    <rPh sb="5" eb="7">
      <t>ハツバイ</t>
    </rPh>
    <phoneticPr fontId="8"/>
  </si>
  <si>
    <t>約Ｗ300×Ｄ300×H1200ｍｍ</t>
    <phoneticPr fontId="8"/>
  </si>
  <si>
    <t>フロストアイビー／マクラメハンギング ナチュラル</t>
  </si>
  <si>
    <t>4971587-743719</t>
    <phoneticPr fontId="8"/>
  </si>
  <si>
    <t>0821</t>
  </si>
  <si>
    <t>PRGR-0821</t>
  </si>
  <si>
    <t>ﾊﾝｷﾞﾝｸﾞ</t>
    <phoneticPr fontId="8"/>
  </si>
  <si>
    <t>約W25×D25×H110cm　ハンギングのみ：約H84cm</t>
    <phoneticPr fontId="8"/>
  </si>
  <si>
    <t>シュガーバイン マクラメハンギング</t>
    <phoneticPr fontId="8"/>
  </si>
  <si>
    <t>4971587743702</t>
    <phoneticPr fontId="8"/>
  </si>
  <si>
    <t>0820</t>
  </si>
  <si>
    <t>PRGR-0820</t>
    <phoneticPr fontId="8"/>
  </si>
  <si>
    <t>約W25×D25×H84cm　ハンギングのみ：約H84cm</t>
    <phoneticPr fontId="8"/>
  </si>
  <si>
    <t>0819</t>
  </si>
  <si>
    <t>約Ｗ400×Ｄ120×H150ｍｍ</t>
    <phoneticPr fontId="8"/>
  </si>
  <si>
    <t>サンキライ×ミリオン／ウォールデコＭ</t>
    <phoneticPr fontId="8"/>
  </si>
  <si>
    <t>4971587-743726</t>
    <phoneticPr fontId="8"/>
  </si>
  <si>
    <t>0818</t>
  </si>
  <si>
    <t>PRGR-0818</t>
  </si>
  <si>
    <t>グリーン
フレーム０2</t>
    <phoneticPr fontId="8"/>
  </si>
  <si>
    <t>約Ｗ190×Ｄ110×H320ｍｍ</t>
    <phoneticPr fontId="8"/>
  </si>
  <si>
    <t>リプサリス／ウォールデコＳ</t>
    <phoneticPr fontId="8"/>
  </si>
  <si>
    <t>4971587-743672</t>
    <phoneticPr fontId="8"/>
  </si>
  <si>
    <t>0817</t>
  </si>
  <si>
    <t>PRGR-0817</t>
    <phoneticPr fontId="8"/>
  </si>
  <si>
    <t>約Ｗ170×Ｄ90×H170ｍｍ</t>
    <phoneticPr fontId="8"/>
  </si>
  <si>
    <t>レモンリーフ×イワヒバ／ミニフレーム</t>
    <phoneticPr fontId="8"/>
  </si>
  <si>
    <t>4971587-743665</t>
    <phoneticPr fontId="8"/>
  </si>
  <si>
    <t>0816</t>
  </si>
  <si>
    <t>PRGR-0816</t>
    <phoneticPr fontId="8"/>
  </si>
  <si>
    <t>グリーン
フレーム０１</t>
    <phoneticPr fontId="8"/>
  </si>
  <si>
    <t>レモンリーフ×ボタンリーフ／ミニフレーム</t>
    <phoneticPr fontId="8"/>
  </si>
  <si>
    <t>4971587-743658</t>
    <phoneticPr fontId="8"/>
  </si>
  <si>
    <t>0815</t>
  </si>
  <si>
    <t>PRGR-0815</t>
    <phoneticPr fontId="8"/>
  </si>
  <si>
    <t>３種ミックス／ミニフレーム</t>
    <phoneticPr fontId="8"/>
  </si>
  <si>
    <t>4971587-743641</t>
    <phoneticPr fontId="8"/>
  </si>
  <si>
    <t>0814</t>
  </si>
  <si>
    <t>PRGR-0814</t>
    <phoneticPr fontId="8"/>
  </si>
  <si>
    <t>多肉植物ミックスＢ／フレームWH</t>
    <phoneticPr fontId="8"/>
  </si>
  <si>
    <t>4971587-743634</t>
    <phoneticPr fontId="8"/>
  </si>
  <si>
    <t>0813</t>
  </si>
  <si>
    <t>PRGR-0813</t>
  </si>
  <si>
    <t>ｳｫｰﾙﾃﾞｺ</t>
    <phoneticPr fontId="8"/>
  </si>
  <si>
    <t>多肉植物ミックスＡ／フレームWH</t>
    <phoneticPr fontId="8"/>
  </si>
  <si>
    <t>4971587-743627</t>
    <phoneticPr fontId="8"/>
  </si>
  <si>
    <t>0812</t>
  </si>
  <si>
    <t>PRGR-0812</t>
    <phoneticPr fontId="8"/>
  </si>
  <si>
    <t>約Ｗ450×Ｄ450×H460ｍｍ</t>
    <phoneticPr fontId="8"/>
  </si>
  <si>
    <t>クッカバラ／皿付プランターM H20</t>
  </si>
  <si>
    <t>4971587-743603</t>
    <phoneticPr fontId="8"/>
  </si>
  <si>
    <t>0811S</t>
  </si>
  <si>
    <t>PRGR-0811S</t>
  </si>
  <si>
    <t>ｴｺｽﾄｰﾝ</t>
  </si>
  <si>
    <t>4971587-743610</t>
    <phoneticPr fontId="8"/>
  </si>
  <si>
    <t>0811E</t>
  </si>
  <si>
    <t>PRGR-0811E</t>
  </si>
  <si>
    <t>約Ｗ500×Ｄ500×H500ｍｍ</t>
    <phoneticPr fontId="8"/>
  </si>
  <si>
    <t>カラーリーフ／皿付プランターM H20</t>
  </si>
  <si>
    <t>4971587-743580</t>
    <phoneticPr fontId="8"/>
  </si>
  <si>
    <t>0810S</t>
  </si>
  <si>
    <t>PRGR-0810S</t>
  </si>
  <si>
    <t>4971587-743597</t>
    <phoneticPr fontId="8"/>
  </si>
  <si>
    <t>0810E</t>
  </si>
  <si>
    <t>PRGR-0810E</t>
  </si>
  <si>
    <t>フロストアイビー／皿付プランターM H20</t>
  </si>
  <si>
    <t>4971587-743573</t>
    <phoneticPr fontId="8"/>
  </si>
  <si>
    <t>0809</t>
  </si>
  <si>
    <t>PRGR-0809</t>
    <phoneticPr fontId="8"/>
  </si>
  <si>
    <t>約Ｗ260×Ｄ260×H320ｍｍ</t>
    <phoneticPr fontId="8"/>
  </si>
  <si>
    <t>シュガーバイン／皿付プランターM H20</t>
  </si>
  <si>
    <t>4971587-743566</t>
    <phoneticPr fontId="8"/>
  </si>
  <si>
    <t>0808</t>
  </si>
  <si>
    <t>PRGR-0808</t>
    <phoneticPr fontId="8"/>
  </si>
  <si>
    <t>約W130×Ｄ130×Ｈ210ｍｍ</t>
    <phoneticPr fontId="8"/>
  </si>
  <si>
    <t>ガジュマル／ホワイトベース</t>
    <phoneticPr fontId="8"/>
  </si>
  <si>
    <t>4971587-743535</t>
    <phoneticPr fontId="8"/>
  </si>
  <si>
    <t>0807S</t>
  </si>
  <si>
    <t>PRGR-0807S</t>
  </si>
  <si>
    <t>4971587-743542</t>
    <phoneticPr fontId="8"/>
  </si>
  <si>
    <t>0807E</t>
  </si>
  <si>
    <t>PRGR-0807E</t>
  </si>
  <si>
    <t>シュガーバイン／皿付プランターＳ Ｈ14</t>
  </si>
  <si>
    <t>4971587-743511</t>
    <phoneticPr fontId="8"/>
  </si>
  <si>
    <t>0806S</t>
  </si>
  <si>
    <t>PRGR-0806S</t>
  </si>
  <si>
    <t>4971587-743528</t>
    <phoneticPr fontId="8"/>
  </si>
  <si>
    <t>0806E</t>
  </si>
  <si>
    <t>PRGR-0806E</t>
  </si>
  <si>
    <t>約W280×Ｄ280×Ｈ280ｍｍ</t>
    <phoneticPr fontId="8"/>
  </si>
  <si>
    <t>アスパラガス／皿付プランターＳ Ｈ14</t>
  </si>
  <si>
    <t>4971587-743498</t>
    <phoneticPr fontId="8"/>
  </si>
  <si>
    <t>0805S</t>
  </si>
  <si>
    <t>PRGR-0805S</t>
  </si>
  <si>
    <t>4971587-743504</t>
    <phoneticPr fontId="8"/>
  </si>
  <si>
    <t>0805E</t>
  </si>
  <si>
    <t>PRGR-0805E</t>
  </si>
  <si>
    <t>約W200×Ｄ200×Ｈ260ｍｍ</t>
    <phoneticPr fontId="8"/>
  </si>
  <si>
    <t>ミリオン／皿付プランターＳ Ｈ14</t>
  </si>
  <si>
    <t>4971587-743474</t>
    <phoneticPr fontId="8"/>
  </si>
  <si>
    <t>0804S</t>
  </si>
  <si>
    <t>PRGR-0804S</t>
  </si>
  <si>
    <t>4971587-743481</t>
    <phoneticPr fontId="8"/>
  </si>
  <si>
    <t>0804E</t>
  </si>
  <si>
    <t>PRGR-0804E</t>
  </si>
  <si>
    <t>約W280×Ｄ280×Ｈ230ｍｍ</t>
    <phoneticPr fontId="8"/>
  </si>
  <si>
    <t>リプサリス／皿付プランターＳ Ｈ14</t>
  </si>
  <si>
    <t>4971587-743450</t>
    <phoneticPr fontId="8"/>
  </si>
  <si>
    <t>0803S</t>
  </si>
  <si>
    <t>PRGR-0803S</t>
  </si>
  <si>
    <t>4971587-743467</t>
    <phoneticPr fontId="8"/>
  </si>
  <si>
    <t>0803E</t>
  </si>
  <si>
    <t>PRGR-0803E</t>
  </si>
  <si>
    <t>約W150×Ｄ150×Ｈ250ｍｍ</t>
    <phoneticPr fontId="8"/>
  </si>
  <si>
    <t>多肉植物ミックスＢ／皿付プランターＳ Ｈ14</t>
  </si>
  <si>
    <t>4971587-743436</t>
    <phoneticPr fontId="8"/>
  </si>
  <si>
    <t>0802S</t>
  </si>
  <si>
    <t>PRGR-0802S</t>
  </si>
  <si>
    <t>4971587-743443</t>
    <phoneticPr fontId="8"/>
  </si>
  <si>
    <t>0802E</t>
  </si>
  <si>
    <t>PRGR-0802E</t>
  </si>
  <si>
    <t>約W190×Ｄ190×Ｈ250ｍｍ</t>
    <phoneticPr fontId="8"/>
  </si>
  <si>
    <t>多肉植物ミックスＡ／皿付プランターＳ Ｈ14</t>
  </si>
  <si>
    <t>4971587-743412</t>
    <phoneticPr fontId="8"/>
  </si>
  <si>
    <t>0801S</t>
  </si>
  <si>
    <t>PRGR-0801S</t>
  </si>
  <si>
    <t>約W190×Ｄ190×Ｈ250ｍｍ</t>
  </si>
  <si>
    <t>4971587-743429</t>
    <phoneticPr fontId="8"/>
  </si>
  <si>
    <t>0801E</t>
  </si>
  <si>
    <t>PRGR-0801E</t>
  </si>
  <si>
    <t>約W19×D19×H15cm　器のみ：Φ10.8×H5.6cm</t>
  </si>
  <si>
    <t>0800S</t>
  </si>
  <si>
    <t>0800E</t>
  </si>
  <si>
    <r>
      <t>約W40×D35×H73cm　 器のみ：</t>
    </r>
    <r>
      <rPr>
        <sz val="6"/>
        <color rgb="FFFF0000"/>
        <rFont val="游ゴシック"/>
        <family val="3"/>
        <charset val="128"/>
      </rPr>
      <t>Φ19</t>
    </r>
    <r>
      <rPr>
        <sz val="6"/>
        <rFont val="游ゴシック"/>
        <family val="3"/>
        <charset val="128"/>
      </rPr>
      <t>×H18cm</t>
    </r>
    <phoneticPr fontId="8"/>
  </si>
  <si>
    <t>08</t>
  </si>
  <si>
    <t>マグノリア インナーポット 5号</t>
    <phoneticPr fontId="8"/>
  </si>
  <si>
    <t>4589635440932</t>
  </si>
  <si>
    <t>07LO</t>
    <phoneticPr fontId="8"/>
  </si>
  <si>
    <t>PRGR-07LO</t>
    <phoneticPr fontId="8"/>
  </si>
  <si>
    <t>約W13×D12×H11cm　器のみ：Φ10.8×H5.6cm</t>
  </si>
  <si>
    <t>0799S</t>
  </si>
  <si>
    <t>0799E</t>
  </si>
  <si>
    <t>約W110×Ｄ110×Ｈ105ｍｍ</t>
    <phoneticPr fontId="8"/>
  </si>
  <si>
    <t>多肉植物ミックス C／白陶器S</t>
  </si>
  <si>
    <t>4971587-743351</t>
    <phoneticPr fontId="8"/>
  </si>
  <si>
    <t>0798S</t>
  </si>
  <si>
    <t>PRGR-0798S</t>
  </si>
  <si>
    <t>4971587-743368</t>
    <phoneticPr fontId="8"/>
  </si>
  <si>
    <t>0798E</t>
  </si>
  <si>
    <t>PRGR-0798E</t>
  </si>
  <si>
    <t>約W130×Ｄ130×Ｈ140ｍｍ</t>
    <phoneticPr fontId="8"/>
  </si>
  <si>
    <t>シュガーバイン／グレーベースＭ</t>
    <phoneticPr fontId="8"/>
  </si>
  <si>
    <t>4971587-743337</t>
    <phoneticPr fontId="8"/>
  </si>
  <si>
    <t>0797S</t>
  </si>
  <si>
    <t>PRGR-0797S</t>
  </si>
  <si>
    <t>4971587-743344</t>
    <phoneticPr fontId="8"/>
  </si>
  <si>
    <t>0797E</t>
  </si>
  <si>
    <t>PRGR-0797E</t>
  </si>
  <si>
    <t>約W90×Ｄ90×Ｈ155ｍｍ</t>
    <phoneticPr fontId="8"/>
  </si>
  <si>
    <t>多肉植物ミックスＣ／グレーベースＭ</t>
    <phoneticPr fontId="8"/>
  </si>
  <si>
    <t>4971587-743313</t>
    <phoneticPr fontId="8"/>
  </si>
  <si>
    <t>0796S</t>
  </si>
  <si>
    <t>PRGR-0796S</t>
  </si>
  <si>
    <t>多肉植物ミックスＣ／グレーベースＭ</t>
  </si>
  <si>
    <t>4971587-743320</t>
    <phoneticPr fontId="8"/>
  </si>
  <si>
    <t>0796E</t>
  </si>
  <si>
    <t>PRGR-0796E</t>
  </si>
  <si>
    <t>約W120×Ｄ120×Ｈ130ｍｍ</t>
    <phoneticPr fontId="8"/>
  </si>
  <si>
    <t>多肉植物ミックスＢ／グレーベースＭ</t>
    <phoneticPr fontId="8"/>
  </si>
  <si>
    <t>4971587-743290</t>
    <phoneticPr fontId="8"/>
  </si>
  <si>
    <t>0795S</t>
  </si>
  <si>
    <t>PRGR-0795S</t>
  </si>
  <si>
    <t>4971587-743306</t>
    <phoneticPr fontId="8"/>
  </si>
  <si>
    <t>0795E</t>
  </si>
  <si>
    <t>PRGR-0795E</t>
  </si>
  <si>
    <t>約W110×Ｄ110×Ｈ170ｍｍ</t>
    <phoneticPr fontId="8"/>
  </si>
  <si>
    <t>多肉植物ミックスＡ／グレーベースＭ</t>
    <phoneticPr fontId="8"/>
  </si>
  <si>
    <t>4971587-743276</t>
    <phoneticPr fontId="8"/>
  </si>
  <si>
    <t>0794S</t>
  </si>
  <si>
    <t>PRGR-0794S</t>
  </si>
  <si>
    <t>4971587-743283</t>
    <phoneticPr fontId="8"/>
  </si>
  <si>
    <t>0794E</t>
  </si>
  <si>
    <t>PRGR-0794E</t>
  </si>
  <si>
    <t>約W110×Ｄ80×Ｈ130ｍｍ</t>
    <phoneticPr fontId="8"/>
  </si>
  <si>
    <t>ミニエケベリア／グレーベースＭ</t>
    <phoneticPr fontId="8"/>
  </si>
  <si>
    <t>4971587-743252</t>
    <phoneticPr fontId="8"/>
  </si>
  <si>
    <t>0793S</t>
  </si>
  <si>
    <t>PRGR-0793S</t>
  </si>
  <si>
    <t>ミニエケベリア／グレーベースＭ</t>
  </si>
  <si>
    <t>4971587-743269</t>
    <phoneticPr fontId="8"/>
  </si>
  <si>
    <t>0793E</t>
  </si>
  <si>
    <t>PRGR-0793E</t>
  </si>
  <si>
    <t>約W70×Ｄ70×Ｈ130ｍｍ</t>
  </si>
  <si>
    <t>セダム／グレーベースＭ</t>
  </si>
  <si>
    <t>4971587-743238</t>
    <phoneticPr fontId="8"/>
  </si>
  <si>
    <t>0791S</t>
  </si>
  <si>
    <t>PRGR-0791S</t>
  </si>
  <si>
    <t>4971587-743245</t>
    <phoneticPr fontId="8"/>
  </si>
  <si>
    <t>0791E</t>
  </si>
  <si>
    <t>PRGR-0791E</t>
  </si>
  <si>
    <t>約W70×Ｄ70×Ｈ130ｍｍ</t>
    <phoneticPr fontId="8"/>
  </si>
  <si>
    <t>セダム／グレーベースＭ</t>
    <phoneticPr fontId="8"/>
  </si>
  <si>
    <t>4971587-743214</t>
    <phoneticPr fontId="8"/>
  </si>
  <si>
    <t>0790S</t>
  </si>
  <si>
    <t>PRGR-0790S</t>
  </si>
  <si>
    <t>4971587-743221</t>
    <phoneticPr fontId="8"/>
  </si>
  <si>
    <t>0790E</t>
  </si>
  <si>
    <t>PRGR-0790E</t>
  </si>
  <si>
    <t>約W110×Ｄ110×Ｈ140ｍｍ</t>
    <phoneticPr fontId="8"/>
  </si>
  <si>
    <t>ミリオン／グレーベースＳ</t>
    <phoneticPr fontId="8"/>
  </si>
  <si>
    <t>4971587-743191</t>
    <phoneticPr fontId="8"/>
  </si>
  <si>
    <t>0789S</t>
  </si>
  <si>
    <t>PRGR-0789S</t>
  </si>
  <si>
    <t>4971587-743207</t>
    <phoneticPr fontId="8"/>
  </si>
  <si>
    <t>0789E</t>
  </si>
  <si>
    <t>PRGR-0789E</t>
  </si>
  <si>
    <t>約W70×Ｄ65×Ｈ100ｍｍ</t>
    <phoneticPr fontId="8"/>
  </si>
  <si>
    <t>ハート／グレーベースＳ</t>
    <phoneticPr fontId="8"/>
  </si>
  <si>
    <t>4971587-743177</t>
    <phoneticPr fontId="8"/>
  </si>
  <si>
    <t>0788S</t>
  </si>
  <si>
    <t>PRGR-0788S</t>
  </si>
  <si>
    <t>4971587-743184</t>
    <phoneticPr fontId="8"/>
  </si>
  <si>
    <t>0788E</t>
  </si>
  <si>
    <t>PRGR-0788E</t>
  </si>
  <si>
    <t>W110×Ｄ110×Ｈ105ｍｍ</t>
    <phoneticPr fontId="8"/>
  </si>
  <si>
    <t>チランジア／グレーベースＳ</t>
    <phoneticPr fontId="8"/>
  </si>
  <si>
    <t>4971587-743153</t>
    <phoneticPr fontId="8"/>
  </si>
  <si>
    <t>0787S</t>
  </si>
  <si>
    <t>PRGR-0787S</t>
  </si>
  <si>
    <t>4971587-743160</t>
    <phoneticPr fontId="8"/>
  </si>
  <si>
    <t>0787E</t>
  </si>
  <si>
    <t>PRGR-0787E</t>
  </si>
  <si>
    <t>約W85×Ｄ85×Ｈ110ｍｍ</t>
    <phoneticPr fontId="8"/>
  </si>
  <si>
    <t>エアープランツ／グレーベースＳ</t>
    <phoneticPr fontId="8"/>
  </si>
  <si>
    <t>4971587-743139</t>
    <phoneticPr fontId="8"/>
  </si>
  <si>
    <t>0786S</t>
  </si>
  <si>
    <t>PRGR-0786S</t>
  </si>
  <si>
    <t>4971587-743146</t>
    <phoneticPr fontId="8"/>
  </si>
  <si>
    <t>0786E</t>
  </si>
  <si>
    <t>PRGR-0786E</t>
  </si>
  <si>
    <t>約W70×Ｄ65×Ｈ120ｍｍ</t>
    <phoneticPr fontId="8"/>
  </si>
  <si>
    <t>ゼブラアロエ／グレーベースＳ</t>
    <phoneticPr fontId="8"/>
  </si>
  <si>
    <t>4971587-743115</t>
    <phoneticPr fontId="8"/>
  </si>
  <si>
    <t>0785S</t>
  </si>
  <si>
    <t>PRGR-0785S</t>
  </si>
  <si>
    <t>4971587-743122</t>
    <phoneticPr fontId="8"/>
  </si>
  <si>
    <t>0785E</t>
  </si>
  <si>
    <t>PRGR-0785E</t>
  </si>
  <si>
    <t>約W80×Ｄ80×Ｈ90ｍｍ</t>
    <phoneticPr fontId="8"/>
  </si>
  <si>
    <t>ミニエケベリア／グレーベースＳ</t>
    <phoneticPr fontId="8"/>
  </si>
  <si>
    <t>4971587-743092</t>
    <phoneticPr fontId="8"/>
  </si>
  <si>
    <t>0784S</t>
  </si>
  <si>
    <t>PRGR-0784S</t>
  </si>
  <si>
    <t>4971587-743108</t>
    <phoneticPr fontId="8"/>
  </si>
  <si>
    <t>0784E</t>
  </si>
  <si>
    <t>PRGR-0784E</t>
  </si>
  <si>
    <t>約W68×Ｄ68×Ｈ120ｍｍ</t>
    <phoneticPr fontId="8"/>
  </si>
  <si>
    <t xml:space="preserve">アオエニウム／グレーベースＳ </t>
  </si>
  <si>
    <t>4971587-743078</t>
    <phoneticPr fontId="8"/>
  </si>
  <si>
    <t>0783S</t>
  </si>
  <si>
    <t>PRGR-0783S</t>
  </si>
  <si>
    <t>4971587-743085</t>
    <phoneticPr fontId="8"/>
  </si>
  <si>
    <t>0783E</t>
  </si>
  <si>
    <t>PRGR-0783E</t>
  </si>
  <si>
    <t>約W70×Ｄ70×Ｈ100ｍｍ</t>
    <phoneticPr fontId="8"/>
  </si>
  <si>
    <t>セダム／グレーベースＳ</t>
  </si>
  <si>
    <t>4971587-743054</t>
    <phoneticPr fontId="8"/>
  </si>
  <si>
    <t>0782S</t>
  </si>
  <si>
    <t>PRGR-0782S</t>
  </si>
  <si>
    <t>4971587-743061</t>
    <phoneticPr fontId="8"/>
  </si>
  <si>
    <t>0782E</t>
  </si>
  <si>
    <t>PRGR-0782E</t>
  </si>
  <si>
    <t>4971587-743030</t>
    <phoneticPr fontId="8"/>
  </si>
  <si>
    <t>0781S</t>
  </si>
  <si>
    <t>PRGR-0781S</t>
  </si>
  <si>
    <t>4971587-743047</t>
    <phoneticPr fontId="8"/>
  </si>
  <si>
    <t>0781E</t>
  </si>
  <si>
    <t>PRGR-0781E</t>
  </si>
  <si>
    <t>約W60～75×Ｈ65～85ｍｍ</t>
    <phoneticPr fontId="8"/>
  </si>
  <si>
    <t>多肉植物３点セット E</t>
  </si>
  <si>
    <t>4971587-743023</t>
    <phoneticPr fontId="8"/>
  </si>
  <si>
    <t>0780</t>
  </si>
  <si>
    <t>PRGR-0780</t>
  </si>
  <si>
    <t>シュガーバイン ウォーターキューブ</t>
    <phoneticPr fontId="8"/>
  </si>
  <si>
    <t>4971587744679</t>
    <phoneticPr fontId="8"/>
  </si>
  <si>
    <t>0779</t>
  </si>
  <si>
    <t>PRGR-0779</t>
  </si>
  <si>
    <t>約W11×D11×H13cm　器のみ：W6×D6×H6cm</t>
    <phoneticPr fontId="8"/>
  </si>
  <si>
    <t>ミリオン ウォーターキューブ</t>
  </si>
  <si>
    <t>4971587744662</t>
    <phoneticPr fontId="8"/>
  </si>
  <si>
    <t>0778</t>
  </si>
  <si>
    <t>PRGR-0778</t>
  </si>
  <si>
    <t>約W11×D11×H10cm　器のみ：W6×D6×H6cm</t>
    <phoneticPr fontId="8"/>
  </si>
  <si>
    <t>チランジア ウォーターキューブ</t>
  </si>
  <si>
    <t>4971587744655</t>
    <phoneticPr fontId="8"/>
  </si>
  <si>
    <t>0777</t>
  </si>
  <si>
    <t>PRGR-0777</t>
  </si>
  <si>
    <t>約Ｗ65×Ｄ65×H105ｍｍ</t>
    <phoneticPr fontId="8"/>
  </si>
  <si>
    <t>ゼブラ／ウォーターキューブ</t>
    <phoneticPr fontId="8"/>
  </si>
  <si>
    <t>4971587-744648</t>
    <phoneticPr fontId="8"/>
  </si>
  <si>
    <t>0776</t>
  </si>
  <si>
    <t>PRGR-0776</t>
  </si>
  <si>
    <t>約Ｗ60×Ｄ60×H145ｍｍ</t>
    <phoneticPr fontId="8"/>
  </si>
  <si>
    <t>アオエニウム／ウォーターキューブ</t>
    <phoneticPr fontId="8"/>
  </si>
  <si>
    <t>4971587-744631</t>
    <phoneticPr fontId="8"/>
  </si>
  <si>
    <t>0775</t>
  </si>
  <si>
    <t>PRGR-0775</t>
  </si>
  <si>
    <t>約Ｗ70×Ｄ70×H90ｍｍ</t>
    <phoneticPr fontId="8"/>
  </si>
  <si>
    <t>セダム／ウォーターキューブ</t>
    <phoneticPr fontId="8"/>
  </si>
  <si>
    <t>4971587-744624</t>
    <phoneticPr fontId="8"/>
  </si>
  <si>
    <t>0774</t>
  </si>
  <si>
    <t>PRGR-0774</t>
  </si>
  <si>
    <t>約W7×D7×H9cm　器のみ：W6×D6×H6cm</t>
    <phoneticPr fontId="8"/>
  </si>
  <si>
    <t>0773</t>
  </si>
  <si>
    <t>約Φ100×H105ｍｍ</t>
  </si>
  <si>
    <t>チランジア／ガラスドーム</t>
    <phoneticPr fontId="8"/>
  </si>
  <si>
    <t>4971587-743016</t>
    <phoneticPr fontId="8"/>
  </si>
  <si>
    <t>0772</t>
  </si>
  <si>
    <t>PRGR-0772</t>
  </si>
  <si>
    <t>エアープランツ／ガラスドーム</t>
    <phoneticPr fontId="8"/>
  </si>
  <si>
    <t>4971587-743009</t>
    <phoneticPr fontId="8"/>
  </si>
  <si>
    <t>0771</t>
  </si>
  <si>
    <t>PRGR-0771</t>
  </si>
  <si>
    <t>ミニエケベリア／ガラスドーム</t>
  </si>
  <si>
    <t>4971587-742996</t>
    <phoneticPr fontId="8"/>
  </si>
  <si>
    <t>0770</t>
  </si>
  <si>
    <t>PRGR-0770</t>
  </si>
  <si>
    <t>セダム／ガラスドーム</t>
    <phoneticPr fontId="8"/>
  </si>
  <si>
    <t>4971587-742989</t>
    <phoneticPr fontId="8"/>
  </si>
  <si>
    <t>0769</t>
  </si>
  <si>
    <t>PRGR-0769</t>
    <phoneticPr fontId="8"/>
  </si>
  <si>
    <t>約Ｗ130×Ｄ130×H210ｍｍ</t>
    <phoneticPr fontId="8"/>
  </si>
  <si>
    <t>ガジュマル／ガラスボール</t>
    <phoneticPr fontId="8"/>
  </si>
  <si>
    <t>4971587-742965</t>
    <phoneticPr fontId="8"/>
  </si>
  <si>
    <t>0768S</t>
  </si>
  <si>
    <t>PRGR-0768S</t>
  </si>
  <si>
    <t>4971587-742972</t>
    <phoneticPr fontId="8"/>
  </si>
  <si>
    <t>0768E</t>
  </si>
  <si>
    <t>PRGR-0768E</t>
  </si>
  <si>
    <t>約Ｗ250×Ｄ250×H130ｍｍ</t>
    <phoneticPr fontId="8"/>
  </si>
  <si>
    <t>シュガーバイン／ガラスボール</t>
    <phoneticPr fontId="8"/>
  </si>
  <si>
    <t>4971587-742941</t>
    <phoneticPr fontId="8"/>
  </si>
  <si>
    <t>0767S</t>
  </si>
  <si>
    <t>PRGR-0767S</t>
  </si>
  <si>
    <t>4971587-742958</t>
    <phoneticPr fontId="8"/>
  </si>
  <si>
    <t>0767E</t>
  </si>
  <si>
    <t>PRGR-0767E</t>
  </si>
  <si>
    <t>約Ｗ130×Ｄ130×H140ｍｍ</t>
    <phoneticPr fontId="8"/>
  </si>
  <si>
    <t>多肉植物ミックスＦ／ガラスボール</t>
    <phoneticPr fontId="8"/>
  </si>
  <si>
    <t>4971587-742927</t>
    <phoneticPr fontId="8"/>
  </si>
  <si>
    <t>0766S</t>
  </si>
  <si>
    <t>PRGR-0766S</t>
  </si>
  <si>
    <t>4971587-742934</t>
    <phoneticPr fontId="8"/>
  </si>
  <si>
    <t>0766E</t>
  </si>
  <si>
    <t>PRGR-0766E</t>
  </si>
  <si>
    <t>約Ｗ120×Ｄ120×H140ｍｍ</t>
    <phoneticPr fontId="8"/>
  </si>
  <si>
    <t>多肉植物ミックスＥ／ガラスボール</t>
    <phoneticPr fontId="8"/>
  </si>
  <si>
    <t>4971587-742903</t>
    <phoneticPr fontId="8"/>
  </si>
  <si>
    <t>0765S</t>
  </si>
  <si>
    <t>PRGR-0765S</t>
  </si>
  <si>
    <t>4971587-742910</t>
    <phoneticPr fontId="8"/>
  </si>
  <si>
    <t>0765E</t>
  </si>
  <si>
    <t>PRGR-0765E</t>
  </si>
  <si>
    <t>約Ｗ130×Ｄ130×H130ｍｍ</t>
    <phoneticPr fontId="8"/>
  </si>
  <si>
    <t>多肉植物ミックスＤ／ガラスボール</t>
    <phoneticPr fontId="8"/>
  </si>
  <si>
    <t>4971587-742880</t>
    <phoneticPr fontId="8"/>
  </si>
  <si>
    <t>0764S</t>
  </si>
  <si>
    <t>PRGR-0764S</t>
  </si>
  <si>
    <t>4971587-742897</t>
    <phoneticPr fontId="8"/>
  </si>
  <si>
    <t>0764E</t>
  </si>
  <si>
    <t>PRGR-0764E</t>
  </si>
  <si>
    <t>ポリエステル、プラスチック  器：ガラス　付属品：リバーロック</t>
    <phoneticPr fontId="8"/>
  </si>
  <si>
    <t>約W70×D55×H100cm 　器のみ：Φ14×H35cm</t>
    <phoneticPr fontId="8"/>
  </si>
  <si>
    <t>0763</t>
  </si>
  <si>
    <t>約W110×D110×H130mm
付属紐1ｍ</t>
    <phoneticPr fontId="8"/>
  </si>
  <si>
    <t>チランジア／ヘキサゴンボトル</t>
    <phoneticPr fontId="8"/>
  </si>
  <si>
    <t>4971587-742866</t>
    <phoneticPr fontId="8"/>
  </si>
  <si>
    <t>0762</t>
  </si>
  <si>
    <t>PRGR-0762</t>
  </si>
  <si>
    <t>約W65×D65×H130mm
付属紐1ｍ</t>
    <phoneticPr fontId="8"/>
  </si>
  <si>
    <t>ゼブラアロエ／ヘキサゴンボトル</t>
    <phoneticPr fontId="8"/>
  </si>
  <si>
    <t>4971587-742859</t>
    <phoneticPr fontId="8"/>
  </si>
  <si>
    <t>0761</t>
  </si>
  <si>
    <t>PRGR-0761</t>
  </si>
  <si>
    <t>約W80×D80×H115mm
付属紐1ｍ</t>
    <phoneticPr fontId="8"/>
  </si>
  <si>
    <t>ミニエケベリア／ヘキサゴンボトル</t>
    <phoneticPr fontId="8"/>
  </si>
  <si>
    <t>4971587-742842</t>
    <phoneticPr fontId="8"/>
  </si>
  <si>
    <t>0760</t>
  </si>
  <si>
    <t>PRGR-0760</t>
  </si>
  <si>
    <t>約W180×D180×H280mm
付属紐1ｍ</t>
    <phoneticPr fontId="8"/>
  </si>
  <si>
    <t>ハーブグリーン／ヘキサゴンボトル</t>
    <phoneticPr fontId="8"/>
  </si>
  <si>
    <t>4971587-742835</t>
    <phoneticPr fontId="8"/>
  </si>
  <si>
    <t>0759</t>
  </si>
  <si>
    <t>PRGR-0759</t>
  </si>
  <si>
    <t>約W180×D180×H210mm
付属紐1ｍ</t>
    <phoneticPr fontId="8"/>
  </si>
  <si>
    <t>ラズベリー＆グリーン／ヘキサゴンボトル</t>
    <phoneticPr fontId="8"/>
  </si>
  <si>
    <t>4971587-742569</t>
    <phoneticPr fontId="8"/>
  </si>
  <si>
    <t>0758</t>
  </si>
  <si>
    <t>PRGR-0758</t>
    <phoneticPr fontId="8"/>
  </si>
  <si>
    <t>約W180×D180×H190mm
付属紐1ｍ</t>
    <phoneticPr fontId="8"/>
  </si>
  <si>
    <t>ハーブフラワー／ヘキサゴンボトル</t>
    <phoneticPr fontId="8"/>
  </si>
  <si>
    <t>4971587-742552</t>
    <phoneticPr fontId="8"/>
  </si>
  <si>
    <t>0757</t>
  </si>
  <si>
    <t>PRGR-0757</t>
    <phoneticPr fontId="8"/>
  </si>
  <si>
    <t>約Ｗ400×Ｄ400×H1200mm</t>
    <phoneticPr fontId="8"/>
  </si>
  <si>
    <t>ラグナファーン／ガラスシリンダーH50</t>
    <phoneticPr fontId="8"/>
  </si>
  <si>
    <t>4971587-742545</t>
    <phoneticPr fontId="8"/>
  </si>
  <si>
    <t>0756</t>
  </si>
  <si>
    <t>PRGR-0756</t>
    <phoneticPr fontId="8"/>
  </si>
  <si>
    <t>約W35×D35×H90cm　器のみ：Φ14×H35cm</t>
  </si>
  <si>
    <t>0755</t>
  </si>
  <si>
    <t>約W20×D20×H16ｃm （ワイヤーの上までH約22ｃm）</t>
    <phoneticPr fontId="8"/>
  </si>
  <si>
    <t>ＰＲＧＲ－0748 リプサリス</t>
  </si>
  <si>
    <t>4971587-741579</t>
    <phoneticPr fontId="8"/>
  </si>
  <si>
    <t>0748</t>
  </si>
  <si>
    <t>PRGR-0748</t>
  </si>
  <si>
    <t>約W5×D5×H180ｃｍ（ワイヤーの上までH約23.5ｃｍ）</t>
    <phoneticPr fontId="8"/>
  </si>
  <si>
    <t>ＰＲＧＲ－0747 カクタス</t>
  </si>
  <si>
    <t>4971587-741555</t>
    <phoneticPr fontId="8"/>
  </si>
  <si>
    <t>0747</t>
  </si>
  <si>
    <t>PRGR-0747</t>
  </si>
  <si>
    <t>約W50×D50×H130mm
（ワイヤーの上までH約235mm）</t>
    <phoneticPr fontId="8"/>
  </si>
  <si>
    <t>ボトルウォーター／アオエニウム</t>
    <phoneticPr fontId="8"/>
  </si>
  <si>
    <t>4971587-741562</t>
    <phoneticPr fontId="8"/>
  </si>
  <si>
    <t>0746</t>
  </si>
  <si>
    <t>PRGR-0746</t>
    <phoneticPr fontId="8"/>
  </si>
  <si>
    <t>約ｗ100ｄ100ｈ350mm
ハンギング用針金：90cm</t>
    <phoneticPr fontId="8"/>
  </si>
  <si>
    <t>グリーンネックレス苔玉</t>
    <phoneticPr fontId="8"/>
  </si>
  <si>
    <t>4971587-741548</t>
    <phoneticPr fontId="8"/>
  </si>
  <si>
    <t>0744</t>
  </si>
  <si>
    <t>PRGR-0744</t>
  </si>
  <si>
    <t>約ｗ120ｄ120ｈ140mm
ハンギング用針金：90cm</t>
    <phoneticPr fontId="8"/>
  </si>
  <si>
    <t>マリモ苔玉</t>
    <phoneticPr fontId="8"/>
  </si>
  <si>
    <t>4971587-741531</t>
    <phoneticPr fontId="8"/>
  </si>
  <si>
    <t>0743</t>
  </si>
  <si>
    <t>PRGR-0743</t>
  </si>
  <si>
    <t>A-20改</t>
    <phoneticPr fontId="8"/>
  </si>
  <si>
    <t>約ｗ400ｄ400ｈ200mm　
ハンギング用針金：90cm</t>
    <rPh sb="22" eb="23">
      <t>ヨウ</t>
    </rPh>
    <rPh sb="23" eb="25">
      <t>ハリガネ</t>
    </rPh>
    <phoneticPr fontId="8"/>
  </si>
  <si>
    <t>シノブ苔玉</t>
    <phoneticPr fontId="8"/>
  </si>
  <si>
    <t>4971587-741524</t>
    <phoneticPr fontId="8"/>
  </si>
  <si>
    <t>0742</t>
  </si>
  <si>
    <t>PRGR-0742</t>
  </si>
  <si>
    <t>約W135×Ｄ135×Ｈ310ｍｍ</t>
  </si>
  <si>
    <t>トクサ／竹炭ボール（たこ唐草平皿）</t>
    <rPh sb="4" eb="5">
      <t>タケ</t>
    </rPh>
    <rPh sb="5" eb="6">
      <t>スミ</t>
    </rPh>
    <phoneticPr fontId="9"/>
  </si>
  <si>
    <t>4971587-741517</t>
    <phoneticPr fontId="8"/>
  </si>
  <si>
    <t>0741</t>
  </si>
  <si>
    <t>PRGR-0741</t>
    <phoneticPr fontId="8"/>
  </si>
  <si>
    <t>トクサ／竹炭ボール（藍染唐草平皿）</t>
    <rPh sb="4" eb="5">
      <t>タケ</t>
    </rPh>
    <rPh sb="5" eb="6">
      <t>スミ</t>
    </rPh>
    <phoneticPr fontId="9"/>
  </si>
  <si>
    <t>4971587-741500</t>
    <phoneticPr fontId="8"/>
  </si>
  <si>
    <t>0740</t>
  </si>
  <si>
    <t>PRGR-0740</t>
    <phoneticPr fontId="8"/>
  </si>
  <si>
    <t>トクサ／竹炭ボール（染果実平皿）</t>
    <rPh sb="4" eb="5">
      <t>タケ</t>
    </rPh>
    <rPh sb="5" eb="6">
      <t>スミ</t>
    </rPh>
    <phoneticPr fontId="9"/>
  </si>
  <si>
    <t>4971587-741494</t>
    <phoneticPr fontId="8"/>
  </si>
  <si>
    <t>0739</t>
  </si>
  <si>
    <t>PRGR-0739</t>
    <phoneticPr fontId="8"/>
  </si>
  <si>
    <t>約W140×Ｄ140×Ｈ270ｍｍ</t>
  </si>
  <si>
    <t>ギンモクセイ／竹炭ボール（たこ唐草平皿）</t>
    <rPh sb="7" eb="8">
      <t>タケ</t>
    </rPh>
    <rPh sb="8" eb="9">
      <t>スミ</t>
    </rPh>
    <phoneticPr fontId="9"/>
  </si>
  <si>
    <t>4971587-741487</t>
    <phoneticPr fontId="8"/>
  </si>
  <si>
    <t>0738</t>
  </si>
  <si>
    <t>PRGR-0738</t>
  </si>
  <si>
    <t>CUPBON_1</t>
    <phoneticPr fontId="8"/>
  </si>
  <si>
    <t>ギンモクセイ／竹炭ボール（藍染唐草平皿）</t>
    <rPh sb="7" eb="8">
      <t>タケ</t>
    </rPh>
    <rPh sb="8" eb="9">
      <t>スミ</t>
    </rPh>
    <phoneticPr fontId="9"/>
  </si>
  <si>
    <t>4971587-741470</t>
    <phoneticPr fontId="8"/>
  </si>
  <si>
    <t>0737</t>
  </si>
  <si>
    <t>PRGR-0737</t>
  </si>
  <si>
    <t>ギンモクセイ／竹炭ボール（染果実平皿）</t>
    <rPh sb="7" eb="8">
      <t>タケ</t>
    </rPh>
    <rPh sb="8" eb="9">
      <t>スミ</t>
    </rPh>
    <phoneticPr fontId="9"/>
  </si>
  <si>
    <t>4971587-741463</t>
    <phoneticPr fontId="8"/>
  </si>
  <si>
    <t>0736</t>
  </si>
  <si>
    <t>PRGR-0736</t>
  </si>
  <si>
    <t>CUPBON_2</t>
    <phoneticPr fontId="8"/>
  </si>
  <si>
    <t>約W135×Ｄ135×Ｈ280ｍｍ</t>
  </si>
  <si>
    <t>松・雲龍／竹炭ボール（たこ唐草平皿）</t>
    <rPh sb="5" eb="6">
      <t>タケ</t>
    </rPh>
    <rPh sb="6" eb="7">
      <t>スミ</t>
    </rPh>
    <phoneticPr fontId="9"/>
  </si>
  <si>
    <t>4971587-741456</t>
    <phoneticPr fontId="8"/>
  </si>
  <si>
    <t>0735</t>
  </si>
  <si>
    <t>PRGR-0735</t>
  </si>
  <si>
    <t>松・雲龍／竹炭ボール（藍染唐草平皿）</t>
    <rPh sb="5" eb="6">
      <t>タケ</t>
    </rPh>
    <rPh sb="6" eb="7">
      <t>スミ</t>
    </rPh>
    <phoneticPr fontId="9"/>
  </si>
  <si>
    <t>4971587-741449</t>
    <phoneticPr fontId="8"/>
  </si>
  <si>
    <t>0734</t>
  </si>
  <si>
    <t>PRGR-0734</t>
  </si>
  <si>
    <t>松・雲龍／竹炭ボール（染果実平皿）</t>
    <rPh sb="5" eb="6">
      <t>タケ</t>
    </rPh>
    <rPh sb="6" eb="7">
      <t>スミ</t>
    </rPh>
    <phoneticPr fontId="9"/>
  </si>
  <si>
    <t>4971587-741432</t>
    <phoneticPr fontId="8"/>
  </si>
  <si>
    <t>0733</t>
  </si>
  <si>
    <t>PRGR-0733</t>
  </si>
  <si>
    <t>約W220×Ｄ140×Ｈ260ｍｍ</t>
  </si>
  <si>
    <t>松・吹き流し／竹炭ボール（たこ唐草平皿）</t>
    <rPh sb="7" eb="8">
      <t>タケ</t>
    </rPh>
    <rPh sb="8" eb="9">
      <t>スミ</t>
    </rPh>
    <phoneticPr fontId="9"/>
  </si>
  <si>
    <t>4971587-741425</t>
    <phoneticPr fontId="8"/>
  </si>
  <si>
    <t>0732</t>
  </si>
  <si>
    <t>PRGR-0732</t>
  </si>
  <si>
    <t>松・吹き流し／竹炭ボール（藍染唐草平皿）</t>
    <rPh sb="7" eb="8">
      <t>タケ</t>
    </rPh>
    <rPh sb="8" eb="9">
      <t>スミ</t>
    </rPh>
    <phoneticPr fontId="9"/>
  </si>
  <si>
    <t>4971587-741418</t>
    <phoneticPr fontId="8"/>
  </si>
  <si>
    <t>0731</t>
  </si>
  <si>
    <t>PRGR-0731</t>
  </si>
  <si>
    <t>松・吹き流し／竹炭ボール（染果実平皿）</t>
    <rPh sb="7" eb="8">
      <t>タケ</t>
    </rPh>
    <rPh sb="8" eb="9">
      <t>スミ</t>
    </rPh>
    <phoneticPr fontId="9"/>
  </si>
  <si>
    <t>4971587-741401</t>
    <phoneticPr fontId="8"/>
  </si>
  <si>
    <t>0730</t>
  </si>
  <si>
    <t>PRGR-0730</t>
  </si>
  <si>
    <t>約W150×Ｄ135×Ｈ260ｍｍ</t>
  </si>
  <si>
    <t>松・扇／竹炭ボール（たこ唐草平皿）</t>
    <rPh sb="4" eb="5">
      <t>タケ</t>
    </rPh>
    <rPh sb="5" eb="6">
      <t>スミ</t>
    </rPh>
    <phoneticPr fontId="9"/>
  </si>
  <si>
    <t>4971587-741395</t>
    <phoneticPr fontId="8"/>
  </si>
  <si>
    <t>0729</t>
  </si>
  <si>
    <t>PRGR-0729</t>
  </si>
  <si>
    <t>松・扇／竹炭ボール（藍染唐草平皿）</t>
    <rPh sb="4" eb="5">
      <t>タケ</t>
    </rPh>
    <rPh sb="5" eb="6">
      <t>スミ</t>
    </rPh>
    <phoneticPr fontId="9"/>
  </si>
  <si>
    <t>4971587-741388</t>
    <phoneticPr fontId="8"/>
  </si>
  <si>
    <t>0728</t>
  </si>
  <si>
    <t>PRGR-0728</t>
  </si>
  <si>
    <t>松・扇／竹炭ボール（染果実平皿）</t>
    <rPh sb="4" eb="5">
      <t>タケ</t>
    </rPh>
    <rPh sb="5" eb="6">
      <t>スミ</t>
    </rPh>
    <phoneticPr fontId="9"/>
  </si>
  <si>
    <t>4971587-741371</t>
    <phoneticPr fontId="8"/>
  </si>
  <si>
    <t>0727</t>
  </si>
  <si>
    <t>PRGR-0727</t>
  </si>
  <si>
    <t>約W140×Ｄ140×Ｈ210ｍｍ</t>
  </si>
  <si>
    <t>サンキライ／竹炭ボール（たこ唐草平皿）</t>
    <rPh sb="6" eb="7">
      <t>タケ</t>
    </rPh>
    <rPh sb="7" eb="8">
      <t>スミ</t>
    </rPh>
    <phoneticPr fontId="9"/>
  </si>
  <si>
    <t>4971587-741364</t>
    <phoneticPr fontId="8"/>
  </si>
  <si>
    <t>0726</t>
  </si>
  <si>
    <t>PRGR-0726</t>
  </si>
  <si>
    <t>サンキライ／竹炭ボール（藍染唐草平皿）</t>
    <rPh sb="6" eb="7">
      <t>タケ</t>
    </rPh>
    <rPh sb="7" eb="8">
      <t>スミ</t>
    </rPh>
    <phoneticPr fontId="9"/>
  </si>
  <si>
    <t>4971587-741357</t>
    <phoneticPr fontId="8"/>
  </si>
  <si>
    <t>0725</t>
  </si>
  <si>
    <t>PRGR-0725</t>
  </si>
  <si>
    <t>サンキライ／竹炭ボール（染果実平皿）</t>
    <rPh sb="6" eb="7">
      <t>タケ</t>
    </rPh>
    <rPh sb="7" eb="8">
      <t>スミ</t>
    </rPh>
    <phoneticPr fontId="9"/>
  </si>
  <si>
    <t>4971587-741340</t>
    <phoneticPr fontId="8"/>
  </si>
  <si>
    <t>0724</t>
  </si>
  <si>
    <t>PRGR-0724</t>
  </si>
  <si>
    <t>約W220×Ｄ220×Ｈ190ｍｍ</t>
  </si>
  <si>
    <t>シノブ／竹炭ボール（たこ唐草平皿）</t>
    <rPh sb="4" eb="5">
      <t>タケ</t>
    </rPh>
    <rPh sb="5" eb="6">
      <t>スミ</t>
    </rPh>
    <phoneticPr fontId="9"/>
  </si>
  <si>
    <t>4971587-741333</t>
    <phoneticPr fontId="8"/>
  </si>
  <si>
    <t>0723</t>
  </si>
  <si>
    <t>PRGR-0723</t>
  </si>
  <si>
    <t>シノブ／竹炭ボール（藍染唐草平皿）</t>
    <rPh sb="4" eb="5">
      <t>タケ</t>
    </rPh>
    <rPh sb="5" eb="6">
      <t>スミ</t>
    </rPh>
    <phoneticPr fontId="9"/>
  </si>
  <si>
    <t>4971587-741326</t>
    <phoneticPr fontId="8"/>
  </si>
  <si>
    <t>0722</t>
  </si>
  <si>
    <t>PRGR-0722</t>
  </si>
  <si>
    <t>シノブ／竹炭ボール（染果実平皿）</t>
    <rPh sb="4" eb="5">
      <t>タケ</t>
    </rPh>
    <rPh sb="5" eb="6">
      <t>スミ</t>
    </rPh>
    <phoneticPr fontId="9"/>
  </si>
  <si>
    <t>4971587-741319</t>
    <phoneticPr fontId="8"/>
  </si>
  <si>
    <t>0721</t>
  </si>
  <si>
    <t>PRGR-0721</t>
  </si>
  <si>
    <t>約W135×Ｄ135×Ｈ140ｍｍ</t>
  </si>
  <si>
    <t>マリモ／竹炭ボール（たこ唐草平皿）</t>
    <rPh sb="4" eb="5">
      <t>タケ</t>
    </rPh>
    <rPh sb="5" eb="6">
      <t>スミ</t>
    </rPh>
    <rPh sb="14" eb="15">
      <t>ヒラ</t>
    </rPh>
    <phoneticPr fontId="9"/>
  </si>
  <si>
    <t>4971587-741302</t>
    <phoneticPr fontId="8"/>
  </si>
  <si>
    <t>0720</t>
  </si>
  <si>
    <t>PRGR-0720</t>
  </si>
  <si>
    <t>マリモ／竹炭ボール（藍染唐草平皿）</t>
    <rPh sb="4" eb="5">
      <t>タケ</t>
    </rPh>
    <rPh sb="5" eb="6">
      <t>スミ</t>
    </rPh>
    <rPh sb="14" eb="15">
      <t>ヒラ</t>
    </rPh>
    <phoneticPr fontId="9"/>
  </si>
  <si>
    <t>4971587-741296</t>
    <phoneticPr fontId="8"/>
  </si>
  <si>
    <t>0718</t>
  </si>
  <si>
    <t>PRGR-0718</t>
  </si>
  <si>
    <t>マリモ／竹炭ボール（染果実平皿）</t>
    <rPh sb="4" eb="5">
      <t>タケ</t>
    </rPh>
    <rPh sb="5" eb="6">
      <t>スミ</t>
    </rPh>
    <rPh sb="13" eb="14">
      <t>ヒラ</t>
    </rPh>
    <phoneticPr fontId="9"/>
  </si>
  <si>
    <t>4971587-741289</t>
    <phoneticPr fontId="8"/>
  </si>
  <si>
    <t>0717</t>
  </si>
  <si>
    <t>PRGR-0717</t>
  </si>
  <si>
    <t>約W80×Ｄ80×Ｈ300ｍｍ</t>
  </si>
  <si>
    <t>トクサ／そばちょこ（点十草）</t>
    <phoneticPr fontId="8"/>
  </si>
  <si>
    <t>4971587-741272</t>
    <phoneticPr fontId="8"/>
  </si>
  <si>
    <t>0716</t>
  </si>
  <si>
    <t>PRGR-0716</t>
  </si>
  <si>
    <t>15年11月発売
新パッケージ</t>
    <rPh sb="2" eb="3">
      <t>ネン</t>
    </rPh>
    <rPh sb="5" eb="6">
      <t>ガツ</t>
    </rPh>
    <rPh sb="6" eb="8">
      <t>ハツバイ</t>
    </rPh>
    <rPh sb="9" eb="10">
      <t>シン</t>
    </rPh>
    <phoneticPr fontId="8"/>
  </si>
  <si>
    <t>トクサ／そばちょこ（濃タコ唐草）</t>
    <phoneticPr fontId="8"/>
  </si>
  <si>
    <t>4971587-741265</t>
    <phoneticPr fontId="8"/>
  </si>
  <si>
    <t>0715</t>
  </si>
  <si>
    <t>PRGR-0715</t>
  </si>
  <si>
    <t>トクサ／そばちょこ（波唐草）</t>
    <phoneticPr fontId="8"/>
  </si>
  <si>
    <t>4971587-741258</t>
    <phoneticPr fontId="8"/>
  </si>
  <si>
    <t>0714</t>
  </si>
  <si>
    <t>PRGR-0714</t>
  </si>
  <si>
    <t>約W140×Ｄ140×Ｈ260ｍｍ</t>
  </si>
  <si>
    <t>ギンモクセイ／そばちょこ（菊唐草）</t>
    <phoneticPr fontId="8"/>
  </si>
  <si>
    <t>4971587-741241</t>
    <phoneticPr fontId="8"/>
  </si>
  <si>
    <t>0713</t>
  </si>
  <si>
    <t>PRGR-0713</t>
  </si>
  <si>
    <t>ギンモクセイ／そばちょこ（濃タコ唐草）</t>
    <phoneticPr fontId="8"/>
  </si>
  <si>
    <t>4971587-741234</t>
    <phoneticPr fontId="8"/>
  </si>
  <si>
    <t>0712</t>
  </si>
  <si>
    <t>PRGR-0712</t>
  </si>
  <si>
    <t>ギンモクセイ／そばちょこ（染果実）</t>
    <phoneticPr fontId="8"/>
  </si>
  <si>
    <t>4971587-741227</t>
    <phoneticPr fontId="8"/>
  </si>
  <si>
    <t>0711</t>
  </si>
  <si>
    <t>PRGR-0711</t>
  </si>
  <si>
    <t>約W120×Ｄ80×Ｈ270ｍｍ</t>
  </si>
  <si>
    <t>松・雲龍／そばちょこ（菊唐草）</t>
    <phoneticPr fontId="9"/>
  </si>
  <si>
    <t>4971587-741210</t>
    <phoneticPr fontId="8"/>
  </si>
  <si>
    <t>0710</t>
  </si>
  <si>
    <t>PRGR-0710</t>
  </si>
  <si>
    <t>松・雲龍／そばちょこ（点十草）</t>
    <phoneticPr fontId="9"/>
  </si>
  <si>
    <t>4971587-741203</t>
    <phoneticPr fontId="8"/>
  </si>
  <si>
    <t>0709</t>
  </si>
  <si>
    <t>PRGR-0709</t>
  </si>
  <si>
    <t>松・雲龍／そばちょこ（波唐草）</t>
    <phoneticPr fontId="9"/>
  </si>
  <si>
    <t>4971587-741197</t>
    <phoneticPr fontId="8"/>
  </si>
  <si>
    <t>0708</t>
  </si>
  <si>
    <t>PRGR-0708</t>
  </si>
  <si>
    <t>約W220×Ｄ140×Ｈ250ｍｍ</t>
  </si>
  <si>
    <t>松・吹き流し／そばちょこ（濃タコ唐草）</t>
    <phoneticPr fontId="8"/>
  </si>
  <si>
    <t>4971587-741180</t>
    <phoneticPr fontId="8"/>
  </si>
  <si>
    <t>0707</t>
  </si>
  <si>
    <t>PRGR-0707</t>
  </si>
  <si>
    <t>松・吹き流し／そばちょこ（波唐草）</t>
    <phoneticPr fontId="8"/>
  </si>
  <si>
    <t>4971587-741173</t>
    <phoneticPr fontId="8"/>
  </si>
  <si>
    <t>0706</t>
  </si>
  <si>
    <t>PRGR-0706</t>
  </si>
  <si>
    <t>松・吹き流し／そばちょこ（市松）</t>
    <phoneticPr fontId="8"/>
  </si>
  <si>
    <t>4971587-741166</t>
    <phoneticPr fontId="8"/>
  </si>
  <si>
    <t>0705</t>
  </si>
  <si>
    <t>PRGR-0705</t>
  </si>
  <si>
    <t>約W150×Ｄ130×Ｈ250ｍｍ</t>
  </si>
  <si>
    <t>松・扇／そばちょこ（点十草）</t>
    <phoneticPr fontId="9"/>
  </si>
  <si>
    <t>4971587-741159</t>
    <phoneticPr fontId="8"/>
  </si>
  <si>
    <t>0704</t>
  </si>
  <si>
    <t>PRGR-0704</t>
  </si>
  <si>
    <t>松・扇/そばちょこ（染果実）</t>
    <phoneticPr fontId="9"/>
  </si>
  <si>
    <t>4971587-741142</t>
    <phoneticPr fontId="8"/>
  </si>
  <si>
    <t>0703</t>
  </si>
  <si>
    <t>PRGR-0703</t>
  </si>
  <si>
    <t>松・扇／そばちょこ（古染タコ唐草）</t>
    <rPh sb="0" eb="1">
      <t>マツ</t>
    </rPh>
    <phoneticPr fontId="9"/>
  </si>
  <si>
    <t>4971587-741135</t>
    <phoneticPr fontId="8"/>
  </si>
  <si>
    <t>0702</t>
  </si>
  <si>
    <t>PRGR-0702</t>
  </si>
  <si>
    <t>約W140×Ｄ140×Ｈ200ｍｍ</t>
  </si>
  <si>
    <t>サンキライ／そばちょこ（市松）</t>
    <phoneticPr fontId="8"/>
  </si>
  <si>
    <t>4971587-741128</t>
    <phoneticPr fontId="8"/>
  </si>
  <si>
    <t>0701</t>
  </si>
  <si>
    <t>PRGR-0701</t>
  </si>
  <si>
    <t>サンキライ／そばちょこ（染果実）</t>
    <phoneticPr fontId="8"/>
  </si>
  <si>
    <t>4971587-741111</t>
    <phoneticPr fontId="8"/>
  </si>
  <si>
    <t>0700</t>
  </si>
  <si>
    <t>PRGR-0700</t>
  </si>
  <si>
    <t>07</t>
  </si>
  <si>
    <t>サンキライ／そばちょこ（古染タコ唐草）</t>
    <phoneticPr fontId="8"/>
  </si>
  <si>
    <t>4971587-741104</t>
    <phoneticPr fontId="8"/>
  </si>
  <si>
    <t>0699</t>
  </si>
  <si>
    <t>PRGR-0699</t>
  </si>
  <si>
    <t>約W220×Ｄ220×Ｈ180ｍｍ</t>
  </si>
  <si>
    <t>シノブ／そばちょこ（濃タコ唐草）</t>
    <phoneticPr fontId="8"/>
  </si>
  <si>
    <t>4971587-741098</t>
    <phoneticPr fontId="8"/>
  </si>
  <si>
    <t>0698</t>
  </si>
  <si>
    <t>PRGR-0698</t>
  </si>
  <si>
    <t>シノブ／そばちょこ（波唐草）</t>
    <phoneticPr fontId="8"/>
  </si>
  <si>
    <t>4971587-741081</t>
    <phoneticPr fontId="8"/>
  </si>
  <si>
    <t>0697</t>
  </si>
  <si>
    <t>PRGR-0697</t>
  </si>
  <si>
    <t>シノブ／そばちょこ（市松）</t>
    <phoneticPr fontId="8"/>
  </si>
  <si>
    <t>4971587-741074</t>
    <phoneticPr fontId="8"/>
  </si>
  <si>
    <t>0696</t>
  </si>
  <si>
    <t>PRGR-0696</t>
  </si>
  <si>
    <t>約W100×Ｄ100×Ｈ130ｍｍ</t>
  </si>
  <si>
    <t>マリモ／そばちょこ（菊唐草）</t>
    <phoneticPr fontId="8"/>
  </si>
  <si>
    <t>4971587-741067</t>
    <phoneticPr fontId="8"/>
  </si>
  <si>
    <t>0695</t>
  </si>
  <si>
    <t>PRGR-0695</t>
  </si>
  <si>
    <t>マリモ／そばちょこ（点十草）</t>
    <phoneticPr fontId="8"/>
  </si>
  <si>
    <t>4971587-741050</t>
    <phoneticPr fontId="8"/>
  </si>
  <si>
    <t>0694</t>
  </si>
  <si>
    <t>PRGR-0694</t>
  </si>
  <si>
    <t>マリモ／そばちょこ(古染タコ唐草)</t>
    <phoneticPr fontId="8"/>
  </si>
  <si>
    <t>4971587-741043</t>
    <phoneticPr fontId="8"/>
  </si>
  <si>
    <t>0693</t>
  </si>
  <si>
    <t>PRGR-0693</t>
  </si>
  <si>
    <t>約400×120×210ｍｍ</t>
    <phoneticPr fontId="8"/>
  </si>
  <si>
    <t>シュガーバイン×ミリオン/ ウォールデコM ＷＨ</t>
  </si>
  <si>
    <t>4971587-740459</t>
    <phoneticPr fontId="8"/>
  </si>
  <si>
    <t>0692</t>
  </si>
  <si>
    <t>PRGR-0692</t>
    <phoneticPr fontId="8"/>
  </si>
  <si>
    <t>ドラセナ×ミリオン/ ウォールデコM ＷＨ</t>
  </si>
  <si>
    <t>4971587-740442</t>
    <phoneticPr fontId="8"/>
  </si>
  <si>
    <t>0691</t>
  </si>
  <si>
    <t>PRGR-0691</t>
    <phoneticPr fontId="8"/>
  </si>
  <si>
    <t>約200×110×270ｍｍ</t>
    <phoneticPr fontId="8"/>
  </si>
  <si>
    <t>シュガーバイン／ウォールデコS WH</t>
  </si>
  <si>
    <t>4971587-740435</t>
    <phoneticPr fontId="8"/>
  </si>
  <si>
    <t>0690</t>
  </si>
  <si>
    <t>PRGR-0690</t>
    <phoneticPr fontId="8"/>
  </si>
  <si>
    <t>旧パッケージ</t>
    <rPh sb="0" eb="1">
      <t>キュウ</t>
    </rPh>
    <phoneticPr fontId="8"/>
  </si>
  <si>
    <t>約W110×Ｄ100×Ｈ300ｍｍ</t>
    <phoneticPr fontId="8"/>
  </si>
  <si>
    <t>迎春アレンジ・トクサ／そばちょこ（シエナ）</t>
    <phoneticPr fontId="8"/>
  </si>
  <si>
    <t>4971587-740114</t>
    <phoneticPr fontId="8"/>
  </si>
  <si>
    <t>0687</t>
  </si>
  <si>
    <t>PRGR-0687</t>
    <phoneticPr fontId="8"/>
  </si>
  <si>
    <t>約W120×Ｄ80×Ｈ270ｍｍ</t>
    <phoneticPr fontId="8"/>
  </si>
  <si>
    <t>迎春アレンジ・松／そばちょこ（シエナ）</t>
    <phoneticPr fontId="8"/>
  </si>
  <si>
    <t>4971587-740107</t>
    <phoneticPr fontId="8"/>
  </si>
  <si>
    <t>0686</t>
  </si>
  <si>
    <t>PRGR-0686</t>
    <phoneticPr fontId="8"/>
  </si>
  <si>
    <t>約W220×Ｄ140×Ｈ260ｍｍ</t>
    <phoneticPr fontId="8"/>
  </si>
  <si>
    <t xml:space="preserve"> 松・吹き流し 水引／竹炭ボール（染果実平皿）</t>
  </si>
  <si>
    <t>4971587-740091</t>
    <phoneticPr fontId="8"/>
  </si>
  <si>
    <t>0685</t>
  </si>
  <si>
    <t>PRGR-0685</t>
    <phoneticPr fontId="8"/>
  </si>
  <si>
    <t>A4</t>
    <phoneticPr fontId="8"/>
  </si>
  <si>
    <t>約W150×Ｄ135×Ｈ260ｍｍ</t>
    <phoneticPr fontId="8"/>
  </si>
  <si>
    <t>松・扇 水引／竹炭ボール（染果実平皿）</t>
  </si>
  <si>
    <t>4971587-740084</t>
    <phoneticPr fontId="8"/>
  </si>
  <si>
    <t>0684</t>
  </si>
  <si>
    <t>PRGR-0684</t>
    <phoneticPr fontId="8"/>
  </si>
  <si>
    <t>約W135×Ｄ135×Ｈ310ｍｍ</t>
    <phoneticPr fontId="8"/>
  </si>
  <si>
    <t>迎春アレンジ  トクサ／竹炭ボール（染果実平皿）</t>
  </si>
  <si>
    <t>4971587-740077</t>
    <phoneticPr fontId="8"/>
  </si>
  <si>
    <t>0683</t>
  </si>
  <si>
    <t>PRGR-0683</t>
    <phoneticPr fontId="8"/>
  </si>
  <si>
    <t>約W135×Ｄ135×Ｈ280ｍｍ</t>
    <phoneticPr fontId="8"/>
  </si>
  <si>
    <t>迎春アレンジ  松／竹炭ボール（染果実平皿）</t>
  </si>
  <si>
    <t>4971587-740060</t>
    <phoneticPr fontId="8"/>
  </si>
  <si>
    <t>0682</t>
  </si>
  <si>
    <t>PRGR-0682</t>
    <phoneticPr fontId="8"/>
  </si>
  <si>
    <t>約W220×Ｄ140×Ｈ250ｍｍ</t>
    <phoneticPr fontId="8"/>
  </si>
  <si>
    <t>松・吹き流し 水引／そばちょこ（千段）</t>
  </si>
  <si>
    <t>4971587-740053</t>
    <phoneticPr fontId="8"/>
  </si>
  <si>
    <t>0681</t>
  </si>
  <si>
    <t>PRGR-0681</t>
    <phoneticPr fontId="8"/>
  </si>
  <si>
    <t>松・吹き流し 水引／そばちょこ（点十草）</t>
  </si>
  <si>
    <t>4971587-740046</t>
    <phoneticPr fontId="8"/>
  </si>
  <si>
    <t>0680</t>
  </si>
  <si>
    <t>PRGR-0680</t>
    <phoneticPr fontId="8"/>
  </si>
  <si>
    <t>松・吹き流し 水引／そばちょこ（市松）</t>
  </si>
  <si>
    <t>4971587-740039</t>
    <phoneticPr fontId="8"/>
  </si>
  <si>
    <t>0679</t>
  </si>
  <si>
    <t>PRGR-0679</t>
    <phoneticPr fontId="8"/>
  </si>
  <si>
    <t>迎春アレンジ  トクサ／そばちょこ（千段）</t>
  </si>
  <si>
    <t>4971587-740022</t>
    <phoneticPr fontId="8"/>
  </si>
  <si>
    <t>0678</t>
  </si>
  <si>
    <t>PRGR-0678</t>
    <phoneticPr fontId="8"/>
  </si>
  <si>
    <t>松・扇 水引／そばちょこ（千段）</t>
  </si>
  <si>
    <t>松・扇 水引／そばちょこ（点十草）</t>
  </si>
  <si>
    <t>4971587-740015</t>
    <phoneticPr fontId="8"/>
  </si>
  <si>
    <t>0677</t>
  </si>
  <si>
    <t>PRGR-0677</t>
    <phoneticPr fontId="8"/>
  </si>
  <si>
    <t>松・扇 水引／そばちょこ（市松）</t>
  </si>
  <si>
    <t>4971587-740008</t>
    <phoneticPr fontId="8"/>
  </si>
  <si>
    <t>0676</t>
  </si>
  <si>
    <t>PRGR-0676</t>
    <phoneticPr fontId="8"/>
  </si>
  <si>
    <t>迎春アレンジ  トクサ／そばちょこ（点十草）</t>
  </si>
  <si>
    <t>4971587-739989</t>
    <phoneticPr fontId="8"/>
  </si>
  <si>
    <t>0674</t>
  </si>
  <si>
    <t>PRGR-0674</t>
    <phoneticPr fontId="8"/>
  </si>
  <si>
    <t>迎春アレンジ  トクサ／そばちょこ（市松）</t>
  </si>
  <si>
    <t>4971587-739972</t>
    <phoneticPr fontId="8"/>
  </si>
  <si>
    <t>0673</t>
  </si>
  <si>
    <t>PRGR-0673</t>
    <phoneticPr fontId="8"/>
  </si>
  <si>
    <t>迎春アレンジ  松／そばちょこ（千段）</t>
  </si>
  <si>
    <t>4971587-739965</t>
    <phoneticPr fontId="8"/>
  </si>
  <si>
    <t>0672</t>
  </si>
  <si>
    <t>PRGR-0672</t>
    <phoneticPr fontId="8"/>
  </si>
  <si>
    <t>迎春アレンジ  松／そばちょこ（点十草）</t>
  </si>
  <si>
    <t>4971587-739958</t>
    <phoneticPr fontId="8"/>
  </si>
  <si>
    <t>0671</t>
  </si>
  <si>
    <t>PRGR-0671</t>
    <phoneticPr fontId="8"/>
  </si>
  <si>
    <t>迎春アレンジ  松／そばちょこ（市松）</t>
  </si>
  <si>
    <t>4971587-739941</t>
    <phoneticPr fontId="8"/>
  </si>
  <si>
    <t>0670</t>
  </si>
  <si>
    <t>PRGR-0670</t>
    <phoneticPr fontId="8"/>
  </si>
  <si>
    <t>4971587-739163</t>
    <phoneticPr fontId="8"/>
  </si>
  <si>
    <t>0657</t>
  </si>
  <si>
    <t>PRGR-0657</t>
    <phoneticPr fontId="8"/>
  </si>
  <si>
    <t>4971587-739156</t>
    <phoneticPr fontId="8"/>
  </si>
  <si>
    <t>0656</t>
  </si>
  <si>
    <t>PRGR-0656</t>
    <phoneticPr fontId="8"/>
  </si>
  <si>
    <t>4971587-739149</t>
    <phoneticPr fontId="8"/>
  </si>
  <si>
    <t>0655</t>
  </si>
  <si>
    <t>PRGR-0655</t>
  </si>
  <si>
    <t>4971587-739132</t>
    <phoneticPr fontId="8"/>
  </si>
  <si>
    <t>0654</t>
  </si>
  <si>
    <t>PRGR-0654</t>
  </si>
  <si>
    <t>4971587-739125</t>
    <phoneticPr fontId="8"/>
  </si>
  <si>
    <t>0653</t>
  </si>
  <si>
    <t>PRGR-0653</t>
  </si>
  <si>
    <t>4971587-739118</t>
    <phoneticPr fontId="8"/>
  </si>
  <si>
    <t>0652</t>
  </si>
  <si>
    <t>PRGR-0652</t>
  </si>
  <si>
    <t>紙筒　H35</t>
    <phoneticPr fontId="8"/>
  </si>
  <si>
    <t>4971587-739101</t>
    <phoneticPr fontId="8"/>
  </si>
  <si>
    <t>0651</t>
  </si>
  <si>
    <t>PRGR-0651</t>
    <phoneticPr fontId="8"/>
  </si>
  <si>
    <t>4971587-739095</t>
    <phoneticPr fontId="8"/>
  </si>
  <si>
    <t>0650</t>
  </si>
  <si>
    <t>PRGR-0650</t>
  </si>
  <si>
    <t>4971587-739088</t>
    <phoneticPr fontId="8"/>
  </si>
  <si>
    <t>0649</t>
  </si>
  <si>
    <t>PRGR-0649</t>
  </si>
  <si>
    <t>4971587-739071</t>
    <phoneticPr fontId="8"/>
  </si>
  <si>
    <t>0648</t>
  </si>
  <si>
    <t>PRGR-0648</t>
  </si>
  <si>
    <t>（パッケージ変更）
新品番PRGR-0717　</t>
    <rPh sb="6" eb="8">
      <t>ヘンコウ</t>
    </rPh>
    <rPh sb="10" eb="11">
      <t>シン</t>
    </rPh>
    <rPh sb="11" eb="12">
      <t>ヒン</t>
    </rPh>
    <rPh sb="12" eb="13">
      <t>バン</t>
    </rPh>
    <phoneticPr fontId="8"/>
  </si>
  <si>
    <t>4971587-739064</t>
    <phoneticPr fontId="8"/>
  </si>
  <si>
    <t>0647</t>
  </si>
  <si>
    <t>PRGR-0647</t>
  </si>
  <si>
    <t>（パッケージ変更）
新品番PRGR-0716　</t>
    <rPh sb="6" eb="8">
      <t>ヘンコウ</t>
    </rPh>
    <rPh sb="10" eb="11">
      <t>シン</t>
    </rPh>
    <rPh sb="11" eb="12">
      <t>ヒン</t>
    </rPh>
    <rPh sb="12" eb="13">
      <t>バン</t>
    </rPh>
    <phoneticPr fontId="8"/>
  </si>
  <si>
    <t>4971587-739057</t>
    <phoneticPr fontId="8"/>
  </si>
  <si>
    <t>0646</t>
  </si>
  <si>
    <t>PRGR-0646</t>
  </si>
  <si>
    <t>（パッケージ変更）
新品番PRGR-0715　</t>
    <rPh sb="6" eb="8">
      <t>ヘンコウ</t>
    </rPh>
    <rPh sb="10" eb="11">
      <t>シン</t>
    </rPh>
    <rPh sb="11" eb="12">
      <t>ヒン</t>
    </rPh>
    <rPh sb="12" eb="13">
      <t>バン</t>
    </rPh>
    <phoneticPr fontId="8"/>
  </si>
  <si>
    <t>4971587-739040</t>
    <phoneticPr fontId="8"/>
  </si>
  <si>
    <t>0645</t>
  </si>
  <si>
    <t>PRGR-0645</t>
  </si>
  <si>
    <t>（パッケージ変更）
新品番PRGR-0714　</t>
    <rPh sb="6" eb="8">
      <t>ヘンコウ</t>
    </rPh>
    <rPh sb="10" eb="11">
      <t>シン</t>
    </rPh>
    <rPh sb="11" eb="12">
      <t>ヒン</t>
    </rPh>
    <rPh sb="12" eb="13">
      <t>バン</t>
    </rPh>
    <phoneticPr fontId="8"/>
  </si>
  <si>
    <t>4971587-739033</t>
    <phoneticPr fontId="8"/>
  </si>
  <si>
    <t>0644</t>
  </si>
  <si>
    <t>PRGR-0644</t>
  </si>
  <si>
    <t>（パッケージ変更）
新品番PRGR-0713　</t>
    <rPh sb="6" eb="8">
      <t>ヘンコウ</t>
    </rPh>
    <rPh sb="10" eb="11">
      <t>シン</t>
    </rPh>
    <rPh sb="11" eb="12">
      <t>ヒン</t>
    </rPh>
    <rPh sb="12" eb="13">
      <t>バン</t>
    </rPh>
    <phoneticPr fontId="8"/>
  </si>
  <si>
    <t>4971587-739026</t>
    <phoneticPr fontId="8"/>
  </si>
  <si>
    <t>0643</t>
  </si>
  <si>
    <t>PRGR-0643</t>
  </si>
  <si>
    <t>（パッケージ変更）
新品番PRGR-0712　</t>
    <rPh sb="6" eb="8">
      <t>ヘンコウ</t>
    </rPh>
    <rPh sb="10" eb="11">
      <t>シン</t>
    </rPh>
    <rPh sb="11" eb="12">
      <t>ヒン</t>
    </rPh>
    <rPh sb="12" eb="13">
      <t>バン</t>
    </rPh>
    <phoneticPr fontId="8"/>
  </si>
  <si>
    <t>4971587-739019</t>
    <phoneticPr fontId="8"/>
  </si>
  <si>
    <t>0642</t>
  </si>
  <si>
    <t>PRGR-0642</t>
  </si>
  <si>
    <t>（パッケージ変更）
新品番PRGR-0711　</t>
    <rPh sb="6" eb="8">
      <t>ヘンコウ</t>
    </rPh>
    <rPh sb="10" eb="11">
      <t>シン</t>
    </rPh>
    <rPh sb="11" eb="12">
      <t>ヒン</t>
    </rPh>
    <rPh sb="12" eb="13">
      <t>バン</t>
    </rPh>
    <phoneticPr fontId="8"/>
  </si>
  <si>
    <t>4971587-739002</t>
    <phoneticPr fontId="8"/>
  </si>
  <si>
    <t>0641</t>
  </si>
  <si>
    <t>PRGR-0641</t>
  </si>
  <si>
    <t>（パッケージ変更）
新品番PRGR-0710　</t>
    <rPh sb="6" eb="8">
      <t>ヘンコウ</t>
    </rPh>
    <rPh sb="10" eb="11">
      <t>シン</t>
    </rPh>
    <rPh sb="11" eb="12">
      <t>ヒン</t>
    </rPh>
    <rPh sb="12" eb="13">
      <t>バン</t>
    </rPh>
    <phoneticPr fontId="8"/>
  </si>
  <si>
    <t>4971587-738999</t>
    <phoneticPr fontId="8"/>
  </si>
  <si>
    <t>0640</t>
  </si>
  <si>
    <t>PRGR-0640</t>
  </si>
  <si>
    <t>（パッケージ変更）
新品番PRGR-0709　</t>
    <rPh sb="6" eb="8">
      <t>ヘンコウ</t>
    </rPh>
    <rPh sb="10" eb="11">
      <t>シン</t>
    </rPh>
    <rPh sb="11" eb="12">
      <t>ヒン</t>
    </rPh>
    <rPh sb="12" eb="13">
      <t>バン</t>
    </rPh>
    <phoneticPr fontId="8"/>
  </si>
  <si>
    <t>4971587-738982</t>
    <phoneticPr fontId="8"/>
  </si>
  <si>
    <t>0639</t>
  </si>
  <si>
    <t>PRGR-0639</t>
  </si>
  <si>
    <t>（パッケージ変更）
新品番PRGR-0708　</t>
    <rPh sb="6" eb="8">
      <t>ヘンコウ</t>
    </rPh>
    <rPh sb="10" eb="11">
      <t>シン</t>
    </rPh>
    <rPh sb="11" eb="12">
      <t>ヒン</t>
    </rPh>
    <rPh sb="12" eb="13">
      <t>バン</t>
    </rPh>
    <phoneticPr fontId="8"/>
  </si>
  <si>
    <t>4971587-738975</t>
    <phoneticPr fontId="8"/>
  </si>
  <si>
    <t>0638</t>
  </si>
  <si>
    <t>PRGR-0638</t>
  </si>
  <si>
    <t>（パッケージ変更）
新品番PRGR-0707　</t>
    <rPh sb="6" eb="8">
      <t>ヘンコウ</t>
    </rPh>
    <rPh sb="10" eb="11">
      <t>シン</t>
    </rPh>
    <rPh sb="11" eb="12">
      <t>ヒン</t>
    </rPh>
    <rPh sb="12" eb="13">
      <t>バン</t>
    </rPh>
    <phoneticPr fontId="8"/>
  </si>
  <si>
    <t>4971587-738968</t>
    <phoneticPr fontId="8"/>
  </si>
  <si>
    <t>0637</t>
  </si>
  <si>
    <t>PRGR-0637</t>
  </si>
  <si>
    <t>紙筒　H20</t>
    <phoneticPr fontId="8"/>
  </si>
  <si>
    <t>（パッケージ変更）
新品番PRGR-0706　</t>
    <rPh sb="6" eb="8">
      <t>ヘンコウ</t>
    </rPh>
    <rPh sb="10" eb="11">
      <t>シン</t>
    </rPh>
    <rPh sb="11" eb="12">
      <t>ヒン</t>
    </rPh>
    <rPh sb="12" eb="13">
      <t>バン</t>
    </rPh>
    <phoneticPr fontId="8"/>
  </si>
  <si>
    <t>4971587-738951</t>
    <phoneticPr fontId="8"/>
  </si>
  <si>
    <t>0636</t>
  </si>
  <si>
    <t>PRGR-0636</t>
  </si>
  <si>
    <t>（パッケージ変更）
新品番PRGR-0705　</t>
    <rPh sb="6" eb="8">
      <t>ヘンコウ</t>
    </rPh>
    <rPh sb="10" eb="11">
      <t>シン</t>
    </rPh>
    <rPh sb="11" eb="12">
      <t>ヒン</t>
    </rPh>
    <rPh sb="12" eb="13">
      <t>バン</t>
    </rPh>
    <phoneticPr fontId="8"/>
  </si>
  <si>
    <t>4971587-738944</t>
    <phoneticPr fontId="8"/>
  </si>
  <si>
    <t>0635</t>
  </si>
  <si>
    <t>PRGR-0635</t>
  </si>
  <si>
    <t>4971587-738937</t>
    <phoneticPr fontId="8"/>
  </si>
  <si>
    <t>0634</t>
  </si>
  <si>
    <t>PRGR-0634</t>
  </si>
  <si>
    <t>4971587-738920</t>
    <phoneticPr fontId="8"/>
  </si>
  <si>
    <t>0633</t>
  </si>
  <si>
    <t>PRGR-0633</t>
  </si>
  <si>
    <t>4971587-738913</t>
    <phoneticPr fontId="8"/>
  </si>
  <si>
    <t>0632</t>
  </si>
  <si>
    <t>PRGR-0632</t>
  </si>
  <si>
    <t>4971587-738906</t>
    <phoneticPr fontId="8"/>
  </si>
  <si>
    <t>0631</t>
  </si>
  <si>
    <t>PRGR-0631</t>
  </si>
  <si>
    <t>4971587-738890</t>
    <phoneticPr fontId="8"/>
  </si>
  <si>
    <t>0630</t>
  </si>
  <si>
    <t>PRGR-0630</t>
  </si>
  <si>
    <t>4971587-738883</t>
    <phoneticPr fontId="8"/>
  </si>
  <si>
    <t>0629</t>
  </si>
  <si>
    <t>PRGR-0629</t>
  </si>
  <si>
    <t>4971587-738876</t>
    <phoneticPr fontId="8"/>
  </si>
  <si>
    <t>0628</t>
  </si>
  <si>
    <t>PRGR-0628</t>
  </si>
  <si>
    <t>4971587-738869</t>
    <phoneticPr fontId="8"/>
  </si>
  <si>
    <t>0627</t>
  </si>
  <si>
    <t>PRGR-0627</t>
  </si>
  <si>
    <t>4971587-738852</t>
    <phoneticPr fontId="8"/>
  </si>
  <si>
    <t>0626</t>
  </si>
  <si>
    <t>PRGR-0626</t>
  </si>
  <si>
    <t>4971587-738845</t>
    <phoneticPr fontId="8"/>
  </si>
  <si>
    <t>0625</t>
  </si>
  <si>
    <t>PRGR-0625</t>
  </si>
  <si>
    <t>4971587-738838</t>
    <phoneticPr fontId="8"/>
  </si>
  <si>
    <t>0624</t>
  </si>
  <si>
    <t>PRGR-0624</t>
  </si>
  <si>
    <t>4971587-738821</t>
    <phoneticPr fontId="8"/>
  </si>
  <si>
    <t>0623</t>
  </si>
  <si>
    <t>PRGR-0623</t>
  </si>
  <si>
    <t>4971587-738814</t>
    <phoneticPr fontId="8"/>
  </si>
  <si>
    <t>0622</t>
  </si>
  <si>
    <t>PRGR-0622</t>
  </si>
  <si>
    <t>（パッケージ変更）
新品番PRGR-0704　</t>
    <rPh sb="6" eb="8">
      <t>ヘンコウ</t>
    </rPh>
    <rPh sb="10" eb="11">
      <t>シン</t>
    </rPh>
    <rPh sb="11" eb="12">
      <t>ヒン</t>
    </rPh>
    <rPh sb="12" eb="13">
      <t>バン</t>
    </rPh>
    <phoneticPr fontId="8"/>
  </si>
  <si>
    <t>4971587-738807</t>
    <phoneticPr fontId="8"/>
  </si>
  <si>
    <t>0621</t>
  </si>
  <si>
    <t>PRGR-0621</t>
  </si>
  <si>
    <t>（パッケージ変更）
新品番PRGR-0703　</t>
    <rPh sb="6" eb="8">
      <t>ヘンコウ</t>
    </rPh>
    <rPh sb="10" eb="11">
      <t>シン</t>
    </rPh>
    <rPh sb="11" eb="12">
      <t>ヒン</t>
    </rPh>
    <rPh sb="12" eb="13">
      <t>バン</t>
    </rPh>
    <phoneticPr fontId="8"/>
  </si>
  <si>
    <t>4971587-738791</t>
    <phoneticPr fontId="8"/>
  </si>
  <si>
    <t>0620</t>
  </si>
  <si>
    <t>PRGR-0620</t>
  </si>
  <si>
    <t>（パッケージ変更）
新品番PRGR-0702　</t>
    <rPh sb="6" eb="8">
      <t>ヘンコウ</t>
    </rPh>
    <rPh sb="10" eb="11">
      <t>シン</t>
    </rPh>
    <rPh sb="11" eb="12">
      <t>ヒン</t>
    </rPh>
    <rPh sb="12" eb="13">
      <t>バン</t>
    </rPh>
    <phoneticPr fontId="8"/>
  </si>
  <si>
    <t>4971587-738784</t>
    <phoneticPr fontId="8"/>
  </si>
  <si>
    <t>0619</t>
  </si>
  <si>
    <t>PRGR-0619</t>
  </si>
  <si>
    <t>（パッケージ変更）
新品番PRGR-0701　</t>
    <rPh sb="6" eb="8">
      <t>ヘンコウ</t>
    </rPh>
    <rPh sb="10" eb="11">
      <t>シン</t>
    </rPh>
    <rPh sb="11" eb="12">
      <t>ヒン</t>
    </rPh>
    <rPh sb="12" eb="13">
      <t>バン</t>
    </rPh>
    <phoneticPr fontId="8"/>
  </si>
  <si>
    <t>4971587-738777</t>
    <phoneticPr fontId="8"/>
  </si>
  <si>
    <t>0618</t>
  </si>
  <si>
    <t>PRGR-0618</t>
  </si>
  <si>
    <t>（パッケージ変更）
新品番PRGR-0700　</t>
    <rPh sb="6" eb="8">
      <t>ヘンコウ</t>
    </rPh>
    <rPh sb="10" eb="11">
      <t>シン</t>
    </rPh>
    <rPh sb="11" eb="12">
      <t>ヒン</t>
    </rPh>
    <rPh sb="12" eb="13">
      <t>バン</t>
    </rPh>
    <phoneticPr fontId="8"/>
  </si>
  <si>
    <t>4971587-738760</t>
    <phoneticPr fontId="8"/>
  </si>
  <si>
    <t>0617</t>
  </si>
  <si>
    <t>PRGR-0617</t>
  </si>
  <si>
    <t>（パッケージ変更）
新品番PRGR-0699　</t>
    <rPh sb="6" eb="8">
      <t>ヘンコウ</t>
    </rPh>
    <rPh sb="10" eb="11">
      <t>シン</t>
    </rPh>
    <rPh sb="11" eb="12">
      <t>ヒン</t>
    </rPh>
    <rPh sb="12" eb="13">
      <t>バン</t>
    </rPh>
    <phoneticPr fontId="8"/>
  </si>
  <si>
    <t>4971587-738753</t>
    <phoneticPr fontId="8"/>
  </si>
  <si>
    <t>0616</t>
  </si>
  <si>
    <t>PRGR-0616</t>
  </si>
  <si>
    <t>（パッケージ変更）
新品番PRGR-0698　</t>
    <rPh sb="6" eb="8">
      <t>ヘンコウ</t>
    </rPh>
    <rPh sb="10" eb="11">
      <t>シン</t>
    </rPh>
    <rPh sb="11" eb="12">
      <t>ヒン</t>
    </rPh>
    <rPh sb="12" eb="13">
      <t>バン</t>
    </rPh>
    <phoneticPr fontId="8"/>
  </si>
  <si>
    <t>4971587-738746</t>
    <phoneticPr fontId="8"/>
  </si>
  <si>
    <t>0615</t>
  </si>
  <si>
    <t>PRGR-0615</t>
  </si>
  <si>
    <t>（パッケージ変更）
新品番PRGR-0697　</t>
    <rPh sb="6" eb="8">
      <t>ヘンコウ</t>
    </rPh>
    <rPh sb="10" eb="11">
      <t>シン</t>
    </rPh>
    <rPh sb="11" eb="12">
      <t>ヒン</t>
    </rPh>
    <rPh sb="12" eb="13">
      <t>バン</t>
    </rPh>
    <phoneticPr fontId="8"/>
  </si>
  <si>
    <t>4971587-738739</t>
    <phoneticPr fontId="8"/>
  </si>
  <si>
    <t>0614</t>
  </si>
  <si>
    <t>PRGR-0614</t>
  </si>
  <si>
    <t>（パッケージ変更）
新品番PRGR-0696　</t>
    <rPh sb="6" eb="8">
      <t>ヘンコウ</t>
    </rPh>
    <rPh sb="10" eb="11">
      <t>シン</t>
    </rPh>
    <rPh sb="11" eb="12">
      <t>ヒン</t>
    </rPh>
    <rPh sb="12" eb="13">
      <t>バン</t>
    </rPh>
    <phoneticPr fontId="8"/>
  </si>
  <si>
    <t>4971587-738722</t>
    <phoneticPr fontId="8"/>
  </si>
  <si>
    <t>0613</t>
  </si>
  <si>
    <t>PRGR-0613</t>
  </si>
  <si>
    <t>（パッケージ変更）
新品番PRGR-0695　</t>
    <rPh sb="6" eb="8">
      <t>ヘンコウ</t>
    </rPh>
    <rPh sb="10" eb="11">
      <t>シン</t>
    </rPh>
    <rPh sb="11" eb="12">
      <t>ヒン</t>
    </rPh>
    <rPh sb="12" eb="13">
      <t>バン</t>
    </rPh>
    <phoneticPr fontId="8"/>
  </si>
  <si>
    <t>4971587-738715</t>
    <phoneticPr fontId="8"/>
  </si>
  <si>
    <t>0612</t>
  </si>
  <si>
    <t>PRGR-0612</t>
    <phoneticPr fontId="8"/>
  </si>
  <si>
    <t>（パッケージ変更）
新品番PRGR-0694　</t>
    <rPh sb="6" eb="8">
      <t>ヘンコウ</t>
    </rPh>
    <rPh sb="10" eb="11">
      <t>シン</t>
    </rPh>
    <rPh sb="11" eb="12">
      <t>ヒン</t>
    </rPh>
    <rPh sb="12" eb="13">
      <t>バン</t>
    </rPh>
    <phoneticPr fontId="8"/>
  </si>
  <si>
    <t>4971587-738708</t>
    <phoneticPr fontId="8"/>
  </si>
  <si>
    <t>0611</t>
  </si>
  <si>
    <t>PRGR-0611</t>
    <phoneticPr fontId="8"/>
  </si>
  <si>
    <t>（パッケージ変更）
新品番PRGR-0693　</t>
    <rPh sb="6" eb="8">
      <t>ヘンコウ</t>
    </rPh>
    <rPh sb="10" eb="11">
      <t>シン</t>
    </rPh>
    <rPh sb="11" eb="12">
      <t>ヒン</t>
    </rPh>
    <rPh sb="12" eb="13">
      <t>バン</t>
    </rPh>
    <phoneticPr fontId="8"/>
  </si>
  <si>
    <t>4971587-738692</t>
    <phoneticPr fontId="8"/>
  </si>
  <si>
    <t>0610</t>
  </si>
  <si>
    <t>PRGR-0610</t>
    <phoneticPr fontId="8"/>
  </si>
  <si>
    <t>約W220×H950</t>
  </si>
  <si>
    <t>ハンギングM付 
ミリオン/ボール陶器S</t>
    <rPh sb="6" eb="7">
      <t>ツ</t>
    </rPh>
    <phoneticPr fontId="9"/>
  </si>
  <si>
    <t>4971587-738562</t>
    <phoneticPr fontId="8"/>
  </si>
  <si>
    <t>0609S</t>
  </si>
  <si>
    <t>PRGR-0609Ｓ</t>
    <phoneticPr fontId="8"/>
  </si>
  <si>
    <t>4971587-738555</t>
    <phoneticPr fontId="8"/>
  </si>
  <si>
    <t>0609M</t>
  </si>
  <si>
    <t>PRGR-0609Ｍ</t>
    <phoneticPr fontId="8"/>
  </si>
  <si>
    <t>4971587-738579</t>
    <phoneticPr fontId="8"/>
  </si>
  <si>
    <t>0609E</t>
  </si>
  <si>
    <t>PRGR-0609Ｅ</t>
    <phoneticPr fontId="8"/>
  </si>
  <si>
    <t>約W300×H950</t>
  </si>
  <si>
    <t>ハンギングM付 
アスパラガス／ボール陶器Ｓ</t>
    <rPh sb="6" eb="7">
      <t>ツ</t>
    </rPh>
    <phoneticPr fontId="9"/>
  </si>
  <si>
    <t>4971587-738531</t>
    <phoneticPr fontId="8"/>
  </si>
  <si>
    <t>0608S</t>
  </si>
  <si>
    <t>PRGR-0608Ｓ</t>
    <phoneticPr fontId="8"/>
  </si>
  <si>
    <t>4971587-738524</t>
    <phoneticPr fontId="8"/>
  </si>
  <si>
    <t>0608M</t>
  </si>
  <si>
    <t>PRGR-0608Ｍ</t>
    <phoneticPr fontId="8"/>
  </si>
  <si>
    <t>4971587-738548</t>
    <phoneticPr fontId="8"/>
  </si>
  <si>
    <t>0608E</t>
  </si>
  <si>
    <t>PRGR-0608Ｅ</t>
    <phoneticPr fontId="8"/>
  </si>
  <si>
    <t>約W300×D180×H950</t>
  </si>
  <si>
    <t>ハンギングM付 
フロストアイビー/ボール陶器S</t>
    <rPh sb="6" eb="7">
      <t>ツ</t>
    </rPh>
    <phoneticPr fontId="9"/>
  </si>
  <si>
    <t>4971587-738517</t>
    <phoneticPr fontId="8"/>
  </si>
  <si>
    <t>0607M</t>
  </si>
  <si>
    <t>PRGR-0607Ｍ</t>
    <phoneticPr fontId="8"/>
  </si>
  <si>
    <t>W180×H950</t>
  </si>
  <si>
    <t>ハンギングM付 
シュガーバイン/ボール陶器S</t>
    <rPh sb="6" eb="7">
      <t>ツ</t>
    </rPh>
    <rPh sb="20" eb="22">
      <t>トウキ</t>
    </rPh>
    <phoneticPr fontId="9"/>
  </si>
  <si>
    <t>4971587-738494</t>
    <phoneticPr fontId="8"/>
  </si>
  <si>
    <t>0606S</t>
  </si>
  <si>
    <t>PRGR-0606Ｓ</t>
    <phoneticPr fontId="8"/>
  </si>
  <si>
    <t>4971587-738487</t>
    <phoneticPr fontId="8"/>
  </si>
  <si>
    <t>0606M</t>
  </si>
  <si>
    <t>PRGR-0606Ｍ</t>
    <phoneticPr fontId="8"/>
  </si>
  <si>
    <t>4971587-738500</t>
    <phoneticPr fontId="8"/>
  </si>
  <si>
    <t>0606E</t>
  </si>
  <si>
    <t>PRGR-0606Ｅ</t>
    <phoneticPr fontId="8"/>
  </si>
  <si>
    <t>約W190×H900</t>
  </si>
  <si>
    <t>ハンギングM付 
多肉植物ミックスC／ガラスボールM</t>
    <rPh sb="6" eb="7">
      <t>ツ</t>
    </rPh>
    <phoneticPr fontId="9"/>
  </si>
  <si>
    <t>4971587-738470</t>
    <phoneticPr fontId="8"/>
  </si>
  <si>
    <t>0605E</t>
  </si>
  <si>
    <t>PRGR-0605E</t>
  </si>
  <si>
    <t>ハンギングM付 
多肉植物ミックスB／ガラスボールM</t>
  </si>
  <si>
    <t>4971587-738463</t>
    <phoneticPr fontId="8"/>
  </si>
  <si>
    <t>0604E</t>
  </si>
  <si>
    <t>PRGR-0604E</t>
  </si>
  <si>
    <t>ハンギングM付 
多肉植物ミックスA／ガラスボールM</t>
    <rPh sb="6" eb="7">
      <t>ツ</t>
    </rPh>
    <phoneticPr fontId="9"/>
  </si>
  <si>
    <t>4971587-738456</t>
    <phoneticPr fontId="8"/>
  </si>
  <si>
    <t>0603E</t>
  </si>
  <si>
    <t>PRGR-0603E</t>
  </si>
  <si>
    <t>約W120×H700</t>
  </si>
  <si>
    <t>ハンギングS付 
ガジュマル／ガラスボールＳ</t>
    <rPh sb="6" eb="7">
      <t>ツ</t>
    </rPh>
    <phoneticPr fontId="9"/>
  </si>
  <si>
    <t>4971587-738449</t>
    <phoneticPr fontId="8"/>
  </si>
  <si>
    <t>0602E</t>
  </si>
  <si>
    <t>PRGR-0602E</t>
  </si>
  <si>
    <t>約W200×H700</t>
  </si>
  <si>
    <t>ハンギングS付 
シュガーバイン／ガラスボールＳ</t>
    <rPh sb="6" eb="7">
      <t>ツ</t>
    </rPh>
    <phoneticPr fontId="9"/>
  </si>
  <si>
    <t>4971587-738432</t>
    <phoneticPr fontId="8"/>
  </si>
  <si>
    <t>0601E</t>
  </si>
  <si>
    <t>PRGR-0601E</t>
  </si>
  <si>
    <t>ハンギングS付 
エケベリア／ガラスボールＳ</t>
    <rPh sb="6" eb="7">
      <t>ツ</t>
    </rPh>
    <phoneticPr fontId="9"/>
  </si>
  <si>
    <t>4971587-738425</t>
    <phoneticPr fontId="8"/>
  </si>
  <si>
    <t>0600E</t>
  </si>
  <si>
    <t>PRGR-0600E</t>
  </si>
  <si>
    <r>
      <t>約W50×D50×H72cm　 器のみ：</t>
    </r>
    <r>
      <rPr>
        <sz val="6"/>
        <color rgb="FFFF0000"/>
        <rFont val="游ゴシック"/>
        <family val="3"/>
        <charset val="128"/>
      </rPr>
      <t>Φ19</t>
    </r>
    <r>
      <rPr>
        <sz val="6"/>
        <rFont val="游ゴシック"/>
        <family val="3"/>
        <charset val="128"/>
      </rPr>
      <t>×H18cm</t>
    </r>
    <phoneticPr fontId="8"/>
  </si>
  <si>
    <t>06</t>
  </si>
  <si>
    <t>約W50×D50×H55cm　 器のみ：Φ16×H14cm</t>
    <phoneticPr fontId="8"/>
  </si>
  <si>
    <t>アジアンタム インナーポット 5号</t>
    <phoneticPr fontId="8"/>
  </si>
  <si>
    <t>4589635440925</t>
  </si>
  <si>
    <t>05LO</t>
    <phoneticPr fontId="8"/>
  </si>
  <si>
    <t>PRGR-05LO</t>
    <phoneticPr fontId="8"/>
  </si>
  <si>
    <t>約W120×H700</t>
    <phoneticPr fontId="8"/>
  </si>
  <si>
    <t>ハンギングS付 
グリーンネックレス／ガラスボールＳ</t>
    <rPh sb="6" eb="7">
      <t>ツ</t>
    </rPh>
    <phoneticPr fontId="9"/>
  </si>
  <si>
    <t>4971587-738418</t>
    <phoneticPr fontId="8"/>
  </si>
  <si>
    <t>0599E</t>
  </si>
  <si>
    <t>PRGR-0599E</t>
  </si>
  <si>
    <t>ハンギングS付 
ミニセダム／ガラスボールＳ</t>
    <rPh sb="6" eb="7">
      <t>ツ</t>
    </rPh>
    <phoneticPr fontId="9"/>
  </si>
  <si>
    <t>4971587-738401</t>
    <phoneticPr fontId="8"/>
  </si>
  <si>
    <t>0598E</t>
  </si>
  <si>
    <t>PRGR-0598E</t>
  </si>
  <si>
    <t>ハンギングS付 
多肉植物ミックスC／ガラスボールＳ</t>
    <rPh sb="6" eb="7">
      <t>ツ</t>
    </rPh>
    <phoneticPr fontId="9"/>
  </si>
  <si>
    <t>4971587-738395</t>
    <phoneticPr fontId="8"/>
  </si>
  <si>
    <t>0597E</t>
  </si>
  <si>
    <t>PRGR-0597E</t>
  </si>
  <si>
    <t>ハンギングS付 
多肉植物ミックスB／ガラスボールＳ</t>
  </si>
  <si>
    <t>4971587-738388</t>
    <phoneticPr fontId="8"/>
  </si>
  <si>
    <t>0596E</t>
  </si>
  <si>
    <t>PRGR-0596E</t>
  </si>
  <si>
    <t>ハンギングS付 
多肉植物ミックスＡ／ガラスボールＳ</t>
    <rPh sb="6" eb="7">
      <t>ツ</t>
    </rPh>
    <phoneticPr fontId="9"/>
  </si>
  <si>
    <t>4971587-738371</t>
    <phoneticPr fontId="8"/>
  </si>
  <si>
    <t>0595E</t>
  </si>
  <si>
    <t>PRGR-0595Ｅ</t>
    <phoneticPr fontId="8"/>
  </si>
  <si>
    <t>約Φ280　D90ｍm</t>
  </si>
  <si>
    <t>ミントリース</t>
  </si>
  <si>
    <t>4971587-738364</t>
    <phoneticPr fontId="8"/>
  </si>
  <si>
    <t>0594</t>
  </si>
  <si>
    <t>PRGR-0594</t>
    <phoneticPr fontId="8"/>
  </si>
  <si>
    <t>約W380×D380×H900mm</t>
  </si>
  <si>
    <t>アスパラガス／ハンギングＭ</t>
  </si>
  <si>
    <t>4971587-738357</t>
    <phoneticPr fontId="8"/>
  </si>
  <si>
    <t>0593</t>
  </si>
  <si>
    <t>PRGR-0593</t>
  </si>
  <si>
    <t>約W240×D240×H700mm</t>
    <phoneticPr fontId="8"/>
  </si>
  <si>
    <t>アスパラガス／ハンギングS</t>
    <phoneticPr fontId="8"/>
  </si>
  <si>
    <t>4971587-738340</t>
    <phoneticPr fontId="8"/>
  </si>
  <si>
    <t>0590</t>
  </si>
  <si>
    <t>PRGR-0590</t>
  </si>
  <si>
    <t>約W120×D120×H900mm</t>
    <phoneticPr fontId="8"/>
  </si>
  <si>
    <t>グリーンネックレス／ハンギングS</t>
  </si>
  <si>
    <t>4971587-738333</t>
    <phoneticPr fontId="8"/>
  </si>
  <si>
    <t>0589</t>
  </si>
  <si>
    <t>PRGR-0589</t>
  </si>
  <si>
    <t>約W200×D200×H1000mm</t>
    <phoneticPr fontId="8"/>
  </si>
  <si>
    <t>シュガーバイン／ハンギングS</t>
    <phoneticPr fontId="8"/>
  </si>
  <si>
    <t>4971587-738326</t>
    <phoneticPr fontId="8"/>
  </si>
  <si>
    <t>0588</t>
  </si>
  <si>
    <t>PRGR-0588</t>
  </si>
  <si>
    <t>Ａ-30</t>
    <phoneticPr fontId="8"/>
  </si>
  <si>
    <t>ｳｯﾄﾞﾁｯﾌﾟ</t>
  </si>
  <si>
    <t>約W550×D550×H1450mm</t>
  </si>
  <si>
    <t>パキラ／パンダナスＭ</t>
    <phoneticPr fontId="8"/>
  </si>
  <si>
    <t>4971587-738302</t>
    <phoneticPr fontId="8"/>
  </si>
  <si>
    <t>0587W</t>
  </si>
  <si>
    <t>PRGR-0587Ｗ</t>
    <phoneticPr fontId="8"/>
  </si>
  <si>
    <t>Ａ-29</t>
    <phoneticPr fontId="8"/>
  </si>
  <si>
    <t>ﾘﾊﾞｰﾛｯｸ</t>
  </si>
  <si>
    <t>パキラ／パンダナスＭ</t>
  </si>
  <si>
    <t>4971587-738296</t>
    <phoneticPr fontId="8"/>
  </si>
  <si>
    <t>0587R</t>
  </si>
  <si>
    <t>PRGR-0587Ｒ</t>
    <phoneticPr fontId="8"/>
  </si>
  <si>
    <t>A-28</t>
  </si>
  <si>
    <t>4971587-738319</t>
    <phoneticPr fontId="8"/>
  </si>
  <si>
    <t>0587E</t>
  </si>
  <si>
    <t>PRGR-0587Ｅ</t>
    <phoneticPr fontId="8"/>
  </si>
  <si>
    <t>パキラ／ＦＲＰ ＢＫ</t>
  </si>
  <si>
    <t>4971587-738272</t>
    <phoneticPr fontId="8"/>
  </si>
  <si>
    <t>0586W</t>
  </si>
  <si>
    <t>PRGR-0586Ｗ</t>
    <phoneticPr fontId="8"/>
  </si>
  <si>
    <t>4971587-738265</t>
    <phoneticPr fontId="8"/>
  </si>
  <si>
    <t>0586R</t>
  </si>
  <si>
    <t>PRGR-0586Ｒ</t>
    <phoneticPr fontId="8"/>
  </si>
  <si>
    <t>A-42改</t>
    <rPh sb="4" eb="5">
      <t>カイ</t>
    </rPh>
    <phoneticPr fontId="9"/>
  </si>
  <si>
    <t>4971587-738289</t>
    <phoneticPr fontId="8"/>
  </si>
  <si>
    <t>0586E</t>
  </si>
  <si>
    <t>PRGR-0586Ｅ</t>
    <phoneticPr fontId="8"/>
  </si>
  <si>
    <t>パキラ／ＦＲＰ ＷＨ</t>
  </si>
  <si>
    <t>4971587-738241</t>
    <phoneticPr fontId="8"/>
  </si>
  <si>
    <t>0585W</t>
  </si>
  <si>
    <t>PRGR-0585Ｗ</t>
    <phoneticPr fontId="8"/>
  </si>
  <si>
    <t>4971587-738234</t>
    <phoneticPr fontId="8"/>
  </si>
  <si>
    <t>0585R</t>
  </si>
  <si>
    <t>PRGR-0585Ｒ</t>
    <phoneticPr fontId="8"/>
  </si>
  <si>
    <t>4971587-738258</t>
    <phoneticPr fontId="8"/>
  </si>
  <si>
    <t>0585E</t>
  </si>
  <si>
    <t>PRGR-0585Ｅ</t>
    <phoneticPr fontId="8"/>
  </si>
  <si>
    <t>約W550×D450×H1400mm</t>
  </si>
  <si>
    <t>ウンベラータ／ＦＲＰ ＢＫ</t>
  </si>
  <si>
    <t>4971587-738210</t>
    <phoneticPr fontId="8"/>
  </si>
  <si>
    <t>0584W</t>
  </si>
  <si>
    <t>PRGR-0584Ｗ</t>
    <phoneticPr fontId="8"/>
  </si>
  <si>
    <t>4971587-738203</t>
    <phoneticPr fontId="8"/>
  </si>
  <si>
    <t>0584R</t>
  </si>
  <si>
    <t>PRGR-0584Ｒ</t>
    <phoneticPr fontId="8"/>
  </si>
  <si>
    <t>4971587-738227</t>
    <phoneticPr fontId="8"/>
  </si>
  <si>
    <t>0584E</t>
  </si>
  <si>
    <t>PRGR-0584Ｅ</t>
    <phoneticPr fontId="8"/>
  </si>
  <si>
    <t>ウンベラータ／ＦＲＰ ＷＨ</t>
  </si>
  <si>
    <t>4971587-738180</t>
    <phoneticPr fontId="8"/>
  </si>
  <si>
    <t>0583W</t>
  </si>
  <si>
    <t>PRGR-0583Ｗ</t>
    <phoneticPr fontId="8"/>
  </si>
  <si>
    <t>4971587-738173</t>
    <phoneticPr fontId="8"/>
  </si>
  <si>
    <t>0583R</t>
  </si>
  <si>
    <t>PRGR-0583Ｒ</t>
    <phoneticPr fontId="8"/>
  </si>
  <si>
    <t>4971587-738197</t>
    <phoneticPr fontId="8"/>
  </si>
  <si>
    <t>0583E</t>
  </si>
  <si>
    <t>PRGR-0583Ｅ</t>
    <phoneticPr fontId="8"/>
  </si>
  <si>
    <t>パキラ／白陶器Ｓ</t>
    <rPh sb="4" eb="5">
      <t>シロ</t>
    </rPh>
    <rPh sb="5" eb="7">
      <t>トウキ</t>
    </rPh>
    <phoneticPr fontId="9"/>
  </si>
  <si>
    <t>4971587-738159</t>
    <phoneticPr fontId="8"/>
  </si>
  <si>
    <t>0582W</t>
  </si>
  <si>
    <t>PRGR-0582Ｗ</t>
    <phoneticPr fontId="8"/>
  </si>
  <si>
    <t>4971587-738142</t>
    <phoneticPr fontId="8"/>
  </si>
  <si>
    <t>0582R</t>
  </si>
  <si>
    <t>PRGR-0582Ｒ</t>
    <phoneticPr fontId="8"/>
  </si>
  <si>
    <t>4971587-738166</t>
    <phoneticPr fontId="8"/>
  </si>
  <si>
    <t>0582E</t>
  </si>
  <si>
    <t>PRGR-0582Ｅ</t>
    <phoneticPr fontId="8"/>
  </si>
  <si>
    <t>約W550×D450×H1250mm</t>
  </si>
  <si>
    <t>ウンベラータ／白陶器Ｓ</t>
    <rPh sb="7" eb="8">
      <t>シロ</t>
    </rPh>
    <rPh sb="8" eb="10">
      <t>トウキ</t>
    </rPh>
    <phoneticPr fontId="9"/>
  </si>
  <si>
    <t>4971587-738128</t>
    <phoneticPr fontId="8"/>
  </si>
  <si>
    <t>0581W</t>
  </si>
  <si>
    <t>PRGR-0581Ｗ</t>
    <phoneticPr fontId="8"/>
  </si>
  <si>
    <t>4971587-738111</t>
    <phoneticPr fontId="8"/>
  </si>
  <si>
    <t>0581R</t>
  </si>
  <si>
    <t>PRGR-0581Ｒ</t>
    <phoneticPr fontId="8"/>
  </si>
  <si>
    <t>4971587-738135</t>
    <phoneticPr fontId="8"/>
  </si>
  <si>
    <t>0581E</t>
  </si>
  <si>
    <t>PRGR-0581Ｅ</t>
    <phoneticPr fontId="8"/>
  </si>
  <si>
    <t>A-50</t>
  </si>
  <si>
    <t>白玉石</t>
    <rPh sb="0" eb="1">
      <t>シロ</t>
    </rPh>
    <rPh sb="1" eb="2">
      <t>タマ</t>
    </rPh>
    <rPh sb="2" eb="3">
      <t>イシ</t>
    </rPh>
    <phoneticPr fontId="8"/>
  </si>
  <si>
    <t>約W500×H650mm</t>
  </si>
  <si>
    <t>カラーリーフ／ラウンド白陶器</t>
    <rPh sb="11" eb="12">
      <t>シロ</t>
    </rPh>
    <rPh sb="12" eb="14">
      <t>トウキ</t>
    </rPh>
    <phoneticPr fontId="9"/>
  </si>
  <si>
    <t>4971587-738098</t>
    <phoneticPr fontId="8"/>
  </si>
  <si>
    <t>0580S</t>
  </si>
  <si>
    <t>PRGR-0580Ｓ</t>
    <phoneticPr fontId="8"/>
  </si>
  <si>
    <t>S</t>
    <phoneticPr fontId="8"/>
  </si>
  <si>
    <t>約W500×H650mm</t>
    <phoneticPr fontId="8"/>
  </si>
  <si>
    <t>4971587-738104</t>
    <phoneticPr fontId="8"/>
  </si>
  <si>
    <t>0580E</t>
  </si>
  <si>
    <t>PRGR-0580Ｅ</t>
    <phoneticPr fontId="8"/>
  </si>
  <si>
    <t>約W350×H500mm</t>
  </si>
  <si>
    <t>フロストアイビー／ラウンド白陶器</t>
    <phoneticPr fontId="8"/>
  </si>
  <si>
    <t>4971587-738074</t>
    <phoneticPr fontId="8"/>
  </si>
  <si>
    <t>0579S</t>
  </si>
  <si>
    <t>PRGR-0579Ｓ</t>
    <phoneticPr fontId="8"/>
  </si>
  <si>
    <t>4971587-738081</t>
    <phoneticPr fontId="8"/>
  </si>
  <si>
    <t>0579E</t>
  </si>
  <si>
    <t>PRGR-0579Ｅ</t>
    <phoneticPr fontId="8"/>
  </si>
  <si>
    <t>約W330×H500mm</t>
  </si>
  <si>
    <t>シュガーバイン／ラウンド白陶器</t>
    <rPh sb="12" eb="13">
      <t>シロ</t>
    </rPh>
    <rPh sb="13" eb="15">
      <t>トウキ</t>
    </rPh>
    <phoneticPr fontId="9"/>
  </si>
  <si>
    <t>4971587-738050</t>
    <phoneticPr fontId="8"/>
  </si>
  <si>
    <t>0578S</t>
  </si>
  <si>
    <t>PRGR-0578Ｓ</t>
    <phoneticPr fontId="8"/>
  </si>
  <si>
    <t>A-53</t>
  </si>
  <si>
    <t>4971587-738067</t>
    <phoneticPr fontId="8"/>
  </si>
  <si>
    <t>0578E</t>
  </si>
  <si>
    <t>PRGR-0578Ｅ</t>
    <phoneticPr fontId="8"/>
  </si>
  <si>
    <t>約W180×D180×H230mm</t>
    <phoneticPr fontId="8"/>
  </si>
  <si>
    <t>ミニボトルアレンジ／ラズベリー＆グリーン</t>
    <phoneticPr fontId="8"/>
  </si>
  <si>
    <t>4971587-738043</t>
    <phoneticPr fontId="8"/>
  </si>
  <si>
    <t>0577</t>
  </si>
  <si>
    <t>PRGR-0577</t>
  </si>
  <si>
    <t>Ａ-25</t>
    <phoneticPr fontId="8"/>
  </si>
  <si>
    <t>約W180×D180×H300mm</t>
  </si>
  <si>
    <t>ミニボトルアレンジ／ムスカリ＆グリーン</t>
  </si>
  <si>
    <t>4971587-738036</t>
    <phoneticPr fontId="8"/>
  </si>
  <si>
    <t>0576</t>
  </si>
  <si>
    <t>PRGR-0576</t>
  </si>
  <si>
    <t>約W180×D180×H300mm</t>
    <phoneticPr fontId="8"/>
  </si>
  <si>
    <t>ミニボトルアレンジ／ハーブグリーン</t>
  </si>
  <si>
    <t>4971587-738029</t>
    <phoneticPr fontId="8"/>
  </si>
  <si>
    <t>0575</t>
  </si>
  <si>
    <t>PRGR-0575</t>
  </si>
  <si>
    <t>ｴｺｽﾄｰﾝ
サンド</t>
    <phoneticPr fontId="8"/>
  </si>
  <si>
    <t>約W120×H500mm(紐含む）</t>
    <phoneticPr fontId="8"/>
  </si>
  <si>
    <t xml:space="preserve">ムスカリ／キャニスターＭ </t>
  </si>
  <si>
    <t>4971587-738012</t>
    <phoneticPr fontId="8"/>
  </si>
  <si>
    <t>0574E</t>
  </si>
  <si>
    <t>PRGR-0574Ｅ</t>
    <phoneticPr fontId="8"/>
  </si>
  <si>
    <t>約W200×H500mm(紐含む）</t>
    <phoneticPr fontId="8"/>
  </si>
  <si>
    <t xml:space="preserve">シュガーバイン／キャニスターＭ </t>
  </si>
  <si>
    <t>4971587-738005</t>
    <phoneticPr fontId="8"/>
  </si>
  <si>
    <t>0573E</t>
  </si>
  <si>
    <t>PRGR-0573Ｅ</t>
    <phoneticPr fontId="8"/>
  </si>
  <si>
    <t>約W90×H500mm(紐含む）</t>
    <phoneticPr fontId="8"/>
  </si>
  <si>
    <t xml:space="preserve">多肉植物ミックスＣ／キャニスターＭ </t>
  </si>
  <si>
    <t>4971587-737992</t>
    <phoneticPr fontId="8"/>
  </si>
  <si>
    <t>0572E</t>
  </si>
  <si>
    <t>PRGR-0572Ｅ</t>
    <phoneticPr fontId="8"/>
  </si>
  <si>
    <t xml:space="preserve">多肉植物ミックスＢ／キャニスターＭ </t>
  </si>
  <si>
    <t>4971587-737985</t>
    <phoneticPr fontId="8"/>
  </si>
  <si>
    <t>0571E</t>
  </si>
  <si>
    <t>PRGR-0571Ｅ</t>
    <phoneticPr fontId="8"/>
  </si>
  <si>
    <t xml:space="preserve">多肉植物ミックスＡ／キャニスターＭ </t>
  </si>
  <si>
    <t>4971587-737978</t>
    <phoneticPr fontId="8"/>
  </si>
  <si>
    <t>0570E</t>
  </si>
  <si>
    <t>PRGR-0570Ｅ</t>
    <phoneticPr fontId="8"/>
  </si>
  <si>
    <t>Ａ-11</t>
    <phoneticPr fontId="8"/>
  </si>
  <si>
    <t>約W90×H360mm(紐含む）</t>
  </si>
  <si>
    <t>ハート／キャニスターＳ</t>
    <phoneticPr fontId="8"/>
  </si>
  <si>
    <t>4971587-737961</t>
    <phoneticPr fontId="8"/>
  </si>
  <si>
    <t>0564E</t>
  </si>
  <si>
    <t>PRGR-0564Ｅ</t>
    <phoneticPr fontId="8"/>
  </si>
  <si>
    <t>約W90×H360mm(紐含む）</t>
    <phoneticPr fontId="8"/>
  </si>
  <si>
    <t>ミニセダム／キャニスターＳ</t>
    <phoneticPr fontId="8"/>
  </si>
  <si>
    <t>4971587-737954</t>
    <phoneticPr fontId="8"/>
  </si>
  <si>
    <t>0563E</t>
  </si>
  <si>
    <t>PRGR-0563Ｅ</t>
    <phoneticPr fontId="8"/>
  </si>
  <si>
    <t>セダム／キャニスターＳ</t>
    <phoneticPr fontId="8"/>
  </si>
  <si>
    <t>4971587-737947</t>
    <phoneticPr fontId="8"/>
  </si>
  <si>
    <t>0562E</t>
  </si>
  <si>
    <t>PRGR-0562Ｅ</t>
    <phoneticPr fontId="8"/>
  </si>
  <si>
    <t>エアープランツ／キャニスターＳ</t>
    <phoneticPr fontId="8"/>
  </si>
  <si>
    <t>4971587-737930</t>
    <phoneticPr fontId="8"/>
  </si>
  <si>
    <t>0561E</t>
  </si>
  <si>
    <t>PRGR-0561Ｅ</t>
    <phoneticPr fontId="8"/>
  </si>
  <si>
    <t>ゼブラアロエ／キャニスターＳ</t>
    <phoneticPr fontId="8"/>
  </si>
  <si>
    <t>4971587-737923</t>
    <phoneticPr fontId="8"/>
  </si>
  <si>
    <t>0560E</t>
  </si>
  <si>
    <t>PRGR-0560Ｅ</t>
    <phoneticPr fontId="8"/>
  </si>
  <si>
    <t>Ａ-2</t>
    <phoneticPr fontId="8"/>
  </si>
  <si>
    <t>エケベリア／キャニスターＳ</t>
    <phoneticPr fontId="8"/>
  </si>
  <si>
    <t>4971587-737916</t>
    <phoneticPr fontId="8"/>
  </si>
  <si>
    <t>0559E</t>
  </si>
  <si>
    <t>PRGR-0559Ｅ</t>
    <phoneticPr fontId="8"/>
  </si>
  <si>
    <t>約W160×Ｈ153ｍｍ</t>
  </si>
  <si>
    <t>多肉植物ミックスＣ／ガラスボールＭ</t>
    <rPh sb="0" eb="2">
      <t>タニク</t>
    </rPh>
    <rPh sb="2" eb="4">
      <t>ショクブツ</t>
    </rPh>
    <phoneticPr fontId="52"/>
  </si>
  <si>
    <t>4971587-737909</t>
    <phoneticPr fontId="8"/>
  </si>
  <si>
    <t>0558E</t>
  </si>
  <si>
    <t>PRGR-0558Ｅ</t>
    <phoneticPr fontId="8"/>
  </si>
  <si>
    <t>約W160×Ｈ153ｍｍ</t>
    <phoneticPr fontId="8"/>
  </si>
  <si>
    <t>多肉植物ミックスＢ／ガラスボールＭ</t>
    <rPh sb="0" eb="2">
      <t>タニク</t>
    </rPh>
    <rPh sb="2" eb="4">
      <t>ショクブツ</t>
    </rPh>
    <phoneticPr fontId="52"/>
  </si>
  <si>
    <t>4971587-737893</t>
    <phoneticPr fontId="8"/>
  </si>
  <si>
    <t>0557E</t>
  </si>
  <si>
    <t>PRGR-0557Ｅ</t>
    <phoneticPr fontId="8"/>
  </si>
  <si>
    <t>多肉植物ミックスＡ／ガラスボールＭ</t>
    <rPh sb="0" eb="2">
      <t>タニク</t>
    </rPh>
    <rPh sb="2" eb="4">
      <t>ショクブツ</t>
    </rPh>
    <phoneticPr fontId="52"/>
  </si>
  <si>
    <t>4971587-737886</t>
    <phoneticPr fontId="8"/>
  </si>
  <si>
    <t>0556E</t>
  </si>
  <si>
    <t>PRGR-0556Ｅ</t>
    <phoneticPr fontId="8"/>
  </si>
  <si>
    <t>約W200×Ｈ180ｍｍ</t>
    <phoneticPr fontId="8"/>
  </si>
  <si>
    <t>シュガーバイン／ガラスボールＳ</t>
    <phoneticPr fontId="8"/>
  </si>
  <si>
    <t>4971587-737879</t>
    <phoneticPr fontId="8"/>
  </si>
  <si>
    <t>0555E</t>
  </si>
  <si>
    <t>PRGR-0555Ｅ</t>
    <phoneticPr fontId="8"/>
  </si>
  <si>
    <t>約W110×Ｈ90ｍｍ</t>
    <phoneticPr fontId="8"/>
  </si>
  <si>
    <t>多肉植物ミックスＣ／ガラスボールＳ</t>
    <rPh sb="0" eb="2">
      <t>タニク</t>
    </rPh>
    <rPh sb="2" eb="4">
      <t>ショクブツ</t>
    </rPh>
    <phoneticPr fontId="52"/>
  </si>
  <si>
    <t>4971587-737862</t>
    <phoneticPr fontId="8"/>
  </si>
  <si>
    <t>0554E</t>
  </si>
  <si>
    <t>PRGR-0554Ｅ</t>
    <phoneticPr fontId="8"/>
  </si>
  <si>
    <t>Ａ-27</t>
    <phoneticPr fontId="8"/>
  </si>
  <si>
    <t>多肉植物ミックスＢ／ガラスボールＳ</t>
    <rPh sb="0" eb="2">
      <t>タニク</t>
    </rPh>
    <rPh sb="2" eb="4">
      <t>ショクブツ</t>
    </rPh>
    <phoneticPr fontId="52"/>
  </si>
  <si>
    <t>4971587-737855</t>
    <phoneticPr fontId="8"/>
  </si>
  <si>
    <t>0553E</t>
  </si>
  <si>
    <t>PRGR-0553Ｅ</t>
    <phoneticPr fontId="8"/>
  </si>
  <si>
    <t>約ｗ110×H120mm</t>
    <phoneticPr fontId="8"/>
  </si>
  <si>
    <t>多肉植物ミックスＡ／ガラスボールＳ</t>
    <rPh sb="0" eb="2">
      <t>タニク</t>
    </rPh>
    <rPh sb="2" eb="4">
      <t>ショクブツ</t>
    </rPh>
    <phoneticPr fontId="52"/>
  </si>
  <si>
    <t>4971587-737848</t>
    <phoneticPr fontId="8"/>
  </si>
  <si>
    <t>0552E</t>
  </si>
  <si>
    <t>PRGR-0552Ｅ</t>
    <phoneticPr fontId="8"/>
  </si>
  <si>
    <t>約W150×H270mm</t>
  </si>
  <si>
    <t>ミント／テラッコッタポット</t>
  </si>
  <si>
    <t>4971587-737831</t>
    <phoneticPr fontId="8"/>
  </si>
  <si>
    <t>0551</t>
  </si>
  <si>
    <t>PRGR-0551</t>
    <phoneticPr fontId="8"/>
  </si>
  <si>
    <t>A-28</t>
    <phoneticPr fontId="8"/>
  </si>
  <si>
    <t>約470ｇ</t>
    <rPh sb="0" eb="1">
      <t>ヤク</t>
    </rPh>
    <phoneticPr fontId="8"/>
  </si>
  <si>
    <t>約W200×H330mm</t>
    <phoneticPr fontId="8"/>
  </si>
  <si>
    <t>オリーブ／テラコッタポット</t>
    <phoneticPr fontId="8"/>
  </si>
  <si>
    <t>4971587-737824</t>
    <phoneticPr fontId="8"/>
  </si>
  <si>
    <t>0550</t>
  </si>
  <si>
    <t>PRGR-0550</t>
    <phoneticPr fontId="8"/>
  </si>
  <si>
    <t>A-2</t>
  </si>
  <si>
    <t>約420ｇ</t>
    <rPh sb="0" eb="1">
      <t>ヤク</t>
    </rPh>
    <phoneticPr fontId="8"/>
  </si>
  <si>
    <t>約W200×H130mm</t>
    <phoneticPr fontId="8"/>
  </si>
  <si>
    <t>シュガーバイン／テラコッタポット</t>
    <phoneticPr fontId="8"/>
  </si>
  <si>
    <t>4971587-737817</t>
    <phoneticPr fontId="8"/>
  </si>
  <si>
    <t>0549</t>
  </si>
  <si>
    <t>PRGR-0549</t>
    <phoneticPr fontId="8"/>
  </si>
  <si>
    <t>約W110×H140mm</t>
  </si>
  <si>
    <t>多肉植物ミックスＢ／テラコッタポット</t>
    <rPh sb="0" eb="2">
      <t>タニク</t>
    </rPh>
    <rPh sb="2" eb="4">
      <t>ショクブツ</t>
    </rPh>
    <phoneticPr fontId="52"/>
  </si>
  <si>
    <t>4971587-737800</t>
    <phoneticPr fontId="8"/>
  </si>
  <si>
    <t>0548</t>
  </si>
  <si>
    <t>PRGR-0548</t>
    <phoneticPr fontId="8"/>
  </si>
  <si>
    <t>約W110×H110mm</t>
    <phoneticPr fontId="8"/>
  </si>
  <si>
    <t>多肉植物ミックスＡ/テラコッタポット</t>
    <rPh sb="0" eb="2">
      <t>タニク</t>
    </rPh>
    <rPh sb="2" eb="4">
      <t>ショクブツ</t>
    </rPh>
    <phoneticPr fontId="52"/>
  </si>
  <si>
    <t>4971587-737794</t>
    <phoneticPr fontId="8"/>
  </si>
  <si>
    <t>0547</t>
  </si>
  <si>
    <t>PRGR-0547</t>
  </si>
  <si>
    <t>A-47</t>
    <phoneticPr fontId="8"/>
  </si>
  <si>
    <t>約W400×Ｈ350ｍｍ</t>
  </si>
  <si>
    <t>アスパラガス／ボール陶器Ｍ</t>
    <rPh sb="10" eb="12">
      <t>トウキ</t>
    </rPh>
    <phoneticPr fontId="9"/>
  </si>
  <si>
    <t>4971587-737770</t>
    <phoneticPr fontId="8"/>
  </si>
  <si>
    <t>0546S</t>
  </si>
  <si>
    <t>PRGR-0546Ｓ</t>
    <phoneticPr fontId="8"/>
  </si>
  <si>
    <t>モス</t>
    <phoneticPr fontId="8"/>
  </si>
  <si>
    <t>4971587-737763</t>
    <phoneticPr fontId="8"/>
  </si>
  <si>
    <t>0546M</t>
  </si>
  <si>
    <t>PRGR-0546Ｍ</t>
    <phoneticPr fontId="8"/>
  </si>
  <si>
    <t>A-2</t>
    <phoneticPr fontId="8"/>
  </si>
  <si>
    <t>約W400×Ｈ350ｍｍ</t>
    <phoneticPr fontId="8"/>
  </si>
  <si>
    <t>4971587-737787</t>
    <phoneticPr fontId="8"/>
  </si>
  <si>
    <t>0546E</t>
  </si>
  <si>
    <t>PRGR-0546Ｅ</t>
    <phoneticPr fontId="8"/>
  </si>
  <si>
    <t>A-28？</t>
  </si>
  <si>
    <t>約W250×Ｈ350ｍｍ</t>
  </si>
  <si>
    <t>タロイモ×５／ボール陶器Ｓ</t>
    <rPh sb="10" eb="12">
      <t>トウキ</t>
    </rPh>
    <phoneticPr fontId="9"/>
  </si>
  <si>
    <t>4971587-737749</t>
    <phoneticPr fontId="8"/>
  </si>
  <si>
    <t>0545S</t>
  </si>
  <si>
    <t>PRGR-0545Ｓ</t>
    <phoneticPr fontId="8"/>
  </si>
  <si>
    <t>4971587-737732</t>
    <phoneticPr fontId="8"/>
  </si>
  <si>
    <t>0545M</t>
  </si>
  <si>
    <t>PRGR-0545Ｍ</t>
    <phoneticPr fontId="8"/>
  </si>
  <si>
    <t>4971587-737756</t>
    <phoneticPr fontId="8"/>
  </si>
  <si>
    <t>0545E</t>
  </si>
  <si>
    <t>PRGR-0545Ｅ</t>
    <phoneticPr fontId="8"/>
  </si>
  <si>
    <t>約W300×Ｈ220ｍｍ</t>
  </si>
  <si>
    <t>アスパラガス／ボール陶器Ｓ</t>
    <rPh sb="10" eb="12">
      <t>トウキ</t>
    </rPh>
    <phoneticPr fontId="9"/>
  </si>
  <si>
    <t>4971587-737718</t>
    <phoneticPr fontId="8"/>
  </si>
  <si>
    <t>0544S</t>
  </si>
  <si>
    <t>PRGR-0544Ｓ</t>
    <phoneticPr fontId="8"/>
  </si>
  <si>
    <t>4971587-737701</t>
    <phoneticPr fontId="8"/>
  </si>
  <si>
    <t>0544M</t>
  </si>
  <si>
    <t>PRGR-0544Ｍ</t>
    <phoneticPr fontId="8"/>
  </si>
  <si>
    <t>Ａ-28</t>
    <phoneticPr fontId="8"/>
  </si>
  <si>
    <t>4971587-737725</t>
    <phoneticPr fontId="8"/>
  </si>
  <si>
    <t>0544E</t>
  </si>
  <si>
    <t>PRGR-0544Ｅ</t>
    <phoneticPr fontId="8"/>
  </si>
  <si>
    <t>約W220×Ｈ150ｍｍ</t>
  </si>
  <si>
    <t>アスパラガス／白陶器Ｓ</t>
    <rPh sb="7" eb="8">
      <t>シロ</t>
    </rPh>
    <rPh sb="8" eb="10">
      <t>トウキ</t>
    </rPh>
    <phoneticPr fontId="9"/>
  </si>
  <si>
    <t>4971587-737688</t>
    <phoneticPr fontId="8"/>
  </si>
  <si>
    <t>0543S</t>
  </si>
  <si>
    <t>PRGR-0543Ｓ</t>
    <phoneticPr fontId="8"/>
  </si>
  <si>
    <t>4971587-737695</t>
    <phoneticPr fontId="8"/>
  </si>
  <si>
    <t>0543E</t>
  </si>
  <si>
    <t>PRGR-0543Ｅ</t>
    <phoneticPr fontId="8"/>
  </si>
  <si>
    <t>約W110×Ｈ105ｍｍ</t>
  </si>
  <si>
    <t>セダム／白陶器Ｓ</t>
    <phoneticPr fontId="8"/>
  </si>
  <si>
    <t>0542S</t>
  </si>
  <si>
    <t>PRGR-0542Ｓ</t>
    <phoneticPr fontId="8"/>
  </si>
  <si>
    <t>約W110×Ｈ105ｍｍ</t>
    <phoneticPr fontId="8"/>
  </si>
  <si>
    <t>0542E</t>
  </si>
  <si>
    <t>PRGR-0542Ｅ</t>
    <phoneticPr fontId="8"/>
  </si>
  <si>
    <t>約W110×Ｈ120ｍｍ</t>
  </si>
  <si>
    <t>多肉植物ミックスＡ／白陶器Ｓ</t>
    <rPh sb="0" eb="2">
      <t>タニク</t>
    </rPh>
    <rPh sb="2" eb="4">
      <t>ショクブツ</t>
    </rPh>
    <rPh sb="10" eb="11">
      <t>シロ</t>
    </rPh>
    <rPh sb="11" eb="13">
      <t>トウキ</t>
    </rPh>
    <phoneticPr fontId="9"/>
  </si>
  <si>
    <t>4971587-737640</t>
    <phoneticPr fontId="8"/>
  </si>
  <si>
    <t>0541S</t>
  </si>
  <si>
    <t>PRGR-0541S</t>
    <phoneticPr fontId="8"/>
  </si>
  <si>
    <t>4971587-737657</t>
    <phoneticPr fontId="8"/>
  </si>
  <si>
    <t>0541E</t>
  </si>
  <si>
    <t>PRGR-0541E</t>
    <phoneticPr fontId="8"/>
  </si>
  <si>
    <t>多肉植物３点セット D</t>
    <rPh sb="0" eb="2">
      <t>タニク</t>
    </rPh>
    <rPh sb="2" eb="4">
      <t>ショクブツ</t>
    </rPh>
    <rPh sb="5" eb="6">
      <t>テン</t>
    </rPh>
    <phoneticPr fontId="9"/>
  </si>
  <si>
    <t>4971587-737633</t>
    <phoneticPr fontId="8"/>
  </si>
  <si>
    <t>0540</t>
  </si>
  <si>
    <t>PRGR-0540</t>
  </si>
  <si>
    <t>約W50～75×Ｈ65～130ｍｍ</t>
    <phoneticPr fontId="8"/>
  </si>
  <si>
    <t>多肉植物３点セット C</t>
    <rPh sb="0" eb="2">
      <t>タニク</t>
    </rPh>
    <rPh sb="2" eb="4">
      <t>ショクブツ</t>
    </rPh>
    <rPh sb="5" eb="6">
      <t>テン</t>
    </rPh>
    <phoneticPr fontId="9"/>
  </si>
  <si>
    <t>4971587-737626</t>
    <phoneticPr fontId="8"/>
  </si>
  <si>
    <t>0539</t>
  </si>
  <si>
    <t>PRGR-0539</t>
  </si>
  <si>
    <t>約W50～75×Ｈ60～95ｍｍ</t>
    <phoneticPr fontId="8"/>
  </si>
  <si>
    <t>ミニグリーンセット</t>
    <phoneticPr fontId="8"/>
  </si>
  <si>
    <t>4971587-737619</t>
    <phoneticPr fontId="8"/>
  </si>
  <si>
    <t>0538</t>
  </si>
  <si>
    <t>PRGR-0538</t>
  </si>
  <si>
    <t>ﾓｽ</t>
    <phoneticPr fontId="8"/>
  </si>
  <si>
    <t>約W110×Ｈ155ｍｍ</t>
  </si>
  <si>
    <t>ミニミント／白皿付</t>
    <rPh sb="6" eb="7">
      <t>シロ</t>
    </rPh>
    <rPh sb="7" eb="8">
      <t>サラ</t>
    </rPh>
    <rPh sb="8" eb="9">
      <t>ツキ</t>
    </rPh>
    <phoneticPr fontId="9"/>
  </si>
  <si>
    <t>4971587-737596</t>
    <phoneticPr fontId="8"/>
  </si>
  <si>
    <t>0537M</t>
  </si>
  <si>
    <t>PRGR-0537M</t>
    <phoneticPr fontId="8"/>
  </si>
  <si>
    <t>4971587-737602</t>
    <phoneticPr fontId="8"/>
  </si>
  <si>
    <t>0537E</t>
  </si>
  <si>
    <t>PRGR-0537E</t>
    <phoneticPr fontId="8"/>
  </si>
  <si>
    <t>ﾐﾆﾍﾞｰｽ透明ﾊﾟｯｹｰｼﾞ</t>
    <phoneticPr fontId="8"/>
  </si>
  <si>
    <t>約W100×Ｈ220ｍｍ</t>
    <phoneticPr fontId="8"/>
  </si>
  <si>
    <t>ミニローズマリー／白皿付</t>
    <rPh sb="9" eb="10">
      <t>シロ</t>
    </rPh>
    <rPh sb="10" eb="11">
      <t>サラ</t>
    </rPh>
    <rPh sb="11" eb="12">
      <t>ツキ</t>
    </rPh>
    <phoneticPr fontId="9"/>
  </si>
  <si>
    <t>4971587-737572</t>
    <phoneticPr fontId="8"/>
  </si>
  <si>
    <t>0536M</t>
  </si>
  <si>
    <t>PRGR-0536M</t>
    <phoneticPr fontId="8"/>
  </si>
  <si>
    <t>4971587-737589</t>
    <phoneticPr fontId="8"/>
  </si>
  <si>
    <t>0536E</t>
  </si>
  <si>
    <t>PRGR-0536E</t>
    <phoneticPr fontId="8"/>
  </si>
  <si>
    <t>約W170×Ｈ140ｍｍ</t>
  </si>
  <si>
    <t>ミニアスパラガス／白皿付</t>
    <rPh sb="9" eb="10">
      <t>シロ</t>
    </rPh>
    <rPh sb="10" eb="11">
      <t>サラ</t>
    </rPh>
    <rPh sb="11" eb="12">
      <t>ツキ</t>
    </rPh>
    <phoneticPr fontId="9"/>
  </si>
  <si>
    <t>4971587-737558</t>
    <phoneticPr fontId="8"/>
  </si>
  <si>
    <t>0535M</t>
  </si>
  <si>
    <t>PRGR-0535M</t>
    <phoneticPr fontId="8"/>
  </si>
  <si>
    <t>A-46</t>
    <phoneticPr fontId="8"/>
  </si>
  <si>
    <t>4971587-737565</t>
    <phoneticPr fontId="8"/>
  </si>
  <si>
    <t>0535E</t>
  </si>
  <si>
    <t>PRGR-0535E</t>
    <phoneticPr fontId="8"/>
  </si>
  <si>
    <t>約W80×Ｈ105ｍｍ</t>
  </si>
  <si>
    <t>ミニセダム／白皿付</t>
    <rPh sb="6" eb="7">
      <t>シロ</t>
    </rPh>
    <rPh sb="7" eb="8">
      <t>サラ</t>
    </rPh>
    <rPh sb="8" eb="9">
      <t>ツキ</t>
    </rPh>
    <phoneticPr fontId="9"/>
  </si>
  <si>
    <t>4971587-737534</t>
    <phoneticPr fontId="8"/>
  </si>
  <si>
    <t>0534M</t>
  </si>
  <si>
    <t>PRGR-0534M</t>
    <phoneticPr fontId="8"/>
  </si>
  <si>
    <t>約W80×Ｈ105ｍｍ</t>
    <phoneticPr fontId="8"/>
  </si>
  <si>
    <t>4971587-737541</t>
    <phoneticPr fontId="8"/>
  </si>
  <si>
    <t>0534E</t>
  </si>
  <si>
    <t>PRGR-0534E</t>
    <phoneticPr fontId="8"/>
  </si>
  <si>
    <t>約W85×Ｈ110ｍｍ</t>
  </si>
  <si>
    <t>ミニエアープランツ／白皿付</t>
    <rPh sb="10" eb="11">
      <t>シロ</t>
    </rPh>
    <rPh sb="11" eb="12">
      <t>サラ</t>
    </rPh>
    <rPh sb="12" eb="13">
      <t>ツキ</t>
    </rPh>
    <phoneticPr fontId="9"/>
  </si>
  <si>
    <t>4971587-737510</t>
    <phoneticPr fontId="8"/>
  </si>
  <si>
    <t>0533M</t>
  </si>
  <si>
    <t>PRGR-0533M</t>
    <phoneticPr fontId="8"/>
  </si>
  <si>
    <t>4971587-737527</t>
    <phoneticPr fontId="8"/>
  </si>
  <si>
    <t>0533E</t>
  </si>
  <si>
    <t>PRGR-0533E</t>
    <phoneticPr fontId="8"/>
  </si>
  <si>
    <t>約W75×Ｈ115ｍｍ</t>
  </si>
  <si>
    <t>ミニゼブラアロエ／白皿付</t>
    <rPh sb="9" eb="10">
      <t>シロ</t>
    </rPh>
    <rPh sb="10" eb="11">
      <t>サラ</t>
    </rPh>
    <rPh sb="11" eb="12">
      <t>ツキ</t>
    </rPh>
    <phoneticPr fontId="9"/>
  </si>
  <si>
    <t>4971587-737497</t>
    <phoneticPr fontId="8"/>
  </si>
  <si>
    <t>0532M</t>
  </si>
  <si>
    <t>PRGR-0532M</t>
    <phoneticPr fontId="8"/>
  </si>
  <si>
    <t>約W75×Ｈ115ｍｍ</t>
    <phoneticPr fontId="8"/>
  </si>
  <si>
    <t>4971587-737503</t>
    <phoneticPr fontId="8"/>
  </si>
  <si>
    <t>0532E</t>
  </si>
  <si>
    <t>PRGR-0532E</t>
    <phoneticPr fontId="8"/>
  </si>
  <si>
    <t>約W75×Ｈ100ｍｍ</t>
  </si>
  <si>
    <t>ミニエケベリア／白皿付</t>
    <rPh sb="8" eb="9">
      <t>シロ</t>
    </rPh>
    <rPh sb="9" eb="10">
      <t>サラ</t>
    </rPh>
    <rPh sb="10" eb="11">
      <t>ツキ</t>
    </rPh>
    <phoneticPr fontId="9"/>
  </si>
  <si>
    <t>4971587-737473</t>
    <phoneticPr fontId="8"/>
  </si>
  <si>
    <t>0531M</t>
  </si>
  <si>
    <t>PRGR-0531M</t>
    <phoneticPr fontId="8"/>
  </si>
  <si>
    <t>約W75×Ｈ100ｍｍ</t>
    <phoneticPr fontId="8"/>
  </si>
  <si>
    <t>4971587-737480</t>
    <phoneticPr fontId="8"/>
  </si>
  <si>
    <t>0531E</t>
  </si>
  <si>
    <t>PRGR-0531E</t>
    <phoneticPr fontId="8"/>
  </si>
  <si>
    <t>約ｗ250ｄ200ｈ370ｍm</t>
    <phoneticPr fontId="8"/>
  </si>
  <si>
    <t>三光松アレンジ/白皿付M</t>
    <phoneticPr fontId="8"/>
  </si>
  <si>
    <t>4971587-736339</t>
    <phoneticPr fontId="8"/>
  </si>
  <si>
    <t>0525G</t>
  </si>
  <si>
    <t>PRGR-0525G</t>
    <phoneticPr fontId="8"/>
  </si>
  <si>
    <t>約ｗ250ｄ200ｈ360mm</t>
    <phoneticPr fontId="8"/>
  </si>
  <si>
    <t>三光松アレンジ/黒皿付M</t>
    <phoneticPr fontId="8"/>
  </si>
  <si>
    <t>4971587-736322</t>
    <phoneticPr fontId="8"/>
  </si>
  <si>
    <t>0524G</t>
  </si>
  <si>
    <t>PRGR-0524G</t>
    <phoneticPr fontId="8"/>
  </si>
  <si>
    <t>約ｗ300ｄ230ｈ220mm</t>
    <phoneticPr fontId="8"/>
  </si>
  <si>
    <t>大王松アレンジ/白皿付M</t>
    <phoneticPr fontId="8"/>
  </si>
  <si>
    <t>4971587-736315</t>
    <phoneticPr fontId="8"/>
  </si>
  <si>
    <t>0523G</t>
  </si>
  <si>
    <t>PRGR-0523G</t>
    <phoneticPr fontId="8"/>
  </si>
  <si>
    <t>約ｗ300ｄ230ｈ210mm</t>
    <phoneticPr fontId="8"/>
  </si>
  <si>
    <t>大王松アレンジ/黒皿付M</t>
    <phoneticPr fontId="8"/>
  </si>
  <si>
    <t>4971587-736308</t>
    <phoneticPr fontId="8"/>
  </si>
  <si>
    <t>0522G</t>
  </si>
  <si>
    <t>PRGR-0522G</t>
    <phoneticPr fontId="8"/>
  </si>
  <si>
    <t>約ｗ100ｄ100ｈ160 mm</t>
    <phoneticPr fontId="8"/>
  </si>
  <si>
    <t>プリザーブドグリーン/ボックスウッドS</t>
    <phoneticPr fontId="8"/>
  </si>
  <si>
    <t>4971587-735028</t>
    <phoneticPr fontId="8"/>
  </si>
  <si>
    <t>PRGR-0507</t>
  </si>
  <si>
    <r>
      <t>約W50×D50×H55cm　 器のみ：</t>
    </r>
    <r>
      <rPr>
        <sz val="6"/>
        <color rgb="FFFF0000"/>
        <rFont val="游ゴシック"/>
        <family val="3"/>
        <charset val="128"/>
      </rPr>
      <t>Φ19</t>
    </r>
    <r>
      <rPr>
        <sz val="6"/>
        <rFont val="游ゴシック"/>
        <family val="3"/>
        <charset val="128"/>
      </rPr>
      <t>×H18cm</t>
    </r>
    <phoneticPr fontId="8"/>
  </si>
  <si>
    <t>05</t>
  </si>
  <si>
    <t>約W50×D50×H48cm　 器のみ：Φ16×H14cm</t>
    <phoneticPr fontId="8"/>
  </si>
  <si>
    <t>カラジウム インナーポット 5号</t>
    <phoneticPr fontId="8"/>
  </si>
  <si>
    <t>4589635440918</t>
  </si>
  <si>
    <t>04LO</t>
    <phoneticPr fontId="8"/>
  </si>
  <si>
    <t>PRGR-04LO</t>
    <phoneticPr fontId="8"/>
  </si>
  <si>
    <t>約ｗ350ｄ350ｈ450mm
ハンギング用針金：90cm</t>
    <phoneticPr fontId="8"/>
  </si>
  <si>
    <t>ラセンイ苔玉</t>
    <phoneticPr fontId="8"/>
  </si>
  <si>
    <t>4971587-734441</t>
    <phoneticPr fontId="8"/>
  </si>
  <si>
    <t>0488</t>
  </si>
  <si>
    <t>PRGR-0488</t>
    <phoneticPr fontId="8"/>
  </si>
  <si>
    <t>4971587-734434</t>
    <phoneticPr fontId="8"/>
  </si>
  <si>
    <t>0487</t>
  </si>
  <si>
    <t>PRGR-0487</t>
    <phoneticPr fontId="8"/>
  </si>
  <si>
    <t>4971587-734427</t>
    <phoneticPr fontId="8"/>
  </si>
  <si>
    <t>0486</t>
  </si>
  <si>
    <t>PRGR-0486</t>
    <phoneticPr fontId="8"/>
  </si>
  <si>
    <t>約Ｗ400D400H900ｍｍ</t>
    <phoneticPr fontId="8"/>
  </si>
  <si>
    <t>アジアンタム／ハンギングM</t>
    <phoneticPr fontId="8"/>
  </si>
  <si>
    <t>4971587-734410</t>
    <phoneticPr fontId="8"/>
  </si>
  <si>
    <t>0485</t>
  </si>
  <si>
    <t>PRGR-0485</t>
    <phoneticPr fontId="8"/>
  </si>
  <si>
    <t>約Ｗ300*D300*H700ｍｍ</t>
    <phoneticPr fontId="8"/>
  </si>
  <si>
    <t>アジアンタム／ハンギングＳ</t>
    <phoneticPr fontId="8"/>
  </si>
  <si>
    <t>4971587-734403</t>
    <phoneticPr fontId="8"/>
  </si>
  <si>
    <t>0484</t>
  </si>
  <si>
    <t>PRGR-0484</t>
    <phoneticPr fontId="8"/>
  </si>
  <si>
    <t>約Ф160×ｈ153ｍｍ</t>
    <phoneticPr fontId="8"/>
  </si>
  <si>
    <t>多肉ミックス-F/ガラスボールM</t>
    <phoneticPr fontId="8"/>
  </si>
  <si>
    <t>4971587-734397</t>
    <phoneticPr fontId="8"/>
  </si>
  <si>
    <t>0483E</t>
  </si>
  <si>
    <t>PRGR-0483E</t>
  </si>
  <si>
    <t>多肉ミックス-E/ガラスボールM</t>
    <phoneticPr fontId="8"/>
  </si>
  <si>
    <t>4971587-734380</t>
    <phoneticPr fontId="8"/>
  </si>
  <si>
    <t>0482E</t>
  </si>
  <si>
    <t>PRGR-0482E</t>
  </si>
  <si>
    <t>多肉ミックス-D/ガラスボールM</t>
    <phoneticPr fontId="8"/>
  </si>
  <si>
    <t>4971587-734373</t>
    <phoneticPr fontId="8"/>
  </si>
  <si>
    <t>0481E</t>
  </si>
  <si>
    <t>PRGR-0481E</t>
  </si>
  <si>
    <t>多肉ミックス-C/ガラスボールM</t>
    <phoneticPr fontId="8"/>
  </si>
  <si>
    <t>4971587-734366</t>
    <phoneticPr fontId="8"/>
  </si>
  <si>
    <t>0480E</t>
  </si>
  <si>
    <t>PRGR-0480E</t>
  </si>
  <si>
    <t>多肉ミックス-B/ガラスボールM</t>
    <phoneticPr fontId="8"/>
  </si>
  <si>
    <t>4971587-734359</t>
    <phoneticPr fontId="8"/>
  </si>
  <si>
    <t>0479E</t>
  </si>
  <si>
    <t>PRGR-0479E</t>
    <phoneticPr fontId="8"/>
  </si>
  <si>
    <t>多肉ミックス-A/ガラスボールM</t>
    <phoneticPr fontId="8"/>
  </si>
  <si>
    <t>4971587-734342</t>
    <phoneticPr fontId="8"/>
  </si>
  <si>
    <t>0478E</t>
  </si>
  <si>
    <t>PRGR-0478E</t>
    <phoneticPr fontId="8"/>
  </si>
  <si>
    <t>4971587-734335</t>
    <phoneticPr fontId="8"/>
  </si>
  <si>
    <t>0477</t>
  </si>
  <si>
    <t>PRGR-0477</t>
    <phoneticPr fontId="8"/>
  </si>
  <si>
    <t>約ｗ120ｄ120ｈ230mm</t>
    <phoneticPr fontId="8"/>
  </si>
  <si>
    <t>ガジュマル苔玉／皿付</t>
    <phoneticPr fontId="8"/>
  </si>
  <si>
    <t>4971587-734328</t>
    <phoneticPr fontId="8"/>
  </si>
  <si>
    <t>0476</t>
  </si>
  <si>
    <t>PRGR-0476</t>
    <phoneticPr fontId="8"/>
  </si>
  <si>
    <t>約ｗ350ｄ350ｈ450mm</t>
    <phoneticPr fontId="8"/>
  </si>
  <si>
    <t>ラセンイ苔玉／皿付</t>
    <phoneticPr fontId="8"/>
  </si>
  <si>
    <t>4971587-734311</t>
    <phoneticPr fontId="8"/>
  </si>
  <si>
    <t>0475</t>
  </si>
  <si>
    <t>PRGR-0475</t>
    <phoneticPr fontId="8"/>
  </si>
  <si>
    <t>ラセンイ・ギンモクセイ苔玉／皿付</t>
    <phoneticPr fontId="8"/>
  </si>
  <si>
    <t>4971587-734304</t>
    <phoneticPr fontId="8"/>
  </si>
  <si>
    <t>0474</t>
  </si>
  <si>
    <t>PRGR-0474</t>
    <phoneticPr fontId="8"/>
  </si>
  <si>
    <t>約ｗ120ｄ120ｈ140mm</t>
    <phoneticPr fontId="8"/>
  </si>
  <si>
    <t>マリモ苔玉／皿付</t>
    <phoneticPr fontId="8"/>
  </si>
  <si>
    <t>4971587-734298</t>
    <phoneticPr fontId="8"/>
  </si>
  <si>
    <t>0473</t>
  </si>
  <si>
    <t>PRGR-0473</t>
    <phoneticPr fontId="8"/>
  </si>
  <si>
    <t>ラセンイ・マリモ苔玉／皿付</t>
    <phoneticPr fontId="8"/>
  </si>
  <si>
    <t>4971587-734281</t>
    <phoneticPr fontId="8"/>
  </si>
  <si>
    <t>0472</t>
  </si>
  <si>
    <t>PRGR-0472</t>
    <phoneticPr fontId="8"/>
  </si>
  <si>
    <t>約ｗ400ｄ400ｈ200mm</t>
    <phoneticPr fontId="8"/>
  </si>
  <si>
    <t>シノブ苔玉／皿付</t>
    <phoneticPr fontId="8"/>
  </si>
  <si>
    <t>4971587-734274</t>
    <phoneticPr fontId="8"/>
  </si>
  <si>
    <t>0471</t>
  </si>
  <si>
    <t>PRGR-0471</t>
    <phoneticPr fontId="8"/>
  </si>
  <si>
    <t>約ｗ140ｄ100ｈ240mm</t>
    <phoneticPr fontId="8"/>
  </si>
  <si>
    <t>モス・キキョウ/黒皿付S</t>
    <phoneticPr fontId="8"/>
  </si>
  <si>
    <t>4971587-734267</t>
    <phoneticPr fontId="8"/>
  </si>
  <si>
    <t>0470</t>
  </si>
  <si>
    <t>PRGR-0470</t>
    <phoneticPr fontId="8"/>
  </si>
  <si>
    <t>モス・キキョウ/白皿付S</t>
    <phoneticPr fontId="8"/>
  </si>
  <si>
    <t>4971587-734250</t>
    <phoneticPr fontId="8"/>
  </si>
  <si>
    <t>0469</t>
  </si>
  <si>
    <t>PRGR-0469</t>
    <phoneticPr fontId="8"/>
  </si>
  <si>
    <t>約ｗ180ｄ180ｈ330mm</t>
    <phoneticPr fontId="8"/>
  </si>
  <si>
    <t>黒松×5／黒皿付M</t>
    <phoneticPr fontId="8"/>
  </si>
  <si>
    <t>4971587-734243</t>
    <phoneticPr fontId="8"/>
  </si>
  <si>
    <t>0468</t>
  </si>
  <si>
    <t>PRGR-0468</t>
  </si>
  <si>
    <t>約ｗ200ｄ120ｈ200mm</t>
    <phoneticPr fontId="8"/>
  </si>
  <si>
    <t>黒松×3／黒皿付M</t>
    <phoneticPr fontId="8"/>
  </si>
  <si>
    <t>4971587-734236</t>
    <phoneticPr fontId="8"/>
  </si>
  <si>
    <t>0467</t>
  </si>
  <si>
    <t>PRGR-0467</t>
    <phoneticPr fontId="8"/>
  </si>
  <si>
    <t>約ｗ130ｄ130ｈ450mm</t>
    <phoneticPr fontId="8"/>
  </si>
  <si>
    <t>トクサ・ギンモクセイ／黒皿付M</t>
    <phoneticPr fontId="8"/>
  </si>
  <si>
    <t>4971587-734229</t>
    <phoneticPr fontId="8"/>
  </si>
  <si>
    <t>0466</t>
  </si>
  <si>
    <t>PRGR-0466</t>
    <phoneticPr fontId="8"/>
  </si>
  <si>
    <t>トクサ／黒皿付M</t>
    <phoneticPr fontId="8"/>
  </si>
  <si>
    <t>4971587-734212</t>
    <phoneticPr fontId="8"/>
  </si>
  <si>
    <t>0465</t>
  </si>
  <si>
    <t>PRGR-0465</t>
    <phoneticPr fontId="8"/>
  </si>
  <si>
    <t>約ｗ180ｄ180ｈ450mm</t>
    <phoneticPr fontId="8"/>
  </si>
  <si>
    <t>ラセンイ・ギンモクセイ／黒皿付M</t>
    <phoneticPr fontId="8"/>
  </si>
  <si>
    <t>4971587-734205</t>
    <phoneticPr fontId="8"/>
  </si>
  <si>
    <t>0464</t>
  </si>
  <si>
    <t>PRGR-0464</t>
    <phoneticPr fontId="8"/>
  </si>
  <si>
    <t>約ｗ180ｄ180ｈ350mm</t>
    <phoneticPr fontId="8"/>
  </si>
  <si>
    <t>ギンモクセイ／黒皿付M</t>
    <phoneticPr fontId="8"/>
  </si>
  <si>
    <t>4971587-734199</t>
    <phoneticPr fontId="8"/>
  </si>
  <si>
    <t>0463</t>
  </si>
  <si>
    <t>PRGR-0463</t>
    <phoneticPr fontId="8"/>
  </si>
  <si>
    <t>約ｗ200ｄ200ｈ450mm</t>
    <phoneticPr fontId="8"/>
  </si>
  <si>
    <t>ラセンイ・マリモ／黒皿付M</t>
    <phoneticPr fontId="8"/>
  </si>
  <si>
    <t>4971587-734182</t>
    <phoneticPr fontId="8"/>
  </si>
  <si>
    <t>0462</t>
  </si>
  <si>
    <t>PRGR-0462</t>
    <phoneticPr fontId="8"/>
  </si>
  <si>
    <t>約ｗ80ｄ80ｈ200mm</t>
    <phoneticPr fontId="8"/>
  </si>
  <si>
    <t>モス・黒松／黒皿付S</t>
    <phoneticPr fontId="8"/>
  </si>
  <si>
    <t>4971587-734175</t>
    <phoneticPr fontId="8"/>
  </si>
  <si>
    <t>0461</t>
  </si>
  <si>
    <t>PRGR-0461</t>
    <phoneticPr fontId="8"/>
  </si>
  <si>
    <t>モス・黒松／白皿付S</t>
    <phoneticPr fontId="8"/>
  </si>
  <si>
    <t>4971587-734168</t>
    <phoneticPr fontId="8"/>
  </si>
  <si>
    <t>0460</t>
  </si>
  <si>
    <t>PRGR-0460</t>
    <phoneticPr fontId="8"/>
  </si>
  <si>
    <t>約ｗ80ｄ80ｈ330mm</t>
    <phoneticPr fontId="8"/>
  </si>
  <si>
    <t>モス・ラセンイ／黒皿付S</t>
  </si>
  <si>
    <t>4971587-734151</t>
    <phoneticPr fontId="8"/>
  </si>
  <si>
    <t>0459</t>
  </si>
  <si>
    <t>PRGR-0459</t>
    <phoneticPr fontId="8"/>
  </si>
  <si>
    <t>モス・ラセンイ／白皿付S</t>
    <phoneticPr fontId="8"/>
  </si>
  <si>
    <t>4971587-734144</t>
    <phoneticPr fontId="8"/>
  </si>
  <si>
    <t>0458</t>
  </si>
  <si>
    <t>PRGR-0458</t>
    <phoneticPr fontId="8"/>
  </si>
  <si>
    <t>約ｗ140ｄ100ｈ250mm</t>
    <phoneticPr fontId="8"/>
  </si>
  <si>
    <t>モス・ギンモクセイ／黒皿付S</t>
    <phoneticPr fontId="8"/>
  </si>
  <si>
    <t>4971587-734137</t>
    <phoneticPr fontId="8"/>
  </si>
  <si>
    <t>0457</t>
  </si>
  <si>
    <t>PRGR-0457</t>
    <phoneticPr fontId="8"/>
  </si>
  <si>
    <t>モス・ギンモクセイ／白皿付S</t>
    <phoneticPr fontId="8"/>
  </si>
  <si>
    <t>4971587-734120</t>
    <phoneticPr fontId="8"/>
  </si>
  <si>
    <t>0456</t>
  </si>
  <si>
    <t>PRGR-0456</t>
    <phoneticPr fontId="8"/>
  </si>
  <si>
    <t>約ｗ150ｄ100ｈ190mm</t>
    <phoneticPr fontId="8"/>
  </si>
  <si>
    <t>モス・サンキライの実/黒皿付S</t>
    <phoneticPr fontId="8"/>
  </si>
  <si>
    <t>4971587-734113</t>
    <phoneticPr fontId="8"/>
  </si>
  <si>
    <t>0455</t>
  </si>
  <si>
    <t>PRGR-0455</t>
    <phoneticPr fontId="8"/>
  </si>
  <si>
    <t>モス・サンキライの実/白皿付S</t>
    <phoneticPr fontId="8"/>
  </si>
  <si>
    <t>4971587-734090</t>
    <phoneticPr fontId="8"/>
  </si>
  <si>
    <t>0454</t>
  </si>
  <si>
    <t>PRGR-0454</t>
    <phoneticPr fontId="8"/>
  </si>
  <si>
    <t>約ｗ180ｄ180ｈ230mm</t>
    <phoneticPr fontId="8"/>
  </si>
  <si>
    <t>モス・ドウダンツツジ／黒皿付S</t>
    <phoneticPr fontId="8"/>
  </si>
  <si>
    <t>4971587-734106</t>
    <phoneticPr fontId="8"/>
  </si>
  <si>
    <t>0453</t>
  </si>
  <si>
    <t>PRGR-0453</t>
    <phoneticPr fontId="8"/>
  </si>
  <si>
    <t>モス・ドウダンツツジ／白皿付S</t>
    <phoneticPr fontId="8"/>
  </si>
  <si>
    <t>4971587-734083</t>
    <phoneticPr fontId="8"/>
  </si>
  <si>
    <t>0452</t>
  </si>
  <si>
    <t>PRGR-0452</t>
    <phoneticPr fontId="8"/>
  </si>
  <si>
    <t>約ｗ200ｄ200ｈ130mm</t>
    <phoneticPr fontId="8"/>
  </si>
  <si>
    <t>モス・シノブ／黒皿付S</t>
    <phoneticPr fontId="8"/>
  </si>
  <si>
    <t>4971587-734076</t>
    <phoneticPr fontId="8"/>
  </si>
  <si>
    <t>0451</t>
  </si>
  <si>
    <t>PRGR-0451</t>
    <phoneticPr fontId="8"/>
  </si>
  <si>
    <t>モス・シノブ／白皿付S</t>
  </si>
  <si>
    <t>4971587-734069</t>
    <phoneticPr fontId="8"/>
  </si>
  <si>
    <t>0450</t>
  </si>
  <si>
    <t>PRGR-0450</t>
    <phoneticPr fontId="8"/>
  </si>
  <si>
    <t>約500＊120＊160ｍｍ</t>
    <phoneticPr fontId="8"/>
  </si>
  <si>
    <t>ドラセナ×ミリオン/ ウォールデコM WH</t>
  </si>
  <si>
    <t>4971587-733857</t>
    <phoneticPr fontId="8"/>
  </si>
  <si>
    <t>0449_WH</t>
  </si>
  <si>
    <t>PRGR-0449_WH</t>
    <phoneticPr fontId="8"/>
  </si>
  <si>
    <t>ドラセナ×ミリオン/ ウォールデコM ＢＲ</t>
  </si>
  <si>
    <t>4971587-733864</t>
    <phoneticPr fontId="8"/>
  </si>
  <si>
    <t>0449_BR</t>
  </si>
  <si>
    <t>PRGR-0449_BR</t>
    <phoneticPr fontId="8"/>
  </si>
  <si>
    <t>シュガーバイン×ミリオン/
 ウォールデコM ＷＨ</t>
  </si>
  <si>
    <t>4971587-733833</t>
    <phoneticPr fontId="8"/>
  </si>
  <si>
    <t>0448_WH</t>
  </si>
  <si>
    <t>PRGR-0448_WH</t>
    <phoneticPr fontId="8"/>
  </si>
  <si>
    <t>シュガーバイン×ミリオン/
 ウォールデコM ＢＲ</t>
  </si>
  <si>
    <t>4971587-733840</t>
    <phoneticPr fontId="8"/>
  </si>
  <si>
    <t>0448_BR</t>
  </si>
  <si>
    <t>PRGR-0448_BR</t>
    <phoneticPr fontId="8"/>
  </si>
  <si>
    <t>A-35</t>
    <phoneticPr fontId="8"/>
  </si>
  <si>
    <t>約W160ｘD160×H130mm</t>
    <phoneticPr fontId="8"/>
  </si>
  <si>
    <t>ドラセナ×ミリオン／ウォールデコS WH</t>
  </si>
  <si>
    <t>4971587-733819</t>
    <phoneticPr fontId="8"/>
  </si>
  <si>
    <t>0447_WH</t>
  </si>
  <si>
    <t>PRGR-0447_WH</t>
    <phoneticPr fontId="8"/>
  </si>
  <si>
    <t>ドラセナ×ミリオン／ウォールデコS BR</t>
  </si>
  <si>
    <t>4971587-733826</t>
    <phoneticPr fontId="8"/>
  </si>
  <si>
    <t>0447_BR</t>
  </si>
  <si>
    <t>PRGR-0447_BR</t>
    <phoneticPr fontId="8"/>
  </si>
  <si>
    <t>シュガーバイン×ミリオン／
ウォールデコS WH</t>
  </si>
  <si>
    <t>4971587-733796</t>
    <phoneticPr fontId="8"/>
  </si>
  <si>
    <t>0446_WH</t>
  </si>
  <si>
    <t>PRGR-0446_WH</t>
    <phoneticPr fontId="8"/>
  </si>
  <si>
    <t>シュガーバイン×ミリオン／
ウォールデコS BR</t>
  </si>
  <si>
    <t>4971587-733802</t>
    <phoneticPr fontId="8"/>
  </si>
  <si>
    <t>0446_BR</t>
  </si>
  <si>
    <t>PRGR-0446_BR</t>
    <phoneticPr fontId="8"/>
  </si>
  <si>
    <t>約ｗ120*ｈ150ｍｍ</t>
    <phoneticPr fontId="8"/>
  </si>
  <si>
    <t>ミニミリオン／スクエア皿付</t>
    <phoneticPr fontId="8"/>
  </si>
  <si>
    <t>4971587-733321</t>
    <phoneticPr fontId="8"/>
  </si>
  <si>
    <t>0445M</t>
  </si>
  <si>
    <t>PRGR-0445Ｍ</t>
    <phoneticPr fontId="8"/>
  </si>
  <si>
    <t>4971587-733338</t>
    <phoneticPr fontId="8"/>
  </si>
  <si>
    <t>0445E</t>
  </si>
  <si>
    <t>PRGR-0445Ｅ</t>
    <phoneticPr fontId="8"/>
  </si>
  <si>
    <t>ムスカリ／スクエア皿付</t>
    <phoneticPr fontId="8"/>
  </si>
  <si>
    <t>4971587-733406</t>
    <phoneticPr fontId="8"/>
  </si>
  <si>
    <t>0444M</t>
  </si>
  <si>
    <t>PRGR-0444Ｍ</t>
    <phoneticPr fontId="8"/>
  </si>
  <si>
    <t>4971587-733413</t>
    <phoneticPr fontId="8"/>
  </si>
  <si>
    <t>0444E</t>
  </si>
  <si>
    <t>PRGR-0444Ｅ</t>
    <phoneticPr fontId="8"/>
  </si>
  <si>
    <t>ミニセダム／スクエア皿付</t>
    <phoneticPr fontId="8"/>
  </si>
  <si>
    <t>4971587-733383</t>
    <phoneticPr fontId="8"/>
  </si>
  <si>
    <t>0443M</t>
  </si>
  <si>
    <t>PRGR-0443Ｍ</t>
    <phoneticPr fontId="8"/>
  </si>
  <si>
    <t>4971587-733390</t>
    <phoneticPr fontId="8"/>
  </si>
  <si>
    <t>0443E</t>
  </si>
  <si>
    <t>PRGR-0443Ｅ</t>
    <phoneticPr fontId="8"/>
  </si>
  <si>
    <t>ミニハートリーフ／スクエア皿付</t>
    <phoneticPr fontId="8"/>
  </si>
  <si>
    <t>4971587-733369</t>
    <phoneticPr fontId="8"/>
  </si>
  <si>
    <t>0442M</t>
  </si>
  <si>
    <t>PRGR-0442Ｍ</t>
    <phoneticPr fontId="8"/>
  </si>
  <si>
    <t>4971587-733376</t>
    <phoneticPr fontId="8"/>
  </si>
  <si>
    <t>0442E</t>
  </si>
  <si>
    <t>PRGR-0442Ｅ</t>
    <phoneticPr fontId="8"/>
  </si>
  <si>
    <t>ミニハートカズラ／スクエア皿付</t>
  </si>
  <si>
    <t>4971587-733345</t>
    <phoneticPr fontId="8"/>
  </si>
  <si>
    <t>0441M</t>
  </si>
  <si>
    <t>PRGR-0441Ｍ</t>
    <phoneticPr fontId="8"/>
  </si>
  <si>
    <t>ミニハートカズラ／スクエア皿付</t>
    <phoneticPr fontId="8"/>
  </si>
  <si>
    <t>4971587-733352</t>
    <phoneticPr fontId="8"/>
  </si>
  <si>
    <t>0441E</t>
  </si>
  <si>
    <t>PRGR-0441Ｅ</t>
    <phoneticPr fontId="8"/>
  </si>
  <si>
    <t>約250 D250 H300mm</t>
    <phoneticPr fontId="8"/>
  </si>
  <si>
    <t>ラベンダーバスケット</t>
    <phoneticPr fontId="8"/>
  </si>
  <si>
    <t>4971587-730498</t>
    <phoneticPr fontId="8"/>
  </si>
  <si>
    <t>0440</t>
  </si>
  <si>
    <t>PRGR-0440</t>
    <phoneticPr fontId="8"/>
  </si>
  <si>
    <t>ﾓｽ</t>
  </si>
  <si>
    <t>約Ｗ300*ｈ250ｍｍ</t>
    <phoneticPr fontId="8"/>
  </si>
  <si>
    <t>フロストアイビー／ボール陶器M</t>
    <phoneticPr fontId="8"/>
  </si>
  <si>
    <t>4971587-733079</t>
    <phoneticPr fontId="8"/>
  </si>
  <si>
    <t>0439M</t>
  </si>
  <si>
    <t>PRGR-0439M</t>
    <phoneticPr fontId="8"/>
  </si>
  <si>
    <t>約Ｗ80*ｈ130ｍｍ</t>
    <phoneticPr fontId="8"/>
  </si>
  <si>
    <t>ミニセダム／白皿付</t>
    <phoneticPr fontId="8"/>
  </si>
  <si>
    <t>4971587-732577</t>
    <phoneticPr fontId="8"/>
  </si>
  <si>
    <t>0438M</t>
  </si>
  <si>
    <t>PRGR-0438M</t>
    <phoneticPr fontId="8"/>
  </si>
  <si>
    <t>4971587-732584</t>
    <phoneticPr fontId="8"/>
  </si>
  <si>
    <t>0438E</t>
  </si>
  <si>
    <t>PRGR-0438E</t>
    <phoneticPr fontId="8"/>
  </si>
  <si>
    <t>A-12</t>
    <phoneticPr fontId="8"/>
  </si>
  <si>
    <t>4971587-731570</t>
    <phoneticPr fontId="8"/>
  </si>
  <si>
    <t>0437M</t>
  </si>
  <si>
    <t>PRGR-0437Ｍ</t>
    <phoneticPr fontId="8"/>
  </si>
  <si>
    <t>4971587-731587</t>
    <phoneticPr fontId="8"/>
  </si>
  <si>
    <t>0437E</t>
  </si>
  <si>
    <t>PRGR-0437Ｅ</t>
    <phoneticPr fontId="8"/>
  </si>
  <si>
    <t>ミニシュガーバイン／スクエア皿付</t>
    <phoneticPr fontId="8"/>
  </si>
  <si>
    <t>4971587-731556</t>
    <phoneticPr fontId="8"/>
  </si>
  <si>
    <t>0436M</t>
  </si>
  <si>
    <t>PRGR-0436Ｍ</t>
    <phoneticPr fontId="8"/>
  </si>
  <si>
    <t>4971587-731563</t>
    <phoneticPr fontId="8"/>
  </si>
  <si>
    <t>0436E</t>
  </si>
  <si>
    <t>PRGR-0436Ｅ</t>
    <phoneticPr fontId="8"/>
  </si>
  <si>
    <t>ミニシダ／スクエア皿付</t>
    <phoneticPr fontId="8"/>
  </si>
  <si>
    <t>4971587-731532</t>
    <phoneticPr fontId="8"/>
  </si>
  <si>
    <t>0435M</t>
  </si>
  <si>
    <t>PRGR-0435Ｍ</t>
    <phoneticPr fontId="8"/>
  </si>
  <si>
    <t>4971587-731549</t>
    <phoneticPr fontId="8"/>
  </si>
  <si>
    <t>0435E</t>
  </si>
  <si>
    <t>PRGR-0435Ｅ</t>
    <phoneticPr fontId="8"/>
  </si>
  <si>
    <t>ミニグリーンネックレス／スクエア皿付</t>
    <phoneticPr fontId="8"/>
  </si>
  <si>
    <t>4971587-731518</t>
    <phoneticPr fontId="8"/>
  </si>
  <si>
    <t>0434M</t>
  </si>
  <si>
    <t>PRGR-0434Ｍ</t>
    <phoneticPr fontId="8"/>
  </si>
  <si>
    <t>4971587-731525</t>
    <phoneticPr fontId="8"/>
  </si>
  <si>
    <t>0434E</t>
  </si>
  <si>
    <t>PRGR-0434Ｅ</t>
    <phoneticPr fontId="8"/>
  </si>
  <si>
    <t>ミニエケベリア／スクエア皿付</t>
  </si>
  <si>
    <t>4971587-731495</t>
    <phoneticPr fontId="8"/>
  </si>
  <si>
    <t>0433M</t>
  </si>
  <si>
    <t>PRGR-0433Ｍ</t>
    <phoneticPr fontId="8"/>
  </si>
  <si>
    <t>4971587-731501</t>
    <phoneticPr fontId="8"/>
  </si>
  <si>
    <t>0433E</t>
  </si>
  <si>
    <t>PRGR-0433Ｅ</t>
    <phoneticPr fontId="8"/>
  </si>
  <si>
    <t>4971587-731471</t>
    <phoneticPr fontId="8"/>
  </si>
  <si>
    <t>0432M</t>
  </si>
  <si>
    <t>PRGR-0432Ｍ</t>
    <phoneticPr fontId="8"/>
  </si>
  <si>
    <t>4971587-731488</t>
    <phoneticPr fontId="8"/>
  </si>
  <si>
    <t>0432E</t>
  </si>
  <si>
    <t>PRGR-0432Ｅ</t>
    <phoneticPr fontId="8"/>
  </si>
  <si>
    <t>ミニエケベリア／スクエア皿付</t>
    <phoneticPr fontId="8"/>
  </si>
  <si>
    <t>4971587-731457</t>
    <phoneticPr fontId="8"/>
  </si>
  <si>
    <t>0431M</t>
  </si>
  <si>
    <t>PRGR-0431Ｍ</t>
    <phoneticPr fontId="8"/>
  </si>
  <si>
    <t>4971587-731464</t>
    <phoneticPr fontId="8"/>
  </si>
  <si>
    <t>0431E</t>
  </si>
  <si>
    <t>PRGR-0431Ｅ</t>
    <phoneticPr fontId="8"/>
  </si>
  <si>
    <t>約w850*d850*h1650mm</t>
    <phoneticPr fontId="8"/>
  </si>
  <si>
    <t>コーヒーの木／MDFオーバル BR</t>
  </si>
  <si>
    <t>4971587-732904</t>
    <phoneticPr fontId="8"/>
  </si>
  <si>
    <t>0430W</t>
  </si>
  <si>
    <t>PRGR-0430Ｗ</t>
    <phoneticPr fontId="8"/>
  </si>
  <si>
    <t>4971587-732898</t>
    <phoneticPr fontId="8"/>
  </si>
  <si>
    <t>0430R</t>
  </si>
  <si>
    <t>PRGR-0430Ｒ</t>
    <phoneticPr fontId="8"/>
  </si>
  <si>
    <t>4971587-732911</t>
    <phoneticPr fontId="8"/>
  </si>
  <si>
    <t>0430E</t>
  </si>
  <si>
    <t>PRGR-0430Ｅ</t>
    <phoneticPr fontId="8"/>
  </si>
  <si>
    <t>コーヒーの木／MDFオーバル WH</t>
  </si>
  <si>
    <t>4971587-732843</t>
    <phoneticPr fontId="8"/>
  </si>
  <si>
    <t>0429W</t>
  </si>
  <si>
    <t>PRGR-0429Ｗ</t>
    <phoneticPr fontId="8"/>
  </si>
  <si>
    <t>4971587-732836</t>
    <phoneticPr fontId="8"/>
  </si>
  <si>
    <t>0429R</t>
  </si>
  <si>
    <t>PRGR-0429Ｒ</t>
    <phoneticPr fontId="8"/>
  </si>
  <si>
    <t>A-42</t>
    <phoneticPr fontId="8"/>
  </si>
  <si>
    <t>4971587-732850</t>
    <phoneticPr fontId="8"/>
  </si>
  <si>
    <t>0429E</t>
  </si>
  <si>
    <t>PRGR-0429Ｅ</t>
    <phoneticPr fontId="8"/>
  </si>
  <si>
    <t>コーヒーの木／MDFスクエア ＢＲ</t>
  </si>
  <si>
    <t>4971587-732935</t>
    <phoneticPr fontId="8"/>
  </si>
  <si>
    <t>0428W</t>
  </si>
  <si>
    <t>PRGR-0428Ｗ</t>
    <phoneticPr fontId="8"/>
  </si>
  <si>
    <t>4971587-732928</t>
    <phoneticPr fontId="8"/>
  </si>
  <si>
    <t>0428R</t>
  </si>
  <si>
    <t>PRGR-0428Ｒ</t>
    <phoneticPr fontId="8"/>
  </si>
  <si>
    <t>4971587-732942</t>
    <phoneticPr fontId="8"/>
  </si>
  <si>
    <t>0428E</t>
  </si>
  <si>
    <t>PRGR-0428Ｅ</t>
    <phoneticPr fontId="8"/>
  </si>
  <si>
    <t xml:space="preserve">コーヒーの木／MDFスクエア WH </t>
  </si>
  <si>
    <t>4971587-732874</t>
    <phoneticPr fontId="8"/>
  </si>
  <si>
    <t>0427W</t>
  </si>
  <si>
    <t>PRGR-0427Ｗ</t>
    <phoneticPr fontId="8"/>
  </si>
  <si>
    <t>4971587-732867</t>
    <phoneticPr fontId="8"/>
  </si>
  <si>
    <t>0427R</t>
  </si>
  <si>
    <t>PRGR-0427Ｒ</t>
    <phoneticPr fontId="8"/>
  </si>
  <si>
    <t>4971587-732881</t>
    <phoneticPr fontId="8"/>
  </si>
  <si>
    <t>0427E</t>
  </si>
  <si>
    <t>PRGR-0427Ｅ</t>
    <phoneticPr fontId="8"/>
  </si>
  <si>
    <t xml:space="preserve">約w850*d850*h1650mm </t>
    <phoneticPr fontId="8"/>
  </si>
  <si>
    <t>コーヒーの木／パンダナスＬ</t>
    <phoneticPr fontId="8"/>
  </si>
  <si>
    <t>4971587-733093</t>
    <phoneticPr fontId="8"/>
  </si>
  <si>
    <t>0426W</t>
  </si>
  <si>
    <t>PRGR-0426Ｗ</t>
    <phoneticPr fontId="8"/>
  </si>
  <si>
    <t>コーヒーの木/パンダナスＬ</t>
    <phoneticPr fontId="8"/>
  </si>
  <si>
    <t>4971587-733086</t>
    <phoneticPr fontId="8"/>
  </si>
  <si>
    <t>0426R</t>
  </si>
  <si>
    <t>PRGR-0426Ｒ</t>
    <phoneticPr fontId="8"/>
  </si>
  <si>
    <t>4971587-733109</t>
    <phoneticPr fontId="8"/>
  </si>
  <si>
    <t>0426E</t>
  </si>
  <si>
    <t>PRGR-0426Ｅ</t>
    <phoneticPr fontId="8"/>
  </si>
  <si>
    <t xml:space="preserve">約w700*d700*h1350mm </t>
    <phoneticPr fontId="8"/>
  </si>
  <si>
    <t>コーヒーの木／パンダナスＭ</t>
    <phoneticPr fontId="8"/>
  </si>
  <si>
    <t>4971587-732966</t>
    <phoneticPr fontId="8"/>
  </si>
  <si>
    <t>0425W</t>
  </si>
  <si>
    <t>PRGR-0425Ｗ</t>
    <phoneticPr fontId="8"/>
  </si>
  <si>
    <t>4971587-732959</t>
    <phoneticPr fontId="8"/>
  </si>
  <si>
    <t>0425R</t>
  </si>
  <si>
    <t>PRGR-0425Ｒ</t>
    <phoneticPr fontId="8"/>
  </si>
  <si>
    <t>4971587-732973</t>
    <phoneticPr fontId="8"/>
  </si>
  <si>
    <t>0425E</t>
  </si>
  <si>
    <t>PRGR-0425Ｅ</t>
    <phoneticPr fontId="8"/>
  </si>
  <si>
    <t xml:space="preserve">約w600*d600*h1300mm </t>
  </si>
  <si>
    <t>コーヒーの木／FRP BK</t>
  </si>
  <si>
    <t>4971587-732812</t>
    <phoneticPr fontId="8"/>
  </si>
  <si>
    <t>0424W</t>
  </si>
  <si>
    <t>PRGR-0424Ｗ</t>
    <phoneticPr fontId="8"/>
  </si>
  <si>
    <t>4971587-732805</t>
    <phoneticPr fontId="8"/>
  </si>
  <si>
    <t>0424R</t>
  </si>
  <si>
    <t>PRGR-0424Ｒ</t>
    <phoneticPr fontId="8"/>
  </si>
  <si>
    <t>A-19</t>
    <phoneticPr fontId="8"/>
  </si>
  <si>
    <t>4971587-732829</t>
    <phoneticPr fontId="8"/>
  </si>
  <si>
    <t>0424E</t>
  </si>
  <si>
    <t>PRGR-0424Ｅ</t>
    <phoneticPr fontId="8"/>
  </si>
  <si>
    <t>コーヒーの木／FRP WH</t>
  </si>
  <si>
    <t>4971587-732782</t>
    <phoneticPr fontId="8"/>
  </si>
  <si>
    <t>0423W</t>
  </si>
  <si>
    <t>PRGR-0423Ｗ</t>
    <phoneticPr fontId="8"/>
  </si>
  <si>
    <t>4971587-732775</t>
    <phoneticPr fontId="8"/>
  </si>
  <si>
    <t>0423R</t>
  </si>
  <si>
    <t>PRGR-0423Ｒ</t>
    <phoneticPr fontId="8"/>
  </si>
  <si>
    <t>4971587-732799</t>
    <phoneticPr fontId="8"/>
  </si>
  <si>
    <t>0423E</t>
  </si>
  <si>
    <t>PRGR-0423Ｅ</t>
    <phoneticPr fontId="8"/>
  </si>
  <si>
    <t>約w600*d600*h1150mm</t>
    <phoneticPr fontId="8"/>
  </si>
  <si>
    <t>コーヒーの木／茶陶器S</t>
    <rPh sb="7" eb="8">
      <t>チャ</t>
    </rPh>
    <phoneticPr fontId="8"/>
  </si>
  <si>
    <t>4971587-732751</t>
    <phoneticPr fontId="8"/>
  </si>
  <si>
    <t>0422W</t>
  </si>
  <si>
    <t>PRGR-0422Ｗ</t>
    <phoneticPr fontId="8"/>
  </si>
  <si>
    <t>4971587-732744</t>
    <phoneticPr fontId="8"/>
  </si>
  <si>
    <t>0422R</t>
  </si>
  <si>
    <t>PRGR-0422Ｒ</t>
    <phoneticPr fontId="8"/>
  </si>
  <si>
    <t>4971587-732768</t>
    <phoneticPr fontId="8"/>
  </si>
  <si>
    <t>0422E</t>
  </si>
  <si>
    <t>PRGR-0422Ｅ</t>
    <phoneticPr fontId="8"/>
  </si>
  <si>
    <t>コーヒーの木／白陶器S</t>
    <phoneticPr fontId="8"/>
  </si>
  <si>
    <t>4971587-732720</t>
    <phoneticPr fontId="8"/>
  </si>
  <si>
    <t>0421W</t>
  </si>
  <si>
    <t>PRGR-0421Ｗ</t>
    <phoneticPr fontId="8"/>
  </si>
  <si>
    <t>4971587-732713</t>
    <phoneticPr fontId="8"/>
  </si>
  <si>
    <t>0421R</t>
  </si>
  <si>
    <t>PRGR-0421Ｒ</t>
    <phoneticPr fontId="8"/>
  </si>
  <si>
    <t>A50</t>
    <phoneticPr fontId="8"/>
  </si>
  <si>
    <t>4971587-732737</t>
    <phoneticPr fontId="8"/>
  </si>
  <si>
    <t>-0421E</t>
  </si>
  <si>
    <t>PRGR-0421Ｅ</t>
    <phoneticPr fontId="8"/>
  </si>
  <si>
    <t>約Ｗ130*D130*ｈ900ｍｍ</t>
    <phoneticPr fontId="8"/>
  </si>
  <si>
    <t>グリーンネックレス／ハンギングS</t>
    <phoneticPr fontId="8"/>
  </si>
  <si>
    <t>4971587-732683</t>
    <phoneticPr fontId="8"/>
  </si>
  <si>
    <t>0420</t>
  </si>
  <si>
    <t>PRGR-0420</t>
    <phoneticPr fontId="8"/>
  </si>
  <si>
    <t>約Ｗ200*D200*ｈ1000ｍｍ</t>
    <phoneticPr fontId="8"/>
  </si>
  <si>
    <t>ハートカズラ／ハンギングS</t>
    <phoneticPr fontId="8"/>
  </si>
  <si>
    <t>4971587-732676</t>
    <phoneticPr fontId="8"/>
  </si>
  <si>
    <t>0419</t>
  </si>
  <si>
    <t>PRGR-0419</t>
    <phoneticPr fontId="8"/>
  </si>
  <si>
    <t>約Ｗ250*D250*ｈ1700ｍｍ</t>
    <phoneticPr fontId="8"/>
  </si>
  <si>
    <t>フロストアイビー／ハンギングM</t>
    <phoneticPr fontId="8"/>
  </si>
  <si>
    <t>4971587-732706</t>
    <phoneticPr fontId="8"/>
  </si>
  <si>
    <t>0418</t>
  </si>
  <si>
    <t>PRGR-0418</t>
    <phoneticPr fontId="8"/>
  </si>
  <si>
    <t>約Ｗ200*D200*ｈ1300ｍｍ</t>
  </si>
  <si>
    <t>フロストアイビー／ハンギングS</t>
    <phoneticPr fontId="8"/>
  </si>
  <si>
    <t>4971587-732669</t>
    <phoneticPr fontId="8"/>
  </si>
  <si>
    <t>0417</t>
  </si>
  <si>
    <t>PRGR-0417</t>
    <phoneticPr fontId="8"/>
  </si>
  <si>
    <t>A-29</t>
    <phoneticPr fontId="8"/>
  </si>
  <si>
    <t>約Ｗ200*D200*ｈ1300ｍｍ</t>
    <phoneticPr fontId="8"/>
  </si>
  <si>
    <t>シュガーバイン／ハンギングM</t>
    <phoneticPr fontId="8"/>
  </si>
  <si>
    <t>4971587-732690</t>
    <phoneticPr fontId="8"/>
  </si>
  <si>
    <t>0416</t>
  </si>
  <si>
    <t>PRGR-0416</t>
    <phoneticPr fontId="8"/>
  </si>
  <si>
    <t>約Ｗ200*D200*ｈ1100ｍｍ</t>
    <phoneticPr fontId="8"/>
  </si>
  <si>
    <t>4971587-732652</t>
    <phoneticPr fontId="8"/>
  </si>
  <si>
    <t>0415</t>
  </si>
  <si>
    <t>PRGR-0415</t>
    <phoneticPr fontId="8"/>
  </si>
  <si>
    <t>約Ｗ320*D200*ｈ200ｍｍ</t>
    <phoneticPr fontId="8"/>
  </si>
  <si>
    <t>フロストアイビー／黒陶器M</t>
    <rPh sb="9" eb="10">
      <t>クロ</t>
    </rPh>
    <phoneticPr fontId="8"/>
  </si>
  <si>
    <t>4971587-732348</t>
    <phoneticPr fontId="8"/>
  </si>
  <si>
    <t>0414M</t>
  </si>
  <si>
    <t>PRGR-0414M</t>
    <phoneticPr fontId="8"/>
  </si>
  <si>
    <t>約W320*D200*ｈ160mm</t>
    <phoneticPr fontId="8"/>
  </si>
  <si>
    <t>フロストアイビー／白陶器M</t>
    <phoneticPr fontId="8"/>
  </si>
  <si>
    <t>4971587-732331</t>
    <phoneticPr fontId="8"/>
  </si>
  <si>
    <t>0413M</t>
  </si>
  <si>
    <t>PRGR-0413M</t>
    <phoneticPr fontId="8"/>
  </si>
  <si>
    <t>約Ｗ120*ｈ140ｍｍ</t>
    <phoneticPr fontId="8"/>
  </si>
  <si>
    <t>エケベリアバット付／黒陶器Ｓ</t>
    <phoneticPr fontId="8"/>
  </si>
  <si>
    <t>4971587-733116</t>
    <phoneticPr fontId="8"/>
  </si>
  <si>
    <t>0412S</t>
  </si>
  <si>
    <t>PRGR-0412S</t>
    <phoneticPr fontId="8"/>
  </si>
  <si>
    <t>4971587-733123</t>
    <phoneticPr fontId="8"/>
  </si>
  <si>
    <t>0412E</t>
  </si>
  <si>
    <t>PRGR-0412E</t>
    <phoneticPr fontId="8"/>
  </si>
  <si>
    <t>A-27</t>
    <phoneticPr fontId="8"/>
  </si>
  <si>
    <t>エケベリアバット付／白陶器Ｓ</t>
    <phoneticPr fontId="8"/>
  </si>
  <si>
    <t>4971587-733055</t>
    <phoneticPr fontId="8"/>
  </si>
  <si>
    <t>0411S</t>
  </si>
  <si>
    <t>PRGR-0411S</t>
  </si>
  <si>
    <t>4971587-733062</t>
    <phoneticPr fontId="8"/>
  </si>
  <si>
    <t>0411E</t>
  </si>
  <si>
    <t>PRGR-0411E</t>
    <phoneticPr fontId="8"/>
  </si>
  <si>
    <t>約Ｗ110*ｈ140ｍｍ</t>
    <phoneticPr fontId="8"/>
  </si>
  <si>
    <t>セダム／黒陶器Ｓ</t>
    <phoneticPr fontId="8"/>
  </si>
  <si>
    <t>4971587-732270</t>
    <phoneticPr fontId="8"/>
  </si>
  <si>
    <t>0410S</t>
  </si>
  <si>
    <t>PRGR-0410S</t>
    <phoneticPr fontId="8"/>
  </si>
  <si>
    <t>4971587-732287</t>
    <phoneticPr fontId="8"/>
  </si>
  <si>
    <t>0410E</t>
  </si>
  <si>
    <t>PRGR-0410E</t>
    <phoneticPr fontId="8"/>
  </si>
  <si>
    <t>約Ｗ108*ｈ120ｍｍ</t>
    <phoneticPr fontId="8"/>
  </si>
  <si>
    <t>ハートリーフ／黒陶器Ｓ</t>
    <phoneticPr fontId="8"/>
  </si>
  <si>
    <t>4971587-732263</t>
    <phoneticPr fontId="8"/>
  </si>
  <si>
    <t>0409M</t>
  </si>
  <si>
    <t>PRGR-0409M</t>
    <phoneticPr fontId="8"/>
  </si>
  <si>
    <t>ミニ多肉／黒陶器Ｓ</t>
    <phoneticPr fontId="8"/>
  </si>
  <si>
    <t>4971587-732249</t>
    <phoneticPr fontId="8"/>
  </si>
  <si>
    <t>0408S</t>
  </si>
  <si>
    <t>PRGR-0408S</t>
    <phoneticPr fontId="8"/>
  </si>
  <si>
    <t>4971587-732256</t>
    <phoneticPr fontId="8"/>
  </si>
  <si>
    <t>0408E</t>
  </si>
  <si>
    <t>PRGR-0408E</t>
    <phoneticPr fontId="8"/>
  </si>
  <si>
    <t>約Ｗ120*ｈ120ｍｍ</t>
    <phoneticPr fontId="8"/>
  </si>
  <si>
    <t>ミリオン／黒陶器Ｓ</t>
    <phoneticPr fontId="8"/>
  </si>
  <si>
    <t>4971587-732294</t>
    <phoneticPr fontId="8"/>
  </si>
  <si>
    <t>0407S</t>
  </si>
  <si>
    <t>PRGR-0407S</t>
    <phoneticPr fontId="8"/>
  </si>
  <si>
    <t>4971587-732300</t>
    <phoneticPr fontId="8"/>
  </si>
  <si>
    <t>0407E</t>
  </si>
  <si>
    <t>PRGR-0407E</t>
    <phoneticPr fontId="8"/>
  </si>
  <si>
    <t>約W12×D12×H12cm　器のみ：Φ10.8×H5.6cm</t>
  </si>
  <si>
    <t>0406S</t>
  </si>
  <si>
    <t>0406E</t>
  </si>
  <si>
    <t>セダム／白陶器Ｓ</t>
  </si>
  <si>
    <t>4971587-732188</t>
    <phoneticPr fontId="8"/>
  </si>
  <si>
    <t>0405S</t>
  </si>
  <si>
    <t>PRGR-0405S</t>
    <phoneticPr fontId="8"/>
  </si>
  <si>
    <t>4971587-732195</t>
    <phoneticPr fontId="8"/>
  </si>
  <si>
    <t>0405E</t>
  </si>
  <si>
    <t>PRGR-0405E</t>
    <phoneticPr fontId="8"/>
  </si>
  <si>
    <t>約220*220*ｈ220ｍｍ</t>
    <phoneticPr fontId="8"/>
  </si>
  <si>
    <t>ミリオン／ボール陶器S</t>
    <phoneticPr fontId="8"/>
  </si>
  <si>
    <t>4971587-732430</t>
    <phoneticPr fontId="8"/>
  </si>
  <si>
    <t>0404S</t>
  </si>
  <si>
    <t>PRGR-0404S</t>
    <phoneticPr fontId="8"/>
  </si>
  <si>
    <t>4971587-732423</t>
    <phoneticPr fontId="8"/>
  </si>
  <si>
    <t>0404M</t>
  </si>
  <si>
    <t>PRGR-0404M</t>
    <phoneticPr fontId="8"/>
  </si>
  <si>
    <t>4971587-732447</t>
    <phoneticPr fontId="8"/>
  </si>
  <si>
    <t>0404E</t>
  </si>
  <si>
    <t>PRGR-0404E</t>
    <phoneticPr fontId="8"/>
  </si>
  <si>
    <t>約300*180*ｈ180ｍｍ</t>
    <phoneticPr fontId="8"/>
  </si>
  <si>
    <t>フロストアイビー／ボール陶器S</t>
    <phoneticPr fontId="8"/>
  </si>
  <si>
    <t>4971587-732454</t>
    <phoneticPr fontId="8"/>
  </si>
  <si>
    <t>0403M</t>
  </si>
  <si>
    <t>PRGR-0403M</t>
    <phoneticPr fontId="8"/>
  </si>
  <si>
    <t>約160*160*ｈ160ｍｍ</t>
    <phoneticPr fontId="8"/>
  </si>
  <si>
    <t>セダム／ボール陶器S</t>
    <phoneticPr fontId="8"/>
  </si>
  <si>
    <t>4971587-732409</t>
    <phoneticPr fontId="8"/>
  </si>
  <si>
    <t>0402S</t>
  </si>
  <si>
    <t>PRGR-0402S</t>
    <phoneticPr fontId="8"/>
  </si>
  <si>
    <t>4971587-732393</t>
    <phoneticPr fontId="8"/>
  </si>
  <si>
    <t>0402M</t>
  </si>
  <si>
    <t>PRGR-0402M</t>
    <phoneticPr fontId="8"/>
  </si>
  <si>
    <t>4971587-732416</t>
    <phoneticPr fontId="8"/>
  </si>
  <si>
    <t>0402E</t>
  </si>
  <si>
    <t>PRGR-0402E</t>
    <phoneticPr fontId="8"/>
  </si>
  <si>
    <t>ハートリーフ／白陶器Ｓ</t>
    <phoneticPr fontId="8"/>
  </si>
  <si>
    <t>4971587-732171</t>
    <phoneticPr fontId="8"/>
  </si>
  <si>
    <t>0401M</t>
  </si>
  <si>
    <t>PRGR-0401M</t>
    <phoneticPr fontId="8"/>
  </si>
  <si>
    <t>ミニ多肉／白陶器Ｓ</t>
    <phoneticPr fontId="8"/>
  </si>
  <si>
    <t>4971587-732157</t>
    <phoneticPr fontId="8"/>
  </si>
  <si>
    <t>0400S</t>
  </si>
  <si>
    <t>PRGR-0400S</t>
    <phoneticPr fontId="8"/>
  </si>
  <si>
    <t>4971587-732164</t>
    <phoneticPr fontId="8"/>
  </si>
  <si>
    <t>0400E</t>
  </si>
  <si>
    <t>PRGR-0400E</t>
    <phoneticPr fontId="8"/>
  </si>
  <si>
    <r>
      <t>約W50×D50×H48cm　 器のみ：</t>
    </r>
    <r>
      <rPr>
        <sz val="6"/>
        <color rgb="FFFF0000"/>
        <rFont val="游ゴシック"/>
        <family val="3"/>
        <charset val="128"/>
      </rPr>
      <t>Φ19</t>
    </r>
    <r>
      <rPr>
        <sz val="6"/>
        <rFont val="游ゴシック"/>
        <family val="3"/>
        <charset val="128"/>
      </rPr>
      <t>×H18cm</t>
    </r>
    <phoneticPr fontId="8"/>
  </si>
  <si>
    <t>04</t>
  </si>
  <si>
    <t>約W55×D45×H40cm  器のみ：Φ16×H14cm</t>
    <phoneticPr fontId="8"/>
  </si>
  <si>
    <t>フィットニア インナーポット 5号</t>
    <phoneticPr fontId="8"/>
  </si>
  <si>
    <t>4589635440901</t>
  </si>
  <si>
    <t>03LO</t>
    <phoneticPr fontId="8"/>
  </si>
  <si>
    <t>PRGR-03LO</t>
    <phoneticPr fontId="8"/>
  </si>
  <si>
    <t>約W300×D80×H150ｍｍ</t>
    <phoneticPr fontId="8"/>
  </si>
  <si>
    <t>ハートカズラ／スクエアS</t>
    <phoneticPr fontId="8"/>
  </si>
  <si>
    <t>4971587-732386</t>
    <phoneticPr fontId="8"/>
  </si>
  <si>
    <t>0399M</t>
  </si>
  <si>
    <t>PRGR-0399M</t>
    <phoneticPr fontId="8"/>
  </si>
  <si>
    <t>約W230×D80×H180ｍｍ</t>
    <phoneticPr fontId="8"/>
  </si>
  <si>
    <t>ミリオン／スクエアS</t>
    <phoneticPr fontId="8"/>
  </si>
  <si>
    <t>4971587-732379</t>
    <phoneticPr fontId="8"/>
  </si>
  <si>
    <t>0398M</t>
  </si>
  <si>
    <t>PRGR-0398M</t>
    <phoneticPr fontId="8"/>
  </si>
  <si>
    <t>約W300×D80×H200ｍｍ</t>
    <phoneticPr fontId="8"/>
  </si>
  <si>
    <t>フロストアイビー／スクエアS</t>
    <phoneticPr fontId="8"/>
  </si>
  <si>
    <t>4971587-732362</t>
    <phoneticPr fontId="8"/>
  </si>
  <si>
    <t>0397M</t>
  </si>
  <si>
    <t>PRGR-0397M</t>
    <phoneticPr fontId="8"/>
  </si>
  <si>
    <t>A-48</t>
    <phoneticPr fontId="8"/>
  </si>
  <si>
    <t>セダム/スクエアS</t>
    <phoneticPr fontId="8"/>
  </si>
  <si>
    <t>4971587-732355</t>
    <phoneticPr fontId="8"/>
  </si>
  <si>
    <t>0396M</t>
  </si>
  <si>
    <t>PRGR-0396M</t>
    <phoneticPr fontId="8"/>
  </si>
  <si>
    <t>約Ｗ110×D110×H90mm</t>
    <phoneticPr fontId="8"/>
  </si>
  <si>
    <t>グリーンネックレス／ガラスボール</t>
    <phoneticPr fontId="8"/>
  </si>
  <si>
    <t>4971587-732508</t>
    <phoneticPr fontId="8"/>
  </si>
  <si>
    <t>0395E</t>
  </si>
  <si>
    <t>PRGR-0395Ｅ</t>
    <phoneticPr fontId="8"/>
  </si>
  <si>
    <t>ハートカズラ／ガラスボール</t>
    <phoneticPr fontId="8"/>
  </si>
  <si>
    <t>4971587-732461</t>
    <phoneticPr fontId="8"/>
  </si>
  <si>
    <t>0394E</t>
  </si>
  <si>
    <t>PRGR-0394Ｅ</t>
    <phoneticPr fontId="8"/>
  </si>
  <si>
    <t>約Ｗ100*ｈ100ｍｍ</t>
    <phoneticPr fontId="8"/>
  </si>
  <si>
    <t>ミニハートカズラ／白皿付</t>
    <phoneticPr fontId="8"/>
  </si>
  <si>
    <t>4971587-732539</t>
    <phoneticPr fontId="8"/>
  </si>
  <si>
    <t>0393M</t>
  </si>
  <si>
    <t>PRGR-0393M</t>
    <phoneticPr fontId="8"/>
  </si>
  <si>
    <t>4971587-732546</t>
    <phoneticPr fontId="8"/>
  </si>
  <si>
    <t>0393E</t>
  </si>
  <si>
    <t>PRGR-0393E</t>
    <phoneticPr fontId="8"/>
  </si>
  <si>
    <t>約Φ280　D100 mm</t>
  </si>
  <si>
    <t>バジルリース</t>
    <phoneticPr fontId="8"/>
  </si>
  <si>
    <t>4971587-733017</t>
    <phoneticPr fontId="8"/>
  </si>
  <si>
    <t>0392</t>
  </si>
  <si>
    <t>PRGR-0392</t>
    <phoneticPr fontId="8"/>
  </si>
  <si>
    <t>約Ｗ80*ｈ250mm</t>
    <phoneticPr fontId="8"/>
  </si>
  <si>
    <t>ミニムスカリ／白皿付</t>
    <phoneticPr fontId="8"/>
  </si>
  <si>
    <t>4971587-733031</t>
    <phoneticPr fontId="8"/>
  </si>
  <si>
    <t>0391M</t>
  </si>
  <si>
    <t>PRGR-0391M</t>
    <phoneticPr fontId="8"/>
  </si>
  <si>
    <t>4971587-733048</t>
    <phoneticPr fontId="8"/>
  </si>
  <si>
    <t>0391E</t>
  </si>
  <si>
    <t>PRGR-0391E</t>
    <phoneticPr fontId="8"/>
  </si>
  <si>
    <t>A-30</t>
    <phoneticPr fontId="8"/>
  </si>
  <si>
    <t>約 W140 D140 H250mm</t>
    <phoneticPr fontId="8"/>
  </si>
  <si>
    <t>ムスカリポット</t>
    <phoneticPr fontId="8"/>
  </si>
  <si>
    <t>4971587-733024</t>
    <phoneticPr fontId="8"/>
  </si>
  <si>
    <t>0390</t>
  </si>
  <si>
    <t>PRGR-0390</t>
    <phoneticPr fontId="8"/>
  </si>
  <si>
    <t>約ｗ180×ｄ180×ｈ300mm</t>
    <phoneticPr fontId="8"/>
  </si>
  <si>
    <t>ミニボトルアレンジ／ハーブグリーン</t>
    <phoneticPr fontId="8"/>
  </si>
  <si>
    <t>4971587-733000</t>
    <phoneticPr fontId="8"/>
  </si>
  <si>
    <t>0389</t>
  </si>
  <si>
    <t>PRGR-0389</t>
    <phoneticPr fontId="8"/>
  </si>
  <si>
    <t>約ｗ150×ｄ150×ｈ320mm</t>
    <phoneticPr fontId="8"/>
  </si>
  <si>
    <t>ミニボトルアレンジ／ムスカリ</t>
    <phoneticPr fontId="8"/>
  </si>
  <si>
    <t>4971587-732997</t>
    <phoneticPr fontId="8"/>
  </si>
  <si>
    <t>0388</t>
  </si>
  <si>
    <t>PRGR-0388</t>
    <phoneticPr fontId="8"/>
  </si>
  <si>
    <t>約ｗ180×ｄ180×ｈ210mm</t>
    <phoneticPr fontId="8"/>
  </si>
  <si>
    <t>ミニボトルアレンジ／ハーブフラワー</t>
    <phoneticPr fontId="8"/>
  </si>
  <si>
    <t>4971587-732980</t>
    <phoneticPr fontId="8"/>
  </si>
  <si>
    <t>0387</t>
  </si>
  <si>
    <t>PRGR-0387</t>
    <phoneticPr fontId="8"/>
  </si>
  <si>
    <t>約Ｗ80*ｈ110ｍｍ</t>
    <phoneticPr fontId="8"/>
  </si>
  <si>
    <t>ミニハートリーフ／白皿付</t>
    <phoneticPr fontId="8"/>
  </si>
  <si>
    <t>4971587-732553</t>
    <phoneticPr fontId="8"/>
  </si>
  <si>
    <t>0386M</t>
  </si>
  <si>
    <t>PRGR-0386M</t>
    <phoneticPr fontId="8"/>
  </si>
  <si>
    <t>ハートカズラ／黒陶器Ｓ</t>
    <phoneticPr fontId="8"/>
  </si>
  <si>
    <t>4971587-732317</t>
    <phoneticPr fontId="8"/>
  </si>
  <si>
    <t>0385S</t>
  </si>
  <si>
    <t>PRGR-0385S</t>
    <phoneticPr fontId="8"/>
  </si>
  <si>
    <t>4971587-732324</t>
    <phoneticPr fontId="8"/>
  </si>
  <si>
    <t>0385E</t>
  </si>
  <si>
    <t>PRGR-0385E</t>
    <phoneticPr fontId="8"/>
  </si>
  <si>
    <t>ハートカズラ／白陶器Ｓ</t>
    <phoneticPr fontId="8"/>
  </si>
  <si>
    <t>4971587-732225</t>
    <phoneticPr fontId="8"/>
  </si>
  <si>
    <t>0384S</t>
  </si>
  <si>
    <t>PRGR-0384S</t>
    <phoneticPr fontId="8"/>
  </si>
  <si>
    <t>4971587-732232</t>
    <phoneticPr fontId="8"/>
  </si>
  <si>
    <t>0384E</t>
  </si>
  <si>
    <t>PRGR-0384E</t>
    <phoneticPr fontId="8"/>
  </si>
  <si>
    <t>W500*D500*H１１00mm</t>
    <phoneticPr fontId="8"/>
  </si>
  <si>
    <t>パキラ／茶陶器S</t>
    <rPh sb="4" eb="5">
      <t>チャ</t>
    </rPh>
    <phoneticPr fontId="8"/>
  </si>
  <si>
    <t>4971587-732638</t>
    <phoneticPr fontId="8"/>
  </si>
  <si>
    <t>0383W</t>
  </si>
  <si>
    <t>PRGR-0383Ｗ</t>
    <phoneticPr fontId="8"/>
  </si>
  <si>
    <t>4971587-732621</t>
    <phoneticPr fontId="8"/>
  </si>
  <si>
    <t>0383R</t>
  </si>
  <si>
    <t>PRGR-0383Ｒ</t>
    <phoneticPr fontId="8"/>
  </si>
  <si>
    <t>4971587-732645</t>
    <phoneticPr fontId="8"/>
  </si>
  <si>
    <t>0383E</t>
  </si>
  <si>
    <t>PRGR-0383Ｅ</t>
    <phoneticPr fontId="8"/>
  </si>
  <si>
    <t>パキラ／白陶器S</t>
    <phoneticPr fontId="8"/>
  </si>
  <si>
    <t>4971587-732607</t>
    <phoneticPr fontId="8"/>
  </si>
  <si>
    <t>0382W</t>
  </si>
  <si>
    <t>PRGR-0382Ｗ</t>
    <phoneticPr fontId="8"/>
  </si>
  <si>
    <t>4971587-732591</t>
    <phoneticPr fontId="8"/>
  </si>
  <si>
    <t>0382R</t>
  </si>
  <si>
    <t>PRGR-0382Ｒ</t>
    <phoneticPr fontId="8"/>
  </si>
  <si>
    <t>4971587-732614</t>
    <phoneticPr fontId="8"/>
  </si>
  <si>
    <t>0382E</t>
  </si>
  <si>
    <t>PRGR-0382Ｅ</t>
    <phoneticPr fontId="8"/>
  </si>
  <si>
    <t>約Ｗ110×D110×H95mm</t>
    <phoneticPr fontId="8"/>
  </si>
  <si>
    <t>ミニ多肉／ガラスボール</t>
    <phoneticPr fontId="8"/>
  </si>
  <si>
    <t>4971587-732478</t>
    <phoneticPr fontId="8"/>
  </si>
  <si>
    <t>0381E</t>
  </si>
  <si>
    <t>PRGR-0381Ｅ</t>
    <phoneticPr fontId="8"/>
  </si>
  <si>
    <t>約Ｗ110×D110×H130mm</t>
    <phoneticPr fontId="8"/>
  </si>
  <si>
    <t>セダム／ガラスボール</t>
    <phoneticPr fontId="8"/>
  </si>
  <si>
    <t>4971587-732492</t>
    <phoneticPr fontId="8"/>
  </si>
  <si>
    <t>0380E</t>
  </si>
  <si>
    <t>PRGR-0380Ｅ</t>
    <phoneticPr fontId="8"/>
  </si>
  <si>
    <t>ハートリーフ／ガラスボール</t>
    <phoneticPr fontId="8"/>
  </si>
  <si>
    <t>4971587-732485</t>
    <phoneticPr fontId="8"/>
  </si>
  <si>
    <t>0379E</t>
  </si>
  <si>
    <t>PRGR-0379Ｅ</t>
  </si>
  <si>
    <t>1個当り／約Ｗ60×ｈ65～110ｍｍ</t>
    <phoneticPr fontId="8"/>
  </si>
  <si>
    <t>多肉植物3点セットB</t>
    <phoneticPr fontId="8"/>
  </si>
  <si>
    <t>4971587-732140</t>
    <phoneticPr fontId="8"/>
  </si>
  <si>
    <t>-0378</t>
  </si>
  <si>
    <t>PRGR-0378</t>
    <phoneticPr fontId="8"/>
  </si>
  <si>
    <t>多肉植物3点セットＡ</t>
    <phoneticPr fontId="8"/>
  </si>
  <si>
    <t>4971587-732133</t>
    <phoneticPr fontId="8"/>
  </si>
  <si>
    <t>-0377</t>
  </si>
  <si>
    <t>PRGR-0377</t>
    <phoneticPr fontId="8"/>
  </si>
  <si>
    <t>約Ｗ80*ｈ150ｍｍ</t>
    <phoneticPr fontId="8"/>
  </si>
  <si>
    <t>ミニミリオン／白皿付</t>
    <phoneticPr fontId="8"/>
  </si>
  <si>
    <t>4971587-732515</t>
    <phoneticPr fontId="8"/>
  </si>
  <si>
    <t>-0376M</t>
  </si>
  <si>
    <t>PRGR-0376M</t>
    <phoneticPr fontId="8"/>
  </si>
  <si>
    <t>透明ﾊﾟｯｸ</t>
    <rPh sb="0" eb="2">
      <t>トウメイ</t>
    </rPh>
    <phoneticPr fontId="8"/>
  </si>
  <si>
    <t>4971587-732522</t>
    <phoneticPr fontId="8"/>
  </si>
  <si>
    <t>-0376E</t>
  </si>
  <si>
    <t>PRGR-0376E</t>
    <phoneticPr fontId="8"/>
  </si>
  <si>
    <t>約W140 D140 H300mm</t>
    <phoneticPr fontId="8"/>
  </si>
  <si>
    <t>バジルポット</t>
    <phoneticPr fontId="8"/>
  </si>
  <si>
    <t>4971587-729355</t>
    <phoneticPr fontId="8"/>
  </si>
  <si>
    <t>-0365</t>
  </si>
  <si>
    <t>PRGR-0365</t>
    <phoneticPr fontId="8"/>
  </si>
  <si>
    <t>約800*600*ｈ2000mm</t>
    <phoneticPr fontId="8"/>
  </si>
  <si>
    <t>ウンベラータ／MDFスクエア BR</t>
  </si>
  <si>
    <t>4971587-729119</t>
    <phoneticPr fontId="8"/>
  </si>
  <si>
    <t>-0362</t>
  </si>
  <si>
    <t>PRGR-0362</t>
    <phoneticPr fontId="8"/>
  </si>
  <si>
    <t>ウンベラータ／MDFスクエア WH</t>
  </si>
  <si>
    <t>4971587-729102</t>
    <phoneticPr fontId="8"/>
  </si>
  <si>
    <t>-0361</t>
  </si>
  <si>
    <t>PRGR-0361</t>
    <phoneticPr fontId="8"/>
  </si>
  <si>
    <t>約800*500*h1800ｍｍ</t>
    <phoneticPr fontId="8"/>
  </si>
  <si>
    <t>ウンベラータ／パンダナスＭ</t>
    <phoneticPr fontId="8"/>
  </si>
  <si>
    <t>4971587-729089</t>
    <phoneticPr fontId="8"/>
  </si>
  <si>
    <t>-0360W</t>
  </si>
  <si>
    <t>PRGR-0360W</t>
    <phoneticPr fontId="8"/>
  </si>
  <si>
    <t>4971587-729072</t>
    <phoneticPr fontId="8"/>
  </si>
  <si>
    <t>-0360R</t>
  </si>
  <si>
    <t>PRGR-0360R</t>
    <phoneticPr fontId="8"/>
  </si>
  <si>
    <t>4971587-729096</t>
    <phoneticPr fontId="8"/>
  </si>
  <si>
    <t>-0360E</t>
  </si>
  <si>
    <t>PRGR-0360E</t>
    <phoneticPr fontId="8"/>
  </si>
  <si>
    <t>約600*600*h1750ｍｍ</t>
    <phoneticPr fontId="8"/>
  </si>
  <si>
    <t>エバーフレッシュ/パンダナスＭ</t>
    <phoneticPr fontId="8"/>
  </si>
  <si>
    <t>4971587-729058</t>
    <phoneticPr fontId="8"/>
  </si>
  <si>
    <t>-0359W</t>
  </si>
  <si>
    <t>PRGR-0359W</t>
    <phoneticPr fontId="8"/>
  </si>
  <si>
    <t xml:space="preserve">A-42 </t>
    <phoneticPr fontId="8"/>
  </si>
  <si>
    <t>4971587-729041</t>
    <phoneticPr fontId="8"/>
  </si>
  <si>
    <t>-0359R</t>
  </si>
  <si>
    <t>PRGR-0359R</t>
    <phoneticPr fontId="8"/>
  </si>
  <si>
    <t>4971587-729065</t>
    <phoneticPr fontId="8"/>
  </si>
  <si>
    <t>0359E</t>
  </si>
  <si>
    <t>PRGR-0359E</t>
    <phoneticPr fontId="8"/>
  </si>
  <si>
    <t>Ф350mm</t>
    <phoneticPr fontId="8"/>
  </si>
  <si>
    <t>ベリーリース</t>
    <phoneticPr fontId="8"/>
  </si>
  <si>
    <t>4971587-729010</t>
    <phoneticPr fontId="8"/>
  </si>
  <si>
    <t>-0358</t>
  </si>
  <si>
    <t>PRGR-0358</t>
  </si>
  <si>
    <t>ポインセチアリース</t>
    <phoneticPr fontId="8"/>
  </si>
  <si>
    <t>4971587-729003</t>
    <phoneticPr fontId="8"/>
  </si>
  <si>
    <t>-0357</t>
  </si>
  <si>
    <t>PRGR-0357</t>
  </si>
  <si>
    <t>Ф220×ｈ220mm</t>
    <phoneticPr fontId="8"/>
  </si>
  <si>
    <t>Xmasアレンジb</t>
    <phoneticPr fontId="8"/>
  </si>
  <si>
    <t>4971587-728990</t>
    <phoneticPr fontId="8"/>
  </si>
  <si>
    <t>-0356</t>
  </si>
  <si>
    <t>PRGR-0356</t>
  </si>
  <si>
    <t>Xmasアレンジa</t>
    <phoneticPr fontId="8"/>
  </si>
  <si>
    <t>4971587-728983</t>
    <phoneticPr fontId="8"/>
  </si>
  <si>
    <t>-0355</t>
  </si>
  <si>
    <t>PRGR-0355</t>
  </si>
  <si>
    <t>Xmasブーケb</t>
    <phoneticPr fontId="8"/>
  </si>
  <si>
    <t>4971587-728976</t>
    <phoneticPr fontId="8"/>
  </si>
  <si>
    <t>-0354</t>
  </si>
  <si>
    <t>PRGR-0354</t>
  </si>
  <si>
    <t>A-3</t>
    <phoneticPr fontId="8"/>
  </si>
  <si>
    <t>Xmasブーケa</t>
    <phoneticPr fontId="8"/>
  </si>
  <si>
    <t>4971587-728969</t>
    <phoneticPr fontId="8"/>
  </si>
  <si>
    <t>-0353</t>
  </si>
  <si>
    <t>PRGR-0353</t>
    <phoneticPr fontId="8"/>
  </si>
  <si>
    <t>ｗ450ｄ180ｈ280mm</t>
    <phoneticPr fontId="8"/>
  </si>
  <si>
    <t>モス・マツトリプル／チークウッド</t>
    <phoneticPr fontId="8"/>
  </si>
  <si>
    <t>4971587-728952</t>
    <phoneticPr fontId="8"/>
  </si>
  <si>
    <t>R-0352</t>
  </si>
  <si>
    <t>PRGR-0352</t>
  </si>
  <si>
    <t>ｗ300ｄ180ｈ300mm</t>
    <phoneticPr fontId="8"/>
  </si>
  <si>
    <t>モス・マツダブル／チークウッド</t>
    <phoneticPr fontId="8"/>
  </si>
  <si>
    <t>4971587-728945</t>
    <phoneticPr fontId="8"/>
  </si>
  <si>
    <t>R-0351</t>
  </si>
  <si>
    <t>PRGR-0351</t>
    <phoneticPr fontId="8"/>
  </si>
  <si>
    <t>約ｗ160ｄ130ｈ420mm</t>
    <phoneticPr fontId="8"/>
  </si>
  <si>
    <t>モスアレンジ水引／黒皿付M</t>
    <phoneticPr fontId="8"/>
  </si>
  <si>
    <t>4971587-728938</t>
    <phoneticPr fontId="8"/>
  </si>
  <si>
    <t>R-0350G</t>
  </si>
  <si>
    <t>PRGR-0350G</t>
  </si>
  <si>
    <t>モスアレンジ／黒皿付M</t>
    <phoneticPr fontId="8"/>
  </si>
  <si>
    <t>4971587-728921</t>
    <phoneticPr fontId="8"/>
  </si>
  <si>
    <t>R-0350</t>
  </si>
  <si>
    <t>PRGR-0350</t>
  </si>
  <si>
    <t>モスアレンジ水引／白皿付M</t>
    <phoneticPr fontId="8"/>
  </si>
  <si>
    <t>4971587-728914</t>
    <phoneticPr fontId="8"/>
  </si>
  <si>
    <t>R-0349G</t>
  </si>
  <si>
    <t>PRGR-0349G</t>
    <phoneticPr fontId="8"/>
  </si>
  <si>
    <t>A-14</t>
    <phoneticPr fontId="8"/>
  </si>
  <si>
    <t>モスアレンジ／白皿付M</t>
    <phoneticPr fontId="8"/>
  </si>
  <si>
    <t>4971587-728907</t>
    <phoneticPr fontId="8"/>
  </si>
  <si>
    <t>R-0349</t>
  </si>
  <si>
    <t>PRGR-0349</t>
    <phoneticPr fontId="8"/>
  </si>
  <si>
    <t>約ｗ160ｄ120h240mm　　　</t>
    <phoneticPr fontId="8"/>
  </si>
  <si>
    <t>モス・マツL紐／黒皿付M</t>
    <phoneticPr fontId="8"/>
  </si>
  <si>
    <t>4971587-729034</t>
    <phoneticPr fontId="8"/>
  </si>
  <si>
    <t>0348G</t>
  </si>
  <si>
    <t>PRGR-0348G</t>
    <phoneticPr fontId="8"/>
  </si>
  <si>
    <t>A-31</t>
    <phoneticPr fontId="8"/>
  </si>
  <si>
    <t>約ｗ160ｄ120h240mm</t>
    <phoneticPr fontId="8"/>
  </si>
  <si>
    <t>モス・マツL／黒皿付M</t>
    <phoneticPr fontId="8"/>
  </si>
  <si>
    <t>4971587-728891</t>
    <phoneticPr fontId="8"/>
  </si>
  <si>
    <t>0348</t>
  </si>
  <si>
    <t>PRGR-0348</t>
  </si>
  <si>
    <t>約ｗ180ｄ140h280mm</t>
    <phoneticPr fontId="8"/>
  </si>
  <si>
    <t>モス・マツL紐／白皿付M</t>
    <phoneticPr fontId="8"/>
  </si>
  <si>
    <t>4971587-729027</t>
    <phoneticPr fontId="8"/>
  </si>
  <si>
    <t>0347G</t>
  </si>
  <si>
    <t>PRGR-0347G</t>
    <phoneticPr fontId="8"/>
  </si>
  <si>
    <t>モス・マツL／白皿付M</t>
    <phoneticPr fontId="8"/>
  </si>
  <si>
    <t>4971587-728884</t>
    <phoneticPr fontId="8"/>
  </si>
  <si>
    <t>0347</t>
  </si>
  <si>
    <t>PRGR-0347</t>
  </si>
  <si>
    <t>約ｗ160ｄ120ｈ130mm</t>
    <phoneticPr fontId="8"/>
  </si>
  <si>
    <t>モス・マツ／黒皿付M</t>
    <phoneticPr fontId="8"/>
  </si>
  <si>
    <t>4971587-728877</t>
    <phoneticPr fontId="8"/>
  </si>
  <si>
    <t>0346</t>
  </si>
  <si>
    <t>PRGR-0346</t>
  </si>
  <si>
    <t>約ｗ180ｄ140ｈ150mm</t>
    <phoneticPr fontId="8"/>
  </si>
  <si>
    <t>モス・マツ／白皿付M</t>
    <phoneticPr fontId="8"/>
  </si>
  <si>
    <t>4971587-728860</t>
    <phoneticPr fontId="8"/>
  </si>
  <si>
    <t>0345</t>
  </si>
  <si>
    <t>PRGR-0345</t>
  </si>
  <si>
    <t>約ｗ130ｄ70ｈ200mm</t>
    <phoneticPr fontId="8"/>
  </si>
  <si>
    <t>モス・マツ実／黒皿付S</t>
    <phoneticPr fontId="8"/>
  </si>
  <si>
    <t>4971587-728853</t>
    <phoneticPr fontId="8"/>
  </si>
  <si>
    <t>0344</t>
  </si>
  <si>
    <t>PRGR-0344</t>
  </si>
  <si>
    <t>モス・マツ実／白皿付S</t>
    <phoneticPr fontId="8"/>
  </si>
  <si>
    <t>4971587-728846</t>
    <phoneticPr fontId="8"/>
  </si>
  <si>
    <t>0343</t>
  </si>
  <si>
    <t>PRGR-0343</t>
  </si>
  <si>
    <t>約ｗ130ｄ70ｈ200mm　　</t>
    <phoneticPr fontId="8"/>
  </si>
  <si>
    <t>モス・マツ／黒皿付S</t>
    <phoneticPr fontId="8"/>
  </si>
  <si>
    <t>4971587-728839</t>
    <phoneticPr fontId="8"/>
  </si>
  <si>
    <t>0342</t>
  </si>
  <si>
    <t>PRGR-0342</t>
  </si>
  <si>
    <t>モス・マツ／白皿付S</t>
    <phoneticPr fontId="8"/>
  </si>
  <si>
    <t>4971587-728822</t>
    <phoneticPr fontId="8"/>
  </si>
  <si>
    <t>0341</t>
  </si>
  <si>
    <t>PRGR-0341</t>
  </si>
  <si>
    <t>約ｗ120ｄ85ｈ280mm</t>
    <phoneticPr fontId="8"/>
  </si>
  <si>
    <t>モスアレンジ水引／黒皿付S</t>
    <phoneticPr fontId="8"/>
  </si>
  <si>
    <t>4971587-728815</t>
    <phoneticPr fontId="8"/>
  </si>
  <si>
    <t>0340G</t>
  </si>
  <si>
    <t>PRGR-0340G</t>
    <phoneticPr fontId="8"/>
  </si>
  <si>
    <t>モスアレンジ／黒皿付S</t>
    <phoneticPr fontId="8"/>
  </si>
  <si>
    <t>4971587-728808</t>
    <phoneticPr fontId="8"/>
  </si>
  <si>
    <t>0340</t>
  </si>
  <si>
    <t>PRGR-0340</t>
  </si>
  <si>
    <t>モスアレンジ水引／白皿付S</t>
    <phoneticPr fontId="8"/>
  </si>
  <si>
    <t>4971587-728792</t>
    <phoneticPr fontId="8"/>
  </si>
  <si>
    <t>0339G</t>
  </si>
  <si>
    <t>PRGR-0339G</t>
    <phoneticPr fontId="8"/>
  </si>
  <si>
    <t>モスアレンジ／白皿付S</t>
    <phoneticPr fontId="8"/>
  </si>
  <si>
    <t>4971587-728785</t>
    <phoneticPr fontId="8"/>
  </si>
  <si>
    <t>0339</t>
  </si>
  <si>
    <t>PRGR-0339</t>
  </si>
  <si>
    <t>約ｗ80ｄ80ｈ280mm</t>
    <phoneticPr fontId="8"/>
  </si>
  <si>
    <t>モス・トクサ／黒皿付S</t>
    <phoneticPr fontId="8"/>
  </si>
  <si>
    <t>4971587-728778</t>
    <phoneticPr fontId="8"/>
  </si>
  <si>
    <t>0338</t>
  </si>
  <si>
    <t>PRGR-0338</t>
  </si>
  <si>
    <t>モス・トクサ／白皿付S</t>
    <phoneticPr fontId="8"/>
  </si>
  <si>
    <t>4971587-728761</t>
    <phoneticPr fontId="8"/>
  </si>
  <si>
    <t>0337</t>
  </si>
  <si>
    <t>PRGR-0337</t>
  </si>
  <si>
    <t>約ｗ100ｄ100ｈ120mm</t>
    <phoneticPr fontId="8"/>
  </si>
  <si>
    <t>モス・マリモ／黒皿付S</t>
    <phoneticPr fontId="8"/>
  </si>
  <si>
    <t>4971587-728754</t>
    <phoneticPr fontId="8"/>
  </si>
  <si>
    <t>0336</t>
  </si>
  <si>
    <t>PRGR-0336</t>
  </si>
  <si>
    <t>約ｗ95ｄ80ｈ110mm</t>
    <phoneticPr fontId="8"/>
  </si>
  <si>
    <t>モス・マリモ／白皿付S</t>
    <phoneticPr fontId="8"/>
  </si>
  <si>
    <t>4971587-728747</t>
    <phoneticPr fontId="8"/>
  </si>
  <si>
    <t>0335</t>
  </si>
  <si>
    <t>PRGR-0335</t>
  </si>
  <si>
    <t>約ｗ140ｄ140ｈ140mm</t>
    <phoneticPr fontId="8"/>
  </si>
  <si>
    <t>モス・シダ／黒皿付S</t>
    <phoneticPr fontId="8"/>
  </si>
  <si>
    <t>4971587-728730</t>
    <phoneticPr fontId="8"/>
  </si>
  <si>
    <t>0334</t>
  </si>
  <si>
    <t>PRGR-0334</t>
    <phoneticPr fontId="8"/>
  </si>
  <si>
    <t>約ｗ140ｄ140ｈ140mm</t>
    <rPh sb="0" eb="1">
      <t>ヤク</t>
    </rPh>
    <phoneticPr fontId="8"/>
  </si>
  <si>
    <t>モス・シダ／白皿付S</t>
    <phoneticPr fontId="8"/>
  </si>
  <si>
    <t>4971587-728723</t>
    <phoneticPr fontId="8"/>
  </si>
  <si>
    <t>0333</t>
  </si>
  <si>
    <t>PRGR-0333</t>
    <phoneticPr fontId="8"/>
  </si>
  <si>
    <t>稚内層珪質頁岩（稚内珪藻土）</t>
  </si>
  <si>
    <t>JAN4971587710643より変更 2023年4月</t>
    <rPh sb="18" eb="20">
      <t>ヘンコウ</t>
    </rPh>
    <rPh sb="25" eb="26">
      <t>ネン</t>
    </rPh>
    <rPh sb="27" eb="28">
      <t>ガツ</t>
    </rPh>
    <phoneticPr fontId="8"/>
  </si>
  <si>
    <t>約150ml（約120g）</t>
    <rPh sb="0" eb="1">
      <t>ヤク</t>
    </rPh>
    <phoneticPr fontId="1"/>
  </si>
  <si>
    <t>エコストーン 120g</t>
    <phoneticPr fontId="8"/>
  </si>
  <si>
    <t>PRGR-0331</t>
    <phoneticPr fontId="8"/>
  </si>
  <si>
    <t>約160 H230mm</t>
    <phoneticPr fontId="8"/>
  </si>
  <si>
    <t>ラベンダー束Ｌ</t>
    <phoneticPr fontId="8"/>
  </si>
  <si>
    <t>4971587-730481</t>
    <phoneticPr fontId="8"/>
  </si>
  <si>
    <t>0330</t>
  </si>
  <si>
    <t>PRGR-0330</t>
    <phoneticPr fontId="8"/>
  </si>
  <si>
    <t>約130 H260mm</t>
    <phoneticPr fontId="8"/>
  </si>
  <si>
    <t>ラベンダー束Ｓ</t>
    <phoneticPr fontId="8"/>
  </si>
  <si>
    <t>4971587-730474</t>
    <phoneticPr fontId="8"/>
  </si>
  <si>
    <t>0329</t>
  </si>
  <si>
    <t>PRGR-0329</t>
    <phoneticPr fontId="8"/>
  </si>
  <si>
    <t>ビニール袋</t>
    <rPh sb="4" eb="5">
      <t>フクロ</t>
    </rPh>
    <phoneticPr fontId="8"/>
  </si>
  <si>
    <t>約900*900*h1930ｍｍ</t>
    <phoneticPr fontId="8"/>
  </si>
  <si>
    <t>エレファントイヤー/FRP BK</t>
  </si>
  <si>
    <t>4971587-725890</t>
    <phoneticPr fontId="8"/>
  </si>
  <si>
    <t>0328W</t>
  </si>
  <si>
    <t>PRGR-0328Ｗ</t>
    <phoneticPr fontId="8"/>
  </si>
  <si>
    <t>約325g</t>
    <rPh sb="0" eb="1">
      <t>ヤク</t>
    </rPh>
    <phoneticPr fontId="8"/>
  </si>
  <si>
    <t>4971587-725883</t>
    <phoneticPr fontId="8"/>
  </si>
  <si>
    <t>0328R</t>
  </si>
  <si>
    <t>PRGR-0328Ｒ</t>
    <phoneticPr fontId="8"/>
  </si>
  <si>
    <t>約390g</t>
    <rPh sb="0" eb="1">
      <t>ヤク</t>
    </rPh>
    <phoneticPr fontId="8"/>
  </si>
  <si>
    <t>4971587-725906</t>
    <phoneticPr fontId="8"/>
  </si>
  <si>
    <t>0328E</t>
  </si>
  <si>
    <t>PRGR-0328Ｅ</t>
    <phoneticPr fontId="8"/>
  </si>
  <si>
    <t>エレファントイヤー/FRP WH</t>
  </si>
  <si>
    <t>4971587-725869</t>
    <phoneticPr fontId="8"/>
  </si>
  <si>
    <t>0327W</t>
  </si>
  <si>
    <t>PRGR-0327Ｗ</t>
    <phoneticPr fontId="8"/>
  </si>
  <si>
    <t>4971587-725852</t>
    <phoneticPr fontId="8"/>
  </si>
  <si>
    <t>0327R</t>
  </si>
  <si>
    <t>PRGR-0327Ｒ</t>
    <phoneticPr fontId="8"/>
  </si>
  <si>
    <t>4971587-725876</t>
    <phoneticPr fontId="8"/>
  </si>
  <si>
    <t>0327E</t>
  </si>
  <si>
    <t>PRGR-0327Ｅ</t>
    <phoneticPr fontId="8"/>
  </si>
  <si>
    <t>約 W600 D600  H1300mm</t>
    <phoneticPr fontId="8"/>
  </si>
  <si>
    <t>オリーブ／茶陶器</t>
    <phoneticPr fontId="8"/>
  </si>
  <si>
    <t>4971587-726033</t>
    <phoneticPr fontId="8"/>
  </si>
  <si>
    <t>0326W</t>
  </si>
  <si>
    <t>PRGR-0326Ｗ</t>
    <phoneticPr fontId="8"/>
  </si>
  <si>
    <t>4971587-726026</t>
    <phoneticPr fontId="8"/>
  </si>
  <si>
    <t>0326R</t>
  </si>
  <si>
    <t>PRGR-0326Ｒ</t>
    <phoneticPr fontId="8"/>
  </si>
  <si>
    <t>4971587-726040</t>
    <phoneticPr fontId="8"/>
  </si>
  <si>
    <t>0326E</t>
  </si>
  <si>
    <t>PRGR-0326Ｅ</t>
    <phoneticPr fontId="8"/>
  </si>
  <si>
    <t>約 W600 D600  H1300mm</t>
  </si>
  <si>
    <t>オリーブ／白陶器</t>
    <phoneticPr fontId="8"/>
  </si>
  <si>
    <t>4971587-726002</t>
    <phoneticPr fontId="8"/>
  </si>
  <si>
    <t>0325W</t>
  </si>
  <si>
    <t>PRGR-0325Ｗ</t>
    <phoneticPr fontId="8"/>
  </si>
  <si>
    <t>4971587-725999</t>
    <phoneticPr fontId="8"/>
  </si>
  <si>
    <t>0325R</t>
  </si>
  <si>
    <t>PRGR-0325Ｒ</t>
    <phoneticPr fontId="8"/>
  </si>
  <si>
    <t>4971587-726019</t>
    <phoneticPr fontId="8"/>
  </si>
  <si>
    <t>0325E</t>
  </si>
  <si>
    <t>PRGR-0325Ｅ</t>
    <phoneticPr fontId="8"/>
  </si>
  <si>
    <t>約 W170 D150 H320mm</t>
  </si>
  <si>
    <t>ミニオリーブポット</t>
    <phoneticPr fontId="8"/>
  </si>
  <si>
    <t>4971587-725838</t>
    <phoneticPr fontId="8"/>
  </si>
  <si>
    <t>0324</t>
  </si>
  <si>
    <t>PRGR-0324</t>
  </si>
  <si>
    <t>約 W150 D150 H250mm</t>
    <phoneticPr fontId="8"/>
  </si>
  <si>
    <t>ミニローズマリーポット</t>
    <phoneticPr fontId="8"/>
  </si>
  <si>
    <t>4971587-725982</t>
    <phoneticPr fontId="8"/>
  </si>
  <si>
    <t>0323</t>
  </si>
  <si>
    <t>PRGR-0323</t>
  </si>
  <si>
    <t>約 W160 D160  H600mm</t>
  </si>
  <si>
    <t>ローズマリーダブルボール</t>
    <phoneticPr fontId="8"/>
  </si>
  <si>
    <t>4971587-725975</t>
    <phoneticPr fontId="8"/>
  </si>
  <si>
    <t>0322</t>
  </si>
  <si>
    <t>PRGR-0322</t>
  </si>
  <si>
    <t>A47</t>
    <phoneticPr fontId="8"/>
  </si>
  <si>
    <t>約 W140 D140  H330mm</t>
    <phoneticPr fontId="8"/>
  </si>
  <si>
    <t>ローズマリーボール</t>
    <phoneticPr fontId="8"/>
  </si>
  <si>
    <t>4971587-725968</t>
    <phoneticPr fontId="8"/>
  </si>
  <si>
    <t>0321</t>
  </si>
  <si>
    <t>PRGR-0321</t>
  </si>
  <si>
    <t>A11</t>
    <phoneticPr fontId="8"/>
  </si>
  <si>
    <t>約 W180 D180 H520mm</t>
  </si>
  <si>
    <t>ワイヤープランツボール</t>
    <phoneticPr fontId="8"/>
  </si>
  <si>
    <t>4971587-725951</t>
    <phoneticPr fontId="8"/>
  </si>
  <si>
    <t>0320</t>
  </si>
  <si>
    <t>PRGR-0320</t>
  </si>
  <si>
    <t>A-25</t>
    <phoneticPr fontId="8"/>
  </si>
  <si>
    <t>約 W280 D150  H360mm</t>
    <phoneticPr fontId="8"/>
  </si>
  <si>
    <t>ワイヤープランツリース</t>
    <phoneticPr fontId="8"/>
  </si>
  <si>
    <t>4971587-725944</t>
    <phoneticPr fontId="8"/>
  </si>
  <si>
    <t>0319</t>
  </si>
  <si>
    <t>PRGR-0319</t>
  </si>
  <si>
    <t>約 W130 D85 H150mm</t>
    <phoneticPr fontId="8"/>
  </si>
  <si>
    <t>ワイヤープランツハート</t>
    <phoneticPr fontId="8"/>
  </si>
  <si>
    <t>4971587-725937</t>
    <phoneticPr fontId="8"/>
  </si>
  <si>
    <t>0318</t>
  </si>
  <si>
    <t>PRGR-0318</t>
  </si>
  <si>
    <t>ガラスベース用</t>
    <rPh sb="6" eb="7">
      <t>ヨウ</t>
    </rPh>
    <phoneticPr fontId="8"/>
  </si>
  <si>
    <t>約 W100 D100 H270mm</t>
    <phoneticPr fontId="8"/>
  </si>
  <si>
    <t>ミニラベンダーポット</t>
    <phoneticPr fontId="8"/>
  </si>
  <si>
    <t>4971587-725821</t>
    <phoneticPr fontId="8"/>
  </si>
  <si>
    <t>0317</t>
  </si>
  <si>
    <t>PRGR-0317</t>
  </si>
  <si>
    <t>ローズマリーリース</t>
    <phoneticPr fontId="8"/>
  </si>
  <si>
    <t>4971587-725920</t>
    <phoneticPr fontId="8"/>
  </si>
  <si>
    <t>0316</t>
  </si>
  <si>
    <t>PRGR-0316</t>
  </si>
  <si>
    <t>オリーブーリース</t>
    <phoneticPr fontId="8"/>
  </si>
  <si>
    <t>4971587-725913</t>
    <phoneticPr fontId="8"/>
  </si>
  <si>
    <t>0315</t>
  </si>
  <si>
    <t>PRGR-0315</t>
    <phoneticPr fontId="8"/>
  </si>
  <si>
    <t>約ｗ800*ｈ1190ｍｍ</t>
    <phoneticPr fontId="8"/>
  </si>
  <si>
    <t>エバーフレッシュ/パンダナスL</t>
    <phoneticPr fontId="8"/>
  </si>
  <si>
    <t>4971587-723919</t>
    <phoneticPr fontId="8"/>
  </si>
  <si>
    <t>0314W</t>
  </si>
  <si>
    <t>PRGR-0314W</t>
    <phoneticPr fontId="8"/>
  </si>
  <si>
    <t>4971587-723902</t>
    <phoneticPr fontId="8"/>
  </si>
  <si>
    <t>0314R</t>
  </si>
  <si>
    <t>PRGR-0314R</t>
    <phoneticPr fontId="8"/>
  </si>
  <si>
    <t>4971587-723926</t>
    <phoneticPr fontId="8"/>
  </si>
  <si>
    <t>0314E</t>
  </si>
  <si>
    <t>PRGR-0314E</t>
    <phoneticPr fontId="8"/>
  </si>
  <si>
    <t>約ｗ550*ｈ1400ｍｍ</t>
    <phoneticPr fontId="8"/>
  </si>
  <si>
    <t>サンセベリア/パンダナスL</t>
    <phoneticPr fontId="8"/>
  </si>
  <si>
    <t>4971587-723889</t>
    <phoneticPr fontId="8"/>
  </si>
  <si>
    <t>0313W</t>
  </si>
  <si>
    <t>PRGR-0313W</t>
    <phoneticPr fontId="8"/>
  </si>
  <si>
    <t>4971587-723872</t>
    <phoneticPr fontId="8"/>
  </si>
  <si>
    <t>0313R</t>
  </si>
  <si>
    <t>PRGR-0313R</t>
    <phoneticPr fontId="8"/>
  </si>
  <si>
    <t>4971587-723896</t>
    <phoneticPr fontId="8"/>
  </si>
  <si>
    <t>0313E</t>
  </si>
  <si>
    <t>PRGR-0313E</t>
    <phoneticPr fontId="8"/>
  </si>
  <si>
    <t>約ｗ600*ｈ1700ｍｍ</t>
    <phoneticPr fontId="8"/>
  </si>
  <si>
    <t>ドラセナ/パンダナスL</t>
    <phoneticPr fontId="8"/>
  </si>
  <si>
    <t>4971587-723858</t>
    <phoneticPr fontId="8"/>
  </si>
  <si>
    <t>0312W</t>
  </si>
  <si>
    <t>PRGR-0312W</t>
    <phoneticPr fontId="8"/>
  </si>
  <si>
    <t>4971587-723841</t>
    <phoneticPr fontId="8"/>
  </si>
  <si>
    <t>0312R</t>
  </si>
  <si>
    <t>PRGR-0312R</t>
    <phoneticPr fontId="8"/>
  </si>
  <si>
    <t>4971587-723865</t>
    <phoneticPr fontId="8"/>
  </si>
  <si>
    <t>0312E</t>
  </si>
  <si>
    <t>PRGR-0312E</t>
    <phoneticPr fontId="8"/>
  </si>
  <si>
    <t>約ｗ700*ｈ140ｍｍ</t>
    <phoneticPr fontId="8"/>
  </si>
  <si>
    <t>モンステラ/パンダナスL</t>
    <phoneticPr fontId="8"/>
  </si>
  <si>
    <t>4971587-723827</t>
    <phoneticPr fontId="8"/>
  </si>
  <si>
    <t>0311W</t>
  </si>
  <si>
    <t>PRGR-0311W</t>
    <phoneticPr fontId="8"/>
  </si>
  <si>
    <t>A42</t>
    <phoneticPr fontId="8"/>
  </si>
  <si>
    <t>4971587-723810</t>
    <phoneticPr fontId="8"/>
  </si>
  <si>
    <t>0311R</t>
  </si>
  <si>
    <t>PRGR-0311R</t>
    <phoneticPr fontId="8"/>
  </si>
  <si>
    <t>4971587-723834</t>
    <phoneticPr fontId="8"/>
  </si>
  <si>
    <t>0311E</t>
  </si>
  <si>
    <t>PRGR-0311E</t>
    <phoneticPr fontId="8"/>
  </si>
  <si>
    <t>約ｗ600×D350×ｈ1700ｍｍ</t>
    <phoneticPr fontId="8"/>
  </si>
  <si>
    <t>ストレチア/パンダナスM</t>
    <phoneticPr fontId="8"/>
  </si>
  <si>
    <t>4971587-723797</t>
    <phoneticPr fontId="8"/>
  </si>
  <si>
    <t>0310W</t>
  </si>
  <si>
    <t>PRGR-0310W</t>
    <phoneticPr fontId="8"/>
  </si>
  <si>
    <t>4971587-723780</t>
    <phoneticPr fontId="8"/>
  </si>
  <si>
    <t>0310R</t>
  </si>
  <si>
    <t>PRGR-0310R</t>
    <phoneticPr fontId="8"/>
  </si>
  <si>
    <t>4971587-723803</t>
    <phoneticPr fontId="8"/>
  </si>
  <si>
    <t>0310E</t>
  </si>
  <si>
    <t>PRGR-0310E</t>
    <phoneticPr fontId="8"/>
  </si>
  <si>
    <t>アロカシア/パンダナスM</t>
    <phoneticPr fontId="8"/>
  </si>
  <si>
    <t>4971587-723766</t>
    <phoneticPr fontId="8"/>
  </si>
  <si>
    <t>0309W</t>
  </si>
  <si>
    <t>PRGR-0309W</t>
    <phoneticPr fontId="8"/>
  </si>
  <si>
    <t>4971587-723759</t>
    <phoneticPr fontId="8"/>
  </si>
  <si>
    <t>0309R</t>
  </si>
  <si>
    <t>PRGR-0309R</t>
    <phoneticPr fontId="8"/>
  </si>
  <si>
    <t>4971587-723773</t>
    <phoneticPr fontId="8"/>
  </si>
  <si>
    <t>0309E</t>
  </si>
  <si>
    <t>PRGR-0309E</t>
    <phoneticPr fontId="8"/>
  </si>
  <si>
    <t>エバーフレッシュ/パンダナスM</t>
    <phoneticPr fontId="8"/>
  </si>
  <si>
    <t>4971587-723735</t>
    <phoneticPr fontId="8"/>
  </si>
  <si>
    <t>0308W</t>
  </si>
  <si>
    <t>PRGR-0308W</t>
    <phoneticPr fontId="8"/>
  </si>
  <si>
    <t>A15</t>
    <phoneticPr fontId="8"/>
  </si>
  <si>
    <t>4971587-723728</t>
    <phoneticPr fontId="8"/>
  </si>
  <si>
    <t>0308R</t>
  </si>
  <si>
    <t>PRGR-0308R</t>
    <phoneticPr fontId="8"/>
  </si>
  <si>
    <t>4971587-723742</t>
    <phoneticPr fontId="8"/>
  </si>
  <si>
    <t>0308E</t>
  </si>
  <si>
    <t>PRGR-0308E</t>
    <phoneticPr fontId="8"/>
  </si>
  <si>
    <t>約ｗ500*ｈ1200ｍｍ</t>
    <phoneticPr fontId="8"/>
  </si>
  <si>
    <t>サンセベリア/パンダナスM</t>
    <phoneticPr fontId="8"/>
  </si>
  <si>
    <t>4971587-723704</t>
    <phoneticPr fontId="8"/>
  </si>
  <si>
    <t>0307W</t>
  </si>
  <si>
    <t>PRGR-0307W</t>
    <phoneticPr fontId="8"/>
  </si>
  <si>
    <t>4971587-723698</t>
    <phoneticPr fontId="8"/>
  </si>
  <si>
    <t>0307R</t>
  </si>
  <si>
    <t>PRGR-0307R</t>
    <phoneticPr fontId="8"/>
  </si>
  <si>
    <t>4971587-723711</t>
    <phoneticPr fontId="8"/>
  </si>
  <si>
    <t>0307E</t>
  </si>
  <si>
    <t>PRGR-0307E</t>
    <phoneticPr fontId="8"/>
  </si>
  <si>
    <t>約ｗ600*ｈ1500ｍｍ</t>
    <phoneticPr fontId="8"/>
  </si>
  <si>
    <t>ドラセナ/パンダナスM</t>
    <phoneticPr fontId="8"/>
  </si>
  <si>
    <t>4971587-723574</t>
    <phoneticPr fontId="8"/>
  </si>
  <si>
    <t>0306W</t>
  </si>
  <si>
    <t>PRGR-0306W</t>
    <phoneticPr fontId="8"/>
  </si>
  <si>
    <t>4971587-723667</t>
    <phoneticPr fontId="8"/>
  </si>
  <si>
    <t>0306R</t>
  </si>
  <si>
    <t>PRGR-0306R</t>
    <phoneticPr fontId="8"/>
  </si>
  <si>
    <t>4971587-723681</t>
    <phoneticPr fontId="8"/>
  </si>
  <si>
    <t>0306E</t>
  </si>
  <si>
    <t>PRGR-0306E</t>
    <phoneticPr fontId="8"/>
  </si>
  <si>
    <t>約ｗ600*ｈ1200ｍｍ</t>
    <phoneticPr fontId="8"/>
  </si>
  <si>
    <t>モンステラ/パンダナスM</t>
    <phoneticPr fontId="8"/>
  </si>
  <si>
    <t>4971587-723643</t>
    <phoneticPr fontId="8"/>
  </si>
  <si>
    <t>0305W</t>
  </si>
  <si>
    <t>PRGR-0305W</t>
    <phoneticPr fontId="8"/>
  </si>
  <si>
    <t>4971587-723636</t>
    <phoneticPr fontId="8"/>
  </si>
  <si>
    <t>0305R</t>
  </si>
  <si>
    <t>PRGR-0305R</t>
    <phoneticPr fontId="8"/>
  </si>
  <si>
    <t>4971587-723650</t>
    <phoneticPr fontId="8"/>
  </si>
  <si>
    <t>0305E</t>
  </si>
  <si>
    <t>PRGR-0305E</t>
    <phoneticPr fontId="8"/>
  </si>
  <si>
    <t>約ｗ80*ｈ120ｍｍ</t>
    <phoneticPr fontId="8"/>
  </si>
  <si>
    <t>ミニセダム/白皿付</t>
    <rPh sb="6" eb="7">
      <t>シロ</t>
    </rPh>
    <rPh sb="7" eb="8">
      <t>サラ</t>
    </rPh>
    <rPh sb="8" eb="9">
      <t>ツキ</t>
    </rPh>
    <phoneticPr fontId="8"/>
  </si>
  <si>
    <t>4971587-723612</t>
    <phoneticPr fontId="8"/>
  </si>
  <si>
    <t>0304M</t>
  </si>
  <si>
    <t>PRGR-0304M</t>
    <phoneticPr fontId="8"/>
  </si>
  <si>
    <t>4971587-723629</t>
    <phoneticPr fontId="8"/>
  </si>
  <si>
    <t>0304E</t>
  </si>
  <si>
    <t>PRGR-0304E</t>
    <phoneticPr fontId="8"/>
  </si>
  <si>
    <t>約ｗ80*ｈ110ｍｍ</t>
    <phoneticPr fontId="8"/>
  </si>
  <si>
    <t>ミニシュガーバイン/白皿付</t>
    <rPh sb="10" eb="11">
      <t>シロ</t>
    </rPh>
    <rPh sb="11" eb="12">
      <t>サラ</t>
    </rPh>
    <rPh sb="12" eb="13">
      <t>ツキ</t>
    </rPh>
    <phoneticPr fontId="8"/>
  </si>
  <si>
    <t>4971587-723599</t>
    <phoneticPr fontId="8"/>
  </si>
  <si>
    <t>0303M</t>
  </si>
  <si>
    <t>PRGR-0303M</t>
    <phoneticPr fontId="8"/>
  </si>
  <si>
    <t>A46</t>
    <phoneticPr fontId="8"/>
  </si>
  <si>
    <t>4971587-723605</t>
    <phoneticPr fontId="8"/>
  </si>
  <si>
    <t>0303E</t>
  </si>
  <si>
    <t>PRGR-0303E</t>
    <phoneticPr fontId="8"/>
  </si>
  <si>
    <t>ミニシダ/白皿付</t>
    <rPh sb="5" eb="6">
      <t>シロ</t>
    </rPh>
    <rPh sb="6" eb="7">
      <t>サラ</t>
    </rPh>
    <rPh sb="7" eb="8">
      <t>ツキ</t>
    </rPh>
    <phoneticPr fontId="8"/>
  </si>
  <si>
    <t>4971587-723575</t>
    <phoneticPr fontId="8"/>
  </si>
  <si>
    <t>0302M</t>
  </si>
  <si>
    <t>PRGR-0302M</t>
    <phoneticPr fontId="8"/>
  </si>
  <si>
    <t>4971587-723582</t>
    <phoneticPr fontId="8"/>
  </si>
  <si>
    <t>0302E</t>
  </si>
  <si>
    <t>PRGR-0302E</t>
    <phoneticPr fontId="8"/>
  </si>
  <si>
    <t>約ｗ80*ｈ100ｍｍ</t>
    <phoneticPr fontId="8"/>
  </si>
  <si>
    <t>ミニグリーンネックレス/白皿付</t>
    <rPh sb="12" eb="13">
      <t>シロ</t>
    </rPh>
    <rPh sb="13" eb="14">
      <t>サラ</t>
    </rPh>
    <rPh sb="14" eb="15">
      <t>ツキ</t>
    </rPh>
    <phoneticPr fontId="8"/>
  </si>
  <si>
    <t>4971587-723551</t>
    <phoneticPr fontId="8"/>
  </si>
  <si>
    <t>0301M</t>
  </si>
  <si>
    <t>PRGR-0301M</t>
    <phoneticPr fontId="8"/>
  </si>
  <si>
    <t>4971587-723568</t>
    <phoneticPr fontId="8"/>
  </si>
  <si>
    <t>0301E</t>
  </si>
  <si>
    <t>PRGR-0301E</t>
    <phoneticPr fontId="8"/>
  </si>
  <si>
    <t>ミニスプラウト/白皿付</t>
    <rPh sb="8" eb="9">
      <t>シロ</t>
    </rPh>
    <rPh sb="9" eb="10">
      <t>サラ</t>
    </rPh>
    <rPh sb="10" eb="11">
      <t>ツキ</t>
    </rPh>
    <phoneticPr fontId="8"/>
  </si>
  <si>
    <t>4971587-723544</t>
    <phoneticPr fontId="8"/>
  </si>
  <si>
    <t>0300</t>
  </si>
  <si>
    <t>PRGR-0300</t>
    <phoneticPr fontId="8"/>
  </si>
  <si>
    <r>
      <t>約W55×D45×H40cm  器のみ：</t>
    </r>
    <r>
      <rPr>
        <sz val="6"/>
        <color rgb="FFFF0000"/>
        <rFont val="游ゴシック"/>
        <family val="3"/>
        <charset val="128"/>
      </rPr>
      <t>Φ19</t>
    </r>
    <r>
      <rPr>
        <sz val="6"/>
        <rFont val="游ゴシック"/>
        <family val="3"/>
        <charset val="128"/>
      </rPr>
      <t>×H18cm</t>
    </r>
    <phoneticPr fontId="8"/>
  </si>
  <si>
    <t>約W70×D50×H40cm  器のみ：Φ16×H14cm</t>
    <phoneticPr fontId="8"/>
  </si>
  <si>
    <t>アイビー インナーポット 5号</t>
    <phoneticPr fontId="8"/>
  </si>
  <si>
    <t>4589635440895</t>
  </si>
  <si>
    <t>02LO</t>
    <phoneticPr fontId="8"/>
  </si>
  <si>
    <t>PRGR-02LO</t>
    <phoneticPr fontId="8"/>
  </si>
  <si>
    <t>ミニエケベリア/白皿付</t>
    <rPh sb="8" eb="9">
      <t>シロ</t>
    </rPh>
    <rPh sb="9" eb="10">
      <t>サラ</t>
    </rPh>
    <rPh sb="10" eb="11">
      <t>ツキ</t>
    </rPh>
    <phoneticPr fontId="8"/>
  </si>
  <si>
    <t>4971587-723520</t>
    <phoneticPr fontId="8"/>
  </si>
  <si>
    <t>0299M</t>
  </si>
  <si>
    <t>PRGR-0299M</t>
    <phoneticPr fontId="8"/>
  </si>
  <si>
    <t>4971587-723537</t>
    <phoneticPr fontId="8"/>
  </si>
  <si>
    <t>0299E</t>
  </si>
  <si>
    <t>PRGR-0299E</t>
    <phoneticPr fontId="8"/>
  </si>
  <si>
    <t>4971587-723506</t>
    <phoneticPr fontId="8"/>
  </si>
  <si>
    <t>0298M</t>
  </si>
  <si>
    <t>PRGR-0298M</t>
    <phoneticPr fontId="8"/>
  </si>
  <si>
    <t>4971587-723513</t>
    <phoneticPr fontId="8"/>
  </si>
  <si>
    <t>0298E</t>
  </si>
  <si>
    <t>PRGR-0298E</t>
    <phoneticPr fontId="8"/>
  </si>
  <si>
    <t>4971587-723483</t>
    <phoneticPr fontId="8"/>
  </si>
  <si>
    <t>0297M</t>
  </si>
  <si>
    <t>PRGR-0297M</t>
    <phoneticPr fontId="8"/>
  </si>
  <si>
    <t>4971587-723490</t>
    <phoneticPr fontId="8"/>
  </si>
  <si>
    <t>0297E</t>
  </si>
  <si>
    <t>PRGR-0297E</t>
    <phoneticPr fontId="8"/>
  </si>
  <si>
    <t>約150*45*ｈ180ｍｍ</t>
    <phoneticPr fontId="8"/>
  </si>
  <si>
    <t>ミニエケベリア/スクエアS</t>
    <phoneticPr fontId="8"/>
  </si>
  <si>
    <t>4971587-722585</t>
    <phoneticPr fontId="8"/>
  </si>
  <si>
    <t>0296M</t>
  </si>
  <si>
    <t>PRGR-0296M</t>
    <phoneticPr fontId="8"/>
  </si>
  <si>
    <t>約200*45*150ｈｍｍ</t>
  </si>
  <si>
    <t>ミニエケベリア/スクエアS</t>
  </si>
  <si>
    <t>4971587-722578</t>
    <phoneticPr fontId="8"/>
  </si>
  <si>
    <t>0295M</t>
  </si>
  <si>
    <t>PRGR-0295M</t>
    <phoneticPr fontId="8"/>
  </si>
  <si>
    <t>A48</t>
    <phoneticPr fontId="8"/>
  </si>
  <si>
    <t>約160＊160＊130ｍｍ</t>
    <phoneticPr fontId="8"/>
  </si>
  <si>
    <t>ウォールデコレーション/エケベリアＧＲ/BR</t>
    <phoneticPr fontId="8"/>
  </si>
  <si>
    <t>4971587-720888</t>
    <phoneticPr fontId="8"/>
  </si>
  <si>
    <t>0294WH</t>
  </si>
  <si>
    <t>PRGR-0294WH</t>
  </si>
  <si>
    <t>4971587-720871</t>
    <phoneticPr fontId="8"/>
  </si>
  <si>
    <t>0294BR</t>
  </si>
  <si>
    <t>PRGR-0294BR</t>
    <phoneticPr fontId="8"/>
  </si>
  <si>
    <t>約Ｗ175*ｈ175ｍｍ</t>
    <phoneticPr fontId="8"/>
  </si>
  <si>
    <t>エケベリアＧＲ/BR/黒陶器Ｍ</t>
    <phoneticPr fontId="8"/>
  </si>
  <si>
    <t>4971587-720864</t>
    <phoneticPr fontId="8"/>
  </si>
  <si>
    <t>0293S</t>
  </si>
  <si>
    <t>PRGR-0293S</t>
    <phoneticPr fontId="8"/>
  </si>
  <si>
    <t>4971587-721427</t>
    <phoneticPr fontId="8"/>
  </si>
  <si>
    <t>0293E</t>
  </si>
  <si>
    <t>PRGR-0293E</t>
  </si>
  <si>
    <t>A27</t>
    <phoneticPr fontId="8"/>
  </si>
  <si>
    <t>エケベリアＧＲ/BR/白陶器Ｍ</t>
    <phoneticPr fontId="8"/>
  </si>
  <si>
    <t>4971587-720085</t>
    <phoneticPr fontId="8"/>
  </si>
  <si>
    <t>0292S</t>
  </si>
  <si>
    <t>PRGR-0292S</t>
    <phoneticPr fontId="8"/>
  </si>
  <si>
    <t>4971587-721410</t>
    <phoneticPr fontId="8"/>
  </si>
  <si>
    <t>0292E</t>
  </si>
  <si>
    <t>PRGR-0292E</t>
  </si>
  <si>
    <t>約Ｗ110*ｈ110ｍｍ</t>
    <phoneticPr fontId="8"/>
  </si>
  <si>
    <t>エケベリアＧＲ/BR/黒陶器Ｓ</t>
    <phoneticPr fontId="8"/>
  </si>
  <si>
    <t>4971587-720840</t>
    <phoneticPr fontId="8"/>
  </si>
  <si>
    <t>0291S</t>
  </si>
  <si>
    <t>PRGR-0291S</t>
    <phoneticPr fontId="8"/>
  </si>
  <si>
    <t>4971587-721403</t>
    <phoneticPr fontId="8"/>
  </si>
  <si>
    <t>0291E</t>
  </si>
  <si>
    <t>PRGR-0291E</t>
  </si>
  <si>
    <t>A2</t>
    <phoneticPr fontId="8"/>
  </si>
  <si>
    <t>エケベリアＧＲ/BR/白陶器Ｓ</t>
    <phoneticPr fontId="8"/>
  </si>
  <si>
    <t>4971587-720833</t>
    <phoneticPr fontId="8"/>
  </si>
  <si>
    <t>0290S</t>
  </si>
  <si>
    <t>PRGR-0290S</t>
    <phoneticPr fontId="8"/>
  </si>
  <si>
    <t>4971587-721397</t>
    <phoneticPr fontId="8"/>
  </si>
  <si>
    <t>0290E</t>
  </si>
  <si>
    <t>PRGR-0290E</t>
    <phoneticPr fontId="8"/>
  </si>
  <si>
    <t>約w135d135h100mm</t>
    <rPh sb="0" eb="1">
      <t>ヤク</t>
    </rPh>
    <phoneticPr fontId="8"/>
  </si>
  <si>
    <t>エケベリアＧＲ/BR/ラウンド13</t>
    <phoneticPr fontId="8"/>
  </si>
  <si>
    <t>4971587-720826</t>
    <phoneticPr fontId="8"/>
  </si>
  <si>
    <t>0289E</t>
  </si>
  <si>
    <t>PRGR-0289E</t>
    <phoneticPr fontId="8"/>
  </si>
  <si>
    <t>約200*40*150ｈｍｍ</t>
    <phoneticPr fontId="8"/>
  </si>
  <si>
    <t>エケベリアBR/GR/スクエアS</t>
    <phoneticPr fontId="8"/>
  </si>
  <si>
    <t>4971587-720819</t>
    <phoneticPr fontId="8"/>
  </si>
  <si>
    <t>0288M</t>
  </si>
  <si>
    <t>PRGR-0288M</t>
    <phoneticPr fontId="8"/>
  </si>
  <si>
    <t>A28</t>
    <phoneticPr fontId="8"/>
  </si>
  <si>
    <t>エケベエリアＧＲ/ BR/ガラスボール</t>
  </si>
  <si>
    <t>4971587-721380</t>
    <phoneticPr fontId="8"/>
  </si>
  <si>
    <t>0287E</t>
  </si>
  <si>
    <t>PRGR-0287E</t>
    <phoneticPr fontId="8"/>
  </si>
  <si>
    <t>約700*700*ｈ1900ｍｍ</t>
    <phoneticPr fontId="8"/>
  </si>
  <si>
    <t>エバーフレッシュ/MDF BR</t>
  </si>
  <si>
    <t>4971587-722202</t>
    <phoneticPr fontId="8"/>
  </si>
  <si>
    <t>0286W</t>
  </si>
  <si>
    <t>PRGR-0286W</t>
    <phoneticPr fontId="8"/>
  </si>
  <si>
    <t>4971587-722196</t>
    <phoneticPr fontId="8"/>
  </si>
  <si>
    <t>0286R</t>
  </si>
  <si>
    <t>PRGR-0286R</t>
    <phoneticPr fontId="8"/>
  </si>
  <si>
    <t>4971587-722219</t>
    <phoneticPr fontId="8"/>
  </si>
  <si>
    <t>0286E</t>
  </si>
  <si>
    <t>PRGR-0286E</t>
    <phoneticPr fontId="8"/>
  </si>
  <si>
    <t>エバーフレッシュ/MDF WH</t>
  </si>
  <si>
    <t>4971587-722172</t>
    <phoneticPr fontId="8"/>
  </si>
  <si>
    <t>0285W</t>
  </si>
  <si>
    <t>PRGR-0285W</t>
    <phoneticPr fontId="8"/>
  </si>
  <si>
    <t>4971587-722165</t>
    <phoneticPr fontId="8"/>
  </si>
  <si>
    <t>0285R</t>
  </si>
  <si>
    <t>PRGR-0285R</t>
    <phoneticPr fontId="8"/>
  </si>
  <si>
    <t>4971587-722189</t>
    <phoneticPr fontId="8"/>
  </si>
  <si>
    <t>0285E</t>
  </si>
  <si>
    <t>PRGR-0285E</t>
    <phoneticPr fontId="8"/>
  </si>
  <si>
    <t>4971587-722141</t>
    <phoneticPr fontId="8"/>
  </si>
  <si>
    <t>0284W</t>
  </si>
  <si>
    <t>PRGR-0284W</t>
    <phoneticPr fontId="8"/>
  </si>
  <si>
    <t>4971587-722134</t>
    <phoneticPr fontId="8"/>
  </si>
  <si>
    <t>0284R</t>
  </si>
  <si>
    <t>PRGR-0284R</t>
    <phoneticPr fontId="8"/>
  </si>
  <si>
    <t>4971587-722158</t>
    <phoneticPr fontId="8"/>
  </si>
  <si>
    <t>0284E</t>
  </si>
  <si>
    <t>PRGR-0284E</t>
    <phoneticPr fontId="8"/>
  </si>
  <si>
    <t>4971587-722110</t>
    <phoneticPr fontId="8"/>
  </si>
  <si>
    <t>0283W</t>
  </si>
  <si>
    <t>PRGR-0283W</t>
    <phoneticPr fontId="8"/>
  </si>
  <si>
    <t>4971587-722103</t>
    <phoneticPr fontId="8"/>
  </si>
  <si>
    <t>0283R</t>
  </si>
  <si>
    <t>PRGR-0283R</t>
    <phoneticPr fontId="8"/>
  </si>
  <si>
    <t>4971587-722127</t>
    <phoneticPr fontId="8"/>
  </si>
  <si>
    <t>0283E</t>
  </si>
  <si>
    <t>PRGR-0283E</t>
    <phoneticPr fontId="8"/>
  </si>
  <si>
    <t>約550*550*h1700ｍｍ</t>
  </si>
  <si>
    <t>エバーフレッシュ/FRP BK</t>
  </si>
  <si>
    <t>4971587-722066</t>
    <phoneticPr fontId="8"/>
  </si>
  <si>
    <t>0282W</t>
  </si>
  <si>
    <t>PRGR-0282W</t>
    <phoneticPr fontId="8"/>
  </si>
  <si>
    <t>4971587-722073</t>
    <phoneticPr fontId="8"/>
  </si>
  <si>
    <t>0282R</t>
  </si>
  <si>
    <t>PRGR-0282R</t>
    <phoneticPr fontId="8"/>
  </si>
  <si>
    <t>4971587-722080</t>
    <phoneticPr fontId="8"/>
  </si>
  <si>
    <t>0282E</t>
  </si>
  <si>
    <t>PRGR-0282E</t>
    <phoneticPr fontId="8"/>
  </si>
  <si>
    <t>エバーフレッシュ/FRP IV</t>
  </si>
  <si>
    <t>4971587-722042</t>
    <phoneticPr fontId="8"/>
  </si>
  <si>
    <t>0281W</t>
  </si>
  <si>
    <t>PRGR-0281W</t>
    <phoneticPr fontId="8"/>
  </si>
  <si>
    <t>4971587-722035</t>
    <phoneticPr fontId="8"/>
  </si>
  <si>
    <t>0281R</t>
  </si>
  <si>
    <t>PRGR-0281R</t>
    <phoneticPr fontId="8"/>
  </si>
  <si>
    <t>4971587-722059</t>
    <phoneticPr fontId="8"/>
  </si>
  <si>
    <t>0281E</t>
  </si>
  <si>
    <t>PRGR-0281E</t>
    <phoneticPr fontId="8"/>
  </si>
  <si>
    <t>約550*550*h1400ｍｍ</t>
    <phoneticPr fontId="8"/>
  </si>
  <si>
    <t>エバーフレッシュ/茶陶器S</t>
    <phoneticPr fontId="8"/>
  </si>
  <si>
    <t>4971587-722011</t>
    <phoneticPr fontId="8"/>
  </si>
  <si>
    <t>0280W</t>
  </si>
  <si>
    <t>PRGR-0280W</t>
    <phoneticPr fontId="8"/>
  </si>
  <si>
    <t>4971587-722004</t>
    <phoneticPr fontId="8"/>
  </si>
  <si>
    <t>0280R</t>
  </si>
  <si>
    <t>PRGR-0280R</t>
    <phoneticPr fontId="8"/>
  </si>
  <si>
    <t>4971587-722028</t>
    <phoneticPr fontId="8"/>
  </si>
  <si>
    <t>0280E</t>
  </si>
  <si>
    <t>PRGR-0280E</t>
    <phoneticPr fontId="8"/>
  </si>
  <si>
    <t>エバーフレッシュ/白陶器S</t>
    <phoneticPr fontId="8"/>
  </si>
  <si>
    <t>4971587-721984</t>
    <phoneticPr fontId="8"/>
  </si>
  <si>
    <t>0279W</t>
  </si>
  <si>
    <t>PRGR-0279W</t>
    <phoneticPr fontId="8"/>
  </si>
  <si>
    <t>4971587-721977</t>
    <phoneticPr fontId="8"/>
  </si>
  <si>
    <t>0279R</t>
  </si>
  <si>
    <t>PRGR-0279R</t>
    <phoneticPr fontId="8"/>
  </si>
  <si>
    <t>4971587-721991</t>
    <phoneticPr fontId="8"/>
  </si>
  <si>
    <t>0279E</t>
  </si>
  <si>
    <t>PRGR-0279E</t>
    <phoneticPr fontId="8"/>
  </si>
  <si>
    <t>約500*500*h800ｍｍ</t>
    <phoneticPr fontId="8"/>
  </si>
  <si>
    <t>エバーフレッシュ/白陶器SS</t>
  </si>
  <si>
    <t>4971587-721953</t>
    <phoneticPr fontId="8"/>
  </si>
  <si>
    <t>0278S</t>
  </si>
  <si>
    <t>PRGR-0278S</t>
    <phoneticPr fontId="8"/>
  </si>
  <si>
    <t>エバーフレッシュ/白陶器SS</t>
    <phoneticPr fontId="8"/>
  </si>
  <si>
    <t>4971587-721960</t>
    <phoneticPr fontId="8"/>
  </si>
  <si>
    <t>0278E</t>
  </si>
  <si>
    <t>PRGR-0278E</t>
    <phoneticPr fontId="8"/>
  </si>
  <si>
    <t>A18</t>
    <phoneticPr fontId="8"/>
  </si>
  <si>
    <t>約ｗ500*D500*H520mm</t>
    <phoneticPr fontId="8"/>
  </si>
  <si>
    <t>アジアンタム/白陶器SS</t>
  </si>
  <si>
    <t>4971587-721939</t>
    <phoneticPr fontId="8"/>
  </si>
  <si>
    <t>0277S</t>
  </si>
  <si>
    <t>PRGR-0277S</t>
    <phoneticPr fontId="8"/>
  </si>
  <si>
    <t>アジアンタム/白陶器SS</t>
    <phoneticPr fontId="8"/>
  </si>
  <si>
    <t>4971587-721946</t>
    <phoneticPr fontId="8"/>
  </si>
  <si>
    <t>0277E</t>
  </si>
  <si>
    <t>PRGR-0277E</t>
    <phoneticPr fontId="8"/>
  </si>
  <si>
    <t>A31</t>
    <phoneticPr fontId="8"/>
  </si>
  <si>
    <t>約550*550*ｈ600ｍｍ</t>
  </si>
  <si>
    <t>シダ/白陶器SS</t>
    <phoneticPr fontId="8"/>
  </si>
  <si>
    <t>4971587-721915</t>
    <phoneticPr fontId="8"/>
  </si>
  <si>
    <t>0276S</t>
  </si>
  <si>
    <t>PRGR-0276S</t>
    <phoneticPr fontId="8"/>
  </si>
  <si>
    <t>4971587-721922</t>
    <phoneticPr fontId="8"/>
  </si>
  <si>
    <t>0276E</t>
  </si>
  <si>
    <t>PRGR-0276E</t>
    <phoneticPr fontId="8"/>
  </si>
  <si>
    <t>A25</t>
    <phoneticPr fontId="8"/>
  </si>
  <si>
    <t>約ｗ500*D500*H600mm</t>
  </si>
  <si>
    <t>ディフェンバキア/白陶器SS</t>
    <phoneticPr fontId="8"/>
  </si>
  <si>
    <t>4971587-721892</t>
    <phoneticPr fontId="8"/>
  </si>
  <si>
    <t>0275S</t>
  </si>
  <si>
    <t>PRGR-0275S</t>
    <phoneticPr fontId="8"/>
  </si>
  <si>
    <t>約ｗ500*D500*H600mm</t>
    <phoneticPr fontId="8"/>
  </si>
  <si>
    <t>4971587-721908</t>
    <phoneticPr fontId="8"/>
  </si>
  <si>
    <t>0275E</t>
  </si>
  <si>
    <t>PRGR-0275E</t>
    <phoneticPr fontId="8"/>
  </si>
  <si>
    <t>約ｗ350D350H350mm</t>
    <phoneticPr fontId="8"/>
  </si>
  <si>
    <t>アジアンタム/ボール陶器M</t>
    <phoneticPr fontId="8"/>
  </si>
  <si>
    <t>4971587-721878</t>
    <phoneticPr fontId="8"/>
  </si>
  <si>
    <t>0274S</t>
  </si>
  <si>
    <t>PRGR-0274S</t>
    <phoneticPr fontId="8"/>
  </si>
  <si>
    <t>4971587-721861</t>
    <phoneticPr fontId="8"/>
  </si>
  <si>
    <t>0274M</t>
  </si>
  <si>
    <t>PRGR-0274M</t>
    <phoneticPr fontId="8"/>
  </si>
  <si>
    <t>A29</t>
    <phoneticPr fontId="8"/>
  </si>
  <si>
    <t>4971587-721885</t>
    <phoneticPr fontId="8"/>
  </si>
  <si>
    <t>0274E</t>
  </si>
  <si>
    <t>PRGR-0274E</t>
    <phoneticPr fontId="8"/>
  </si>
  <si>
    <t>約ｗ380D350H350mm</t>
    <phoneticPr fontId="8"/>
  </si>
  <si>
    <t>シダ/ボール陶器M</t>
    <phoneticPr fontId="8"/>
  </si>
  <si>
    <t>4971587-721847</t>
    <phoneticPr fontId="8"/>
  </si>
  <si>
    <t>0273S</t>
  </si>
  <si>
    <t>PRGR-0273S</t>
    <phoneticPr fontId="8"/>
  </si>
  <si>
    <t>約ｗ380D350H350mm</t>
  </si>
  <si>
    <t>4971587-721830</t>
    <phoneticPr fontId="8"/>
  </si>
  <si>
    <t>0273M</t>
  </si>
  <si>
    <t>PRGR-0273M</t>
    <phoneticPr fontId="8"/>
  </si>
  <si>
    <t>4971587-721854</t>
    <phoneticPr fontId="8"/>
  </si>
  <si>
    <t>0273E</t>
  </si>
  <si>
    <t>PRGR-0273E</t>
    <phoneticPr fontId="8"/>
  </si>
  <si>
    <t>約ｗ400*D400*H500mm</t>
    <phoneticPr fontId="8"/>
  </si>
  <si>
    <t>ディフェンバキア/ボール陶器M</t>
    <phoneticPr fontId="8"/>
  </si>
  <si>
    <t>4971587-721816</t>
    <phoneticPr fontId="8"/>
  </si>
  <si>
    <t>0272S</t>
  </si>
  <si>
    <t>PRGR-0272S</t>
    <phoneticPr fontId="8"/>
  </si>
  <si>
    <t>4971587-721809</t>
    <phoneticPr fontId="8"/>
  </si>
  <si>
    <t>0272M</t>
  </si>
  <si>
    <t>PRGR-0272M</t>
    <phoneticPr fontId="8"/>
  </si>
  <si>
    <t>4971587-721823</t>
    <phoneticPr fontId="8"/>
  </si>
  <si>
    <t>0272E</t>
  </si>
  <si>
    <t>PRGR-0272E</t>
    <phoneticPr fontId="8"/>
  </si>
  <si>
    <t>約300 *300*h280mm</t>
    <phoneticPr fontId="8"/>
  </si>
  <si>
    <t>アジアンタム/ボール陶器S</t>
    <phoneticPr fontId="8"/>
  </si>
  <si>
    <t>4971587-721786</t>
    <phoneticPr fontId="8"/>
  </si>
  <si>
    <t>0271S</t>
  </si>
  <si>
    <t>PRGR-0271S</t>
    <phoneticPr fontId="8"/>
  </si>
  <si>
    <t>4971587-721779</t>
    <phoneticPr fontId="8"/>
  </si>
  <si>
    <t>0271M</t>
  </si>
  <si>
    <t>PRGR-0271M</t>
    <phoneticPr fontId="8"/>
  </si>
  <si>
    <t>4971587-721793</t>
    <phoneticPr fontId="8"/>
  </si>
  <si>
    <t>0271E</t>
  </si>
  <si>
    <t>PRGR-0271E</t>
    <phoneticPr fontId="8"/>
  </si>
  <si>
    <t>約350*350*ｈ200ｍｍ</t>
    <phoneticPr fontId="8"/>
  </si>
  <si>
    <t>アイビー/ボール陶器Ｓ</t>
    <phoneticPr fontId="8"/>
  </si>
  <si>
    <t>4971587-721755</t>
    <phoneticPr fontId="8"/>
  </si>
  <si>
    <t>0270S</t>
  </si>
  <si>
    <t>PRGR-0270S</t>
    <phoneticPr fontId="8"/>
  </si>
  <si>
    <t>4971587-721748</t>
    <phoneticPr fontId="8"/>
  </si>
  <si>
    <t>0270M</t>
  </si>
  <si>
    <t>PRGR-0270M</t>
    <phoneticPr fontId="8"/>
  </si>
  <si>
    <t>4971587-721762</t>
    <phoneticPr fontId="8"/>
  </si>
  <si>
    <t>0270E</t>
  </si>
  <si>
    <t>PRGR-0270E</t>
    <phoneticPr fontId="8"/>
  </si>
  <si>
    <t>約400*200*h300mm</t>
    <phoneticPr fontId="8"/>
  </si>
  <si>
    <t>アジアンタム/ｽｸｴｱM</t>
    <phoneticPr fontId="8"/>
  </si>
  <si>
    <t>4971587-721731</t>
    <phoneticPr fontId="8"/>
  </si>
  <si>
    <t>0269</t>
  </si>
  <si>
    <t>PRGR-0269</t>
  </si>
  <si>
    <t>約260*120*h220mm</t>
    <phoneticPr fontId="8"/>
  </si>
  <si>
    <t>アジアンタム/ｽｸｴｱS</t>
    <phoneticPr fontId="8"/>
  </si>
  <si>
    <t>4971587-721724</t>
    <phoneticPr fontId="8"/>
  </si>
  <si>
    <t>0268</t>
  </si>
  <si>
    <t>PRGR-0268</t>
    <phoneticPr fontId="8"/>
  </si>
  <si>
    <t>A37</t>
    <phoneticPr fontId="8"/>
  </si>
  <si>
    <t>エケベエリア/ガラスボール</t>
    <phoneticPr fontId="8"/>
  </si>
  <si>
    <t>4971587-721717</t>
    <phoneticPr fontId="8"/>
  </si>
  <si>
    <t>0267E</t>
  </si>
  <si>
    <t>PRGR-0267E</t>
    <phoneticPr fontId="8"/>
  </si>
  <si>
    <t>エケベエリア BR/ガラスボール</t>
  </si>
  <si>
    <t>4971587-721700</t>
    <phoneticPr fontId="8"/>
  </si>
  <si>
    <t>0266E</t>
  </si>
  <si>
    <t>PRGR-0266E</t>
    <phoneticPr fontId="8"/>
  </si>
  <si>
    <t>約120*120*h220mm</t>
    <phoneticPr fontId="8"/>
  </si>
  <si>
    <t>ガジュマル/ガラスボール</t>
    <phoneticPr fontId="8"/>
  </si>
  <si>
    <t>4971587-721694</t>
    <phoneticPr fontId="8"/>
  </si>
  <si>
    <t>0265E</t>
  </si>
  <si>
    <t>PRGR-0265E</t>
    <phoneticPr fontId="8"/>
  </si>
  <si>
    <t>約W60xH60～85mm</t>
    <phoneticPr fontId="8"/>
  </si>
  <si>
    <t>4971587-719974</t>
    <phoneticPr fontId="8"/>
  </si>
  <si>
    <t>0264</t>
  </si>
  <si>
    <t>PRGR-0264</t>
    <phoneticPr fontId="8"/>
  </si>
  <si>
    <t>約590ｇ</t>
    <rPh sb="0" eb="1">
      <t>ヤク</t>
    </rPh>
    <phoneticPr fontId="8"/>
  </si>
  <si>
    <t>約W300ｘD300×H400mm</t>
    <phoneticPr fontId="8"/>
  </si>
  <si>
    <t>アイビー/白陶器SS</t>
    <rPh sb="5" eb="7">
      <t>トウキ</t>
    </rPh>
    <rPh sb="7" eb="8">
      <t>Ｓ</t>
    </rPh>
    <phoneticPr fontId="8"/>
  </si>
  <si>
    <t>4971587-718854</t>
    <phoneticPr fontId="8"/>
  </si>
  <si>
    <t>0263S</t>
  </si>
  <si>
    <t>PRGR-0263S</t>
    <phoneticPr fontId="8"/>
  </si>
  <si>
    <t>95～110ｇ</t>
    <phoneticPr fontId="8"/>
  </si>
  <si>
    <t>アイビー/白陶器SS</t>
    <rPh sb="5" eb="6">
      <t>シロ</t>
    </rPh>
    <rPh sb="6" eb="8">
      <t>トウキ</t>
    </rPh>
    <phoneticPr fontId="8"/>
  </si>
  <si>
    <t>4971587-718861</t>
    <phoneticPr fontId="8"/>
  </si>
  <si>
    <t>0263E</t>
  </si>
  <si>
    <t>PRGR-0263E</t>
    <phoneticPr fontId="8"/>
  </si>
  <si>
    <t>約W250ｘH230mm</t>
    <phoneticPr fontId="8"/>
  </si>
  <si>
    <t>アイビー/ボール陶器</t>
    <rPh sb="8" eb="10">
      <t>トウキ</t>
    </rPh>
    <phoneticPr fontId="8"/>
  </si>
  <si>
    <t>4971587-718830</t>
    <phoneticPr fontId="8"/>
  </si>
  <si>
    <t>0262S</t>
  </si>
  <si>
    <t>PRGR-0262S</t>
    <phoneticPr fontId="8"/>
  </si>
  <si>
    <t>4971587-718823</t>
    <phoneticPr fontId="8"/>
  </si>
  <si>
    <t>0262M</t>
  </si>
  <si>
    <t>PRGR-0262M</t>
    <phoneticPr fontId="8"/>
  </si>
  <si>
    <t>4971587-718847</t>
    <phoneticPr fontId="8"/>
  </si>
  <si>
    <t>0262E</t>
  </si>
  <si>
    <t>PRGR-0262E</t>
    <phoneticPr fontId="8"/>
  </si>
  <si>
    <t>約W135xＤ135×H110mm</t>
    <phoneticPr fontId="8"/>
  </si>
  <si>
    <t>アイビー/ラウンド13</t>
    <phoneticPr fontId="8"/>
  </si>
  <si>
    <t>4971587-718816</t>
    <phoneticPr fontId="8"/>
  </si>
  <si>
    <t>0261E</t>
  </si>
  <si>
    <t>PRGR-0261E</t>
    <phoneticPr fontId="8"/>
  </si>
  <si>
    <t>約W250xＤ120×H180mm</t>
    <phoneticPr fontId="8"/>
  </si>
  <si>
    <t>アイビー/スクエアM</t>
    <phoneticPr fontId="8"/>
  </si>
  <si>
    <t>4971587-718809</t>
    <phoneticPr fontId="8"/>
  </si>
  <si>
    <t>0260M</t>
  </si>
  <si>
    <t>PRGR-0260M</t>
    <phoneticPr fontId="8"/>
  </si>
  <si>
    <t>約W150xＤ40×H130mm</t>
    <phoneticPr fontId="8"/>
  </si>
  <si>
    <t>アイビー/スクエアS</t>
    <phoneticPr fontId="8"/>
  </si>
  <si>
    <t>4971587-718793</t>
    <phoneticPr fontId="8"/>
  </si>
  <si>
    <t>0259M</t>
  </si>
  <si>
    <t>PRGR-0259M</t>
    <phoneticPr fontId="8"/>
  </si>
  <si>
    <t>約W250xH130mm</t>
    <phoneticPr fontId="8"/>
  </si>
  <si>
    <t>アイビー/黒陶器M</t>
    <rPh sb="5" eb="6">
      <t>クロ</t>
    </rPh>
    <phoneticPr fontId="8"/>
  </si>
  <si>
    <t>4971587-718779</t>
    <phoneticPr fontId="8"/>
  </si>
  <si>
    <t>0258S</t>
  </si>
  <si>
    <t>PRGR-0258Ｓ</t>
    <phoneticPr fontId="8"/>
  </si>
  <si>
    <t>4971587-718786</t>
    <phoneticPr fontId="8"/>
  </si>
  <si>
    <t>0258E</t>
  </si>
  <si>
    <t>PRGR-0258E</t>
    <phoneticPr fontId="8"/>
  </si>
  <si>
    <t>アイビー/白陶器M</t>
    <phoneticPr fontId="8"/>
  </si>
  <si>
    <t>4971587-718755</t>
    <phoneticPr fontId="8"/>
  </si>
  <si>
    <t>0257S</t>
  </si>
  <si>
    <t>PRGR-0257S</t>
    <phoneticPr fontId="8"/>
  </si>
  <si>
    <t>4971587-718762</t>
    <phoneticPr fontId="8"/>
  </si>
  <si>
    <t>0257E</t>
  </si>
  <si>
    <t>PRGR-0257E</t>
    <phoneticPr fontId="8"/>
  </si>
  <si>
    <t>約W125xH30mm</t>
    <phoneticPr fontId="8"/>
  </si>
  <si>
    <t>エコＢＯＸ</t>
    <phoneticPr fontId="8"/>
  </si>
  <si>
    <t>4971587-718326</t>
    <phoneticPr fontId="8"/>
  </si>
  <si>
    <t>0251</t>
  </si>
  <si>
    <t>PRGR-0251</t>
    <phoneticPr fontId="8"/>
  </si>
  <si>
    <t>約Ｗ600×H800mm</t>
    <phoneticPr fontId="8"/>
  </si>
  <si>
    <t>モンステラ／茶陶器S</t>
    <rPh sb="6" eb="7">
      <t>チャ</t>
    </rPh>
    <phoneticPr fontId="8"/>
  </si>
  <si>
    <t>4971587-717352</t>
    <phoneticPr fontId="8"/>
  </si>
  <si>
    <t>0250W</t>
  </si>
  <si>
    <t>PRGR-0250W</t>
    <phoneticPr fontId="8"/>
  </si>
  <si>
    <t>M</t>
    <phoneticPr fontId="8"/>
  </si>
  <si>
    <t>4971587-717345</t>
    <phoneticPr fontId="8"/>
  </si>
  <si>
    <t>0250R</t>
  </si>
  <si>
    <t>PRGR-0250R</t>
    <phoneticPr fontId="8"/>
  </si>
  <si>
    <t>4971587-717369</t>
    <phoneticPr fontId="8"/>
  </si>
  <si>
    <t>0250E</t>
  </si>
  <si>
    <t>PRGR-0250E</t>
    <phoneticPr fontId="8"/>
  </si>
  <si>
    <t>モンステラ／白陶器S</t>
    <phoneticPr fontId="8"/>
  </si>
  <si>
    <t>4971587-717321</t>
    <phoneticPr fontId="8"/>
  </si>
  <si>
    <t>0249W</t>
  </si>
  <si>
    <t>PRGR-0249W</t>
    <phoneticPr fontId="8"/>
  </si>
  <si>
    <t>4971587-717314</t>
    <phoneticPr fontId="8"/>
  </si>
  <si>
    <t>0249R</t>
  </si>
  <si>
    <t>PRGR-0249R</t>
    <phoneticPr fontId="8"/>
  </si>
  <si>
    <t>4971587-717338</t>
    <phoneticPr fontId="8"/>
  </si>
  <si>
    <t>0249E</t>
  </si>
  <si>
    <t>PRGR-0249E</t>
    <phoneticPr fontId="8"/>
  </si>
  <si>
    <t>多肉ミックスB/ウォールデコS WH</t>
    <rPh sb="0" eb="2">
      <t>タニク</t>
    </rPh>
    <phoneticPr fontId="8"/>
  </si>
  <si>
    <t>4971587-717048</t>
    <phoneticPr fontId="8"/>
  </si>
  <si>
    <t>0248_WH</t>
  </si>
  <si>
    <t>PRGR-0248_WH</t>
    <phoneticPr fontId="8"/>
  </si>
  <si>
    <t>多肉ミックスB/ウォールデコS BR</t>
    <rPh sb="0" eb="2">
      <t>タニク</t>
    </rPh>
    <phoneticPr fontId="8"/>
  </si>
  <si>
    <t>4971587-717055</t>
    <phoneticPr fontId="8"/>
  </si>
  <si>
    <t>0248_BR</t>
  </si>
  <si>
    <t>PRGR-0248_BR</t>
    <phoneticPr fontId="8"/>
  </si>
  <si>
    <t>エケベリア/ウォールデコS WH</t>
  </si>
  <si>
    <t>4971587-717024</t>
    <phoneticPr fontId="8"/>
  </si>
  <si>
    <t>0247_WH</t>
  </si>
  <si>
    <t>PRGR-0247_WH</t>
    <phoneticPr fontId="8"/>
  </si>
  <si>
    <t>エケベリア/ウォールデコS BR</t>
  </si>
  <si>
    <t>4971587-717031</t>
    <phoneticPr fontId="8"/>
  </si>
  <si>
    <t>0247_BR</t>
  </si>
  <si>
    <t>PRGR-0247_BR</t>
    <phoneticPr fontId="8"/>
  </si>
  <si>
    <t>約W160ｘD200×H130mm</t>
    <phoneticPr fontId="8"/>
  </si>
  <si>
    <t>シュガーバイン/ウォールデコS WH</t>
  </si>
  <si>
    <t>4971587-717000</t>
    <phoneticPr fontId="8"/>
  </si>
  <si>
    <t>0246_WH</t>
  </si>
  <si>
    <t>PRGR-0246_WH</t>
    <phoneticPr fontId="8"/>
  </si>
  <si>
    <t>シュガーバイン/ウォールデコS BR</t>
  </si>
  <si>
    <t>4971587-717017</t>
    <phoneticPr fontId="8"/>
  </si>
  <si>
    <t>0246_BR</t>
  </si>
  <si>
    <t>PRGR-0246_BR</t>
    <phoneticPr fontId="8"/>
  </si>
  <si>
    <t>約W1750ｘD175×H130mm</t>
    <phoneticPr fontId="8"/>
  </si>
  <si>
    <t>シダファーン/ウォールデコS WH</t>
  </si>
  <si>
    <t>4971587-716980</t>
    <phoneticPr fontId="8"/>
  </si>
  <si>
    <t>0245_WH</t>
  </si>
  <si>
    <t>PRGR-0245_WH</t>
    <phoneticPr fontId="8"/>
  </si>
  <si>
    <t>シダファーン/ウォールデコS BR</t>
  </si>
  <si>
    <t>4971587-716997</t>
    <phoneticPr fontId="8"/>
  </si>
  <si>
    <t>0245_BR</t>
  </si>
  <si>
    <t>PRGR-0245_BR</t>
    <phoneticPr fontId="8"/>
  </si>
  <si>
    <t>約W160ｘD180×H130mm</t>
    <phoneticPr fontId="8"/>
  </si>
  <si>
    <t>エケベリアBU/ウォールデコS WH</t>
  </si>
  <si>
    <t>4971587-716966</t>
    <phoneticPr fontId="8"/>
  </si>
  <si>
    <t>0244_WH</t>
  </si>
  <si>
    <t>PRGR-0244_WH</t>
    <phoneticPr fontId="8"/>
  </si>
  <si>
    <t>エケベリアBU/ウォールデコS BR</t>
  </si>
  <si>
    <t>4971587-716973</t>
    <phoneticPr fontId="8"/>
  </si>
  <si>
    <t>0244_BR</t>
  </si>
  <si>
    <t>PRGR-0244_BR</t>
    <phoneticPr fontId="8"/>
  </si>
  <si>
    <t>多肉ミックスA/ウォールデコS WH</t>
    <rPh sb="0" eb="2">
      <t>タニク</t>
    </rPh>
    <phoneticPr fontId="8"/>
  </si>
  <si>
    <t>4971587-716942</t>
    <phoneticPr fontId="8"/>
  </si>
  <si>
    <t>0243_WH</t>
  </si>
  <si>
    <t>PRGR-0243_WH</t>
    <phoneticPr fontId="8"/>
  </si>
  <si>
    <t>多肉ミックスA/ウォールデコS BR</t>
    <rPh sb="0" eb="2">
      <t>タニク</t>
    </rPh>
    <phoneticPr fontId="8"/>
  </si>
  <si>
    <t>4971587-716959</t>
    <phoneticPr fontId="8"/>
  </si>
  <si>
    <t>0243_BR</t>
  </si>
  <si>
    <t>PRGR-0243_BR</t>
    <phoneticPr fontId="8"/>
  </si>
  <si>
    <t>4971587-716928</t>
    <phoneticPr fontId="8"/>
  </si>
  <si>
    <t>0242_WH</t>
  </si>
  <si>
    <t>PRGR-0242_WH</t>
    <phoneticPr fontId="8"/>
  </si>
  <si>
    <t>4971587-716935</t>
    <phoneticPr fontId="8"/>
  </si>
  <si>
    <t>0242_BR</t>
  </si>
  <si>
    <t>PRGR-0242_BR</t>
    <phoneticPr fontId="8"/>
  </si>
  <si>
    <t>サッカレンテン毛付き/ウォールデコS WH</t>
    <rPh sb="7" eb="8">
      <t>ケ</t>
    </rPh>
    <rPh sb="8" eb="9">
      <t>ツ</t>
    </rPh>
    <phoneticPr fontId="8"/>
  </si>
  <si>
    <t>4971587-716904</t>
    <phoneticPr fontId="8"/>
  </si>
  <si>
    <t>0241_WH</t>
  </si>
  <si>
    <t>PRGR-0241_WH</t>
    <phoneticPr fontId="8"/>
  </si>
  <si>
    <t>サッカレンテン毛付き/ウォールデコS BR</t>
    <rPh sb="7" eb="8">
      <t>ケ</t>
    </rPh>
    <rPh sb="8" eb="9">
      <t>ツ</t>
    </rPh>
    <phoneticPr fontId="8"/>
  </si>
  <si>
    <t>4971587-716911</t>
    <phoneticPr fontId="8"/>
  </si>
  <si>
    <t>0241_BR</t>
  </si>
  <si>
    <t>PRGR-0241_BR</t>
    <phoneticPr fontId="8"/>
  </si>
  <si>
    <t>グリーンネックレス/ウォールデコS WH</t>
  </si>
  <si>
    <t>4971587-716881</t>
    <phoneticPr fontId="8"/>
  </si>
  <si>
    <t>0240_WH</t>
  </si>
  <si>
    <t>PRGR-0240_WH</t>
    <phoneticPr fontId="8"/>
  </si>
  <si>
    <t>グリーンネックレス/ウォールデコS BR</t>
  </si>
  <si>
    <t>4971587-716898</t>
    <phoneticPr fontId="8"/>
  </si>
  <si>
    <t>0240_BR</t>
  </si>
  <si>
    <t>PRGR-0240_BR</t>
    <phoneticPr fontId="8"/>
  </si>
  <si>
    <t>約W180xH162mm</t>
    <phoneticPr fontId="8"/>
  </si>
  <si>
    <t>エケベリア/黒陶器M</t>
    <phoneticPr fontId="8"/>
  </si>
  <si>
    <t>4971587-716768</t>
    <phoneticPr fontId="8"/>
  </si>
  <si>
    <t>0239S</t>
  </si>
  <si>
    <t>PRGR-0239Ｓ</t>
    <phoneticPr fontId="8"/>
  </si>
  <si>
    <t>4971587-716775</t>
    <phoneticPr fontId="8"/>
  </si>
  <si>
    <t>0239E</t>
  </si>
  <si>
    <t>PRGR-0239E</t>
    <phoneticPr fontId="8"/>
  </si>
  <si>
    <t>エケベリア/白陶器M</t>
    <phoneticPr fontId="8"/>
  </si>
  <si>
    <t>4971587-716744</t>
    <phoneticPr fontId="8"/>
  </si>
  <si>
    <t>0238S</t>
  </si>
  <si>
    <t>PRGR-0238S</t>
    <phoneticPr fontId="8"/>
  </si>
  <si>
    <t>4971587-716751</t>
    <phoneticPr fontId="8"/>
  </si>
  <si>
    <t>0238E</t>
  </si>
  <si>
    <t>PRGR-0238E</t>
    <phoneticPr fontId="8"/>
  </si>
  <si>
    <t>約W110xH140mm</t>
  </si>
  <si>
    <t>エケベリア/黒陶器Ｓ</t>
    <phoneticPr fontId="8"/>
  </si>
  <si>
    <t>4971587-716720</t>
    <phoneticPr fontId="8"/>
  </si>
  <si>
    <t>0237S</t>
  </si>
  <si>
    <t>PRGR-0237Ｓ</t>
    <phoneticPr fontId="8"/>
  </si>
  <si>
    <t>4971587-716737</t>
    <phoneticPr fontId="8"/>
  </si>
  <si>
    <t>0237E</t>
  </si>
  <si>
    <t>PRGR-0237Ｅ</t>
    <phoneticPr fontId="8"/>
  </si>
  <si>
    <t>約W110xH140mm</t>
    <phoneticPr fontId="8"/>
  </si>
  <si>
    <t>エケベリア/白陶器Ｓ</t>
    <rPh sb="6" eb="7">
      <t>シロ</t>
    </rPh>
    <phoneticPr fontId="8"/>
  </si>
  <si>
    <t>4971587-716706</t>
    <phoneticPr fontId="8"/>
  </si>
  <si>
    <t>0236S</t>
  </si>
  <si>
    <t>PRGR-0236S</t>
    <phoneticPr fontId="8"/>
  </si>
  <si>
    <t>4971587-716713</t>
    <phoneticPr fontId="8"/>
  </si>
  <si>
    <t>0236E</t>
  </si>
  <si>
    <t>PRGR-0236E</t>
    <phoneticPr fontId="8"/>
  </si>
  <si>
    <t>多肉ミックス/スクエアM</t>
    <rPh sb="0" eb="2">
      <t>タニク</t>
    </rPh>
    <phoneticPr fontId="8"/>
  </si>
  <si>
    <t>4971587-716690</t>
    <phoneticPr fontId="8"/>
  </si>
  <si>
    <t>0235M</t>
  </si>
  <si>
    <t>PRGR-0235M</t>
    <phoneticPr fontId="8"/>
  </si>
  <si>
    <t>約W200xＤ40×H150mm</t>
    <phoneticPr fontId="8"/>
  </si>
  <si>
    <t>セダム/スクエアＳ</t>
    <phoneticPr fontId="8"/>
  </si>
  <si>
    <t>4971587-716683</t>
    <phoneticPr fontId="8"/>
  </si>
  <si>
    <t>0234M</t>
  </si>
  <si>
    <t>PRGR-0234Ｍ</t>
  </si>
  <si>
    <t>エケベリア/スクエアS</t>
    <phoneticPr fontId="8"/>
  </si>
  <si>
    <t>4971587-716676</t>
    <phoneticPr fontId="8"/>
  </si>
  <si>
    <t>0233M</t>
  </si>
  <si>
    <t>PRGR-0233Ｍ</t>
    <phoneticPr fontId="8"/>
  </si>
  <si>
    <t>約W250xＤ50×H200mm</t>
    <phoneticPr fontId="8"/>
  </si>
  <si>
    <t>シダファーン/スクエアM</t>
    <phoneticPr fontId="8"/>
  </si>
  <si>
    <t>4971587-716669</t>
    <phoneticPr fontId="8"/>
  </si>
  <si>
    <t>0232M</t>
  </si>
  <si>
    <t>PRGR-0232M</t>
    <phoneticPr fontId="8"/>
  </si>
  <si>
    <t>約W180xＤ180×H180mm</t>
    <phoneticPr fontId="8"/>
  </si>
  <si>
    <t>多肉ミックスa/ラウンド18</t>
    <rPh sb="0" eb="2">
      <t>タニク</t>
    </rPh>
    <phoneticPr fontId="8"/>
  </si>
  <si>
    <t>4971587-716652</t>
    <phoneticPr fontId="8"/>
  </si>
  <si>
    <t>0231E</t>
  </si>
  <si>
    <t>PRGR-0231E</t>
    <phoneticPr fontId="8"/>
  </si>
  <si>
    <t>約W135xＤ135×H120mm</t>
    <phoneticPr fontId="8"/>
  </si>
  <si>
    <t>多肉ミックス/ラウンド13</t>
    <rPh sb="0" eb="2">
      <t>タニク</t>
    </rPh>
    <phoneticPr fontId="8"/>
  </si>
  <si>
    <t>4971587-716645</t>
    <phoneticPr fontId="8"/>
  </si>
  <si>
    <t>0230E</t>
  </si>
  <si>
    <t>PRGR-0230E</t>
    <phoneticPr fontId="8"/>
  </si>
  <si>
    <t>約W160xＤ160×H180mm</t>
    <phoneticPr fontId="8"/>
  </si>
  <si>
    <t>ハウスリーク/ラウンド13</t>
    <phoneticPr fontId="8"/>
  </si>
  <si>
    <t>4971587-716638</t>
    <phoneticPr fontId="8"/>
  </si>
  <si>
    <t>0229E</t>
  </si>
  <si>
    <t>PRGR-0229E</t>
    <phoneticPr fontId="8"/>
  </si>
  <si>
    <t>約W400ｘD400×H1700mm</t>
    <phoneticPr fontId="8"/>
  </si>
  <si>
    <t>ドラセナ/ＭＤＦスクエア ＢＲ</t>
  </si>
  <si>
    <t>4971587-716614</t>
    <phoneticPr fontId="8"/>
  </si>
  <si>
    <t>0228W</t>
  </si>
  <si>
    <t>PRGR-0228W</t>
    <phoneticPr fontId="8"/>
  </si>
  <si>
    <t>4971587-716607</t>
    <phoneticPr fontId="8"/>
  </si>
  <si>
    <t>0228R</t>
  </si>
  <si>
    <t>PRGR-0228R</t>
    <phoneticPr fontId="8"/>
  </si>
  <si>
    <t>4971587-716621</t>
    <phoneticPr fontId="8"/>
  </si>
  <si>
    <t>0228E</t>
  </si>
  <si>
    <t>PRGR-0228E</t>
    <phoneticPr fontId="8"/>
  </si>
  <si>
    <t>A-42改</t>
    <rPh sb="4" eb="5">
      <t>アラタ</t>
    </rPh>
    <phoneticPr fontId="8"/>
  </si>
  <si>
    <t>ドラセナ/ＭＤＦスクエア ＷＨ</t>
  </si>
  <si>
    <t>4971587-716584</t>
    <phoneticPr fontId="8"/>
  </si>
  <si>
    <t>0227W</t>
  </si>
  <si>
    <t>PRGR-0227W</t>
    <phoneticPr fontId="8"/>
  </si>
  <si>
    <t>4971587-716577</t>
    <phoneticPr fontId="8"/>
  </si>
  <si>
    <t>0227R</t>
  </si>
  <si>
    <t>PRGR-0227R</t>
    <phoneticPr fontId="8"/>
  </si>
  <si>
    <t>4971587-716591</t>
    <phoneticPr fontId="8"/>
  </si>
  <si>
    <t>0227E</t>
  </si>
  <si>
    <t>PRGR-0227E</t>
    <phoneticPr fontId="8"/>
  </si>
  <si>
    <t>約W180xＤ180×H150mm</t>
    <phoneticPr fontId="8"/>
  </si>
  <si>
    <t>多肉ミックスf/ラウンド18</t>
    <rPh sb="0" eb="2">
      <t>タニク</t>
    </rPh>
    <phoneticPr fontId="8"/>
  </si>
  <si>
    <t>4971587-716560</t>
    <phoneticPr fontId="8"/>
  </si>
  <si>
    <t>0226E</t>
  </si>
  <si>
    <t>PRGR-0226E</t>
  </si>
  <si>
    <t>約W180xＤ180×H100mm</t>
    <phoneticPr fontId="8"/>
  </si>
  <si>
    <t>多肉ミックスe/ラウンド18</t>
    <rPh sb="0" eb="2">
      <t>タニク</t>
    </rPh>
    <phoneticPr fontId="8"/>
  </si>
  <si>
    <t>4971587-716553</t>
    <phoneticPr fontId="8"/>
  </si>
  <si>
    <t>0225E</t>
  </si>
  <si>
    <t>PRGR-0225E</t>
  </si>
  <si>
    <t>多肉ミックスd/ラウンド18</t>
    <rPh sb="0" eb="2">
      <t>タニク</t>
    </rPh>
    <phoneticPr fontId="8"/>
  </si>
  <si>
    <t>4971587-716546</t>
    <phoneticPr fontId="8"/>
  </si>
  <si>
    <t>0224E</t>
  </si>
  <si>
    <t>PRGR-0224E</t>
  </si>
  <si>
    <t>多肉ミックスc/ラウンド18</t>
    <rPh sb="0" eb="2">
      <t>タニク</t>
    </rPh>
    <phoneticPr fontId="8"/>
  </si>
  <si>
    <t>4971587-716539</t>
    <phoneticPr fontId="8"/>
  </si>
  <si>
    <t>0223E</t>
  </si>
  <si>
    <t>PRGR-0223E</t>
  </si>
  <si>
    <t>多肉ミックスb/ラウンド18</t>
    <rPh sb="0" eb="2">
      <t>タニク</t>
    </rPh>
    <phoneticPr fontId="8"/>
  </si>
  <si>
    <t>4971587-716522</t>
    <phoneticPr fontId="8"/>
  </si>
  <si>
    <t>0222E</t>
  </si>
  <si>
    <t>PRGR-0222E</t>
    <phoneticPr fontId="8"/>
  </si>
  <si>
    <t>約W135xＤ135×H150mm</t>
    <phoneticPr fontId="8"/>
  </si>
  <si>
    <t>セダム/ラウンド13</t>
    <phoneticPr fontId="8"/>
  </si>
  <si>
    <t>4971587-716515</t>
    <phoneticPr fontId="8"/>
  </si>
  <si>
    <t>0221E</t>
  </si>
  <si>
    <t>PRGR-0221E</t>
  </si>
  <si>
    <t>エケベリア/ラウンド13</t>
    <phoneticPr fontId="8"/>
  </si>
  <si>
    <t>4971587-716508</t>
    <phoneticPr fontId="8"/>
  </si>
  <si>
    <t>0220E</t>
  </si>
  <si>
    <t>PRGR-0220E</t>
  </si>
  <si>
    <t>約W200xＤ160×H160mm</t>
    <phoneticPr fontId="8"/>
  </si>
  <si>
    <t>シュガーバイン/ラウンド13</t>
    <phoneticPr fontId="8"/>
  </si>
  <si>
    <t>4971587-716492</t>
    <phoneticPr fontId="8"/>
  </si>
  <si>
    <t>0219E</t>
  </si>
  <si>
    <t>PRGR-0219E</t>
  </si>
  <si>
    <t>約W135xＤ135×H100mm</t>
    <phoneticPr fontId="8"/>
  </si>
  <si>
    <t>4971587-716485</t>
    <phoneticPr fontId="8"/>
  </si>
  <si>
    <t>0218E</t>
  </si>
  <si>
    <t>PRGR-0218E</t>
  </si>
  <si>
    <t>約W135xＤ135×H170mm</t>
    <phoneticPr fontId="8"/>
  </si>
  <si>
    <t>エケベリアバット付/ラウンド13</t>
    <rPh sb="8" eb="9">
      <t>ツ</t>
    </rPh>
    <phoneticPr fontId="8"/>
  </si>
  <si>
    <t>4971587-716478</t>
    <phoneticPr fontId="8"/>
  </si>
  <si>
    <t>0217E</t>
  </si>
  <si>
    <t>PRGR-0217E</t>
  </si>
  <si>
    <t>4971587-716461</t>
    <phoneticPr fontId="8"/>
  </si>
  <si>
    <t>0216E</t>
  </si>
  <si>
    <t>PRGR-0216E</t>
  </si>
  <si>
    <t>サッカレンテン毛付き/ラウンド13</t>
    <rPh sb="7" eb="8">
      <t>ケ</t>
    </rPh>
    <rPh sb="8" eb="9">
      <t>ツ</t>
    </rPh>
    <phoneticPr fontId="8"/>
  </si>
  <si>
    <t>4971587-716454</t>
    <phoneticPr fontId="8"/>
  </si>
  <si>
    <t>0215E</t>
  </si>
  <si>
    <t>PRGR-0215E</t>
    <phoneticPr fontId="8"/>
  </si>
  <si>
    <t>約W150xＤ150×H180mm</t>
    <phoneticPr fontId="8"/>
  </si>
  <si>
    <t>アロエ/ラウンド13</t>
    <phoneticPr fontId="8"/>
  </si>
  <si>
    <t>4971587-716447</t>
    <phoneticPr fontId="8"/>
  </si>
  <si>
    <t>0214E</t>
  </si>
  <si>
    <t>PRGR-0214E</t>
  </si>
  <si>
    <t>約W140xＤ140×H100mm</t>
    <phoneticPr fontId="8"/>
  </si>
  <si>
    <t>グリーンネックレス/ラウンド13</t>
    <phoneticPr fontId="8"/>
  </si>
  <si>
    <t>4971587-716430</t>
    <phoneticPr fontId="8"/>
  </si>
  <si>
    <t>0213E</t>
  </si>
  <si>
    <t>PRGR-0213E</t>
    <phoneticPr fontId="8"/>
  </si>
  <si>
    <t>約W500ｘD500×H630mm</t>
    <phoneticPr fontId="8"/>
  </si>
  <si>
    <t>クッカバラ/白陶器ＳＳ</t>
    <phoneticPr fontId="8"/>
  </si>
  <si>
    <t>4971587-716416</t>
    <phoneticPr fontId="8"/>
  </si>
  <si>
    <t>0212S</t>
  </si>
  <si>
    <t>PRGR-0212S</t>
    <phoneticPr fontId="8"/>
  </si>
  <si>
    <t>4971587-716423</t>
    <phoneticPr fontId="8"/>
  </si>
  <si>
    <t>0212E</t>
  </si>
  <si>
    <t>PRGR-0212E</t>
    <phoneticPr fontId="8"/>
  </si>
  <si>
    <t>約W500ｘH500mm</t>
    <phoneticPr fontId="8"/>
  </si>
  <si>
    <t>クッカバラ/ﾎﾞｰﾙ陶器Ｍ</t>
    <phoneticPr fontId="8"/>
  </si>
  <si>
    <t>4971587-716393</t>
    <phoneticPr fontId="8"/>
  </si>
  <si>
    <t>0211S</t>
  </si>
  <si>
    <t>PRGR-0211S</t>
    <phoneticPr fontId="8"/>
  </si>
  <si>
    <t>4971587-716386</t>
    <phoneticPr fontId="8"/>
  </si>
  <si>
    <t>0211M</t>
  </si>
  <si>
    <t>PRGR-0211M</t>
    <phoneticPr fontId="8"/>
  </si>
  <si>
    <t>4971587-716409</t>
    <phoneticPr fontId="8"/>
  </si>
  <si>
    <t>0211E</t>
  </si>
  <si>
    <t>PRGR-0211E</t>
    <phoneticPr fontId="8"/>
  </si>
  <si>
    <t>約Φ180×H180㎜</t>
    <rPh sb="0" eb="1">
      <t>ヤク</t>
    </rPh>
    <phoneticPr fontId="8"/>
  </si>
  <si>
    <t>アロエ/コラム</t>
    <phoneticPr fontId="8"/>
  </si>
  <si>
    <t>4971587-716379</t>
    <phoneticPr fontId="8"/>
  </si>
  <si>
    <t>0210E</t>
  </si>
  <si>
    <t>PRGR-0210E</t>
    <phoneticPr fontId="8"/>
  </si>
  <si>
    <t>多肉ミックス/コラム</t>
    <rPh sb="0" eb="2">
      <t>タニク</t>
    </rPh>
    <phoneticPr fontId="8"/>
  </si>
  <si>
    <t>4971587-716362</t>
    <phoneticPr fontId="8"/>
  </si>
  <si>
    <t>0209E</t>
  </si>
  <si>
    <t>PRGR-0209E</t>
    <phoneticPr fontId="8"/>
  </si>
  <si>
    <t>約W295xＤ115×H200mm</t>
    <phoneticPr fontId="8"/>
  </si>
  <si>
    <t>多肉ミックス/シャーレ</t>
    <rPh sb="0" eb="2">
      <t>タニク</t>
    </rPh>
    <phoneticPr fontId="8"/>
  </si>
  <si>
    <t>4971587-716355</t>
    <phoneticPr fontId="8"/>
  </si>
  <si>
    <t>0208E</t>
  </si>
  <si>
    <t>PRGR-0208E</t>
    <phoneticPr fontId="8"/>
  </si>
  <si>
    <t>エケベリアバット付/黒陶器Ｍ</t>
    <rPh sb="8" eb="9">
      <t>ツ</t>
    </rPh>
    <phoneticPr fontId="8"/>
  </si>
  <si>
    <t>4971587-716331</t>
    <phoneticPr fontId="8"/>
  </si>
  <si>
    <t>0207S</t>
  </si>
  <si>
    <t>PRGR-0207S</t>
    <phoneticPr fontId="8"/>
  </si>
  <si>
    <t>4971587-716348</t>
    <phoneticPr fontId="8"/>
  </si>
  <si>
    <t>0207E</t>
  </si>
  <si>
    <t>PRGR-0207E</t>
    <phoneticPr fontId="8"/>
  </si>
  <si>
    <t>エケベリアバット付/白陶器Ｍ</t>
    <rPh sb="8" eb="9">
      <t>ツ</t>
    </rPh>
    <rPh sb="10" eb="11">
      <t>シロ</t>
    </rPh>
    <phoneticPr fontId="8"/>
  </si>
  <si>
    <t>4971587-716300</t>
    <phoneticPr fontId="8"/>
  </si>
  <si>
    <t>0206S</t>
  </si>
  <si>
    <t>PRGR-0206S</t>
    <phoneticPr fontId="8"/>
  </si>
  <si>
    <t>4971587-716317</t>
    <phoneticPr fontId="8"/>
  </si>
  <si>
    <t>0206E</t>
  </si>
  <si>
    <t>PRGR-0206E</t>
    <phoneticPr fontId="8"/>
  </si>
  <si>
    <t>約W230xH130mm</t>
  </si>
  <si>
    <t>グリーンネックレス/黒陶器M</t>
    <phoneticPr fontId="8"/>
  </si>
  <si>
    <t>4971587-716324</t>
    <phoneticPr fontId="8"/>
  </si>
  <si>
    <t>0205M</t>
  </si>
  <si>
    <t>PRGR-0205M</t>
    <phoneticPr fontId="8"/>
  </si>
  <si>
    <t>グリーンネックレス/白陶器M</t>
    <phoneticPr fontId="8"/>
  </si>
  <si>
    <t>4971587-716294</t>
    <phoneticPr fontId="8"/>
  </si>
  <si>
    <t>0204M</t>
  </si>
  <si>
    <t>PRGR-0204M</t>
    <phoneticPr fontId="8"/>
  </si>
  <si>
    <t>約W108xH100mm</t>
    <phoneticPr fontId="8"/>
  </si>
  <si>
    <t>グリーンネックレス/黒陶器Ｓ</t>
    <phoneticPr fontId="8"/>
  </si>
  <si>
    <t>4971587-716287</t>
    <phoneticPr fontId="8"/>
  </si>
  <si>
    <t>0203M</t>
  </si>
  <si>
    <t>PRGR-0203Ｍ</t>
    <phoneticPr fontId="8"/>
  </si>
  <si>
    <t>約W108ｘH100mm</t>
  </si>
  <si>
    <t>グリーンネックレス/白陶器S</t>
    <phoneticPr fontId="8"/>
  </si>
  <si>
    <t>4971587-716270</t>
    <phoneticPr fontId="8"/>
  </si>
  <si>
    <t>0202M</t>
  </si>
  <si>
    <t>PRGR-0202M</t>
    <phoneticPr fontId="8"/>
  </si>
  <si>
    <t>約W350xＤ120×H180mm</t>
    <phoneticPr fontId="8"/>
  </si>
  <si>
    <t>フロストアイビー/スクエアM</t>
    <phoneticPr fontId="8"/>
  </si>
  <si>
    <t>4671587-716263</t>
    <phoneticPr fontId="8"/>
  </si>
  <si>
    <t>0201M</t>
  </si>
  <si>
    <t>PRGR-0201M</t>
  </si>
  <si>
    <t>シュガーバイン/スクエアM</t>
    <phoneticPr fontId="8"/>
  </si>
  <si>
    <t>4971587-716256</t>
    <phoneticPr fontId="8"/>
  </si>
  <si>
    <t>0200M</t>
  </si>
  <si>
    <t>PRGR-0200M</t>
    <phoneticPr fontId="8"/>
  </si>
  <si>
    <r>
      <t>約W70×D50×H40cm  器のみ：</t>
    </r>
    <r>
      <rPr>
        <sz val="6"/>
        <color rgb="FFFF0000"/>
        <rFont val="游ゴシック"/>
        <family val="3"/>
        <charset val="128"/>
      </rPr>
      <t>Φ19</t>
    </r>
    <r>
      <rPr>
        <sz val="6"/>
        <rFont val="游ゴシック"/>
        <family val="3"/>
        <charset val="128"/>
      </rPr>
      <t>×H18cm</t>
    </r>
    <phoneticPr fontId="8"/>
  </si>
  <si>
    <t>02</t>
  </si>
  <si>
    <t>約W50×D40×H40cm  器のみ：Φ16×H14cm</t>
    <phoneticPr fontId="8"/>
  </si>
  <si>
    <t>ポトス インナーポット 5号</t>
    <phoneticPr fontId="8"/>
  </si>
  <si>
    <t>4589635440888</t>
  </si>
  <si>
    <t>01LO</t>
    <phoneticPr fontId="8"/>
  </si>
  <si>
    <t>PRGR-01LO</t>
    <phoneticPr fontId="8"/>
  </si>
  <si>
    <t>約W650ｘD650×H2300mm</t>
    <phoneticPr fontId="8"/>
  </si>
  <si>
    <t>スリムバンブー/ＭＤＦスクエア ＢＲ</t>
  </si>
  <si>
    <t>4971587-710995</t>
    <phoneticPr fontId="8"/>
  </si>
  <si>
    <t>0199</t>
  </si>
  <si>
    <t>PRGR-0199</t>
    <phoneticPr fontId="8"/>
  </si>
  <si>
    <t>エケベリア/スクエアM</t>
    <phoneticPr fontId="8"/>
  </si>
  <si>
    <t>4971587-716201</t>
    <phoneticPr fontId="8"/>
  </si>
  <si>
    <t>0198M</t>
  </si>
  <si>
    <t>PRGR-0198M</t>
  </si>
  <si>
    <t>約W250xＤ140×H180mm</t>
    <phoneticPr fontId="8"/>
  </si>
  <si>
    <t>サッカレッテン/スクエアM</t>
    <phoneticPr fontId="8"/>
  </si>
  <si>
    <t>4971587-716232</t>
    <phoneticPr fontId="8"/>
  </si>
  <si>
    <t>0197M</t>
  </si>
  <si>
    <t>PRGR-0197M</t>
  </si>
  <si>
    <t>約W220xＤ80×H150mm</t>
    <phoneticPr fontId="8"/>
  </si>
  <si>
    <t>グリーンネックレス/スクエアM</t>
    <phoneticPr fontId="8"/>
  </si>
  <si>
    <t>4971587-716225</t>
    <phoneticPr fontId="8"/>
  </si>
  <si>
    <t>0196M</t>
  </si>
  <si>
    <t>PRGR-0196M</t>
    <phoneticPr fontId="8"/>
  </si>
  <si>
    <t>約W220xＤ50×H150mm</t>
    <phoneticPr fontId="8"/>
  </si>
  <si>
    <t>スプラウト/スクエアM</t>
    <phoneticPr fontId="8"/>
  </si>
  <si>
    <t>4971587-716218</t>
    <phoneticPr fontId="8"/>
  </si>
  <si>
    <t>0195</t>
  </si>
  <si>
    <t>PRGR-0195</t>
    <phoneticPr fontId="8"/>
  </si>
  <si>
    <t>約W220xＤ40×H150mm</t>
    <phoneticPr fontId="8"/>
  </si>
  <si>
    <t>シュガーバイン/スクエアS</t>
    <phoneticPr fontId="8"/>
  </si>
  <si>
    <t>0194M</t>
  </si>
  <si>
    <t>PRGR-0194Ｍ</t>
  </si>
  <si>
    <t>約W250xＤ40×H180mm</t>
    <phoneticPr fontId="8"/>
  </si>
  <si>
    <t>シダファーン/スクエアS</t>
    <phoneticPr fontId="8"/>
  </si>
  <si>
    <t>4971587-716195</t>
    <phoneticPr fontId="8"/>
  </si>
  <si>
    <t>0193M</t>
  </si>
  <si>
    <t>PRGR-0193Ｍ</t>
  </si>
  <si>
    <t>4971587-716188</t>
    <phoneticPr fontId="8"/>
  </si>
  <si>
    <t>0192M</t>
  </si>
  <si>
    <t>PRGR-0192Ｍ</t>
  </si>
  <si>
    <t>約W220xＤ40×H200mm</t>
    <phoneticPr fontId="8"/>
  </si>
  <si>
    <t>4971587-716171</t>
    <phoneticPr fontId="8"/>
  </si>
  <si>
    <t>0191M</t>
  </si>
  <si>
    <t>PRGR-0191Ｍ</t>
  </si>
  <si>
    <t>サッカレッテン/スクエアS</t>
    <phoneticPr fontId="8"/>
  </si>
  <si>
    <t>4971587-716164</t>
    <phoneticPr fontId="8"/>
  </si>
  <si>
    <t>0190M</t>
  </si>
  <si>
    <t>PRGR-0190Ｍ</t>
  </si>
  <si>
    <t>グリーンネックレス/スクエアS</t>
    <phoneticPr fontId="8"/>
  </si>
  <si>
    <t>4971587-716157</t>
    <phoneticPr fontId="8"/>
  </si>
  <si>
    <t>0189M</t>
  </si>
  <si>
    <t>PRGR-0189M</t>
    <phoneticPr fontId="8"/>
  </si>
  <si>
    <t>スプラウト/スクエアS</t>
    <phoneticPr fontId="8"/>
  </si>
  <si>
    <t>4971587-716140</t>
    <phoneticPr fontId="8"/>
  </si>
  <si>
    <t>0188</t>
  </si>
  <si>
    <t>PRGR-0188</t>
    <phoneticPr fontId="8"/>
  </si>
  <si>
    <t>多肉/ウォールデコS WH</t>
    <rPh sb="0" eb="2">
      <t>タニク</t>
    </rPh>
    <phoneticPr fontId="8"/>
  </si>
  <si>
    <t>4971587-712104</t>
    <phoneticPr fontId="8"/>
  </si>
  <si>
    <t>0185_WH</t>
  </si>
  <si>
    <t>PRGR-0185_WH</t>
    <phoneticPr fontId="8"/>
  </si>
  <si>
    <t>多肉/ウォールデコS BR</t>
    <rPh sb="0" eb="2">
      <t>タニク</t>
    </rPh>
    <phoneticPr fontId="8"/>
  </si>
  <si>
    <t>4971587-717079</t>
    <phoneticPr fontId="8"/>
  </si>
  <si>
    <t>0185_BR</t>
  </si>
  <si>
    <t>PRGR-0185_BR</t>
    <phoneticPr fontId="8"/>
  </si>
  <si>
    <t>約W160ｘD500×H150mm</t>
    <phoneticPr fontId="8"/>
  </si>
  <si>
    <t>多肉/ウォールデコM WH</t>
    <rPh sb="0" eb="2">
      <t>タニク</t>
    </rPh>
    <phoneticPr fontId="8"/>
  </si>
  <si>
    <t>4971587-712098</t>
    <phoneticPr fontId="8"/>
  </si>
  <si>
    <t>0184_WH</t>
  </si>
  <si>
    <t>PRGR-0184_WH</t>
    <phoneticPr fontId="8"/>
  </si>
  <si>
    <t>A35</t>
    <phoneticPr fontId="8"/>
  </si>
  <si>
    <t>多肉/ウォールデコM BR</t>
    <rPh sb="0" eb="2">
      <t>タニク</t>
    </rPh>
    <phoneticPr fontId="8"/>
  </si>
  <si>
    <t>4971587-717062</t>
    <phoneticPr fontId="8"/>
  </si>
  <si>
    <t>0184_BR</t>
  </si>
  <si>
    <t>PRGR-0184_BR</t>
    <phoneticPr fontId="8"/>
  </si>
  <si>
    <t>約W900ｘH2250mm</t>
  </si>
  <si>
    <t>ウンベラータ/ＦＲＰベース BK</t>
  </si>
  <si>
    <t>4971587-710629</t>
    <phoneticPr fontId="8"/>
  </si>
  <si>
    <t>0183W</t>
  </si>
  <si>
    <t>PRGR-0183W</t>
  </si>
  <si>
    <t>4971587-710636</t>
    <phoneticPr fontId="8"/>
  </si>
  <si>
    <t>0183E</t>
  </si>
  <si>
    <t>PRGR-0183E</t>
  </si>
  <si>
    <t>ウンベラータ/ＦＲＰベース WH</t>
  </si>
  <si>
    <t>4971587-710605</t>
  </si>
  <si>
    <t>0182W</t>
  </si>
  <si>
    <t>PRGR-0182W</t>
  </si>
  <si>
    <t>4971587-710612</t>
  </si>
  <si>
    <t>0182E</t>
  </si>
  <si>
    <t>PRGR-0182E</t>
  </si>
  <si>
    <t>約W600ｘH1480mm</t>
  </si>
  <si>
    <t>サンセベリア/ＭＤＦオーバル ＢＲ</t>
  </si>
  <si>
    <t>4971587-710582</t>
    <phoneticPr fontId="8"/>
  </si>
  <si>
    <t>0181W</t>
  </si>
  <si>
    <t>PRGR-0181W</t>
  </si>
  <si>
    <t>4971587-710575</t>
  </si>
  <si>
    <t>0181R</t>
  </si>
  <si>
    <t>PRGR-0181R</t>
  </si>
  <si>
    <t>4971587-710599</t>
    <phoneticPr fontId="8"/>
  </si>
  <si>
    <t>0181E</t>
  </si>
  <si>
    <t>PRGR-0181E</t>
    <phoneticPr fontId="8"/>
  </si>
  <si>
    <t>約W1000ｘH2200mm</t>
  </si>
  <si>
    <t>バンブー/ＭＤＦスクエア ＷＨ</t>
  </si>
  <si>
    <t>4971587-710483</t>
  </si>
  <si>
    <t>0179W</t>
  </si>
  <si>
    <t>PRGR-0179W</t>
    <phoneticPr fontId="8"/>
  </si>
  <si>
    <t>4971587-710476</t>
    <phoneticPr fontId="8"/>
  </si>
  <si>
    <t>0179R</t>
  </si>
  <si>
    <t>PRGR-0179R</t>
    <phoneticPr fontId="8"/>
  </si>
  <si>
    <t>4971587-710490</t>
    <phoneticPr fontId="8"/>
  </si>
  <si>
    <t>0179E</t>
  </si>
  <si>
    <t>PRGR-0179E</t>
    <phoneticPr fontId="8"/>
  </si>
  <si>
    <t>約W400ｘH1300mm</t>
  </si>
  <si>
    <t>サンセベリア/ ＦＲＰ BK</t>
  </si>
  <si>
    <t>4971587-710421</t>
    <phoneticPr fontId="8"/>
  </si>
  <si>
    <t>0177W</t>
  </si>
  <si>
    <t>PRGR-0177W</t>
  </si>
  <si>
    <t>4971587-710414</t>
  </si>
  <si>
    <t>0177R</t>
  </si>
  <si>
    <t>PRGR-0177R</t>
  </si>
  <si>
    <t>4971587-710438</t>
  </si>
  <si>
    <t>0177E</t>
  </si>
  <si>
    <t>PRGR-0177E</t>
  </si>
  <si>
    <t>約W600ｘH1500mm</t>
  </si>
  <si>
    <t>ドラセナ/FRP BK</t>
  </si>
  <si>
    <t>4971587-710391</t>
    <phoneticPr fontId="8"/>
  </si>
  <si>
    <t>0176W</t>
  </si>
  <si>
    <t>PRGR-0176W</t>
  </si>
  <si>
    <t>4971587-710384</t>
  </si>
  <si>
    <t>0176R</t>
  </si>
  <si>
    <t>PRGR-0176R</t>
    <phoneticPr fontId="8"/>
  </si>
  <si>
    <t>4971587-710407</t>
  </si>
  <si>
    <t>0176E</t>
  </si>
  <si>
    <t>PRGR-0176E</t>
  </si>
  <si>
    <t>約W600ｘD350×H1400mm</t>
    <rPh sb="0" eb="1">
      <t>ヤク</t>
    </rPh>
    <phoneticPr fontId="8"/>
  </si>
  <si>
    <t>ストレチア/FRP BK</t>
  </si>
  <si>
    <t>4971587-710360</t>
  </si>
  <si>
    <t>0175W</t>
  </si>
  <si>
    <t>PRGR-0175W</t>
    <phoneticPr fontId="8"/>
  </si>
  <si>
    <t>4971587-710353</t>
  </si>
  <si>
    <t>0175R</t>
  </si>
  <si>
    <t>PRGR-0175R</t>
  </si>
  <si>
    <t>4971587-710377</t>
  </si>
  <si>
    <t>0175E</t>
  </si>
  <si>
    <t>PRGR-0175E</t>
  </si>
  <si>
    <t>約W800ｘH1230mm</t>
  </si>
  <si>
    <t>モンステラ/ＦＲＰ BK</t>
  </si>
  <si>
    <t>4971587-710308</t>
    <phoneticPr fontId="8"/>
  </si>
  <si>
    <t>0173W</t>
  </si>
  <si>
    <t>PRGR-0173W</t>
  </si>
  <si>
    <t>4971587-710292</t>
    <phoneticPr fontId="8"/>
  </si>
  <si>
    <t>0173R</t>
  </si>
  <si>
    <t>PRGR-0173R</t>
  </si>
  <si>
    <t>4971587-710315</t>
    <phoneticPr fontId="8"/>
  </si>
  <si>
    <t>0173E</t>
  </si>
  <si>
    <t>PRGR-0173E</t>
    <phoneticPr fontId="8"/>
  </si>
  <si>
    <t>サンセベリア/ＦＲＰ IV</t>
  </si>
  <si>
    <t>4971587-710278</t>
  </si>
  <si>
    <t>0172W</t>
  </si>
  <si>
    <t>PRGR-0172W</t>
  </si>
  <si>
    <t>4971587-710261</t>
    <phoneticPr fontId="8"/>
  </si>
  <si>
    <t>0172R</t>
  </si>
  <si>
    <t>PRGR-0172R</t>
  </si>
  <si>
    <t>4971587-710285</t>
  </si>
  <si>
    <t>0172E</t>
  </si>
  <si>
    <t>PRGR-0172E</t>
  </si>
  <si>
    <t>ドラセナ/FRP IV</t>
  </si>
  <si>
    <t>4971587-710247</t>
  </si>
  <si>
    <t>0171W</t>
  </si>
  <si>
    <t>PRGR-0171W</t>
  </si>
  <si>
    <t>4971587-710230</t>
    <phoneticPr fontId="8"/>
  </si>
  <si>
    <t>0171R</t>
  </si>
  <si>
    <t>PRGR-0171R</t>
    <phoneticPr fontId="8"/>
  </si>
  <si>
    <t>4971587-710254</t>
  </si>
  <si>
    <t>0171E</t>
  </si>
  <si>
    <t>PRGR-0171E</t>
  </si>
  <si>
    <t>ストレチア/FRP IV</t>
  </si>
  <si>
    <t>4971587-710216</t>
  </si>
  <si>
    <t>0170W</t>
  </si>
  <si>
    <t>PRGR-0170W</t>
  </si>
  <si>
    <t>4971587-710209</t>
  </si>
  <si>
    <t>0170R</t>
  </si>
  <si>
    <t>PRGR-0170R</t>
    <phoneticPr fontId="8"/>
  </si>
  <si>
    <t>4971587-710223</t>
  </si>
  <si>
    <t>0170E</t>
  </si>
  <si>
    <t>PRGR-0170E</t>
    <phoneticPr fontId="8"/>
  </si>
  <si>
    <t>モンステラ/ＦＲＰ IV</t>
  </si>
  <si>
    <t>4971587-710155</t>
    <phoneticPr fontId="8"/>
  </si>
  <si>
    <t>0168W</t>
  </si>
  <si>
    <t>PRGR-0168W</t>
  </si>
  <si>
    <t>4971587-710148</t>
  </si>
  <si>
    <t>0168R</t>
  </si>
  <si>
    <t>PRGR-0168R</t>
    <phoneticPr fontId="8"/>
  </si>
  <si>
    <t>4971587-710162</t>
  </si>
  <si>
    <t>0168E</t>
  </si>
  <si>
    <t>PRGR-0168E</t>
  </si>
  <si>
    <t>約W500ｘH1150mm</t>
  </si>
  <si>
    <t>サンセベリア/茶陶器Ｓ</t>
    <phoneticPr fontId="8"/>
  </si>
  <si>
    <t>4971587-710124</t>
    <phoneticPr fontId="8"/>
  </si>
  <si>
    <t>0167W</t>
  </si>
  <si>
    <t>PRGR-0167W</t>
  </si>
  <si>
    <t>4971587-710117</t>
  </si>
  <si>
    <t>0167R</t>
  </si>
  <si>
    <t>PRGR-0167R</t>
    <phoneticPr fontId="8"/>
  </si>
  <si>
    <t>4971587-710131</t>
  </si>
  <si>
    <t>0167E</t>
  </si>
  <si>
    <t>PRGR-0167E</t>
  </si>
  <si>
    <t>約W600ｘH1350mm</t>
  </si>
  <si>
    <t>ドラセナ/茶陶器Ｓ</t>
    <phoneticPr fontId="8"/>
  </si>
  <si>
    <t>4971587-710094</t>
  </si>
  <si>
    <t>0166W</t>
  </si>
  <si>
    <t>PRGR-0166W</t>
  </si>
  <si>
    <t>4971587-710087</t>
  </si>
  <si>
    <t>0166R</t>
  </si>
  <si>
    <t>PRGR-0166R</t>
  </si>
  <si>
    <t>4971587-710100</t>
  </si>
  <si>
    <t>0166E</t>
  </si>
  <si>
    <t>PRGR-0166E</t>
  </si>
  <si>
    <t>約W600ｘD350×H1300mm</t>
    <phoneticPr fontId="8"/>
  </si>
  <si>
    <t>ストレチア/茶陶器S</t>
    <rPh sb="6" eb="7">
      <t>チャ</t>
    </rPh>
    <rPh sb="7" eb="9">
      <t>トウキ</t>
    </rPh>
    <phoneticPr fontId="8"/>
  </si>
  <si>
    <t>4971587-710063</t>
    <phoneticPr fontId="8"/>
  </si>
  <si>
    <t>0165W</t>
  </si>
  <si>
    <t>PRGR-0165W</t>
    <phoneticPr fontId="8"/>
  </si>
  <si>
    <t>4971587-710056</t>
    <phoneticPr fontId="8"/>
  </si>
  <si>
    <t>0165R</t>
  </si>
  <si>
    <t>PRGR-0165R</t>
    <phoneticPr fontId="8"/>
  </si>
  <si>
    <t>4971587-710070</t>
    <phoneticPr fontId="8"/>
  </si>
  <si>
    <t>0165E</t>
  </si>
  <si>
    <t>PRGR-0165E</t>
    <phoneticPr fontId="8"/>
  </si>
  <si>
    <t>約W800ｘH1150mm</t>
  </si>
  <si>
    <t>アロカシア/茶陶器S</t>
    <phoneticPr fontId="8"/>
  </si>
  <si>
    <t>4971587-710032</t>
  </si>
  <si>
    <t>0164W</t>
  </si>
  <si>
    <t>PRGR-0164W</t>
  </si>
  <si>
    <t>4971587-710025</t>
  </si>
  <si>
    <t>0164R</t>
  </si>
  <si>
    <t>PRGR-0164R</t>
    <phoneticPr fontId="8"/>
  </si>
  <si>
    <t>4971587-710049</t>
  </si>
  <si>
    <t>0164E</t>
  </si>
  <si>
    <t>PRGR-0164E</t>
    <phoneticPr fontId="8"/>
  </si>
  <si>
    <t>サンセベリア/白陶器Ｓ</t>
    <rPh sb="7" eb="8">
      <t>シロ</t>
    </rPh>
    <phoneticPr fontId="8"/>
  </si>
  <si>
    <t>4971587-709975</t>
  </si>
  <si>
    <t>0162W</t>
  </si>
  <si>
    <t>PRGR-0162W</t>
  </si>
  <si>
    <t>4971587-709968</t>
  </si>
  <si>
    <t>0162R</t>
  </si>
  <si>
    <t>PRGR-0162R</t>
  </si>
  <si>
    <t>4971587-709982</t>
    <phoneticPr fontId="8"/>
  </si>
  <si>
    <t>0162E</t>
  </si>
  <si>
    <t>PRGR-0162E</t>
  </si>
  <si>
    <t>ドラセナ/白陶器Ｓ</t>
    <rPh sb="5" eb="6">
      <t>シロ</t>
    </rPh>
    <phoneticPr fontId="8"/>
  </si>
  <si>
    <t>4971587-709944</t>
    <phoneticPr fontId="8"/>
  </si>
  <si>
    <t>0161W</t>
  </si>
  <si>
    <t>PRGR-0161W</t>
  </si>
  <si>
    <t>4971587-709937</t>
    <phoneticPr fontId="8"/>
  </si>
  <si>
    <t>0161R</t>
  </si>
  <si>
    <t>PRGR-0161R</t>
  </si>
  <si>
    <t>4971587-709951</t>
  </si>
  <si>
    <t>0161E</t>
  </si>
  <si>
    <t>PRGR-0161E</t>
    <phoneticPr fontId="8"/>
  </si>
  <si>
    <t>ストレチア/白陶器Ｓ</t>
    <phoneticPr fontId="8"/>
  </si>
  <si>
    <t>4971587-709913</t>
  </si>
  <si>
    <t>0160W</t>
  </si>
  <si>
    <t>PRGR-0160W</t>
  </si>
  <si>
    <t>4971587-709906</t>
    <phoneticPr fontId="8"/>
  </si>
  <si>
    <t>0160R</t>
  </si>
  <si>
    <t>PRGR-0160R</t>
    <phoneticPr fontId="8"/>
  </si>
  <si>
    <t>約5.8kg</t>
    <rPh sb="0" eb="1">
      <t>ヤク</t>
    </rPh>
    <phoneticPr fontId="8"/>
  </si>
  <si>
    <t>4971587-709920</t>
    <phoneticPr fontId="8"/>
  </si>
  <si>
    <t>0160E</t>
  </si>
  <si>
    <t>PRGR-0160E</t>
  </si>
  <si>
    <t>約6.1kg</t>
    <rPh sb="0" eb="1">
      <t>ヤク</t>
    </rPh>
    <phoneticPr fontId="8"/>
  </si>
  <si>
    <t>アロカシア/白陶器Ｓ</t>
    <phoneticPr fontId="8"/>
  </si>
  <si>
    <t>4971587-709883</t>
    <phoneticPr fontId="8"/>
  </si>
  <si>
    <t>0159W</t>
  </si>
  <si>
    <t>PRGR-0159W</t>
  </si>
  <si>
    <t>約7.0kg</t>
    <rPh sb="0" eb="1">
      <t>ヤク</t>
    </rPh>
    <phoneticPr fontId="8"/>
  </si>
  <si>
    <t>4971587-709876</t>
    <phoneticPr fontId="8"/>
  </si>
  <si>
    <t>0159R</t>
  </si>
  <si>
    <t>PRGR-0159R</t>
  </si>
  <si>
    <t>4971587-709890</t>
  </si>
  <si>
    <t>0159E</t>
  </si>
  <si>
    <t>PRGR-0159E</t>
    <phoneticPr fontId="8"/>
  </si>
  <si>
    <t>約W800ｘH950mm</t>
    <phoneticPr fontId="8"/>
  </si>
  <si>
    <t>モンステラ/茶陶器Ｓ</t>
    <rPh sb="6" eb="7">
      <t>チャ</t>
    </rPh>
    <rPh sb="7" eb="9">
      <t>トウキ</t>
    </rPh>
    <phoneticPr fontId="8"/>
  </si>
  <si>
    <t>4971587-709821</t>
    <phoneticPr fontId="8"/>
  </si>
  <si>
    <t>0157W</t>
  </si>
  <si>
    <t>PRGR-0157W</t>
    <phoneticPr fontId="8"/>
  </si>
  <si>
    <t>4971587-709814</t>
    <phoneticPr fontId="8"/>
  </si>
  <si>
    <t>0157R</t>
  </si>
  <si>
    <t>PRGR-0157R</t>
    <phoneticPr fontId="8"/>
  </si>
  <si>
    <t>4971587-709838</t>
    <phoneticPr fontId="8"/>
  </si>
  <si>
    <t>0157E</t>
  </si>
  <si>
    <t>PRGR-0157E</t>
    <phoneticPr fontId="8"/>
  </si>
  <si>
    <t>モンステラ/白陶器Ｓ</t>
    <rPh sb="6" eb="7">
      <t>シロ</t>
    </rPh>
    <rPh sb="7" eb="9">
      <t>トウキ</t>
    </rPh>
    <phoneticPr fontId="8"/>
  </si>
  <si>
    <t>4971587-709760</t>
    <phoneticPr fontId="8"/>
  </si>
  <si>
    <t>0155W</t>
  </si>
  <si>
    <t>PRGR-0155W</t>
    <phoneticPr fontId="8"/>
  </si>
  <si>
    <t>4971587-709753</t>
    <phoneticPr fontId="8"/>
  </si>
  <si>
    <t>0155R</t>
  </si>
  <si>
    <t>PRGR-0155R</t>
    <phoneticPr fontId="8"/>
  </si>
  <si>
    <t>4971587-709777</t>
    <phoneticPr fontId="8"/>
  </si>
  <si>
    <t>0155E</t>
  </si>
  <si>
    <t>PRGR-0155E</t>
    <phoneticPr fontId="8"/>
  </si>
  <si>
    <t>約W600ｘD600×H600mm</t>
    <phoneticPr fontId="8"/>
  </si>
  <si>
    <t>カラーリーフ/白陶器SS</t>
    <phoneticPr fontId="8"/>
  </si>
  <si>
    <t>4971587-709685</t>
  </si>
  <si>
    <t>0152S</t>
  </si>
  <si>
    <t>PRGR-0152S</t>
  </si>
  <si>
    <t>4971587-709692</t>
  </si>
  <si>
    <t>0152E</t>
  </si>
  <si>
    <t>PRGR-0152E</t>
    <phoneticPr fontId="8"/>
  </si>
  <si>
    <t>シュガーバイン/白陶器SS</t>
    <phoneticPr fontId="8"/>
  </si>
  <si>
    <t>4971587-709661</t>
    <phoneticPr fontId="8"/>
  </si>
  <si>
    <t>0151S</t>
  </si>
  <si>
    <t>PRGR-0151S</t>
    <phoneticPr fontId="8"/>
  </si>
  <si>
    <t>4971587-709678</t>
    <phoneticPr fontId="8"/>
  </si>
  <si>
    <t>0151E</t>
  </si>
  <si>
    <t>PRGR-0151E</t>
    <phoneticPr fontId="8"/>
  </si>
  <si>
    <t>アイビー/白陶器SS</t>
    <phoneticPr fontId="8"/>
  </si>
  <si>
    <t>4971587-709647</t>
    <phoneticPr fontId="8"/>
  </si>
  <si>
    <t>0150S</t>
  </si>
  <si>
    <t>PRGR-0150S</t>
    <phoneticPr fontId="8"/>
  </si>
  <si>
    <t>4971587-709654</t>
    <phoneticPr fontId="8"/>
  </si>
  <si>
    <t>0150E</t>
  </si>
  <si>
    <t>PRGR-0150E</t>
  </si>
  <si>
    <t>約W180×H780ｍｍ</t>
    <phoneticPr fontId="8"/>
  </si>
  <si>
    <t>トクサ／黒陶器</t>
    <rPh sb="4" eb="5">
      <t>クロ</t>
    </rPh>
    <rPh sb="5" eb="7">
      <t>トウキ</t>
    </rPh>
    <phoneticPr fontId="8"/>
  </si>
  <si>
    <t>4971587-709555</t>
  </si>
  <si>
    <t>0146</t>
  </si>
  <si>
    <t>PRGR-0146</t>
    <phoneticPr fontId="8"/>
  </si>
  <si>
    <t>トクサ／白陶器</t>
    <rPh sb="4" eb="5">
      <t>シロ</t>
    </rPh>
    <rPh sb="5" eb="7">
      <t>トウキ</t>
    </rPh>
    <phoneticPr fontId="8"/>
  </si>
  <si>
    <t>4971587-709548</t>
  </si>
  <si>
    <t>0145</t>
  </si>
  <si>
    <t>PRGR-0145</t>
  </si>
  <si>
    <t>約W500ｘH350mm</t>
  </si>
  <si>
    <t>カラーリーフ/ボール陶器M</t>
    <phoneticPr fontId="8"/>
  </si>
  <si>
    <t>4971587-709524</t>
    <phoneticPr fontId="8"/>
  </si>
  <si>
    <t>0144S</t>
  </si>
  <si>
    <t>PRGR-0144S</t>
  </si>
  <si>
    <t>4971587-709517</t>
    <phoneticPr fontId="8"/>
  </si>
  <si>
    <t>0144M</t>
  </si>
  <si>
    <t>PRGR-0144M</t>
    <phoneticPr fontId="8"/>
  </si>
  <si>
    <t>4971587-709531</t>
  </si>
  <si>
    <t>0144E</t>
  </si>
  <si>
    <t>PRGR-0144E</t>
  </si>
  <si>
    <t>約W400ｘH520mm</t>
  </si>
  <si>
    <t>タロイモ×５/ボール陶器Ｍ</t>
    <phoneticPr fontId="8"/>
  </si>
  <si>
    <t>4971587-709494</t>
  </si>
  <si>
    <t>0143S</t>
  </si>
  <si>
    <t>PRGR-0143S</t>
  </si>
  <si>
    <t>4971587-709487</t>
  </si>
  <si>
    <t>0143M</t>
  </si>
  <si>
    <t>PRGR-0143M</t>
  </si>
  <si>
    <t>約W400ｘH520mm</t>
    <phoneticPr fontId="8"/>
  </si>
  <si>
    <t>4971587-709500</t>
    <phoneticPr fontId="8"/>
  </si>
  <si>
    <t>0143E</t>
  </si>
  <si>
    <t>PRGR-0143E</t>
  </si>
  <si>
    <t>約W250ｘH230mm</t>
  </si>
  <si>
    <t>シュガーバイン/ボール陶器Ｍ</t>
    <phoneticPr fontId="8"/>
  </si>
  <si>
    <t>4971587-709142</t>
    <phoneticPr fontId="8"/>
  </si>
  <si>
    <t>0127S</t>
  </si>
  <si>
    <t>PRGR-0127S</t>
    <phoneticPr fontId="8"/>
  </si>
  <si>
    <t>4971587-709135</t>
  </si>
  <si>
    <t>0127M</t>
  </si>
  <si>
    <t>PRGR-0127M</t>
    <phoneticPr fontId="8"/>
  </si>
  <si>
    <t>4971587-709159</t>
    <phoneticPr fontId="8"/>
  </si>
  <si>
    <t>0127E</t>
  </si>
  <si>
    <t>PRGR-0127E</t>
    <phoneticPr fontId="8"/>
  </si>
  <si>
    <t>約W180ｘH180mm</t>
  </si>
  <si>
    <t>シュガーバイン/ボール陶器Ｓ</t>
    <phoneticPr fontId="8"/>
  </si>
  <si>
    <t>4971587-709111</t>
    <phoneticPr fontId="8"/>
  </si>
  <si>
    <t>0126S</t>
  </si>
  <si>
    <t>PRGR-0126S</t>
    <phoneticPr fontId="8"/>
  </si>
  <si>
    <t>4971587-709104</t>
    <phoneticPr fontId="8"/>
  </si>
  <si>
    <t>0126M</t>
  </si>
  <si>
    <t>PRGR-0126M</t>
    <phoneticPr fontId="8"/>
  </si>
  <si>
    <t>4971587-709128</t>
    <phoneticPr fontId="8"/>
  </si>
  <si>
    <t>0126E</t>
  </si>
  <si>
    <t>PRGR-0126E</t>
    <phoneticPr fontId="8"/>
  </si>
  <si>
    <t>約W200ｘD150×H350mm</t>
    <phoneticPr fontId="8"/>
  </si>
  <si>
    <t>タロイモ×２/ボール陶器Ｓ</t>
    <phoneticPr fontId="8"/>
  </si>
  <si>
    <t>4971587-709081</t>
    <phoneticPr fontId="8"/>
  </si>
  <si>
    <t>0125S</t>
  </si>
  <si>
    <t>PRGR-0125S</t>
    <phoneticPr fontId="8"/>
  </si>
  <si>
    <t>A12</t>
    <phoneticPr fontId="8"/>
  </si>
  <si>
    <t>4971587-709074</t>
    <phoneticPr fontId="8"/>
  </si>
  <si>
    <t>0125M</t>
  </si>
  <si>
    <t>PRGR-0125M</t>
    <phoneticPr fontId="8"/>
  </si>
  <si>
    <t>4971587-709098</t>
    <phoneticPr fontId="8"/>
  </si>
  <si>
    <t>0125E</t>
  </si>
  <si>
    <t>PRGR-0125E</t>
    <phoneticPr fontId="8"/>
  </si>
  <si>
    <t>約Ｗ120*ｈ160ｍｍ</t>
    <phoneticPr fontId="8"/>
  </si>
  <si>
    <t>エケベリア/ボール陶器S</t>
    <rPh sb="9" eb="11">
      <t>トウキ</t>
    </rPh>
    <phoneticPr fontId="52"/>
  </si>
  <si>
    <t>4971587-709029</t>
    <phoneticPr fontId="8"/>
  </si>
  <si>
    <t>0123S</t>
  </si>
  <si>
    <t>PRGR-0123S</t>
    <phoneticPr fontId="8"/>
  </si>
  <si>
    <t>4971587-709012</t>
    <phoneticPr fontId="8"/>
  </si>
  <si>
    <t>0123M</t>
  </si>
  <si>
    <t>PRGR-0123M</t>
    <phoneticPr fontId="8"/>
  </si>
  <si>
    <t>4971587-709036</t>
    <phoneticPr fontId="8"/>
  </si>
  <si>
    <t>0123E</t>
  </si>
  <si>
    <t>PRGR-0123E</t>
    <phoneticPr fontId="8"/>
  </si>
  <si>
    <t>約W180xH180mm</t>
  </si>
  <si>
    <t>アロエ/ボール陶器S</t>
    <phoneticPr fontId="8"/>
  </si>
  <si>
    <t>4971587-708961</t>
    <phoneticPr fontId="8"/>
  </si>
  <si>
    <t>0121S</t>
  </si>
  <si>
    <t>PRGR-0121S</t>
    <phoneticPr fontId="8"/>
  </si>
  <si>
    <t>4971587-708954</t>
    <phoneticPr fontId="8"/>
  </si>
  <si>
    <t>0121M</t>
  </si>
  <si>
    <t>PRGR-0121M</t>
    <phoneticPr fontId="8"/>
  </si>
  <si>
    <t>4971587-708978</t>
    <phoneticPr fontId="8"/>
  </si>
  <si>
    <t>0121E</t>
  </si>
  <si>
    <t>PRGR-0121E</t>
    <phoneticPr fontId="8"/>
  </si>
  <si>
    <t>約W250xH130mm</t>
  </si>
  <si>
    <t>シュガーバイン/黒陶器M</t>
    <phoneticPr fontId="8"/>
  </si>
  <si>
    <t>4971587-708848</t>
    <phoneticPr fontId="8"/>
  </si>
  <si>
    <t>0115S</t>
  </si>
  <si>
    <t>PRGR-0115S</t>
    <phoneticPr fontId="8"/>
  </si>
  <si>
    <t>4971587-708855</t>
  </si>
  <si>
    <t>0115E</t>
  </si>
  <si>
    <t>PRGR-0115E</t>
    <phoneticPr fontId="8"/>
  </si>
  <si>
    <t>約W175xH175mm</t>
  </si>
  <si>
    <t>エケベリアBR/黒陶器M</t>
    <phoneticPr fontId="8"/>
  </si>
  <si>
    <t>4971587-708824</t>
    <phoneticPr fontId="8"/>
  </si>
  <si>
    <t>0114S</t>
  </si>
  <si>
    <t>PRGR-0114S</t>
    <phoneticPr fontId="8"/>
  </si>
  <si>
    <t>4971587-708831</t>
    <phoneticPr fontId="8"/>
  </si>
  <si>
    <t>0114E</t>
  </si>
  <si>
    <t>PRGR-0114E</t>
    <phoneticPr fontId="8"/>
  </si>
  <si>
    <t>4971587-708800</t>
  </si>
  <si>
    <t>0113S</t>
  </si>
  <si>
    <t>PRGR-0113S</t>
  </si>
  <si>
    <t>4971587-708817</t>
    <phoneticPr fontId="8"/>
  </si>
  <si>
    <t>0113E</t>
  </si>
  <si>
    <t>PRGR-0113E</t>
    <phoneticPr fontId="8"/>
  </si>
  <si>
    <t>約W200xH140mm</t>
  </si>
  <si>
    <t>ハウスリーク/黒陶器M</t>
    <phoneticPr fontId="8"/>
  </si>
  <si>
    <t>4971587-708787</t>
  </si>
  <si>
    <t>0112S</t>
  </si>
  <si>
    <t>PRGR-0112S</t>
    <phoneticPr fontId="8"/>
  </si>
  <si>
    <t>4971587-708794</t>
    <phoneticPr fontId="8"/>
  </si>
  <si>
    <t>0112E</t>
  </si>
  <si>
    <t>PRGR-0112E</t>
    <phoneticPr fontId="8"/>
  </si>
  <si>
    <t>約W200ｘH130mm</t>
  </si>
  <si>
    <t>サッカレンテン毛付き/黒陶器M</t>
    <phoneticPr fontId="8"/>
  </si>
  <si>
    <t>4971587-708763</t>
  </si>
  <si>
    <t>0111S</t>
  </si>
  <si>
    <t>PRGR-0111S</t>
    <phoneticPr fontId="8"/>
  </si>
  <si>
    <t>4971587-708770</t>
  </si>
  <si>
    <t>0111E</t>
  </si>
  <si>
    <t>PRGR-0111E</t>
    <phoneticPr fontId="8"/>
  </si>
  <si>
    <t>約W180xH162mm</t>
  </si>
  <si>
    <t>アロエ/黒陶器M</t>
    <phoneticPr fontId="8"/>
  </si>
  <si>
    <t>4971587-708749</t>
    <phoneticPr fontId="8"/>
  </si>
  <si>
    <t>0110S</t>
  </si>
  <si>
    <t>PRGR-0110S</t>
  </si>
  <si>
    <t>4971587-708756</t>
    <phoneticPr fontId="8"/>
  </si>
  <si>
    <t>0110E</t>
  </si>
  <si>
    <t>PRGR-0110E</t>
    <phoneticPr fontId="8"/>
  </si>
  <si>
    <t>約W250ｘH130mm</t>
  </si>
  <si>
    <t>シュガーバイン/白陶器M</t>
    <phoneticPr fontId="8"/>
  </si>
  <si>
    <t>4971587-708718</t>
    <phoneticPr fontId="8"/>
  </si>
  <si>
    <t>0108S</t>
  </si>
  <si>
    <t>PRGR-0108S</t>
    <phoneticPr fontId="8"/>
  </si>
  <si>
    <t>4971587-708725</t>
    <phoneticPr fontId="8"/>
  </si>
  <si>
    <t>0108E</t>
  </si>
  <si>
    <t>PRGR-0108E</t>
    <phoneticPr fontId="8"/>
  </si>
  <si>
    <t>エケベリアBR/白陶器M</t>
    <phoneticPr fontId="8"/>
  </si>
  <si>
    <t>4971587-708695</t>
  </si>
  <si>
    <t>0107S</t>
  </si>
  <si>
    <t>PRGR-0107S</t>
    <phoneticPr fontId="8"/>
  </si>
  <si>
    <t>4971587-708701</t>
    <phoneticPr fontId="8"/>
  </si>
  <si>
    <t>0107E</t>
  </si>
  <si>
    <t>PRGR-0107E</t>
    <phoneticPr fontId="8"/>
  </si>
  <si>
    <t>4971587-708671</t>
  </si>
  <si>
    <t>0106S</t>
  </si>
  <si>
    <t>PRGR-0106S</t>
    <phoneticPr fontId="8"/>
  </si>
  <si>
    <t>4971587-708688</t>
    <phoneticPr fontId="8"/>
  </si>
  <si>
    <t>0106E</t>
  </si>
  <si>
    <t>PRGR-0106E</t>
  </si>
  <si>
    <t>約W200ｘH140mm</t>
  </si>
  <si>
    <t>ハウスリーク/白陶器M</t>
    <phoneticPr fontId="8"/>
  </si>
  <si>
    <t>4971587-708657</t>
  </si>
  <si>
    <t>0105S</t>
  </si>
  <si>
    <t>PRGR-0105S</t>
    <phoneticPr fontId="8"/>
  </si>
  <si>
    <t>4971587-708664</t>
    <phoneticPr fontId="8"/>
  </si>
  <si>
    <t>0105E</t>
  </si>
  <si>
    <t>PRGR-0105E</t>
    <phoneticPr fontId="8"/>
  </si>
  <si>
    <t>サッカレンテン毛付き/白陶器M</t>
    <phoneticPr fontId="8"/>
  </si>
  <si>
    <t>4971587-708633</t>
    <phoneticPr fontId="8"/>
  </si>
  <si>
    <t>0104S</t>
  </si>
  <si>
    <t>PRGR-0104S</t>
    <phoneticPr fontId="8"/>
  </si>
  <si>
    <t>4971587-708640</t>
    <phoneticPr fontId="8"/>
  </si>
  <si>
    <t>0104E</t>
  </si>
  <si>
    <t>PRGR-0104E</t>
    <phoneticPr fontId="8"/>
  </si>
  <si>
    <t>約W150ｘH170mm</t>
  </si>
  <si>
    <t>アロエ/白陶器Ｍ</t>
    <phoneticPr fontId="8"/>
  </si>
  <si>
    <t>4971587-708619</t>
    <phoneticPr fontId="8"/>
  </si>
  <si>
    <t>0103S</t>
  </si>
  <si>
    <t>PRGR-0103S</t>
    <phoneticPr fontId="8"/>
  </si>
  <si>
    <t>4971587-708626</t>
    <phoneticPr fontId="8"/>
  </si>
  <si>
    <t>0103E</t>
  </si>
  <si>
    <t>PRGR-0103E</t>
    <phoneticPr fontId="8"/>
  </si>
  <si>
    <t>約W200xH130mm</t>
    <phoneticPr fontId="8"/>
  </si>
  <si>
    <t>シュガーバイン/黒陶器S</t>
    <phoneticPr fontId="8"/>
  </si>
  <si>
    <t>4971587-708589</t>
    <phoneticPr fontId="8"/>
  </si>
  <si>
    <t>0101S</t>
  </si>
  <si>
    <t>PRGR-0101S</t>
    <phoneticPr fontId="8"/>
  </si>
  <si>
    <t>4971587-708596</t>
    <phoneticPr fontId="8"/>
  </si>
  <si>
    <t>0101E</t>
  </si>
  <si>
    <t>PRGR-0101E</t>
    <phoneticPr fontId="8"/>
  </si>
  <si>
    <t>約W110xH250mm</t>
  </si>
  <si>
    <t>ファーンＳ/黒陶器Ｓ</t>
    <phoneticPr fontId="8"/>
  </si>
  <si>
    <t>4971587-708572</t>
    <phoneticPr fontId="8"/>
  </si>
  <si>
    <t>0100M</t>
  </si>
  <si>
    <t>PRGR-0100M</t>
    <phoneticPr fontId="8"/>
  </si>
  <si>
    <r>
      <t>約W50×D40×H40cm  器のみ：</t>
    </r>
    <r>
      <rPr>
        <sz val="6"/>
        <color rgb="FFFF0000"/>
        <rFont val="游ゴシック"/>
        <family val="3"/>
        <charset val="128"/>
      </rPr>
      <t>Φ19</t>
    </r>
    <r>
      <rPr>
        <sz val="6"/>
        <rFont val="游ゴシック"/>
        <family val="3"/>
        <charset val="128"/>
      </rPr>
      <t>×H18cm</t>
    </r>
    <phoneticPr fontId="8"/>
  </si>
  <si>
    <t>01</t>
    <phoneticPr fontId="8"/>
  </si>
  <si>
    <t>シダファーン/黒陶器Ｓ</t>
    <phoneticPr fontId="8"/>
  </si>
  <si>
    <t>4971587-708565</t>
  </si>
  <si>
    <t>0099M</t>
  </si>
  <si>
    <t>PRGR-0099M</t>
    <phoneticPr fontId="8"/>
  </si>
  <si>
    <t>約W110xH110mm</t>
  </si>
  <si>
    <t>エケベリアBR/黒陶器S</t>
    <phoneticPr fontId="8"/>
  </si>
  <si>
    <t>4971587-708541</t>
    <phoneticPr fontId="8"/>
  </si>
  <si>
    <t>0098S</t>
  </si>
  <si>
    <t>PRGR-0098S</t>
    <phoneticPr fontId="8"/>
  </si>
  <si>
    <t>4971587-708558</t>
    <phoneticPr fontId="8"/>
  </si>
  <si>
    <t>0098E</t>
  </si>
  <si>
    <t>PRGR-0098E</t>
    <phoneticPr fontId="8"/>
  </si>
  <si>
    <t>4971587-708527</t>
    <phoneticPr fontId="8"/>
  </si>
  <si>
    <t>0097S</t>
  </si>
  <si>
    <t>PRGR-0097S</t>
  </si>
  <si>
    <t>4971587-708534</t>
    <phoneticPr fontId="8"/>
  </si>
  <si>
    <t>0097E</t>
  </si>
  <si>
    <t>PRGR-0097E</t>
    <phoneticPr fontId="8"/>
  </si>
  <si>
    <t>約W110xh140mm</t>
  </si>
  <si>
    <t>サッカレンテン毛付き/黒陶器Ｓ</t>
    <phoneticPr fontId="8"/>
  </si>
  <si>
    <t>4971587-708503</t>
    <phoneticPr fontId="8"/>
  </si>
  <si>
    <t>0096S</t>
  </si>
  <si>
    <t>PRGR-0096S</t>
  </si>
  <si>
    <t>4971587-708510</t>
    <phoneticPr fontId="8"/>
  </si>
  <si>
    <t>0096E</t>
  </si>
  <si>
    <t>PRGR-0096E</t>
    <phoneticPr fontId="8"/>
  </si>
  <si>
    <t>約W108xH100mm</t>
  </si>
  <si>
    <t>スプラウト/黒陶器Ｓ</t>
    <phoneticPr fontId="8"/>
  </si>
  <si>
    <t>4971587-708480</t>
    <phoneticPr fontId="8"/>
  </si>
  <si>
    <t>0094</t>
  </si>
  <si>
    <t>PRGR-0094</t>
    <phoneticPr fontId="8"/>
  </si>
  <si>
    <t>約W20×D15×H13cm　器のみ：Φ10.8×H5.6cm</t>
  </si>
  <si>
    <t>シュガーバイン 白陶器S</t>
  </si>
  <si>
    <t>4971587708466</t>
    <phoneticPr fontId="8"/>
  </si>
  <si>
    <t>0093S</t>
    <phoneticPr fontId="8"/>
  </si>
  <si>
    <t>PRGR-0093S</t>
    <phoneticPr fontId="8"/>
  </si>
  <si>
    <t>4971587708473</t>
    <phoneticPr fontId="8"/>
  </si>
  <si>
    <t>0093E</t>
    <phoneticPr fontId="8"/>
  </si>
  <si>
    <t>PRGR-0093E</t>
    <phoneticPr fontId="8"/>
  </si>
  <si>
    <t>ファーンＳ/白陶器Ｓ</t>
    <rPh sb="6" eb="7">
      <t>シロ</t>
    </rPh>
    <phoneticPr fontId="8"/>
  </si>
  <si>
    <t>4971587-708459</t>
  </si>
  <si>
    <t>0092M</t>
  </si>
  <si>
    <t>PRGR-0092M</t>
    <phoneticPr fontId="8"/>
  </si>
  <si>
    <t>シダファーン/白陶器Ｓ</t>
    <rPh sb="7" eb="8">
      <t>シロ</t>
    </rPh>
    <phoneticPr fontId="8"/>
  </si>
  <si>
    <t>4971587-708442</t>
    <phoneticPr fontId="8"/>
  </si>
  <si>
    <t>0091M</t>
  </si>
  <si>
    <t>PRGR-0091M</t>
    <phoneticPr fontId="8"/>
  </si>
  <si>
    <t>エケベリアBR/白陶器S</t>
    <rPh sb="8" eb="9">
      <t>シロ</t>
    </rPh>
    <phoneticPr fontId="8"/>
  </si>
  <si>
    <t>4971587-708428</t>
  </si>
  <si>
    <t>0090S</t>
  </si>
  <si>
    <t>PRGR-0090S</t>
  </si>
  <si>
    <t>4971587-708435</t>
    <phoneticPr fontId="8"/>
  </si>
  <si>
    <t>0090E</t>
  </si>
  <si>
    <t>PRGR-0090E</t>
  </si>
  <si>
    <t>4971587-708404</t>
  </si>
  <si>
    <t>0089S</t>
  </si>
  <si>
    <t>PRGR-0089S</t>
    <phoneticPr fontId="8"/>
  </si>
  <si>
    <t>4971587-708411</t>
  </si>
  <si>
    <t>0089E</t>
  </si>
  <si>
    <t>PRGR-0089E</t>
  </si>
  <si>
    <t>サッカレンテン毛付き/白陶器Ｓ</t>
    <phoneticPr fontId="8"/>
  </si>
  <si>
    <t>4971587-708381</t>
    <phoneticPr fontId="8"/>
  </si>
  <si>
    <t>0088S</t>
  </si>
  <si>
    <t>PRGR-0088S</t>
  </si>
  <si>
    <t>4971587-708398</t>
  </si>
  <si>
    <t>0088E</t>
  </si>
  <si>
    <t>PRGR-0088E</t>
  </si>
  <si>
    <t>スプラウト/白陶器Ｓ</t>
    <phoneticPr fontId="8"/>
  </si>
  <si>
    <t>4971587-708367</t>
    <phoneticPr fontId="8"/>
  </si>
  <si>
    <t>0086</t>
  </si>
  <si>
    <t>PRGR-0086</t>
  </si>
  <si>
    <t>約W60xH65～110mm</t>
    <phoneticPr fontId="8"/>
  </si>
  <si>
    <t>多肉植物３種セット</t>
    <phoneticPr fontId="8"/>
  </si>
  <si>
    <t>4971587-706431</t>
  </si>
  <si>
    <t>0085M</t>
  </si>
  <si>
    <t>PRGR-0085M</t>
  </si>
  <si>
    <t>約W250xH45mm</t>
  </si>
  <si>
    <t>スプラウトマット</t>
    <phoneticPr fontId="8"/>
  </si>
  <si>
    <t>4971587-704055</t>
  </si>
  <si>
    <t>0067</t>
  </si>
  <si>
    <t>PRGR-0067</t>
  </si>
  <si>
    <t>約W260mm</t>
  </si>
  <si>
    <t>モスシートＭ</t>
    <phoneticPr fontId="8"/>
  </si>
  <si>
    <t>4971587-704031</t>
    <phoneticPr fontId="8"/>
  </si>
  <si>
    <t>0051</t>
  </si>
  <si>
    <t>PRGR-0051</t>
  </si>
  <si>
    <t>ウンベラータ/ＭＤＦベース ＢＲ</t>
  </si>
  <si>
    <t>4971587-700101</t>
  </si>
  <si>
    <t>0050</t>
  </si>
  <si>
    <t>PRGR-0050</t>
  </si>
  <si>
    <t>A15(植物）A17（器）</t>
    <rPh sb="4" eb="5">
      <t>ショク</t>
    </rPh>
    <rPh sb="5" eb="6">
      <t>ブツ</t>
    </rPh>
    <rPh sb="11" eb="12">
      <t>ウツワ</t>
    </rPh>
    <phoneticPr fontId="8"/>
  </si>
  <si>
    <t>約W800ｘD８00×H2200mm</t>
    <phoneticPr fontId="8"/>
  </si>
  <si>
    <t>バンブー/ＭＤＦスクエア ＢＲ</t>
  </si>
  <si>
    <t>4971587-710537</t>
    <phoneticPr fontId="8"/>
  </si>
  <si>
    <t>0049W</t>
  </si>
  <si>
    <t>PRGR-0049W</t>
    <phoneticPr fontId="8"/>
  </si>
  <si>
    <t>A16(植物）A18（器）</t>
    <rPh sb="4" eb="5">
      <t>ショク</t>
    </rPh>
    <rPh sb="5" eb="6">
      <t>ブツ</t>
    </rPh>
    <rPh sb="11" eb="12">
      <t>ウツワ</t>
    </rPh>
    <phoneticPr fontId="8"/>
  </si>
  <si>
    <t>4971587-700095</t>
    <phoneticPr fontId="8"/>
  </si>
  <si>
    <t>0049R</t>
  </si>
  <si>
    <t>PRGR-0049R</t>
    <phoneticPr fontId="8"/>
  </si>
  <si>
    <t>4971587-710544</t>
    <phoneticPr fontId="8"/>
  </si>
  <si>
    <t>0049E</t>
  </si>
  <si>
    <t>PRGR-0049E</t>
    <phoneticPr fontId="8"/>
  </si>
  <si>
    <t>約W600ｘD360×H1480mm</t>
    <phoneticPr fontId="8"/>
  </si>
  <si>
    <t>サンセベリア/ＭＤＦオーバル ＷＨ</t>
  </si>
  <si>
    <t>4971587-710551</t>
    <phoneticPr fontId="8"/>
  </si>
  <si>
    <t>0047W</t>
  </si>
  <si>
    <t>PRGR-0047W</t>
    <phoneticPr fontId="8"/>
  </si>
  <si>
    <t>4971587-700071</t>
    <phoneticPr fontId="8"/>
  </si>
  <si>
    <t>0047R</t>
  </si>
  <si>
    <t>PRGR-0047R</t>
    <phoneticPr fontId="8"/>
  </si>
  <si>
    <t>4971587-710568</t>
    <phoneticPr fontId="8"/>
  </si>
  <si>
    <t>0047E</t>
  </si>
  <si>
    <t>PRGR-0047E</t>
    <phoneticPr fontId="8"/>
  </si>
  <si>
    <t>ポリエステル、プラスチック　器：合成樹脂　</t>
    <phoneticPr fontId="8"/>
  </si>
  <si>
    <t>【30%OFF】返品完成品_PRGR-1249BWのインスタパック済</t>
    <rPh sb="33" eb="34">
      <t>スミ</t>
    </rPh>
    <phoneticPr fontId="8"/>
  </si>
  <si>
    <t>PRGI-0833BG(コード1372100673-01）</t>
    <phoneticPr fontId="8"/>
  </si>
  <si>
    <t>ドウダンツツジ GWプランター H165cm ボーダーホワイト</t>
    <phoneticPr fontId="8"/>
  </si>
  <si>
    <t>PRGI-0833BW</t>
    <phoneticPr fontId="8"/>
  </si>
  <si>
    <t>【30%OFF】返品完成品_PRGR-1249BGのインスタパック済</t>
    <rPh sb="33" eb="34">
      <t>スミ</t>
    </rPh>
    <phoneticPr fontId="8"/>
  </si>
  <si>
    <t>PRGI-0833BW(コード1372100673-02）</t>
    <phoneticPr fontId="8"/>
  </si>
  <si>
    <t>ドウダンツツジ GWプランター H165cm ボーダーグレ―</t>
    <phoneticPr fontId="8"/>
  </si>
  <si>
    <t>PRGI-0833BG</t>
    <phoneticPr fontId="8"/>
  </si>
  <si>
    <t>24年8月10日発売</t>
    <rPh sb="2" eb="3">
      <t>ネン</t>
    </rPh>
    <rPh sb="4" eb="5">
      <t>ガツ</t>
    </rPh>
    <rPh sb="7" eb="8">
      <t>ヒ</t>
    </rPh>
    <rPh sb="8" eb="10">
      <t>ハツバイ</t>
    </rPh>
    <phoneticPr fontId="8"/>
  </si>
  <si>
    <t>プラスチック　器：合成樹脂　</t>
    <phoneticPr fontId="8"/>
  </si>
  <si>
    <t>セール価格\25,000【50％OFF】</t>
    <rPh sb="3" eb="5">
      <t>カカク</t>
    </rPh>
    <phoneticPr fontId="8"/>
  </si>
  <si>
    <t>約W70×D60×H155cm　 器のみ：Φ31×H29cm</t>
    <phoneticPr fontId="8"/>
  </si>
  <si>
    <t>エバーフレッシュ GWプランター H155cm</t>
  </si>
  <si>
    <t>PRGI-0832</t>
    <phoneticPr fontId="8"/>
  </si>
  <si>
    <t>プラスチック、天然樹皮　カバー：ポリカーボネート　プレート：メラミン</t>
    <phoneticPr fontId="8"/>
  </si>
  <si>
    <t>セール価格\10,400【35％OFF】</t>
    <rPh sb="3" eb="5">
      <t>カカク</t>
    </rPh>
    <phoneticPr fontId="8"/>
  </si>
  <si>
    <t xml:space="preserve">Φ31×H23cm　カバーのみ：Φ28×H22.5cm　プレートのみ：Φ31×H2cm </t>
    <phoneticPr fontId="8"/>
  </si>
  <si>
    <t>多肉植物 ポリカーボネートカバー付</t>
  </si>
  <si>
    <t>PRGI-0830</t>
    <phoneticPr fontId="8"/>
  </si>
  <si>
    <t>ポリエステル、プラスチック　器：アイアン</t>
    <phoneticPr fontId="8"/>
  </si>
  <si>
    <t>セール価格\10,500【30％OFF】</t>
    <rPh sb="3" eb="5">
      <t>カカク</t>
    </rPh>
    <phoneticPr fontId="8"/>
  </si>
  <si>
    <t>約W38×D38×H85cm　 器のみ：約W15×D15×H72cm</t>
    <phoneticPr fontId="8"/>
  </si>
  <si>
    <t>アイビーのアイアンスタンドS BK</t>
    <phoneticPr fontId="8"/>
  </si>
  <si>
    <t>PRGI-0822BKS</t>
    <phoneticPr fontId="8"/>
  </si>
  <si>
    <t>A-45号蓋開け</t>
    <phoneticPr fontId="8"/>
  </si>
  <si>
    <t>セール価格\24,500【30％OFF】</t>
    <rPh sb="3" eb="5">
      <t>カカク</t>
    </rPh>
    <phoneticPr fontId="8"/>
  </si>
  <si>
    <t xml:space="preserve">約W60×D45×H115cm　 器のみ：約W23×D23×H90cm　　 </t>
    <phoneticPr fontId="8"/>
  </si>
  <si>
    <t>アイビーのアイアンスタンドL BK</t>
    <phoneticPr fontId="8"/>
  </si>
  <si>
    <t>PRGI-0822BKL</t>
    <phoneticPr fontId="8"/>
  </si>
  <si>
    <t>セール価格\12,600【30％OFF】</t>
    <rPh sb="3" eb="5">
      <t>カカク</t>
    </rPh>
    <phoneticPr fontId="8"/>
  </si>
  <si>
    <t xml:space="preserve">約W40×D35×H90cm　 器のみ：約W15×D15×H72cm　 </t>
    <phoneticPr fontId="8"/>
  </si>
  <si>
    <t>アイアンのグリーンアレンジS WH</t>
    <phoneticPr fontId="8"/>
  </si>
  <si>
    <t>PRGI-0801WHS</t>
    <phoneticPr fontId="8"/>
  </si>
  <si>
    <t>元の箱A-72又はA-45号蓋開け</t>
    <rPh sb="0" eb="1">
      <t>モト</t>
    </rPh>
    <rPh sb="2" eb="3">
      <t>ハコ</t>
    </rPh>
    <rPh sb="7" eb="8">
      <t>マタ</t>
    </rPh>
    <rPh sb="14" eb="16">
      <t>フタア</t>
    </rPh>
    <phoneticPr fontId="8"/>
  </si>
  <si>
    <t xml:space="preserve">約W58×D45×H112cm　 器のみ：約W23×D23×H90cm　　 </t>
    <phoneticPr fontId="8"/>
  </si>
  <si>
    <t>アイアンのグリーンアレンジL WH</t>
    <phoneticPr fontId="8"/>
  </si>
  <si>
    <t>PRGI-0801WHL</t>
    <phoneticPr fontId="8"/>
  </si>
  <si>
    <t>アイアンのグリーンアレンジS BK</t>
    <phoneticPr fontId="8"/>
  </si>
  <si>
    <t>PRGI-0801BKS</t>
    <phoneticPr fontId="8"/>
  </si>
  <si>
    <t>アイアンのグリーンアレンジL BK</t>
    <phoneticPr fontId="8"/>
  </si>
  <si>
    <t>PRGI-0801BKL</t>
    <phoneticPr fontId="8"/>
  </si>
  <si>
    <t>約W21×D23×H22cm　ラッピング付き 約W30×D24×H31cm</t>
    <phoneticPr fontId="8"/>
  </si>
  <si>
    <t>Xmas ローズブーケ</t>
  </si>
  <si>
    <t>PRGI-0761</t>
    <phoneticPr fontId="8"/>
  </si>
  <si>
    <t>花束</t>
  </si>
  <si>
    <t>約W25×D13×H80cm</t>
    <phoneticPr fontId="8"/>
  </si>
  <si>
    <t>Xmas 雪付きローズ スワッグ</t>
  </si>
  <si>
    <t>PRGI-0760</t>
  </si>
  <si>
    <t>約W43×D20×H40cm</t>
    <phoneticPr fontId="8"/>
  </si>
  <si>
    <t>Xmas 雪付きマグノリア リース</t>
  </si>
  <si>
    <t>PRGI-0759</t>
    <phoneticPr fontId="8"/>
  </si>
  <si>
    <t>A-75号</t>
    <rPh sb="4" eb="5">
      <t>ゴウ</t>
    </rPh>
    <phoneticPr fontId="8"/>
  </si>
  <si>
    <t>VR22006入荷箱</t>
    <phoneticPr fontId="8"/>
  </si>
  <si>
    <t>【40%OFF】限定6</t>
    <rPh sb="8" eb="10">
      <t>ゲンテイ</t>
    </rPh>
    <phoneticPr fontId="8"/>
  </si>
  <si>
    <t>約W90×D90×H215cm　器のみ：Φ40×H39cm</t>
    <phoneticPr fontId="8"/>
  </si>
  <si>
    <t>ユーカリ バスケット  H215cm  グレー</t>
  </si>
  <si>
    <t>PRGI-0713</t>
  </si>
  <si>
    <t>レムリアポット（天然材）</t>
  </si>
  <si>
    <t>【40%OFF】限定5</t>
    <rPh sb="8" eb="10">
      <t>ゲンテイ</t>
    </rPh>
    <phoneticPr fontId="8"/>
  </si>
  <si>
    <t>約W70×D70×H160cm　器のみ：Φ29×H31cm</t>
    <phoneticPr fontId="8"/>
  </si>
  <si>
    <t>ユーカリ バスケット  H160cm  グレー</t>
    <phoneticPr fontId="8"/>
  </si>
  <si>
    <t>PRGI-0712</t>
    <phoneticPr fontId="8"/>
  </si>
  <si>
    <t>ポリエステル、プラスチック　器：合成樹脂　付属品：ココヤシファイバー（天然材）</t>
    <phoneticPr fontId="8"/>
  </si>
  <si>
    <t>【30%OFF】</t>
    <phoneticPr fontId="8"/>
  </si>
  <si>
    <t>約W55×D45×H138cm　器のみ：Φ23×H42cm</t>
    <phoneticPr fontId="8"/>
  </si>
  <si>
    <t>ユッカ TPプランター H138cm</t>
    <phoneticPr fontId="8"/>
  </si>
  <si>
    <t>PRGI-0651</t>
    <phoneticPr fontId="8"/>
  </si>
  <si>
    <t>TPプランター</t>
  </si>
  <si>
    <t>約W27×D14×H70cm</t>
    <phoneticPr fontId="8"/>
  </si>
  <si>
    <t xml:space="preserve">メープル×ベリー スワッグ </t>
    <phoneticPr fontId="8"/>
  </si>
  <si>
    <t>PRGI-0649E</t>
    <phoneticPr fontId="8"/>
  </si>
  <si>
    <t>ポリエステル、プラスチック　フレーム：木製</t>
    <phoneticPr fontId="8"/>
  </si>
  <si>
    <t>約W27×D12×H36cm　フレームのみ：W24×D5.5×H24cm</t>
    <phoneticPr fontId="8"/>
  </si>
  <si>
    <t xml:space="preserve">アンティーク風フレーム ダリア×ベリー </t>
    <phoneticPr fontId="8"/>
  </si>
  <si>
    <t>PRGI-0647</t>
    <phoneticPr fontId="8"/>
  </si>
  <si>
    <t>ポリエステル、プラスチック　器：ガラス</t>
    <phoneticPr fontId="8"/>
  </si>
  <si>
    <t>φ14×H35cm</t>
    <phoneticPr fontId="8"/>
  </si>
  <si>
    <t xml:space="preserve">プミラ×エキノプス ガラスベース </t>
    <phoneticPr fontId="8"/>
  </si>
  <si>
    <t>PRGI-0626</t>
    <phoneticPr fontId="8"/>
  </si>
  <si>
    <t>ガラスベース</t>
  </si>
  <si>
    <t>ポリエステル、プラスチック&lt;br&gt;器：陶器（造花専用）・生花で利用する場合は、一回り小さいカップ等を中に入れて使用してください。</t>
    <phoneticPr fontId="8"/>
  </si>
  <si>
    <t>約W30×D25×H58cm　器のみ：Φ10×H19cm</t>
    <phoneticPr fontId="8"/>
  </si>
  <si>
    <t xml:space="preserve">ルリタマアザミ ストレートラインベース </t>
    <phoneticPr fontId="8"/>
  </si>
  <si>
    <t>PRGI-0621</t>
    <phoneticPr fontId="8"/>
  </si>
  <si>
    <t>グリーンアレンジ</t>
  </si>
  <si>
    <t>約W35×D30×H72cm　器のみ：Φ10×H19cm</t>
    <phoneticPr fontId="8"/>
  </si>
  <si>
    <t>ハイドレンジア ストレートラインベース</t>
    <phoneticPr fontId="8"/>
  </si>
  <si>
    <t>PRGI-0620</t>
    <phoneticPr fontId="8"/>
  </si>
  <si>
    <t>ポリエステル、プラスチック　リース土台：天然材</t>
    <phoneticPr fontId="8"/>
  </si>
  <si>
    <t>約W28×D13×H57cm</t>
    <phoneticPr fontId="8"/>
  </si>
  <si>
    <t>アマリリス×アジサイ リース</t>
    <phoneticPr fontId="8"/>
  </si>
  <si>
    <t>PRGI-0558</t>
    <phoneticPr fontId="8"/>
  </si>
  <si>
    <t>A-61号</t>
  </si>
  <si>
    <t>セール価格\15,000【50％OFF】</t>
    <rPh sb="3" eb="5">
      <t>カカク</t>
    </rPh>
    <phoneticPr fontId="8"/>
  </si>
  <si>
    <t>約W55×D55×H145cm　 器のみ：W22×D22×H42cm</t>
    <phoneticPr fontId="8"/>
  </si>
  <si>
    <t>ユッカ TPスクエアプランター H145cm</t>
  </si>
  <si>
    <t>PRGI-0507</t>
    <phoneticPr fontId="8"/>
  </si>
  <si>
    <t>【40%OFF】限定10　返品完成品</t>
    <rPh sb="8" eb="10">
      <t>ゲンテイ</t>
    </rPh>
    <phoneticPr fontId="8"/>
  </si>
  <si>
    <t>約W55×D38×H105cm　器のみ：Φ10×H35cm</t>
    <phoneticPr fontId="8"/>
  </si>
  <si>
    <t>ローズ イエロー アーセンウエア</t>
  </si>
  <si>
    <t>4589635439325</t>
    <phoneticPr fontId="8"/>
  </si>
  <si>
    <t>PRGI-0004</t>
    <phoneticPr fontId="8"/>
  </si>
  <si>
    <t>【40%OFF】限定16　返品完成品</t>
    <rPh sb="8" eb="10">
      <t>ゲンテイ</t>
    </rPh>
    <phoneticPr fontId="8"/>
  </si>
  <si>
    <t>ローズ ホワイト アーセンウエア</t>
  </si>
  <si>
    <t>4589635439318</t>
    <phoneticPr fontId="8"/>
  </si>
  <si>
    <t>PRGI-0003</t>
    <phoneticPr fontId="8"/>
  </si>
  <si>
    <t>ポリエステル、プラスチック　器：ガラス　付属品：白玉石</t>
    <rPh sb="14" eb="15">
      <t>ウツワ</t>
    </rPh>
    <rPh sb="20" eb="23">
      <t>フゾクヒン</t>
    </rPh>
    <rPh sb="24" eb="26">
      <t>シロタマ</t>
    </rPh>
    <rPh sb="26" eb="27">
      <t>イシ</t>
    </rPh>
    <phoneticPr fontId="8"/>
  </si>
  <si>
    <t>【40%OFF】限定12　返品完成品</t>
    <rPh sb="8" eb="10">
      <t>ゲンテイ</t>
    </rPh>
    <phoneticPr fontId="8"/>
  </si>
  <si>
    <t>約W55×D35×H110cm　器のみ：Φ10×H40cm</t>
    <phoneticPr fontId="8"/>
  </si>
  <si>
    <t xml:space="preserve">ベリー×ユーカリ ガラスシリンダー </t>
  </si>
  <si>
    <t>4589635439301</t>
    <phoneticPr fontId="8"/>
  </si>
  <si>
    <t>PRGI-0002</t>
    <phoneticPr fontId="8"/>
  </si>
  <si>
    <t>【40%OFF】限定7　返品完成品</t>
    <rPh sb="8" eb="10">
      <t>ゲンテイ</t>
    </rPh>
    <phoneticPr fontId="8"/>
  </si>
  <si>
    <t>約W50×D35×H110cm　器のみ：Φ10×H40cm</t>
    <phoneticPr fontId="8"/>
  </si>
  <si>
    <t xml:space="preserve">パンパス×ユーカリ ガラスシリンダー </t>
  </si>
  <si>
    <t>4589635439295</t>
    <phoneticPr fontId="8"/>
  </si>
  <si>
    <t>PRGI-0001</t>
    <phoneticPr fontId="8"/>
  </si>
  <si>
    <t>約W25×D17×H28cm</t>
    <phoneticPr fontId="8"/>
  </si>
  <si>
    <t xml:space="preserve">胡蝶蘭×ドラセナ ウォーターS  </t>
  </si>
  <si>
    <t>PRGF-0068</t>
  </si>
  <si>
    <t>花束・アレンジメント</t>
    <phoneticPr fontId="8"/>
  </si>
  <si>
    <t>約W40×D16×H28cm</t>
    <phoneticPr fontId="8"/>
  </si>
  <si>
    <t xml:space="preserve">胡蝶蘭×ドラセナ ウォーターM  </t>
  </si>
  <si>
    <t>PRGF-0067</t>
  </si>
  <si>
    <t>約W20×D14×H18cm</t>
  </si>
  <si>
    <t xml:space="preserve">胡蝶蘭×スノーボール ウォーターS   </t>
  </si>
  <si>
    <t>PRGF-0066</t>
    <phoneticPr fontId="8"/>
  </si>
  <si>
    <t>約W30×D20×H23cm</t>
    <phoneticPr fontId="8"/>
  </si>
  <si>
    <t xml:space="preserve">胡蝶蘭×スノーボール ウォーターM  </t>
  </si>
  <si>
    <t>PRGF-0065</t>
    <phoneticPr fontId="8"/>
  </si>
  <si>
    <t>W22×D15×H23cm　BOX入：W17×D17×H23cm　器のみ：W15.2×D7×H13.5cm</t>
    <phoneticPr fontId="8"/>
  </si>
  <si>
    <t xml:space="preserve">ローズのウォーターアレンジ イエロー  </t>
  </si>
  <si>
    <t>PRGF-0064YE</t>
  </si>
  <si>
    <t xml:space="preserve">ローズのウォーターアレンジ ピンク  </t>
  </si>
  <si>
    <t>PRGF-0064PK</t>
    <phoneticPr fontId="8"/>
  </si>
  <si>
    <t>約W30×D28×H60cm</t>
    <phoneticPr fontId="8"/>
  </si>
  <si>
    <t xml:space="preserve">胡蝶蘭2本立ち プラージュ  </t>
  </si>
  <si>
    <t>PRGF-0063</t>
    <phoneticPr fontId="8"/>
  </si>
  <si>
    <t xml:space="preserve">胡蝶蘭5本立ち 白陶器  </t>
  </si>
  <si>
    <t>PRGF-0062</t>
    <phoneticPr fontId="8"/>
  </si>
  <si>
    <t xml:space="preserve">胡蝶蘭3本立ち プラージュ  </t>
  </si>
  <si>
    <t>PRGF-0061</t>
    <phoneticPr fontId="8"/>
  </si>
  <si>
    <t>約W15×D11×H40cm</t>
    <phoneticPr fontId="8"/>
  </si>
  <si>
    <t xml:space="preserve">胡蝶蘭 フレームL  </t>
  </si>
  <si>
    <t>PRGF-0060</t>
  </si>
  <si>
    <t>約W18×D11×H18cm</t>
    <phoneticPr fontId="8"/>
  </si>
  <si>
    <t xml:space="preserve">胡蝶蘭 フレームS   </t>
  </si>
  <si>
    <t>PRGF-0059</t>
    <phoneticPr fontId="8"/>
  </si>
  <si>
    <t>W50× D35× H65cm　器のみ：Φ22×H23cm（口径14.5cm）</t>
    <phoneticPr fontId="8"/>
  </si>
  <si>
    <t xml:space="preserve">カラー カンバーベース  </t>
  </si>
  <si>
    <t>PREC-0020</t>
    <phoneticPr fontId="8"/>
  </si>
  <si>
    <t>約W24×D24×H24cm</t>
    <phoneticPr fontId="8"/>
  </si>
  <si>
    <t>リシアンサス WaterアレンジM</t>
    <phoneticPr fontId="8"/>
  </si>
  <si>
    <t>PREC-0019</t>
  </si>
  <si>
    <t>約W18×D18×H19cm</t>
  </si>
  <si>
    <t>リシアンサス WaterアレンジS</t>
    <phoneticPr fontId="8"/>
  </si>
  <si>
    <t>PREC-0018</t>
    <phoneticPr fontId="8"/>
  </si>
  <si>
    <t>鉄</t>
    <rPh sb="0" eb="1">
      <t>テツ</t>
    </rPh>
    <phoneticPr fontId="8"/>
  </si>
  <si>
    <t>A-2号</t>
    <phoneticPr fontId="8"/>
  </si>
  <si>
    <t>ピック芯</t>
    <phoneticPr fontId="8"/>
  </si>
  <si>
    <t>PREC-0017</t>
    <phoneticPr fontId="8"/>
  </si>
  <si>
    <t>約H68cm　花径：約4.5～7.5cm</t>
    <rPh sb="10" eb="11">
      <t>ヤク</t>
    </rPh>
    <phoneticPr fontId="1"/>
  </si>
  <si>
    <t>ワイルドローズ イエロー</t>
  </si>
  <si>
    <t>4589635430438</t>
  </si>
  <si>
    <t>PRE-0124</t>
  </si>
  <si>
    <t>約H40cm　花径：約3～6.5cm</t>
  </si>
  <si>
    <t>スプレーローズ 薔薇 レッド</t>
  </si>
  <si>
    <t>4589635430339</t>
  </si>
  <si>
    <t>PRE-0122</t>
  </si>
  <si>
    <t>約H68cm　花径：約4.5～7.5cm</t>
    <rPh sb="0" eb="1">
      <t>ヤク</t>
    </rPh>
    <rPh sb="10" eb="11">
      <t>ヤク</t>
    </rPh>
    <phoneticPr fontId="1"/>
  </si>
  <si>
    <t>ワイルドローズ ピンク</t>
  </si>
  <si>
    <t>4589635430315</t>
  </si>
  <si>
    <t>PRE-0120</t>
  </si>
  <si>
    <t>約H68cm</t>
  </si>
  <si>
    <t>菖蒲 ショウブ</t>
  </si>
  <si>
    <t>4589635427483</t>
    <phoneticPr fontId="8"/>
  </si>
  <si>
    <t>PRE-0116</t>
    <phoneticPr fontId="8"/>
  </si>
  <si>
    <t>約H51cm</t>
  </si>
  <si>
    <t>カラーリリィM クリーム</t>
  </si>
  <si>
    <t>4589635426684</t>
  </si>
  <si>
    <t>PRE-0113</t>
  </si>
  <si>
    <t>約H80cm</t>
  </si>
  <si>
    <t>カラーリリィL クリーム</t>
  </si>
  <si>
    <t>4589635426677</t>
  </si>
  <si>
    <t>PRE-0112</t>
    <phoneticPr fontId="8"/>
  </si>
  <si>
    <t>約H40cm</t>
  </si>
  <si>
    <t xml:space="preserve">ユーカリ実付き テトラゴナ </t>
  </si>
  <si>
    <t>4589635425052</t>
  </si>
  <si>
    <t>PRE-0111</t>
  </si>
  <si>
    <t>H35cm　花径：約Φ11cm</t>
    <rPh sb="7" eb="8">
      <t>ケイ</t>
    </rPh>
    <phoneticPr fontId="1"/>
  </si>
  <si>
    <t>葉ボタン</t>
  </si>
  <si>
    <t>4589635426646</t>
  </si>
  <si>
    <t>PRE-0095</t>
  </si>
  <si>
    <t>約H48cm　花径：約11cm</t>
  </si>
  <si>
    <t>ダリア ピンク</t>
  </si>
  <si>
    <t>4589635428107</t>
  </si>
  <si>
    <t>PRE-0089</t>
  </si>
  <si>
    <t>スキミア ルベラ</t>
  </si>
  <si>
    <t>4589635426714</t>
  </si>
  <si>
    <t>PRE-0087</t>
  </si>
  <si>
    <t>約H75cm　花径：約6～7cm</t>
  </si>
  <si>
    <t>リシアンサス トルコ桔梗 モーブピンク</t>
  </si>
  <si>
    <t>4589635426738</t>
  </si>
  <si>
    <t>PRE-0071</t>
  </si>
  <si>
    <t>ポリエステル、プラスチック、天然材　器：ガラス　付属品：リバーロック</t>
    <phoneticPr fontId="8"/>
  </si>
  <si>
    <t>A-53号</t>
  </si>
  <si>
    <t>セール価格\18,000【36％OFF】</t>
    <rPh sb="3" eb="5">
      <t>カカク</t>
    </rPh>
    <phoneticPr fontId="8"/>
  </si>
  <si>
    <t>約W50×D30×H100cm　器のみ：Φ14×H35cm</t>
    <phoneticPr fontId="8"/>
  </si>
  <si>
    <t>アンティークローズ ガラスシリンダー</t>
  </si>
  <si>
    <t>PRDS-0078</t>
  </si>
  <si>
    <t>ローズ ホワイト ガラスシリンダー</t>
  </si>
  <si>
    <t>PRDS-0077</t>
  </si>
  <si>
    <t>ポリエステル、プラスチック、天然材　器：ストーンウェア　付属品：リバーロック</t>
    <phoneticPr fontId="8"/>
  </si>
  <si>
    <t>セール価格\16,100【30％OFF】</t>
    <rPh sb="3" eb="5">
      <t>カカク</t>
    </rPh>
    <phoneticPr fontId="8"/>
  </si>
  <si>
    <t>約W50×D30×H102cm　器のみ：Φ10×H35cm</t>
    <phoneticPr fontId="8"/>
  </si>
  <si>
    <t>ダリア アーセンウエア</t>
  </si>
  <si>
    <t>PRDS-0076</t>
  </si>
  <si>
    <t>ピオニー アーセンウエア</t>
  </si>
  <si>
    <t>PRDS-0075</t>
  </si>
  <si>
    <t>セール価格\10,000【52％OFF】</t>
    <rPh sb="3" eb="5">
      <t>カカク</t>
    </rPh>
    <phoneticPr fontId="8"/>
  </si>
  <si>
    <t>約W40×D18×H62cm　（ラッピング込み：約W43×D23×H65cm）</t>
    <phoneticPr fontId="8"/>
  </si>
  <si>
    <t>シングルブーケ カラー パープル</t>
  </si>
  <si>
    <t>PRDS-0074</t>
  </si>
  <si>
    <t>花束</t>
    <phoneticPr fontId="8"/>
  </si>
  <si>
    <t>セール価格\10,000【47％OFF】</t>
    <rPh sb="3" eb="5">
      <t>カカク</t>
    </rPh>
    <phoneticPr fontId="8"/>
  </si>
  <si>
    <t>約W28×D18×H60cm　（ラッピング込み：約W40×D18×H63cm）</t>
    <phoneticPr fontId="8"/>
  </si>
  <si>
    <t>シングルブーケ ローズ モーブ</t>
  </si>
  <si>
    <t>PRDS-0073</t>
  </si>
  <si>
    <t>約W24×D10×H90cm　（ラッピング込み：約W40×D20×H93cm）</t>
    <phoneticPr fontId="8"/>
  </si>
  <si>
    <t>シングルブーケ カラー ホワイト</t>
  </si>
  <si>
    <t>PRDS-0072</t>
  </si>
  <si>
    <t>セール価格\10,000【33％OFF】</t>
    <rPh sb="3" eb="5">
      <t>カカク</t>
    </rPh>
    <phoneticPr fontId="8"/>
  </si>
  <si>
    <t>約W35×D30×H72cm　ラッピング込み 約W40×D35×H75cm</t>
    <rPh sb="20" eb="21">
      <t>コ</t>
    </rPh>
    <phoneticPr fontId="8"/>
  </si>
  <si>
    <t>季節の花束 ひまわり ロング</t>
    <phoneticPr fontId="8"/>
  </si>
  <si>
    <t>PRDS-0071</t>
    <phoneticPr fontId="8"/>
  </si>
  <si>
    <t>メイン：W40～50×D25～35×H70~100　サブ：W20～30×D8～20×H25～50</t>
    <phoneticPr fontId="8"/>
  </si>
  <si>
    <t>2024福袋 1万5千円BOX ホワイトグリーン 豪華アレンジメント</t>
    <phoneticPr fontId="8"/>
  </si>
  <si>
    <t>PRDS-0070WH_R</t>
    <phoneticPr fontId="8"/>
  </si>
  <si>
    <t>2024福袋 1万5千円BOX ワイルドフラワー 豪華アレンジメント</t>
    <phoneticPr fontId="8"/>
  </si>
  <si>
    <t>PRDS-0070WF_R</t>
    <phoneticPr fontId="8"/>
  </si>
  <si>
    <t>2024福袋 1万5千円BOX モーブピンク 豪華アレンジメント</t>
    <phoneticPr fontId="8"/>
  </si>
  <si>
    <t>PRDS-0070PK_R</t>
    <phoneticPr fontId="8"/>
  </si>
  <si>
    <t>2024福袋 1万8千円BOX 豪華アレンジメント</t>
    <phoneticPr fontId="8"/>
  </si>
  <si>
    <t>PRDS-0070</t>
    <phoneticPr fontId="8"/>
  </si>
  <si>
    <t>A-12号</t>
    <rPh sb="4" eb="5">
      <t>ゴウ</t>
    </rPh>
    <phoneticPr fontId="8"/>
  </si>
  <si>
    <t>【50%OFF】レシピ無し返品完成品</t>
    <phoneticPr fontId="8"/>
  </si>
  <si>
    <t>1372100364-02</t>
    <phoneticPr fontId="8"/>
  </si>
  <si>
    <t>約W33×D25×H40cm　器のみ：W9×D4.5×H13cm</t>
    <rPh sb="0" eb="1">
      <t>ヤク</t>
    </rPh>
    <phoneticPr fontId="8"/>
  </si>
  <si>
    <t>供花 仏花 蓮ウォーター×マム ウォーター</t>
    <phoneticPr fontId="8"/>
  </si>
  <si>
    <t>PRDS-0069</t>
    <phoneticPr fontId="8"/>
  </si>
  <si>
    <t>A-47号</t>
    <rPh sb="4" eb="5">
      <t>ゴウ</t>
    </rPh>
    <phoneticPr fontId="8"/>
  </si>
  <si>
    <t>【30%OFF】レシピ無し返品完成品</t>
    <phoneticPr fontId="8"/>
  </si>
  <si>
    <t>PRSY-0136</t>
    <phoneticPr fontId="8"/>
  </si>
  <si>
    <t>約W11×D13×H27cm　器のみ：Φ3.5×H10.5cm</t>
    <rPh sb="0" eb="1">
      <t>ヤク</t>
    </rPh>
    <phoneticPr fontId="8"/>
  </si>
  <si>
    <t>供花 仏花 オーキッド×マム ウォーター</t>
    <phoneticPr fontId="8"/>
  </si>
  <si>
    <t>4589635434733</t>
  </si>
  <si>
    <t>PRDS-0068</t>
    <phoneticPr fontId="8"/>
  </si>
  <si>
    <t>セール価格\10,000</t>
    <rPh sb="3" eb="5">
      <t>カカク</t>
    </rPh>
    <phoneticPr fontId="8"/>
  </si>
  <si>
    <t xml:space="preserve">約W52×D22×H73cm　ラッピング付き 約W52×D25×H77cm </t>
    <rPh sb="20" eb="21">
      <t>ツ</t>
    </rPh>
    <phoneticPr fontId="8"/>
  </si>
  <si>
    <t xml:space="preserve">季節の花束 迎春 芍薬 ロング </t>
    <phoneticPr fontId="8"/>
  </si>
  <si>
    <t>PRDS-0067</t>
    <phoneticPr fontId="8"/>
  </si>
  <si>
    <t xml:space="preserve">約W40×D20×H100cm 　ラッピング付き 約W40×D22×H103cm　 </t>
    <phoneticPr fontId="8"/>
  </si>
  <si>
    <t xml:space="preserve">季節の花束 迎春 菊  ロング </t>
    <phoneticPr fontId="8"/>
  </si>
  <si>
    <t>PRDS-0066</t>
    <phoneticPr fontId="8"/>
  </si>
  <si>
    <t>約W65×D50×H85cm　器のみ：Φ14×H27cm</t>
    <rPh sb="0" eb="1">
      <t>ヤク</t>
    </rPh>
    <phoneticPr fontId="8"/>
  </si>
  <si>
    <t>プロテア×モンステラ ストレートベース</t>
    <phoneticPr fontId="8"/>
  </si>
  <si>
    <t>PRDS-0064</t>
    <phoneticPr fontId="8"/>
  </si>
  <si>
    <t>23年5月発売</t>
    <rPh sb="2" eb="3">
      <t>ネン</t>
    </rPh>
    <rPh sb="4" eb="5">
      <t>ガツ</t>
    </rPh>
    <rPh sb="5" eb="7">
      <t>ハツバイ</t>
    </rPh>
    <phoneticPr fontId="8"/>
  </si>
  <si>
    <t>セール価格\18,000</t>
    <rPh sb="3" eb="5">
      <t>カカク</t>
    </rPh>
    <phoneticPr fontId="8"/>
  </si>
  <si>
    <t>アレンジ参考サイズ：約W40×D23×H43cm※アレンジによりサイズが異なります。スワッグ参考サイズ：約W33×D16×H60cm※スワッグによりサイズが異なります。ミニグリーン（全タイプ共通）参考サイズ：W10～15×D10～15×H10×30cm</t>
    <phoneticPr fontId="8"/>
  </si>
  <si>
    <t>2023夏のハッピーバッグ 豪華アレンジ 3点セット</t>
    <phoneticPr fontId="8"/>
  </si>
  <si>
    <t>PRDS-0063</t>
  </si>
  <si>
    <t>W38×D×18×H70cm(ラッピング込み)</t>
    <phoneticPr fontId="8"/>
  </si>
  <si>
    <t>季節の花束 サマーロング</t>
    <phoneticPr fontId="8"/>
  </si>
  <si>
    <t>PRDS-0062</t>
    <phoneticPr fontId="8"/>
  </si>
  <si>
    <t>W45×D18×H50cm（ラッピング込み）</t>
    <phoneticPr fontId="8"/>
  </si>
  <si>
    <t>季節の花束 サマー ショート</t>
    <phoneticPr fontId="8"/>
  </si>
  <si>
    <t>PRDS-0061</t>
    <phoneticPr fontId="8"/>
  </si>
  <si>
    <t>約W50×D20×H70cm(ラッピング込み)</t>
    <phoneticPr fontId="8"/>
  </si>
  <si>
    <t>季節の花束 ショウブ ロング</t>
    <phoneticPr fontId="8"/>
  </si>
  <si>
    <t>PRDS-0060</t>
  </si>
  <si>
    <t>約W55×D50×H130cm</t>
    <phoneticPr fontId="8"/>
  </si>
  <si>
    <t xml:space="preserve">ユッカ H130cm </t>
    <phoneticPr fontId="8"/>
  </si>
  <si>
    <t>PRDS-0056</t>
    <phoneticPr fontId="8"/>
  </si>
  <si>
    <t/>
  </si>
  <si>
    <t>【30%OFF】返品完成品</t>
    <phoneticPr fontId="8"/>
  </si>
  <si>
    <t>約W27×D15×H16cm</t>
    <phoneticPr fontId="8"/>
  </si>
  <si>
    <t xml:space="preserve">シュガーバイン ガラストラペゾイド S </t>
    <phoneticPr fontId="8"/>
  </si>
  <si>
    <t>PRDS-0054</t>
    <phoneticPr fontId="8"/>
  </si>
  <si>
    <t>約W27×D25×H24cm</t>
    <phoneticPr fontId="8"/>
  </si>
  <si>
    <t>ローズ ガラスベース イエロー</t>
    <phoneticPr fontId="8"/>
  </si>
  <si>
    <t>PRDS-0053</t>
    <phoneticPr fontId="8"/>
  </si>
  <si>
    <t>【50%OFF】返品完成品</t>
    <phoneticPr fontId="8"/>
  </si>
  <si>
    <t xml:space="preserve">	1372100597-0</t>
    <phoneticPr fontId="8"/>
  </si>
  <si>
    <t>約W20×D13×H20cm</t>
    <phoneticPr fontId="8"/>
  </si>
  <si>
    <t xml:space="preserve">アンティーク風Frame ダリア S </t>
    <phoneticPr fontId="8"/>
  </si>
  <si>
    <t>PRDS-0048</t>
    <phoneticPr fontId="8"/>
  </si>
  <si>
    <t>1372100598-0</t>
    <phoneticPr fontId="8"/>
  </si>
  <si>
    <t>約W50×D16×H22cm</t>
    <phoneticPr fontId="8"/>
  </si>
  <si>
    <t>アンティーク風Frame ダリア L</t>
    <phoneticPr fontId="8"/>
  </si>
  <si>
    <t xml:space="preserve">	4589635438861</t>
    <phoneticPr fontId="8"/>
  </si>
  <si>
    <t>PRDS-0047</t>
    <phoneticPr fontId="8"/>
  </si>
  <si>
    <t>ポリエステル、プラスチック、枝（天然素材）器：ガラス</t>
    <phoneticPr fontId="8"/>
  </si>
  <si>
    <t>1372100459-3</t>
    <phoneticPr fontId="8"/>
  </si>
  <si>
    <t>約W65×D30×H110cm　器のみ：Φ10×Ｈ40cm</t>
    <phoneticPr fontId="8"/>
  </si>
  <si>
    <t>ユーカリ×三又 ベージュ LEDグリーンアレンジメント</t>
    <phoneticPr fontId="8"/>
  </si>
  <si>
    <t>4589635438854</t>
    <phoneticPr fontId="8"/>
  </si>
  <si>
    <t>PRDS-0046</t>
    <phoneticPr fontId="8"/>
  </si>
  <si>
    <t xml:space="preserve">1372100459-1	</t>
    <phoneticPr fontId="8"/>
  </si>
  <si>
    <t>約W50×D45×H110cm　器のみ：Φ10×Ｈ40cm</t>
    <phoneticPr fontId="8"/>
  </si>
  <si>
    <t>ユーカリ×三又 ブルー LEDグリーンアレンジメント</t>
    <phoneticPr fontId="8"/>
  </si>
  <si>
    <t>4589635438847</t>
    <phoneticPr fontId="8"/>
  </si>
  <si>
    <t>PRDS-0045</t>
    <phoneticPr fontId="8"/>
  </si>
  <si>
    <t>約W38×D25×H40cm(ラッピング込み)</t>
    <phoneticPr fontId="8"/>
  </si>
  <si>
    <t>季節の花束 春の香り ロマンティック ショート</t>
    <phoneticPr fontId="8"/>
  </si>
  <si>
    <t>PRDS-0035</t>
  </si>
  <si>
    <t>約W35×D18×H77cm(ラッピング込み)</t>
    <phoneticPr fontId="8"/>
  </si>
  <si>
    <t>季節の花束 春の香り スイート ロング</t>
    <phoneticPr fontId="8"/>
  </si>
  <si>
    <t>PRDS-0034</t>
  </si>
  <si>
    <t>約W50×D22×H42cm(ラッピング込み)</t>
    <phoneticPr fontId="8"/>
  </si>
  <si>
    <t>季節の花束 春の香り フレッシュ ショート</t>
    <phoneticPr fontId="8"/>
  </si>
  <si>
    <t>PRDS-0033</t>
    <phoneticPr fontId="8"/>
  </si>
  <si>
    <t>約W25×D10×H25cm</t>
    <phoneticPr fontId="8"/>
  </si>
  <si>
    <t>胡蝶蘭 ブラックフレーム</t>
    <phoneticPr fontId="8"/>
  </si>
  <si>
    <t>PRBE-0112</t>
  </si>
  <si>
    <r>
      <t>約</t>
    </r>
    <r>
      <rPr>
        <sz val="6"/>
        <color rgb="FFFF0000"/>
        <rFont val="游ゴシック"/>
        <family val="3"/>
        <charset val="128"/>
      </rPr>
      <t>W</t>
    </r>
    <r>
      <rPr>
        <sz val="6"/>
        <rFont val="游ゴシック"/>
        <family val="3"/>
        <charset val="128"/>
      </rPr>
      <t>30×</t>
    </r>
    <r>
      <rPr>
        <sz val="6"/>
        <color rgb="FFFF0000"/>
        <rFont val="游ゴシック"/>
        <family val="3"/>
        <charset val="128"/>
      </rPr>
      <t>D</t>
    </r>
    <r>
      <rPr>
        <sz val="6"/>
        <rFont val="游ゴシック"/>
        <family val="3"/>
        <charset val="128"/>
      </rPr>
      <t>30×</t>
    </r>
    <r>
      <rPr>
        <sz val="6"/>
        <color rgb="FFFF0000"/>
        <rFont val="游ゴシック"/>
        <family val="3"/>
        <charset val="128"/>
      </rPr>
      <t>H</t>
    </r>
    <r>
      <rPr>
        <sz val="6"/>
        <rFont val="游ゴシック"/>
        <family val="3"/>
        <charset val="128"/>
      </rPr>
      <t>70cm　器のみ：約9×19.3cm</t>
    </r>
    <phoneticPr fontId="8"/>
  </si>
  <si>
    <t xml:space="preserve">アマリリス&amp;リーフ シリンダー  </t>
  </si>
  <si>
    <t>PRBE-0110</t>
    <phoneticPr fontId="8"/>
  </si>
  <si>
    <t>約W22×D15×H23cm　 器のみ：W15.2×D7×H13.5cm</t>
    <phoneticPr fontId="8"/>
  </si>
  <si>
    <t>ローズのウォーターアレンジ ラベンダー</t>
    <phoneticPr fontId="8"/>
  </si>
  <si>
    <t>4589635441465</t>
    <phoneticPr fontId="8"/>
  </si>
  <si>
    <t>0125LV</t>
    <phoneticPr fontId="8"/>
  </si>
  <si>
    <t>PRAR-0125LV</t>
  </si>
  <si>
    <t>24年12月発売</t>
    <rPh sb="2" eb="3">
      <t>ネン</t>
    </rPh>
    <rPh sb="5" eb="6">
      <t>ガツ</t>
    </rPh>
    <rPh sb="6" eb="8">
      <t>ハツバイ</t>
    </rPh>
    <phoneticPr fontId="8"/>
  </si>
  <si>
    <t>ポリエステル、プラスチック　器：磁器</t>
    <rPh sb="16" eb="18">
      <t>ジキ</t>
    </rPh>
    <phoneticPr fontId="8"/>
  </si>
  <si>
    <t>A-73号（H500罫線入）折る</t>
  </si>
  <si>
    <t>約W42×D30×H55cm 　器のみ：約Φ13.5×H29cm(口径：約4cm)</t>
    <phoneticPr fontId="8"/>
  </si>
  <si>
    <t>桜×胡蝶蘭 ブルボ M</t>
  </si>
  <si>
    <t>4589635441588</t>
    <phoneticPr fontId="8"/>
  </si>
  <si>
    <t>0123</t>
    <phoneticPr fontId="8"/>
  </si>
  <si>
    <t>PRAR-0123</t>
  </si>
  <si>
    <t>約W32×D25×H25cm　器のみ：約Φ16×H14.5cm(口径：約2.5cm)</t>
    <phoneticPr fontId="8"/>
  </si>
  <si>
    <t>桜×胡蝶蘭 ブルボ S</t>
  </si>
  <si>
    <t>4589635441571</t>
    <phoneticPr fontId="8"/>
  </si>
  <si>
    <t>0122</t>
    <phoneticPr fontId="8"/>
  </si>
  <si>
    <t>PRAR-0122</t>
  </si>
  <si>
    <t>約W40×D25×H62cm　器のみ：約Φ13.5×H29cm(口径：約4cm)</t>
    <phoneticPr fontId="8"/>
  </si>
  <si>
    <t>桜×ローズ ブルボ M</t>
  </si>
  <si>
    <t>4589635441564</t>
    <phoneticPr fontId="8"/>
  </si>
  <si>
    <t>0121</t>
    <phoneticPr fontId="8"/>
  </si>
  <si>
    <t>PRAR-0121</t>
  </si>
  <si>
    <t>約W50×D25×H30cm　器のみ：約Φ16×H14.5cm(口径：約2.5cm)</t>
    <phoneticPr fontId="8"/>
  </si>
  <si>
    <t>桜×ローズ ブルボ S</t>
  </si>
  <si>
    <t>4589635441557</t>
    <phoneticPr fontId="8"/>
  </si>
  <si>
    <t>0120</t>
    <phoneticPr fontId="8"/>
  </si>
  <si>
    <t>PRAR-0120</t>
  </si>
  <si>
    <t>25年1月発売</t>
    <rPh sb="2" eb="3">
      <t>ネン</t>
    </rPh>
    <rPh sb="4" eb="5">
      <t>ガツ</t>
    </rPh>
    <rPh sb="5" eb="7">
      <t>ハツバイ</t>
    </rPh>
    <phoneticPr fontId="8"/>
  </si>
  <si>
    <t>約W28×D20×H45cm 　器のみ：Φ13×H10.5cm　皿のみ：Φ11.7cm</t>
    <phoneticPr fontId="8"/>
  </si>
  <si>
    <t>胡蝶蘭 2本立 ピーチ</t>
  </si>
  <si>
    <t>4589635441656</t>
    <phoneticPr fontId="8"/>
  </si>
  <si>
    <t>PRAR-0118PE</t>
  </si>
  <si>
    <t>胡蝶蘭 2本立 ピンク</t>
  </si>
  <si>
    <t>4589635441649</t>
    <phoneticPr fontId="8"/>
  </si>
  <si>
    <t>PRAR-0118PK</t>
  </si>
  <si>
    <t>A-29号</t>
  </si>
  <si>
    <t>約W25×D18×H35cm 　器のみ：Φ13×H10.5cm　皿のみ：Φ11.7cm</t>
    <phoneticPr fontId="8"/>
  </si>
  <si>
    <t>胡蝶蘭 1本立 ピーチ</t>
  </si>
  <si>
    <t>4589635441632</t>
    <phoneticPr fontId="8"/>
  </si>
  <si>
    <t>PRAR-0117PE</t>
  </si>
  <si>
    <t>胡蝶蘭 1本立 ピンク</t>
  </si>
  <si>
    <t>4589635441625</t>
    <phoneticPr fontId="8"/>
  </si>
  <si>
    <t>PRAR-0117PK</t>
  </si>
  <si>
    <t>約W40×D22×H80cm</t>
    <phoneticPr fontId="8"/>
  </si>
  <si>
    <t>シルバーグリーン×ラベンダー スワッグ</t>
  </si>
  <si>
    <t>4589635441540</t>
    <phoneticPr fontId="8"/>
  </si>
  <si>
    <t>0116</t>
    <phoneticPr fontId="8"/>
  </si>
  <si>
    <t>PRAR-0116</t>
  </si>
  <si>
    <t>約W35×D12×H80cm</t>
    <phoneticPr fontId="8"/>
  </si>
  <si>
    <t>ラベンダーリース</t>
  </si>
  <si>
    <t>4589635441533</t>
    <phoneticPr fontId="8"/>
  </si>
  <si>
    <t>0115</t>
    <phoneticPr fontId="8"/>
  </si>
  <si>
    <t>PRAR-0115</t>
  </si>
  <si>
    <t>約W35×D25×H55cm</t>
    <phoneticPr fontId="8"/>
  </si>
  <si>
    <t>シルバーグリーン×ミモザ スワッグ</t>
  </si>
  <si>
    <t>4589635441526</t>
    <phoneticPr fontId="8"/>
  </si>
  <si>
    <t>0114</t>
    <phoneticPr fontId="8"/>
  </si>
  <si>
    <t>PRAR-0114</t>
  </si>
  <si>
    <t>約W35×D15×H80cm</t>
    <phoneticPr fontId="8"/>
  </si>
  <si>
    <t>ミモザスワッグ</t>
  </si>
  <si>
    <t>4589635441519</t>
    <phoneticPr fontId="8"/>
  </si>
  <si>
    <t>0113</t>
    <phoneticPr fontId="8"/>
  </si>
  <si>
    <t>PRAR-0113</t>
  </si>
  <si>
    <t>約W40×D12×H65cm</t>
    <phoneticPr fontId="8"/>
  </si>
  <si>
    <t>ミモザリース</t>
  </si>
  <si>
    <t>4589635441502</t>
    <phoneticPr fontId="8"/>
  </si>
  <si>
    <t>0112</t>
    <phoneticPr fontId="8"/>
  </si>
  <si>
    <t>PRAR-0112</t>
  </si>
  <si>
    <t>24年11月発売</t>
    <rPh sb="2" eb="3">
      <t>ネン</t>
    </rPh>
    <rPh sb="5" eb="6">
      <t>ガツ</t>
    </rPh>
    <rPh sb="6" eb="8">
      <t>ハツバイ</t>
    </rPh>
    <phoneticPr fontId="8"/>
  </si>
  <si>
    <t>ポリエステル、プラスチック、ナイロン、木粉</t>
    <phoneticPr fontId="8"/>
  </si>
  <si>
    <t>約W65×D40×H70cm　 器のみ：W40×D16×H48cm　</t>
    <phoneticPr fontId="8"/>
  </si>
  <si>
    <t>ドウダン×バンダ リングベースL</t>
    <phoneticPr fontId="8"/>
  </si>
  <si>
    <t>4589635441496</t>
    <phoneticPr fontId="8"/>
  </si>
  <si>
    <t>0111</t>
    <phoneticPr fontId="8"/>
  </si>
  <si>
    <t>PRAR-0111</t>
  </si>
  <si>
    <t>約W50×D40×H70cm　 器のみ：W40×D16×H48cm　</t>
    <phoneticPr fontId="8"/>
  </si>
  <si>
    <t>ストレリチア×トクサ リングベースL</t>
    <phoneticPr fontId="8"/>
  </si>
  <si>
    <t>4589635441489</t>
    <phoneticPr fontId="8"/>
  </si>
  <si>
    <t>0110</t>
    <phoneticPr fontId="8"/>
  </si>
  <si>
    <t>PRAR-0110</t>
  </si>
  <si>
    <t>約W60×D45×H85cm　 器のみ：W40×D16×H48cm　</t>
    <phoneticPr fontId="8"/>
  </si>
  <si>
    <t>アセビ×コデマリ リングベースL</t>
    <phoneticPr fontId="8"/>
  </si>
  <si>
    <t>4589635441472</t>
    <phoneticPr fontId="8"/>
  </si>
  <si>
    <t>0109</t>
    <phoneticPr fontId="8"/>
  </si>
  <si>
    <t>PRAR-0109</t>
  </si>
  <si>
    <t>ローズのウォーターアレンジ イエロー</t>
  </si>
  <si>
    <t>4589635441458</t>
    <phoneticPr fontId="8"/>
  </si>
  <si>
    <t>0125LY</t>
    <phoneticPr fontId="8"/>
  </si>
  <si>
    <t>PRAR-0125LY</t>
  </si>
  <si>
    <t>ローズのウォーターアレンジ ピンク</t>
  </si>
  <si>
    <t>4589635441441</t>
    <phoneticPr fontId="8"/>
  </si>
  <si>
    <t>0125LP</t>
    <phoneticPr fontId="8"/>
  </si>
  <si>
    <t>PRAR-0125LP</t>
  </si>
  <si>
    <t>A-12号</t>
    <phoneticPr fontId="8"/>
  </si>
  <si>
    <t>約W35×D10×H40cm</t>
    <phoneticPr fontId="8"/>
  </si>
  <si>
    <t>遺影用 胡蝶蘭 花飾り</t>
  </si>
  <si>
    <t>4589635441434</t>
    <phoneticPr fontId="8"/>
  </si>
  <si>
    <t>0124</t>
    <phoneticPr fontId="8"/>
  </si>
  <si>
    <t>PRAR-0124</t>
  </si>
  <si>
    <t>ポリエステル、プラスチック 器：陶器</t>
    <rPh sb="16" eb="18">
      <t>トウキ</t>
    </rPh>
    <phoneticPr fontId="8"/>
  </si>
  <si>
    <t>A-45号（H80罫線入）折る</t>
    <phoneticPr fontId="8"/>
  </si>
  <si>
    <t>約W55×D45×H70cm　 器のみ：W19×D13.5×H29cm</t>
    <phoneticPr fontId="8"/>
  </si>
  <si>
    <t>供花 仏花 胡蝶蘭 3本立ち プラージュ</t>
  </si>
  <si>
    <t>4589635441427</t>
    <phoneticPr fontId="8"/>
  </si>
  <si>
    <t>0103MF</t>
    <phoneticPr fontId="8"/>
  </si>
  <si>
    <t>PRAR-0103MF</t>
    <phoneticPr fontId="8"/>
  </si>
  <si>
    <t>約W40×D40×H70cm　 器のみ：W19×D13.5×H29cm</t>
    <phoneticPr fontId="8"/>
  </si>
  <si>
    <t>供花 仏花 胡蝶蘭 2本立ち プラージュ</t>
  </si>
  <si>
    <t>4589635441403</t>
    <phoneticPr fontId="8"/>
  </si>
  <si>
    <t>0102MF</t>
    <phoneticPr fontId="8"/>
  </si>
  <si>
    <t>PRAR-0102MF</t>
    <phoneticPr fontId="8"/>
  </si>
  <si>
    <t>約W45×D20×H90cm（ラッピング込み）</t>
    <phoneticPr fontId="8"/>
  </si>
  <si>
    <t>供花 仏花 カサブランカ 百合 花束</t>
  </si>
  <si>
    <t>4589635441380</t>
    <phoneticPr fontId="8"/>
  </si>
  <si>
    <t>0101MF</t>
    <phoneticPr fontId="8"/>
  </si>
  <si>
    <t>PRAR-0101MF</t>
    <phoneticPr fontId="8"/>
  </si>
  <si>
    <r>
      <t>約W55×D45×H70cm　 器のみ：W19×D13.5×</t>
    </r>
    <r>
      <rPr>
        <sz val="6"/>
        <color rgb="FFFF0000"/>
        <rFont val="游ゴシック"/>
        <family val="3"/>
        <charset val="128"/>
      </rPr>
      <t>H27cm</t>
    </r>
    <phoneticPr fontId="8"/>
  </si>
  <si>
    <t>胡蝶蘭 3本立ち プラージュ</t>
  </si>
  <si>
    <t>4589635441410</t>
    <phoneticPr fontId="8"/>
  </si>
  <si>
    <t>0103GF</t>
    <phoneticPr fontId="8"/>
  </si>
  <si>
    <t>PRAR-0103GF</t>
    <phoneticPr fontId="8"/>
  </si>
  <si>
    <t>胡蝶蘭 2本立ち プラージュ</t>
  </si>
  <si>
    <t>4589635441397</t>
    <phoneticPr fontId="8"/>
  </si>
  <si>
    <t>0102GF</t>
    <phoneticPr fontId="8"/>
  </si>
  <si>
    <t>PRAR-0102GF</t>
    <phoneticPr fontId="8"/>
  </si>
  <si>
    <t>お祝い花 カサブランカ 百合 花束</t>
  </si>
  <si>
    <t>4589635441373</t>
    <phoneticPr fontId="8"/>
  </si>
  <si>
    <t>0101GF</t>
    <phoneticPr fontId="8"/>
  </si>
  <si>
    <t>PRAR-0101GF</t>
    <phoneticPr fontId="8"/>
  </si>
  <si>
    <t>セール価格¥13000</t>
    <phoneticPr fontId="8"/>
  </si>
  <si>
    <t>ラッピング込み：約W40×D25×H80cm　お線香：箱サイズ W8.4×D8.4×H2.3cm　内容量40ｇ（約200本）</t>
    <phoneticPr fontId="8"/>
  </si>
  <si>
    <t>供花 仏花 おまかせ花束 WL 線香付</t>
  </si>
  <si>
    <t>PRAR-0108WLIS</t>
    <phoneticPr fontId="8"/>
  </si>
  <si>
    <t>お悔み</t>
    <rPh sb="1" eb="2">
      <t>クヤ</t>
    </rPh>
    <phoneticPr fontId="8"/>
  </si>
  <si>
    <t>おまかせ花束・アレンジ</t>
    <rPh sb="4" eb="6">
      <t>ハナタバ</t>
    </rPh>
    <phoneticPr fontId="8"/>
  </si>
  <si>
    <t>供花 仏花 おまかせ花束 WG 線香付</t>
  </si>
  <si>
    <t>PRAR-0108WGIS</t>
  </si>
  <si>
    <t>セール価格¥12000</t>
    <phoneticPr fontId="8"/>
  </si>
  <si>
    <t>ラッピング込み：約W40×D25×H80cm</t>
    <phoneticPr fontId="8"/>
  </si>
  <si>
    <t>供花 仏花 おまかせ花束 WL</t>
  </si>
  <si>
    <t>PRAR-0108WL</t>
  </si>
  <si>
    <t>供花 仏花 おまかせ花束 WG</t>
  </si>
  <si>
    <t>PRAR-0108WG</t>
  </si>
  <si>
    <t>ポリエステル、プラスチック 器：合成樹脂</t>
    <phoneticPr fontId="8"/>
  </si>
  <si>
    <t>セール価格¥9000</t>
    <phoneticPr fontId="8"/>
  </si>
  <si>
    <t>ラッピング込み：約W45×D35×H35cm　 器のみ：W16×D11.5×H9.5cm　お線香：箱サイズ W8.4×D8.4×H2.3cm　内容量40ｇ（約200本）</t>
    <phoneticPr fontId="8"/>
  </si>
  <si>
    <t>供花 仏花 おまかせアレンジM WL 線香付</t>
  </si>
  <si>
    <t>PRAR-0107WLIS</t>
  </si>
  <si>
    <t>供花 仏花 おまかせアレンジM WG 線香付</t>
  </si>
  <si>
    <t>PRAR-0107WGIS</t>
  </si>
  <si>
    <t>セール価格¥8000</t>
    <phoneticPr fontId="8"/>
  </si>
  <si>
    <t>ラッピング込み：約W45×D35×H35cm　 器のみ：W16×D11.5×H9.5cm</t>
    <phoneticPr fontId="8"/>
  </si>
  <si>
    <t>供花 仏花 おまかせアレンジM WL</t>
  </si>
  <si>
    <t>PRAR-0107WL</t>
  </si>
  <si>
    <t>供花 仏花 おまかせアレンジM WG</t>
  </si>
  <si>
    <t>PRAR-0107WG</t>
  </si>
  <si>
    <t>A-10号（H26罫線入）折る</t>
  </si>
  <si>
    <t>セール価格¥6000</t>
    <phoneticPr fontId="8"/>
  </si>
  <si>
    <t>ラッピング込み：約W30×D25×H40cm　 器のみ：W13×D9×H8.5cm　お線香：箱サイズ W8.4×D8.4×H2.3cm　内容量40ｇ（約200本）</t>
    <phoneticPr fontId="8"/>
  </si>
  <si>
    <t>供花 仏花 おまかせアレンジS WL 線香付</t>
  </si>
  <si>
    <t>PRAR-0106WLIS</t>
  </si>
  <si>
    <t>供花 仏花 おまかせアレンジS WG 線香付</t>
  </si>
  <si>
    <t>PRAR-0106WGIS</t>
  </si>
  <si>
    <t>セール価格¥5000</t>
    <phoneticPr fontId="8"/>
  </si>
  <si>
    <t>ラッピング込み：約W30×D25×H40cm　 器のみ：W13×D9×H8.5cm</t>
    <phoneticPr fontId="8"/>
  </si>
  <si>
    <t>供花 仏花 おまかせアレンジS WL</t>
  </si>
  <si>
    <t>PRAR-0106WL</t>
  </si>
  <si>
    <t>供花 仏花 おまかせアレンジS WG</t>
  </si>
  <si>
    <t>PRAR-0106WG</t>
  </si>
  <si>
    <t>セール価格\8000</t>
    <phoneticPr fontId="8"/>
  </si>
  <si>
    <t>ラッピング込み：約W40×D40×H30cm　 器のみ：φ12×H12cm</t>
    <phoneticPr fontId="8"/>
  </si>
  <si>
    <t>お祝い花 おまかせアレンジ MIX</t>
  </si>
  <si>
    <t>PRAR-0105MIX</t>
  </si>
  <si>
    <t>お祝い</t>
    <rPh sb="1" eb="2">
      <t>イワ</t>
    </rPh>
    <phoneticPr fontId="8"/>
  </si>
  <si>
    <t>お祝い花 おまかせアレンジ PK</t>
  </si>
  <si>
    <t>PRAR-0105PK</t>
  </si>
  <si>
    <t>セール価格\5000</t>
    <phoneticPr fontId="8"/>
  </si>
  <si>
    <t>ラッピング込み：約W35×D25×H30cm</t>
    <phoneticPr fontId="8"/>
  </si>
  <si>
    <t>お祝い花 おまかせ花束 MIX</t>
  </si>
  <si>
    <t>PRAR-0104MIX</t>
  </si>
  <si>
    <t>お祝い花 おまかせ花束 PK</t>
  </si>
  <si>
    <t>PRAR-0104PK</t>
  </si>
  <si>
    <t>約W36×D20×H30cm　 器のみ：Φ上9.3・下12×H12cm</t>
    <phoneticPr fontId="8"/>
  </si>
  <si>
    <t>菜の花×ラナン ウォータートラペゾイド</t>
  </si>
  <si>
    <t>PRAR-0100</t>
  </si>
  <si>
    <t>約W52×D27×H38cm　 器のみ：Φ16×H16cm</t>
    <phoneticPr fontId="8"/>
  </si>
  <si>
    <t>桃×ラナンキュラス ウォーター マッツォS</t>
  </si>
  <si>
    <t>PRAR-0099</t>
  </si>
  <si>
    <t>ポリエステル、プラスチック　器：ガラス　付属品：リバーロック</t>
    <rPh sb="14" eb="15">
      <t>ウツワ</t>
    </rPh>
    <rPh sb="20" eb="23">
      <t>フゾクヒン</t>
    </rPh>
    <phoneticPr fontId="8"/>
  </si>
  <si>
    <t>A-53号</t>
    <rPh sb="4" eb="5">
      <t>ゴウ</t>
    </rPh>
    <phoneticPr fontId="1"/>
  </si>
  <si>
    <t>約W60×D34×H103cm　器のみ：Φ14×H35cm</t>
    <phoneticPr fontId="8"/>
  </si>
  <si>
    <t xml:space="preserve">お正月飾り 松×三又 ガラスシリンダー </t>
  </si>
  <si>
    <t>PRAR-0098</t>
  </si>
  <si>
    <t>約W37×D11×H65cm</t>
    <phoneticPr fontId="8"/>
  </si>
  <si>
    <t>お正月飾り 松×サンキライ スワッグ</t>
  </si>
  <si>
    <t>PRAR-0097</t>
  </si>
  <si>
    <t>ポリエステル、プラスチック　リース：稲わら(天然材)</t>
    <phoneticPr fontId="8"/>
  </si>
  <si>
    <t>A-35号</t>
    <rPh sb="4" eb="5">
      <t>ゴウ</t>
    </rPh>
    <phoneticPr fontId="1"/>
  </si>
  <si>
    <t>約W30×D11×H68cm</t>
    <phoneticPr fontId="8"/>
  </si>
  <si>
    <t>お正月飾り 胡蝶蘭  スワッグ</t>
  </si>
  <si>
    <t>PRAR-0096</t>
    <phoneticPr fontId="8"/>
  </si>
  <si>
    <t>約W28×D13×H65cm</t>
    <phoneticPr fontId="8"/>
  </si>
  <si>
    <t>お正月飾り ダリア しめ縄 スワッグ</t>
  </si>
  <si>
    <t>PRAR-0095</t>
  </si>
  <si>
    <t>約W28×D12×H62cm</t>
    <phoneticPr fontId="8"/>
  </si>
  <si>
    <t>お正月飾り 万両 しめ縄 スワッグ</t>
  </si>
  <si>
    <t>PRAR-0094</t>
  </si>
  <si>
    <t>製作</t>
    <phoneticPr fontId="8"/>
  </si>
  <si>
    <t>A-47号</t>
    <rPh sb="4" eb="5">
      <t>ゴウ</t>
    </rPh>
    <phoneticPr fontId="1"/>
  </si>
  <si>
    <t>約W16×D13×H30cm　皿：W10×D10×H0.8cm ボール：約径8cm</t>
    <rPh sb="37" eb="38">
      <t>ケイ</t>
    </rPh>
    <phoneticPr fontId="8"/>
  </si>
  <si>
    <t xml:space="preserve">胡蝶蘭 檜炭ボール(黒皿)  </t>
  </si>
  <si>
    <t>PRAR-0093</t>
  </si>
  <si>
    <t>ポリエステル・プラスチック・天然材　器：陶器</t>
    <rPh sb="14" eb="17">
      <t>テンネンザイ</t>
    </rPh>
    <phoneticPr fontId="8"/>
  </si>
  <si>
    <t>W50×D35×H80cm　器のみ：Φ14×H23cm</t>
    <phoneticPr fontId="8"/>
  </si>
  <si>
    <t>ダリア×リシアンサス  メルキL</t>
    <phoneticPr fontId="8"/>
  </si>
  <si>
    <t>PRAR-0092</t>
    <phoneticPr fontId="8"/>
  </si>
  <si>
    <t>約W68×D45×H47cm（枝先までD50cm）　器のみ：約W23×D23W×H22cm</t>
    <phoneticPr fontId="8"/>
  </si>
  <si>
    <t xml:space="preserve">カサブランカ メランジェL  </t>
  </si>
  <si>
    <t>PRAR-0091</t>
  </si>
  <si>
    <t>ポリエステル、プラスチック　器：磁器</t>
    <phoneticPr fontId="8"/>
  </si>
  <si>
    <t>約W46×D35×H57cm　器のみ：約W24×D13W×H25cm</t>
    <rPh sb="19" eb="20">
      <t>ヤク</t>
    </rPh>
    <phoneticPr fontId="8"/>
  </si>
  <si>
    <t xml:space="preserve">カサブランカ メランジェM   </t>
  </si>
  <si>
    <t>PRAR-0090</t>
  </si>
  <si>
    <t>価格改定・セット未登録</t>
    <rPh sb="0" eb="4">
      <t>カカクカイテイ</t>
    </rPh>
    <rPh sb="8" eb="11">
      <t>ミトウロク</t>
    </rPh>
    <phoneticPr fontId="8"/>
  </si>
  <si>
    <t>23年10月仕様変更</t>
    <rPh sb="2" eb="3">
      <t>ネン</t>
    </rPh>
    <rPh sb="5" eb="6">
      <t>ガツ</t>
    </rPh>
    <rPh sb="6" eb="10">
      <t>シヨウヘンコウ</t>
    </rPh>
    <phoneticPr fontId="8"/>
  </si>
  <si>
    <t>約W43×D16×H75cm　器のみ：Φ13.5×H29cm(口径：約4cm)</t>
    <phoneticPr fontId="8"/>
  </si>
  <si>
    <t>桜 ブルボM</t>
    <phoneticPr fontId="8"/>
  </si>
  <si>
    <t>無</t>
    <rPh sb="0" eb="1">
      <t>ナ</t>
    </rPh>
    <phoneticPr fontId="8"/>
  </si>
  <si>
    <t>PRAR-0089</t>
  </si>
  <si>
    <t>A-35号</t>
    <phoneticPr fontId="8"/>
  </si>
  <si>
    <r>
      <t>約W42×D20×H31cm　器のみ：</t>
    </r>
    <r>
      <rPr>
        <sz val="6"/>
        <color rgb="FFFF0000"/>
        <rFont val="游ゴシック"/>
        <family val="3"/>
        <charset val="128"/>
      </rPr>
      <t>Φ16×H14.5cm(口径：約2.5cm)</t>
    </r>
    <phoneticPr fontId="8"/>
  </si>
  <si>
    <t>桜 ブルボS</t>
    <phoneticPr fontId="8"/>
  </si>
  <si>
    <t>PRAR-0088</t>
  </si>
  <si>
    <t>済2</t>
    <rPh sb="0" eb="1">
      <t>スミ</t>
    </rPh>
    <phoneticPr fontId="8"/>
  </si>
  <si>
    <t>23年10月仕様変更　C→Bマスタ</t>
    <rPh sb="2" eb="3">
      <t>ネン</t>
    </rPh>
    <rPh sb="5" eb="6">
      <t>ガツ</t>
    </rPh>
    <rPh sb="6" eb="8">
      <t>シヨウ</t>
    </rPh>
    <rPh sb="8" eb="10">
      <t>ヘンコウ</t>
    </rPh>
    <phoneticPr fontId="8"/>
  </si>
  <si>
    <t>約W23×D12×H53cm</t>
    <phoneticPr fontId="8"/>
  </si>
  <si>
    <t xml:space="preserve">桜 スワッグ   </t>
  </si>
  <si>
    <t>PRAR-0087</t>
    <phoneticPr fontId="8"/>
  </si>
  <si>
    <t>約W70×D45×H95cm　器のみ：約W20×D20×H38cm</t>
    <phoneticPr fontId="8"/>
  </si>
  <si>
    <t>お正月飾り ピオニー×マム</t>
    <phoneticPr fontId="8"/>
  </si>
  <si>
    <t>PRAR-0086</t>
  </si>
  <si>
    <t>約W45×D35×H70cm　器のみ：約14□×H25cm 口径12cm</t>
    <phoneticPr fontId="8"/>
  </si>
  <si>
    <t>お正月飾り 椿×マム モンターニュ</t>
    <phoneticPr fontId="8"/>
  </si>
  <si>
    <t>PRAR-0085</t>
    <phoneticPr fontId="8"/>
  </si>
  <si>
    <t>約W33×D12×H58cm　器のみ：約Φ13×H13cm/内Φ9cm</t>
    <phoneticPr fontId="8"/>
  </si>
  <si>
    <t xml:space="preserve">お正月飾り 水仙 オベリスクアンフレS </t>
    <phoneticPr fontId="8"/>
  </si>
  <si>
    <t>PRAR-0084</t>
  </si>
  <si>
    <t>約W29×D18×H66cm</t>
    <phoneticPr fontId="8"/>
  </si>
  <si>
    <t>お正月飾り コチョウラン×椿 スワッグ</t>
    <phoneticPr fontId="8"/>
  </si>
  <si>
    <t>PRAR-0083</t>
  </si>
  <si>
    <t>約W30×D12×H66cm</t>
    <phoneticPr fontId="8"/>
  </si>
  <si>
    <t>お正月飾り ピオニー×ファレノプシス</t>
    <phoneticPr fontId="8"/>
  </si>
  <si>
    <t>PRAR-0082</t>
  </si>
  <si>
    <t>約W34×D12×H65cm</t>
    <phoneticPr fontId="8"/>
  </si>
  <si>
    <t>お正月飾り コチョウラン×カトレア しめ縄 スワッグ</t>
    <phoneticPr fontId="8"/>
  </si>
  <si>
    <t>PRAR-0081</t>
  </si>
  <si>
    <t>約W25×D9×H45cm</t>
    <phoneticPr fontId="8"/>
  </si>
  <si>
    <t>お正月飾り 椿 スワッグ</t>
    <phoneticPr fontId="8"/>
  </si>
  <si>
    <t>PRAR-0080</t>
  </si>
  <si>
    <t>約W28×D16×H25cm　器のみ：W15.2×D7×H13.5cm</t>
    <phoneticPr fontId="8"/>
  </si>
  <si>
    <t xml:space="preserve">リシアンサス ウォーター ガラスベース  </t>
  </si>
  <si>
    <t>PRAR-0074YE</t>
  </si>
  <si>
    <t>PRAR-0074WH</t>
  </si>
  <si>
    <t>約W28×D16×H26cm　器のみ：W15.2×D7×H13.5cm</t>
    <phoneticPr fontId="8"/>
  </si>
  <si>
    <t>PRAR-0074PU</t>
  </si>
  <si>
    <t>ポリエステル、プラスチック　器：陶器　</t>
    <rPh sb="14" eb="15">
      <t>ウツワ</t>
    </rPh>
    <rPh sb="16" eb="18">
      <t>トウキ</t>
    </rPh>
    <phoneticPr fontId="8"/>
  </si>
  <si>
    <t>約W21×D20×H23cm　器のみ：W11×D11×H9.5cm　　BOXサイズ：□17.5H23.5cm</t>
    <phoneticPr fontId="8"/>
  </si>
  <si>
    <t xml:space="preserve">キューブアレンジメント イエロー  </t>
  </si>
  <si>
    <t>PRAR-0073YE</t>
  </si>
  <si>
    <t>約W17×D17×H20cm　器のみ：W11×D11×H9.5cm</t>
    <phoneticPr fontId="8"/>
  </si>
  <si>
    <t xml:space="preserve">キューブアレンジメント ホワイト  </t>
  </si>
  <si>
    <t>PRAR-0073WH</t>
  </si>
  <si>
    <t>約W20×D20×H21cm　器のみ：W11×D11×H9.5cm　BOXサイズ：□17.5H23.5cm</t>
    <phoneticPr fontId="8"/>
  </si>
  <si>
    <t xml:space="preserve">キューブアレンジメント パープル  </t>
  </si>
  <si>
    <t>PRAR-0073PU</t>
  </si>
  <si>
    <t>25年1月仕様変更</t>
    <rPh sb="2" eb="3">
      <t>ネン</t>
    </rPh>
    <rPh sb="4" eb="5">
      <t>ガツ</t>
    </rPh>
    <rPh sb="5" eb="9">
      <t>シヨウヘンコウ</t>
    </rPh>
    <phoneticPr fontId="8"/>
  </si>
  <si>
    <t>約W20×D22×H20cm　器のみ：W11×D11×H9.5cm　BOXサイズ：□17.5H23.5cm</t>
    <phoneticPr fontId="8"/>
  </si>
  <si>
    <t xml:space="preserve">キューブアレンジメント ピンク  </t>
    <phoneticPr fontId="8"/>
  </si>
  <si>
    <t>PRAR-0073PK</t>
    <phoneticPr fontId="8"/>
  </si>
  <si>
    <t>約W14×D14×H52cm　器のみ：Φ14×H35cm</t>
    <phoneticPr fontId="8"/>
  </si>
  <si>
    <t xml:space="preserve">チューリップ ウォーターシリンダー  </t>
  </si>
  <si>
    <t>PRAR-0071</t>
  </si>
  <si>
    <t>再販価格改定・セット未登録</t>
    <rPh sb="0" eb="2">
      <t>サイハン</t>
    </rPh>
    <rPh sb="10" eb="13">
      <t>ミトウロク</t>
    </rPh>
    <phoneticPr fontId="8"/>
  </si>
  <si>
    <t>A-31号（H33罫線入）</t>
    <rPh sb="4" eb="5">
      <t>ゴウ</t>
    </rPh>
    <rPh sb="9" eb="11">
      <t>ケイセn</t>
    </rPh>
    <rPh sb="11" eb="12">
      <t>イリ</t>
    </rPh>
    <phoneticPr fontId="10"/>
  </si>
  <si>
    <t>23年10月再販仕様変更</t>
    <rPh sb="2" eb="3">
      <t>ネン</t>
    </rPh>
    <rPh sb="5" eb="6">
      <t>ガツ</t>
    </rPh>
    <rPh sb="6" eb="8">
      <t>サイハン</t>
    </rPh>
    <rPh sb="8" eb="12">
      <t>シヨウヘンコウ</t>
    </rPh>
    <phoneticPr fontId="8"/>
  </si>
  <si>
    <t>約W26×D20×H50cm　器のみ：Φ11×H12cm</t>
    <phoneticPr fontId="8"/>
  </si>
  <si>
    <t>ひな祭り 桃の節句 桃 手毬ベース</t>
    <phoneticPr fontId="8"/>
  </si>
  <si>
    <t>PRAR-0070</t>
    <phoneticPr fontId="8"/>
  </si>
  <si>
    <t>約W28×D23×H49cm　器のみ：Φ11×H12cm</t>
    <phoneticPr fontId="8"/>
  </si>
  <si>
    <t xml:space="preserve">ひな祭り 桃の節句 桜 手毬ベース </t>
    <phoneticPr fontId="8"/>
  </si>
  <si>
    <t>PRAR-0069</t>
  </si>
  <si>
    <t>左）約W30×D18×H80cm 器のみ：Φ10×H19cm　右）約W25×D17×H40cm 器のみ：Φ10×H19cm</t>
    <phoneticPr fontId="8"/>
  </si>
  <si>
    <t xml:space="preserve">ひな祭り 桃の節句 桃×菜の花 アレンジセット  </t>
  </si>
  <si>
    <t>PRAR-0068</t>
  </si>
  <si>
    <t>約W50×D45×H80cm　器のみ：約W63×D16×H63cm</t>
    <phoneticPr fontId="8"/>
  </si>
  <si>
    <t xml:space="preserve">お正月飾り アマリリス ムーンベース   </t>
  </si>
  <si>
    <t>PRAR-0067</t>
  </si>
  <si>
    <t>約W20×D14×H18cm</t>
    <phoneticPr fontId="8"/>
  </si>
  <si>
    <t xml:space="preserve">お正月飾り カサブランカ×ストレリチア エディ  </t>
  </si>
  <si>
    <t>PRAR-0066</t>
  </si>
  <si>
    <t>約W50×D22×H15cm　器のみ：W40×D16.5×H8.2cm</t>
    <phoneticPr fontId="8"/>
  </si>
  <si>
    <t xml:space="preserve">お正月飾り 胡蝶蘭×葉ボタン テーブル  </t>
    <phoneticPr fontId="8"/>
  </si>
  <si>
    <t>PRAR-0065</t>
    <phoneticPr fontId="8"/>
  </si>
  <si>
    <t>登録あり価格改定のみ</t>
    <rPh sb="0" eb="2">
      <t>トウロク</t>
    </rPh>
    <rPh sb="4" eb="6">
      <t>カカク</t>
    </rPh>
    <rPh sb="6" eb="8">
      <t>カイテイ</t>
    </rPh>
    <phoneticPr fontId="8"/>
  </si>
  <si>
    <t>23年11月仕様変更</t>
    <rPh sb="2" eb="3">
      <t>ネン</t>
    </rPh>
    <rPh sb="5" eb="6">
      <t>ガツ</t>
    </rPh>
    <rPh sb="6" eb="8">
      <t>シヨウ</t>
    </rPh>
    <rPh sb="8" eb="10">
      <t>ヘンコウ</t>
    </rPh>
    <phoneticPr fontId="8"/>
  </si>
  <si>
    <t>約W36×D20×H39cm　器のみ：W30×D12×H0.9cm</t>
    <phoneticPr fontId="8"/>
  </si>
  <si>
    <t>お正月飾り 胡蝶蘭×トクサ 苔玉</t>
    <phoneticPr fontId="8"/>
  </si>
  <si>
    <t>PRAR-0064</t>
    <phoneticPr fontId="8"/>
  </si>
  <si>
    <t>(製)</t>
    <phoneticPr fontId="8"/>
  </si>
  <si>
    <t>約W30×D13×H60cm</t>
    <phoneticPr fontId="8"/>
  </si>
  <si>
    <t>お正月飾り 菊×南天 しめ縄 スワッグ</t>
    <phoneticPr fontId="8"/>
  </si>
  <si>
    <t>PRAR-0062</t>
    <phoneticPr fontId="8"/>
  </si>
  <si>
    <t>約W40×D25×H34cm　器のみ：Φ上9.3・下12×H12cm</t>
    <phoneticPr fontId="8"/>
  </si>
  <si>
    <t xml:space="preserve">ライラック ウォータートラペゾイド  </t>
  </si>
  <si>
    <t>PRAR-0059</t>
  </si>
  <si>
    <t>ポリエステル、プラスチック　器：陶器　スタンド：アイアン</t>
    <rPh sb="14" eb="15">
      <t>ウツワ</t>
    </rPh>
    <rPh sb="16" eb="18">
      <t>トウキ</t>
    </rPh>
    <phoneticPr fontId="8"/>
  </si>
  <si>
    <t>A-67号</t>
    <rPh sb="4" eb="5">
      <t>ゴウ</t>
    </rPh>
    <phoneticPr fontId="8"/>
  </si>
  <si>
    <t>約W80×D50×H190cm　アイアン：15□(底25□)×H100cm　陶器:Φ16×H37cm</t>
    <phoneticPr fontId="8"/>
  </si>
  <si>
    <t xml:space="preserve">アマリリス アイアンスタンド  </t>
  </si>
  <si>
    <t>PRAR-0057</t>
  </si>
  <si>
    <t>約W35× D30×H82cm　器のみ： Φ10× H40cm</t>
    <phoneticPr fontId="8"/>
  </si>
  <si>
    <t xml:space="preserve">アマリリス×リーフ ロングシリンダー   </t>
  </si>
  <si>
    <t>PRAR-0055</t>
  </si>
  <si>
    <t>約W28×D30×H70cm　器のみ： Φ9×19.3cm</t>
    <phoneticPr fontId="8"/>
  </si>
  <si>
    <t xml:space="preserve">アマリリス×ブランチ シリンダー   </t>
  </si>
  <si>
    <t>PRAR-0054</t>
  </si>
  <si>
    <t>約Φ14×H95cm　器のみ：Φ14×H50cm</t>
    <phoneticPr fontId="8"/>
  </si>
  <si>
    <t xml:space="preserve">赤バラ ウォーターシリンダー   </t>
  </si>
  <si>
    <t>PRAR-0052</t>
  </si>
  <si>
    <t>約W55×D35×H37cm　器のみ： Φ17×H18cm</t>
    <phoneticPr fontId="8"/>
  </si>
  <si>
    <t xml:space="preserve">赤バラ エレクトロベースM  </t>
  </si>
  <si>
    <t>PRAR-0051</t>
  </si>
  <si>
    <t>約W20×D20×H40cm　器のみ： W11.5×D7×H12.5cm</t>
    <phoneticPr fontId="8"/>
  </si>
  <si>
    <t xml:space="preserve">赤バラ エレンスラント  </t>
  </si>
  <si>
    <t>PRAR-0050</t>
  </si>
  <si>
    <t>約W45×D35×H25cm　器のみ： Φ11×H11cm</t>
    <phoneticPr fontId="8"/>
  </si>
  <si>
    <t>赤バラ エレクトロベースS</t>
    <phoneticPr fontId="8"/>
  </si>
  <si>
    <t>PRAR-0049</t>
    <phoneticPr fontId="8"/>
  </si>
  <si>
    <t>約W35×D20×H25cm　器のみ： W25.7×D4.5×H13.9cm</t>
    <phoneticPr fontId="8"/>
  </si>
  <si>
    <t xml:space="preserve">赤バラ マーラ   </t>
  </si>
  <si>
    <t>PRAR-0048</t>
  </si>
  <si>
    <t>約W70×D65×H110cm　器のみ： W20×D20×H38cm</t>
    <phoneticPr fontId="8"/>
  </si>
  <si>
    <t xml:space="preserve">ダリア ソンブレ   </t>
  </si>
  <si>
    <t>PRAR-0047</t>
  </si>
  <si>
    <t>アレンジメント</t>
    <phoneticPr fontId="8"/>
  </si>
  <si>
    <t>約W45×D35×H85cm　器のみ： Φ14×H23cm</t>
    <phoneticPr fontId="8"/>
  </si>
  <si>
    <t xml:space="preserve">ダリア ローズ メルキ  造花 フラワーアレンジメント </t>
  </si>
  <si>
    <t>PRAR-0046</t>
  </si>
  <si>
    <t>約W20×D20×H70cm</t>
  </si>
  <si>
    <t xml:space="preserve">ダリア ロング スワッグ  </t>
  </si>
  <si>
    <t>PRAR-0045</t>
  </si>
  <si>
    <t> 壁掛け</t>
  </si>
  <si>
    <t>約W33×D20×H23cm　器のみ： W18×D8×H10.5cm</t>
    <phoneticPr fontId="8"/>
  </si>
  <si>
    <t xml:space="preserve">ダリア×リシアンサス メルキ   </t>
  </si>
  <si>
    <t>PRAR-0044</t>
  </si>
  <si>
    <t xml:space="preserve">カラー ピンク ウォータートラペゾイド   </t>
  </si>
  <si>
    <t>PRAR-0041</t>
  </si>
  <si>
    <t>約W30×D20×H30cm　器のみ：Φ上9.3・下12×H12cm</t>
    <phoneticPr fontId="8"/>
  </si>
  <si>
    <t xml:space="preserve">カラー ピンク トラペゾイド   </t>
  </si>
  <si>
    <t>PRAR-0040</t>
  </si>
  <si>
    <t>24.9.13部材変更</t>
    <rPh sb="7" eb="11">
      <t>ブザイヘンコウ</t>
    </rPh>
    <phoneticPr fontId="8"/>
  </si>
  <si>
    <t>約W40×H25×D34cm　器のみ：Φ上9.3・下12×H12cm</t>
    <phoneticPr fontId="8"/>
  </si>
  <si>
    <t xml:space="preserve">カラー ウォータートラペゾイド   </t>
  </si>
  <si>
    <t>PRAR-0039</t>
  </si>
  <si>
    <t>ポリエステル、プラスチック　器：ストーンウェア</t>
    <phoneticPr fontId="8"/>
  </si>
  <si>
    <t>24年仕様変更・価格改定</t>
    <rPh sb="2" eb="3">
      <t>ネン</t>
    </rPh>
    <rPh sb="3" eb="7">
      <t>シヨウヘンコウ</t>
    </rPh>
    <rPh sb="8" eb="10">
      <t>カカク</t>
    </rPh>
    <rPh sb="10" eb="12">
      <t>カイテイ</t>
    </rPh>
    <phoneticPr fontId="8"/>
  </si>
  <si>
    <t>約W60×D45×H80cm　器のみ：W28×D10.5×H26cm</t>
    <phoneticPr fontId="8"/>
  </si>
  <si>
    <t>マグノリア ルーナ</t>
    <phoneticPr fontId="8"/>
  </si>
  <si>
    <t>PRAR-0037</t>
  </si>
  <si>
    <t>約W45×D35×H118cm　器のみ：Φ14×H35cm</t>
    <phoneticPr fontId="8"/>
  </si>
  <si>
    <t>カサブランカ×ドウダンツツジ シリンダー</t>
    <phoneticPr fontId="8"/>
  </si>
  <si>
    <t>PRAR-0033</t>
  </si>
  <si>
    <t>約W50×D40×H110cm　器のみ：Φ22×H20cm</t>
    <phoneticPr fontId="8"/>
  </si>
  <si>
    <t xml:space="preserve">カサブランカ エディ  </t>
  </si>
  <si>
    <t>PRAR-0032</t>
  </si>
  <si>
    <t>約W40×D25×H40cm　器のみ：W22.6×D7×H19.5cm</t>
    <phoneticPr fontId="8"/>
  </si>
  <si>
    <t xml:space="preserve">カサブランカ ルミナス   </t>
  </si>
  <si>
    <t>PRAR-0031</t>
  </si>
  <si>
    <t>W35×D35×H53cm　器のみ：Φ14.5×H21cm</t>
    <phoneticPr fontId="8"/>
  </si>
  <si>
    <t xml:space="preserve">胡蝶蘭 ピンク 3本立プラージュ  </t>
  </si>
  <si>
    <t>PRAR-0030</t>
  </si>
  <si>
    <t>約W26×D16×H24cm　器のみ：W7.3×D4×H10cm</t>
    <phoneticPr fontId="8"/>
  </si>
  <si>
    <t xml:space="preserve">リシアンサス バレルベース イエロー  </t>
  </si>
  <si>
    <t>PRAR-0022YE</t>
  </si>
  <si>
    <t>約W26×D15×H20cm　器のみ：W7.3×D4×H10cm</t>
    <phoneticPr fontId="8"/>
  </si>
  <si>
    <t xml:space="preserve">リシアンサス バレルベース ピンク  </t>
  </si>
  <si>
    <t>PRAR-0022PK</t>
    <phoneticPr fontId="8"/>
  </si>
  <si>
    <t>約W35×D30×H52cm</t>
    <phoneticPr fontId="8"/>
  </si>
  <si>
    <t xml:space="preserve">胡蝶蘭 シリンダー   </t>
  </si>
  <si>
    <t>PRAR-0020</t>
  </si>
  <si>
    <t>約W40×D30×H105cm　器のみ：Φ15×H50cm</t>
    <phoneticPr fontId="8"/>
  </si>
  <si>
    <t xml:space="preserve">胡蝶蘭 ガラスシリンダー  </t>
  </si>
  <si>
    <t>PRAR-0019</t>
  </si>
  <si>
    <t>約W80×D35×H50cm　器のみ：W30×D10×H20cm</t>
    <phoneticPr fontId="8"/>
  </si>
  <si>
    <t xml:space="preserve">アマリリス レクタングル   </t>
  </si>
  <si>
    <t>PRAR-0018</t>
  </si>
  <si>
    <t>約W80×D60×H165cm（器のみ：径32.5×H71cm）</t>
    <phoneticPr fontId="8"/>
  </si>
  <si>
    <t xml:space="preserve">カサブランカ スラントベース  </t>
  </si>
  <si>
    <t>PRAR-0017</t>
  </si>
  <si>
    <t>約W30×D20×H30cm</t>
    <phoneticPr fontId="8"/>
  </si>
  <si>
    <t xml:space="preserve">カラー トラペゾイド  </t>
  </si>
  <si>
    <t>PRAR-0015</t>
  </si>
  <si>
    <t>約W40×D40×H80cm</t>
    <phoneticPr fontId="8"/>
  </si>
  <si>
    <t xml:space="preserve">カラー ガラスシリンダー  </t>
  </si>
  <si>
    <t>PRAR-0013</t>
  </si>
  <si>
    <t>約W18.5×D11×H18.5cm</t>
    <phoneticPr fontId="8"/>
  </si>
  <si>
    <t xml:space="preserve">ローズ ブラックフレーム  </t>
  </si>
  <si>
    <t>PRAR-0010</t>
  </si>
  <si>
    <t>A-45号（H80罫線入）H70でカット</t>
    <phoneticPr fontId="8"/>
  </si>
  <si>
    <t>約W55×D40×H60cm　器のみ：W25×D15×H25cm　底W10.5×D10.5cm</t>
    <phoneticPr fontId="8"/>
  </si>
  <si>
    <t xml:space="preserve">マグノリア レクトベース  </t>
    <phoneticPr fontId="8"/>
  </si>
  <si>
    <t>PRAR-0009</t>
  </si>
  <si>
    <t>約W75×D60×H150cm</t>
    <phoneticPr fontId="8"/>
  </si>
  <si>
    <t xml:space="preserve">マグノリア ブラックベース  </t>
  </si>
  <si>
    <t>PRAR-0008</t>
    <phoneticPr fontId="8"/>
  </si>
  <si>
    <t>約W60×D30×H45㎝　器のみ：W28×D10.5×H26㎝</t>
    <rPh sb="0" eb="1">
      <t>ヤク</t>
    </rPh>
    <phoneticPr fontId="8"/>
  </si>
  <si>
    <t>ダリア ルーナ</t>
    <phoneticPr fontId="8"/>
  </si>
  <si>
    <t>PRAR-0007</t>
    <phoneticPr fontId="8"/>
  </si>
  <si>
    <t>枝（天然素材）</t>
  </si>
  <si>
    <t>52571-000</t>
    <phoneticPr fontId="8"/>
  </si>
  <si>
    <t>約H100cm　※天然素材のため形に個体差があります。</t>
    <rPh sb="9" eb="13">
      <t>テンネンソザイ</t>
    </rPh>
    <rPh sb="16" eb="17">
      <t>カタチ</t>
    </rPh>
    <rPh sb="18" eb="21">
      <t>コタイサ</t>
    </rPh>
    <phoneticPr fontId="8"/>
  </si>
  <si>
    <t>白樺ドライフラワー ブラウン</t>
  </si>
  <si>
    <t>4988489028936</t>
  </si>
  <si>
    <t>PON-0002</t>
  </si>
  <si>
    <t>52371-011</t>
    <phoneticPr fontId="8"/>
  </si>
  <si>
    <t>三又ドライフラワー ホワイト</t>
  </si>
  <si>
    <t>4988489027960</t>
  </si>
  <si>
    <t>PON-0001</t>
  </si>
  <si>
    <t>紙</t>
  </si>
  <si>
    <t>[OH]</t>
    <phoneticPr fontId="8"/>
  </si>
  <si>
    <t>NI-0600</t>
    <phoneticPr fontId="8"/>
  </si>
  <si>
    <t>H90cm(100本入)</t>
  </si>
  <si>
    <t xml:space="preserve">色水引 紅白 </t>
    <phoneticPr fontId="8"/>
  </si>
  <si>
    <t>4961823594816</t>
    <phoneticPr fontId="8"/>
  </si>
  <si>
    <t>POH-0001WR</t>
    <phoneticPr fontId="8"/>
  </si>
  <si>
    <t>紙</t>
    <rPh sb="0" eb="1">
      <t>カミ</t>
    </rPh>
    <phoneticPr fontId="8"/>
  </si>
  <si>
    <t>NI-0002</t>
  </si>
  <si>
    <t>色水引 白</t>
    <rPh sb="0" eb="1">
      <t>イロ</t>
    </rPh>
    <rPh sb="1" eb="3">
      <t>ミズヒキ</t>
    </rPh>
    <rPh sb="4" eb="5">
      <t>シロ</t>
    </rPh>
    <phoneticPr fontId="1"/>
  </si>
  <si>
    <t>4961823594526</t>
    <phoneticPr fontId="8"/>
  </si>
  <si>
    <t>POH-0001WH</t>
    <phoneticPr fontId="8"/>
  </si>
  <si>
    <t>NI-0001</t>
    <phoneticPr fontId="8"/>
  </si>
  <si>
    <t>色水引 赤</t>
    <phoneticPr fontId="8"/>
  </si>
  <si>
    <t>4961823594519</t>
    <phoneticPr fontId="8"/>
  </si>
  <si>
    <t>POH-0001RD</t>
    <phoneticPr fontId="8"/>
  </si>
  <si>
    <t>NI-0100</t>
    <phoneticPr fontId="8"/>
  </si>
  <si>
    <t>色水引 金</t>
    <phoneticPr fontId="8"/>
  </si>
  <si>
    <t>4961823594533</t>
    <phoneticPr fontId="8"/>
  </si>
  <si>
    <t>POH-0001GO</t>
    <phoneticPr fontId="8"/>
  </si>
  <si>
    <t>約H90cm　花径：約4～8cm</t>
  </si>
  <si>
    <t>スキミア ブラウン</t>
  </si>
  <si>
    <t>4589635429043</t>
    <phoneticPr fontId="8"/>
  </si>
  <si>
    <t>PK-0175</t>
  </si>
  <si>
    <t>下垂部分：約H105cm　持ち手（茎）：約H15cm</t>
  </si>
  <si>
    <t>スパニッシュモス</t>
  </si>
  <si>
    <t>4589635423515</t>
  </si>
  <si>
    <t>PK-0168</t>
    <phoneticPr fontId="8"/>
  </si>
  <si>
    <t>茎15 下垂部分105</t>
  </si>
  <si>
    <t>0168</t>
  </si>
  <si>
    <t>PK-0168</t>
  </si>
  <si>
    <t>約H72cm　花径：約13cm</t>
  </si>
  <si>
    <t>マム 菊 L ホワイト</t>
  </si>
  <si>
    <t>4971587705168</t>
  </si>
  <si>
    <t>PK-0077</t>
  </si>
  <si>
    <t>約W15×D5×H104cm　花径：約Φ2～4cm</t>
    <phoneticPr fontId="8"/>
  </si>
  <si>
    <t>サクラ クリームピンク</t>
  </si>
  <si>
    <t>4971587705151</t>
  </si>
  <si>
    <t>PK-0076</t>
    <phoneticPr fontId="8"/>
  </si>
  <si>
    <t>約H67cm　花径：約11cm</t>
    <rPh sb="10" eb="11">
      <t>ヤク</t>
    </rPh>
    <phoneticPr fontId="1"/>
  </si>
  <si>
    <t>マム 菊 M ホワイト</t>
  </si>
  <si>
    <t>4589635427841</t>
  </si>
  <si>
    <t>PH-0073</t>
  </si>
  <si>
    <t>約H52cm　花径：約Φ10cm</t>
    <phoneticPr fontId="8"/>
  </si>
  <si>
    <t>蓮の花 ハス 水蓮</t>
    <phoneticPr fontId="8"/>
  </si>
  <si>
    <t>4971587713774</t>
    <phoneticPr fontId="8"/>
  </si>
  <si>
    <t>PH-0067</t>
    <phoneticPr fontId="8"/>
  </si>
  <si>
    <t>23年10月上旬</t>
    <rPh sb="5" eb="6">
      <t>ツキ</t>
    </rPh>
    <rPh sb="6" eb="8">
      <t>ジョウジュン</t>
    </rPh>
    <phoneticPr fontId="8"/>
  </si>
  <si>
    <t>約H28×W18cm  花径：約Φ8cm</t>
    <phoneticPr fontId="8"/>
  </si>
  <si>
    <t>雪付きローズブーケ オフホワイト 1束6本</t>
  </si>
  <si>
    <t>4589635425021</t>
  </si>
  <si>
    <t>PG-0195</t>
    <phoneticPr fontId="8"/>
  </si>
  <si>
    <t>約H70cm</t>
  </si>
  <si>
    <t>ハツユキソウ</t>
  </si>
  <si>
    <t>4589635428558</t>
  </si>
  <si>
    <t>PG-0184</t>
  </si>
  <si>
    <t>約20ｇ</t>
    <rPh sb="0" eb="1">
      <t>ヤク</t>
    </rPh>
    <phoneticPr fontId="8"/>
  </si>
  <si>
    <t>約Ｗ380 Ｄ280 Ｈ770mm</t>
    <phoneticPr fontId="8"/>
  </si>
  <si>
    <t>ボタンリーフマット</t>
    <phoneticPr fontId="8"/>
  </si>
  <si>
    <t>4971587-741708</t>
    <phoneticPr fontId="8"/>
  </si>
  <si>
    <t>0181</t>
  </si>
  <si>
    <t>PG-0181</t>
    <phoneticPr fontId="8"/>
  </si>
  <si>
    <t>グリーン
フレーム</t>
    <phoneticPr fontId="8"/>
  </si>
  <si>
    <t>約30ｇ</t>
    <rPh sb="0" eb="1">
      <t>ヤク</t>
    </rPh>
    <phoneticPr fontId="8"/>
  </si>
  <si>
    <t>イワヒバマット</t>
    <phoneticPr fontId="8"/>
  </si>
  <si>
    <t>4971587-741692</t>
    <phoneticPr fontId="8"/>
  </si>
  <si>
    <t>0180</t>
  </si>
  <si>
    <t>PG-0180</t>
    <phoneticPr fontId="8"/>
  </si>
  <si>
    <t>約40ｇ</t>
    <rPh sb="0" eb="1">
      <t>ヤク</t>
    </rPh>
    <phoneticPr fontId="8"/>
  </si>
  <si>
    <t>レモンリーフマット</t>
    <phoneticPr fontId="8"/>
  </si>
  <si>
    <t>4971587-741685</t>
    <phoneticPr fontId="8"/>
  </si>
  <si>
    <t>0179</t>
  </si>
  <si>
    <t>PG-0179</t>
  </si>
  <si>
    <t>アスパラガス</t>
  </si>
  <si>
    <t>4589635427407</t>
  </si>
  <si>
    <t>PG-0177</t>
    <phoneticPr fontId="8"/>
  </si>
  <si>
    <t>約H77cm　花径：約W3～4cm</t>
  </si>
  <si>
    <t>ステルンクーゲル</t>
  </si>
  <si>
    <t>4589635428640</t>
  </si>
  <si>
    <t>PG-0086</t>
  </si>
  <si>
    <t>約H65cm　花径：約15cm</t>
  </si>
  <si>
    <t>あじさい ブルーパープル</t>
  </si>
  <si>
    <t>4589635430988</t>
  </si>
  <si>
    <t>PD-0267</t>
  </si>
  <si>
    <t>約Ｈ75cm　花径：約Φ10～12cm</t>
    <rPh sb="0" eb="1">
      <t>ヤク</t>
    </rPh>
    <rPh sb="8" eb="9">
      <t>ケイ</t>
    </rPh>
    <rPh sb="10" eb="11">
      <t>ヤク</t>
    </rPh>
    <phoneticPr fontId="8"/>
  </si>
  <si>
    <t>クレマチス テッセン ブルー×パープル</t>
  </si>
  <si>
    <t>4589635428091</t>
    <phoneticPr fontId="8"/>
  </si>
  <si>
    <t>PD-0265</t>
    <phoneticPr fontId="8"/>
  </si>
  <si>
    <t>約H75cm　花径：約10～12cm</t>
  </si>
  <si>
    <t>クレマチス テッセン ホワイト×ピンク</t>
  </si>
  <si>
    <t>4589635428084</t>
  </si>
  <si>
    <t>PD-0264</t>
    <phoneticPr fontId="8"/>
  </si>
  <si>
    <t>約H71cm　花径：約7～9cm</t>
  </si>
  <si>
    <r>
      <t xml:space="preserve">リシアンサス トルコ桔梗 </t>
    </r>
    <r>
      <rPr>
        <sz val="8"/>
        <color rgb="FFFF0000"/>
        <rFont val="游ゴシック"/>
        <family val="3"/>
        <charset val="128"/>
      </rPr>
      <t>ライトラベンダー</t>
    </r>
    <phoneticPr fontId="8"/>
  </si>
  <si>
    <t>4589635428060</t>
  </si>
  <si>
    <t>PD-0262</t>
    <phoneticPr fontId="8"/>
  </si>
  <si>
    <t>約H91cm　花径：約3～7cm</t>
  </si>
  <si>
    <t>デルフィニューム ブルー</t>
  </si>
  <si>
    <t>4589635428046</t>
    <phoneticPr fontId="8"/>
  </si>
  <si>
    <t>PD-0260</t>
  </si>
  <si>
    <t>約H77cm　花径：約5～12cm</t>
    <rPh sb="10" eb="11">
      <t>ヤク</t>
    </rPh>
    <phoneticPr fontId="1"/>
  </si>
  <si>
    <t>ダリア パープル</t>
  </si>
  <si>
    <t>4589635426615</t>
  </si>
  <si>
    <t>PD-0255</t>
    <phoneticPr fontId="8"/>
  </si>
  <si>
    <t>約H75cm  花径：約Φ7cm</t>
    <phoneticPr fontId="8"/>
  </si>
  <si>
    <t>ローズ バーガンディー</t>
  </si>
  <si>
    <t>4589635424031</t>
  </si>
  <si>
    <t>PD-0252</t>
    <phoneticPr fontId="8"/>
  </si>
  <si>
    <t>約H74cm</t>
  </si>
  <si>
    <t>リシアンサス トルコ桔梗</t>
  </si>
  <si>
    <t>4589635423966</t>
  </si>
  <si>
    <t>PD-0251</t>
  </si>
  <si>
    <t>約H33cm</t>
  </si>
  <si>
    <t>ミリオン アスパラ</t>
  </si>
  <si>
    <t>4589635428268</t>
  </si>
  <si>
    <t>PD-0203</t>
  </si>
  <si>
    <t>約W15×D9×H60cm　花径：約Φ2～6cm</t>
    <phoneticPr fontId="8"/>
  </si>
  <si>
    <t>4589635425113</t>
  </si>
  <si>
    <t>PD-0098</t>
    <phoneticPr fontId="8"/>
  </si>
  <si>
    <t>約H80cm　花径：約W9～10cm</t>
  </si>
  <si>
    <t>コチョウラン 胡蝶蘭 M</t>
  </si>
  <si>
    <t>4589635420897</t>
  </si>
  <si>
    <t>PB-0068</t>
  </si>
  <si>
    <t>約H85cm　花径：約W21cm</t>
  </si>
  <si>
    <t>マグノリア 木蓮</t>
  </si>
  <si>
    <t>4589635428114</t>
    <phoneticPr fontId="8"/>
  </si>
  <si>
    <t>PB-0063</t>
  </si>
  <si>
    <t>約H115cm　花径：約W11～12cm</t>
  </si>
  <si>
    <t>約930ｇ</t>
    <rPh sb="0" eb="1">
      <t>ヤク</t>
    </rPh>
    <phoneticPr fontId="8"/>
  </si>
  <si>
    <t>コチョウラン in ブラックベース L</t>
  </si>
  <si>
    <t>4971587-721274</t>
    <phoneticPr fontId="8"/>
  </si>
  <si>
    <t>0058</t>
  </si>
  <si>
    <t>PB-0058</t>
    <phoneticPr fontId="8"/>
  </si>
  <si>
    <t>マンダリン</t>
    <phoneticPr fontId="8"/>
  </si>
  <si>
    <t>約140ｇ</t>
    <rPh sb="0" eb="1">
      <t>ヤク</t>
    </rPh>
    <phoneticPr fontId="8"/>
  </si>
  <si>
    <t>約Ｗ200 Ｄ160 Ｈ330mm</t>
    <phoneticPr fontId="8"/>
  </si>
  <si>
    <t>コチョウラン in ブラックベース M</t>
  </si>
  <si>
    <t>4971587-721267</t>
    <phoneticPr fontId="8"/>
  </si>
  <si>
    <t>0057</t>
  </si>
  <si>
    <t>PB-0057</t>
    <phoneticPr fontId="8"/>
  </si>
  <si>
    <t>約60ｇ</t>
    <rPh sb="0" eb="1">
      <t>ヤク</t>
    </rPh>
    <phoneticPr fontId="8"/>
  </si>
  <si>
    <t>約Ｗ180 Ｄ110 Ｈ210mm</t>
    <phoneticPr fontId="8"/>
  </si>
  <si>
    <t>コチョウラン in ブラックベース S</t>
  </si>
  <si>
    <t>4971587-721250</t>
    <phoneticPr fontId="8"/>
  </si>
  <si>
    <t>0056</t>
  </si>
  <si>
    <t>PB-0056</t>
    <phoneticPr fontId="8"/>
  </si>
  <si>
    <t>約260ｇ</t>
    <rPh sb="0" eb="1">
      <t>ヤク</t>
    </rPh>
    <phoneticPr fontId="8"/>
  </si>
  <si>
    <t>約Ｗ200 Ｄ170 Ｈ230mm</t>
    <phoneticPr fontId="8"/>
  </si>
  <si>
    <t>カサブランカ in ウォーターグラス</t>
  </si>
  <si>
    <t>4971587-721229</t>
    <phoneticPr fontId="8"/>
  </si>
  <si>
    <t>0053</t>
    <phoneticPr fontId="8"/>
  </si>
  <si>
    <t>PB-0053</t>
    <phoneticPr fontId="8"/>
  </si>
  <si>
    <t>約150ｇ</t>
    <rPh sb="0" eb="1">
      <t>ヤク</t>
    </rPh>
    <phoneticPr fontId="8"/>
  </si>
  <si>
    <t>約W180　D180 H220mm</t>
    <rPh sb="0" eb="1">
      <t>ヤク</t>
    </rPh>
    <phoneticPr fontId="8"/>
  </si>
  <si>
    <t>ガーデニア in グラスウォーター</t>
  </si>
  <si>
    <t>4971587-721212</t>
    <phoneticPr fontId="8"/>
  </si>
  <si>
    <t>0052</t>
  </si>
  <si>
    <t>PB-0052</t>
  </si>
  <si>
    <t>約H77cm（葉の部分込み）花径：約W21～23cm</t>
  </si>
  <si>
    <t>カサブランカ</t>
  </si>
  <si>
    <t>4589635425175</t>
  </si>
  <si>
    <t>PB-0050</t>
    <phoneticPr fontId="8"/>
  </si>
  <si>
    <t>仕入マスタ有　残20本　</t>
    <rPh sb="5" eb="6">
      <t>ユウ</t>
    </rPh>
    <phoneticPr fontId="8"/>
  </si>
  <si>
    <t>F3865</t>
    <phoneticPr fontId="8"/>
  </si>
  <si>
    <t>約W9×D9×H17cm　葉径：約Φ9cm</t>
    <phoneticPr fontId="8"/>
  </si>
  <si>
    <t>ミニ葉牡丹</t>
  </si>
  <si>
    <t>4571131314879</t>
    <phoneticPr fontId="8"/>
  </si>
  <si>
    <t>PVA-0122</t>
    <phoneticPr fontId="8"/>
  </si>
  <si>
    <t>仕入マスタ有　残12本　</t>
    <rPh sb="5" eb="6">
      <t>ユウ</t>
    </rPh>
    <phoneticPr fontId="8"/>
  </si>
  <si>
    <t>A-74525#40</t>
    <phoneticPr fontId="8"/>
  </si>
  <si>
    <t>約W12×D×H74cm　穂：約20cm</t>
    <phoneticPr fontId="8"/>
  </si>
  <si>
    <t>稲 金</t>
  </si>
  <si>
    <t>4511255488100</t>
    <phoneticPr fontId="8"/>
  </si>
  <si>
    <t>PAC-0032</t>
    <phoneticPr fontId="8"/>
  </si>
  <si>
    <t>陶器</t>
    <rPh sb="0" eb="2">
      <t>トウキ</t>
    </rPh>
    <phoneticPr fontId="8"/>
  </si>
  <si>
    <t>入荷箱使用</t>
    <rPh sb="0" eb="2">
      <t>ニュウカ</t>
    </rPh>
    <rPh sb="2" eb="3">
      <t>ハコ</t>
    </rPh>
    <rPh sb="3" eb="5">
      <t>シヨウ</t>
    </rPh>
    <phoneticPr fontId="8"/>
  </si>
  <si>
    <t>クレイ確保済No.304111　17個→15個</t>
    <rPh sb="3" eb="5">
      <t>カクホ</t>
    </rPh>
    <rPh sb="5" eb="6">
      <t>スミ</t>
    </rPh>
    <rPh sb="18" eb="19">
      <t>コ</t>
    </rPh>
    <rPh sb="22" eb="23">
      <t>コ</t>
    </rPh>
    <phoneticPr fontId="8"/>
  </si>
  <si>
    <t>178-902-101</t>
    <phoneticPr fontId="8"/>
  </si>
  <si>
    <t>約W21×D21×H30cm</t>
  </si>
  <si>
    <t>ソリド ホワイト H30cm</t>
  </si>
  <si>
    <t>4982023003854</t>
    <phoneticPr fontId="8"/>
  </si>
  <si>
    <t>12/288.　ポピー\1400＠490   10/23在庫：513本</t>
    <phoneticPr fontId="8"/>
  </si>
  <si>
    <t>FS-5388 GO</t>
    <phoneticPr fontId="8"/>
  </si>
  <si>
    <t>約W12×D12×H86cm</t>
  </si>
  <si>
    <t>石化エニシダ 枝 金</t>
    <phoneticPr fontId="8"/>
  </si>
  <si>
    <t>4961823413674</t>
    <phoneticPr fontId="8"/>
  </si>
  <si>
    <t>PPO-0002</t>
  </si>
  <si>
    <t>12/120.　ポピー\800＠280　10/23在庫：800本</t>
    <phoneticPr fontId="8"/>
  </si>
  <si>
    <t>FS-5253 R</t>
    <phoneticPr fontId="8"/>
  </si>
  <si>
    <t>約W18×D15×H43cm　花径：約Φ7cm</t>
    <phoneticPr fontId="8"/>
  </si>
  <si>
    <t>千両</t>
  </si>
  <si>
    <t>4961823672774</t>
    <phoneticPr fontId="8"/>
  </si>
  <si>
    <t>PPO-0001</t>
  </si>
  <si>
    <t>12/144.　10/22在庫：414本</t>
    <phoneticPr fontId="8"/>
  </si>
  <si>
    <t>A-43849＃51A</t>
    <phoneticPr fontId="8"/>
  </si>
  <si>
    <t>約W25×H64cm　花径：約25×32cm</t>
    <phoneticPr fontId="8"/>
  </si>
  <si>
    <t>モンステラ 鳳莱蕉</t>
  </si>
  <si>
    <t>4511255514793</t>
    <phoneticPr fontId="8"/>
  </si>
  <si>
    <t>PAC-0030</t>
  </si>
  <si>
    <t>12/144.　10/22在庫：486本</t>
    <phoneticPr fontId="8"/>
  </si>
  <si>
    <t>A-46067＃51A</t>
    <phoneticPr fontId="8"/>
  </si>
  <si>
    <t>約W26×H98cm　葉径：約Φ1.5～4cm</t>
    <phoneticPr fontId="8"/>
  </si>
  <si>
    <t>ナナカマド</t>
  </si>
  <si>
    <t xml:space="preserve"> 4511255236848</t>
    <phoneticPr fontId="8"/>
  </si>
  <si>
    <t>PAC-0029</t>
  </si>
  <si>
    <t>東京堂　10/22在庫594</t>
    <phoneticPr fontId="8"/>
  </si>
  <si>
    <t>FG5220</t>
    <phoneticPr fontId="8"/>
  </si>
  <si>
    <t>約W30×D30×H86cm　葉：約5.5～7.5cm</t>
    <phoneticPr fontId="8"/>
  </si>
  <si>
    <t>アセビ 枝</t>
  </si>
  <si>
    <t>4967116861825</t>
    <phoneticPr fontId="8"/>
  </si>
  <si>
    <t>PTK-0004</t>
  </si>
  <si>
    <t>東京堂　10/22付在庫：0本+12月下旬　確保済60本G4886499</t>
    <rPh sb="27" eb="28">
      <t>ホン</t>
    </rPh>
    <phoneticPr fontId="8"/>
  </si>
  <si>
    <t>FM1129</t>
    <phoneticPr fontId="8"/>
  </si>
  <si>
    <t>約W16×D5×H85cm　花径：約Φ3.5cm</t>
    <phoneticPr fontId="8"/>
  </si>
  <si>
    <t>小手毬</t>
  </si>
  <si>
    <t>4967116461018</t>
    <phoneticPr fontId="8"/>
  </si>
  <si>
    <t>PTK-0003</t>
  </si>
  <si>
    <t>6/36.　10/22在庫：22本  確保済20本NO.4428919</t>
    <rPh sb="19" eb="22">
      <t>カクホスミ</t>
    </rPh>
    <rPh sb="24" eb="25">
      <t>ホン</t>
    </rPh>
    <phoneticPr fontId="8"/>
  </si>
  <si>
    <t>A-31072＃52</t>
    <phoneticPr fontId="8"/>
  </si>
  <si>
    <t>約W23×H72cm　花径：約Φ11～14cm</t>
    <phoneticPr fontId="8"/>
  </si>
  <si>
    <t>バンダ ホワイト</t>
  </si>
  <si>
    <t xml:space="preserve"> 4511255226788</t>
    <phoneticPr fontId="8"/>
  </si>
  <si>
    <t>PAC-0027</t>
  </si>
  <si>
    <t>12/48.　10/22在庫：323本</t>
    <phoneticPr fontId="8"/>
  </si>
  <si>
    <t>A-34869＃30</t>
    <phoneticPr fontId="8"/>
  </si>
  <si>
    <t>約W16×D6×H90cm　花径：約16×13cm</t>
    <phoneticPr fontId="8"/>
  </si>
  <si>
    <t>ストレリチア ゴクラクチョウカ M</t>
  </si>
  <si>
    <t xml:space="preserve"> 4511255558704</t>
    <phoneticPr fontId="8"/>
  </si>
  <si>
    <t>PAC-0026</t>
  </si>
  <si>
    <t>12/144.　10/22在庫：234本</t>
    <phoneticPr fontId="8"/>
  </si>
  <si>
    <t>A-32483＃30</t>
    <phoneticPr fontId="8"/>
  </si>
  <si>
    <t>約W16×D5×H87cm　花径：約16×12cm</t>
    <phoneticPr fontId="8"/>
  </si>
  <si>
    <t>ストレリチア ゴクラクチョウカ S</t>
  </si>
  <si>
    <t>4511255370061</t>
    <phoneticPr fontId="8"/>
  </si>
  <si>
    <t>PAC-0025</t>
  </si>
  <si>
    <t>東京堂　10/22在庫：682本</t>
    <phoneticPr fontId="8"/>
  </si>
  <si>
    <t>FW93450＃6</t>
    <phoneticPr fontId="8"/>
  </si>
  <si>
    <t>約W14×H56cm　花径：約Φ8cm</t>
    <phoneticPr fontId="8"/>
  </si>
  <si>
    <t>コチョウラン 胡蝶蘭 ピーチ</t>
  </si>
  <si>
    <t>4967116854971</t>
    <phoneticPr fontId="8"/>
  </si>
  <si>
    <t>PTK-0002PE</t>
  </si>
  <si>
    <t>東京堂　10/22在庫：835本</t>
    <phoneticPr fontId="8"/>
  </si>
  <si>
    <t>FW93450＃2</t>
    <phoneticPr fontId="8"/>
  </si>
  <si>
    <t>コチョウラン 胡蝶蘭 ピンク</t>
  </si>
  <si>
    <t>4967116854957</t>
    <phoneticPr fontId="8"/>
  </si>
  <si>
    <t>PTK-0002PK</t>
  </si>
  <si>
    <t>24/240.　10/22在庫：257本</t>
    <phoneticPr fontId="8"/>
  </si>
  <si>
    <t>A-34561 #6</t>
    <phoneticPr fontId="8"/>
  </si>
  <si>
    <t>約W36×D36×H90cm　穂：約5.5cm</t>
    <phoneticPr fontId="8"/>
  </si>
  <si>
    <t>フレンチ ラベンダー</t>
    <phoneticPr fontId="8"/>
  </si>
  <si>
    <t>4511255537754</t>
    <phoneticPr fontId="8"/>
  </si>
  <si>
    <t>PAC-0024</t>
  </si>
  <si>
    <t>24/288.　10/22在庫：800本</t>
    <phoneticPr fontId="8"/>
  </si>
  <si>
    <t>A-34767 #6</t>
    <phoneticPr fontId="8"/>
  </si>
  <si>
    <t>約W20×D15×H65cm　穂：約4.5～7cm</t>
    <phoneticPr fontId="8"/>
  </si>
  <si>
    <t>イングリッシュ ラベンダー</t>
    <phoneticPr fontId="8"/>
  </si>
  <si>
    <t>4511255554126</t>
    <phoneticPr fontId="8"/>
  </si>
  <si>
    <t>PAC-0023</t>
  </si>
  <si>
    <t>12/120.　10/22在庫： 177本　96本確保済4423384</t>
    <phoneticPr fontId="8"/>
  </si>
  <si>
    <t>A-34480 ＃10</t>
    <phoneticPr fontId="8"/>
  </si>
  <si>
    <t>約W28×D28×H77cm　花房：約6～8cm</t>
    <phoneticPr fontId="8"/>
  </si>
  <si>
    <t>ミモザ ブランチ</t>
  </si>
  <si>
    <t>4511255536689</t>
    <phoneticPr fontId="8"/>
  </si>
  <si>
    <t>PAC-0022</t>
  </si>
  <si>
    <t>12/120　仕入マスタ有　10/22在庫：0本　60本確保済4423384</t>
    <rPh sb="12" eb="13">
      <t>ユウ</t>
    </rPh>
    <phoneticPr fontId="8"/>
  </si>
  <si>
    <t>A-44265 ＃51A</t>
    <phoneticPr fontId="8"/>
  </si>
  <si>
    <t>約W25×D18×H85cm</t>
    <phoneticPr fontId="8"/>
  </si>
  <si>
    <t>ミモザ バット</t>
  </si>
  <si>
    <t>4511255544547</t>
    <phoneticPr fontId="8"/>
  </si>
  <si>
    <t>PAC-0021</t>
  </si>
  <si>
    <t>確保済</t>
    <rPh sb="0" eb="2">
      <t>カクホ</t>
    </rPh>
    <rPh sb="2" eb="3">
      <t>スミ</t>
    </rPh>
    <phoneticPr fontId="8"/>
  </si>
  <si>
    <t>A-34603＃7Ｂ</t>
    <phoneticPr fontId="8"/>
  </si>
  <si>
    <t>約W18×D12×H53cm　花径：約Φ4～7.5cm</t>
    <phoneticPr fontId="8"/>
  </si>
  <si>
    <t>ローズ 薔薇 ラベンダー</t>
  </si>
  <si>
    <t>4511255540815</t>
    <phoneticPr fontId="8"/>
  </si>
  <si>
    <t>PAC-0020LV</t>
  </si>
  <si>
    <t>A-34603＃20L</t>
    <phoneticPr fontId="8"/>
  </si>
  <si>
    <t>ローズ 薔薇 イエロー</t>
  </si>
  <si>
    <t>4511255540792</t>
    <phoneticPr fontId="8"/>
  </si>
  <si>
    <t>PAC-0020YE</t>
  </si>
  <si>
    <t xml:space="preserve">A-34603＃3H </t>
    <phoneticPr fontId="8"/>
  </si>
  <si>
    <t>4511255540808</t>
    <phoneticPr fontId="8"/>
  </si>
  <si>
    <t>PAC-0020LP</t>
  </si>
  <si>
    <t>FG1137</t>
  </si>
  <si>
    <t>1本：約W12×D12×H32cm　葉：W0.8×L15cm</t>
    <rPh sb="1" eb="2">
      <t>ホン</t>
    </rPh>
    <rPh sb="3" eb="4">
      <t>ヤク</t>
    </rPh>
    <rPh sb="18" eb="19">
      <t>ハハ</t>
    </rPh>
    <phoneticPr fontId="1"/>
  </si>
  <si>
    <t>グレビリーグラス 6本組</t>
  </si>
  <si>
    <t>4967116680334</t>
  </si>
  <si>
    <t>PTK-0006</t>
  </si>
  <si>
    <t>FG517 #42</t>
    <phoneticPr fontId="8"/>
  </si>
  <si>
    <t>約W38×D38×H46cm</t>
  </si>
  <si>
    <t>タイム モーブグリーン</t>
  </si>
  <si>
    <t>4967116787705</t>
  </si>
  <si>
    <t>PTK-0005MV</t>
  </si>
  <si>
    <t>FG517 #23</t>
    <phoneticPr fontId="8"/>
  </si>
  <si>
    <t>タイム グリーン</t>
    <phoneticPr fontId="8"/>
  </si>
  <si>
    <t>4967116787675</t>
  </si>
  <si>
    <t>PTK-0005GR</t>
  </si>
  <si>
    <t>A-34338＃1</t>
    <phoneticPr fontId="8"/>
  </si>
  <si>
    <t>約W23×D23×H71cm　花径：約Φ15cm</t>
    <phoneticPr fontId="8"/>
  </si>
  <si>
    <r>
      <t xml:space="preserve">アマリリス スパイダー </t>
    </r>
    <r>
      <rPr>
        <sz val="8"/>
        <color rgb="FFFF0000"/>
        <rFont val="游ゴシック"/>
        <family val="3"/>
        <charset val="128"/>
      </rPr>
      <t>ホワイト</t>
    </r>
    <phoneticPr fontId="8"/>
  </si>
  <si>
    <t>4511255518753</t>
    <phoneticPr fontId="8"/>
  </si>
  <si>
    <t>PAC-0019</t>
    <phoneticPr fontId="8"/>
  </si>
  <si>
    <t>FM100179＃1</t>
    <phoneticPr fontId="8"/>
  </si>
  <si>
    <t>約W23×D23×H75cm　花径：約Φ12cm</t>
    <phoneticPr fontId="8"/>
  </si>
  <si>
    <r>
      <t xml:space="preserve">アマリリス </t>
    </r>
    <r>
      <rPr>
        <sz val="8"/>
        <color rgb="FFFF0000"/>
        <rFont val="游ゴシック"/>
        <family val="3"/>
        <charset val="128"/>
      </rPr>
      <t>ホワイト</t>
    </r>
    <phoneticPr fontId="8"/>
  </si>
  <si>
    <t>4967116872340</t>
    <phoneticPr fontId="8"/>
  </si>
  <si>
    <t>PTK-0001</t>
    <phoneticPr fontId="8"/>
  </si>
  <si>
    <t>WHGR 1800@720　　 10/25在庫76 確保済</t>
    <phoneticPr fontId="8"/>
  </si>
  <si>
    <t>A-34832#52</t>
    <phoneticPr fontId="8"/>
  </si>
  <si>
    <t>約W15×H86cm　花径：約Φ3～4.5cm</t>
    <phoneticPr fontId="8"/>
  </si>
  <si>
    <r>
      <t xml:space="preserve">デルフィニウム </t>
    </r>
    <r>
      <rPr>
        <sz val="8"/>
        <color rgb="FFFF0000"/>
        <rFont val="游ゴシック"/>
        <family val="3"/>
        <charset val="128"/>
      </rPr>
      <t>ホワイトグリーン</t>
    </r>
    <phoneticPr fontId="8"/>
  </si>
  <si>
    <t xml:space="preserve"> 4511255556861</t>
    <phoneticPr fontId="8"/>
  </si>
  <si>
    <t>PAC-0018</t>
  </si>
  <si>
    <t>WHGR 1100@440　 10/25プ23.在庫594 確保済</t>
    <phoneticPr fontId="8"/>
  </si>
  <si>
    <t>A-34615#52</t>
    <phoneticPr fontId="8"/>
  </si>
  <si>
    <t>約W13×H36cm　花径：約Φ9cm</t>
    <phoneticPr fontId="8"/>
  </si>
  <si>
    <r>
      <t xml:space="preserve">ラナンキュラス </t>
    </r>
    <r>
      <rPr>
        <sz val="8"/>
        <color rgb="FFFF0000"/>
        <rFont val="游ゴシック"/>
        <family val="3"/>
        <charset val="128"/>
      </rPr>
      <t>ホワイトグリーン</t>
    </r>
    <phoneticPr fontId="8"/>
  </si>
  <si>
    <t>4511255542345</t>
    <phoneticPr fontId="8"/>
  </si>
  <si>
    <t>PAC-0017</t>
  </si>
  <si>
    <t>MV 1480@592 　10/25プ23.A在庫102　2下 確保済</t>
    <rPh sb="23" eb="25">
      <t>ザイコ</t>
    </rPh>
    <rPh sb="30" eb="31">
      <t>ゲ</t>
    </rPh>
    <rPh sb="32" eb="35">
      <t>カクホスミ</t>
    </rPh>
    <phoneticPr fontId="8"/>
  </si>
  <si>
    <t>A-34863#55</t>
    <phoneticPr fontId="8"/>
  </si>
  <si>
    <t>約W20×H71cm　花径：約Φ6～7.5cm</t>
    <phoneticPr fontId="8"/>
  </si>
  <si>
    <r>
      <t xml:space="preserve">リシアサンス </t>
    </r>
    <r>
      <rPr>
        <sz val="8"/>
        <color rgb="FFFF0000"/>
        <rFont val="游ゴシック"/>
        <family val="3"/>
        <charset val="128"/>
      </rPr>
      <t>ダークピンク</t>
    </r>
    <phoneticPr fontId="8"/>
  </si>
  <si>
    <t>4511255558377</t>
    <phoneticPr fontId="8"/>
  </si>
  <si>
    <t>PAC-0015</t>
    <phoneticPr fontId="8"/>
  </si>
  <si>
    <t>PAC-0015マスタ削除　品番PVA-0069のままに戻す</t>
    <rPh sb="11" eb="13">
      <t>サクジョ</t>
    </rPh>
    <rPh sb="14" eb="16">
      <t>ヒンバン</t>
    </rPh>
    <rPh sb="28" eb="29">
      <t>モド</t>
    </rPh>
    <phoneticPr fontId="8"/>
  </si>
  <si>
    <t>PVA-0069廃番の為、同仕様品に切替</t>
    <rPh sb="8" eb="10">
      <t>ハイバン</t>
    </rPh>
    <rPh sb="11" eb="12">
      <t>タメ</t>
    </rPh>
    <rPh sb="13" eb="14">
      <t>ドウ</t>
    </rPh>
    <rPh sb="14" eb="16">
      <t>シヨウ</t>
    </rPh>
    <rPh sb="16" eb="17">
      <t>ヒン</t>
    </rPh>
    <rPh sb="18" eb="20">
      <t>キリカエ</t>
    </rPh>
    <phoneticPr fontId="8"/>
  </si>
  <si>
    <t>A-43360#51A</t>
    <phoneticPr fontId="8"/>
  </si>
  <si>
    <t>約H76cm　葉：約Φ3～6cm</t>
    <phoneticPr fontId="8"/>
  </si>
  <si>
    <t>丸葉ユーカリ</t>
    <phoneticPr fontId="8"/>
  </si>
  <si>
    <t>4511255485727</t>
    <phoneticPr fontId="8"/>
  </si>
  <si>
    <t>A-43994#11</t>
    <phoneticPr fontId="8"/>
  </si>
  <si>
    <t>約W25×H47cm</t>
    <phoneticPr fontId="8"/>
  </si>
  <si>
    <t>ドライタマシダ</t>
    <phoneticPr fontId="8"/>
  </si>
  <si>
    <t>4511255520992</t>
    <phoneticPr fontId="8"/>
  </si>
  <si>
    <t>PAC-0014</t>
    <phoneticPr fontId="8"/>
  </si>
  <si>
    <t>A-34281＃1P</t>
  </si>
  <si>
    <t>約W18×D6×H62cm　花径：約Φ2.5～4cm</t>
    <phoneticPr fontId="8"/>
  </si>
  <si>
    <t>薄紅桜</t>
  </si>
  <si>
    <t>4511255515585</t>
  </si>
  <si>
    <t>PAC-0013</t>
  </si>
  <si>
    <t>A-33561＃3T</t>
  </si>
  <si>
    <t>約W18×D6×H108cm　花径：約Φ2.5～4cm</t>
    <phoneticPr fontId="8"/>
  </si>
  <si>
    <t>吉野桜 ピンク</t>
    <phoneticPr fontId="8"/>
  </si>
  <si>
    <t>4511255461691</t>
  </si>
  <si>
    <t>PAC-0011PK</t>
    <phoneticPr fontId="8"/>
  </si>
  <si>
    <t>A-33561＃3</t>
  </si>
  <si>
    <t>吉野桜 クリームピンク</t>
    <phoneticPr fontId="8"/>
  </si>
  <si>
    <t>PAC-0011CPK</t>
    <phoneticPr fontId="8"/>
  </si>
  <si>
    <t>A-33543＃1P</t>
  </si>
  <si>
    <t>約W23×D6×全長H130cm/しだれた状態H100cm　花径：約Φ2～3.5cm</t>
    <phoneticPr fontId="8"/>
  </si>
  <si>
    <t>しだれ桜</t>
  </si>
  <si>
    <t>4511255461110</t>
  </si>
  <si>
    <t>PAC-0010</t>
    <phoneticPr fontId="8"/>
  </si>
  <si>
    <t>A-74447＃44</t>
  </si>
  <si>
    <t>約W28×D14×H120cm</t>
    <phoneticPr fontId="8"/>
  </si>
  <si>
    <t xml:space="preserve">松 大枝 </t>
  </si>
  <si>
    <t>4511255428366</t>
  </si>
  <si>
    <t>PAC-0009</t>
    <phoneticPr fontId="8"/>
  </si>
  <si>
    <t>A-47992#54B</t>
    <phoneticPr fontId="8"/>
  </si>
  <si>
    <t>約W19×H40cm</t>
    <rPh sb="0" eb="1">
      <t>ヤク</t>
    </rPh>
    <phoneticPr fontId="8"/>
  </si>
  <si>
    <t>ユーカリシード×リーフ</t>
    <phoneticPr fontId="8"/>
  </si>
  <si>
    <t>4511255545285</t>
  </si>
  <si>
    <t>PAC-0008</t>
  </si>
  <si>
    <t>A-44254#7S</t>
    <phoneticPr fontId="8"/>
  </si>
  <si>
    <t>約H130　穂：約35cm</t>
    <rPh sb="0" eb="1">
      <t>ヤク</t>
    </rPh>
    <rPh sb="6" eb="7">
      <t>ホ</t>
    </rPh>
    <rPh sb="8" eb="9">
      <t>ヤク</t>
    </rPh>
    <phoneticPr fontId="1"/>
  </si>
  <si>
    <t>ファウンテングラス パープル</t>
  </si>
  <si>
    <t>4511255543786</t>
    <phoneticPr fontId="8"/>
  </si>
  <si>
    <t>PAC-0006SP</t>
    <phoneticPr fontId="8"/>
  </si>
  <si>
    <t>A-44253#8B</t>
    <phoneticPr fontId="8"/>
  </si>
  <si>
    <t>ファウンテングラス ベージュ</t>
    <phoneticPr fontId="8"/>
  </si>
  <si>
    <t>4511255543779</t>
    <phoneticPr fontId="8"/>
  </si>
  <si>
    <t>PAC-0006LB</t>
    <phoneticPr fontId="8"/>
  </si>
  <si>
    <t>A-34150#10</t>
  </si>
  <si>
    <t>約H48cm　花径：約9cm</t>
  </si>
  <si>
    <t>ラナンキュラス イエロー</t>
  </si>
  <si>
    <t>4511255501328</t>
    <phoneticPr fontId="8"/>
  </si>
  <si>
    <t>PAC-0005</t>
  </si>
  <si>
    <t>A-43284#51A</t>
  </si>
  <si>
    <t>約W20×H67cm</t>
  </si>
  <si>
    <t>ローズマリー</t>
  </si>
  <si>
    <t>4511255471270</t>
    <phoneticPr fontId="8"/>
  </si>
  <si>
    <t>PAC-0003</t>
    <phoneticPr fontId="8"/>
  </si>
  <si>
    <t>A-46103#53Aより切替</t>
    <rPh sb="13" eb="15">
      <t>キリカエ</t>
    </rPh>
    <phoneticPr fontId="8"/>
  </si>
  <si>
    <t>V22097#172</t>
    <phoneticPr fontId="8"/>
  </si>
  <si>
    <t>ドラセナ・コンシンネ 1束12本 ミスカンサス</t>
    <phoneticPr fontId="8"/>
  </si>
  <si>
    <t>4580120818991</t>
    <phoneticPr fontId="8"/>
  </si>
  <si>
    <t>PAC-0002</t>
    <phoneticPr fontId="8"/>
  </si>
  <si>
    <t>A-43452</t>
    <phoneticPr fontId="8"/>
  </si>
  <si>
    <t>約H120cm　葉：約Φ4.5～7.5cm</t>
  </si>
  <si>
    <t>約H62cm　葉：約Φ2～3.5cm</t>
    <rPh sb="0" eb="1">
      <t>ヤク</t>
    </rPh>
    <phoneticPr fontId="8"/>
  </si>
  <si>
    <t>ドウダンツツジ グリーン H62cm</t>
    <phoneticPr fontId="8"/>
  </si>
  <si>
    <t>4589635439332</t>
  </si>
  <si>
    <t>PA-0878</t>
    <phoneticPr fontId="8"/>
  </si>
  <si>
    <t>A-61号</t>
    <rPh sb="4" eb="5">
      <t>ゴウ</t>
    </rPh>
    <phoneticPr fontId="10"/>
  </si>
  <si>
    <t>約H140cm　葉：約Φ3.5～6cm　※PA-0468の5～6倍のボリュームがあります。</t>
  </si>
  <si>
    <t>ドウダンツツジ グリーン H140cm</t>
  </si>
  <si>
    <t>4589635437505</t>
  </si>
  <si>
    <t>PA-0877</t>
    <phoneticPr fontId="8"/>
  </si>
  <si>
    <t>約H110cm</t>
  </si>
  <si>
    <t>流木 ブラウン</t>
  </si>
  <si>
    <t>4589635431978</t>
  </si>
  <si>
    <t>PA-0876</t>
  </si>
  <si>
    <t>約H32cm　花径：約3～5cm</t>
  </si>
  <si>
    <t>ラナンキュラス オレンジ</t>
  </si>
  <si>
    <t>4589635431428</t>
  </si>
  <si>
    <t>PA-0875</t>
  </si>
  <si>
    <t>約H80cm　花径：約17cm</t>
  </si>
  <si>
    <t>アンスリウム ピンク</t>
  </si>
  <si>
    <t>4589635428701</t>
  </si>
  <si>
    <t>PA-0871</t>
  </si>
  <si>
    <t>約H42cm</t>
  </si>
  <si>
    <t>4589635427360</t>
  </si>
  <si>
    <t>PA-0862</t>
  </si>
  <si>
    <t>約H45cm　花径：約2～6cm</t>
  </si>
  <si>
    <t>ローズ 薔薇 クリームイエロー</t>
  </si>
  <si>
    <t>4589635424871</t>
  </si>
  <si>
    <t>PA-0858</t>
  </si>
  <si>
    <t>ローズ 薔薇 シェルピンク</t>
  </si>
  <si>
    <t>4589635424864</t>
  </si>
  <si>
    <t>PA-0857</t>
  </si>
  <si>
    <t>約H45cm　花径：約2~6cm</t>
  </si>
  <si>
    <t>ローズ 薔薇 フューシャピンク</t>
  </si>
  <si>
    <t>4589635424857</t>
  </si>
  <si>
    <t>PA-0856</t>
  </si>
  <si>
    <t>約H77cm　花径：約9～10cm</t>
    <phoneticPr fontId="8"/>
  </si>
  <si>
    <t>クレマチス 八重咲き グリーン</t>
  </si>
  <si>
    <t>4589635423539</t>
  </si>
  <si>
    <t>PA-0842</t>
    <phoneticPr fontId="8"/>
  </si>
  <si>
    <t>約H63cm　花径：約10cm</t>
  </si>
  <si>
    <t>ラナンキュラス ピンク</t>
  </si>
  <si>
    <t>4589635422792</t>
  </si>
  <si>
    <t>PA-0840</t>
  </si>
  <si>
    <t>約H54cm　花径：約7～9cm</t>
  </si>
  <si>
    <t>バンダ パープル</t>
  </si>
  <si>
    <t>4589635421641</t>
  </si>
  <si>
    <t>PA-0836</t>
  </si>
  <si>
    <t>約H67cm　花径：約8～10cm</t>
    <rPh sb="10" eb="11">
      <t>ヤク</t>
    </rPh>
    <phoneticPr fontId="1"/>
  </si>
  <si>
    <t>ファレノプシス 胡蝶蘭 ピンク</t>
  </si>
  <si>
    <t>4589635421627</t>
  </si>
  <si>
    <t>PA-0834</t>
  </si>
  <si>
    <t>約H66cm　花径：約8cm</t>
  </si>
  <si>
    <t>ラナンキュラス グリーン×レッド</t>
  </si>
  <si>
    <t>4589635421603</t>
  </si>
  <si>
    <t>PA-0832</t>
  </si>
  <si>
    <t>約H63cm</t>
    <rPh sb="0" eb="1">
      <t>ヤク</t>
    </rPh>
    <phoneticPr fontId="1"/>
  </si>
  <si>
    <t>赤バラ 薔薇</t>
  </si>
  <si>
    <t>4589635420996</t>
  </si>
  <si>
    <t>PA-0826</t>
  </si>
  <si>
    <t>約Φ11cm</t>
  </si>
  <si>
    <t xml:space="preserve">モスφ11 グリーン </t>
  </si>
  <si>
    <t>4589635429081</t>
  </si>
  <si>
    <t>PA-0820</t>
    <phoneticPr fontId="8"/>
  </si>
  <si>
    <t>約H96cm　葉：約W6～6.5cm</t>
  </si>
  <si>
    <t>サンキライ</t>
  </si>
  <si>
    <t>4589635424932</t>
  </si>
  <si>
    <t>PA-0753</t>
  </si>
  <si>
    <t>約H87cm　花径：約W16～20cm</t>
  </si>
  <si>
    <t>ダリア ホワイト×パープル</t>
  </si>
  <si>
    <t>4589635427414</t>
  </si>
  <si>
    <t>PA-0694</t>
  </si>
  <si>
    <t>約H32cm　花径：約3～5cm</t>
    <phoneticPr fontId="8"/>
  </si>
  <si>
    <t>ラナンキュラス ワインレッド</t>
  </si>
  <si>
    <t>4589635430421</t>
  </si>
  <si>
    <t>PA-0691</t>
  </si>
  <si>
    <t>約W190mm</t>
  </si>
  <si>
    <t>モスシートＳ</t>
    <phoneticPr fontId="8"/>
  </si>
  <si>
    <t>4971587-971372</t>
    <phoneticPr fontId="8"/>
  </si>
  <si>
    <t>0643</t>
    <phoneticPr fontId="8"/>
  </si>
  <si>
    <t>PA-0643</t>
    <phoneticPr fontId="8"/>
  </si>
  <si>
    <t>A６８号</t>
    <rPh sb="3" eb="4">
      <t>ゴウ</t>
    </rPh>
    <phoneticPr fontId="8"/>
  </si>
  <si>
    <t>約H115cm　葉：約Φ2～3.5cm</t>
  </si>
  <si>
    <t>ワイヤー</t>
  </si>
  <si>
    <t>W40×D16.5×H8cm</t>
  </si>
  <si>
    <t>ブラックオーバルベース H8cm</t>
  </si>
  <si>
    <t>721794252771</t>
    <phoneticPr fontId="8"/>
  </si>
  <si>
    <t>JIN-6267</t>
    <phoneticPr fontId="8"/>
  </si>
  <si>
    <t>FRP（繊維強化プラスチック）</t>
  </si>
  <si>
    <t>Φ32.5×H71cm　内寸：Φ24.5×H50cm</t>
    <phoneticPr fontId="8"/>
  </si>
  <si>
    <t>スラントベース ブラック H71cm</t>
    <phoneticPr fontId="8"/>
  </si>
  <si>
    <t>4589635430506</t>
  </si>
  <si>
    <t>FV-55-100</t>
    <phoneticPr fontId="8"/>
  </si>
  <si>
    <t>スラントベース ホワイト H71cm</t>
    <phoneticPr fontId="8"/>
  </si>
  <si>
    <t>4589635430490</t>
  </si>
  <si>
    <t>FV-55-099</t>
  </si>
  <si>
    <t>W63×D16×H63cm　内寸:W9×D21×H8cm</t>
  </si>
  <si>
    <t xml:space="preserve">ムーンベース H63cm </t>
  </si>
  <si>
    <t>4589635430537</t>
  </si>
  <si>
    <t>FV-55-077</t>
  </si>
  <si>
    <t>EC送料</t>
    <rPh sb="2" eb="4">
      <t>ソウリョウ</t>
    </rPh>
    <phoneticPr fontId="8"/>
  </si>
  <si>
    <t>ネクスト専用</t>
    <rPh sb="4" eb="6">
      <t>センヨウ</t>
    </rPh>
    <phoneticPr fontId="8"/>
  </si>
  <si>
    <t>D-4</t>
    <phoneticPr fontId="8"/>
  </si>
  <si>
    <t>14.5×14.5×Ｈ32cm</t>
    <phoneticPr fontId="8"/>
  </si>
  <si>
    <t>ギフトパッケージ/CUPBON-2（L）</t>
    <phoneticPr fontId="8"/>
  </si>
  <si>
    <t>4971587-741029</t>
    <phoneticPr fontId="8"/>
  </si>
  <si>
    <t>C-2</t>
    <phoneticPr fontId="8"/>
  </si>
  <si>
    <t>14.5×14.5×Ｈ22cm</t>
    <phoneticPr fontId="8"/>
  </si>
  <si>
    <t>ギフトパッケージ/CUPBON-1（S）</t>
    <phoneticPr fontId="8"/>
  </si>
  <si>
    <t>4971587-741036</t>
    <phoneticPr fontId="8"/>
  </si>
  <si>
    <t>C-1</t>
    <phoneticPr fontId="8"/>
  </si>
  <si>
    <t>ポリカーボネート</t>
    <phoneticPr fontId="8"/>
  </si>
  <si>
    <t>入荷箱そのまま流用</t>
    <rPh sb="0" eb="3">
      <t>ニュウカハコ</t>
    </rPh>
    <rPh sb="7" eb="9">
      <t>リュウヨウ</t>
    </rPh>
    <phoneticPr fontId="8"/>
  </si>
  <si>
    <t>Φ15×H60cm</t>
    <phoneticPr fontId="8"/>
  </si>
  <si>
    <t>ポリカーボネート シリンダー H60cm</t>
    <phoneticPr fontId="8"/>
  </si>
  <si>
    <t>4982023090199</t>
    <phoneticPr fontId="8"/>
  </si>
  <si>
    <t>930-158-000</t>
    <phoneticPr fontId="8"/>
  </si>
  <si>
    <t>Φ16×H16cm</t>
  </si>
  <si>
    <t>マッツォS H16cm</t>
    <phoneticPr fontId="8"/>
  </si>
  <si>
    <t>4982023096009</t>
  </si>
  <si>
    <t>777-733-000</t>
    <phoneticPr fontId="8"/>
  </si>
  <si>
    <t>Φ14×H25cm</t>
  </si>
  <si>
    <t>マッツォL H25cm</t>
    <phoneticPr fontId="8"/>
  </si>
  <si>
    <t>4982023090595</t>
  </si>
  <si>
    <t>777-732-000</t>
  </si>
  <si>
    <t>Φ12×H20cm</t>
  </si>
  <si>
    <t>マッツォM H20cm</t>
  </si>
  <si>
    <t>4982023070856</t>
  </si>
  <si>
    <t>777-731-000</t>
  </si>
  <si>
    <t>クリスタルガラス(メッキ仕上)</t>
  </si>
  <si>
    <t>Φ10cm×H9.5cm</t>
  </si>
  <si>
    <t>ノーヴァM メッキ仕上げ H9.5cm</t>
  </si>
  <si>
    <t>4982023097105</t>
  </si>
  <si>
    <t>710-003-070</t>
  </si>
  <si>
    <t>クリスタルガラス</t>
  </si>
  <si>
    <t>ノーヴァM H9.5cm</t>
  </si>
  <si>
    <t>4982023035039</t>
  </si>
  <si>
    <t>710-003-000</t>
  </si>
  <si>
    <t>Φ7.5cm×H7cm</t>
  </si>
  <si>
    <t>ノーヴァS メッキ仕上げ H7cm</t>
  </si>
  <si>
    <t>4982023097778</t>
  </si>
  <si>
    <t>710-002-070</t>
  </si>
  <si>
    <t>ノーヴァS H7cm</t>
  </si>
  <si>
    <t>4982023098072</t>
  </si>
  <si>
    <t>710-002-000</t>
  </si>
  <si>
    <t>Φ20×H25cm</t>
    <phoneticPr fontId="8"/>
  </si>
  <si>
    <t xml:space="preserve">グローテベースS H25cm </t>
  </si>
  <si>
    <t>8720014057181</t>
    <phoneticPr fontId="8"/>
  </si>
  <si>
    <t>690719</t>
  </si>
  <si>
    <t>W17×D11×H20cm</t>
  </si>
  <si>
    <t xml:space="preserve">スモークグリーンベースS H20cｍ </t>
  </si>
  <si>
    <t>8716109519504</t>
    <phoneticPr fontId="8"/>
  </si>
  <si>
    <t>672806</t>
  </si>
  <si>
    <t>鉄</t>
  </si>
  <si>
    <t>W14×D14×H79cm（底：W14×D14cm)</t>
  </si>
  <si>
    <t>アイアンスタンドL ブラウン H79cm</t>
  </si>
  <si>
    <t>4982023021711</t>
  </si>
  <si>
    <t>550-098-200</t>
    <phoneticPr fontId="8"/>
  </si>
  <si>
    <t>h75ｃｍ（タッセル部分20ｃｍ）</t>
    <phoneticPr fontId="8"/>
  </si>
  <si>
    <t>ハンギングＳ</t>
    <phoneticPr fontId="8"/>
  </si>
  <si>
    <t>4971587-731242</t>
    <phoneticPr fontId="8"/>
  </si>
  <si>
    <t>80</t>
    <phoneticPr fontId="8"/>
  </si>
  <si>
    <t>3MI6380</t>
    <phoneticPr fontId="8"/>
  </si>
  <si>
    <t>h98ｃｍ（タッセル部分25ｃｍ）</t>
    <phoneticPr fontId="8"/>
  </si>
  <si>
    <t>ハンギングＭ</t>
    <phoneticPr fontId="8"/>
  </si>
  <si>
    <t>4971587-731235</t>
    <phoneticPr fontId="8"/>
  </si>
  <si>
    <t>379</t>
  </si>
  <si>
    <t>3MI6379</t>
    <phoneticPr fontId="8"/>
  </si>
  <si>
    <t>磁器</t>
  </si>
  <si>
    <t>Φ9.5×H24cm</t>
  </si>
  <si>
    <t>366-436-100</t>
    <phoneticPr fontId="8"/>
  </si>
  <si>
    <t>Φ9.5×H16cm</t>
  </si>
  <si>
    <t>カルムS H16cm</t>
  </si>
  <si>
    <t>4982023092612</t>
  </si>
  <si>
    <t>366-435-100</t>
  </si>
  <si>
    <t>Φ10.5×H20cm</t>
  </si>
  <si>
    <t>ビエンM H20cm</t>
  </si>
  <si>
    <t>4982023069430</t>
  </si>
  <si>
    <t>366-434-100</t>
  </si>
  <si>
    <t>Φ9×H16cm</t>
  </si>
  <si>
    <t>ビエンS H16cm</t>
  </si>
  <si>
    <t>4982023064671</t>
  </si>
  <si>
    <t>366-433-100</t>
  </si>
  <si>
    <t>W7.5×D8×H16cm</t>
  </si>
  <si>
    <t>シンプルベースM H16cm</t>
  </si>
  <si>
    <t>4982023077244</t>
  </si>
  <si>
    <t>366-431-100</t>
  </si>
  <si>
    <t>ステンレススチール</t>
  </si>
  <si>
    <t>Φ12×H13cm</t>
  </si>
  <si>
    <t>エルプフィルベース S H13cm</t>
  </si>
  <si>
    <t>4037846167808</t>
  </si>
  <si>
    <t>202014</t>
  </si>
  <si>
    <t>W18×D8×H10.5cm</t>
  </si>
  <si>
    <t>メルキM ホワイト H10.5cm</t>
  </si>
  <si>
    <t>4982023096351</t>
  </si>
  <si>
    <t>178-343-180</t>
  </si>
  <si>
    <t>Φ14×H23cm</t>
  </si>
  <si>
    <t>メルキL ホワイト H23cm</t>
  </si>
  <si>
    <t>4982023090663</t>
  </si>
  <si>
    <t>178-342-180</t>
  </si>
  <si>
    <t>ストーンウェア</t>
  </si>
  <si>
    <t>W33×D13×H31cm</t>
  </si>
  <si>
    <t>モンターニュL ブラック H31cm</t>
  </si>
  <si>
    <t>4982023076735</t>
  </si>
  <si>
    <t>178-075-820</t>
  </si>
  <si>
    <t>W26×D8.5×H23cm</t>
  </si>
  <si>
    <t>モンターニュM ブラック H23cm</t>
  </si>
  <si>
    <t>4982023076711</t>
  </si>
  <si>
    <t>178-074-820</t>
  </si>
  <si>
    <t>W17×D17×H31cm</t>
  </si>
  <si>
    <t>モンターニュ スリムL ホワイト H31cm</t>
  </si>
  <si>
    <t>4982023076681</t>
  </si>
  <si>
    <t>178-073-310</t>
  </si>
  <si>
    <t>W14×D14×H25cm</t>
  </si>
  <si>
    <t xml:space="preserve">モンターニュ スリムM ブラック H25cm </t>
    <phoneticPr fontId="8"/>
  </si>
  <si>
    <t>4982023076674</t>
  </si>
  <si>
    <t>178-072-820</t>
    <phoneticPr fontId="8"/>
  </si>
  <si>
    <t>W12.5×D12.5×H20cm</t>
  </si>
  <si>
    <t>モンターニュ スリムS ホワイト H20cm</t>
  </si>
  <si>
    <t>4982023076643</t>
  </si>
  <si>
    <t>178-071-310</t>
  </si>
  <si>
    <t>W20×D20×H38cm</t>
  </si>
  <si>
    <t>ソンブレL ブラック H38cm</t>
  </si>
  <si>
    <t>4982023090762</t>
  </si>
  <si>
    <t>177-895-811</t>
  </si>
  <si>
    <t>W19×D14×H18cm</t>
  </si>
  <si>
    <t>ラルジュM グレージュ H18cm</t>
  </si>
  <si>
    <t>4982023090779</t>
  </si>
  <si>
    <t>177-720-820</t>
  </si>
  <si>
    <t>W25×D15×H25cm（底：W10.5×D10.5cm）</t>
  </si>
  <si>
    <t xml:space="preserve">ガラス・レクトベース W25cm </t>
  </si>
  <si>
    <t>4589635425298</t>
  </si>
  <si>
    <t>17-3348</t>
  </si>
  <si>
    <t>W30×D10×H20cm</t>
  </si>
  <si>
    <t xml:space="preserve">ガラス・レクタングル H20cm </t>
  </si>
  <si>
    <t>4589635425281</t>
    <phoneticPr fontId="8"/>
  </si>
  <si>
    <t>17-1845K</t>
    <phoneticPr fontId="8"/>
  </si>
  <si>
    <t>Φ14×H46cm(口径：約4cm)</t>
    <phoneticPr fontId="8"/>
  </si>
  <si>
    <t>ブルボL ホワイト H46cm</t>
  </si>
  <si>
    <t>4982023099185</t>
  </si>
  <si>
    <t>171-815-101</t>
  </si>
  <si>
    <t>Φ13.5×H29cm(口径：約4cm)</t>
  </si>
  <si>
    <t>ブルボM ホワイト H29cm</t>
  </si>
  <si>
    <t>4982023090908</t>
  </si>
  <si>
    <t>171-814-101</t>
  </si>
  <si>
    <t>Φ16×H14.5cm(口径：約2.5cm)</t>
  </si>
  <si>
    <t>ブルボS ホワイト H14.5cm</t>
  </si>
  <si>
    <t>4982023090960</t>
  </si>
  <si>
    <t>171-813-101</t>
    <phoneticPr fontId="8"/>
  </si>
  <si>
    <t>W23×D23×H22cm</t>
  </si>
  <si>
    <t>メランジェL グレー H22cm</t>
  </si>
  <si>
    <t>4982023095729</t>
  </si>
  <si>
    <t>171-582-181</t>
  </si>
  <si>
    <t>W24×D13×H25cm</t>
  </si>
  <si>
    <t>メランジェM グレー H25cm</t>
  </si>
  <si>
    <t>4982023092926</t>
  </si>
  <si>
    <t>171-581-181</t>
  </si>
  <si>
    <t>ポリエチレン</t>
  </si>
  <si>
    <t>約W45×D30×H5cm</t>
  </si>
  <si>
    <t>フローラルフォーム 造花用 ブロック4号</t>
    <phoneticPr fontId="8"/>
  </si>
  <si>
    <t>4589635431954</t>
    <phoneticPr fontId="8"/>
  </si>
  <si>
    <t>16-52294</t>
    <phoneticPr fontId="8"/>
  </si>
  <si>
    <t>W11.5×D11.5×H41cm</t>
  </si>
  <si>
    <t>ソブル アイボリー H41cm</t>
  </si>
  <si>
    <t>4982023097242</t>
  </si>
  <si>
    <t>155-751-311</t>
  </si>
  <si>
    <t>ソブル ブラウン H41cm</t>
  </si>
  <si>
    <t>4982023097310</t>
  </si>
  <si>
    <t>155-751-200</t>
  </si>
  <si>
    <t>Φ13×H16cm</t>
  </si>
  <si>
    <t>Φ27cm</t>
  </si>
  <si>
    <t>約W19×D13.5×H27cm</t>
    <phoneticPr fontId="8"/>
  </si>
  <si>
    <t>プラージュ ホワイト H27cm</t>
    <phoneticPr fontId="8"/>
  </si>
  <si>
    <t>4982023065258</t>
    <phoneticPr fontId="8"/>
  </si>
  <si>
    <t>144-753-102</t>
    <phoneticPr fontId="8"/>
  </si>
  <si>
    <t>W34×D13×H13cm</t>
  </si>
  <si>
    <t>プラージュ オーバル ホワイト H13cm</t>
  </si>
  <si>
    <t>4982023065234</t>
  </si>
  <si>
    <t>144-751-102</t>
  </si>
  <si>
    <t>ストーンウェア（ペイント 内側釉薬）</t>
  </si>
  <si>
    <t>Φ10×H25cm</t>
  </si>
  <si>
    <t>アーセンウェアM ホワイト H35cm</t>
  </si>
  <si>
    <t>4982023051886</t>
  </si>
  <si>
    <t>144-745-300</t>
  </si>
  <si>
    <t>アーセンウェアS ホワイト H25cm</t>
  </si>
  <si>
    <t>4982023051855</t>
  </si>
  <si>
    <t>144-744-300</t>
  </si>
  <si>
    <t>セラミック、スチール（粉体塗装）</t>
  </si>
  <si>
    <t>W9×D7×H22.6cm</t>
  </si>
  <si>
    <t>W18×D7×H16.8cm</t>
  </si>
  <si>
    <t>フロウトベース ラウンド PHILIPPI H16.8cm</t>
    <phoneticPr fontId="8"/>
  </si>
  <si>
    <t>セラミック、スチール（粉体塗装）</t>
    <phoneticPr fontId="8"/>
  </si>
  <si>
    <t>W24.5×D6×H8cm</t>
  </si>
  <si>
    <t>ガラス、アルミニウム</t>
  </si>
  <si>
    <t>W26.5×H35cm　ガラス部分：W22×H30.5cm（口径最大幅：7.5cm）</t>
  </si>
  <si>
    <t>ディケイドベース L PHILIPPI H35cm</t>
    <phoneticPr fontId="8"/>
  </si>
  <si>
    <t>Φ13×H32cm</t>
  </si>
  <si>
    <t>Φ13×H24cm</t>
  </si>
  <si>
    <t>エスメラルダベース M PHILIPPI H24cm</t>
    <phoneticPr fontId="8"/>
  </si>
  <si>
    <t>ガラス、アルミニウム</t>
    <phoneticPr fontId="8"/>
  </si>
  <si>
    <t>W20.5×H30cm　ガラス部分：W17×H25cm（口径最大幅：6.5cm）</t>
  </si>
  <si>
    <t>ECのみ販売品
24年改定</t>
    <phoneticPr fontId="8"/>
  </si>
  <si>
    <t>変更完了日</t>
    <rPh sb="2" eb="5">
      <t>カンリョウビ</t>
    </rPh>
    <phoneticPr fontId="8"/>
  </si>
  <si>
    <t>仕様変更の切替
予定時期</t>
    <phoneticPr fontId="8"/>
  </si>
  <si>
    <t>備考(商品情報・変更等)</t>
    <phoneticPr fontId="8"/>
  </si>
  <si>
    <t>区分</t>
  </si>
  <si>
    <t>新
税込</t>
    <rPh sb="0" eb="1">
      <t>シン</t>
    </rPh>
    <rPh sb="2" eb="4">
      <t>ゼイコミ</t>
    </rPh>
    <phoneticPr fontId="8"/>
  </si>
  <si>
    <t>新
標準売価</t>
    <rPh sb="0" eb="1">
      <t>シン</t>
    </rPh>
    <phoneticPr fontId="8"/>
  </si>
  <si>
    <t>胡蝶蘭</t>
    <rPh sb="0" eb="3">
      <t>コチョウラン</t>
    </rPh>
    <phoneticPr fontId="8"/>
  </si>
  <si>
    <t>セール</t>
    <phoneticPr fontId="8"/>
  </si>
  <si>
    <t>ステム
④</t>
    <phoneticPr fontId="8"/>
  </si>
  <si>
    <t>ステム
③</t>
    <phoneticPr fontId="8"/>
  </si>
  <si>
    <t>初春AR</t>
    <rPh sb="0" eb="2">
      <t>ショシュン</t>
    </rPh>
    <phoneticPr fontId="8"/>
  </si>
  <si>
    <t>リングベース</t>
    <phoneticPr fontId="8"/>
  </si>
  <si>
    <t>AR仕様変更</t>
    <rPh sb="2" eb="6">
      <t>シヨウヘンコウ</t>
    </rPh>
    <phoneticPr fontId="8"/>
  </si>
  <si>
    <t>ステム
②</t>
    <phoneticPr fontId="8"/>
  </si>
  <si>
    <t>ステム
①</t>
    <phoneticPr fontId="8"/>
  </si>
  <si>
    <t xml:space="preserve">カサブ
胡蝶蘭
water </t>
    <phoneticPr fontId="8"/>
  </si>
  <si>
    <t>ウッド
直送</t>
    <rPh sb="4" eb="6">
      <t>チョクソウ</t>
    </rPh>
    <phoneticPr fontId="8"/>
  </si>
  <si>
    <t>ウッド
プリマ出</t>
    <rPh sb="7" eb="8">
      <t>ダ</t>
    </rPh>
    <phoneticPr fontId="8"/>
  </si>
  <si>
    <t>EC
ステム</t>
    <phoneticPr fontId="8"/>
  </si>
  <si>
    <t>おまかせ</t>
    <phoneticPr fontId="8"/>
  </si>
  <si>
    <t>エレクトロ</t>
    <phoneticPr fontId="8"/>
  </si>
  <si>
    <t>24年8月セール</t>
    <rPh sb="2" eb="3">
      <t>ネン</t>
    </rPh>
    <rPh sb="4" eb="5">
      <t>ガツ</t>
    </rPh>
    <phoneticPr fontId="8"/>
  </si>
  <si>
    <t>GP24
流用⑤</t>
    <rPh sb="5" eb="7">
      <t>リュウヨウ</t>
    </rPh>
    <phoneticPr fontId="8"/>
  </si>
  <si>
    <t>GP24
流用④</t>
    <rPh sb="5" eb="7">
      <t>リュウヨウ</t>
    </rPh>
    <phoneticPr fontId="8"/>
  </si>
  <si>
    <t>GP24
流用③</t>
    <rPh sb="5" eb="7">
      <t>リュウヨウ</t>
    </rPh>
    <phoneticPr fontId="8"/>
  </si>
  <si>
    <t>GP24
流用②</t>
    <rPh sb="5" eb="7">
      <t>リュウヨウ</t>
    </rPh>
    <phoneticPr fontId="8"/>
  </si>
  <si>
    <t>GP24
流用①</t>
    <rPh sb="5" eb="7">
      <t>リュウヨウ</t>
    </rPh>
    <phoneticPr fontId="8"/>
  </si>
  <si>
    <t>GP24新
単品</t>
    <rPh sb="6" eb="8">
      <t>タンピン</t>
    </rPh>
    <phoneticPr fontId="8"/>
  </si>
  <si>
    <t>GP24新
⑧</t>
    <rPh sb="4" eb="5">
      <t>シン</t>
    </rPh>
    <phoneticPr fontId="8"/>
  </si>
  <si>
    <t>GP24新
⑦</t>
    <rPh sb="4" eb="5">
      <t>シン</t>
    </rPh>
    <phoneticPr fontId="8"/>
  </si>
  <si>
    <t>GP24新
⑥</t>
    <rPh sb="4" eb="5">
      <t>シン</t>
    </rPh>
    <phoneticPr fontId="8"/>
  </si>
  <si>
    <t>GP24新
⑤</t>
    <rPh sb="4" eb="5">
      <t>シン</t>
    </rPh>
    <phoneticPr fontId="8"/>
  </si>
  <si>
    <t>GP24新
④-1・2脚付</t>
    <rPh sb="4" eb="5">
      <t>シン</t>
    </rPh>
    <phoneticPr fontId="8"/>
  </si>
  <si>
    <t>GP24新
③</t>
    <rPh sb="4" eb="5">
      <t>シン</t>
    </rPh>
    <phoneticPr fontId="8"/>
  </si>
  <si>
    <t>GP24新
②</t>
    <rPh sb="4" eb="5">
      <t>シン</t>
    </rPh>
    <phoneticPr fontId="8"/>
  </si>
  <si>
    <t>GP24新
①</t>
    <rPh sb="4" eb="5">
      <t>シン</t>
    </rPh>
    <phoneticPr fontId="8"/>
  </si>
  <si>
    <t>12/31福袋
楽天用</t>
    <rPh sb="5" eb="7">
      <t>フクブクロ</t>
    </rPh>
    <rPh sb="8" eb="11">
      <t>ラクテンヨウ</t>
    </rPh>
    <phoneticPr fontId="8"/>
  </si>
  <si>
    <t>1月初旬
クリアランス</t>
    <rPh sb="1" eb="2">
      <t>ガツ</t>
    </rPh>
    <rPh sb="2" eb="4">
      <t>ショジュン</t>
    </rPh>
    <phoneticPr fontId="8"/>
  </si>
  <si>
    <t xml:space="preserve">12/13福袋
</t>
    <rPh sb="5" eb="7">
      <t>フクブクロ</t>
    </rPh>
    <phoneticPr fontId="8"/>
  </si>
  <si>
    <t xml:space="preserve">11/10花束
</t>
    <rPh sb="5" eb="6">
      <t>ハナ</t>
    </rPh>
    <phoneticPr fontId="8"/>
  </si>
  <si>
    <t>11初_
迎春追加</t>
    <rPh sb="2" eb="3">
      <t>ショ</t>
    </rPh>
    <rPh sb="5" eb="7">
      <t>ゲイシュン</t>
    </rPh>
    <rPh sb="7" eb="9">
      <t>ツイカ</t>
    </rPh>
    <phoneticPr fontId="8"/>
  </si>
  <si>
    <t>11初_初春</t>
    <rPh sb="2" eb="3">
      <t>ショ</t>
    </rPh>
    <rPh sb="4" eb="6">
      <t>ショシュン</t>
    </rPh>
    <phoneticPr fontId="8"/>
  </si>
  <si>
    <t>10末＆11初_Xmas.迎春</t>
    <rPh sb="2" eb="3">
      <t>マツ</t>
    </rPh>
    <rPh sb="6" eb="7">
      <t>ショ</t>
    </rPh>
    <rPh sb="13" eb="15">
      <t>ゲイシュン</t>
    </rPh>
    <phoneticPr fontId="8"/>
  </si>
  <si>
    <t>9/21</t>
    <phoneticPr fontId="8"/>
  </si>
  <si>
    <t>8/</t>
    <phoneticPr fontId="8"/>
  </si>
  <si>
    <t>7/14</t>
    <phoneticPr fontId="8"/>
  </si>
  <si>
    <t>7/13</t>
    <phoneticPr fontId="8"/>
  </si>
  <si>
    <t>7/5</t>
    <phoneticPr fontId="8"/>
  </si>
  <si>
    <t>6/16</t>
    <phoneticPr fontId="8"/>
  </si>
  <si>
    <t>6/9</t>
    <phoneticPr fontId="8"/>
  </si>
  <si>
    <t>6/1</t>
    <phoneticPr fontId="8"/>
  </si>
  <si>
    <t>フラム
登録</t>
    <rPh sb="4" eb="6">
      <t>トウロク</t>
    </rPh>
    <phoneticPr fontId="8"/>
  </si>
  <si>
    <t>カタログ
掲載24年</t>
    <phoneticPr fontId="8"/>
  </si>
  <si>
    <t>カタログ
掲載23年</t>
    <phoneticPr fontId="8"/>
  </si>
  <si>
    <t>発売日</t>
    <rPh sb="0" eb="3">
      <t>ハツバイビ</t>
    </rPh>
    <phoneticPr fontId="66"/>
  </si>
  <si>
    <t>フラム在庫
連携無し</t>
    <phoneticPr fontId="8"/>
  </si>
  <si>
    <t>eco</t>
    <phoneticPr fontId="66"/>
  </si>
  <si>
    <t>別倉庫直送品</t>
    <rPh sb="0" eb="3">
      <t>ベツソウコ</t>
    </rPh>
    <rPh sb="3" eb="5">
      <t>チョクソウ</t>
    </rPh>
    <rPh sb="5" eb="6">
      <t>ヒン</t>
    </rPh>
    <phoneticPr fontId="8"/>
  </si>
  <si>
    <t>脚セット</t>
    <rPh sb="0" eb="1">
      <t>アシ</t>
    </rPh>
    <phoneticPr fontId="8"/>
  </si>
  <si>
    <t>鉢セット</t>
    <rPh sb="0" eb="1">
      <t>ハチ</t>
    </rPh>
    <phoneticPr fontId="8"/>
  </si>
  <si>
    <t>植物</t>
    <rPh sb="0" eb="2">
      <t>ショクブツ</t>
    </rPh>
    <phoneticPr fontId="8"/>
  </si>
  <si>
    <t>合計</t>
    <rPh sb="0" eb="2">
      <t>ゴウケイ</t>
    </rPh>
    <phoneticPr fontId="8"/>
  </si>
  <si>
    <t>脚</t>
    <rPh sb="0" eb="1">
      <t>アシ</t>
    </rPh>
    <phoneticPr fontId="8"/>
  </si>
  <si>
    <t>鉢</t>
    <rPh sb="0" eb="1">
      <t>ハチ</t>
    </rPh>
    <phoneticPr fontId="8"/>
  </si>
  <si>
    <t>総梱包数</t>
    <rPh sb="0" eb="1">
      <t>ソウ</t>
    </rPh>
    <rPh sb="1" eb="3">
      <t>コンポウ</t>
    </rPh>
    <rPh sb="3" eb="4">
      <t>スウ</t>
    </rPh>
    <phoneticPr fontId="8"/>
  </si>
  <si>
    <t>素材</t>
  </si>
  <si>
    <t>送料</t>
    <rPh sb="0" eb="2">
      <t>ソウリョウ</t>
    </rPh>
    <phoneticPr fontId="8"/>
  </si>
  <si>
    <t>箱代</t>
    <rPh sb="0" eb="2">
      <t>ハコダイ</t>
    </rPh>
    <phoneticPr fontId="8"/>
  </si>
  <si>
    <t>②
経費</t>
    <rPh sb="2" eb="4">
      <t>ケイヒ</t>
    </rPh>
    <phoneticPr fontId="8"/>
  </si>
  <si>
    <t>①
正味単価</t>
    <rPh sb="2" eb="6">
      <t>ショウミタンカ</t>
    </rPh>
    <phoneticPr fontId="8"/>
  </si>
  <si>
    <t>出荷区分</t>
    <rPh sb="0" eb="2">
      <t>シュッカ</t>
    </rPh>
    <rPh sb="2" eb="4">
      <t>クブン</t>
    </rPh>
    <phoneticPr fontId="8"/>
  </si>
  <si>
    <t>業務区分</t>
    <rPh sb="0" eb="2">
      <t>ギョウム</t>
    </rPh>
    <rPh sb="2" eb="4">
      <t>クブン</t>
    </rPh>
    <phoneticPr fontId="8"/>
  </si>
  <si>
    <t>商品カテゴリ</t>
    <phoneticPr fontId="8"/>
  </si>
  <si>
    <t>H
ｍｍ</t>
    <phoneticPr fontId="8"/>
  </si>
  <si>
    <t>D
ｍｍ</t>
    <phoneticPr fontId="8"/>
  </si>
  <si>
    <t>W
ｍｍ</t>
    <phoneticPr fontId="8"/>
  </si>
  <si>
    <t>3辺合計
mm</t>
    <rPh sb="1" eb="2">
      <t>ヘン</t>
    </rPh>
    <rPh sb="2" eb="4">
      <t>ゴウケイ</t>
    </rPh>
    <phoneticPr fontId="8"/>
  </si>
  <si>
    <t>器バラ箱品名</t>
    <rPh sb="0" eb="1">
      <t>ウツワ</t>
    </rPh>
    <rPh sb="3" eb="4">
      <t>バコ</t>
    </rPh>
    <rPh sb="4" eb="6">
      <t>ヒンメイ</t>
    </rPh>
    <phoneticPr fontId="8"/>
  </si>
  <si>
    <t>バラ箱品名</t>
    <rPh sb="2" eb="3">
      <t>バコ</t>
    </rPh>
    <rPh sb="3" eb="5">
      <t>ヒンメイ</t>
    </rPh>
    <phoneticPr fontId="8"/>
  </si>
  <si>
    <t>商品重量
g</t>
    <rPh sb="0" eb="2">
      <t>ショウヒン</t>
    </rPh>
    <rPh sb="2" eb="4">
      <t>ジュウリョウ</t>
    </rPh>
    <phoneticPr fontId="8"/>
  </si>
  <si>
    <t>商品重量
g／Kg</t>
    <phoneticPr fontId="8"/>
  </si>
  <si>
    <t>旧売価
（税抜）</t>
    <rPh sb="0" eb="1">
      <t>キュウ</t>
    </rPh>
    <rPh sb="1" eb="3">
      <t>バイカ</t>
    </rPh>
    <rPh sb="5" eb="6">
      <t>ゼイ</t>
    </rPh>
    <rPh sb="6" eb="7">
      <t>ヌ</t>
    </rPh>
    <phoneticPr fontId="8"/>
  </si>
  <si>
    <t>備考(商品情報・変更等)</t>
    <rPh sb="0" eb="2">
      <t>ビコウ</t>
    </rPh>
    <rPh sb="3" eb="5">
      <t>ショウヒン</t>
    </rPh>
    <rPh sb="5" eb="7">
      <t>ジョウホウ</t>
    </rPh>
    <rPh sb="8" eb="10">
      <t>ヘンコウ</t>
    </rPh>
    <rPh sb="10" eb="11">
      <t>ナド</t>
    </rPh>
    <phoneticPr fontId="66"/>
  </si>
  <si>
    <t>メーカー品番</t>
    <rPh sb="4" eb="6">
      <t>ヒンバン</t>
    </rPh>
    <phoneticPr fontId="66"/>
  </si>
  <si>
    <t>税込</t>
    <rPh sb="0" eb="2">
      <t>ゼイコミ</t>
    </rPh>
    <phoneticPr fontId="8"/>
  </si>
  <si>
    <t>標準売価</t>
    <phoneticPr fontId="8"/>
  </si>
  <si>
    <t>出荷
単位</t>
    <rPh sb="0" eb="2">
      <t>シュッカ</t>
    </rPh>
    <phoneticPr fontId="8"/>
  </si>
  <si>
    <t>商品サイズ</t>
    <rPh sb="0" eb="2">
      <t>ショウヒン</t>
    </rPh>
    <phoneticPr fontId="8"/>
  </si>
  <si>
    <t>品番</t>
    <phoneticPr fontId="8"/>
  </si>
  <si>
    <t>小カテゴリー</t>
  </si>
  <si>
    <t>大カテゴリー</t>
  </si>
  <si>
    <t>2023-2024</t>
    <phoneticPr fontId="8"/>
  </si>
  <si>
    <t>24年8末
廃番</t>
    <rPh sb="2" eb="3">
      <t>ネン</t>
    </rPh>
    <rPh sb="4" eb="5">
      <t>マツ</t>
    </rPh>
    <rPh sb="6" eb="7">
      <t>ハイ</t>
    </rPh>
    <rPh sb="7" eb="8">
      <t>バン</t>
    </rPh>
    <phoneticPr fontId="8"/>
  </si>
  <si>
    <t>ミモザ</t>
    <phoneticPr fontId="8"/>
  </si>
  <si>
    <t>クッカバラ変更</t>
    <rPh sb="5" eb="7">
      <t>ヘンコウ</t>
    </rPh>
    <phoneticPr fontId="8"/>
  </si>
  <si>
    <t>エッグGY</t>
    <phoneticPr fontId="8"/>
  </si>
  <si>
    <t>ドウダン.シダ</t>
    <phoneticPr fontId="8"/>
  </si>
  <si>
    <t>リング.苔盆</t>
    <rPh sb="4" eb="6">
      <t>コケボン</t>
    </rPh>
    <phoneticPr fontId="8"/>
  </si>
  <si>
    <t>エッグL.キューブ
アレカヤシ</t>
    <phoneticPr fontId="8"/>
  </si>
  <si>
    <t>フラム済</t>
    <rPh sb="3" eb="4">
      <t>スミ</t>
    </rPh>
    <phoneticPr fontId="8"/>
  </si>
  <si>
    <t>フラム済</t>
    <rPh sb="3" eb="4">
      <t>ス</t>
    </rPh>
    <phoneticPr fontId="8"/>
  </si>
  <si>
    <t>勝見・
大木</t>
    <rPh sb="0" eb="2">
      <t>カツミ</t>
    </rPh>
    <rPh sb="4" eb="6">
      <t>オオキ</t>
    </rPh>
    <phoneticPr fontId="8"/>
  </si>
  <si>
    <t>直送品構成</t>
    <rPh sb="0" eb="3">
      <t>チョクソウヒン</t>
    </rPh>
    <rPh sb="3" eb="5">
      <t>コウセイ</t>
    </rPh>
    <phoneticPr fontId="8"/>
  </si>
  <si>
    <t xml:space="preserve">  箱込重量 g</t>
    <rPh sb="2" eb="4">
      <t>ハココ</t>
    </rPh>
    <rPh sb="4" eb="6">
      <t>ジュウリョウ</t>
    </rPh>
    <phoneticPr fontId="8"/>
  </si>
  <si>
    <t xml:space="preserve">          箱重量 g</t>
    <phoneticPr fontId="8"/>
  </si>
  <si>
    <t>　商品重量 g</t>
    <rPh sb="1" eb="3">
      <t>ショウヒン</t>
    </rPh>
    <rPh sb="3" eb="5">
      <t>ジュウリョウ</t>
    </rPh>
    <phoneticPr fontId="8"/>
  </si>
  <si>
    <t>勝見・
大木</t>
    <phoneticPr fontId="8"/>
  </si>
  <si>
    <t>EC</t>
    <phoneticPr fontId="8"/>
  </si>
  <si>
    <t>（別梱包の場合②）器バラ箱</t>
    <rPh sb="9" eb="10">
      <t>ウツワ</t>
    </rPh>
    <rPh sb="12" eb="13">
      <t>バコ</t>
    </rPh>
    <phoneticPr fontId="8"/>
  </si>
  <si>
    <t>（別梱包の場合①）器バラ箱</t>
    <rPh sb="9" eb="10">
      <t>ウツワ</t>
    </rPh>
    <rPh sb="12" eb="13">
      <t>バコ</t>
    </rPh>
    <phoneticPr fontId="8"/>
  </si>
  <si>
    <t>商品バラ箱</t>
    <phoneticPr fontId="8"/>
  </si>
  <si>
    <t>EC登録用</t>
    <rPh sb="2" eb="5">
      <t>トウロクヨウ</t>
    </rPh>
    <phoneticPr fontId="8"/>
  </si>
  <si>
    <t>AO列まで固定→</t>
    <phoneticPr fontId="8"/>
  </si>
  <si>
    <t>登録済</t>
    <rPh sb="0" eb="2">
      <t>トウロク</t>
    </rPh>
    <phoneticPr fontId="8"/>
  </si>
  <si>
    <t>廃○済</t>
    <rPh sb="0" eb="1">
      <t>ハイ</t>
    </rPh>
    <rPh sb="2" eb="3">
      <t>スミ</t>
    </rPh>
    <phoneticPr fontId="8"/>
  </si>
  <si>
    <t>登録済</t>
    <phoneticPr fontId="8"/>
  </si>
  <si>
    <t>更新済</t>
    <rPh sb="0" eb="3">
      <t>コウシンスミ</t>
    </rPh>
    <phoneticPr fontId="8"/>
  </si>
  <si>
    <t>リングL 更新済</t>
    <phoneticPr fontId="8"/>
  </si>
  <si>
    <t>エッグキューブ更新済</t>
    <phoneticPr fontId="8"/>
  </si>
  <si>
    <t>更新済</t>
    <rPh sb="0" eb="2">
      <t>コウシン</t>
    </rPh>
    <rPh sb="2" eb="3">
      <t>スミ</t>
    </rPh>
    <phoneticPr fontId="8"/>
  </si>
  <si>
    <t>　※箱サイズグレーセル：手入力</t>
    <rPh sb="2" eb="3">
      <t>ハコ</t>
    </rPh>
    <rPh sb="12" eb="13">
      <t>テ</t>
    </rPh>
    <rPh sb="13" eb="15">
      <t>ニュウリョク</t>
    </rPh>
    <phoneticPr fontId="8"/>
  </si>
  <si>
    <t>フラム</t>
    <phoneticPr fontId="8"/>
  </si>
  <si>
    <t>列の削除・移動不可！</t>
    <rPh sb="0" eb="1">
      <t>レツ</t>
    </rPh>
    <rPh sb="2" eb="4">
      <t>サクジョ</t>
    </rPh>
    <rPh sb="5" eb="7">
      <t>イドウ</t>
    </rPh>
    <rPh sb="7" eb="9">
      <t>フカ</t>
    </rPh>
    <phoneticPr fontId="8"/>
  </si>
  <si>
    <t>販売マスタ</t>
    <rPh sb="0" eb="2">
      <t>ハンバイ</t>
    </rPh>
    <phoneticPr fontId="8"/>
  </si>
  <si>
    <t>ミニグリーン（小型） ～19cm</t>
  </si>
  <si>
    <t>ミニグリーン（小型）</t>
  </si>
  <si>
    <t xml:space="preserve">フロアーグリーン </t>
  </si>
  <si>
    <t>4589635421085</t>
  </si>
  <si>
    <t>4589635438038</t>
  </si>
  <si>
    <t>一部植物変更</t>
    <phoneticPr fontId="10"/>
  </si>
  <si>
    <t>※2025.03.17</t>
    <phoneticPr fontId="10"/>
  </si>
  <si>
    <t>4589635438045</t>
  </si>
  <si>
    <t>一部植物変更</t>
  </si>
  <si>
    <t>一部植物変更</t>
    <phoneticPr fontId="10"/>
  </si>
  <si>
    <t>※2025.03.24</t>
    <phoneticPr fontId="10"/>
  </si>
  <si>
    <t>PRGR-1388</t>
  </si>
  <si>
    <t>4589635436324</t>
  </si>
  <si>
    <t>PRGR-1389</t>
  </si>
  <si>
    <t>4589635436331</t>
  </si>
  <si>
    <t>消臭ハンギンググリーン 2個セットC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</si>
</sst>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¥&quot;#,##0;&quot;¥&quot;\-#,##0"/>
    <numFmt numFmtId="6" formatCode="&quot;¥&quot;#,##0;[Red]&quot;¥&quot;\-#,##0"/>
    <numFmt numFmtId="176" formatCode="&quot;¥&quot;#,##0_);[Red]\(&quot;¥&quot;#,##0\)"/>
    <numFmt numFmtId="177" formatCode="[&gt;=1000]0,&quot;kg&quot;;0&quot;g&quot;"/>
    <numFmt numFmtId="178" formatCode="#,##0_);[Red]\(#,##0\)"/>
    <numFmt numFmtId="179" formatCode="[&gt;=1000]0.0,&quot;kg&quot;;0.0&quot;g&quot;"/>
    <numFmt numFmtId="180" formatCode="yyyy&quot;年&quot;m&quot;月&quot;d&quot;日&quot;;@"/>
    <numFmt numFmtId="181" formatCode="0_ "/>
  </numFmts>
  <fonts count="86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8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ＭＳ Ｐゴシック"/>
      <family val="3"/>
      <charset val="128"/>
    </font>
    <font>
      <b/>
      <sz val="8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rgb="FF0070C0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游ゴシック"/>
      <family val="3"/>
      <charset val="128"/>
    </font>
    <font>
      <sz val="8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9"/>
      <color rgb="FFFF0000"/>
      <name val="游ゴシック"/>
      <family val="3"/>
      <charset val="128"/>
    </font>
    <font>
      <sz val="8"/>
      <color rgb="FFFF0000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sz val="10"/>
      <color rgb="FF0000FF"/>
      <name val="游ゴシック"/>
      <family val="3"/>
      <charset val="128"/>
    </font>
    <font>
      <sz val="11"/>
      <name val="ＭＳ Ｐゴシック"/>
      <family val="2"/>
      <charset val="128"/>
    </font>
    <font>
      <sz val="6"/>
      <name val="游ゴシック"/>
      <family val="3"/>
      <charset val="128"/>
    </font>
    <font>
      <sz val="11"/>
      <name val="明朝"/>
      <family val="1"/>
      <charset val="128"/>
    </font>
    <font>
      <sz val="6"/>
      <color theme="1"/>
      <name val="游ゴシック"/>
      <family val="3"/>
      <charset val="128"/>
    </font>
    <font>
      <sz val="8"/>
      <name val="ＭＳ Ｐゴシック"/>
      <family val="3"/>
      <charset val="128"/>
    </font>
    <font>
      <b/>
      <sz val="8"/>
      <name val="游ゴシック"/>
      <family val="3"/>
      <charset val="128"/>
    </font>
    <font>
      <sz val="9"/>
      <name val="游ゴシック"/>
      <family val="3"/>
      <charset val="128"/>
    </font>
    <font>
      <sz val="10"/>
      <name val="游ゴシック"/>
      <family val="3"/>
      <charset val="128"/>
    </font>
    <font>
      <sz val="6"/>
      <color rgb="FFFF0000"/>
      <name val="游ゴシック"/>
      <family val="3"/>
      <charset val="128"/>
    </font>
    <font>
      <sz val="6"/>
      <color theme="1"/>
      <name val="HGPｺﾞｼｯｸM"/>
      <family val="3"/>
      <charset val="128"/>
    </font>
    <font>
      <sz val="5"/>
      <name val="游ゴシック"/>
      <family val="3"/>
      <charset val="128"/>
    </font>
    <font>
      <sz val="8"/>
      <color rgb="FF000000"/>
      <name val="游ゴシック"/>
      <family val="3"/>
      <charset val="128"/>
    </font>
    <font>
      <sz val="8"/>
      <color rgb="FF0066FF"/>
      <name val="游ゴシック"/>
      <family val="3"/>
      <charset val="128"/>
    </font>
    <font>
      <b/>
      <sz val="8"/>
      <color indexed="63"/>
      <name val="ＭＳ Ｐゴシック"/>
      <family val="2"/>
      <charset val="128"/>
    </font>
    <font>
      <sz val="6"/>
      <color rgb="FF0000FF"/>
      <name val="游ゴシック"/>
      <family val="3"/>
      <charset val="128"/>
    </font>
    <font>
      <sz val="6"/>
      <name val="Tahoma"/>
      <family val="3"/>
      <charset val="1"/>
    </font>
    <font>
      <b/>
      <sz val="6"/>
      <color indexed="81"/>
      <name val="MS P ゴシック"/>
      <family val="3"/>
      <charset val="128"/>
    </font>
    <font>
      <sz val="7"/>
      <name val="游ゴシック"/>
      <family val="3"/>
      <charset val="128"/>
    </font>
    <font>
      <b/>
      <sz val="9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indexed="63"/>
      <name val="游ゴシック"/>
      <family val="3"/>
      <charset val="128"/>
    </font>
    <font>
      <sz val="8"/>
      <color rgb="FF0000FF"/>
      <name val="游ゴシック"/>
      <family val="3"/>
      <charset val="128"/>
    </font>
    <font>
      <sz val="6"/>
      <color indexed="23"/>
      <name val="游ゴシック"/>
      <family val="3"/>
      <charset val="128"/>
    </font>
    <font>
      <sz val="4"/>
      <color indexed="12"/>
      <name val="游ゴシック"/>
      <family val="3"/>
      <charset val="128"/>
    </font>
    <font>
      <sz val="7"/>
      <color indexed="63"/>
      <name val="ＭＳ Ｐゴシック"/>
      <family val="2"/>
      <charset val="128"/>
    </font>
    <font>
      <sz val="6"/>
      <color indexed="54"/>
      <name val="游ゴシック"/>
      <family val="3"/>
      <charset val="128"/>
    </font>
    <font>
      <sz val="6"/>
      <color rgb="FF555555"/>
      <name val="游ゴシック"/>
      <family val="3"/>
      <charset val="128"/>
    </font>
    <font>
      <sz val="8"/>
      <color rgb="FF00B0F0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b/>
      <sz val="8"/>
      <color rgb="FFFF0000"/>
      <name val="游ゴシック"/>
      <family val="3"/>
      <charset val="128"/>
    </font>
    <font>
      <sz val="5"/>
      <color rgb="FFFF0000"/>
      <name val="游ゴシック"/>
      <family val="3"/>
      <charset val="128"/>
    </font>
    <font>
      <sz val="5"/>
      <color theme="1"/>
      <name val="游ゴシック"/>
      <family val="3"/>
      <charset val="128"/>
    </font>
    <font>
      <sz val="8"/>
      <color indexed="23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6"/>
      <color indexed="55"/>
      <name val="游ゴシック"/>
      <family val="3"/>
      <charset val="128"/>
    </font>
    <font>
      <sz val="6"/>
      <color indexed="8"/>
      <name val="游ゴシック"/>
      <family val="3"/>
      <charset val="128"/>
    </font>
    <font>
      <sz val="7.5"/>
      <name val="游ゴシック"/>
      <family val="3"/>
      <charset val="128"/>
    </font>
    <font>
      <sz val="6"/>
      <color indexed="63"/>
      <name val="游ゴシック"/>
      <family val="3"/>
      <charset val="128"/>
    </font>
    <font>
      <sz val="6"/>
      <name val="MS UI Gothic"/>
      <family val="2"/>
      <charset val="128"/>
    </font>
    <font>
      <sz val="11"/>
      <color indexed="63"/>
      <name val="游ゴシック"/>
      <family val="3"/>
      <charset val="128"/>
    </font>
    <font>
      <sz val="10"/>
      <color indexed="63"/>
      <name val="游ゴシック"/>
      <family val="3"/>
      <charset val="128"/>
    </font>
    <font>
      <sz val="9"/>
      <color indexed="63"/>
      <name val="游ゴシック"/>
      <family val="3"/>
      <charset val="128"/>
    </font>
    <font>
      <sz val="8"/>
      <color indexed="12"/>
      <name val="游ゴシック"/>
      <family val="3"/>
      <charset val="128"/>
    </font>
    <font>
      <b/>
      <sz val="8"/>
      <color indexed="63"/>
      <name val="游ゴシック"/>
      <family val="3"/>
      <charset val="128"/>
    </font>
    <font>
      <b/>
      <sz val="10"/>
      <color indexed="63"/>
      <name val="游ゴシック"/>
      <family val="3"/>
      <charset val="128"/>
    </font>
    <font>
      <b/>
      <sz val="8"/>
      <color rgb="FF0000FF"/>
      <name val="游ゴシック"/>
      <family val="3"/>
      <charset val="128"/>
    </font>
    <font>
      <b/>
      <sz val="6"/>
      <color rgb="FFFF0000"/>
      <name val="游ゴシック"/>
      <family val="3"/>
      <charset val="128"/>
    </font>
    <font>
      <b/>
      <sz val="11"/>
      <color rgb="FF0000FF"/>
      <name val="游ゴシック"/>
      <family val="3"/>
      <charset val="128"/>
    </font>
    <font>
      <b/>
      <sz val="10"/>
      <color rgb="FF0000FF"/>
      <name val="游ゴシック"/>
      <family val="3"/>
      <charset val="128"/>
    </font>
    <font>
      <b/>
      <sz val="6"/>
      <color rgb="FF0000FF"/>
      <name val="游ゴシック"/>
      <family val="3"/>
      <charset val="128"/>
    </font>
    <font>
      <sz val="6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8"/>
      <color indexed="81"/>
      <name val="MS P ゴシック"/>
      <family val="3"/>
      <charset val="128"/>
    </font>
    <font>
      <sz val="6"/>
      <color rgb="FF000000"/>
      <name val="MS P ゴシック"/>
      <charset val="128"/>
    </font>
    <font>
      <b/>
      <sz val="8"/>
      <color indexed="81"/>
      <name val="MS P ゴシック"/>
      <family val="3"/>
      <charset val="128"/>
    </font>
    <font>
      <b/>
      <sz val="11"/>
      <name val="游ゴシック"/>
      <family val="3"/>
      <charset val="128"/>
    </font>
    <font>
      <sz val="11"/>
      <color rgb="FF0000FF"/>
      <name val="ＭＳ Ｐゴシック"/>
      <family val="3"/>
      <charset val="128"/>
    </font>
  </fonts>
  <fills count="2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3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dashed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/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/>
      <diagonal/>
    </border>
    <border>
      <left style="dotted">
        <color indexed="22"/>
      </left>
      <right style="dotted">
        <color indexed="22"/>
      </right>
      <top/>
      <bottom/>
      <diagonal/>
    </border>
    <border>
      <left style="dotted">
        <color indexed="22"/>
      </left>
      <right/>
      <top/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thin">
        <color indexed="64"/>
      </bottom>
      <diagonal/>
    </border>
    <border>
      <left/>
      <right style="dotted">
        <color indexed="22"/>
      </right>
      <top style="dotted">
        <color indexed="22"/>
      </top>
      <bottom style="thin">
        <color indexed="64"/>
      </bottom>
      <diagonal/>
    </border>
    <border>
      <left style="dotted">
        <color indexed="22"/>
      </left>
      <right style="thin">
        <color indexed="64"/>
      </right>
      <top style="dotted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22"/>
      </right>
      <top style="dotted">
        <color indexed="22"/>
      </top>
      <bottom style="thin">
        <color indexed="64"/>
      </bottom>
      <diagonal/>
    </border>
    <border>
      <left style="dotted">
        <color indexed="22"/>
      </left>
      <right/>
      <top style="dotted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22"/>
      </right>
      <top/>
      <bottom style="thin">
        <color indexed="64"/>
      </bottom>
      <diagonal/>
    </border>
    <border>
      <left/>
      <right style="dotted">
        <color indexed="22"/>
      </right>
      <top style="dotted">
        <color indexed="22"/>
      </top>
      <bottom style="dotted">
        <color indexed="22"/>
      </bottom>
      <diagonal/>
    </border>
    <border>
      <left/>
      <right style="thin">
        <color indexed="64"/>
      </right>
      <top style="thin">
        <color indexed="64"/>
      </top>
      <bottom style="dotted">
        <color theme="0" tint="-0.24994659260841701"/>
      </bottom>
      <diagonal/>
    </border>
    <border>
      <left/>
      <right/>
      <top/>
      <bottom style="dotted">
        <color indexed="22"/>
      </bottom>
      <diagonal/>
    </border>
    <border>
      <left style="thin">
        <color indexed="64"/>
      </left>
      <right/>
      <top style="thin">
        <color indexed="64"/>
      </top>
      <bottom style="dotted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dotted">
        <color indexed="22"/>
      </bottom>
      <diagonal/>
    </border>
    <border>
      <left/>
      <right/>
      <top style="thin">
        <color indexed="64"/>
      </top>
      <bottom style="dotted">
        <color indexed="22"/>
      </bottom>
      <diagonal/>
    </border>
    <border>
      <left style="thin">
        <color indexed="64"/>
      </left>
      <right/>
      <top style="thin">
        <color indexed="64"/>
      </top>
      <bottom style="dotted">
        <color indexed="22"/>
      </bottom>
      <diagonal/>
    </border>
    <border>
      <left/>
      <right/>
      <top style="thin">
        <color indexed="64"/>
      </top>
      <bottom/>
      <diagonal/>
    </border>
    <border>
      <left style="dotted">
        <color indexed="22"/>
      </left>
      <right style="thin">
        <color indexed="64"/>
      </right>
      <top style="dotted">
        <color indexed="22"/>
      </top>
      <bottom style="dotted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22"/>
      </bottom>
      <diagonal/>
    </border>
    <border>
      <left/>
      <right style="thin">
        <color indexed="64"/>
      </right>
      <top/>
      <bottom/>
      <diagonal/>
    </border>
  </borders>
  <cellStyleXfs count="19">
    <xf numFmtId="0" fontId="0" fillId="0" borderId="0">
      <alignment vertical="center"/>
    </xf>
    <xf numFmtId="0" fontId="11" fillId="0" borderId="0"/>
    <xf numFmtId="0" fontId="7" fillId="0" borderId="0">
      <alignment vertical="center"/>
    </xf>
    <xf numFmtId="6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6" fontId="28" fillId="0" borderId="0" applyFont="0" applyFill="0" applyBorder="0" applyAlignment="0" applyProtection="0">
      <alignment vertical="center"/>
    </xf>
    <xf numFmtId="0" fontId="30" fillId="0" borderId="0"/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09">
    <xf numFmtId="0" fontId="0" fillId="0" borderId="0" xfId="0">
      <alignment vertical="center"/>
    </xf>
    <xf numFmtId="0" fontId="13" fillId="0" borderId="0" xfId="0" applyFont="1">
      <alignment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 shrinkToFit="1"/>
    </xf>
    <xf numFmtId="38" fontId="13" fillId="0" borderId="0" xfId="10" applyFont="1" applyFill="1" applyBorder="1" applyAlignment="1">
      <alignment horizontal="right" vertical="center"/>
    </xf>
    <xf numFmtId="38" fontId="17" fillId="0" borderId="0" xfId="10" applyFont="1" applyFill="1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14" fontId="13" fillId="0" borderId="0" xfId="0" applyNumberFormat="1" applyFont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 shrinkToFit="1"/>
    </xf>
    <xf numFmtId="38" fontId="13" fillId="0" borderId="1" xfId="10" applyFont="1" applyFill="1" applyBorder="1" applyAlignment="1">
      <alignment horizontal="right" vertical="center"/>
    </xf>
    <xf numFmtId="38" fontId="17" fillId="0" borderId="1" xfId="10" applyFont="1" applyFill="1" applyBorder="1">
      <alignment vertical="center"/>
    </xf>
    <xf numFmtId="0" fontId="13" fillId="0" borderId="1" xfId="0" applyFont="1" applyBorder="1">
      <alignment vertical="center"/>
    </xf>
    <xf numFmtId="49" fontId="13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shrinkToFit="1"/>
    </xf>
    <xf numFmtId="0" fontId="13" fillId="0" borderId="1" xfId="0" applyFont="1" applyBorder="1" applyAlignment="1">
      <alignment vertical="center" wrapText="1" shrinkToFit="1"/>
    </xf>
    <xf numFmtId="0" fontId="13" fillId="0" borderId="1" xfId="0" applyFont="1" applyBorder="1" applyAlignment="1">
      <alignment vertical="center" wrapText="1"/>
    </xf>
    <xf numFmtId="38" fontId="17" fillId="0" borderId="1" xfId="1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49" fontId="12" fillId="2" borderId="1" xfId="0" applyNumberFormat="1" applyFont="1" applyFill="1" applyBorder="1" applyAlignment="1">
      <alignment horizontal="center" vertical="center" shrinkToFit="1"/>
    </xf>
    <xf numFmtId="49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wrapText="1"/>
    </xf>
    <xf numFmtId="38" fontId="12" fillId="2" borderId="1" xfId="1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3" fillId="0" borderId="2" xfId="0" applyFont="1" applyBorder="1">
      <alignment vertical="center"/>
    </xf>
    <xf numFmtId="49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vertical="center" shrinkToFit="1"/>
    </xf>
    <xf numFmtId="0" fontId="12" fillId="0" borderId="2" xfId="0" applyFont="1" applyBorder="1" applyAlignment="1">
      <alignment horizontal="left" vertical="center" wrapText="1"/>
    </xf>
    <xf numFmtId="38" fontId="13" fillId="0" borderId="2" xfId="10" applyFont="1" applyFill="1" applyBorder="1" applyAlignment="1">
      <alignment horizontal="right" vertical="center"/>
    </xf>
    <xf numFmtId="38" fontId="17" fillId="0" borderId="2" xfId="10" applyFont="1" applyFill="1" applyBorder="1">
      <alignment vertical="center"/>
    </xf>
    <xf numFmtId="14" fontId="12" fillId="0" borderId="2" xfId="0" applyNumberFormat="1" applyFont="1" applyBorder="1" applyAlignment="1">
      <alignment horizontal="right"/>
    </xf>
    <xf numFmtId="0" fontId="12" fillId="0" borderId="1" xfId="0" applyFont="1" applyBorder="1" applyAlignment="1">
      <alignment horizontal="left" vertical="center" shrinkToFit="1"/>
    </xf>
    <xf numFmtId="38" fontId="15" fillId="2" borderId="1" xfId="10" applyFont="1" applyFill="1" applyBorder="1" applyAlignment="1">
      <alignment horizontal="center" vertical="center" wrapText="1"/>
    </xf>
    <xf numFmtId="0" fontId="16" fillId="0" borderId="1" xfId="0" applyFont="1" applyBorder="1">
      <alignment vertical="center"/>
    </xf>
    <xf numFmtId="14" fontId="16" fillId="0" borderId="2" xfId="0" applyNumberFormat="1" applyFont="1" applyBorder="1" applyAlignment="1">
      <alignment horizontal="right"/>
    </xf>
    <xf numFmtId="0" fontId="13" fillId="0" borderId="0" xfId="0" applyFont="1" applyAlignment="1">
      <alignment horizontal="left" vertical="top" shrinkToFit="1"/>
    </xf>
    <xf numFmtId="38" fontId="18" fillId="0" borderId="2" xfId="10" applyFont="1" applyFill="1" applyBorder="1" applyAlignment="1">
      <alignment horizontal="right" vertical="center" shrinkToFit="1"/>
    </xf>
    <xf numFmtId="0" fontId="13" fillId="0" borderId="0" xfId="0" applyFont="1" applyAlignment="1">
      <alignment horizontal="right" vertical="center" shrinkToFit="1"/>
    </xf>
    <xf numFmtId="14" fontId="13" fillId="0" borderId="1" xfId="0" applyNumberFormat="1" applyFont="1" applyBorder="1" applyAlignment="1">
      <alignment horizontal="right" vertical="center" shrinkToFit="1"/>
    </xf>
    <xf numFmtId="0" fontId="13" fillId="0" borderId="1" xfId="0" applyFont="1" applyBorder="1" applyAlignment="1">
      <alignment horizontal="right" vertical="center" shrinkToFit="1"/>
    </xf>
    <xf numFmtId="38" fontId="18" fillId="0" borderId="2" xfId="1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wrapText="1" shrinkToFit="1"/>
    </xf>
    <xf numFmtId="38" fontId="13" fillId="0" borderId="2" xfId="10" applyFont="1" applyFill="1" applyBorder="1" applyAlignment="1">
      <alignment vertical="center" shrinkToFit="1"/>
    </xf>
    <xf numFmtId="0" fontId="19" fillId="0" borderId="1" xfId="13" applyBorder="1">
      <alignment vertical="center"/>
    </xf>
    <xf numFmtId="49" fontId="19" fillId="0" borderId="0" xfId="13" applyNumberFormat="1" applyAlignment="1">
      <alignment horizontal="center" vertical="center"/>
    </xf>
    <xf numFmtId="0" fontId="19" fillId="0" borderId="1" xfId="13" applyBorder="1" applyAlignment="1">
      <alignment vertical="center" wrapText="1"/>
    </xf>
    <xf numFmtId="0" fontId="13" fillId="0" borderId="3" xfId="0" applyFont="1" applyBorder="1" applyAlignment="1">
      <alignment horizontal="center" vertical="center" shrinkToFit="1"/>
    </xf>
    <xf numFmtId="0" fontId="19" fillId="0" borderId="1" xfId="13" applyFill="1" applyBorder="1">
      <alignment vertical="center"/>
    </xf>
    <xf numFmtId="0" fontId="15" fillId="2" borderId="1" xfId="0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0" fontId="17" fillId="0" borderId="1" xfId="0" applyFont="1" applyBorder="1" applyAlignment="1">
      <alignment vertical="center" wrapText="1" shrinkToFit="1"/>
    </xf>
    <xf numFmtId="14" fontId="13" fillId="0" borderId="1" xfId="0" applyNumberFormat="1" applyFont="1" applyBorder="1" applyAlignment="1">
      <alignment horizontal="center" vertical="center" shrinkToFit="1"/>
    </xf>
    <xf numFmtId="0" fontId="12" fillId="2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20" fillId="0" borderId="3" xfId="0" applyFont="1" applyBorder="1" applyAlignment="1">
      <alignment horizontal="center" vertical="center" shrinkToFit="1"/>
    </xf>
    <xf numFmtId="0" fontId="20" fillId="0" borderId="1" xfId="0" applyFont="1" applyBorder="1">
      <alignment vertical="center"/>
    </xf>
    <xf numFmtId="0" fontId="20" fillId="0" borderId="1" xfId="0" applyFont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 shrinkToFit="1"/>
    </xf>
    <xf numFmtId="14" fontId="13" fillId="0" borderId="3" xfId="0" applyNumberFormat="1" applyFont="1" applyBorder="1" applyAlignment="1">
      <alignment vertical="center" shrinkToFit="1"/>
    </xf>
    <xf numFmtId="0" fontId="15" fillId="2" borderId="1" xfId="0" applyFont="1" applyFill="1" applyBorder="1" applyAlignment="1">
      <alignment horizontal="center" vertical="center" wrapText="1" shrinkToFit="1"/>
    </xf>
    <xf numFmtId="56" fontId="13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right" vertical="center"/>
    </xf>
    <xf numFmtId="0" fontId="15" fillId="2" borderId="3" xfId="0" applyFont="1" applyFill="1" applyBorder="1" applyAlignment="1">
      <alignment horizontal="center" vertical="center" wrapText="1" shrinkToFit="1"/>
    </xf>
    <xf numFmtId="0" fontId="21" fillId="2" borderId="1" xfId="0" applyFont="1" applyFill="1" applyBorder="1" applyAlignment="1">
      <alignment horizontal="center" vertical="center" wrapText="1"/>
    </xf>
    <xf numFmtId="0" fontId="22" fillId="0" borderId="0" xfId="0" applyFo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shrinkToFit="1"/>
    </xf>
    <xf numFmtId="38" fontId="13" fillId="0" borderId="1" xfId="10" applyFont="1" applyFill="1" applyBorder="1" applyAlignment="1">
      <alignment horizontal="right" vertical="center" wrapText="1"/>
    </xf>
    <xf numFmtId="38" fontId="17" fillId="0" borderId="1" xfId="10" applyFont="1" applyFill="1" applyBorder="1" applyAlignment="1">
      <alignment horizontal="right" vertical="center" wrapText="1"/>
    </xf>
    <xf numFmtId="0" fontId="13" fillId="0" borderId="3" xfId="0" applyFont="1" applyBorder="1">
      <alignment vertical="center"/>
    </xf>
    <xf numFmtId="0" fontId="23" fillId="0" borderId="1" xfId="0" applyFont="1" applyBorder="1" applyAlignment="1">
      <alignment horizontal="left" vertical="center" wrapText="1" shrinkToFit="1"/>
    </xf>
    <xf numFmtId="0" fontId="12" fillId="0" borderId="3" xfId="0" applyFont="1" applyBorder="1" applyAlignment="1">
      <alignment horizontal="center" vertical="center"/>
    </xf>
    <xf numFmtId="14" fontId="22" fillId="0" borderId="1" xfId="0" applyNumberFormat="1" applyFont="1" applyBorder="1" applyAlignment="1">
      <alignment horizontal="left" vertical="center" shrinkToFit="1"/>
    </xf>
    <xf numFmtId="14" fontId="13" fillId="0" borderId="1" xfId="0" applyNumberFormat="1" applyFont="1" applyBorder="1" applyAlignment="1">
      <alignment vertical="center" shrinkToFit="1"/>
    </xf>
    <xf numFmtId="14" fontId="13" fillId="0" borderId="3" xfId="0" applyNumberFormat="1" applyFont="1" applyBorder="1" applyAlignment="1">
      <alignment horizontal="right" vertical="center" shrinkToFit="1"/>
    </xf>
    <xf numFmtId="0" fontId="20" fillId="0" borderId="3" xfId="0" applyFont="1" applyBorder="1">
      <alignment vertical="center"/>
    </xf>
    <xf numFmtId="0" fontId="17" fillId="0" borderId="1" xfId="0" applyFont="1" applyBorder="1" applyAlignment="1">
      <alignment horizontal="left" vertical="center"/>
    </xf>
    <xf numFmtId="0" fontId="24" fillId="0" borderId="1" xfId="0" applyFont="1" applyBorder="1">
      <alignment vertical="center"/>
    </xf>
    <xf numFmtId="0" fontId="13" fillId="0" borderId="3" xfId="0" applyFont="1" applyBorder="1" applyAlignment="1">
      <alignment horizontal="center" vertical="center"/>
    </xf>
    <xf numFmtId="14" fontId="20" fillId="0" borderId="1" xfId="0" applyNumberFormat="1" applyFont="1" applyBorder="1" applyAlignment="1">
      <alignment horizontal="left" vertical="center" shrinkToFit="1"/>
    </xf>
    <xf numFmtId="0" fontId="23" fillId="0" borderId="1" xfId="0" applyFont="1" applyBorder="1" applyAlignment="1">
      <alignment horizontal="left" vertical="center" shrinkToFit="1"/>
    </xf>
    <xf numFmtId="38" fontId="26" fillId="0" borderId="1" xfId="10" applyFont="1" applyFill="1" applyBorder="1">
      <alignment vertical="center"/>
    </xf>
    <xf numFmtId="0" fontId="20" fillId="0" borderId="0" xfId="0" applyFont="1">
      <alignment vertical="center"/>
    </xf>
    <xf numFmtId="0" fontId="13" fillId="0" borderId="5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vertical="center" shrinkToFit="1"/>
    </xf>
    <xf numFmtId="38" fontId="13" fillId="0" borderId="5" xfId="10" applyFont="1" applyFill="1" applyBorder="1" applyAlignment="1">
      <alignment horizontal="right" vertical="center"/>
    </xf>
    <xf numFmtId="0" fontId="13" fillId="0" borderId="5" xfId="0" applyFont="1" applyBorder="1">
      <alignment vertical="center"/>
    </xf>
    <xf numFmtId="0" fontId="13" fillId="0" borderId="7" xfId="0" applyFont="1" applyBorder="1">
      <alignment vertical="center"/>
    </xf>
    <xf numFmtId="49" fontId="13" fillId="0" borderId="8" xfId="0" applyNumberFormat="1" applyFont="1" applyBorder="1" applyAlignment="1">
      <alignment horizontal="left" vertical="center"/>
    </xf>
    <xf numFmtId="49" fontId="13" fillId="0" borderId="8" xfId="0" applyNumberFormat="1" applyFont="1" applyBorder="1" applyAlignment="1">
      <alignment horizontal="center" vertical="center"/>
    </xf>
    <xf numFmtId="0" fontId="21" fillId="0" borderId="8" xfId="0" applyFont="1" applyBorder="1" applyAlignment="1" applyProtection="1">
      <alignment horizontal="center" vertical="center"/>
      <protection locked="0"/>
    </xf>
    <xf numFmtId="0" fontId="25" fillId="0" borderId="8" xfId="0" applyFont="1" applyBorder="1" applyProtection="1">
      <alignment vertical="center"/>
      <protection locked="0"/>
    </xf>
    <xf numFmtId="0" fontId="29" fillId="0" borderId="8" xfId="0" applyFont="1" applyBorder="1" applyProtection="1">
      <alignment vertical="center"/>
      <protection locked="0"/>
    </xf>
    <xf numFmtId="0" fontId="29" fillId="0" borderId="8" xfId="0" applyFont="1" applyBorder="1" applyAlignment="1" applyProtection="1">
      <alignment horizontal="right" vertical="center"/>
      <protection locked="0"/>
    </xf>
    <xf numFmtId="0" fontId="25" fillId="0" borderId="8" xfId="0" applyFont="1" applyBorder="1" applyAlignment="1" applyProtection="1">
      <alignment horizontal="right" vertical="center"/>
      <protection locked="0"/>
    </xf>
    <xf numFmtId="0" fontId="29" fillId="0" borderId="8" xfId="0" applyFont="1" applyBorder="1" applyAlignment="1" applyProtection="1">
      <alignment horizontal="center" vertical="center"/>
      <protection locked="0"/>
    </xf>
    <xf numFmtId="38" fontId="33" fillId="0" borderId="8" xfId="10" applyFont="1" applyFill="1" applyBorder="1" applyProtection="1">
      <alignment vertical="center"/>
      <protection locked="0"/>
    </xf>
    <xf numFmtId="38" fontId="21" fillId="0" borderId="8" xfId="10" applyFont="1" applyFill="1" applyBorder="1" applyProtection="1">
      <alignment vertical="center"/>
      <protection locked="0"/>
    </xf>
    <xf numFmtId="14" fontId="21" fillId="0" borderId="8" xfId="0" applyNumberFormat="1" applyFont="1" applyBorder="1" applyProtection="1">
      <alignment vertical="center"/>
      <protection locked="0"/>
    </xf>
    <xf numFmtId="0" fontId="34" fillId="0" borderId="8" xfId="0" applyFont="1" applyBorder="1" applyAlignment="1" applyProtection="1">
      <alignment horizontal="center" vertical="center" shrinkToFit="1"/>
      <protection locked="0"/>
    </xf>
    <xf numFmtId="0" fontId="35" fillId="0" borderId="8" xfId="0" applyFont="1" applyBorder="1" applyProtection="1">
      <alignment vertical="center"/>
      <protection locked="0"/>
    </xf>
    <xf numFmtId="0" fontId="21" fillId="0" borderId="8" xfId="0" applyFont="1" applyBorder="1" applyProtection="1">
      <alignment vertical="center"/>
      <protection locked="0"/>
    </xf>
    <xf numFmtId="0" fontId="24" fillId="0" borderId="8" xfId="0" applyFont="1" applyBorder="1" applyProtection="1">
      <alignment vertical="center"/>
      <protection locked="0"/>
    </xf>
    <xf numFmtId="0" fontId="35" fillId="0" borderId="8" xfId="0" applyFont="1" applyBorder="1" applyAlignment="1" applyProtection="1">
      <alignment horizontal="center" vertical="center"/>
      <protection locked="0"/>
    </xf>
    <xf numFmtId="0" fontId="25" fillId="0" borderId="8" xfId="0" applyFont="1" applyBorder="1">
      <alignment vertical="center"/>
    </xf>
    <xf numFmtId="0" fontId="13" fillId="0" borderId="8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left" vertical="center"/>
    </xf>
    <xf numFmtId="0" fontId="13" fillId="0" borderId="8" xfId="0" applyFont="1" applyBorder="1" applyAlignment="1">
      <alignment vertical="center" shrinkToFit="1"/>
    </xf>
    <xf numFmtId="0" fontId="12" fillId="0" borderId="8" xfId="0" applyFont="1" applyBorder="1" applyAlignment="1">
      <alignment horizontal="left" vertical="center" wrapText="1"/>
    </xf>
    <xf numFmtId="38" fontId="13" fillId="0" borderId="8" xfId="10" applyFont="1" applyFill="1" applyBorder="1" applyAlignment="1">
      <alignment horizontal="right" vertical="center"/>
    </xf>
    <xf numFmtId="38" fontId="17" fillId="0" borderId="8" xfId="10" applyFont="1" applyFill="1" applyBorder="1">
      <alignment vertical="center"/>
    </xf>
    <xf numFmtId="14" fontId="13" fillId="0" borderId="8" xfId="0" applyNumberFormat="1" applyFont="1" applyBorder="1" applyAlignment="1">
      <alignment horizontal="right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>
      <alignment vertical="center"/>
    </xf>
    <xf numFmtId="0" fontId="19" fillId="0" borderId="8" xfId="13" applyBorder="1">
      <alignment vertical="center"/>
    </xf>
    <xf numFmtId="49" fontId="12" fillId="2" borderId="8" xfId="0" applyNumberFormat="1" applyFont="1" applyFill="1" applyBorder="1" applyAlignment="1">
      <alignment horizontal="center" vertical="center" shrinkToFit="1"/>
    </xf>
    <xf numFmtId="49" fontId="12" fillId="2" borderId="8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wrapText="1"/>
    </xf>
    <xf numFmtId="38" fontId="12" fillId="2" borderId="8" xfId="10" applyFont="1" applyFill="1" applyBorder="1" applyAlignment="1">
      <alignment horizontal="center" vertical="center" wrapText="1"/>
    </xf>
    <xf numFmtId="38" fontId="15" fillId="2" borderId="8" xfId="1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 shrinkToFit="1"/>
    </xf>
    <xf numFmtId="0" fontId="12" fillId="2" borderId="8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shrinkToFit="1"/>
    </xf>
    <xf numFmtId="0" fontId="15" fillId="2" borderId="8" xfId="0" applyFont="1" applyFill="1" applyBorder="1" applyAlignment="1">
      <alignment horizontal="center" vertical="center" wrapText="1" shrinkToFit="1"/>
    </xf>
    <xf numFmtId="0" fontId="19" fillId="0" borderId="0" xfId="13" applyBorder="1">
      <alignment vertical="center"/>
    </xf>
    <xf numFmtId="0" fontId="25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vertical="center" shrinkToFit="1"/>
    </xf>
    <xf numFmtId="178" fontId="25" fillId="0" borderId="1" xfId="0" applyNumberFormat="1" applyFont="1" applyBorder="1" applyAlignment="1">
      <alignment horizontal="right" vertical="center" shrinkToFit="1"/>
    </xf>
    <xf numFmtId="178" fontId="25" fillId="0" borderId="1" xfId="0" applyNumberFormat="1" applyFont="1" applyBorder="1" applyAlignment="1">
      <alignment horizontal="right" vertical="center"/>
    </xf>
    <xf numFmtId="6" fontId="25" fillId="0" borderId="1" xfId="0" applyNumberFormat="1" applyFont="1" applyBorder="1" applyAlignment="1">
      <alignment vertical="center" shrinkToFit="1"/>
    </xf>
    <xf numFmtId="14" fontId="25" fillId="0" borderId="1" xfId="0" applyNumberFormat="1" applyFont="1" applyBorder="1">
      <alignment vertical="center"/>
    </xf>
    <xf numFmtId="14" fontId="13" fillId="0" borderId="4" xfId="0" applyNumberFormat="1" applyFont="1" applyBorder="1" applyAlignment="1">
      <alignment horizontal="right" vertical="center" shrinkToFit="1"/>
    </xf>
    <xf numFmtId="0" fontId="25" fillId="0" borderId="1" xfId="0" applyFont="1" applyBorder="1" applyAlignment="1">
      <alignment vertical="center" wrapText="1"/>
    </xf>
    <xf numFmtId="0" fontId="25" fillId="0" borderId="3" xfId="0" applyFont="1" applyBorder="1" applyAlignment="1">
      <alignment horizontal="left" vertical="center" wrapText="1"/>
    </xf>
    <xf numFmtId="176" fontId="20" fillId="0" borderId="1" xfId="0" applyNumberFormat="1" applyFont="1" applyBorder="1" applyAlignment="1">
      <alignment horizontal="right" vertical="center"/>
    </xf>
    <xf numFmtId="176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left" vertical="center" shrinkToFit="1"/>
    </xf>
    <xf numFmtId="0" fontId="21" fillId="2" borderId="10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 shrinkToFit="1"/>
    </xf>
    <xf numFmtId="14" fontId="29" fillId="0" borderId="0" xfId="0" applyNumberFormat="1" applyFont="1" applyAlignment="1">
      <alignment horizontal="center" vertical="center"/>
    </xf>
    <xf numFmtId="6" fontId="21" fillId="0" borderId="0" xfId="14" applyFont="1" applyFill="1" applyBorder="1" applyAlignment="1">
      <alignment vertical="center"/>
    </xf>
    <xf numFmtId="177" fontId="29" fillId="0" borderId="0" xfId="0" applyNumberFormat="1" applyFont="1" applyAlignment="1">
      <alignment horizontal="right" vertical="center"/>
    </xf>
    <xf numFmtId="38" fontId="29" fillId="0" borderId="0" xfId="10" applyFont="1" applyBorder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29" fillId="0" borderId="0" xfId="15" applyFont="1" applyAlignment="1">
      <alignment vertical="center"/>
    </xf>
    <xf numFmtId="176" fontId="31" fillId="0" borderId="0" xfId="0" applyNumberFormat="1" applyFont="1" applyAlignment="1">
      <alignment horizontal="right" vertical="center"/>
    </xf>
    <xf numFmtId="0" fontId="21" fillId="0" borderId="0" xfId="0" applyFont="1" applyAlignment="1" applyProtection="1">
      <alignment horizontal="center" vertical="center"/>
      <protection locked="0"/>
    </xf>
    <xf numFmtId="176" fontId="12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 shrinkToFit="1"/>
    </xf>
    <xf numFmtId="176" fontId="31" fillId="0" borderId="0" xfId="0" applyNumberFormat="1" applyFont="1" applyAlignment="1" applyProtection="1">
      <alignment horizontal="right" vertical="center"/>
      <protection locked="0"/>
    </xf>
    <xf numFmtId="0" fontId="29" fillId="0" borderId="0" xfId="0" applyFont="1" applyAlignment="1" applyProtection="1">
      <alignment horizontal="center" vertical="center" shrinkToFit="1"/>
      <protection locked="0"/>
    </xf>
    <xf numFmtId="0" fontId="29" fillId="0" borderId="0" xfId="0" applyFont="1" applyAlignment="1" applyProtection="1">
      <alignment horizontal="left" vertical="center" shrinkToFit="1"/>
      <protection locked="0"/>
    </xf>
    <xf numFmtId="0" fontId="21" fillId="0" borderId="0" xfId="0" applyFont="1" applyAlignment="1" applyProtection="1">
      <alignment horizontal="center" vertical="center" shrinkToFit="1"/>
      <protection locked="0"/>
    </xf>
    <xf numFmtId="0" fontId="29" fillId="0" borderId="0" xfId="0" applyFont="1" applyAlignment="1" applyProtection="1">
      <alignment vertical="center" shrinkToFit="1"/>
      <protection locked="0"/>
    </xf>
    <xf numFmtId="49" fontId="29" fillId="0" borderId="0" xfId="0" applyNumberFormat="1" applyFont="1" applyAlignment="1" applyProtection="1">
      <alignment horizontal="center" vertical="center" shrinkToFit="1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25" fillId="0" borderId="0" xfId="0" applyFont="1" applyProtection="1">
      <alignment vertical="center"/>
      <protection locked="0"/>
    </xf>
    <xf numFmtId="0" fontId="29" fillId="0" borderId="0" xfId="0" applyFont="1" applyProtection="1">
      <alignment vertical="center"/>
      <protection locked="0"/>
    </xf>
    <xf numFmtId="0" fontId="29" fillId="0" borderId="0" xfId="0" applyFont="1" applyAlignment="1" applyProtection="1">
      <alignment horizontal="right" vertical="center"/>
      <protection locked="0"/>
    </xf>
    <xf numFmtId="0" fontId="25" fillId="0" borderId="0" xfId="0" applyFont="1" applyAlignment="1" applyProtection="1">
      <alignment horizontal="right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38" fontId="33" fillId="0" borderId="0" xfId="10" applyFont="1" applyFill="1" applyBorder="1" applyProtection="1">
      <alignment vertical="center"/>
      <protection locked="0"/>
    </xf>
    <xf numFmtId="38" fontId="21" fillId="0" borderId="0" xfId="10" applyFont="1" applyFill="1" applyBorder="1" applyProtection="1">
      <alignment vertical="center"/>
      <protection locked="0"/>
    </xf>
    <xf numFmtId="14" fontId="21" fillId="0" borderId="0" xfId="0" applyNumberFormat="1" applyFont="1" applyProtection="1">
      <alignment vertical="center"/>
      <protection locked="0"/>
    </xf>
    <xf numFmtId="0" fontId="34" fillId="0" borderId="0" xfId="0" applyFont="1" applyAlignment="1" applyProtection="1">
      <alignment horizontal="center" vertical="center" shrinkToFit="1"/>
      <protection locked="0"/>
    </xf>
    <xf numFmtId="0" fontId="35" fillId="0" borderId="0" xfId="0" applyFont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24" fillId="0" borderId="0" xfId="0" applyFont="1" applyProtection="1">
      <alignment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25" fillId="0" borderId="0" xfId="0" applyFont="1">
      <alignment vertical="center"/>
    </xf>
    <xf numFmtId="0" fontId="25" fillId="0" borderId="0" xfId="16" applyFont="1">
      <alignment vertical="center"/>
    </xf>
    <xf numFmtId="0" fontId="25" fillId="0" borderId="0" xfId="16" applyFont="1" applyProtection="1">
      <alignment vertical="center"/>
      <protection locked="0"/>
    </xf>
    <xf numFmtId="0" fontId="25" fillId="0" borderId="0" xfId="16" applyFont="1" applyAlignment="1" applyProtection="1">
      <alignment horizontal="left" vertical="center"/>
      <protection locked="0"/>
    </xf>
    <xf numFmtId="0" fontId="21" fillId="0" borderId="0" xfId="16" applyFont="1" applyProtection="1">
      <alignment vertical="center"/>
      <protection locked="0"/>
    </xf>
    <xf numFmtId="0" fontId="35" fillId="0" borderId="0" xfId="16" applyFont="1" applyProtection="1">
      <alignment vertical="center"/>
      <protection locked="0"/>
    </xf>
    <xf numFmtId="38" fontId="21" fillId="0" borderId="0" xfId="17" applyFont="1" applyFill="1" applyBorder="1" applyProtection="1">
      <alignment vertical="center"/>
      <protection locked="0"/>
    </xf>
    <xf numFmtId="38" fontId="33" fillId="0" borderId="0" xfId="17" applyFont="1" applyFill="1" applyBorder="1" applyProtection="1">
      <alignment vertical="center"/>
      <protection locked="0"/>
    </xf>
    <xf numFmtId="0" fontId="29" fillId="0" borderId="0" xfId="16" applyFont="1" applyAlignment="1" applyProtection="1">
      <alignment horizontal="center" vertical="center"/>
      <protection locked="0"/>
    </xf>
    <xf numFmtId="0" fontId="25" fillId="0" borderId="0" xfId="16" applyFont="1" applyAlignment="1" applyProtection="1">
      <alignment horizontal="right" vertical="center"/>
      <protection locked="0"/>
    </xf>
    <xf numFmtId="0" fontId="29" fillId="0" borderId="0" xfId="16" applyFont="1" applyAlignment="1" applyProtection="1">
      <alignment horizontal="right" vertical="center"/>
      <protection locked="0"/>
    </xf>
    <xf numFmtId="0" fontId="29" fillId="0" borderId="0" xfId="16" applyFont="1" applyAlignment="1" applyProtection="1">
      <alignment horizontal="left" vertical="center"/>
      <protection locked="0"/>
    </xf>
    <xf numFmtId="0" fontId="21" fillId="0" borderId="0" xfId="16" applyFont="1" applyAlignment="1" applyProtection="1">
      <alignment horizontal="center" vertical="center"/>
      <protection locked="0"/>
    </xf>
    <xf numFmtId="0" fontId="32" fillId="0" borderId="0" xfId="16" applyFont="1" applyAlignment="1" applyProtection="1">
      <alignment horizontal="center" vertical="center"/>
      <protection locked="0"/>
    </xf>
    <xf numFmtId="0" fontId="29" fillId="0" borderId="0" xfId="16" applyFont="1" applyAlignment="1" applyProtection="1">
      <alignment horizontal="center" vertical="center" shrinkToFit="1"/>
      <protection locked="0"/>
    </xf>
    <xf numFmtId="0" fontId="29" fillId="0" borderId="11" xfId="16" applyFont="1" applyBorder="1" applyAlignment="1" applyProtection="1">
      <alignment horizontal="center" vertical="center" shrinkToFit="1"/>
      <protection locked="0"/>
    </xf>
    <xf numFmtId="55" fontId="21" fillId="0" borderId="11" xfId="16" applyNumberFormat="1" applyFont="1" applyBorder="1" applyAlignment="1" applyProtection="1">
      <alignment horizontal="center" vertical="center" shrinkToFit="1"/>
      <protection locked="0"/>
    </xf>
    <xf numFmtId="176" fontId="21" fillId="0" borderId="0" xfId="16" applyNumberFormat="1" applyFont="1" applyAlignment="1" applyProtection="1">
      <alignment horizontal="center" vertical="center"/>
      <protection locked="0"/>
    </xf>
    <xf numFmtId="176" fontId="29" fillId="0" borderId="0" xfId="16" applyNumberFormat="1" applyFont="1" applyAlignment="1">
      <alignment horizontal="right" vertical="center"/>
    </xf>
    <xf numFmtId="176" fontId="29" fillId="0" borderId="11" xfId="16" applyNumberFormat="1" applyFont="1" applyBorder="1" applyAlignment="1">
      <alignment horizontal="right" vertical="center"/>
    </xf>
    <xf numFmtId="176" fontId="21" fillId="0" borderId="11" xfId="16" applyNumberFormat="1" applyFont="1" applyBorder="1" applyAlignment="1">
      <alignment horizontal="right" vertical="center"/>
    </xf>
    <xf numFmtId="0" fontId="34" fillId="0" borderId="11" xfId="16" applyFont="1" applyBorder="1" applyAlignment="1" applyProtection="1">
      <alignment horizontal="center" vertical="center"/>
      <protection locked="0"/>
    </xf>
    <xf numFmtId="0" fontId="29" fillId="0" borderId="0" xfId="16" applyFont="1" applyAlignment="1">
      <alignment horizontal="left" vertical="center"/>
    </xf>
    <xf numFmtId="38" fontId="29" fillId="0" borderId="0" xfId="17" applyFont="1" applyAlignment="1">
      <alignment horizontal="right" vertical="center"/>
    </xf>
    <xf numFmtId="0" fontId="29" fillId="0" borderId="0" xfId="14" applyNumberFormat="1" applyFont="1" applyFill="1" applyAlignment="1">
      <alignment horizontal="right" vertical="center"/>
    </xf>
    <xf numFmtId="6" fontId="21" fillId="0" borderId="0" xfId="14" applyFont="1" applyFill="1" applyAlignment="1">
      <alignment vertical="center"/>
    </xf>
    <xf numFmtId="0" fontId="29" fillId="0" borderId="0" xfId="16" applyFont="1" applyAlignment="1">
      <alignment horizontal="center" vertical="center"/>
    </xf>
    <xf numFmtId="0" fontId="29" fillId="0" borderId="11" xfId="16" applyFont="1" applyBorder="1" applyAlignment="1">
      <alignment horizontal="left" vertical="center"/>
    </xf>
    <xf numFmtId="0" fontId="21" fillId="0" borderId="11" xfId="16" applyFont="1" applyBorder="1" applyAlignment="1">
      <alignment vertical="center" shrinkToFit="1"/>
    </xf>
    <xf numFmtId="176" fontId="21" fillId="0" borderId="11" xfId="16" applyNumberFormat="1" applyFont="1" applyBorder="1" applyAlignment="1">
      <alignment horizontal="right" vertical="center" shrinkToFit="1"/>
    </xf>
    <xf numFmtId="0" fontId="12" fillId="0" borderId="11" xfId="16" applyFont="1" applyBorder="1" applyAlignment="1">
      <alignment horizontal="center" vertical="center"/>
    </xf>
    <xf numFmtId="0" fontId="29" fillId="0" borderId="11" xfId="16" applyFont="1" applyBorder="1" applyAlignment="1">
      <alignment vertical="center" wrapText="1"/>
    </xf>
    <xf numFmtId="0" fontId="25" fillId="0" borderId="11" xfId="16" applyFont="1" applyBorder="1" applyAlignment="1">
      <alignment horizontal="left" vertical="center"/>
    </xf>
    <xf numFmtId="0" fontId="21" fillId="0" borderId="11" xfId="16" applyFont="1" applyBorder="1" applyAlignment="1">
      <alignment horizontal="center" vertical="center"/>
    </xf>
    <xf numFmtId="49" fontId="21" fillId="0" borderId="11" xfId="16" applyNumberFormat="1" applyFont="1" applyBorder="1" applyAlignment="1">
      <alignment horizontal="left" vertical="center"/>
    </xf>
    <xf numFmtId="0" fontId="21" fillId="0" borderId="11" xfId="16" applyFont="1" applyBorder="1" applyAlignment="1">
      <alignment horizontal="left" vertical="center"/>
    </xf>
    <xf numFmtId="0" fontId="21" fillId="0" borderId="11" xfId="16" applyFont="1" applyBorder="1" applyAlignment="1" applyProtection="1">
      <alignment horizontal="center" vertical="center"/>
      <protection locked="0"/>
    </xf>
    <xf numFmtId="0" fontId="29" fillId="0" borderId="11" xfId="16" applyFont="1" applyBorder="1" applyAlignment="1">
      <alignment horizontal="center" vertical="center" shrinkToFit="1"/>
    </xf>
    <xf numFmtId="0" fontId="29" fillId="0" borderId="12" xfId="16" applyFont="1" applyBorder="1" applyAlignment="1" applyProtection="1">
      <alignment horizontal="center" vertical="center" shrinkToFit="1"/>
      <protection locked="0"/>
    </xf>
    <xf numFmtId="176" fontId="29" fillId="0" borderId="12" xfId="16" applyNumberFormat="1" applyFont="1" applyBorder="1" applyAlignment="1">
      <alignment horizontal="right" vertical="center"/>
    </xf>
    <xf numFmtId="176" fontId="21" fillId="0" borderId="12" xfId="16" applyNumberFormat="1" applyFont="1" applyBorder="1" applyAlignment="1">
      <alignment horizontal="right" vertical="center"/>
    </xf>
    <xf numFmtId="0" fontId="29" fillId="0" borderId="12" xfId="16" applyFont="1" applyBorder="1" applyAlignment="1">
      <alignment horizontal="left" vertical="center"/>
    </xf>
    <xf numFmtId="0" fontId="21" fillId="0" borderId="12" xfId="16" applyFont="1" applyBorder="1" applyAlignment="1">
      <alignment vertical="center" shrinkToFit="1"/>
    </xf>
    <xf numFmtId="176" fontId="21" fillId="0" borderId="12" xfId="16" applyNumberFormat="1" applyFont="1" applyBorder="1" applyAlignment="1">
      <alignment horizontal="right" vertical="center" shrinkToFit="1"/>
    </xf>
    <xf numFmtId="0" fontId="12" fillId="0" borderId="12" xfId="16" applyFont="1" applyBorder="1" applyAlignment="1">
      <alignment horizontal="center" vertical="center"/>
    </xf>
    <xf numFmtId="0" fontId="29" fillId="0" borderId="12" xfId="16" applyFont="1" applyBorder="1" applyAlignment="1">
      <alignment vertical="center" wrapText="1"/>
    </xf>
    <xf numFmtId="0" fontId="25" fillId="0" borderId="12" xfId="16" applyFont="1" applyBorder="1" applyAlignment="1">
      <alignment horizontal="left" vertical="center"/>
    </xf>
    <xf numFmtId="0" fontId="21" fillId="0" borderId="12" xfId="16" applyFont="1" applyBorder="1" applyAlignment="1">
      <alignment horizontal="center" vertical="center"/>
    </xf>
    <xf numFmtId="49" fontId="21" fillId="0" borderId="12" xfId="16" applyNumberFormat="1" applyFont="1" applyBorder="1" applyAlignment="1">
      <alignment horizontal="left" vertical="center"/>
    </xf>
    <xf numFmtId="0" fontId="21" fillId="0" borderId="12" xfId="16" applyFont="1" applyBorder="1" applyAlignment="1">
      <alignment horizontal="left" vertical="center"/>
    </xf>
    <xf numFmtId="38" fontId="29" fillId="0" borderId="11" xfId="17" applyFont="1" applyBorder="1" applyAlignment="1">
      <alignment horizontal="right" vertical="center"/>
    </xf>
    <xf numFmtId="0" fontId="29" fillId="0" borderId="11" xfId="14" applyNumberFormat="1" applyFont="1" applyFill="1" applyBorder="1" applyAlignment="1">
      <alignment horizontal="right" vertical="center"/>
    </xf>
    <xf numFmtId="6" fontId="21" fillId="0" borderId="11" xfId="14" applyFont="1" applyFill="1" applyBorder="1" applyAlignment="1">
      <alignment vertical="center"/>
    </xf>
    <xf numFmtId="0" fontId="29" fillId="0" borderId="11" xfId="16" applyFont="1" applyBorder="1" applyAlignment="1">
      <alignment horizontal="center" vertical="center"/>
    </xf>
    <xf numFmtId="0" fontId="21" fillId="0" borderId="11" xfId="16" applyFont="1" applyBorder="1" applyAlignment="1" applyProtection="1">
      <alignment horizontal="center" vertical="center" shrinkToFit="1"/>
      <protection locked="0"/>
    </xf>
    <xf numFmtId="0" fontId="29" fillId="0" borderId="13" xfId="16" applyFont="1" applyBorder="1" applyAlignment="1" applyProtection="1">
      <alignment horizontal="center" vertical="center" shrinkToFit="1"/>
      <protection locked="0"/>
    </xf>
    <xf numFmtId="0" fontId="29" fillId="0" borderId="13" xfId="15" applyFont="1" applyBorder="1" applyAlignment="1">
      <alignment vertical="center"/>
    </xf>
    <xf numFmtId="0" fontId="29" fillId="3" borderId="13" xfId="15" applyFont="1" applyFill="1" applyBorder="1" applyAlignment="1">
      <alignment vertical="center"/>
    </xf>
    <xf numFmtId="0" fontId="29" fillId="4" borderId="13" xfId="15" applyFont="1" applyFill="1" applyBorder="1" applyAlignment="1">
      <alignment vertical="center"/>
    </xf>
    <xf numFmtId="14" fontId="29" fillId="0" borderId="11" xfId="16" applyNumberFormat="1" applyFont="1" applyBorder="1" applyAlignment="1">
      <alignment horizontal="center" vertical="center"/>
    </xf>
    <xf numFmtId="0" fontId="24" fillId="0" borderId="0" xfId="16" applyFont="1" applyProtection="1">
      <alignment vertical="center"/>
      <protection locked="0"/>
    </xf>
    <xf numFmtId="0" fontId="34" fillId="0" borderId="0" xfId="16" applyFont="1" applyAlignment="1" applyProtection="1">
      <alignment horizontal="center" vertical="center" shrinkToFit="1"/>
      <protection locked="0"/>
    </xf>
    <xf numFmtId="0" fontId="29" fillId="0" borderId="0" xfId="16" applyFont="1" applyProtection="1">
      <alignment vertical="center"/>
      <protection locked="0"/>
    </xf>
    <xf numFmtId="0" fontId="29" fillId="0" borderId="11" xfId="16" applyFont="1" applyBorder="1" applyAlignment="1" applyProtection="1">
      <alignment vertical="center" shrinkToFit="1"/>
      <protection locked="0"/>
    </xf>
    <xf numFmtId="176" fontId="29" fillId="0" borderId="0" xfId="15" applyNumberFormat="1" applyFont="1" applyAlignment="1" applyProtection="1">
      <alignment vertical="center"/>
      <protection locked="0"/>
    </xf>
    <xf numFmtId="176" fontId="29" fillId="0" borderId="0" xfId="15" applyNumberFormat="1" applyFont="1" applyAlignment="1">
      <alignment vertical="center"/>
    </xf>
    <xf numFmtId="176" fontId="12" fillId="0" borderId="11" xfId="16" applyNumberFormat="1" applyFont="1" applyBorder="1" applyAlignment="1">
      <alignment horizontal="center" vertical="center"/>
    </xf>
    <xf numFmtId="0" fontId="29" fillId="0" borderId="11" xfId="15" applyFont="1" applyBorder="1" applyAlignment="1">
      <alignment vertical="center"/>
    </xf>
    <xf numFmtId="0" fontId="29" fillId="5" borderId="11" xfId="16" applyFont="1" applyFill="1" applyBorder="1" applyAlignment="1">
      <alignment horizontal="left" vertical="center"/>
    </xf>
    <xf numFmtId="177" fontId="29" fillId="0" borderId="11" xfId="14" applyNumberFormat="1" applyFont="1" applyFill="1" applyBorder="1" applyAlignment="1">
      <alignment horizontal="right" vertical="center"/>
    </xf>
    <xf numFmtId="0" fontId="21" fillId="0" borderId="11" xfId="16" applyFont="1" applyBorder="1" applyAlignment="1">
      <alignment horizontal="center" vertical="center" shrinkToFit="1"/>
    </xf>
    <xf numFmtId="6" fontId="21" fillId="0" borderId="12" xfId="16" applyNumberFormat="1" applyFont="1" applyBorder="1">
      <alignment vertical="center"/>
    </xf>
    <xf numFmtId="49" fontId="21" fillId="0" borderId="11" xfId="16" applyNumberFormat="1" applyFont="1" applyBorder="1" applyAlignment="1">
      <alignment horizontal="center" vertical="center"/>
    </xf>
    <xf numFmtId="14" fontId="29" fillId="0" borderId="11" xfId="16" applyNumberFormat="1" applyFont="1" applyBorder="1" applyAlignment="1" applyProtection="1">
      <alignment vertical="center" shrinkToFit="1"/>
      <protection locked="0"/>
    </xf>
    <xf numFmtId="176" fontId="29" fillId="6" borderId="0" xfId="15" applyNumberFormat="1" applyFont="1" applyFill="1" applyAlignment="1" applyProtection="1">
      <alignment vertical="center"/>
      <protection locked="0"/>
    </xf>
    <xf numFmtId="176" fontId="29" fillId="6" borderId="0" xfId="15" applyNumberFormat="1" applyFont="1" applyFill="1" applyAlignment="1">
      <alignment vertical="center"/>
    </xf>
    <xf numFmtId="0" fontId="21" fillId="7" borderId="11" xfId="16" applyFont="1" applyFill="1" applyBorder="1" applyAlignment="1" applyProtection="1">
      <alignment horizontal="center" vertical="center"/>
      <protection locked="0"/>
    </xf>
    <xf numFmtId="0" fontId="37" fillId="0" borderId="11" xfId="18" applyFont="1" applyBorder="1" applyAlignment="1">
      <alignment vertical="center" shrinkToFit="1"/>
    </xf>
    <xf numFmtId="0" fontId="29" fillId="6" borderId="11" xfId="15" applyFont="1" applyFill="1" applyBorder="1" applyAlignment="1">
      <alignment vertical="center"/>
    </xf>
    <xf numFmtId="0" fontId="37" fillId="5" borderId="11" xfId="18" applyFont="1" applyFill="1" applyBorder="1" applyAlignment="1">
      <alignment vertical="center" shrinkToFit="1"/>
    </xf>
    <xf numFmtId="179" fontId="29" fillId="0" borderId="11" xfId="14" applyNumberFormat="1" applyFont="1" applyFill="1" applyBorder="1" applyAlignment="1">
      <alignment horizontal="right" vertical="center"/>
    </xf>
    <xf numFmtId="176" fontId="29" fillId="0" borderId="0" xfId="16" applyNumberFormat="1" applyFont="1" applyAlignment="1" applyProtection="1">
      <alignment horizontal="right" vertical="center"/>
      <protection locked="0"/>
    </xf>
    <xf numFmtId="49" fontId="24" fillId="0" borderId="11" xfId="16" applyNumberFormat="1" applyFont="1" applyBorder="1" applyAlignment="1">
      <alignment horizontal="center" vertical="center"/>
    </xf>
    <xf numFmtId="0" fontId="25" fillId="0" borderId="0" xfId="16" applyFont="1" applyAlignment="1" applyProtection="1">
      <alignment horizontal="center" vertical="center"/>
      <protection locked="0"/>
    </xf>
    <xf numFmtId="14" fontId="21" fillId="0" borderId="0" xfId="16" applyNumberFormat="1" applyFont="1" applyProtection="1">
      <alignment vertical="center"/>
      <protection locked="0"/>
    </xf>
    <xf numFmtId="176" fontId="24" fillId="0" borderId="11" xfId="16" applyNumberFormat="1" applyFont="1" applyBorder="1" applyAlignment="1">
      <alignment horizontal="right" vertical="center"/>
    </xf>
    <xf numFmtId="0" fontId="25" fillId="0" borderId="4" xfId="16" applyFont="1" applyBorder="1" applyProtection="1">
      <alignment vertical="center"/>
      <protection locked="0"/>
    </xf>
    <xf numFmtId="0" fontId="24" fillId="0" borderId="4" xfId="16" applyFont="1" applyBorder="1" applyProtection="1">
      <alignment vertical="center"/>
      <protection locked="0"/>
    </xf>
    <xf numFmtId="0" fontId="21" fillId="0" borderId="4" xfId="16" applyFont="1" applyBorder="1" applyProtection="1">
      <alignment vertical="center"/>
      <protection locked="0"/>
    </xf>
    <xf numFmtId="0" fontId="35" fillId="0" borderId="4" xfId="16" applyFont="1" applyBorder="1" applyProtection="1">
      <alignment vertical="center"/>
      <protection locked="0"/>
    </xf>
    <xf numFmtId="0" fontId="34" fillId="0" borderId="4" xfId="16" applyFont="1" applyBorder="1" applyAlignment="1" applyProtection="1">
      <alignment horizontal="center" vertical="center" shrinkToFit="1"/>
      <protection locked="0"/>
    </xf>
    <xf numFmtId="38" fontId="21" fillId="0" borderId="4" xfId="17" applyFont="1" applyFill="1" applyBorder="1" applyProtection="1">
      <alignment vertical="center"/>
      <protection locked="0"/>
    </xf>
    <xf numFmtId="38" fontId="33" fillId="0" borderId="4" xfId="17" applyFont="1" applyFill="1" applyBorder="1" applyProtection="1">
      <alignment vertical="center"/>
      <protection locked="0"/>
    </xf>
    <xf numFmtId="176" fontId="29" fillId="0" borderId="11" xfId="16" applyNumberFormat="1" applyFont="1" applyBorder="1" applyAlignment="1" applyProtection="1">
      <alignment horizontal="right" vertical="center"/>
      <protection locked="0"/>
    </xf>
    <xf numFmtId="176" fontId="12" fillId="0" borderId="12" xfId="16" applyNumberFormat="1" applyFont="1" applyBorder="1" applyAlignment="1">
      <alignment horizontal="center" vertical="center"/>
    </xf>
    <xf numFmtId="0" fontId="29" fillId="0" borderId="13" xfId="16" applyFont="1" applyBorder="1" applyAlignment="1">
      <alignment horizontal="left" vertical="center"/>
    </xf>
    <xf numFmtId="0" fontId="21" fillId="0" borderId="12" xfId="16" applyFont="1" applyBorder="1" applyAlignment="1">
      <alignment horizontal="center" vertical="center" shrinkToFit="1"/>
    </xf>
    <xf numFmtId="177" fontId="29" fillId="0" borderId="11" xfId="16" applyNumberFormat="1" applyFont="1" applyBorder="1" applyAlignment="1">
      <alignment horizontal="right" vertical="center"/>
    </xf>
    <xf numFmtId="0" fontId="29" fillId="0" borderId="11" xfId="16" applyFont="1" applyBorder="1" applyAlignment="1">
      <alignment horizontal="left" vertical="center" shrinkToFit="1"/>
    </xf>
    <xf numFmtId="0" fontId="21" fillId="8" borderId="11" xfId="16" applyFont="1" applyFill="1" applyBorder="1" applyAlignment="1">
      <alignment vertical="center" shrinkToFit="1"/>
    </xf>
    <xf numFmtId="0" fontId="25" fillId="8" borderId="11" xfId="16" applyFont="1" applyFill="1" applyBorder="1" applyAlignment="1">
      <alignment horizontal="left" vertical="center"/>
    </xf>
    <xf numFmtId="49" fontId="21" fillId="8" borderId="11" xfId="16" applyNumberFormat="1" applyFont="1" applyFill="1" applyBorder="1" applyAlignment="1">
      <alignment horizontal="center" vertical="center"/>
    </xf>
    <xf numFmtId="49" fontId="21" fillId="8" borderId="11" xfId="16" applyNumberFormat="1" applyFont="1" applyFill="1" applyBorder="1" applyAlignment="1">
      <alignment horizontal="left" vertical="center"/>
    </xf>
    <xf numFmtId="0" fontId="21" fillId="8" borderId="11" xfId="16" applyFont="1" applyFill="1" applyBorder="1" applyAlignment="1">
      <alignment horizontal="left" vertical="center"/>
    </xf>
    <xf numFmtId="0" fontId="29" fillId="8" borderId="11" xfId="16" applyFont="1" applyFill="1" applyBorder="1" applyAlignment="1" applyProtection="1">
      <alignment horizontal="center" vertical="center" shrinkToFit="1"/>
      <protection locked="0"/>
    </xf>
    <xf numFmtId="49" fontId="29" fillId="0" borderId="0" xfId="16" applyNumberFormat="1" applyFont="1" applyAlignment="1" applyProtection="1">
      <alignment horizontal="center" vertical="center" shrinkToFit="1"/>
      <protection locked="0"/>
    </xf>
    <xf numFmtId="49" fontId="29" fillId="0" borderId="11" xfId="16" applyNumberFormat="1" applyFont="1" applyBorder="1" applyAlignment="1" applyProtection="1">
      <alignment horizontal="center" vertical="center" shrinkToFit="1"/>
      <protection locked="0"/>
    </xf>
    <xf numFmtId="0" fontId="34" fillId="6" borderId="11" xfId="16" applyFont="1" applyFill="1" applyBorder="1" applyAlignment="1" applyProtection="1">
      <alignment horizontal="center" vertical="center"/>
      <protection locked="0"/>
    </xf>
    <xf numFmtId="0" fontId="25" fillId="6" borderId="11" xfId="16" applyFont="1" applyFill="1" applyBorder="1" applyProtection="1">
      <alignment vertical="center"/>
      <protection locked="0"/>
    </xf>
    <xf numFmtId="176" fontId="12" fillId="0" borderId="11" xfId="16" applyNumberFormat="1" applyFont="1" applyBorder="1" applyAlignment="1" applyProtection="1">
      <alignment horizontal="right" vertical="center"/>
      <protection locked="0"/>
    </xf>
    <xf numFmtId="176" fontId="12" fillId="0" borderId="11" xfId="16" applyNumberFormat="1" applyFont="1" applyBorder="1" applyAlignment="1">
      <alignment horizontal="right" vertical="center"/>
    </xf>
    <xf numFmtId="0" fontId="32" fillId="0" borderId="13" xfId="15" applyFont="1" applyBorder="1" applyAlignment="1">
      <alignment vertical="center"/>
    </xf>
    <xf numFmtId="6" fontId="21" fillId="0" borderId="11" xfId="14" applyFont="1" applyBorder="1" applyAlignment="1">
      <alignment horizontal="right" vertical="center"/>
    </xf>
    <xf numFmtId="6" fontId="21" fillId="0" borderId="11" xfId="14" applyFont="1" applyBorder="1" applyAlignment="1">
      <alignment vertical="center"/>
    </xf>
    <xf numFmtId="0" fontId="29" fillId="0" borderId="11" xfId="16" applyFont="1" applyBorder="1" applyAlignment="1">
      <alignment horizontal="left" vertical="center" wrapText="1"/>
    </xf>
    <xf numFmtId="49" fontId="29" fillId="6" borderId="11" xfId="16" applyNumberFormat="1" applyFont="1" applyFill="1" applyBorder="1" applyAlignment="1" applyProtection="1">
      <alignment horizontal="center" vertical="center" shrinkToFit="1"/>
      <protection locked="0"/>
    </xf>
    <xf numFmtId="0" fontId="29" fillId="6" borderId="11" xfId="16" applyFont="1" applyFill="1" applyBorder="1" applyAlignment="1" applyProtection="1">
      <alignment horizontal="center" vertical="center" shrinkToFit="1"/>
      <protection locked="0"/>
    </xf>
    <xf numFmtId="0" fontId="25" fillId="0" borderId="11" xfId="16" applyFont="1" applyBorder="1" applyAlignment="1" applyProtection="1">
      <alignment vertical="center" shrinkToFit="1"/>
      <protection locked="0"/>
    </xf>
    <xf numFmtId="176" fontId="12" fillId="0" borderId="11" xfId="16" applyNumberFormat="1" applyFont="1" applyBorder="1" applyProtection="1">
      <alignment vertical="center"/>
      <protection locked="0"/>
    </xf>
    <xf numFmtId="176" fontId="12" fillId="0" borderId="11" xfId="16" applyNumberFormat="1" applyFont="1" applyBorder="1">
      <alignment vertical="center"/>
    </xf>
    <xf numFmtId="0" fontId="29" fillId="0" borderId="11" xfId="16" applyFont="1" applyBorder="1">
      <alignment vertical="center"/>
    </xf>
    <xf numFmtId="0" fontId="25" fillId="0" borderId="11" xfId="16" applyFont="1" applyBorder="1" applyAlignment="1">
      <alignment horizontal="center" vertical="center"/>
    </xf>
    <xf numFmtId="0" fontId="29" fillId="0" borderId="11" xfId="16" applyFont="1" applyBorder="1" applyAlignment="1">
      <alignment vertical="center" shrinkToFit="1"/>
    </xf>
    <xf numFmtId="0" fontId="25" fillId="0" borderId="11" xfId="16" applyFont="1" applyBorder="1" applyAlignment="1">
      <alignment horizontal="center" vertical="center" shrinkToFit="1"/>
    </xf>
    <xf numFmtId="0" fontId="21" fillId="0" borderId="11" xfId="16" applyFont="1" applyBorder="1" applyProtection="1">
      <alignment vertical="center"/>
      <protection locked="0"/>
    </xf>
    <xf numFmtId="176" fontId="36" fillId="0" borderId="0" xfId="16" applyNumberFormat="1" applyFont="1" applyAlignment="1" applyProtection="1">
      <alignment horizontal="right" vertical="center"/>
      <protection locked="0"/>
    </xf>
    <xf numFmtId="176" fontId="36" fillId="0" borderId="0" xfId="16" applyNumberFormat="1" applyFont="1" applyAlignment="1">
      <alignment horizontal="right" vertical="center"/>
    </xf>
    <xf numFmtId="176" fontId="36" fillId="0" borderId="11" xfId="16" applyNumberFormat="1" applyFont="1" applyBorder="1" applyAlignment="1">
      <alignment horizontal="right" vertical="center"/>
    </xf>
    <xf numFmtId="177" fontId="36" fillId="0" borderId="11" xfId="16" applyNumberFormat="1" applyFont="1" applyBorder="1" applyAlignment="1">
      <alignment horizontal="right" vertical="center"/>
    </xf>
    <xf numFmtId="49" fontId="29" fillId="0" borderId="0" xfId="16" applyNumberFormat="1" applyFont="1" applyAlignment="1" applyProtection="1">
      <alignment horizontal="center" vertical="center" wrapText="1"/>
      <protection locked="0"/>
    </xf>
    <xf numFmtId="49" fontId="29" fillId="0" borderId="11" xfId="16" applyNumberFormat="1" applyFont="1" applyBorder="1" applyAlignment="1" applyProtection="1">
      <alignment horizontal="center" vertical="center" wrapText="1"/>
      <protection locked="0"/>
    </xf>
    <xf numFmtId="6" fontId="12" fillId="0" borderId="0" xfId="16" applyNumberFormat="1" applyFont="1" applyProtection="1">
      <alignment vertical="center"/>
      <protection locked="0"/>
    </xf>
    <xf numFmtId="6" fontId="12" fillId="0" borderId="0" xfId="16" applyNumberFormat="1" applyFont="1">
      <alignment vertical="center"/>
    </xf>
    <xf numFmtId="6" fontId="12" fillId="0" borderId="11" xfId="16" applyNumberFormat="1" applyFont="1" applyBorder="1">
      <alignment vertical="center"/>
    </xf>
    <xf numFmtId="0" fontId="32" fillId="0" borderId="11" xfId="15" applyFont="1" applyBorder="1" applyAlignment="1">
      <alignment vertical="center"/>
    </xf>
    <xf numFmtId="0" fontId="25" fillId="0" borderId="11" xfId="16" applyFont="1" applyBorder="1" applyAlignment="1">
      <alignment horizontal="right" vertical="center"/>
    </xf>
    <xf numFmtId="0" fontId="25" fillId="0" borderId="11" xfId="16" applyFont="1" applyBorder="1">
      <alignment vertical="center"/>
    </xf>
    <xf numFmtId="6" fontId="12" fillId="0" borderId="11" xfId="16" applyNumberFormat="1" applyFont="1" applyBorder="1" applyAlignment="1">
      <alignment horizontal="right" vertical="center"/>
    </xf>
    <xf numFmtId="176" fontId="12" fillId="0" borderId="0" xfId="16" applyNumberFormat="1" applyFont="1" applyAlignment="1" applyProtection="1">
      <alignment horizontal="right" vertical="center"/>
      <protection locked="0"/>
    </xf>
    <xf numFmtId="176" fontId="12" fillId="0" borderId="0" xfId="16" applyNumberFormat="1" applyFont="1" applyAlignment="1">
      <alignment horizontal="right" vertical="center"/>
    </xf>
    <xf numFmtId="0" fontId="21" fillId="9" borderId="11" xfId="16" applyFont="1" applyFill="1" applyBorder="1" applyAlignment="1">
      <alignment vertical="center" shrinkToFit="1"/>
    </xf>
    <xf numFmtId="0" fontId="21" fillId="9" borderId="11" xfId="16" applyFont="1" applyFill="1" applyBorder="1" applyAlignment="1">
      <alignment horizontal="center" vertical="center"/>
    </xf>
    <xf numFmtId="49" fontId="21" fillId="9" borderId="11" xfId="16" applyNumberFormat="1" applyFont="1" applyFill="1" applyBorder="1" applyAlignment="1">
      <alignment horizontal="left" vertical="center"/>
    </xf>
    <xf numFmtId="0" fontId="21" fillId="9" borderId="11" xfId="16" applyFont="1" applyFill="1" applyBorder="1" applyAlignment="1">
      <alignment horizontal="left" vertical="center"/>
    </xf>
    <xf numFmtId="176" fontId="29" fillId="0" borderId="11" xfId="15" applyNumberFormat="1" applyFont="1" applyBorder="1" applyAlignment="1" applyProtection="1">
      <alignment vertical="center"/>
      <protection locked="0"/>
    </xf>
    <xf numFmtId="176" fontId="29" fillId="0" borderId="11" xfId="15" applyNumberFormat="1" applyFont="1" applyBorder="1" applyAlignment="1">
      <alignment vertical="center"/>
    </xf>
    <xf numFmtId="38" fontId="29" fillId="10" borderId="11" xfId="17" applyFont="1" applyFill="1" applyBorder="1" applyAlignment="1">
      <alignment horizontal="right" vertical="center"/>
    </xf>
    <xf numFmtId="0" fontId="29" fillId="11" borderId="11" xfId="16" applyFont="1" applyFill="1" applyBorder="1" applyAlignment="1" applyProtection="1">
      <alignment horizontal="center" vertical="center" shrinkToFit="1"/>
      <protection locked="0"/>
    </xf>
    <xf numFmtId="0" fontId="29" fillId="11" borderId="0" xfId="16" applyFont="1" applyFill="1" applyAlignment="1" applyProtection="1">
      <alignment horizontal="center" vertical="center" shrinkToFit="1"/>
      <protection locked="0"/>
    </xf>
    <xf numFmtId="0" fontId="29" fillId="11" borderId="11" xfId="16" applyFont="1" applyFill="1" applyBorder="1" applyAlignment="1">
      <alignment horizontal="center" vertical="center" shrinkToFit="1"/>
    </xf>
    <xf numFmtId="0" fontId="24" fillId="0" borderId="11" xfId="16" applyFont="1" applyBorder="1" applyAlignment="1">
      <alignment horizontal="left" vertical="center"/>
    </xf>
    <xf numFmtId="49" fontId="21" fillId="0" borderId="12" xfId="16" applyNumberFormat="1" applyFont="1" applyBorder="1" applyAlignment="1">
      <alignment horizontal="center" vertical="center"/>
    </xf>
    <xf numFmtId="176" fontId="29" fillId="0" borderId="13" xfId="16" applyNumberFormat="1" applyFont="1" applyBorder="1" applyAlignment="1">
      <alignment horizontal="right" vertical="center"/>
    </xf>
    <xf numFmtId="176" fontId="29" fillId="0" borderId="13" xfId="16" applyNumberFormat="1" applyFont="1" applyBorder="1" applyAlignment="1" applyProtection="1">
      <alignment horizontal="right" vertical="center"/>
      <protection locked="0"/>
    </xf>
    <xf numFmtId="6" fontId="21" fillId="0" borderId="12" xfId="14" applyFont="1" applyFill="1" applyBorder="1" applyAlignment="1">
      <alignment vertical="center"/>
    </xf>
    <xf numFmtId="0" fontId="29" fillId="0" borderId="12" xfId="16" applyFont="1" applyBorder="1" applyAlignment="1">
      <alignment horizontal="center" vertical="center"/>
    </xf>
    <xf numFmtId="0" fontId="25" fillId="0" borderId="4" xfId="16" applyFont="1" applyBorder="1" applyAlignment="1" applyProtection="1">
      <alignment horizontal="center" vertical="center"/>
      <protection locked="0"/>
    </xf>
    <xf numFmtId="14" fontId="21" fillId="0" borderId="4" xfId="16" applyNumberFormat="1" applyFont="1" applyBorder="1" applyProtection="1">
      <alignment vertical="center"/>
      <protection locked="0"/>
    </xf>
    <xf numFmtId="6" fontId="21" fillId="0" borderId="11" xfId="14" applyFont="1" applyFill="1" applyBorder="1" applyAlignment="1">
      <alignment horizontal="right" vertical="center"/>
    </xf>
    <xf numFmtId="0" fontId="34" fillId="0" borderId="11" xfId="16" applyFont="1" applyBorder="1" applyAlignment="1">
      <alignment horizontal="center" vertical="center" shrinkToFit="1"/>
    </xf>
    <xf numFmtId="0" fontId="29" fillId="0" borderId="13" xfId="15" applyFont="1" applyBorder="1" applyAlignment="1" applyProtection="1">
      <alignment vertical="center"/>
      <protection locked="0"/>
    </xf>
    <xf numFmtId="176" fontId="29" fillId="0" borderId="13" xfId="15" applyNumberFormat="1" applyFont="1" applyBorder="1" applyAlignment="1">
      <alignment vertical="center"/>
    </xf>
    <xf numFmtId="177" fontId="31" fillId="0" borderId="11" xfId="16" applyNumberFormat="1" applyFont="1" applyBorder="1" applyAlignment="1">
      <alignment horizontal="right" vertical="center"/>
    </xf>
    <xf numFmtId="176" fontId="29" fillId="0" borderId="13" xfId="15" applyNumberFormat="1" applyFont="1" applyBorder="1" applyAlignment="1" applyProtection="1">
      <alignment vertical="center"/>
      <protection locked="0"/>
    </xf>
    <xf numFmtId="6" fontId="24" fillId="0" borderId="12" xfId="16" applyNumberFormat="1" applyFont="1" applyBorder="1">
      <alignment vertical="center"/>
    </xf>
    <xf numFmtId="38" fontId="29" fillId="0" borderId="0" xfId="17" applyFont="1" applyBorder="1" applyAlignment="1">
      <alignment horizontal="right" vertical="center"/>
    </xf>
    <xf numFmtId="177" fontId="29" fillId="0" borderId="0" xfId="16" applyNumberFormat="1" applyFont="1" applyAlignment="1">
      <alignment horizontal="right" vertical="center"/>
    </xf>
    <xf numFmtId="38" fontId="29" fillId="0" borderId="13" xfId="16" applyNumberFormat="1" applyFont="1" applyBorder="1" applyAlignment="1" applyProtection="1">
      <alignment horizontal="center" vertical="center" shrinkToFit="1"/>
      <protection locked="0"/>
    </xf>
    <xf numFmtId="0" fontId="31" fillId="0" borderId="13" xfId="16" applyFont="1" applyBorder="1" applyAlignment="1" applyProtection="1">
      <alignment horizontal="right" vertical="center"/>
      <protection locked="0"/>
    </xf>
    <xf numFmtId="38" fontId="29" fillId="3" borderId="11" xfId="17" applyFont="1" applyFill="1" applyBorder="1" applyAlignment="1">
      <alignment horizontal="right" vertical="center"/>
    </xf>
    <xf numFmtId="177" fontId="29" fillId="3" borderId="11" xfId="16" applyNumberFormat="1" applyFont="1" applyFill="1" applyBorder="1" applyAlignment="1">
      <alignment horizontal="right" vertical="center"/>
    </xf>
    <xf numFmtId="0" fontId="21" fillId="2" borderId="11" xfId="16" applyFont="1" applyFill="1" applyBorder="1" applyAlignment="1">
      <alignment horizontal="center" vertical="center"/>
    </xf>
    <xf numFmtId="0" fontId="29" fillId="12" borderId="11" xfId="16" applyFont="1" applyFill="1" applyBorder="1" applyAlignment="1">
      <alignment horizontal="left" vertical="center"/>
    </xf>
    <xf numFmtId="0" fontId="21" fillId="13" borderId="11" xfId="16" applyFont="1" applyFill="1" applyBorder="1" applyAlignment="1">
      <alignment vertical="center" shrinkToFit="1"/>
    </xf>
    <xf numFmtId="49" fontId="21" fillId="13" borderId="11" xfId="16" applyNumberFormat="1" applyFont="1" applyFill="1" applyBorder="1" applyAlignment="1">
      <alignment horizontal="center" vertical="center"/>
    </xf>
    <xf numFmtId="0" fontId="21" fillId="13" borderId="11" xfId="16" applyFont="1" applyFill="1" applyBorder="1" applyAlignment="1">
      <alignment horizontal="left" vertical="center"/>
    </xf>
    <xf numFmtId="0" fontId="36" fillId="13" borderId="11" xfId="16" applyFont="1" applyFill="1" applyBorder="1" applyAlignment="1" applyProtection="1">
      <alignment horizontal="center" vertical="center" shrinkToFit="1"/>
      <protection locked="0"/>
    </xf>
    <xf numFmtId="0" fontId="29" fillId="13" borderId="11" xfId="16" applyFont="1" applyFill="1" applyBorder="1" applyAlignment="1" applyProtection="1">
      <alignment horizontal="center" vertical="center" shrinkToFit="1"/>
      <protection locked="0"/>
    </xf>
    <xf numFmtId="176" fontId="31" fillId="0" borderId="13" xfId="16" applyNumberFormat="1" applyFont="1" applyBorder="1" applyAlignment="1" applyProtection="1">
      <alignment horizontal="right" vertical="center"/>
      <protection locked="0"/>
    </xf>
    <xf numFmtId="176" fontId="31" fillId="0" borderId="13" xfId="16" applyNumberFormat="1" applyFont="1" applyBorder="1" applyAlignment="1">
      <alignment horizontal="right" vertical="center"/>
    </xf>
    <xf numFmtId="176" fontId="31" fillId="0" borderId="11" xfId="16" applyNumberFormat="1" applyFont="1" applyBorder="1" applyAlignment="1">
      <alignment horizontal="right" vertical="center"/>
    </xf>
    <xf numFmtId="177" fontId="29" fillId="0" borderId="11" xfId="14" applyNumberFormat="1" applyFont="1" applyBorder="1" applyAlignment="1">
      <alignment horizontal="right" vertical="center"/>
    </xf>
    <xf numFmtId="176" fontId="12" fillId="0" borderId="13" xfId="16" applyNumberFormat="1" applyFont="1" applyBorder="1" applyAlignment="1" applyProtection="1">
      <alignment horizontal="right" vertical="center"/>
      <protection locked="0"/>
    </xf>
    <xf numFmtId="176" fontId="12" fillId="0" borderId="13" xfId="16" applyNumberFormat="1" applyFont="1" applyBorder="1" applyAlignment="1">
      <alignment horizontal="right" vertical="center"/>
    </xf>
    <xf numFmtId="0" fontId="21" fillId="0" borderId="11" xfId="16" applyFont="1" applyBorder="1" applyAlignment="1">
      <alignment horizontal="right" vertical="center"/>
    </xf>
    <xf numFmtId="6" fontId="12" fillId="0" borderId="13" xfId="16" applyNumberFormat="1" applyFont="1" applyBorder="1" applyProtection="1">
      <alignment vertical="center"/>
      <protection locked="0"/>
    </xf>
    <xf numFmtId="6" fontId="12" fillId="0" borderId="13" xfId="16" applyNumberFormat="1" applyFont="1" applyBorder="1">
      <alignment vertical="center"/>
    </xf>
    <xf numFmtId="0" fontId="34" fillId="0" borderId="12" xfId="16" applyFont="1" applyBorder="1" applyAlignment="1">
      <alignment horizontal="center" vertical="center" shrinkToFit="1"/>
    </xf>
    <xf numFmtId="0" fontId="25" fillId="0" borderId="12" xfId="16" applyFont="1" applyBorder="1">
      <alignment vertical="center"/>
    </xf>
    <xf numFmtId="38" fontId="21" fillId="0" borderId="11" xfId="17" applyFont="1" applyBorder="1" applyAlignment="1">
      <alignment horizontal="right" vertical="center"/>
    </xf>
    <xf numFmtId="0" fontId="29" fillId="0" borderId="11" xfId="16" applyFont="1" applyBorder="1" applyAlignment="1">
      <alignment horizontal="right" vertical="center"/>
    </xf>
    <xf numFmtId="0" fontId="38" fillId="0" borderId="11" xfId="16" applyFont="1" applyBorder="1" applyAlignment="1">
      <alignment vertical="center" wrapText="1"/>
    </xf>
    <xf numFmtId="49" fontId="12" fillId="2" borderId="11" xfId="16" applyNumberFormat="1" applyFont="1" applyFill="1" applyBorder="1" applyAlignment="1">
      <alignment horizontal="center" vertical="center"/>
    </xf>
    <xf numFmtId="49" fontId="21" fillId="2" borderId="11" xfId="16" applyNumberFormat="1" applyFont="1" applyFill="1" applyBorder="1" applyAlignment="1">
      <alignment horizontal="left" vertical="center"/>
    </xf>
    <xf numFmtId="0" fontId="12" fillId="0" borderId="11" xfId="16" applyFont="1" applyBorder="1" applyAlignment="1" applyProtection="1">
      <alignment vertical="center" shrinkToFit="1"/>
      <protection locked="0"/>
    </xf>
    <xf numFmtId="0" fontId="24" fillId="0" borderId="11" xfId="16" applyFont="1" applyBorder="1" applyAlignment="1">
      <alignment vertical="center" shrinkToFit="1"/>
    </xf>
    <xf numFmtId="176" fontId="29" fillId="10" borderId="11" xfId="16" applyNumberFormat="1" applyFont="1" applyFill="1" applyBorder="1" applyAlignment="1">
      <alignment horizontal="right" vertical="center"/>
    </xf>
    <xf numFmtId="0" fontId="29" fillId="0" borderId="11" xfId="16" applyFont="1" applyBorder="1" applyAlignment="1" applyProtection="1">
      <alignment horizontal="center" vertical="center" wrapText="1" shrinkToFit="1"/>
      <protection locked="0"/>
    </xf>
    <xf numFmtId="0" fontId="29" fillId="0" borderId="13" xfId="16" applyFont="1" applyBorder="1" applyAlignment="1" applyProtection="1">
      <alignment horizontal="center" vertical="center" wrapText="1" shrinkToFit="1"/>
      <protection locked="0"/>
    </xf>
    <xf numFmtId="0" fontId="29" fillId="0" borderId="11" xfId="16" applyFont="1" applyBorder="1" applyAlignment="1">
      <alignment horizontal="center" vertical="center" wrapText="1" shrinkToFit="1"/>
    </xf>
    <xf numFmtId="176" fontId="21" fillId="0" borderId="12" xfId="16" applyNumberFormat="1" applyFont="1" applyBorder="1" applyAlignment="1">
      <alignment horizontal="center" vertical="center"/>
    </xf>
    <xf numFmtId="0" fontId="29" fillId="2" borderId="11" xfId="16" applyFont="1" applyFill="1" applyBorder="1" applyAlignment="1">
      <alignment horizontal="left" vertical="center"/>
    </xf>
    <xf numFmtId="0" fontId="29" fillId="0" borderId="11" xfId="16" applyFont="1" applyBorder="1" applyAlignment="1" applyProtection="1">
      <alignment horizontal="left" vertical="center"/>
      <protection locked="0"/>
    </xf>
    <xf numFmtId="0" fontId="25" fillId="0" borderId="11" xfId="16" applyFont="1" applyBorder="1" applyProtection="1">
      <alignment vertical="center"/>
      <protection locked="0"/>
    </xf>
    <xf numFmtId="0" fontId="25" fillId="0" borderId="13" xfId="16" applyFont="1" applyBorder="1" applyProtection="1">
      <alignment vertical="center"/>
      <protection locked="0"/>
    </xf>
    <xf numFmtId="0" fontId="25" fillId="2" borderId="11" xfId="16" applyFont="1" applyFill="1" applyBorder="1" applyAlignment="1">
      <alignment horizontal="left" vertical="center"/>
    </xf>
    <xf numFmtId="49" fontId="21" fillId="2" borderId="11" xfId="16" applyNumberFormat="1" applyFont="1" applyFill="1" applyBorder="1" applyAlignment="1">
      <alignment horizontal="center" vertical="center"/>
    </xf>
    <xf numFmtId="6" fontId="21" fillId="2" borderId="12" xfId="16" applyNumberFormat="1" applyFont="1" applyFill="1" applyBorder="1">
      <alignment vertical="center"/>
    </xf>
    <xf numFmtId="176" fontId="21" fillId="2" borderId="11" xfId="16" applyNumberFormat="1" applyFont="1" applyFill="1" applyBorder="1" applyAlignment="1">
      <alignment horizontal="right" vertical="center"/>
    </xf>
    <xf numFmtId="176" fontId="31" fillId="0" borderId="13" xfId="16" applyNumberFormat="1" applyFont="1" applyBorder="1" applyProtection="1">
      <alignment vertical="center"/>
      <protection locked="0"/>
    </xf>
    <xf numFmtId="176" fontId="31" fillId="0" borderId="13" xfId="16" applyNumberFormat="1" applyFont="1" applyBorder="1">
      <alignment vertical="center"/>
    </xf>
    <xf numFmtId="6" fontId="31" fillId="0" borderId="11" xfId="16" applyNumberFormat="1" applyFont="1" applyBorder="1">
      <alignment vertical="center"/>
    </xf>
    <xf numFmtId="6" fontId="24" fillId="0" borderId="11" xfId="16" applyNumberFormat="1" applyFont="1" applyBorder="1" applyAlignment="1">
      <alignment horizontal="right" vertical="center"/>
    </xf>
    <xf numFmtId="0" fontId="29" fillId="0" borderId="11" xfId="16" applyFont="1" applyBorder="1" applyAlignment="1" applyProtection="1">
      <alignment horizontal="center" vertical="center"/>
      <protection locked="0"/>
    </xf>
    <xf numFmtId="176" fontId="31" fillId="0" borderId="11" xfId="16" applyNumberFormat="1" applyFont="1" applyBorder="1" applyProtection="1">
      <alignment vertical="center"/>
      <protection locked="0"/>
    </xf>
    <xf numFmtId="176" fontId="31" fillId="0" borderId="11" xfId="16" applyNumberFormat="1" applyFont="1" applyBorder="1">
      <alignment vertical="center"/>
    </xf>
    <xf numFmtId="6" fontId="21" fillId="0" borderId="11" xfId="16" applyNumberFormat="1" applyFont="1" applyBorder="1">
      <alignment vertical="center"/>
    </xf>
    <xf numFmtId="49" fontId="39" fillId="0" borderId="11" xfId="16" applyNumberFormat="1" applyFont="1" applyBorder="1" applyAlignment="1">
      <alignment horizontal="center" vertical="center"/>
    </xf>
    <xf numFmtId="0" fontId="24" fillId="0" borderId="12" xfId="16" applyFont="1" applyBorder="1" applyAlignment="1">
      <alignment horizontal="center" vertical="center" shrinkToFit="1"/>
    </xf>
    <xf numFmtId="0" fontId="19" fillId="0" borderId="11" xfId="13" applyBorder="1">
      <alignment vertical="center"/>
    </xf>
    <xf numFmtId="0" fontId="29" fillId="0" borderId="12" xfId="16" applyFont="1" applyBorder="1">
      <alignment vertical="center"/>
    </xf>
    <xf numFmtId="0" fontId="25" fillId="0" borderId="0" xfId="16" applyFont="1" applyAlignment="1">
      <alignment horizontal="right" vertical="center"/>
    </xf>
    <xf numFmtId="0" fontId="21" fillId="0" borderId="11" xfId="16" applyFont="1" applyBorder="1" applyAlignment="1" applyProtection="1">
      <alignment vertical="center" shrinkToFit="1"/>
      <protection locked="0"/>
    </xf>
    <xf numFmtId="55" fontId="29" fillId="0" borderId="11" xfId="16" applyNumberFormat="1" applyFont="1" applyBorder="1" applyAlignment="1" applyProtection="1">
      <alignment horizontal="center" vertical="center" shrinkToFit="1"/>
      <protection locked="0"/>
    </xf>
    <xf numFmtId="179" fontId="29" fillId="0" borderId="11" xfId="16" applyNumberFormat="1" applyFont="1" applyBorder="1" applyAlignment="1">
      <alignment horizontal="right" vertical="center"/>
    </xf>
    <xf numFmtId="0" fontId="21" fillId="11" borderId="11" xfId="16" applyFont="1" applyFill="1" applyBorder="1" applyAlignment="1">
      <alignment vertical="center" shrinkToFit="1"/>
    </xf>
    <xf numFmtId="0" fontId="25" fillId="11" borderId="11" xfId="16" applyFont="1" applyFill="1" applyBorder="1" applyAlignment="1">
      <alignment horizontal="left" vertical="center"/>
    </xf>
    <xf numFmtId="0" fontId="21" fillId="11" borderId="11" xfId="16" applyFont="1" applyFill="1" applyBorder="1" applyAlignment="1">
      <alignment horizontal="center" vertical="center"/>
    </xf>
    <xf numFmtId="49" fontId="21" fillId="11" borderId="11" xfId="16" applyNumberFormat="1" applyFont="1" applyFill="1" applyBorder="1" applyAlignment="1">
      <alignment horizontal="left" vertical="center"/>
    </xf>
    <xf numFmtId="0" fontId="21" fillId="11" borderId="11" xfId="16" applyFont="1" applyFill="1" applyBorder="1" applyAlignment="1">
      <alignment horizontal="left" vertical="center"/>
    </xf>
    <xf numFmtId="0" fontId="29" fillId="6" borderId="13" xfId="15" applyFont="1" applyFill="1" applyBorder="1" applyAlignment="1">
      <alignment vertical="center"/>
    </xf>
    <xf numFmtId="176" fontId="29" fillId="6" borderId="13" xfId="15" applyNumberFormat="1" applyFont="1" applyFill="1" applyBorder="1" applyAlignment="1">
      <alignment vertical="center"/>
    </xf>
    <xf numFmtId="176" fontId="29" fillId="6" borderId="13" xfId="16" applyNumberFormat="1" applyFont="1" applyFill="1" applyBorder="1" applyAlignment="1">
      <alignment horizontal="right" vertical="center"/>
    </xf>
    <xf numFmtId="176" fontId="29" fillId="6" borderId="11" xfId="16" applyNumberFormat="1" applyFont="1" applyFill="1" applyBorder="1" applyAlignment="1">
      <alignment horizontal="right" vertical="center"/>
    </xf>
    <xf numFmtId="0" fontId="29" fillId="6" borderId="11" xfId="16" applyFont="1" applyFill="1" applyBorder="1" applyAlignment="1">
      <alignment horizontal="left" vertical="center"/>
    </xf>
    <xf numFmtId="38" fontId="29" fillId="0" borderId="11" xfId="17" applyFont="1" applyFill="1" applyBorder="1" applyAlignment="1">
      <alignment horizontal="right" vertical="center"/>
    </xf>
    <xf numFmtId="0" fontId="21" fillId="14" borderId="11" xfId="16" applyFont="1" applyFill="1" applyBorder="1" applyAlignment="1">
      <alignment vertical="center" shrinkToFit="1"/>
    </xf>
    <xf numFmtId="0" fontId="25" fillId="14" borderId="11" xfId="16" applyFont="1" applyFill="1" applyBorder="1" applyAlignment="1">
      <alignment horizontal="left" vertical="center"/>
    </xf>
    <xf numFmtId="0" fontId="21" fillId="14" borderId="11" xfId="16" applyFont="1" applyFill="1" applyBorder="1" applyAlignment="1">
      <alignment horizontal="center" vertical="center"/>
    </xf>
    <xf numFmtId="49" fontId="21" fillId="14" borderId="11" xfId="16" applyNumberFormat="1" applyFont="1" applyFill="1" applyBorder="1" applyAlignment="1">
      <alignment horizontal="left" vertical="center"/>
    </xf>
    <xf numFmtId="0" fontId="21" fillId="14" borderId="11" xfId="16" applyFont="1" applyFill="1" applyBorder="1" applyAlignment="1">
      <alignment horizontal="left" vertical="center"/>
    </xf>
    <xf numFmtId="0" fontId="29" fillId="14" borderId="11" xfId="16" applyFont="1" applyFill="1" applyBorder="1" applyAlignment="1" applyProtection="1">
      <alignment horizontal="center" vertical="center" shrinkToFit="1"/>
      <protection locked="0"/>
    </xf>
    <xf numFmtId="0" fontId="36" fillId="0" borderId="11" xfId="15" applyFont="1" applyBorder="1" applyAlignment="1">
      <alignment vertical="center"/>
    </xf>
    <xf numFmtId="0" fontId="36" fillId="0" borderId="11" xfId="16" applyFont="1" applyBorder="1" applyAlignment="1">
      <alignment horizontal="left" vertical="center"/>
    </xf>
    <xf numFmtId="180" fontId="29" fillId="0" borderId="11" xfId="16" applyNumberFormat="1" applyFont="1" applyBorder="1" applyAlignment="1" applyProtection="1">
      <alignment horizontal="left" vertical="center" shrinkToFit="1"/>
      <protection locked="0"/>
    </xf>
    <xf numFmtId="0" fontId="36" fillId="0" borderId="11" xfId="16" applyFont="1" applyBorder="1" applyAlignment="1" applyProtection="1">
      <alignment horizontal="center" vertical="center" shrinkToFit="1"/>
      <protection locked="0"/>
    </xf>
    <xf numFmtId="0" fontId="36" fillId="0" borderId="11" xfId="16" applyFont="1" applyBorder="1" applyAlignment="1">
      <alignment horizontal="center" vertical="center" shrinkToFit="1"/>
    </xf>
    <xf numFmtId="0" fontId="31" fillId="0" borderId="11" xfId="16" applyFont="1" applyBorder="1" applyAlignment="1">
      <alignment horizontal="left" vertical="center"/>
    </xf>
    <xf numFmtId="0" fontId="29" fillId="0" borderId="0" xfId="16" applyFont="1" applyAlignment="1">
      <alignment horizontal="center" vertical="center" shrinkToFit="1"/>
    </xf>
    <xf numFmtId="0" fontId="29" fillId="0" borderId="8" xfId="16" applyFont="1" applyBorder="1" applyAlignment="1">
      <alignment horizontal="left" vertical="center"/>
    </xf>
    <xf numFmtId="0" fontId="29" fillId="0" borderId="11" xfId="15" applyFont="1" applyBorder="1" applyAlignment="1" applyProtection="1">
      <alignment vertical="center"/>
      <protection locked="0"/>
    </xf>
    <xf numFmtId="176" fontId="29" fillId="6" borderId="11" xfId="15" applyNumberFormat="1" applyFont="1" applyFill="1" applyBorder="1" applyAlignment="1">
      <alignment vertical="center"/>
    </xf>
    <xf numFmtId="0" fontId="31" fillId="0" borderId="11" xfId="16" applyFont="1" applyBorder="1" applyAlignment="1" applyProtection="1">
      <alignment horizontal="right" vertical="center"/>
      <protection locked="0"/>
    </xf>
    <xf numFmtId="0" fontId="24" fillId="0" borderId="11" xfId="16" applyFont="1" applyBorder="1" applyAlignment="1" applyProtection="1">
      <alignment horizontal="center" vertical="center"/>
      <protection locked="0"/>
    </xf>
    <xf numFmtId="0" fontId="29" fillId="10" borderId="11" xfId="16" applyFont="1" applyFill="1" applyBorder="1" applyAlignment="1">
      <alignment horizontal="center" vertical="center" shrinkToFit="1"/>
    </xf>
    <xf numFmtId="0" fontId="29" fillId="10" borderId="11" xfId="16" applyFont="1" applyFill="1" applyBorder="1" applyAlignment="1">
      <alignment horizontal="left" vertical="center"/>
    </xf>
    <xf numFmtId="0" fontId="21" fillId="0" borderId="11" xfId="16" applyFont="1" applyBorder="1" applyAlignment="1">
      <alignment vertical="center" wrapText="1"/>
    </xf>
    <xf numFmtId="176" fontId="40" fillId="0" borderId="11" xfId="16" applyNumberFormat="1" applyFont="1" applyBorder="1" applyAlignment="1">
      <alignment horizontal="right" vertical="center"/>
    </xf>
    <xf numFmtId="0" fontId="34" fillId="4" borderId="11" xfId="16" applyFont="1" applyFill="1" applyBorder="1" applyAlignment="1" applyProtection="1">
      <alignment horizontal="center" vertical="center"/>
      <protection locked="0"/>
    </xf>
    <xf numFmtId="0" fontId="12" fillId="0" borderId="11" xfId="16" applyFont="1" applyBorder="1" applyAlignment="1">
      <alignment vertical="center" shrinkToFit="1"/>
    </xf>
    <xf numFmtId="14" fontId="21" fillId="0" borderId="4" xfId="16" applyNumberFormat="1" applyFont="1" applyBorder="1" applyAlignment="1" applyProtection="1">
      <alignment horizontal="right" vertical="center"/>
      <protection locked="0"/>
    </xf>
    <xf numFmtId="0" fontId="36" fillId="0" borderId="11" xfId="16" applyFont="1" applyBorder="1" applyAlignment="1">
      <alignment vertical="center" wrapText="1"/>
    </xf>
    <xf numFmtId="0" fontId="21" fillId="0" borderId="4" xfId="16" applyFont="1" applyBorder="1" applyAlignment="1" applyProtection="1">
      <alignment vertical="center" wrapText="1"/>
      <protection locked="0"/>
    </xf>
    <xf numFmtId="38" fontId="29" fillId="0" borderId="11" xfId="17" applyFont="1" applyBorder="1" applyAlignment="1">
      <alignment horizontal="right" vertical="center" wrapText="1"/>
    </xf>
    <xf numFmtId="177" fontId="29" fillId="0" borderId="11" xfId="16" applyNumberFormat="1" applyFont="1" applyBorder="1" applyAlignment="1">
      <alignment horizontal="right" vertical="center" wrapText="1"/>
    </xf>
    <xf numFmtId="0" fontId="31" fillId="0" borderId="11" xfId="16" applyFont="1" applyBorder="1" applyAlignment="1" applyProtection="1">
      <alignment vertical="center" shrinkToFit="1"/>
      <protection locked="0"/>
    </xf>
    <xf numFmtId="3" fontId="29" fillId="0" borderId="11" xfId="16" applyNumberFormat="1" applyFont="1" applyBorder="1" applyAlignment="1">
      <alignment horizontal="left" vertical="center"/>
    </xf>
    <xf numFmtId="14" fontId="29" fillId="0" borderId="12" xfId="16" applyNumberFormat="1" applyFont="1" applyBorder="1" applyAlignment="1">
      <alignment horizontal="center" vertical="center"/>
    </xf>
    <xf numFmtId="0" fontId="36" fillId="0" borderId="0" xfId="16" applyFont="1" applyAlignment="1" applyProtection="1">
      <alignment horizontal="center" vertical="center"/>
      <protection locked="0"/>
    </xf>
    <xf numFmtId="0" fontId="42" fillId="0" borderId="11" xfId="16" applyFont="1" applyBorder="1" applyAlignment="1" applyProtection="1">
      <alignment vertical="center" shrinkToFit="1"/>
      <protection locked="0"/>
    </xf>
    <xf numFmtId="14" fontId="29" fillId="0" borderId="0" xfId="16" applyNumberFormat="1" applyFont="1" applyAlignment="1">
      <alignment horizontal="center" vertical="center"/>
    </xf>
    <xf numFmtId="0" fontId="36" fillId="10" borderId="11" xfId="16" applyFont="1" applyFill="1" applyBorder="1" applyAlignment="1">
      <alignment horizontal="center" vertical="center" shrinkToFit="1"/>
    </xf>
    <xf numFmtId="176" fontId="31" fillId="0" borderId="11" xfId="16" applyNumberFormat="1" applyFont="1" applyBorder="1" applyAlignment="1" applyProtection="1">
      <alignment horizontal="right" vertical="center"/>
      <protection locked="0"/>
    </xf>
    <xf numFmtId="0" fontId="21" fillId="0" borderId="0" xfId="16" applyFont="1" applyAlignment="1">
      <alignment vertical="center" shrinkToFit="1"/>
    </xf>
    <xf numFmtId="0" fontId="25" fillId="14" borderId="0" xfId="16" applyFont="1" applyFill="1" applyProtection="1">
      <alignment vertical="center"/>
      <protection locked="0"/>
    </xf>
    <xf numFmtId="0" fontId="25" fillId="14" borderId="0" xfId="16" applyFont="1" applyFill="1" applyAlignment="1" applyProtection="1">
      <alignment horizontal="right" vertical="center"/>
      <protection locked="0"/>
    </xf>
    <xf numFmtId="0" fontId="29" fillId="14" borderId="0" xfId="16" applyFont="1" applyFill="1" applyAlignment="1" applyProtection="1">
      <alignment horizontal="right" vertical="center"/>
      <protection locked="0"/>
    </xf>
    <xf numFmtId="0" fontId="29" fillId="14" borderId="0" xfId="16" applyFont="1" applyFill="1" applyProtection="1">
      <alignment vertical="center"/>
      <protection locked="0"/>
    </xf>
    <xf numFmtId="0" fontId="21" fillId="14" borderId="0" xfId="16" applyFont="1" applyFill="1" applyAlignment="1" applyProtection="1">
      <alignment horizontal="center" vertical="center"/>
      <protection locked="0"/>
    </xf>
    <xf numFmtId="177" fontId="31" fillId="0" borderId="11" xfId="14" applyNumberFormat="1" applyFont="1" applyFill="1" applyBorder="1" applyAlignment="1">
      <alignment horizontal="right" vertical="center"/>
    </xf>
    <xf numFmtId="49" fontId="12" fillId="0" borderId="11" xfId="16" applyNumberFormat="1" applyFont="1" applyBorder="1" applyAlignment="1">
      <alignment horizontal="center" vertical="center"/>
    </xf>
    <xf numFmtId="0" fontId="25" fillId="15" borderId="0" xfId="16" applyFont="1" applyFill="1" applyProtection="1">
      <alignment vertical="center"/>
      <protection locked="0"/>
    </xf>
    <xf numFmtId="0" fontId="25" fillId="15" borderId="0" xfId="16" applyFont="1" applyFill="1" applyAlignment="1" applyProtection="1">
      <alignment horizontal="right" vertical="center"/>
      <protection locked="0"/>
    </xf>
    <xf numFmtId="0" fontId="29" fillId="15" borderId="0" xfId="16" applyFont="1" applyFill="1" applyAlignment="1" applyProtection="1">
      <alignment horizontal="right" vertical="center"/>
      <protection locked="0"/>
    </xf>
    <xf numFmtId="0" fontId="29" fillId="15" borderId="0" xfId="16" applyFont="1" applyFill="1" applyProtection="1">
      <alignment vertical="center"/>
      <protection locked="0"/>
    </xf>
    <xf numFmtId="0" fontId="21" fillId="15" borderId="0" xfId="16" applyFont="1" applyFill="1" applyAlignment="1" applyProtection="1">
      <alignment horizontal="center" vertical="center"/>
      <protection locked="0"/>
    </xf>
    <xf numFmtId="0" fontId="29" fillId="0" borderId="0" xfId="16" applyFont="1" applyAlignment="1">
      <alignment horizontal="left" vertical="center" shrinkToFit="1"/>
    </xf>
    <xf numFmtId="0" fontId="20" fillId="0" borderId="0" xfId="16" applyFont="1" applyProtection="1">
      <alignment vertical="center"/>
      <protection locked="0"/>
    </xf>
    <xf numFmtId="0" fontId="20" fillId="0" borderId="4" xfId="16" applyFont="1" applyBorder="1" applyAlignment="1" applyProtection="1">
      <alignment horizontal="center" vertical="center"/>
      <protection locked="0"/>
    </xf>
    <xf numFmtId="0" fontId="13" fillId="0" borderId="0" xfId="16" applyFont="1" applyProtection="1">
      <alignment vertical="center"/>
      <protection locked="0"/>
    </xf>
    <xf numFmtId="0" fontId="13" fillId="0" borderId="4" xfId="16" applyFont="1" applyBorder="1" applyAlignment="1" applyProtection="1">
      <alignment horizontal="center" vertical="center"/>
      <protection locked="0"/>
    </xf>
    <xf numFmtId="0" fontId="29" fillId="0" borderId="0" xfId="16" applyFont="1" applyAlignment="1">
      <alignment vertical="center" wrapText="1"/>
    </xf>
    <xf numFmtId="0" fontId="29" fillId="0" borderId="11" xfId="16" applyFont="1" applyBorder="1" applyAlignment="1" applyProtection="1">
      <alignment horizontal="left" vertical="center" shrinkToFit="1"/>
      <protection locked="0"/>
    </xf>
    <xf numFmtId="0" fontId="35" fillId="0" borderId="0" xfId="16" applyFont="1" applyAlignment="1" applyProtection="1">
      <alignment horizontal="right" vertical="center"/>
      <protection locked="0"/>
    </xf>
    <xf numFmtId="0" fontId="25" fillId="0" borderId="0" xfId="16" applyFont="1" applyAlignment="1">
      <alignment horizontal="left" vertical="center"/>
    </xf>
    <xf numFmtId="6" fontId="12" fillId="0" borderId="12" xfId="14" applyFont="1" applyFill="1" applyBorder="1" applyAlignment="1">
      <alignment horizontal="right" vertical="center"/>
    </xf>
    <xf numFmtId="0" fontId="21" fillId="0" borderId="13" xfId="16" applyFont="1" applyBorder="1" applyAlignment="1" applyProtection="1">
      <alignment horizontal="center" vertical="center" shrinkToFit="1"/>
      <protection locked="0"/>
    </xf>
    <xf numFmtId="0" fontId="20" fillId="0" borderId="0" xfId="16" applyFont="1">
      <alignment vertical="center"/>
    </xf>
    <xf numFmtId="0" fontId="13" fillId="0" borderId="0" xfId="16" applyFont="1">
      <alignment vertical="center"/>
    </xf>
    <xf numFmtId="0" fontId="36" fillId="10" borderId="11" xfId="16" applyFont="1" applyFill="1" applyBorder="1" applyAlignment="1">
      <alignment vertical="center" wrapText="1"/>
    </xf>
    <xf numFmtId="176" fontId="36" fillId="0" borderId="11" xfId="16" applyNumberFormat="1" applyFont="1" applyBorder="1" applyAlignment="1" applyProtection="1">
      <alignment horizontal="right" vertical="center"/>
      <protection locked="0"/>
    </xf>
    <xf numFmtId="176" fontId="12" fillId="14" borderId="11" xfId="16" applyNumberFormat="1" applyFont="1" applyFill="1" applyBorder="1" applyAlignment="1">
      <alignment horizontal="right" vertical="center"/>
    </xf>
    <xf numFmtId="0" fontId="29" fillId="14" borderId="11" xfId="16" applyFont="1" applyFill="1" applyBorder="1" applyAlignment="1">
      <alignment horizontal="left" vertical="center" wrapText="1"/>
    </xf>
    <xf numFmtId="0" fontId="29" fillId="14" borderId="11" xfId="16" applyFont="1" applyFill="1" applyBorder="1" applyAlignment="1">
      <alignment vertical="center" wrapText="1"/>
    </xf>
    <xf numFmtId="0" fontId="29" fillId="10" borderId="13" xfId="15" applyFont="1" applyFill="1" applyBorder="1" applyAlignment="1">
      <alignment vertical="center"/>
    </xf>
    <xf numFmtId="0" fontId="31" fillId="0" borderId="0" xfId="16" applyFont="1" applyAlignment="1" applyProtection="1">
      <alignment horizontal="center" vertical="center"/>
      <protection locked="0"/>
    </xf>
    <xf numFmtId="176" fontId="29" fillId="6" borderId="11" xfId="15" applyNumberFormat="1" applyFont="1" applyFill="1" applyBorder="1" applyAlignment="1" applyProtection="1">
      <alignment vertical="center"/>
      <protection locked="0"/>
    </xf>
    <xf numFmtId="6" fontId="21" fillId="0" borderId="12" xfId="14" applyFont="1" applyFill="1" applyBorder="1" applyAlignment="1">
      <alignment horizontal="right" vertical="center"/>
    </xf>
    <xf numFmtId="6" fontId="12" fillId="0" borderId="11" xfId="14" applyFont="1" applyFill="1" applyBorder="1" applyAlignment="1">
      <alignment horizontal="right" vertical="center"/>
    </xf>
    <xf numFmtId="0" fontId="25" fillId="12" borderId="0" xfId="16" applyFont="1" applyFill="1" applyProtection="1">
      <alignment vertical="center"/>
      <protection locked="0"/>
    </xf>
    <xf numFmtId="0" fontId="25" fillId="12" borderId="0" xfId="16" applyFont="1" applyFill="1" applyAlignment="1" applyProtection="1">
      <alignment horizontal="right" vertical="center"/>
      <protection locked="0"/>
    </xf>
    <xf numFmtId="0" fontId="29" fillId="12" borderId="0" xfId="16" applyFont="1" applyFill="1" applyAlignment="1" applyProtection="1">
      <alignment horizontal="right" vertical="center"/>
      <protection locked="0"/>
    </xf>
    <xf numFmtId="0" fontId="29" fillId="12" borderId="0" xfId="16" applyFont="1" applyFill="1" applyProtection="1">
      <alignment vertical="center"/>
      <protection locked="0"/>
    </xf>
    <xf numFmtId="0" fontId="21" fillId="12" borderId="0" xfId="16" applyFont="1" applyFill="1" applyAlignment="1" applyProtection="1">
      <alignment horizontal="center" vertical="center"/>
      <protection locked="0"/>
    </xf>
    <xf numFmtId="0" fontId="34" fillId="12" borderId="11" xfId="16" applyFont="1" applyFill="1" applyBorder="1" applyAlignment="1" applyProtection="1">
      <alignment horizontal="center" vertical="center"/>
      <protection locked="0"/>
    </xf>
    <xf numFmtId="0" fontId="25" fillId="12" borderId="11" xfId="16" applyFont="1" applyFill="1" applyBorder="1" applyAlignment="1" applyProtection="1">
      <alignment vertical="center" shrinkToFit="1"/>
      <protection locked="0"/>
    </xf>
    <xf numFmtId="0" fontId="25" fillId="12" borderId="11" xfId="16" applyFont="1" applyFill="1" applyBorder="1" applyProtection="1">
      <alignment vertical="center"/>
      <protection locked="0"/>
    </xf>
    <xf numFmtId="0" fontId="29" fillId="12" borderId="11" xfId="16" applyFont="1" applyFill="1" applyBorder="1" applyAlignment="1" applyProtection="1">
      <alignment horizontal="center" vertical="center" shrinkToFit="1"/>
      <protection locked="0"/>
    </xf>
    <xf numFmtId="176" fontId="31" fillId="12" borderId="11" xfId="16" applyNumberFormat="1" applyFont="1" applyFill="1" applyBorder="1" applyProtection="1">
      <alignment vertical="center"/>
      <protection locked="0"/>
    </xf>
    <xf numFmtId="0" fontId="29" fillId="12" borderId="11" xfId="16" applyFont="1" applyFill="1" applyBorder="1" applyAlignment="1">
      <alignment horizontal="center" vertical="center" shrinkToFit="1"/>
    </xf>
    <xf numFmtId="176" fontId="31" fillId="12" borderId="11" xfId="16" applyNumberFormat="1" applyFont="1" applyFill="1" applyBorder="1">
      <alignment vertical="center"/>
    </xf>
    <xf numFmtId="0" fontId="32" fillId="12" borderId="13" xfId="15" applyFont="1" applyFill="1" applyBorder="1" applyAlignment="1">
      <alignment vertical="center"/>
    </xf>
    <xf numFmtId="0" fontId="29" fillId="12" borderId="11" xfId="16" applyFont="1" applyFill="1" applyBorder="1">
      <alignment vertical="center"/>
    </xf>
    <xf numFmtId="38" fontId="29" fillId="12" borderId="11" xfId="17" applyFont="1" applyFill="1" applyBorder="1" applyAlignment="1">
      <alignment horizontal="right" vertical="center"/>
    </xf>
    <xf numFmtId="0" fontId="25" fillId="12" borderId="11" xfId="16" applyFont="1" applyFill="1" applyBorder="1" applyAlignment="1">
      <alignment horizontal="right" vertical="center"/>
    </xf>
    <xf numFmtId="0" fontId="25" fillId="12" borderId="11" xfId="16" applyFont="1" applyFill="1" applyBorder="1">
      <alignment vertical="center"/>
    </xf>
    <xf numFmtId="0" fontId="25" fillId="12" borderId="11" xfId="16" applyFont="1" applyFill="1" applyBorder="1" applyAlignment="1">
      <alignment horizontal="center" vertical="center"/>
    </xf>
    <xf numFmtId="0" fontId="29" fillId="12" borderId="11" xfId="16" applyFont="1" applyFill="1" applyBorder="1" applyAlignment="1">
      <alignment vertical="center" shrinkToFit="1"/>
    </xf>
    <xf numFmtId="0" fontId="25" fillId="12" borderId="11" xfId="16" applyFont="1" applyFill="1" applyBorder="1" applyAlignment="1">
      <alignment horizontal="left" vertical="center" shrinkToFit="1"/>
    </xf>
    <xf numFmtId="0" fontId="34" fillId="12" borderId="12" xfId="16" applyFont="1" applyFill="1" applyBorder="1" applyAlignment="1">
      <alignment horizontal="center" vertical="center" shrinkToFit="1"/>
    </xf>
    <xf numFmtId="176" fontId="21" fillId="12" borderId="12" xfId="16" applyNumberFormat="1" applyFont="1" applyFill="1" applyBorder="1" applyAlignment="1">
      <alignment horizontal="right" vertical="center"/>
    </xf>
    <xf numFmtId="176" fontId="12" fillId="12" borderId="11" xfId="16" applyNumberFormat="1" applyFont="1" applyFill="1" applyBorder="1" applyAlignment="1">
      <alignment horizontal="right" vertical="center"/>
    </xf>
    <xf numFmtId="0" fontId="21" fillId="12" borderId="11" xfId="16" applyFont="1" applyFill="1" applyBorder="1" applyAlignment="1">
      <alignment horizontal="center" vertical="center"/>
    </xf>
    <xf numFmtId="0" fontId="29" fillId="12" borderId="11" xfId="16" applyFont="1" applyFill="1" applyBorder="1" applyAlignment="1">
      <alignment vertical="center" wrapText="1"/>
    </xf>
    <xf numFmtId="0" fontId="21" fillId="12" borderId="11" xfId="16" applyFont="1" applyFill="1" applyBorder="1" applyAlignment="1">
      <alignment vertical="center" shrinkToFit="1"/>
    </xf>
    <xf numFmtId="0" fontId="25" fillId="12" borderId="11" xfId="16" applyFont="1" applyFill="1" applyBorder="1" applyAlignment="1">
      <alignment horizontal="left" vertical="center"/>
    </xf>
    <xf numFmtId="0" fontId="21" fillId="12" borderId="11" xfId="16" applyFont="1" applyFill="1" applyBorder="1" applyAlignment="1">
      <alignment horizontal="left" vertical="center"/>
    </xf>
    <xf numFmtId="0" fontId="29" fillId="12" borderId="11" xfId="16" applyFont="1" applyFill="1" applyBorder="1" applyAlignment="1" applyProtection="1">
      <alignment horizontal="center" vertical="center"/>
      <protection locked="0"/>
    </xf>
    <xf numFmtId="49" fontId="29" fillId="12" borderId="11" xfId="16" applyNumberFormat="1" applyFont="1" applyFill="1" applyBorder="1" applyAlignment="1" applyProtection="1">
      <alignment horizontal="center" vertical="center" wrapText="1"/>
      <protection locked="0"/>
    </xf>
    <xf numFmtId="0" fontId="35" fillId="12" borderId="0" xfId="16" applyFont="1" applyFill="1" applyProtection="1">
      <alignment vertical="center"/>
      <protection locked="0"/>
    </xf>
    <xf numFmtId="0" fontId="35" fillId="12" borderId="0" xfId="16" applyFont="1" applyFill="1" applyAlignment="1" applyProtection="1">
      <alignment horizontal="right" vertical="center"/>
      <protection locked="0"/>
    </xf>
    <xf numFmtId="0" fontId="35" fillId="12" borderId="11" xfId="16" applyFont="1" applyFill="1" applyBorder="1" applyProtection="1">
      <alignment vertical="center"/>
      <protection locked="0"/>
    </xf>
    <xf numFmtId="38" fontId="31" fillId="0" borderId="11" xfId="17" applyFont="1" applyBorder="1" applyAlignment="1">
      <alignment horizontal="right" vertical="center"/>
    </xf>
    <xf numFmtId="0" fontId="12" fillId="0" borderId="11" xfId="16" applyFont="1" applyBorder="1" applyAlignment="1">
      <alignment horizontal="left" vertical="center"/>
    </xf>
    <xf numFmtId="0" fontId="29" fillId="4" borderId="11" xfId="16" applyFont="1" applyFill="1" applyBorder="1" applyAlignment="1">
      <alignment horizontal="center" vertical="center" shrinkToFit="1"/>
    </xf>
    <xf numFmtId="179" fontId="31" fillId="0" borderId="11" xfId="14" applyNumberFormat="1" applyFont="1" applyFill="1" applyBorder="1" applyAlignment="1">
      <alignment horizontal="right" vertical="center"/>
    </xf>
    <xf numFmtId="0" fontId="31" fillId="0" borderId="11" xfId="16" applyFont="1" applyBorder="1" applyAlignment="1">
      <alignment vertical="center" wrapText="1"/>
    </xf>
    <xf numFmtId="49" fontId="12" fillId="0" borderId="11" xfId="16" applyNumberFormat="1" applyFont="1" applyBorder="1" applyAlignment="1">
      <alignment horizontal="left" vertical="center"/>
    </xf>
    <xf numFmtId="0" fontId="35" fillId="6" borderId="11" xfId="16" applyFont="1" applyFill="1" applyBorder="1" applyProtection="1">
      <alignment vertical="center"/>
      <protection locked="0"/>
    </xf>
    <xf numFmtId="0" fontId="35" fillId="0" borderId="11" xfId="16" applyFont="1" applyBorder="1" applyProtection="1">
      <alignment vertical="center"/>
      <protection locked="0"/>
    </xf>
    <xf numFmtId="0" fontId="36" fillId="0" borderId="11" xfId="16" applyFont="1" applyBorder="1" applyAlignment="1">
      <alignment horizontal="left" vertical="center" shrinkToFit="1"/>
    </xf>
    <xf numFmtId="38" fontId="36" fillId="0" borderId="11" xfId="17" applyFont="1" applyBorder="1" applyAlignment="1">
      <alignment horizontal="right" vertical="center" wrapText="1"/>
    </xf>
    <xf numFmtId="0" fontId="36" fillId="0" borderId="11" xfId="16" applyFont="1" applyBorder="1" applyAlignment="1">
      <alignment horizontal="right" vertical="center" wrapText="1"/>
    </xf>
    <xf numFmtId="0" fontId="25" fillId="0" borderId="12" xfId="16" applyFont="1" applyBorder="1" applyAlignment="1">
      <alignment horizontal="center" vertical="center"/>
    </xf>
    <xf numFmtId="49" fontId="24" fillId="2" borderId="11" xfId="16" applyNumberFormat="1" applyFont="1" applyFill="1" applyBorder="1" applyAlignment="1">
      <alignment horizontal="center" vertical="center"/>
    </xf>
    <xf numFmtId="179" fontId="31" fillId="0" borderId="11" xfId="16" applyNumberFormat="1" applyFont="1" applyBorder="1" applyAlignment="1">
      <alignment horizontal="right" vertical="center"/>
    </xf>
    <xf numFmtId="0" fontId="29" fillId="0" borderId="11" xfId="16" applyFont="1" applyBorder="1" applyAlignment="1">
      <alignment horizontal="left" vertical="center" wrapText="1" shrinkToFit="1"/>
    </xf>
    <xf numFmtId="177" fontId="31" fillId="0" borderId="11" xfId="14" applyNumberFormat="1" applyFont="1" applyFill="1" applyBorder="1" applyAlignment="1">
      <alignment horizontal="right" vertical="center" wrapText="1"/>
    </xf>
    <xf numFmtId="14" fontId="24" fillId="0" borderId="4" xfId="16" applyNumberFormat="1" applyFont="1" applyBorder="1" applyProtection="1">
      <alignment vertical="center"/>
      <protection locked="0"/>
    </xf>
    <xf numFmtId="0" fontId="45" fillId="0" borderId="4" xfId="16" applyFont="1" applyBorder="1" applyAlignment="1" applyProtection="1">
      <alignment horizontal="center" vertical="center"/>
      <protection locked="0"/>
    </xf>
    <xf numFmtId="38" fontId="33" fillId="0" borderId="4" xfId="17" applyFont="1" applyFill="1" applyBorder="1" applyAlignment="1" applyProtection="1">
      <alignment horizontal="center" vertical="center"/>
      <protection locked="0"/>
    </xf>
    <xf numFmtId="0" fontId="45" fillId="0" borderId="0" xfId="16" applyFont="1" applyAlignment="1" applyProtection="1">
      <alignment horizontal="center" vertical="center"/>
      <protection locked="0"/>
    </xf>
    <xf numFmtId="0" fontId="45" fillId="0" borderId="0" xfId="16" applyFont="1" applyAlignment="1" applyProtection="1">
      <alignment horizontal="right" vertical="center"/>
      <protection locked="0"/>
    </xf>
    <xf numFmtId="0" fontId="21" fillId="0" borderId="4" xfId="16" applyFont="1" applyBorder="1" applyAlignment="1" applyProtection="1">
      <alignment horizontal="center" vertical="center"/>
      <protection locked="0"/>
    </xf>
    <xf numFmtId="0" fontId="35" fillId="0" borderId="4" xfId="16" applyFont="1" applyBorder="1" applyAlignment="1" applyProtection="1">
      <alignment horizontal="center" vertical="center"/>
      <protection locked="0"/>
    </xf>
    <xf numFmtId="0" fontId="21" fillId="0" borderId="11" xfId="16" applyFont="1" applyBorder="1">
      <alignment vertical="center"/>
    </xf>
    <xf numFmtId="0" fontId="38" fillId="0" borderId="11" xfId="16" applyFont="1" applyBorder="1" applyAlignment="1" applyProtection="1">
      <alignment horizontal="center" vertical="center" shrinkToFit="1"/>
      <protection locked="0"/>
    </xf>
    <xf numFmtId="0" fontId="25" fillId="9" borderId="0" xfId="16" applyFont="1" applyFill="1" applyProtection="1">
      <alignment vertical="center"/>
      <protection locked="0"/>
    </xf>
    <xf numFmtId="0" fontId="25" fillId="9" borderId="0" xfId="16" applyFont="1" applyFill="1" applyAlignment="1" applyProtection="1">
      <alignment horizontal="right" vertical="center"/>
      <protection locked="0"/>
    </xf>
    <xf numFmtId="0" fontId="29" fillId="9" borderId="0" xfId="16" applyFont="1" applyFill="1" applyAlignment="1" applyProtection="1">
      <alignment horizontal="right" vertical="center"/>
      <protection locked="0"/>
    </xf>
    <xf numFmtId="0" fontId="29" fillId="9" borderId="0" xfId="16" applyFont="1" applyFill="1" applyProtection="1">
      <alignment vertical="center"/>
      <protection locked="0"/>
    </xf>
    <xf numFmtId="0" fontId="21" fillId="9" borderId="0" xfId="16" applyFont="1" applyFill="1" applyAlignment="1" applyProtection="1">
      <alignment horizontal="center" vertical="center"/>
      <protection locked="0"/>
    </xf>
    <xf numFmtId="0" fontId="21" fillId="6" borderId="11" xfId="16" applyFont="1" applyFill="1" applyBorder="1" applyAlignment="1" applyProtection="1">
      <alignment horizontal="center" vertical="center"/>
      <protection locked="0"/>
    </xf>
    <xf numFmtId="49" fontId="24" fillId="0" borderId="11" xfId="16" applyNumberFormat="1" applyFont="1" applyBorder="1" applyAlignment="1">
      <alignment horizontal="left" vertical="center"/>
    </xf>
    <xf numFmtId="0" fontId="21" fillId="9" borderId="11" xfId="16" applyFont="1" applyFill="1" applyBorder="1" applyAlignment="1" applyProtection="1">
      <alignment horizontal="center" vertical="center"/>
      <protection locked="0"/>
    </xf>
    <xf numFmtId="0" fontId="24" fillId="11" borderId="11" xfId="16" applyFont="1" applyFill="1" applyBorder="1" applyAlignment="1">
      <alignment vertical="center" shrinkToFit="1"/>
    </xf>
    <xf numFmtId="49" fontId="21" fillId="11" borderId="11" xfId="16" applyNumberFormat="1" applyFont="1" applyFill="1" applyBorder="1" applyAlignment="1">
      <alignment horizontal="center" vertical="center"/>
    </xf>
    <xf numFmtId="0" fontId="21" fillId="10" borderId="11" xfId="16" applyFont="1" applyFill="1" applyBorder="1" applyAlignment="1" applyProtection="1">
      <alignment horizontal="center" vertical="center"/>
      <protection locked="0"/>
    </xf>
    <xf numFmtId="0" fontId="46" fillId="0" borderId="4" xfId="16" applyFont="1" applyBorder="1" applyAlignment="1" applyProtection="1">
      <alignment horizontal="center" vertical="center" shrinkToFit="1"/>
      <protection locked="0"/>
    </xf>
    <xf numFmtId="176" fontId="24" fillId="0" borderId="11" xfId="16" applyNumberFormat="1" applyFont="1" applyBorder="1" applyAlignment="1" applyProtection="1">
      <alignment horizontal="right" vertical="center"/>
      <protection locked="0"/>
    </xf>
    <xf numFmtId="0" fontId="24" fillId="0" borderId="11" xfId="16" applyFont="1" applyBorder="1" applyAlignment="1">
      <alignment horizontal="center" vertical="center" shrinkToFit="1"/>
    </xf>
    <xf numFmtId="49" fontId="21" fillId="7" borderId="11" xfId="16" applyNumberFormat="1" applyFont="1" applyFill="1" applyBorder="1" applyAlignment="1">
      <alignment horizontal="left" vertical="center"/>
    </xf>
    <xf numFmtId="176" fontId="12" fillId="0" borderId="13" xfId="16" applyNumberFormat="1" applyFont="1" applyBorder="1">
      <alignment vertical="center"/>
    </xf>
    <xf numFmtId="0" fontId="13" fillId="0" borderId="4" xfId="16" applyFont="1" applyBorder="1" applyProtection="1">
      <alignment vertical="center"/>
      <protection locked="0"/>
    </xf>
    <xf numFmtId="38" fontId="15" fillId="0" borderId="4" xfId="17" applyFont="1" applyFill="1" applyBorder="1" applyProtection="1">
      <alignment vertical="center"/>
      <protection locked="0"/>
    </xf>
    <xf numFmtId="0" fontId="13" fillId="0" borderId="0" xfId="16" applyFont="1" applyAlignment="1" applyProtection="1">
      <alignment horizontal="right" vertical="center"/>
      <protection locked="0"/>
    </xf>
    <xf numFmtId="0" fontId="31" fillId="0" borderId="0" xfId="16" applyFont="1" applyAlignment="1" applyProtection="1">
      <alignment horizontal="right" vertical="center"/>
      <protection locked="0"/>
    </xf>
    <xf numFmtId="0" fontId="31" fillId="0" borderId="0" xfId="16" applyFont="1" applyProtection="1">
      <alignment vertical="center"/>
      <protection locked="0"/>
    </xf>
    <xf numFmtId="0" fontId="12" fillId="0" borderId="0" xfId="16" applyFont="1" applyAlignment="1" applyProtection="1">
      <alignment horizontal="center" vertical="center"/>
      <protection locked="0"/>
    </xf>
    <xf numFmtId="0" fontId="25" fillId="14" borderId="4" xfId="16" applyFont="1" applyFill="1" applyBorder="1" applyProtection="1">
      <alignment vertical="center"/>
      <protection locked="0"/>
    </xf>
    <xf numFmtId="0" fontId="24" fillId="14" borderId="4" xfId="16" applyFont="1" applyFill="1" applyBorder="1" applyProtection="1">
      <alignment vertical="center"/>
      <protection locked="0"/>
    </xf>
    <xf numFmtId="176" fontId="12" fillId="0" borderId="13" xfId="16" applyNumberFormat="1" applyFont="1" applyBorder="1" applyProtection="1">
      <alignment vertical="center"/>
      <protection locked="0"/>
    </xf>
    <xf numFmtId="0" fontId="21" fillId="0" borderId="11" xfId="16" applyFont="1" applyBorder="1" applyAlignment="1">
      <alignment vertical="center" wrapText="1" shrinkToFit="1"/>
    </xf>
    <xf numFmtId="49" fontId="21" fillId="16" borderId="11" xfId="16" applyNumberFormat="1" applyFont="1" applyFill="1" applyBorder="1" applyAlignment="1">
      <alignment horizontal="center" vertical="center"/>
    </xf>
    <xf numFmtId="0" fontId="48" fillId="0" borderId="4" xfId="16" applyFont="1" applyBorder="1" applyProtection="1">
      <alignment vertical="center"/>
      <protection locked="0"/>
    </xf>
    <xf numFmtId="0" fontId="25" fillId="14" borderId="0" xfId="16" applyFont="1" applyFill="1">
      <alignment vertical="center"/>
    </xf>
    <xf numFmtId="0" fontId="21" fillId="0" borderId="14" xfId="16" applyFont="1" applyBorder="1" applyProtection="1">
      <alignment vertical="center"/>
      <protection locked="0"/>
    </xf>
    <xf numFmtId="6" fontId="12" fillId="0" borderId="11" xfId="16" applyNumberFormat="1" applyFont="1" applyBorder="1" applyProtection="1">
      <alignment vertical="center"/>
      <protection locked="0"/>
    </xf>
    <xf numFmtId="0" fontId="35" fillId="0" borderId="0" xfId="16" applyFont="1">
      <alignment vertical="center"/>
    </xf>
    <xf numFmtId="6" fontId="21" fillId="0" borderId="11" xfId="16" applyNumberFormat="1" applyFont="1" applyBorder="1" applyProtection="1">
      <alignment vertical="center"/>
      <protection locked="0"/>
    </xf>
    <xf numFmtId="6" fontId="21" fillId="0" borderId="11" xfId="16" applyNumberFormat="1" applyFont="1" applyBorder="1" applyAlignment="1">
      <alignment horizontal="right" vertical="center"/>
    </xf>
    <xf numFmtId="0" fontId="12" fillId="0" borderId="4" xfId="16" applyFont="1" applyBorder="1" applyProtection="1">
      <alignment vertical="center"/>
      <protection locked="0"/>
    </xf>
    <xf numFmtId="0" fontId="16" fillId="0" borderId="4" xfId="16" applyFont="1" applyBorder="1" applyProtection="1">
      <alignment vertical="center"/>
      <protection locked="0"/>
    </xf>
    <xf numFmtId="0" fontId="34" fillId="0" borderId="0" xfId="16" applyFont="1" applyAlignment="1" applyProtection="1">
      <alignment horizontal="center" vertical="center"/>
      <protection locked="0"/>
    </xf>
    <xf numFmtId="0" fontId="29" fillId="14" borderId="11" xfId="16" applyFont="1" applyFill="1" applyBorder="1" applyAlignment="1">
      <alignment horizontal="left" vertical="center"/>
    </xf>
    <xf numFmtId="38" fontId="29" fillId="14" borderId="11" xfId="17" applyFont="1" applyFill="1" applyBorder="1" applyAlignment="1">
      <alignment horizontal="right" vertical="center"/>
    </xf>
    <xf numFmtId="0" fontId="24" fillId="0" borderId="0" xfId="16" applyFont="1" applyAlignment="1" applyProtection="1">
      <alignment horizontal="center" vertical="center"/>
      <protection locked="0"/>
    </xf>
    <xf numFmtId="0" fontId="38" fillId="0" borderId="11" xfId="16" applyFont="1" applyBorder="1" applyAlignment="1" applyProtection="1">
      <alignment horizontal="center" vertical="center" wrapText="1"/>
      <protection locked="0"/>
    </xf>
    <xf numFmtId="0" fontId="21" fillId="6" borderId="11" xfId="16" applyFont="1" applyFill="1" applyBorder="1" applyAlignment="1" applyProtection="1">
      <alignment horizontal="center" vertical="center" shrinkToFit="1"/>
      <protection locked="0"/>
    </xf>
    <xf numFmtId="0" fontId="34" fillId="0" borderId="11" xfId="16" applyFont="1" applyBorder="1" applyAlignment="1">
      <alignment vertical="center" wrapText="1"/>
    </xf>
    <xf numFmtId="5" fontId="21" fillId="0" borderId="11" xfId="16" applyNumberFormat="1" applyFont="1" applyBorder="1" applyAlignment="1">
      <alignment horizontal="right" vertical="center"/>
    </xf>
    <xf numFmtId="14" fontId="29" fillId="0" borderId="11" xfId="16" applyNumberFormat="1" applyFont="1" applyBorder="1" applyAlignment="1">
      <alignment horizontal="center" vertical="center" shrinkToFit="1"/>
    </xf>
    <xf numFmtId="0" fontId="45" fillId="0" borderId="11" xfId="16" applyFont="1" applyBorder="1" applyAlignment="1">
      <alignment vertical="center" wrapText="1" shrinkToFit="1"/>
    </xf>
    <xf numFmtId="0" fontId="29" fillId="0" borderId="11" xfId="16" applyFont="1" applyBorder="1" applyAlignment="1" applyProtection="1">
      <alignment vertical="center" wrapText="1" shrinkToFit="1"/>
      <protection locked="0"/>
    </xf>
    <xf numFmtId="0" fontId="29" fillId="0" borderId="11" xfId="16" applyFont="1" applyBorder="1" applyAlignment="1">
      <alignment vertical="center" wrapText="1" shrinkToFit="1"/>
    </xf>
    <xf numFmtId="0" fontId="24" fillId="0" borderId="4" xfId="16" applyFont="1" applyBorder="1" applyAlignment="1" applyProtection="1">
      <alignment horizontal="center" vertical="center"/>
      <protection locked="0"/>
    </xf>
    <xf numFmtId="176" fontId="42" fillId="0" borderId="11" xfId="16" applyNumberFormat="1" applyFont="1" applyBorder="1" applyAlignment="1" applyProtection="1">
      <alignment horizontal="right" vertical="center"/>
      <protection locked="0"/>
    </xf>
    <xf numFmtId="176" fontId="42" fillId="0" borderId="11" xfId="16" applyNumberFormat="1" applyFont="1" applyBorder="1" applyAlignment="1">
      <alignment horizontal="right" vertical="center"/>
    </xf>
    <xf numFmtId="176" fontId="49" fillId="0" borderId="11" xfId="16" applyNumberFormat="1" applyFont="1" applyBorder="1" applyAlignment="1">
      <alignment horizontal="right" vertical="center"/>
    </xf>
    <xf numFmtId="0" fontId="29" fillId="6" borderId="11" xfId="16" applyFont="1" applyFill="1" applyBorder="1" applyAlignment="1" applyProtection="1">
      <alignment horizontal="center" vertical="center"/>
      <protection locked="0"/>
    </xf>
    <xf numFmtId="0" fontId="24" fillId="9" borderId="4" xfId="16" applyFont="1" applyFill="1" applyBorder="1" applyProtection="1">
      <alignment vertical="center"/>
      <protection locked="0"/>
    </xf>
    <xf numFmtId="0" fontId="25" fillId="9" borderId="4" xfId="16" applyFont="1" applyFill="1" applyBorder="1" applyProtection="1">
      <alignment vertical="center"/>
      <protection locked="0"/>
    </xf>
    <xf numFmtId="49" fontId="29" fillId="6" borderId="11" xfId="16" applyNumberFormat="1" applyFont="1" applyFill="1" applyBorder="1" applyAlignment="1" applyProtection="1">
      <alignment horizontal="center" vertical="center" wrapText="1"/>
      <protection locked="0"/>
    </xf>
    <xf numFmtId="0" fontId="45" fillId="0" borderId="0" xfId="16" applyFont="1" applyAlignment="1">
      <alignment horizontal="center" vertical="center"/>
    </xf>
    <xf numFmtId="0" fontId="25" fillId="9" borderId="0" xfId="16" applyFont="1" applyFill="1">
      <alignment vertical="center"/>
    </xf>
    <xf numFmtId="0" fontId="45" fillId="0" borderId="11" xfId="16" applyFont="1" applyBorder="1" applyAlignment="1">
      <alignment vertical="center" wrapText="1"/>
    </xf>
    <xf numFmtId="0" fontId="50" fillId="0" borderId="11" xfId="16" applyFont="1" applyBorder="1" applyAlignment="1">
      <alignment horizontal="left" vertical="center"/>
    </xf>
    <xf numFmtId="0" fontId="29" fillId="0" borderId="15" xfId="16" applyFont="1" applyBorder="1" applyAlignment="1">
      <alignment horizontal="center" vertical="center"/>
    </xf>
    <xf numFmtId="14" fontId="29" fillId="0" borderId="16" xfId="16" applyNumberFormat="1" applyFont="1" applyBorder="1" applyAlignment="1">
      <alignment horizontal="center" vertical="center"/>
    </xf>
    <xf numFmtId="14" fontId="29" fillId="0" borderId="15" xfId="16" applyNumberFormat="1" applyFont="1" applyBorder="1" applyAlignment="1">
      <alignment horizontal="center" vertical="center"/>
    </xf>
    <xf numFmtId="0" fontId="36" fillId="0" borderId="11" xfId="16" applyFont="1" applyBorder="1" applyAlignment="1">
      <alignment horizontal="left" vertical="center" wrapText="1"/>
    </xf>
    <xf numFmtId="0" fontId="38" fillId="0" borderId="11" xfId="16" applyFont="1" applyBorder="1" applyAlignment="1" applyProtection="1">
      <alignment vertical="center" shrinkToFit="1"/>
      <protection locked="0"/>
    </xf>
    <xf numFmtId="0" fontId="38" fillId="0" borderId="11" xfId="16" applyFont="1" applyBorder="1" applyAlignment="1">
      <alignment horizontal="center" vertical="center" shrinkToFit="1"/>
    </xf>
    <xf numFmtId="0" fontId="51" fillId="0" borderId="11" xfId="16" applyFont="1" applyBorder="1" applyAlignment="1">
      <alignment horizontal="center" vertical="center" wrapText="1"/>
    </xf>
    <xf numFmtId="14" fontId="29" fillId="0" borderId="11" xfId="16" applyNumberFormat="1" applyFont="1" applyBorder="1" applyAlignment="1">
      <alignment horizontal="center" vertical="center" wrapText="1" shrinkToFit="1"/>
    </xf>
    <xf numFmtId="49" fontId="29" fillId="0" borderId="11" xfId="16" applyNumberFormat="1" applyFont="1" applyBorder="1" applyAlignment="1">
      <alignment vertical="center" wrapText="1"/>
    </xf>
    <xf numFmtId="181" fontId="29" fillId="0" borderId="11" xfId="16" applyNumberFormat="1" applyFont="1" applyBorder="1" applyAlignment="1">
      <alignment vertical="center" wrapText="1"/>
    </xf>
    <xf numFmtId="0" fontId="53" fillId="0" borderId="11" xfId="16" applyFont="1" applyBorder="1" applyAlignment="1">
      <alignment horizontal="left" vertical="center"/>
    </xf>
    <xf numFmtId="38" fontId="50" fillId="0" borderId="11" xfId="17" applyFont="1" applyBorder="1" applyAlignment="1">
      <alignment horizontal="right" vertical="center"/>
    </xf>
    <xf numFmtId="0" fontId="50" fillId="0" borderId="11" xfId="16" applyFont="1" applyBorder="1" applyAlignment="1">
      <alignment horizontal="right" vertical="center"/>
    </xf>
    <xf numFmtId="0" fontId="50" fillId="0" borderId="11" xfId="16" applyFont="1" applyBorder="1">
      <alignment vertical="center"/>
    </xf>
    <xf numFmtId="176" fontId="21" fillId="9" borderId="11" xfId="16" applyNumberFormat="1" applyFont="1" applyFill="1" applyBorder="1" applyAlignment="1">
      <alignment horizontal="right" vertical="center"/>
    </xf>
    <xf numFmtId="0" fontId="25" fillId="6" borderId="11" xfId="16" applyFont="1" applyFill="1" applyBorder="1" applyAlignment="1">
      <alignment horizontal="left" vertical="center"/>
    </xf>
    <xf numFmtId="49" fontId="21" fillId="6" borderId="11" xfId="16" applyNumberFormat="1" applyFont="1" applyFill="1" applyBorder="1" applyAlignment="1">
      <alignment horizontal="center" vertical="center"/>
    </xf>
    <xf numFmtId="0" fontId="21" fillId="0" borderId="11" xfId="16" applyFont="1" applyBorder="1" applyAlignment="1" applyProtection="1">
      <alignment horizontal="left" vertical="center"/>
      <protection locked="0"/>
    </xf>
    <xf numFmtId="49" fontId="21" fillId="0" borderId="11" xfId="16" applyNumberFormat="1" applyFont="1" applyBorder="1" applyAlignment="1" applyProtection="1">
      <alignment horizontal="center" vertical="center"/>
      <protection locked="0"/>
    </xf>
    <xf numFmtId="0" fontId="21" fillId="6" borderId="11" xfId="16" applyFont="1" applyFill="1" applyBorder="1" applyAlignment="1">
      <alignment horizontal="center" vertical="center"/>
    </xf>
    <xf numFmtId="38" fontId="29" fillId="17" borderId="11" xfId="17" applyFont="1" applyFill="1" applyBorder="1" applyAlignment="1">
      <alignment horizontal="right" vertical="center"/>
    </xf>
    <xf numFmtId="179" fontId="29" fillId="17" borderId="11" xfId="14" applyNumberFormat="1" applyFont="1" applyFill="1" applyBorder="1" applyAlignment="1">
      <alignment horizontal="right" vertical="center"/>
    </xf>
    <xf numFmtId="0" fontId="21" fillId="11" borderId="11" xfId="16" applyFont="1" applyFill="1" applyBorder="1" applyAlignment="1" applyProtection="1">
      <alignment horizontal="left" vertical="center"/>
      <protection locked="0"/>
    </xf>
    <xf numFmtId="0" fontId="29" fillId="17" borderId="11" xfId="16" applyFont="1" applyFill="1" applyBorder="1" applyAlignment="1">
      <alignment vertical="center" wrapText="1"/>
    </xf>
    <xf numFmtId="176" fontId="24" fillId="0" borderId="12" xfId="16" applyNumberFormat="1" applyFont="1" applyBorder="1" applyAlignment="1">
      <alignment horizontal="center" vertical="center"/>
    </xf>
    <xf numFmtId="0" fontId="25" fillId="0" borderId="11" xfId="16" applyFont="1" applyBorder="1" applyAlignment="1">
      <alignment horizontal="left" vertical="center" shrinkToFit="1"/>
    </xf>
    <xf numFmtId="0" fontId="54" fillId="0" borderId="11" xfId="16" applyFont="1" applyBorder="1">
      <alignment vertical="center"/>
    </xf>
    <xf numFmtId="176" fontId="31" fillId="0" borderId="11" xfId="16" applyNumberFormat="1" applyFont="1" applyBorder="1" applyAlignment="1">
      <alignment horizontal="center" vertical="center"/>
    </xf>
    <xf numFmtId="180" fontId="29" fillId="0" borderId="11" xfId="16" applyNumberFormat="1" applyFont="1" applyBorder="1" applyAlignment="1" applyProtection="1">
      <alignment horizontal="center" vertical="center" shrinkToFit="1"/>
      <protection locked="0"/>
    </xf>
    <xf numFmtId="0" fontId="21" fillId="15" borderId="11" xfId="16" applyFont="1" applyFill="1" applyBorder="1" applyAlignment="1">
      <alignment vertical="center" shrinkToFit="1"/>
    </xf>
    <xf numFmtId="0" fontId="25" fillId="15" borderId="11" xfId="16" applyFont="1" applyFill="1" applyBorder="1" applyAlignment="1">
      <alignment horizontal="left" vertical="center"/>
    </xf>
    <xf numFmtId="0" fontId="21" fillId="15" borderId="11" xfId="16" applyFont="1" applyFill="1" applyBorder="1" applyAlignment="1">
      <alignment horizontal="center" vertical="center"/>
    </xf>
    <xf numFmtId="49" fontId="21" fillId="15" borderId="11" xfId="16" applyNumberFormat="1" applyFont="1" applyFill="1" applyBorder="1" applyAlignment="1">
      <alignment horizontal="left" vertical="center"/>
    </xf>
    <xf numFmtId="0" fontId="21" fillId="15" borderId="11" xfId="16" applyFont="1" applyFill="1" applyBorder="1" applyAlignment="1">
      <alignment horizontal="left" vertical="center"/>
    </xf>
    <xf numFmtId="0" fontId="29" fillId="15" borderId="11" xfId="16" applyFont="1" applyFill="1" applyBorder="1" applyAlignment="1" applyProtection="1">
      <alignment horizontal="center" vertical="center" shrinkToFit="1"/>
      <protection locked="0"/>
    </xf>
    <xf numFmtId="0" fontId="29" fillId="3" borderId="11" xfId="14" applyNumberFormat="1" applyFont="1" applyFill="1" applyBorder="1" applyAlignment="1">
      <alignment horizontal="right" vertical="center"/>
    </xf>
    <xf numFmtId="38" fontId="29" fillId="18" borderId="11" xfId="17" applyFont="1" applyFill="1" applyBorder="1" applyAlignment="1">
      <alignment horizontal="right" vertical="center"/>
    </xf>
    <xf numFmtId="0" fontId="21" fillId="4" borderId="11" xfId="16" applyFont="1" applyFill="1" applyBorder="1" applyAlignment="1">
      <alignment horizontal="center" vertical="center"/>
    </xf>
    <xf numFmtId="49" fontId="21" fillId="4" borderId="11" xfId="16" applyNumberFormat="1" applyFont="1" applyFill="1" applyBorder="1" applyAlignment="1">
      <alignment horizontal="left" vertical="center"/>
    </xf>
    <xf numFmtId="0" fontId="21" fillId="5" borderId="11" xfId="16" applyFont="1" applyFill="1" applyBorder="1" applyAlignment="1">
      <alignment horizontal="center" vertical="center"/>
    </xf>
    <xf numFmtId="49" fontId="21" fillId="5" borderId="11" xfId="16" applyNumberFormat="1" applyFont="1" applyFill="1" applyBorder="1" applyAlignment="1">
      <alignment horizontal="left" vertical="center"/>
    </xf>
    <xf numFmtId="0" fontId="25" fillId="9" borderId="11" xfId="16" applyFont="1" applyFill="1" applyBorder="1" applyAlignment="1">
      <alignment horizontal="left" vertical="center"/>
    </xf>
    <xf numFmtId="49" fontId="21" fillId="9" borderId="11" xfId="16" applyNumberFormat="1" applyFont="1" applyFill="1" applyBorder="1" applyAlignment="1">
      <alignment horizontal="center" vertical="center"/>
    </xf>
    <xf numFmtId="0" fontId="29" fillId="9" borderId="11" xfId="16" applyFont="1" applyFill="1" applyBorder="1" applyAlignment="1" applyProtection="1">
      <alignment horizontal="center" vertical="center" shrinkToFit="1"/>
      <protection locked="0"/>
    </xf>
    <xf numFmtId="0" fontId="29" fillId="0" borderId="11" xfId="16" applyFont="1" applyBorder="1" applyAlignment="1" applyProtection="1">
      <alignment horizontal="right" vertical="center"/>
      <protection locked="0"/>
    </xf>
    <xf numFmtId="176" fontId="55" fillId="0" borderId="11" xfId="16" applyNumberFormat="1" applyFont="1" applyBorder="1" applyAlignment="1">
      <alignment horizontal="right" vertical="center"/>
    </xf>
    <xf numFmtId="55" fontId="29" fillId="0" borderId="11" xfId="16" applyNumberFormat="1" applyFont="1" applyBorder="1" applyAlignment="1" applyProtection="1">
      <alignment horizontal="left" vertical="center" shrinkToFit="1"/>
      <protection locked="0"/>
    </xf>
    <xf numFmtId="6" fontId="29" fillId="0" borderId="11" xfId="16" applyNumberFormat="1" applyFont="1" applyBorder="1" applyAlignment="1">
      <alignment horizontal="right" vertical="center"/>
    </xf>
    <xf numFmtId="55" fontId="29" fillId="0" borderId="11" xfId="16" applyNumberFormat="1" applyFont="1" applyBorder="1">
      <alignment vertical="center"/>
    </xf>
    <xf numFmtId="0" fontId="21" fillId="5" borderId="11" xfId="16" applyFont="1" applyFill="1" applyBorder="1" applyAlignment="1">
      <alignment vertical="center" shrinkToFit="1"/>
    </xf>
    <xf numFmtId="0" fontId="21" fillId="19" borderId="11" xfId="16" applyFont="1" applyFill="1" applyBorder="1" applyAlignment="1">
      <alignment vertical="center" shrinkToFit="1"/>
    </xf>
    <xf numFmtId="176" fontId="29" fillId="0" borderId="11" xfId="16" applyNumberFormat="1" applyFont="1" applyBorder="1" applyProtection="1">
      <alignment vertical="center"/>
      <protection locked="0"/>
    </xf>
    <xf numFmtId="176" fontId="29" fillId="0" borderId="11" xfId="16" applyNumberFormat="1" applyFont="1" applyBorder="1">
      <alignment vertical="center"/>
    </xf>
    <xf numFmtId="6" fontId="29" fillId="0" borderId="11" xfId="16" applyNumberFormat="1" applyFont="1" applyBorder="1">
      <alignment vertical="center"/>
    </xf>
    <xf numFmtId="0" fontId="56" fillId="0" borderId="4" xfId="16" applyFont="1" applyBorder="1" applyProtection="1">
      <alignment vertical="center"/>
      <protection locked="0"/>
    </xf>
    <xf numFmtId="0" fontId="20" fillId="0" borderId="4" xfId="16" applyFont="1" applyBorder="1" applyProtection="1">
      <alignment vertical="center"/>
      <protection locked="0"/>
    </xf>
    <xf numFmtId="38" fontId="57" fillId="0" borderId="4" xfId="17" applyFont="1" applyFill="1" applyBorder="1" applyProtection="1">
      <alignment vertical="center"/>
      <protection locked="0"/>
    </xf>
    <xf numFmtId="0" fontId="20" fillId="0" borderId="0" xfId="16" applyFont="1" applyAlignment="1" applyProtection="1">
      <alignment horizontal="right" vertical="center"/>
      <protection locked="0"/>
    </xf>
    <xf numFmtId="0" fontId="36" fillId="0" borderId="0" xfId="16" applyFont="1" applyAlignment="1" applyProtection="1">
      <alignment horizontal="right" vertical="center"/>
      <protection locked="0"/>
    </xf>
    <xf numFmtId="0" fontId="36" fillId="0" borderId="0" xfId="16" applyFont="1" applyProtection="1">
      <alignment vertical="center"/>
      <protection locked="0"/>
    </xf>
    <xf numFmtId="49" fontId="36" fillId="0" borderId="0" xfId="16" applyNumberFormat="1" applyFont="1" applyAlignment="1" applyProtection="1">
      <alignment horizontal="center" vertical="center" shrinkToFit="1"/>
      <protection locked="0"/>
    </xf>
    <xf numFmtId="49" fontId="36" fillId="0" borderId="11" xfId="16" applyNumberFormat="1" applyFont="1" applyBorder="1" applyAlignment="1" applyProtection="1">
      <alignment horizontal="center" vertical="center" shrinkToFit="1"/>
      <protection locked="0"/>
    </xf>
    <xf numFmtId="38" fontId="24" fillId="0" borderId="11" xfId="17" applyFont="1" applyBorder="1" applyAlignment="1">
      <alignment horizontal="right" vertical="center"/>
    </xf>
    <xf numFmtId="0" fontId="36" fillId="0" borderId="11" xfId="16" applyFont="1" applyBorder="1">
      <alignment vertical="center"/>
    </xf>
    <xf numFmtId="0" fontId="24" fillId="0" borderId="11" xfId="16" applyFont="1" applyBorder="1" applyAlignment="1">
      <alignment horizontal="center" vertical="center"/>
    </xf>
    <xf numFmtId="0" fontId="58" fillId="0" borderId="11" xfId="16" applyFont="1" applyBorder="1" applyAlignment="1">
      <alignment vertical="center" wrapText="1"/>
    </xf>
    <xf numFmtId="49" fontId="24" fillId="2" borderId="11" xfId="16" applyNumberFormat="1" applyFont="1" applyFill="1" applyBorder="1" applyAlignment="1">
      <alignment horizontal="left" vertical="center"/>
    </xf>
    <xf numFmtId="0" fontId="31" fillId="0" borderId="0" xfId="16" applyFont="1" applyAlignment="1" applyProtection="1">
      <alignment horizontal="center" vertical="center" shrinkToFit="1"/>
      <protection locked="0"/>
    </xf>
    <xf numFmtId="0" fontId="31" fillId="0" borderId="11" xfId="16" applyFont="1" applyBorder="1" applyAlignment="1" applyProtection="1">
      <alignment horizontal="center" vertical="center" shrinkToFit="1"/>
      <protection locked="0"/>
    </xf>
    <xf numFmtId="0" fontId="12" fillId="0" borderId="11" xfId="16" applyFont="1" applyBorder="1" applyAlignment="1" applyProtection="1">
      <alignment horizontal="center" vertical="center"/>
      <protection locked="0"/>
    </xf>
    <xf numFmtId="0" fontId="31" fillId="0" borderId="11" xfId="16" applyFont="1" applyBorder="1" applyAlignment="1">
      <alignment horizontal="center" vertical="center" shrinkToFit="1"/>
    </xf>
    <xf numFmtId="0" fontId="31" fillId="0" borderId="13" xfId="15" applyFont="1" applyBorder="1" applyAlignment="1">
      <alignment vertical="center"/>
    </xf>
    <xf numFmtId="38" fontId="12" fillId="0" borderId="11" xfId="17" applyFont="1" applyBorder="1" applyAlignment="1">
      <alignment horizontal="right" vertical="center"/>
    </xf>
    <xf numFmtId="0" fontId="31" fillId="0" borderId="11" xfId="16" applyFont="1" applyBorder="1" applyAlignment="1">
      <alignment horizontal="right" vertical="center"/>
    </xf>
    <xf numFmtId="0" fontId="31" fillId="0" borderId="11" xfId="16" applyFont="1" applyBorder="1">
      <alignment vertical="center"/>
    </xf>
    <xf numFmtId="0" fontId="31" fillId="0" borderId="11" xfId="16" applyFont="1" applyBorder="1" applyAlignment="1">
      <alignment horizontal="left" vertical="center" shrinkToFit="1"/>
    </xf>
    <xf numFmtId="6" fontId="12" fillId="0" borderId="12" xfId="16" applyNumberFormat="1" applyFont="1" applyBorder="1">
      <alignment vertical="center"/>
    </xf>
    <xf numFmtId="0" fontId="59" fillId="0" borderId="11" xfId="16" applyFont="1" applyBorder="1" applyAlignment="1">
      <alignment vertical="center" wrapText="1"/>
    </xf>
    <xf numFmtId="0" fontId="13" fillId="0" borderId="11" xfId="16" applyFont="1" applyBorder="1" applyAlignment="1">
      <alignment horizontal="left" vertical="center"/>
    </xf>
    <xf numFmtId="49" fontId="12" fillId="2" borderId="11" xfId="16" applyNumberFormat="1" applyFont="1" applyFill="1" applyBorder="1" applyAlignment="1">
      <alignment horizontal="left" vertical="center"/>
    </xf>
    <xf numFmtId="0" fontId="21" fillId="7" borderId="11" xfId="16" applyFont="1" applyFill="1" applyBorder="1" applyAlignment="1">
      <alignment horizontal="left" vertical="center"/>
    </xf>
    <xf numFmtId="0" fontId="21" fillId="0" borderId="11" xfId="16" applyFont="1" applyBorder="1" applyAlignment="1">
      <alignment horizontal="left" vertical="center" shrinkToFit="1"/>
    </xf>
    <xf numFmtId="0" fontId="24" fillId="5" borderId="11" xfId="16" applyFont="1" applyFill="1" applyBorder="1" applyAlignment="1">
      <alignment vertical="center" shrinkToFit="1"/>
    </xf>
    <xf numFmtId="0" fontId="60" fillId="0" borderId="11" xfId="16" applyFont="1" applyBorder="1" applyAlignment="1">
      <alignment horizontal="left" vertical="center"/>
    </xf>
    <xf numFmtId="0" fontId="25" fillId="0" borderId="11" xfId="16" applyFont="1" applyBorder="1" applyAlignment="1">
      <alignment vertical="center" shrinkToFit="1"/>
    </xf>
    <xf numFmtId="49" fontId="31" fillId="0" borderId="0" xfId="16" applyNumberFormat="1" applyFont="1" applyAlignment="1" applyProtection="1">
      <alignment horizontal="center" vertical="center" shrinkToFit="1"/>
      <protection locked="0"/>
    </xf>
    <xf numFmtId="49" fontId="31" fillId="0" borderId="11" xfId="16" applyNumberFormat="1" applyFont="1" applyBorder="1" applyAlignment="1" applyProtection="1">
      <alignment horizontal="center" vertical="center" shrinkToFit="1"/>
      <protection locked="0"/>
    </xf>
    <xf numFmtId="0" fontId="61" fillId="0" borderId="11" xfId="16" applyFont="1" applyBorder="1" applyAlignment="1" applyProtection="1">
      <alignment horizontal="center" vertical="center"/>
      <protection locked="0"/>
    </xf>
    <xf numFmtId="0" fontId="13" fillId="0" borderId="11" xfId="16" applyFont="1" applyBorder="1" applyAlignment="1" applyProtection="1">
      <alignment vertical="center" shrinkToFit="1"/>
      <protection locked="0"/>
    </xf>
    <xf numFmtId="0" fontId="13" fillId="0" borderId="11" xfId="16" applyFont="1" applyBorder="1">
      <alignment vertical="center"/>
    </xf>
    <xf numFmtId="0" fontId="31" fillId="0" borderId="11" xfId="16" applyFont="1" applyBorder="1" applyAlignment="1">
      <alignment vertical="center" shrinkToFit="1"/>
    </xf>
    <xf numFmtId="0" fontId="13" fillId="0" borderId="11" xfId="16" applyFont="1" applyBorder="1" applyAlignment="1">
      <alignment vertical="center" shrinkToFit="1"/>
    </xf>
    <xf numFmtId="0" fontId="13" fillId="0" borderId="11" xfId="16" applyFont="1" applyBorder="1" applyAlignment="1">
      <alignment horizontal="right" vertical="center"/>
    </xf>
    <xf numFmtId="0" fontId="12" fillId="2" borderId="11" xfId="16" applyFont="1" applyFill="1" applyBorder="1" applyAlignment="1">
      <alignment horizontal="center" vertical="center"/>
    </xf>
    <xf numFmtId="0" fontId="21" fillId="6" borderId="11" xfId="16" applyFont="1" applyFill="1" applyBorder="1">
      <alignment vertical="center"/>
    </xf>
    <xf numFmtId="0" fontId="21" fillId="2" borderId="11" xfId="16" applyFont="1" applyFill="1" applyBorder="1" applyAlignment="1">
      <alignment horizontal="left" vertical="center"/>
    </xf>
    <xf numFmtId="38" fontId="29" fillId="0" borderId="11" xfId="17" applyFont="1" applyBorder="1" applyAlignment="1">
      <alignment horizontal="right" vertical="center" shrinkToFit="1"/>
    </xf>
    <xf numFmtId="179" fontId="29" fillId="0" borderId="11" xfId="16" applyNumberFormat="1" applyFont="1" applyBorder="1" applyAlignment="1">
      <alignment horizontal="right" vertical="center" shrinkToFit="1"/>
    </xf>
    <xf numFmtId="0" fontId="36" fillId="0" borderId="0" xfId="16" applyFont="1" applyAlignment="1" applyProtection="1">
      <alignment horizontal="center" vertical="center" shrinkToFit="1"/>
      <protection locked="0"/>
    </xf>
    <xf numFmtId="0" fontId="62" fillId="0" borderId="11" xfId="16" applyFont="1" applyBorder="1" applyAlignment="1">
      <alignment horizontal="left" vertical="center"/>
    </xf>
    <xf numFmtId="0" fontId="63" fillId="0" borderId="11" xfId="16" applyFont="1" applyBorder="1" applyAlignment="1">
      <alignment horizontal="left" vertical="center"/>
    </xf>
    <xf numFmtId="0" fontId="29" fillId="2" borderId="11" xfId="16" applyFont="1" applyFill="1" applyBorder="1" applyAlignment="1">
      <alignment horizontal="center" vertical="center"/>
    </xf>
    <xf numFmtId="0" fontId="21" fillId="8" borderId="11" xfId="16" applyFont="1" applyFill="1" applyBorder="1" applyAlignment="1">
      <alignment vertical="center" wrapText="1" shrinkToFit="1"/>
    </xf>
    <xf numFmtId="0" fontId="24" fillId="8" borderId="11" xfId="16" applyFont="1" applyFill="1" applyBorder="1" applyAlignment="1">
      <alignment horizontal="left" vertical="center"/>
    </xf>
    <xf numFmtId="0" fontId="24" fillId="8" borderId="11" xfId="16" applyFont="1" applyFill="1" applyBorder="1" applyAlignment="1">
      <alignment vertical="center" wrapText="1" shrinkToFit="1"/>
    </xf>
    <xf numFmtId="13" fontId="29" fillId="12" borderId="11" xfId="16" applyNumberFormat="1" applyFont="1" applyFill="1" applyBorder="1" applyAlignment="1">
      <alignment horizontal="left" vertical="center"/>
    </xf>
    <xf numFmtId="0" fontId="21" fillId="20" borderId="11" xfId="16" applyFont="1" applyFill="1" applyBorder="1" applyAlignment="1">
      <alignment vertical="center" shrinkToFit="1"/>
    </xf>
    <xf numFmtId="0" fontId="21" fillId="20" borderId="11" xfId="16" applyFont="1" applyFill="1" applyBorder="1" applyAlignment="1">
      <alignment horizontal="left" vertical="center"/>
    </xf>
    <xf numFmtId="0" fontId="29" fillId="20" borderId="11" xfId="16" applyFont="1" applyFill="1" applyBorder="1" applyAlignment="1" applyProtection="1">
      <alignment horizontal="center" vertical="center" shrinkToFit="1"/>
      <protection locked="0"/>
    </xf>
    <xf numFmtId="0" fontId="25" fillId="20" borderId="11" xfId="16" applyFont="1" applyFill="1" applyBorder="1" applyAlignment="1">
      <alignment horizontal="left" vertical="center"/>
    </xf>
    <xf numFmtId="49" fontId="21" fillId="20" borderId="11" xfId="16" applyNumberFormat="1" applyFont="1" applyFill="1" applyBorder="1" applyAlignment="1">
      <alignment horizontal="left" vertical="center"/>
    </xf>
    <xf numFmtId="0" fontId="25" fillId="21" borderId="4" xfId="16" applyFont="1" applyFill="1" applyBorder="1" applyAlignment="1" applyProtection="1">
      <alignment horizontal="center" vertical="center"/>
      <protection locked="0"/>
    </xf>
    <xf numFmtId="0" fontId="24" fillId="21" borderId="4" xfId="16" applyFont="1" applyFill="1" applyBorder="1" applyProtection="1">
      <alignment vertical="center"/>
      <protection locked="0"/>
    </xf>
    <xf numFmtId="0" fontId="21" fillId="21" borderId="4" xfId="16" applyFont="1" applyFill="1" applyBorder="1" applyProtection="1">
      <alignment vertical="center"/>
      <protection locked="0"/>
    </xf>
    <xf numFmtId="0" fontId="35" fillId="21" borderId="4" xfId="16" applyFont="1" applyFill="1" applyBorder="1" applyProtection="1">
      <alignment vertical="center"/>
      <protection locked="0"/>
    </xf>
    <xf numFmtId="0" fontId="25" fillId="21" borderId="4" xfId="16" applyFont="1" applyFill="1" applyBorder="1" applyProtection="1">
      <alignment vertical="center"/>
      <protection locked="0"/>
    </xf>
    <xf numFmtId="38" fontId="21" fillId="21" borderId="4" xfId="17" applyFont="1" applyFill="1" applyBorder="1" applyProtection="1">
      <alignment vertical="center"/>
      <protection locked="0"/>
    </xf>
    <xf numFmtId="38" fontId="33" fillId="21" borderId="4" xfId="17" applyFont="1" applyFill="1" applyBorder="1" applyProtection="1">
      <alignment vertical="center"/>
      <protection locked="0"/>
    </xf>
    <xf numFmtId="0" fontId="29" fillId="21" borderId="0" xfId="16" applyFont="1" applyFill="1" applyProtection="1">
      <alignment vertical="center"/>
      <protection locked="0"/>
    </xf>
    <xf numFmtId="0" fontId="29" fillId="21" borderId="0" xfId="16" applyFont="1" applyFill="1" applyAlignment="1" applyProtection="1">
      <alignment horizontal="center" vertical="center"/>
      <protection locked="0"/>
    </xf>
    <xf numFmtId="0" fontId="25" fillId="21" borderId="0" xfId="16" applyFont="1" applyFill="1" applyProtection="1">
      <alignment vertical="center"/>
      <protection locked="0"/>
    </xf>
    <xf numFmtId="0" fontId="25" fillId="21" borderId="0" xfId="16" applyFont="1" applyFill="1" applyAlignment="1" applyProtection="1">
      <alignment horizontal="right" vertical="center"/>
      <protection locked="0"/>
    </xf>
    <xf numFmtId="0" fontId="29" fillId="21" borderId="0" xfId="16" applyFont="1" applyFill="1" applyAlignment="1" applyProtection="1">
      <alignment horizontal="right" vertical="center"/>
      <protection locked="0"/>
    </xf>
    <xf numFmtId="0" fontId="29" fillId="21" borderId="0" xfId="16" applyFont="1" applyFill="1" applyAlignment="1" applyProtection="1">
      <alignment horizontal="left" vertical="center"/>
      <protection locked="0"/>
    </xf>
    <xf numFmtId="0" fontId="21" fillId="21" borderId="0" xfId="16" applyFont="1" applyFill="1" applyAlignment="1" applyProtection="1">
      <alignment horizontal="center" vertical="center"/>
      <protection locked="0"/>
    </xf>
    <xf numFmtId="0" fontId="32" fillId="21" borderId="0" xfId="16" applyFont="1" applyFill="1" applyAlignment="1" applyProtection="1">
      <alignment horizontal="center" vertical="center"/>
      <protection locked="0"/>
    </xf>
    <xf numFmtId="0" fontId="29" fillId="21" borderId="0" xfId="16" applyFont="1" applyFill="1" applyAlignment="1" applyProtection="1">
      <alignment horizontal="center" vertical="center" shrinkToFit="1"/>
      <protection locked="0"/>
    </xf>
    <xf numFmtId="0" fontId="29" fillId="21" borderId="11" xfId="16" applyFont="1" applyFill="1" applyBorder="1" applyAlignment="1" applyProtection="1">
      <alignment horizontal="center" vertical="center" shrinkToFit="1"/>
      <protection locked="0"/>
    </xf>
    <xf numFmtId="0" fontId="21" fillId="21" borderId="11" xfId="16" applyFont="1" applyFill="1" applyBorder="1" applyAlignment="1" applyProtection="1">
      <alignment horizontal="center" vertical="center"/>
      <protection locked="0"/>
    </xf>
    <xf numFmtId="0" fontId="29" fillId="21" borderId="11" xfId="16" applyFont="1" applyFill="1" applyBorder="1" applyAlignment="1" applyProtection="1">
      <alignment vertical="center" shrinkToFit="1"/>
      <protection locked="0"/>
    </xf>
    <xf numFmtId="0" fontId="21" fillId="21" borderId="11" xfId="16" applyFont="1" applyFill="1" applyBorder="1" applyAlignment="1" applyProtection="1">
      <alignment horizontal="center" vertical="center" shrinkToFit="1"/>
      <protection locked="0"/>
    </xf>
    <xf numFmtId="0" fontId="29" fillId="21" borderId="11" xfId="15" applyFont="1" applyFill="1" applyBorder="1" applyAlignment="1" applyProtection="1">
      <alignment vertical="center"/>
      <protection locked="0"/>
    </xf>
    <xf numFmtId="0" fontId="29" fillId="21" borderId="11" xfId="16" applyFont="1" applyFill="1" applyBorder="1" applyAlignment="1">
      <alignment horizontal="center" vertical="center" shrinkToFit="1"/>
    </xf>
    <xf numFmtId="176" fontId="29" fillId="21" borderId="11" xfId="15" applyNumberFormat="1" applyFont="1" applyFill="1" applyBorder="1" applyAlignment="1">
      <alignment vertical="center"/>
    </xf>
    <xf numFmtId="176" fontId="29" fillId="21" borderId="11" xfId="16" applyNumberFormat="1" applyFont="1" applyFill="1" applyBorder="1" applyAlignment="1">
      <alignment horizontal="right" vertical="center"/>
    </xf>
    <xf numFmtId="176" fontId="12" fillId="21" borderId="12" xfId="16" applyNumberFormat="1" applyFont="1" applyFill="1" applyBorder="1" applyAlignment="1">
      <alignment horizontal="center" vertical="center"/>
    </xf>
    <xf numFmtId="0" fontId="34" fillId="21" borderId="11" xfId="16" applyFont="1" applyFill="1" applyBorder="1" applyAlignment="1" applyProtection="1">
      <alignment horizontal="center" vertical="center"/>
      <protection locked="0"/>
    </xf>
    <xf numFmtId="0" fontId="29" fillId="21" borderId="13" xfId="15" applyFont="1" applyFill="1" applyBorder="1" applyAlignment="1">
      <alignment vertical="center"/>
    </xf>
    <xf numFmtId="0" fontId="29" fillId="21" borderId="11" xfId="16" applyFont="1" applyFill="1" applyBorder="1" applyAlignment="1">
      <alignment horizontal="left" vertical="center"/>
    </xf>
    <xf numFmtId="38" fontId="29" fillId="21" borderId="11" xfId="17" applyFont="1" applyFill="1" applyBorder="1" applyAlignment="1">
      <alignment horizontal="right" vertical="center"/>
    </xf>
    <xf numFmtId="6" fontId="21" fillId="21" borderId="11" xfId="14" applyFont="1" applyFill="1" applyBorder="1" applyAlignment="1">
      <alignment horizontal="right" vertical="center"/>
    </xf>
    <xf numFmtId="6" fontId="21" fillId="21" borderId="11" xfId="14" applyFont="1" applyFill="1" applyBorder="1" applyAlignment="1">
      <alignment vertical="center"/>
    </xf>
    <xf numFmtId="14" fontId="29" fillId="21" borderId="11" xfId="16" applyNumberFormat="1" applyFont="1" applyFill="1" applyBorder="1" applyAlignment="1">
      <alignment horizontal="center" vertical="center"/>
    </xf>
    <xf numFmtId="0" fontId="21" fillId="21" borderId="12" xfId="16" applyFont="1" applyFill="1" applyBorder="1" applyAlignment="1">
      <alignment horizontal="center" vertical="center" shrinkToFit="1"/>
    </xf>
    <xf numFmtId="176" fontId="21" fillId="21" borderId="12" xfId="16" applyNumberFormat="1" applyFont="1" applyFill="1" applyBorder="1" applyAlignment="1">
      <alignment horizontal="right" vertical="center"/>
    </xf>
    <xf numFmtId="176" fontId="21" fillId="21" borderId="11" xfId="16" applyNumberFormat="1" applyFont="1" applyFill="1" applyBorder="1" applyAlignment="1">
      <alignment horizontal="right" vertical="center"/>
    </xf>
    <xf numFmtId="0" fontId="12" fillId="21" borderId="11" xfId="16" applyFont="1" applyFill="1" applyBorder="1" applyAlignment="1">
      <alignment horizontal="center" vertical="center"/>
    </xf>
    <xf numFmtId="0" fontId="29" fillId="21" borderId="11" xfId="16" applyFont="1" applyFill="1" applyBorder="1" applyAlignment="1">
      <alignment vertical="center" wrapText="1"/>
    </xf>
    <xf numFmtId="0" fontId="21" fillId="21" borderId="11" xfId="16" applyFont="1" applyFill="1" applyBorder="1" applyAlignment="1">
      <alignment vertical="center" shrinkToFit="1"/>
    </xf>
    <xf numFmtId="0" fontId="21" fillId="21" borderId="11" xfId="16" applyFont="1" applyFill="1" applyBorder="1" applyAlignment="1">
      <alignment horizontal="left" vertical="center"/>
    </xf>
    <xf numFmtId="176" fontId="21" fillId="0" borderId="11" xfId="16" applyNumberFormat="1" applyFont="1" applyBorder="1" applyAlignment="1" applyProtection="1">
      <alignment horizontal="right" vertical="center"/>
      <protection locked="0"/>
    </xf>
    <xf numFmtId="0" fontId="21" fillId="0" borderId="12" xfId="16" applyFont="1" applyBorder="1" applyAlignment="1" applyProtection="1">
      <alignment horizontal="center" vertical="center"/>
      <protection locked="0"/>
    </xf>
    <xf numFmtId="0" fontId="29" fillId="0" borderId="12" xfId="16" applyFont="1" applyBorder="1" applyAlignment="1" applyProtection="1">
      <alignment vertical="center" shrinkToFit="1"/>
      <protection locked="0"/>
    </xf>
    <xf numFmtId="0" fontId="21" fillId="0" borderId="12" xfId="16" applyFont="1" applyBorder="1" applyAlignment="1" applyProtection="1">
      <alignment horizontal="center" vertical="center" shrinkToFit="1"/>
      <protection locked="0"/>
    </xf>
    <xf numFmtId="0" fontId="43" fillId="0" borderId="11" xfId="15" applyFont="1" applyBorder="1" applyAlignment="1" applyProtection="1">
      <alignment vertical="center"/>
      <protection locked="0"/>
    </xf>
    <xf numFmtId="176" fontId="29" fillId="0" borderId="12" xfId="16" applyNumberFormat="1" applyFont="1" applyBorder="1" applyAlignment="1" applyProtection="1">
      <alignment horizontal="right" vertical="center"/>
      <protection locked="0"/>
    </xf>
    <xf numFmtId="0" fontId="29" fillId="0" borderId="12" xfId="16" applyFont="1" applyBorder="1" applyAlignment="1">
      <alignment horizontal="center" vertical="center" shrinkToFit="1"/>
    </xf>
    <xf numFmtId="0" fontId="29" fillId="0" borderId="17" xfId="16" applyFont="1" applyBorder="1" applyAlignment="1">
      <alignment horizontal="left" vertical="center"/>
    </xf>
    <xf numFmtId="38" fontId="29" fillId="0" borderId="12" xfId="17" applyFont="1" applyBorder="1" applyAlignment="1">
      <alignment horizontal="right" vertical="center"/>
    </xf>
    <xf numFmtId="179" fontId="29" fillId="0" borderId="12" xfId="14" applyNumberFormat="1" applyFont="1" applyFill="1" applyBorder="1" applyAlignment="1">
      <alignment horizontal="right" vertical="center"/>
    </xf>
    <xf numFmtId="0" fontId="64" fillId="0" borderId="0" xfId="16" applyFont="1" applyAlignment="1">
      <alignment horizontal="center" vertical="center"/>
    </xf>
    <xf numFmtId="0" fontId="64" fillId="0" borderId="0" xfId="16" applyFont="1" applyAlignment="1" applyProtection="1">
      <alignment horizontal="center" vertical="center"/>
      <protection locked="0"/>
    </xf>
    <xf numFmtId="0" fontId="64" fillId="0" borderId="0" xfId="16" applyFont="1" applyAlignment="1" applyProtection="1">
      <alignment horizontal="left" vertical="top"/>
      <protection locked="0"/>
    </xf>
    <xf numFmtId="0" fontId="64" fillId="0" borderId="0" xfId="16" applyFont="1" applyAlignment="1" applyProtection="1">
      <alignment horizontal="left" vertical="center"/>
      <protection locked="0"/>
    </xf>
    <xf numFmtId="0" fontId="29" fillId="0" borderId="4" xfId="16" applyFont="1" applyBorder="1" applyAlignment="1" applyProtection="1">
      <alignment horizontal="center" vertical="center" wrapText="1"/>
      <protection locked="0"/>
    </xf>
    <xf numFmtId="0" fontId="21" fillId="0" borderId="4" xfId="16" applyFont="1" applyBorder="1" applyAlignment="1" applyProtection="1">
      <alignment horizontal="center" vertical="center" shrinkToFit="1"/>
      <protection locked="0"/>
    </xf>
    <xf numFmtId="0" fontId="29" fillId="0" borderId="4" xfId="16" applyFont="1" applyBorder="1" applyAlignment="1" applyProtection="1">
      <alignment horizontal="center" vertical="center"/>
      <protection locked="0"/>
    </xf>
    <xf numFmtId="38" fontId="21" fillId="0" borderId="4" xfId="17" applyFont="1" applyFill="1" applyBorder="1" applyAlignment="1" applyProtection="1">
      <alignment horizontal="center" vertical="center" wrapText="1"/>
      <protection locked="0"/>
    </xf>
    <xf numFmtId="38" fontId="15" fillId="0" borderId="4" xfId="17" applyFont="1" applyFill="1" applyBorder="1" applyAlignment="1" applyProtection="1">
      <alignment horizontal="center" vertical="center" wrapText="1"/>
      <protection locked="0"/>
    </xf>
    <xf numFmtId="0" fontId="65" fillId="0" borderId="0" xfId="16" applyFont="1" applyAlignment="1" applyProtection="1">
      <alignment horizontal="center" vertical="center" wrapText="1"/>
      <protection locked="0"/>
    </xf>
    <xf numFmtId="0" fontId="29" fillId="0" borderId="0" xfId="16" applyFont="1" applyAlignment="1" applyProtection="1">
      <alignment horizontal="center" vertical="center" wrapText="1"/>
      <protection locked="0"/>
    </xf>
    <xf numFmtId="0" fontId="29" fillId="0" borderId="0" xfId="16" applyFont="1" applyAlignment="1" applyProtection="1">
      <alignment horizontal="left" vertical="top" wrapText="1"/>
      <protection locked="0"/>
    </xf>
    <xf numFmtId="0" fontId="29" fillId="0" borderId="0" xfId="16" applyFont="1" applyAlignment="1" applyProtection="1">
      <alignment horizontal="center" vertical="top" wrapText="1"/>
      <protection locked="0"/>
    </xf>
    <xf numFmtId="56" fontId="29" fillId="0" borderId="0" xfId="16" applyNumberFormat="1" applyFont="1" applyAlignment="1" applyProtection="1">
      <alignment horizontal="right" vertical="top" wrapText="1"/>
      <protection locked="0"/>
    </xf>
    <xf numFmtId="0" fontId="29" fillId="0" borderId="0" xfId="16" applyFont="1" applyAlignment="1" applyProtection="1">
      <alignment horizontal="right" vertical="top" wrapText="1"/>
      <protection locked="0"/>
    </xf>
    <xf numFmtId="0" fontId="29" fillId="0" borderId="0" xfId="16" applyFont="1" applyAlignment="1" applyProtection="1">
      <alignment horizontal="right" vertical="top"/>
      <protection locked="0"/>
    </xf>
    <xf numFmtId="49" fontId="21" fillId="0" borderId="0" xfId="16" applyNumberFormat="1" applyFont="1" applyAlignment="1" applyProtection="1">
      <alignment horizontal="center" vertical="top"/>
      <protection locked="0"/>
    </xf>
    <xf numFmtId="49" fontId="29" fillId="0" borderId="0" xfId="16" applyNumberFormat="1" applyFont="1" applyAlignment="1" applyProtection="1">
      <alignment horizontal="left" vertical="center" shrinkToFit="1"/>
      <protection locked="0"/>
    </xf>
    <xf numFmtId="49" fontId="29" fillId="0" borderId="18" xfId="16" applyNumberFormat="1" applyFont="1" applyBorder="1" applyAlignment="1" applyProtection="1">
      <alignment horizontal="left" vertical="center" shrinkToFit="1"/>
      <protection locked="0"/>
    </xf>
    <xf numFmtId="0" fontId="29" fillId="0" borderId="18" xfId="16" applyFont="1" applyBorder="1" applyAlignment="1" applyProtection="1">
      <alignment horizontal="center" vertical="center" wrapText="1"/>
      <protection locked="0"/>
    </xf>
    <xf numFmtId="0" fontId="21" fillId="0" borderId="18" xfId="16" applyFont="1" applyBorder="1" applyAlignment="1" applyProtection="1">
      <alignment horizontal="left" vertical="center" shrinkToFit="1"/>
      <protection locked="0"/>
    </xf>
    <xf numFmtId="0" fontId="29" fillId="0" borderId="19" xfId="16" applyFont="1" applyBorder="1" applyAlignment="1" applyProtection="1">
      <alignment horizontal="center" vertical="center" wrapText="1"/>
      <protection locked="0"/>
    </xf>
    <xf numFmtId="0" fontId="29" fillId="0" borderId="18" xfId="16" applyFont="1" applyBorder="1" applyAlignment="1" applyProtection="1">
      <alignment horizontal="center" vertical="center" shrinkToFit="1"/>
      <protection locked="0"/>
    </xf>
    <xf numFmtId="0" fontId="29" fillId="0" borderId="20" xfId="16" applyFont="1" applyBorder="1" applyAlignment="1" applyProtection="1">
      <alignment horizontal="center" vertical="center" wrapText="1"/>
      <protection locked="0"/>
    </xf>
    <xf numFmtId="0" fontId="29" fillId="0" borderId="21" xfId="16" applyFont="1" applyBorder="1" applyAlignment="1" applyProtection="1">
      <alignment horizontal="center" vertical="center" wrapText="1"/>
      <protection locked="0"/>
    </xf>
    <xf numFmtId="0" fontId="29" fillId="0" borderId="22" xfId="16" applyFont="1" applyBorder="1" applyAlignment="1" applyProtection="1">
      <alignment horizontal="center" vertical="center" shrinkToFit="1"/>
      <protection locked="0"/>
    </xf>
    <xf numFmtId="0" fontId="29" fillId="0" borderId="18" xfId="16" applyFont="1" applyBorder="1" applyAlignment="1">
      <alignment horizontal="center" vertical="center" wrapText="1"/>
    </xf>
    <xf numFmtId="0" fontId="29" fillId="0" borderId="20" xfId="16" applyFont="1" applyBorder="1" applyAlignment="1">
      <alignment horizontal="center" vertical="center" wrapText="1"/>
    </xf>
    <xf numFmtId="0" fontId="29" fillId="0" borderId="19" xfId="16" applyFont="1" applyBorder="1" applyAlignment="1" applyProtection="1">
      <alignment horizontal="center" vertical="center"/>
      <protection locked="0"/>
    </xf>
    <xf numFmtId="0" fontId="29" fillId="0" borderId="23" xfId="16" applyFont="1" applyBorder="1" applyAlignment="1">
      <alignment horizontal="center" vertical="center"/>
    </xf>
    <xf numFmtId="0" fontId="29" fillId="0" borderId="21" xfId="16" applyFont="1" applyBorder="1" applyAlignment="1">
      <alignment horizontal="center" vertical="center"/>
    </xf>
    <xf numFmtId="38" fontId="29" fillId="0" borderId="22" xfId="17" applyFont="1" applyFill="1" applyBorder="1" applyAlignment="1">
      <alignment horizontal="center" vertical="center" wrapText="1"/>
    </xf>
    <xf numFmtId="6" fontId="29" fillId="0" borderId="22" xfId="14" applyFont="1" applyFill="1" applyBorder="1" applyAlignment="1">
      <alignment horizontal="center" vertical="center" wrapText="1"/>
    </xf>
    <xf numFmtId="6" fontId="29" fillId="0" borderId="18" xfId="14" applyFont="1" applyFill="1" applyBorder="1" applyAlignment="1">
      <alignment horizontal="center" vertical="center" wrapText="1"/>
    </xf>
    <xf numFmtId="0" fontId="29" fillId="0" borderId="18" xfId="16" applyFont="1" applyBorder="1" applyAlignment="1">
      <alignment horizontal="center" vertical="center"/>
    </xf>
    <xf numFmtId="0" fontId="29" fillId="0" borderId="18" xfId="16" applyFont="1" applyBorder="1" applyAlignment="1">
      <alignment horizontal="left" vertical="center" wrapText="1" shrinkToFit="1"/>
    </xf>
    <xf numFmtId="0" fontId="21" fillId="0" borderId="18" xfId="16" applyFont="1" applyBorder="1" applyAlignment="1">
      <alignment horizontal="center" vertical="center" shrinkToFit="1"/>
    </xf>
    <xf numFmtId="176" fontId="21" fillId="0" borderId="18" xfId="16" applyNumberFormat="1" applyFont="1" applyBorder="1" applyAlignment="1">
      <alignment horizontal="center" vertical="center"/>
    </xf>
    <xf numFmtId="176" fontId="12" fillId="0" borderId="18" xfId="16" applyNumberFormat="1" applyFont="1" applyBorder="1" applyAlignment="1">
      <alignment horizontal="center" vertical="center"/>
    </xf>
    <xf numFmtId="0" fontId="29" fillId="0" borderId="18" xfId="16" applyFont="1" applyBorder="1" applyAlignment="1">
      <alignment horizontal="left" vertical="center" wrapText="1"/>
    </xf>
    <xf numFmtId="49" fontId="21" fillId="0" borderId="18" xfId="16" applyNumberFormat="1" applyFont="1" applyBorder="1" applyAlignment="1">
      <alignment horizontal="left" vertical="center" wrapText="1"/>
    </xf>
    <xf numFmtId="0" fontId="21" fillId="0" borderId="18" xfId="16" applyFont="1" applyBorder="1" applyAlignment="1">
      <alignment horizontal="left" vertical="center" shrinkToFit="1"/>
    </xf>
    <xf numFmtId="0" fontId="25" fillId="0" borderId="18" xfId="16" applyFont="1" applyBorder="1" applyAlignment="1">
      <alignment horizontal="center" vertical="center"/>
    </xf>
    <xf numFmtId="0" fontId="21" fillId="0" borderId="18" xfId="16" applyFont="1" applyBorder="1" applyAlignment="1">
      <alignment horizontal="left" vertical="center"/>
    </xf>
    <xf numFmtId="49" fontId="21" fillId="0" borderId="18" xfId="16" applyNumberFormat="1" applyFont="1" applyBorder="1" applyAlignment="1">
      <alignment horizontal="center" vertical="center"/>
    </xf>
    <xf numFmtId="49" fontId="21" fillId="0" borderId="18" xfId="16" applyNumberFormat="1" applyFont="1" applyBorder="1" applyAlignment="1">
      <alignment horizontal="left" vertical="center"/>
    </xf>
    <xf numFmtId="0" fontId="67" fillId="0" borderId="0" xfId="16" applyFont="1">
      <alignment vertical="center"/>
    </xf>
    <xf numFmtId="0" fontId="67" fillId="0" borderId="0" xfId="16" applyFont="1" applyProtection="1">
      <alignment vertical="center"/>
      <protection locked="0"/>
    </xf>
    <xf numFmtId="14" fontId="29" fillId="0" borderId="0" xfId="16" applyNumberFormat="1" applyFont="1" applyAlignment="1" applyProtection="1">
      <alignment horizontal="left"/>
      <protection locked="0"/>
    </xf>
    <xf numFmtId="0" fontId="65" fillId="0" borderId="0" xfId="16" applyFont="1" applyAlignment="1" applyProtection="1">
      <alignment horizontal="left" vertical="center" wrapText="1"/>
      <protection locked="0"/>
    </xf>
    <xf numFmtId="0" fontId="48" fillId="0" borderId="0" xfId="16" applyFont="1" applyProtection="1">
      <alignment vertical="center"/>
      <protection locked="0"/>
    </xf>
    <xf numFmtId="14" fontId="48" fillId="0" borderId="0" xfId="16" applyNumberFormat="1" applyFont="1" applyAlignment="1" applyProtection="1">
      <alignment horizontal="center" vertical="center"/>
      <protection locked="0"/>
    </xf>
    <xf numFmtId="14" fontId="68" fillId="0" borderId="0" xfId="16" applyNumberFormat="1" applyFont="1" applyAlignment="1" applyProtection="1">
      <alignment horizontal="center" vertical="center"/>
      <protection locked="0"/>
    </xf>
    <xf numFmtId="0" fontId="48" fillId="0" borderId="0" xfId="16" applyFont="1" applyAlignment="1" applyProtection="1">
      <alignment horizontal="center" vertical="center"/>
      <protection locked="0"/>
    </xf>
    <xf numFmtId="0" fontId="69" fillId="0" borderId="0" xfId="16" applyFont="1" applyAlignment="1" applyProtection="1">
      <alignment horizontal="center" vertical="center"/>
      <protection locked="0"/>
    </xf>
    <xf numFmtId="38" fontId="69" fillId="0" borderId="0" xfId="17" applyFont="1" applyFill="1" applyAlignment="1" applyProtection="1">
      <alignment horizontal="center" vertical="center"/>
      <protection locked="0"/>
    </xf>
    <xf numFmtId="0" fontId="65" fillId="0" borderId="0" xfId="16" applyFont="1" applyAlignment="1" applyProtection="1">
      <alignment horizontal="right" vertical="center"/>
      <protection locked="0"/>
    </xf>
    <xf numFmtId="56" fontId="48" fillId="0" borderId="0" xfId="16" applyNumberFormat="1" applyFont="1" applyAlignment="1" applyProtection="1">
      <alignment horizontal="center" vertical="center"/>
      <protection locked="0"/>
    </xf>
    <xf numFmtId="56" fontId="48" fillId="0" borderId="0" xfId="16" applyNumberFormat="1" applyFont="1" applyAlignment="1" applyProtection="1">
      <alignment horizontal="center"/>
      <protection locked="0"/>
    </xf>
    <xf numFmtId="0" fontId="48" fillId="0" borderId="0" xfId="16" applyFont="1" applyAlignment="1" applyProtection="1">
      <alignment horizontal="center" vertical="center" wrapText="1"/>
      <protection locked="0"/>
    </xf>
    <xf numFmtId="49" fontId="29" fillId="0" borderId="0" xfId="16" applyNumberFormat="1" applyFont="1" applyAlignment="1" applyProtection="1">
      <alignment horizontal="center" vertical="center" wrapText="1" shrinkToFit="1"/>
      <protection locked="0"/>
    </xf>
    <xf numFmtId="49" fontId="29" fillId="0" borderId="11" xfId="16" applyNumberFormat="1" applyFont="1" applyBorder="1" applyAlignment="1" applyProtection="1">
      <alignment horizontal="center" vertical="center" wrapText="1" shrinkToFit="1"/>
      <protection locked="0"/>
    </xf>
    <xf numFmtId="49" fontId="29" fillId="0" borderId="24" xfId="16" applyNumberFormat="1" applyFont="1" applyBorder="1" applyAlignment="1" applyProtection="1">
      <alignment horizontal="center" vertical="center" wrapText="1" shrinkToFit="1"/>
      <protection locked="0"/>
    </xf>
    <xf numFmtId="49" fontId="29" fillId="6" borderId="11" xfId="16" applyNumberFormat="1" applyFont="1" applyFill="1" applyBorder="1" applyAlignment="1" applyProtection="1">
      <alignment horizontal="center" vertical="center" wrapText="1" shrinkToFit="1"/>
      <protection locked="0"/>
    </xf>
    <xf numFmtId="49" fontId="29" fillId="0" borderId="24" xfId="16" applyNumberFormat="1" applyFont="1" applyBorder="1" applyAlignment="1" applyProtection="1">
      <alignment horizontal="center" vertical="center" shrinkToFit="1"/>
      <protection locked="0"/>
    </xf>
    <xf numFmtId="49" fontId="29" fillId="0" borderId="25" xfId="16" applyNumberFormat="1" applyFont="1" applyBorder="1" applyAlignment="1" applyProtection="1">
      <alignment horizontal="center" vertical="center" shrinkToFit="1"/>
      <protection locked="0"/>
    </xf>
    <xf numFmtId="0" fontId="29" fillId="0" borderId="26" xfId="16" applyFont="1" applyBorder="1" applyAlignment="1" applyProtection="1">
      <alignment horizontal="left" vertical="center"/>
      <protection locked="0"/>
    </xf>
    <xf numFmtId="49" fontId="29" fillId="0" borderId="27" xfId="16" applyNumberFormat="1" applyFont="1" applyBorder="1" applyAlignment="1" applyProtection="1">
      <alignment horizontal="center" vertical="center" shrinkToFit="1"/>
      <protection locked="0"/>
    </xf>
    <xf numFmtId="49" fontId="29" fillId="0" borderId="28" xfId="16" applyNumberFormat="1" applyFont="1" applyBorder="1" applyAlignment="1" applyProtection="1">
      <alignment horizontal="center" vertical="center" shrinkToFit="1"/>
      <protection locked="0"/>
    </xf>
    <xf numFmtId="49" fontId="29" fillId="0" borderId="29" xfId="16" applyNumberFormat="1" applyFont="1" applyBorder="1" applyAlignment="1" applyProtection="1">
      <alignment horizontal="center" vertical="center" shrinkToFit="1"/>
      <protection locked="0"/>
    </xf>
    <xf numFmtId="0" fontId="29" fillId="0" borderId="29" xfId="16" applyFont="1" applyBorder="1" applyAlignment="1" applyProtection="1">
      <alignment horizontal="left" vertical="center"/>
      <protection locked="0"/>
    </xf>
    <xf numFmtId="49" fontId="29" fillId="0" borderId="30" xfId="16" applyNumberFormat="1" applyFont="1" applyBorder="1" applyAlignment="1" applyProtection="1">
      <alignment horizontal="center" vertical="center" shrinkToFit="1"/>
      <protection locked="0"/>
    </xf>
    <xf numFmtId="0" fontId="29" fillId="0" borderId="31" xfId="16" applyFont="1" applyBorder="1" applyAlignment="1" applyProtection="1">
      <alignment horizontal="center" vertical="center"/>
      <protection locked="0"/>
    </xf>
    <xf numFmtId="0" fontId="29" fillId="0" borderId="29" xfId="16" applyFont="1" applyBorder="1" applyAlignment="1" applyProtection="1">
      <alignment horizontal="center" vertical="center"/>
      <protection locked="0"/>
    </xf>
    <xf numFmtId="49" fontId="29" fillId="0" borderId="11" xfId="16" applyNumberFormat="1" applyFont="1" applyBorder="1" applyAlignment="1">
      <alignment horizontal="center" vertical="center" shrinkToFit="1"/>
    </xf>
    <xf numFmtId="49" fontId="29" fillId="0" borderId="32" xfId="16" applyNumberFormat="1" applyFont="1" applyBorder="1" applyAlignment="1">
      <alignment horizontal="center" vertical="center" shrinkToFit="1"/>
    </xf>
    <xf numFmtId="49" fontId="29" fillId="0" borderId="11" xfId="16" applyNumberFormat="1" applyFont="1" applyBorder="1" applyAlignment="1">
      <alignment horizontal="center" vertical="center" wrapText="1" shrinkToFit="1"/>
    </xf>
    <xf numFmtId="49" fontId="29" fillId="6" borderId="24" xfId="16" applyNumberFormat="1" applyFont="1" applyFill="1" applyBorder="1" applyAlignment="1" applyProtection="1">
      <alignment horizontal="center" vertical="center" shrinkToFit="1"/>
      <protection locked="0"/>
    </xf>
    <xf numFmtId="0" fontId="29" fillId="0" borderId="28" xfId="16" applyFont="1" applyBorder="1" applyAlignment="1">
      <alignment horizontal="right" vertical="center"/>
    </xf>
    <xf numFmtId="0" fontId="29" fillId="0" borderId="29" xfId="16" applyFont="1" applyBorder="1" applyAlignment="1">
      <alignment horizontal="right" vertical="center"/>
    </xf>
    <xf numFmtId="0" fontId="29" fillId="0" borderId="29" xfId="16" applyFont="1" applyBorder="1" applyAlignment="1">
      <alignment horizontal="left" vertical="center"/>
    </xf>
    <xf numFmtId="0" fontId="36" fillId="0" borderId="30" xfId="16" applyFont="1" applyBorder="1" applyAlignment="1">
      <alignment horizontal="center" vertical="center"/>
    </xf>
    <xf numFmtId="0" fontId="29" fillId="0" borderId="30" xfId="16" applyFont="1" applyBorder="1" applyAlignment="1">
      <alignment horizontal="right" vertical="center"/>
    </xf>
    <xf numFmtId="38" fontId="65" fillId="0" borderId="0" xfId="17" applyFont="1" applyAlignment="1">
      <alignment horizontal="right" vertical="center"/>
    </xf>
    <xf numFmtId="6" fontId="65" fillId="0" borderId="0" xfId="14" applyFont="1" applyFill="1" applyAlignment="1">
      <alignment horizontal="center"/>
    </xf>
    <xf numFmtId="6" fontId="48" fillId="0" borderId="0" xfId="14" applyFont="1" applyFill="1" applyAlignment="1">
      <alignment vertical="center"/>
    </xf>
    <xf numFmtId="0" fontId="48" fillId="0" borderId="0" xfId="16" applyFont="1" applyAlignment="1">
      <alignment horizontal="center" vertical="center" shrinkToFit="1"/>
    </xf>
    <xf numFmtId="176" fontId="21" fillId="0" borderId="0" xfId="16" applyNumberFormat="1" applyFont="1" applyAlignment="1">
      <alignment horizontal="right" vertical="center"/>
    </xf>
    <xf numFmtId="176" fontId="57" fillId="0" borderId="0" xfId="16" applyNumberFormat="1" applyFont="1" applyAlignment="1">
      <alignment horizontal="right" vertical="center" wrapText="1"/>
    </xf>
    <xf numFmtId="0" fontId="48" fillId="0" borderId="0" xfId="16" applyFont="1" applyAlignment="1">
      <alignment horizontal="center" vertical="center"/>
    </xf>
    <xf numFmtId="0" fontId="65" fillId="0" borderId="0" xfId="16" applyFont="1" applyAlignment="1">
      <alignment horizontal="left" vertical="center" wrapText="1"/>
    </xf>
    <xf numFmtId="0" fontId="65" fillId="0" borderId="0" xfId="16" applyFont="1" applyAlignment="1">
      <alignment horizontal="left" vertical="center" wrapText="1" indent="1"/>
    </xf>
    <xf numFmtId="0" fontId="21" fillId="0" borderId="0" xfId="16" applyFont="1">
      <alignment vertical="center"/>
    </xf>
    <xf numFmtId="0" fontId="24" fillId="0" borderId="0" xfId="16" applyFont="1" applyAlignment="1">
      <alignment horizontal="center" vertical="center"/>
    </xf>
    <xf numFmtId="49" fontId="48" fillId="0" borderId="0" xfId="16" applyNumberFormat="1" applyFont="1" applyAlignment="1">
      <alignment horizontal="left" vertical="center"/>
    </xf>
    <xf numFmtId="0" fontId="48" fillId="0" borderId="0" xfId="16" applyFont="1" applyAlignment="1">
      <alignment horizontal="left" vertical="center"/>
    </xf>
    <xf numFmtId="0" fontId="65" fillId="6" borderId="0" xfId="16" applyFont="1" applyFill="1" applyAlignment="1" applyProtection="1">
      <alignment horizontal="center" vertical="center" shrinkToFit="1"/>
      <protection locked="0"/>
    </xf>
    <xf numFmtId="14" fontId="65" fillId="6" borderId="0" xfId="16" applyNumberFormat="1" applyFont="1" applyFill="1" applyAlignment="1" applyProtection="1">
      <alignment horizontal="center" vertical="center" shrinkToFit="1"/>
      <protection locked="0"/>
    </xf>
    <xf numFmtId="38" fontId="21" fillId="0" borderId="0" xfId="17" applyFont="1" applyFill="1" applyProtection="1">
      <alignment vertical="center"/>
      <protection locked="0"/>
    </xf>
    <xf numFmtId="38" fontId="33" fillId="0" borderId="0" xfId="17" applyFont="1" applyFill="1" applyProtection="1">
      <alignment vertical="center"/>
      <protection locked="0"/>
    </xf>
    <xf numFmtId="56" fontId="29" fillId="0" borderId="0" xfId="16" applyNumberFormat="1" applyFont="1" applyAlignment="1" applyProtection="1">
      <alignment horizontal="center" vertical="center"/>
      <protection locked="0"/>
    </xf>
    <xf numFmtId="56" fontId="29" fillId="0" borderId="0" xfId="16" applyNumberFormat="1" applyFont="1" applyAlignment="1" applyProtection="1">
      <alignment horizontal="left" vertical="center"/>
      <protection locked="0"/>
    </xf>
    <xf numFmtId="176" fontId="31" fillId="0" borderId="0" xfId="16" applyNumberFormat="1" applyFont="1" applyAlignment="1" applyProtection="1">
      <alignment horizontal="center" vertical="center"/>
      <protection locked="0"/>
    </xf>
    <xf numFmtId="0" fontId="25" fillId="0" borderId="33" xfId="16" applyFont="1" applyBorder="1" applyProtection="1">
      <alignment vertical="center"/>
      <protection locked="0"/>
    </xf>
    <xf numFmtId="0" fontId="57" fillId="0" borderId="0" xfId="16" applyFont="1" applyAlignment="1" applyProtection="1">
      <alignment horizontal="right" vertical="center"/>
      <protection locked="0"/>
    </xf>
    <xf numFmtId="0" fontId="57" fillId="0" borderId="34" xfId="16" applyFont="1" applyBorder="1" applyAlignment="1">
      <alignment horizontal="right" vertical="center"/>
    </xf>
    <xf numFmtId="176" fontId="31" fillId="0" borderId="0" xfId="16" applyNumberFormat="1" applyFont="1" applyAlignment="1">
      <alignment horizontal="right" vertical="center"/>
    </xf>
    <xf numFmtId="0" fontId="57" fillId="0" borderId="0" xfId="16" applyFont="1" applyAlignment="1">
      <alignment horizontal="right" vertical="center"/>
    </xf>
    <xf numFmtId="6" fontId="21" fillId="0" borderId="0" xfId="14" applyFont="1" applyFill="1" applyAlignment="1">
      <alignment horizontal="right" vertical="center"/>
    </xf>
    <xf numFmtId="0" fontId="21" fillId="0" borderId="0" xfId="16" applyFont="1" applyAlignment="1">
      <alignment horizontal="center" vertical="center"/>
    </xf>
    <xf numFmtId="0" fontId="21" fillId="0" borderId="0" xfId="16" applyFont="1" applyAlignment="1">
      <alignment horizontal="center" vertical="center" shrinkToFit="1"/>
    </xf>
    <xf numFmtId="0" fontId="29" fillId="0" borderId="0" xfId="16" applyFont="1" applyAlignment="1">
      <alignment horizontal="left" vertical="center" wrapText="1"/>
    </xf>
    <xf numFmtId="49" fontId="21" fillId="0" borderId="0" xfId="16" applyNumberFormat="1" applyFont="1" applyAlignment="1">
      <alignment horizontal="left" vertical="center"/>
    </xf>
    <xf numFmtId="14" fontId="65" fillId="0" borderId="0" xfId="16" applyNumberFormat="1" applyFont="1" applyAlignment="1" applyProtection="1">
      <alignment horizontal="center" vertical="center" shrinkToFit="1"/>
      <protection locked="0"/>
    </xf>
    <xf numFmtId="0" fontId="29" fillId="6" borderId="0" xfId="16" applyFont="1" applyFill="1" applyAlignment="1" applyProtection="1">
      <alignment horizontal="center" vertical="center"/>
      <protection locked="0"/>
    </xf>
    <xf numFmtId="0" fontId="29" fillId="6" borderId="0" xfId="16" applyFont="1" applyFill="1" applyAlignment="1" applyProtection="1">
      <alignment horizontal="center" vertical="center" shrinkToFit="1"/>
      <protection locked="0"/>
    </xf>
    <xf numFmtId="0" fontId="29" fillId="0" borderId="0" xfId="16" applyFont="1" applyAlignment="1" applyProtection="1">
      <alignment vertical="center" shrinkToFit="1"/>
      <protection locked="0"/>
    </xf>
    <xf numFmtId="0" fontId="21" fillId="6" borderId="0" xfId="16" applyFont="1" applyFill="1" applyAlignment="1" applyProtection="1">
      <alignment horizontal="center" vertical="center"/>
      <protection locked="0"/>
    </xf>
    <xf numFmtId="0" fontId="25" fillId="6" borderId="0" xfId="16" applyFont="1" applyFill="1" applyProtection="1">
      <alignment vertical="center"/>
      <protection locked="0"/>
    </xf>
    <xf numFmtId="176" fontId="12" fillId="0" borderId="35" xfId="16" applyNumberFormat="1" applyFont="1" applyBorder="1" applyAlignment="1">
      <alignment horizontal="right" vertical="center"/>
    </xf>
    <xf numFmtId="0" fontId="70" fillId="0" borderId="0" xfId="16" applyFont="1">
      <alignment vertical="center"/>
    </xf>
    <xf numFmtId="0" fontId="21" fillId="6" borderId="0" xfId="16" applyFont="1" applyFill="1" applyAlignment="1" applyProtection="1">
      <alignment horizontal="left" vertical="center"/>
      <protection locked="0"/>
    </xf>
    <xf numFmtId="14" fontId="48" fillId="0" borderId="0" xfId="16" applyNumberFormat="1" applyFont="1" applyAlignment="1" applyProtection="1">
      <alignment vertical="center" wrapText="1" shrinkToFit="1"/>
      <protection locked="0"/>
    </xf>
    <xf numFmtId="14" fontId="48" fillId="0" borderId="0" xfId="16" applyNumberFormat="1" applyFont="1" applyAlignment="1" applyProtection="1">
      <alignment horizontal="center" vertical="center" wrapText="1" shrinkToFit="1"/>
      <protection locked="0"/>
    </xf>
    <xf numFmtId="14" fontId="48" fillId="6" borderId="0" xfId="16" applyNumberFormat="1" applyFont="1" applyFill="1" applyAlignment="1" applyProtection="1">
      <alignment horizontal="center" vertical="center" wrapText="1" shrinkToFit="1"/>
      <protection locked="0"/>
    </xf>
    <xf numFmtId="14" fontId="48" fillId="0" borderId="0" xfId="16" applyNumberFormat="1" applyFont="1" applyAlignment="1">
      <alignment horizontal="center" vertical="center" wrapText="1" shrinkToFit="1"/>
    </xf>
    <xf numFmtId="38" fontId="48" fillId="0" borderId="0" xfId="17" applyFont="1" applyAlignment="1">
      <alignment horizontal="right" vertical="center" wrapText="1" shrinkToFit="1"/>
    </xf>
    <xf numFmtId="14" fontId="48" fillId="0" borderId="0" xfId="16" applyNumberFormat="1" applyFont="1" applyAlignment="1">
      <alignment horizontal="right" vertical="center" wrapText="1" shrinkToFit="1"/>
    </xf>
    <xf numFmtId="14" fontId="48" fillId="0" borderId="0" xfId="16" applyNumberFormat="1" applyFont="1" applyAlignment="1">
      <alignment vertical="center" wrapText="1" shrinkToFit="1"/>
    </xf>
    <xf numFmtId="49" fontId="29" fillId="6" borderId="0" xfId="16" applyNumberFormat="1" applyFont="1" applyFill="1" applyAlignment="1" applyProtection="1">
      <alignment horizontal="center" vertical="center" shrinkToFit="1"/>
      <protection locked="0"/>
    </xf>
    <xf numFmtId="0" fontId="67" fillId="0" borderId="0" xfId="16" applyFont="1" applyAlignment="1" applyProtection="1">
      <alignment horizontal="left" vertical="center"/>
      <protection locked="0"/>
    </xf>
    <xf numFmtId="0" fontId="21" fillId="0" borderId="0" xfId="16" applyFont="1" applyAlignment="1" applyProtection="1">
      <alignment vertical="center" wrapText="1"/>
      <protection locked="0"/>
    </xf>
    <xf numFmtId="0" fontId="68" fillId="0" borderId="0" xfId="16" applyFont="1" applyProtection="1">
      <alignment vertical="center"/>
      <protection locked="0"/>
    </xf>
    <xf numFmtId="38" fontId="48" fillId="0" borderId="0" xfId="17" applyFont="1" applyFill="1" applyProtection="1">
      <alignment vertical="center"/>
      <protection locked="0"/>
    </xf>
    <xf numFmtId="38" fontId="71" fillId="0" borderId="0" xfId="17" applyFont="1" applyFill="1" applyProtection="1">
      <alignment vertical="center"/>
      <protection locked="0"/>
    </xf>
    <xf numFmtId="0" fontId="65" fillId="0" borderId="0" xfId="16" applyFont="1" applyAlignment="1" applyProtection="1">
      <alignment horizontal="center" vertical="center"/>
      <protection locked="0"/>
    </xf>
    <xf numFmtId="0" fontId="67" fillId="0" borderId="0" xfId="16" applyFont="1" applyAlignment="1" applyProtection="1">
      <alignment horizontal="right" vertical="center"/>
      <protection locked="0"/>
    </xf>
    <xf numFmtId="0" fontId="65" fillId="0" borderId="0" xfId="16" applyFont="1" applyAlignment="1" applyProtection="1">
      <alignment horizontal="left" vertical="center"/>
      <protection locked="0"/>
    </xf>
    <xf numFmtId="0" fontId="72" fillId="0" borderId="0" xfId="16" applyFont="1" applyAlignment="1" applyProtection="1">
      <alignment vertical="center" shrinkToFit="1"/>
      <protection locked="0"/>
    </xf>
    <xf numFmtId="176" fontId="12" fillId="0" borderId="0" xfId="16" applyNumberFormat="1" applyFont="1" applyAlignment="1" applyProtection="1">
      <alignment horizontal="center" vertical="center"/>
      <protection locked="0"/>
    </xf>
    <xf numFmtId="0" fontId="73" fillId="0" borderId="0" xfId="16" applyFont="1" applyAlignment="1" applyProtection="1">
      <alignment horizontal="center" vertical="center"/>
      <protection locked="0"/>
    </xf>
    <xf numFmtId="0" fontId="74" fillId="0" borderId="0" xfId="16" applyFont="1" applyAlignment="1" applyProtection="1">
      <alignment horizontal="right" vertical="center"/>
      <protection locked="0"/>
    </xf>
    <xf numFmtId="176" fontId="74" fillId="0" borderId="35" xfId="16" applyNumberFormat="1" applyFont="1" applyBorder="1" applyAlignment="1">
      <alignment horizontal="right" vertical="center"/>
    </xf>
    <xf numFmtId="176" fontId="74" fillId="0" borderId="0" xfId="16" applyNumberFormat="1" applyFont="1" applyAlignment="1">
      <alignment horizontal="right" vertical="center"/>
    </xf>
    <xf numFmtId="14" fontId="48" fillId="6" borderId="0" xfId="16" applyNumberFormat="1" applyFont="1" applyFill="1" applyAlignment="1">
      <alignment horizontal="center" vertical="center" wrapText="1" shrinkToFit="1"/>
    </xf>
    <xf numFmtId="0" fontId="36" fillId="6" borderId="0" xfId="16" applyFont="1" applyFill="1" applyAlignment="1">
      <alignment horizontal="left" vertical="center"/>
    </xf>
    <xf numFmtId="0" fontId="36" fillId="0" borderId="0" xfId="16" applyFont="1" applyAlignment="1">
      <alignment horizontal="center" vertical="center"/>
    </xf>
    <xf numFmtId="38" fontId="48" fillId="0" borderId="0" xfId="17" applyFont="1" applyFill="1" applyAlignment="1">
      <alignment horizontal="right" vertical="center" wrapText="1" shrinkToFit="1"/>
    </xf>
    <xf numFmtId="14" fontId="48" fillId="0" borderId="0" xfId="16" applyNumberFormat="1" applyFont="1" applyAlignment="1">
      <alignment horizontal="left" vertical="center" shrinkToFit="1"/>
    </xf>
    <xf numFmtId="0" fontId="36" fillId="0" borderId="0" xfId="16" applyFont="1" applyAlignment="1">
      <alignment horizontal="center" vertical="center" shrinkToFit="1"/>
    </xf>
    <xf numFmtId="179" fontId="36" fillId="0" borderId="0" xfId="16" applyNumberFormat="1" applyFont="1" applyAlignment="1">
      <alignment horizontal="right" vertical="center"/>
    </xf>
    <xf numFmtId="0" fontId="21" fillId="0" borderId="0" xfId="16" applyFont="1" applyAlignment="1">
      <alignment horizontal="left" vertical="center"/>
    </xf>
    <xf numFmtId="0" fontId="48" fillId="0" borderId="0" xfId="16" applyFont="1" applyAlignment="1">
      <alignment vertical="center" shrinkToFit="1"/>
    </xf>
    <xf numFmtId="0" fontId="75" fillId="0" borderId="0" xfId="16" applyFont="1" applyAlignment="1">
      <alignment horizontal="center" vertical="center"/>
    </xf>
    <xf numFmtId="0" fontId="75" fillId="0" borderId="0" xfId="16" applyFont="1" applyAlignment="1" applyProtection="1">
      <alignment horizontal="center" vertical="center"/>
      <protection locked="0"/>
    </xf>
    <xf numFmtId="0" fontId="75" fillId="0" borderId="0" xfId="16" applyFont="1" applyAlignment="1" applyProtection="1">
      <alignment horizontal="left" vertical="center"/>
      <protection locked="0"/>
    </xf>
    <xf numFmtId="0" fontId="76" fillId="0" borderId="0" xfId="16" applyFont="1" applyAlignment="1" applyProtection="1">
      <alignment horizontal="center" vertical="center"/>
      <protection locked="0"/>
    </xf>
    <xf numFmtId="38" fontId="73" fillId="0" borderId="0" xfId="17" applyFont="1" applyFill="1" applyAlignment="1" applyProtection="1">
      <alignment horizontal="center" vertical="center"/>
      <protection locked="0"/>
    </xf>
    <xf numFmtId="56" fontId="77" fillId="0" borderId="0" xfId="16" applyNumberFormat="1" applyFont="1" applyAlignment="1" applyProtection="1">
      <alignment horizontal="center" vertical="center"/>
      <protection locked="0"/>
    </xf>
    <xf numFmtId="0" fontId="77" fillId="0" borderId="0" xfId="16" applyFont="1" applyAlignment="1" applyProtection="1">
      <alignment horizontal="center" vertical="center"/>
      <protection locked="0"/>
    </xf>
    <xf numFmtId="0" fontId="76" fillId="0" borderId="0" xfId="16" applyFont="1" applyAlignment="1" applyProtection="1">
      <alignment horizontal="center" vertical="center" shrinkToFit="1"/>
      <protection locked="0"/>
    </xf>
    <xf numFmtId="0" fontId="73" fillId="0" borderId="0" xfId="16" applyFont="1" applyAlignment="1">
      <alignment horizontal="center" vertical="center"/>
    </xf>
    <xf numFmtId="176" fontId="57" fillId="0" borderId="35" xfId="16" applyNumberFormat="1" applyFont="1" applyBorder="1" applyAlignment="1">
      <alignment horizontal="right" vertical="center"/>
    </xf>
    <xf numFmtId="0" fontId="57" fillId="0" borderId="0" xfId="16" applyFont="1" applyAlignment="1">
      <alignment horizontal="center" vertical="center"/>
    </xf>
    <xf numFmtId="176" fontId="57" fillId="0" borderId="0" xfId="16" applyNumberFormat="1" applyFont="1" applyAlignment="1">
      <alignment horizontal="right" vertical="center"/>
    </xf>
    <xf numFmtId="0" fontId="77" fillId="0" borderId="0" xfId="16" applyFont="1" applyAlignment="1">
      <alignment horizontal="left" vertical="center"/>
    </xf>
    <xf numFmtId="38" fontId="73" fillId="0" borderId="0" xfId="17" applyFont="1" applyAlignment="1">
      <alignment horizontal="center" vertical="center"/>
    </xf>
    <xf numFmtId="0" fontId="73" fillId="0" borderId="0" xfId="16" applyFont="1" applyAlignment="1">
      <alignment horizontal="right" vertical="center"/>
    </xf>
    <xf numFmtId="0" fontId="33" fillId="0" borderId="0" xfId="16" applyFont="1" applyAlignment="1" applyProtection="1">
      <alignment horizontal="left" vertical="center"/>
      <protection locked="0"/>
    </xf>
    <xf numFmtId="0" fontId="77" fillId="0" borderId="0" xfId="16" applyFont="1" applyAlignment="1">
      <alignment horizontal="center" vertical="center"/>
    </xf>
    <xf numFmtId="0" fontId="77" fillId="0" borderId="0" xfId="16" applyFont="1" applyAlignment="1" applyProtection="1">
      <alignment horizontal="left" vertical="center"/>
      <protection locked="0"/>
    </xf>
    <xf numFmtId="38" fontId="77" fillId="0" borderId="0" xfId="17" applyFont="1" applyFill="1" applyAlignment="1" applyProtection="1">
      <alignment horizontal="center" vertical="center"/>
      <protection locked="0"/>
    </xf>
    <xf numFmtId="0" fontId="77" fillId="0" borderId="0" xfId="16" applyFont="1" applyAlignment="1" applyProtection="1">
      <alignment horizontal="center" vertical="center" shrinkToFit="1"/>
      <protection locked="0"/>
    </xf>
    <xf numFmtId="0" fontId="77" fillId="10" borderId="35" xfId="16" applyFont="1" applyFill="1" applyBorder="1" applyAlignment="1">
      <alignment horizontal="center" vertical="center"/>
    </xf>
    <xf numFmtId="0" fontId="77" fillId="10" borderId="0" xfId="16" applyFont="1" applyFill="1" applyAlignment="1">
      <alignment horizontal="center" vertical="center"/>
    </xf>
    <xf numFmtId="0" fontId="77" fillId="10" borderId="0" xfId="16" applyFont="1" applyFill="1" applyAlignment="1" applyProtection="1">
      <alignment horizontal="center" vertical="center"/>
      <protection locked="0"/>
    </xf>
    <xf numFmtId="38" fontId="77" fillId="10" borderId="0" xfId="17" applyFont="1" applyFill="1" applyAlignment="1">
      <alignment horizontal="center" vertical="center"/>
    </xf>
    <xf numFmtId="0" fontId="77" fillId="10" borderId="0" xfId="16" applyFont="1" applyFill="1" applyAlignment="1">
      <alignment horizontal="right" vertical="center"/>
    </xf>
    <xf numFmtId="0" fontId="77" fillId="10" borderId="0" xfId="16" applyFont="1" applyFill="1" applyAlignment="1" applyProtection="1">
      <alignment horizontal="center" vertical="center" shrinkToFit="1"/>
      <protection locked="0"/>
    </xf>
    <xf numFmtId="49" fontId="21" fillId="0" borderId="12" xfId="16" applyNumberFormat="1" applyFont="1" applyBorder="1" applyAlignment="1">
      <alignment horizontal="right" vertical="center"/>
    </xf>
    <xf numFmtId="49" fontId="21" fillId="0" borderId="11" xfId="16" applyNumberFormat="1" applyFont="1" applyBorder="1" applyAlignment="1">
      <alignment horizontal="right" vertical="center"/>
    </xf>
    <xf numFmtId="49" fontId="21" fillId="8" borderId="11" xfId="16" applyNumberFormat="1" applyFont="1" applyFill="1" applyBorder="1" applyAlignment="1">
      <alignment horizontal="right" vertical="center"/>
    </xf>
    <xf numFmtId="49" fontId="24" fillId="0" borderId="11" xfId="16" applyNumberFormat="1" applyFont="1" applyBorder="1" applyAlignment="1">
      <alignment horizontal="right" vertical="center"/>
    </xf>
    <xf numFmtId="49" fontId="21" fillId="21" borderId="11" xfId="16" applyNumberFormat="1" applyFont="1" applyFill="1" applyBorder="1" applyAlignment="1">
      <alignment horizontal="right" vertical="center"/>
    </xf>
    <xf numFmtId="49" fontId="21" fillId="13" borderId="11" xfId="16" applyNumberFormat="1" applyFont="1" applyFill="1" applyBorder="1" applyAlignment="1">
      <alignment horizontal="right" vertical="center"/>
    </xf>
    <xf numFmtId="49" fontId="21" fillId="15" borderId="11" xfId="16" applyNumberFormat="1" applyFont="1" applyFill="1" applyBorder="1" applyAlignment="1">
      <alignment horizontal="right" vertical="center"/>
    </xf>
    <xf numFmtId="49" fontId="21" fillId="20" borderId="11" xfId="16" applyNumberFormat="1" applyFont="1" applyFill="1" applyBorder="1" applyAlignment="1">
      <alignment horizontal="right" vertical="center"/>
    </xf>
    <xf numFmtId="0" fontId="21" fillId="9" borderId="11" xfId="16" applyFont="1" applyFill="1" applyBorder="1" applyAlignment="1">
      <alignment horizontal="right" vertical="center"/>
    </xf>
    <xf numFmtId="49" fontId="13" fillId="0" borderId="8" xfId="0" applyNumberFormat="1" applyFont="1" applyBorder="1" applyAlignment="1">
      <alignment horizontal="right" vertical="center"/>
    </xf>
    <xf numFmtId="49" fontId="13" fillId="0" borderId="5" xfId="0" applyNumberFormat="1" applyFont="1" applyBorder="1" applyAlignment="1">
      <alignment horizontal="right" vertical="center"/>
    </xf>
    <xf numFmtId="49" fontId="13" fillId="0" borderId="1" xfId="0" applyNumberFormat="1" applyFont="1" applyBorder="1" applyAlignment="1">
      <alignment horizontal="right" vertical="center"/>
    </xf>
    <xf numFmtId="49" fontId="25" fillId="0" borderId="1" xfId="0" applyNumberFormat="1" applyFont="1" applyBorder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14" fontId="20" fillId="0" borderId="8" xfId="0" applyNumberFormat="1" applyFont="1" applyBorder="1" applyAlignment="1">
      <alignment horizontal="left" vertical="center" shrinkToFit="1"/>
    </xf>
    <xf numFmtId="0" fontId="85" fillId="0" borderId="1" xfId="0" applyFont="1" applyBorder="1">
      <alignment vertical="center"/>
    </xf>
    <xf numFmtId="0" fontId="25" fillId="0" borderId="1" xfId="0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>
      <alignment horizontal="right" vertical="center"/>
    </xf>
    <xf numFmtId="0" fontId="12" fillId="0" borderId="8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38" fontId="26" fillId="0" borderId="8" xfId="10" applyFont="1" applyFill="1" applyBorder="1">
      <alignment vertical="center"/>
    </xf>
    <xf numFmtId="38" fontId="26" fillId="0" borderId="5" xfId="10" applyFont="1" applyFill="1" applyBorder="1">
      <alignment vertical="center"/>
    </xf>
    <xf numFmtId="14" fontId="25" fillId="0" borderId="8" xfId="0" applyNumberFormat="1" applyFont="1" applyBorder="1">
      <alignment vertical="center"/>
    </xf>
    <xf numFmtId="14" fontId="13" fillId="0" borderId="8" xfId="0" applyNumberFormat="1" applyFont="1" applyBorder="1" applyAlignment="1">
      <alignment vertical="center" shrinkToFit="1"/>
    </xf>
    <xf numFmtId="14" fontId="13" fillId="0" borderId="5" xfId="0" applyNumberFormat="1" applyFont="1" applyBorder="1" applyAlignment="1">
      <alignment vertical="center" shrinkToFit="1"/>
    </xf>
    <xf numFmtId="0" fontId="13" fillId="0" borderId="6" xfId="0" applyFont="1" applyBorder="1">
      <alignment vertical="center"/>
    </xf>
    <xf numFmtId="0" fontId="20" fillId="0" borderId="8" xfId="0" applyFont="1" applyBorder="1">
      <alignment vertical="center"/>
    </xf>
    <xf numFmtId="0" fontId="27" fillId="0" borderId="8" xfId="0" applyFont="1" applyBorder="1">
      <alignment vertical="center"/>
    </xf>
    <xf numFmtId="0" fontId="20" fillId="0" borderId="8" xfId="0" applyFont="1" applyBorder="1" applyAlignment="1">
      <alignment horizontal="left" vertical="center"/>
    </xf>
    <xf numFmtId="0" fontId="20" fillId="0" borderId="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horizontal="left" vertical="center" shrinkToFit="1"/>
    </xf>
    <xf numFmtId="0" fontId="19" fillId="7" borderId="8" xfId="13" applyFill="1" applyBorder="1">
      <alignment vertical="center"/>
    </xf>
    <xf numFmtId="49" fontId="25" fillId="0" borderId="1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right" vertical="center" shrinkToFit="1"/>
    </xf>
    <xf numFmtId="0" fontId="25" fillId="0" borderId="3" xfId="0" applyFont="1" applyBorder="1" applyAlignment="1">
      <alignment vertical="center" wrapText="1"/>
    </xf>
    <xf numFmtId="0" fontId="17" fillId="0" borderId="8" xfId="0" applyFont="1" applyBorder="1" applyAlignment="1">
      <alignment vertical="center" shrinkToFit="1"/>
    </xf>
    <xf numFmtId="14" fontId="13" fillId="0" borderId="8" xfId="0" applyNumberFormat="1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left" vertical="center" shrinkToFit="1"/>
    </xf>
    <xf numFmtId="0" fontId="13" fillId="0" borderId="9" xfId="0" applyFont="1" applyBorder="1">
      <alignment vertical="center"/>
    </xf>
    <xf numFmtId="38" fontId="84" fillId="0" borderId="8" xfId="10" applyFont="1" applyFill="1" applyBorder="1">
      <alignment vertical="center"/>
    </xf>
    <xf numFmtId="0" fontId="85" fillId="0" borderId="8" xfId="0" applyFont="1" applyBorder="1">
      <alignment vertical="center"/>
    </xf>
    <xf numFmtId="0" fontId="23" fillId="0" borderId="8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top" wrapText="1"/>
    </xf>
    <xf numFmtId="14" fontId="16" fillId="0" borderId="2" xfId="0" applyNumberFormat="1" applyFont="1" applyBorder="1" applyAlignment="1">
      <alignment horizontal="right"/>
    </xf>
    <xf numFmtId="14" fontId="17" fillId="0" borderId="0" xfId="0" applyNumberFormat="1" applyFont="1" applyAlignment="1">
      <alignment horizontal="left" vertical="center" wrapText="1" shrinkToFit="1"/>
    </xf>
    <xf numFmtId="14" fontId="13" fillId="0" borderId="0" xfId="0" applyNumberFormat="1" applyFont="1" applyAlignment="1">
      <alignment horizontal="left" vertical="center" wrapText="1" shrinkToFit="1"/>
    </xf>
    <xf numFmtId="0" fontId="16" fillId="0" borderId="2" xfId="0" applyFont="1" applyBorder="1" applyAlignment="1">
      <alignment horizontal="right" vertical="center" shrinkToFit="1"/>
    </xf>
    <xf numFmtId="0" fontId="13" fillId="0" borderId="2" xfId="0" applyFont="1" applyBorder="1" applyAlignment="1">
      <alignment horizontal="right" vertical="center"/>
    </xf>
    <xf numFmtId="14" fontId="17" fillId="0" borderId="0" xfId="0" applyNumberFormat="1" applyFont="1" applyAlignment="1">
      <alignment horizontal="left" vertical="top" wrapText="1" shrinkToFit="1"/>
    </xf>
  </cellXfs>
  <cellStyles count="19">
    <cellStyle name="ハイパーリンク" xfId="13" builtinId="8"/>
    <cellStyle name="桁区切り" xfId="10" builtinId="6"/>
    <cellStyle name="桁区切り 2" xfId="6" xr:uid="{00000000-0005-0000-0000-000001000000}"/>
    <cellStyle name="桁区切り 2 2" xfId="4" xr:uid="{00000000-0005-0000-0000-000002000000}"/>
    <cellStyle name="桁区切り 3" xfId="17" xr:uid="{41CC33B0-1D9E-44BD-B8E4-A7D828B149FA}"/>
    <cellStyle name="通貨" xfId="14" builtinId="7"/>
    <cellStyle name="通貨 2" xfId="3" xr:uid="{00000000-0005-0000-0000-000004000000}"/>
    <cellStyle name="通貨 2 4" xfId="8" xr:uid="{00000000-0005-0000-0000-000005000000}"/>
    <cellStyle name="標準" xfId="0" builtinId="0"/>
    <cellStyle name="標準 2" xfId="2" xr:uid="{00000000-0005-0000-0000-000007000000}"/>
    <cellStyle name="標準 2 2" xfId="1" xr:uid="{00000000-0005-0000-0000-000008000000}"/>
    <cellStyle name="標準 3" xfId="5" xr:uid="{00000000-0005-0000-0000-000009000000}"/>
    <cellStyle name="標準 4" xfId="7" xr:uid="{00000000-0005-0000-0000-00000A000000}"/>
    <cellStyle name="標準 4 2" xfId="12" xr:uid="{C074E4B4-5A97-45C5-AA1F-5197155E9CAC}"/>
    <cellStyle name="標準 4 3" xfId="18" xr:uid="{C7DDCCE1-D1F4-4941-9EEB-8AA0CB7D45D0}"/>
    <cellStyle name="標準 5" xfId="9" xr:uid="{00000000-0005-0000-0000-00000B000000}"/>
    <cellStyle name="標準 6" xfId="11" xr:uid="{00000000-0005-0000-0000-00000C000000}"/>
    <cellStyle name="標準 7" xfId="16" xr:uid="{02FE61FD-2D29-4C98-8500-B1BB1BA67C9B}"/>
    <cellStyle name="標準_原紙_1 2_GREENPARK製作レシピ  0312～0338 2 2" xfId="15" xr:uid="{966A88BC-1B85-724C-836A-D5589E53BFE7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0066FF"/>
      <color rgb="FFFFFF99"/>
      <color rgb="FFFFFFCC"/>
      <color rgb="FFFFCCFF"/>
      <color rgb="FFCCFFCC"/>
      <color rgb="FF66FFFF"/>
      <color rgb="FFCCFF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144780</xdr:colOff>
      <xdr:row>1510</xdr:row>
      <xdr:rowOff>160020</xdr:rowOff>
    </xdr:from>
    <xdr:to>
      <xdr:col>7</xdr:col>
      <xdr:colOff>236220</xdr:colOff>
      <xdr:row>1511</xdr:row>
      <xdr:rowOff>246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E31DDAD6-5941-448C-BB12-447F3DCD383D}"/>
            </a:ext>
          </a:extLst>
        </xdr:cNvPr>
        <xdr:cNvSpPr txBox="1">
          <a:spLocks noChangeArrowheads="1"/>
        </xdr:cNvSpPr>
      </xdr:nvSpPr>
      <xdr:spPr bwMode="auto">
        <a:xfrm>
          <a:off x="2478405" y="259049520"/>
          <a:ext cx="91440" cy="11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144780</xdr:colOff>
      <xdr:row>1823</xdr:row>
      <xdr:rowOff>160020</xdr:rowOff>
    </xdr:from>
    <xdr:to>
      <xdr:col>7</xdr:col>
      <xdr:colOff>236220</xdr:colOff>
      <xdr:row>1824</xdr:row>
      <xdr:rowOff>246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B180370-781F-439B-AA03-238FAA8F4EAE}"/>
            </a:ext>
          </a:extLst>
        </xdr:cNvPr>
        <xdr:cNvSpPr txBox="1">
          <a:spLocks noChangeArrowheads="1"/>
        </xdr:cNvSpPr>
      </xdr:nvSpPr>
      <xdr:spPr bwMode="auto">
        <a:xfrm>
          <a:off x="2478405" y="312713370"/>
          <a:ext cx="91440" cy="11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144780</xdr:colOff>
      <xdr:row>2727</xdr:row>
      <xdr:rowOff>0</xdr:rowOff>
    </xdr:from>
    <xdr:to>
      <xdr:col>7</xdr:col>
      <xdr:colOff>236220</xdr:colOff>
      <xdr:row>2727</xdr:row>
      <xdr:rowOff>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5AADA29F-A762-4B97-8FCE-519EFBA0AE1F}"/>
            </a:ext>
          </a:extLst>
        </xdr:cNvPr>
        <xdr:cNvSpPr txBox="1">
          <a:spLocks noChangeArrowheads="1"/>
        </xdr:cNvSpPr>
      </xdr:nvSpPr>
      <xdr:spPr bwMode="auto">
        <a:xfrm>
          <a:off x="2478405" y="467544150"/>
          <a:ext cx="914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144780</xdr:colOff>
      <xdr:row>2727</xdr:row>
      <xdr:rowOff>0</xdr:rowOff>
    </xdr:from>
    <xdr:to>
      <xdr:col>7</xdr:col>
      <xdr:colOff>236220</xdr:colOff>
      <xdr:row>2727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4FEB048F-8A25-4A13-B52A-93B3445125ED}"/>
            </a:ext>
          </a:extLst>
        </xdr:cNvPr>
        <xdr:cNvSpPr txBox="1">
          <a:spLocks noChangeArrowheads="1"/>
        </xdr:cNvSpPr>
      </xdr:nvSpPr>
      <xdr:spPr bwMode="auto">
        <a:xfrm>
          <a:off x="2478405" y="467544150"/>
          <a:ext cx="914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144780</xdr:colOff>
      <xdr:row>172</xdr:row>
      <xdr:rowOff>160020</xdr:rowOff>
    </xdr:from>
    <xdr:to>
      <xdr:col>7</xdr:col>
      <xdr:colOff>236220</xdr:colOff>
      <xdr:row>172</xdr:row>
      <xdr:rowOff>167640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62E02C8F-526C-43F7-AB71-FEBC6130D8E4}"/>
            </a:ext>
          </a:extLst>
        </xdr:cNvPr>
        <xdr:cNvSpPr txBox="1">
          <a:spLocks noChangeArrowheads="1"/>
        </xdr:cNvSpPr>
      </xdr:nvSpPr>
      <xdr:spPr bwMode="auto">
        <a:xfrm>
          <a:off x="2478405" y="29649420"/>
          <a:ext cx="914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144780</xdr:colOff>
      <xdr:row>178</xdr:row>
      <xdr:rowOff>160020</xdr:rowOff>
    </xdr:from>
    <xdr:to>
      <xdr:col>7</xdr:col>
      <xdr:colOff>236220</xdr:colOff>
      <xdr:row>178</xdr:row>
      <xdr:rowOff>167640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95A4C9DC-B06A-40F7-A161-1A4AB5AD3B99}"/>
            </a:ext>
          </a:extLst>
        </xdr:cNvPr>
        <xdr:cNvSpPr txBox="1">
          <a:spLocks noChangeArrowheads="1"/>
        </xdr:cNvSpPr>
      </xdr:nvSpPr>
      <xdr:spPr bwMode="auto">
        <a:xfrm>
          <a:off x="2478405" y="30678120"/>
          <a:ext cx="914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144780</xdr:colOff>
      <xdr:row>172</xdr:row>
      <xdr:rowOff>160020</xdr:rowOff>
    </xdr:from>
    <xdr:to>
      <xdr:col>7</xdr:col>
      <xdr:colOff>236220</xdr:colOff>
      <xdr:row>172</xdr:row>
      <xdr:rowOff>167640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5735A09C-250F-451F-8600-FF2F96F7A884}"/>
            </a:ext>
          </a:extLst>
        </xdr:cNvPr>
        <xdr:cNvSpPr txBox="1">
          <a:spLocks noChangeArrowheads="1"/>
        </xdr:cNvSpPr>
      </xdr:nvSpPr>
      <xdr:spPr bwMode="auto">
        <a:xfrm>
          <a:off x="2478405" y="29649420"/>
          <a:ext cx="914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144780</xdr:colOff>
      <xdr:row>172</xdr:row>
      <xdr:rowOff>160020</xdr:rowOff>
    </xdr:from>
    <xdr:to>
      <xdr:col>7</xdr:col>
      <xdr:colOff>236220</xdr:colOff>
      <xdr:row>172</xdr:row>
      <xdr:rowOff>167640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F60EB105-E267-43FD-A054-5BE7ACADADCA}"/>
            </a:ext>
          </a:extLst>
        </xdr:cNvPr>
        <xdr:cNvSpPr txBox="1">
          <a:spLocks noChangeArrowheads="1"/>
        </xdr:cNvSpPr>
      </xdr:nvSpPr>
      <xdr:spPr bwMode="auto">
        <a:xfrm>
          <a:off x="2478405" y="29649420"/>
          <a:ext cx="914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144780</xdr:colOff>
      <xdr:row>178</xdr:row>
      <xdr:rowOff>160020</xdr:rowOff>
    </xdr:from>
    <xdr:to>
      <xdr:col>7</xdr:col>
      <xdr:colOff>236220</xdr:colOff>
      <xdr:row>178</xdr:row>
      <xdr:rowOff>167640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C5057268-6A2F-405B-BB95-37CB6B3116FB}"/>
            </a:ext>
          </a:extLst>
        </xdr:cNvPr>
        <xdr:cNvSpPr txBox="1">
          <a:spLocks noChangeArrowheads="1"/>
        </xdr:cNvSpPr>
      </xdr:nvSpPr>
      <xdr:spPr bwMode="auto">
        <a:xfrm>
          <a:off x="2478405" y="30678120"/>
          <a:ext cx="914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144780</xdr:colOff>
      <xdr:row>172</xdr:row>
      <xdr:rowOff>160020</xdr:rowOff>
    </xdr:from>
    <xdr:to>
      <xdr:col>7</xdr:col>
      <xdr:colOff>236220</xdr:colOff>
      <xdr:row>172</xdr:row>
      <xdr:rowOff>167640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61871815-BB73-474A-B7C9-A6DFC3CC6701}"/>
            </a:ext>
          </a:extLst>
        </xdr:cNvPr>
        <xdr:cNvSpPr txBox="1">
          <a:spLocks noChangeArrowheads="1"/>
        </xdr:cNvSpPr>
      </xdr:nvSpPr>
      <xdr:spPr bwMode="auto">
        <a:xfrm>
          <a:off x="2478405" y="29649420"/>
          <a:ext cx="914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144780</xdr:colOff>
      <xdr:row>172</xdr:row>
      <xdr:rowOff>160020</xdr:rowOff>
    </xdr:from>
    <xdr:to>
      <xdr:col>7</xdr:col>
      <xdr:colOff>236220</xdr:colOff>
      <xdr:row>172</xdr:row>
      <xdr:rowOff>167640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1E783D69-7D41-4E46-A031-DE7567595FBC}"/>
            </a:ext>
          </a:extLst>
        </xdr:cNvPr>
        <xdr:cNvSpPr txBox="1">
          <a:spLocks noChangeArrowheads="1"/>
        </xdr:cNvSpPr>
      </xdr:nvSpPr>
      <xdr:spPr bwMode="auto">
        <a:xfrm>
          <a:off x="2478405" y="29649420"/>
          <a:ext cx="914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144780</xdr:colOff>
      <xdr:row>178</xdr:row>
      <xdr:rowOff>160020</xdr:rowOff>
    </xdr:from>
    <xdr:to>
      <xdr:col>7</xdr:col>
      <xdr:colOff>236220</xdr:colOff>
      <xdr:row>178</xdr:row>
      <xdr:rowOff>167640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257C4FFE-6411-404E-9171-1F6347399C41}"/>
            </a:ext>
          </a:extLst>
        </xdr:cNvPr>
        <xdr:cNvSpPr txBox="1">
          <a:spLocks noChangeArrowheads="1"/>
        </xdr:cNvSpPr>
      </xdr:nvSpPr>
      <xdr:spPr bwMode="auto">
        <a:xfrm>
          <a:off x="2478405" y="30678120"/>
          <a:ext cx="914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seyama\Desktop\&#9679;&#36009;&#22770;&#12510;&#12473;&#12479;.xlsx" TargetMode="External"/><Relationship Id="rId1" Type="http://schemas.openxmlformats.org/officeDocument/2006/relationships/externalLinkPath" Target="/Users/iseyama/Desktop/&#9679;&#36009;&#22770;&#12510;&#12473;&#124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yohin_ikkatsu_00品番"/>
      <sheetName val="Flam"/>
      <sheetName val="全アイテム"/>
      <sheetName val="段ボール 送料"/>
      <sheetName val="eco素材詳細"/>
      <sheetName val="Sheet1"/>
      <sheetName val="productカラーミー登録情報2023.5.17時点"/>
      <sheetName val="ダブルチェック用（確認済）2023.5.19"/>
      <sheetName val="Sheet2"/>
    </sheetNames>
    <sheetDataSet>
      <sheetData sheetId="0"/>
      <sheetData sheetId="1"/>
      <sheetData sheetId="2"/>
      <sheetData sheetId="3">
        <row r="16">
          <cell r="H16" t="str">
            <v>ブロックZ　665×37×40</v>
          </cell>
          <cell r="I16"/>
          <cell r="J16"/>
          <cell r="K16"/>
          <cell r="L16">
            <v>50</v>
          </cell>
          <cell r="M16">
            <v>188</v>
          </cell>
          <cell r="N16"/>
          <cell r="O16"/>
          <cell r="P16"/>
          <cell r="Q16" t="str">
            <v>MP35</v>
          </cell>
          <cell r="R16"/>
          <cell r="S16"/>
          <cell r="T16"/>
          <cell r="U16"/>
          <cell r="V16"/>
          <cell r="W16"/>
          <cell r="X16"/>
        </row>
        <row r="17">
          <cell r="H17" t="str">
            <v>ブロックY　24×37×850</v>
          </cell>
          <cell r="I17"/>
          <cell r="J17"/>
          <cell r="K17"/>
          <cell r="L17">
            <v>50</v>
          </cell>
          <cell r="M17">
            <v>175</v>
          </cell>
          <cell r="N17"/>
          <cell r="O17"/>
          <cell r="P17"/>
          <cell r="Q17" t="str">
            <v>MP35</v>
          </cell>
          <cell r="R17"/>
          <cell r="S17"/>
          <cell r="T17"/>
          <cell r="U17"/>
          <cell r="V17"/>
          <cell r="W17"/>
          <cell r="X17"/>
        </row>
        <row r="18">
          <cell r="H18" t="str">
            <v>ブロックＸ　35×61×860</v>
          </cell>
          <cell r="I18"/>
          <cell r="J18"/>
          <cell r="K18"/>
          <cell r="L18">
            <v>40</v>
          </cell>
          <cell r="M18">
            <v>390</v>
          </cell>
          <cell r="N18"/>
          <cell r="O18"/>
          <cell r="P18"/>
          <cell r="Q18" t="str">
            <v>MP35</v>
          </cell>
          <cell r="R18"/>
          <cell r="S18"/>
          <cell r="T18"/>
          <cell r="U18"/>
          <cell r="V18"/>
          <cell r="W18"/>
          <cell r="X18"/>
        </row>
        <row r="19">
          <cell r="H19" t="str">
            <v>ブロックW  72×72×25</v>
          </cell>
          <cell r="I19"/>
          <cell r="J19"/>
          <cell r="K19"/>
          <cell r="L19">
            <v>100</v>
          </cell>
          <cell r="M19">
            <v>28</v>
          </cell>
          <cell r="N19"/>
          <cell r="O19"/>
          <cell r="P19"/>
          <cell r="Q19" t="str">
            <v>P60</v>
          </cell>
          <cell r="R19"/>
          <cell r="S19"/>
          <cell r="T19"/>
          <cell r="U19"/>
          <cell r="V19"/>
          <cell r="W19"/>
          <cell r="X19"/>
        </row>
        <row r="20">
          <cell r="H20" t="str">
            <v>A-2号</v>
          </cell>
          <cell r="I20"/>
          <cell r="J20"/>
          <cell r="K20"/>
          <cell r="L20">
            <v>100</v>
          </cell>
          <cell r="M20">
            <v>127</v>
          </cell>
          <cell r="N20"/>
          <cell r="O20"/>
          <cell r="P20"/>
          <cell r="Q20" t="str">
            <v>B/C5</v>
          </cell>
          <cell r="R20">
            <v>76</v>
          </cell>
          <cell r="S20" t="str">
            <v>内</v>
          </cell>
          <cell r="T20">
            <v>120</v>
          </cell>
          <cell r="U20">
            <v>120</v>
          </cell>
          <cell r="V20">
            <v>120</v>
          </cell>
          <cell r="W20">
            <v>360</v>
          </cell>
          <cell r="X20">
            <v>490</v>
          </cell>
        </row>
        <row r="21">
          <cell r="H21" t="str">
            <v>A-2号</v>
          </cell>
          <cell r="I21"/>
          <cell r="J21"/>
          <cell r="K21"/>
          <cell r="L21">
            <v>500</v>
          </cell>
          <cell r="M21">
            <v>55</v>
          </cell>
          <cell r="N21"/>
          <cell r="O21"/>
          <cell r="P21"/>
          <cell r="Q21" t="str">
            <v>B/C5</v>
          </cell>
          <cell r="R21">
            <v>76</v>
          </cell>
          <cell r="S21" t="str">
            <v>内</v>
          </cell>
          <cell r="T21">
            <v>120</v>
          </cell>
          <cell r="U21">
            <v>120</v>
          </cell>
          <cell r="V21">
            <v>120</v>
          </cell>
          <cell r="W21">
            <v>360</v>
          </cell>
          <cell r="X21">
            <v>490</v>
          </cell>
        </row>
        <row r="22">
          <cell r="H22" t="str">
            <v>A-2号　外箱　(24入）</v>
          </cell>
          <cell r="I22"/>
          <cell r="J22"/>
          <cell r="K22"/>
          <cell r="L22">
            <v>30</v>
          </cell>
          <cell r="M22">
            <v>242</v>
          </cell>
          <cell r="N22"/>
          <cell r="O22"/>
          <cell r="P22"/>
          <cell r="Q22" t="str">
            <v>A/K5</v>
          </cell>
          <cell r="R22">
            <v>580</v>
          </cell>
          <cell r="S22" t="str">
            <v>外</v>
          </cell>
          <cell r="T22">
            <v>525</v>
          </cell>
          <cell r="U22">
            <v>275</v>
          </cell>
          <cell r="V22">
            <v>395</v>
          </cell>
          <cell r="W22">
            <v>1195</v>
          </cell>
          <cell r="X22">
            <v>1180</v>
          </cell>
        </row>
        <row r="23">
          <cell r="H23" t="str">
            <v>A-2号　外箱　(24入）</v>
          </cell>
          <cell r="I23"/>
          <cell r="J23"/>
          <cell r="K23" t="str">
            <v>復活・見積： Lot 30の単価</v>
          </cell>
          <cell r="L23">
            <v>100</v>
          </cell>
          <cell r="M23">
            <v>116</v>
          </cell>
          <cell r="N23"/>
          <cell r="O23"/>
          <cell r="P23"/>
          <cell r="Q23" t="str">
            <v>A/K5</v>
          </cell>
          <cell r="R23">
            <v>580</v>
          </cell>
          <cell r="S23" t="str">
            <v>外</v>
          </cell>
          <cell r="T23">
            <v>525</v>
          </cell>
          <cell r="U23">
            <v>275</v>
          </cell>
          <cell r="V23">
            <v>395</v>
          </cell>
          <cell r="W23">
            <v>1195</v>
          </cell>
          <cell r="X23">
            <v>1180</v>
          </cell>
        </row>
        <row r="24">
          <cell r="H24" t="str">
            <v>A-4号</v>
          </cell>
          <cell r="I24"/>
          <cell r="J24"/>
          <cell r="K24"/>
          <cell r="L24">
            <v>200</v>
          </cell>
          <cell r="M24">
            <v>55</v>
          </cell>
          <cell r="N24"/>
          <cell r="O24"/>
          <cell r="P24"/>
          <cell r="Q24" t="str">
            <v>A/C5</v>
          </cell>
          <cell r="R24">
            <v>148</v>
          </cell>
          <cell r="S24" t="str">
            <v>内</v>
          </cell>
          <cell r="T24">
            <v>220</v>
          </cell>
          <cell r="U24">
            <v>185</v>
          </cell>
          <cell r="V24">
            <v>120</v>
          </cell>
          <cell r="W24">
            <v>525</v>
          </cell>
          <cell r="X24">
            <v>490</v>
          </cell>
        </row>
        <row r="25">
          <cell r="H25" t="str">
            <v>A-4号</v>
          </cell>
          <cell r="I25"/>
          <cell r="J25"/>
          <cell r="K25"/>
          <cell r="L25">
            <v>500</v>
          </cell>
          <cell r="M25">
            <v>43</v>
          </cell>
          <cell r="N25"/>
          <cell r="O25"/>
          <cell r="P25"/>
          <cell r="Q25" t="str">
            <v>A/C5</v>
          </cell>
          <cell r="R25">
            <v>148</v>
          </cell>
          <cell r="S25" t="str">
            <v>内</v>
          </cell>
          <cell r="T25">
            <v>220</v>
          </cell>
          <cell r="U25">
            <v>185</v>
          </cell>
          <cell r="V25">
            <v>120</v>
          </cell>
          <cell r="W25">
            <v>525</v>
          </cell>
          <cell r="X25">
            <v>490</v>
          </cell>
        </row>
        <row r="26">
          <cell r="H26" t="str">
            <v>A-10号　改</v>
          </cell>
          <cell r="I26"/>
          <cell r="J26"/>
          <cell r="K26"/>
          <cell r="L26">
            <v>100</v>
          </cell>
          <cell r="M26">
            <v>83</v>
          </cell>
          <cell r="N26"/>
          <cell r="O26"/>
          <cell r="P26"/>
          <cell r="Q26" t="str">
            <v>A/C5</v>
          </cell>
          <cell r="R26">
            <v>320</v>
          </cell>
          <cell r="S26" t="str">
            <v>外</v>
          </cell>
          <cell r="T26">
            <v>260</v>
          </cell>
          <cell r="U26">
            <v>260</v>
          </cell>
          <cell r="V26">
            <v>320</v>
          </cell>
          <cell r="W26">
            <v>840</v>
          </cell>
          <cell r="X26">
            <v>890</v>
          </cell>
        </row>
        <row r="27">
          <cell r="H27" t="str">
            <v>ブロックU　105×70×15</v>
          </cell>
          <cell r="I27"/>
          <cell r="J27"/>
          <cell r="K27"/>
          <cell r="L27">
            <v>500</v>
          </cell>
          <cell r="M27">
            <v>9</v>
          </cell>
          <cell r="N27"/>
          <cell r="O27"/>
          <cell r="P27"/>
          <cell r="Q27" t="str">
            <v>P60</v>
          </cell>
          <cell r="R27"/>
          <cell r="S27"/>
          <cell r="T27"/>
          <cell r="U27"/>
          <cell r="V27"/>
          <cell r="W27"/>
          <cell r="X27"/>
        </row>
        <row r="28">
          <cell r="H28" t="str">
            <v>ブロックT　190×70×23</v>
          </cell>
          <cell r="I28"/>
          <cell r="J28"/>
          <cell r="K28"/>
          <cell r="L28">
            <v>500</v>
          </cell>
          <cell r="M28">
            <v>10</v>
          </cell>
          <cell r="N28"/>
          <cell r="O28"/>
          <cell r="P28"/>
          <cell r="Q28" t="str">
            <v>P60</v>
          </cell>
          <cell r="R28"/>
          <cell r="S28"/>
          <cell r="T28"/>
          <cell r="U28"/>
          <cell r="V28"/>
          <cell r="W28"/>
          <cell r="X28"/>
        </row>
        <row r="29">
          <cell r="H29" t="str">
            <v>ブロックＳ　110×110×10</v>
          </cell>
          <cell r="I29"/>
          <cell r="J29"/>
          <cell r="K29"/>
          <cell r="L29">
            <v>400</v>
          </cell>
          <cell r="M29">
            <v>9</v>
          </cell>
          <cell r="N29"/>
          <cell r="O29"/>
          <cell r="P29"/>
          <cell r="Q29" t="str">
            <v>P60</v>
          </cell>
          <cell r="R29"/>
          <cell r="S29"/>
          <cell r="T29"/>
          <cell r="U29"/>
          <cell r="V29"/>
          <cell r="W29"/>
          <cell r="X29"/>
        </row>
        <row r="30">
          <cell r="H30" t="str">
            <v>ブロックR　155×155×15</v>
          </cell>
          <cell r="I30"/>
          <cell r="J30"/>
          <cell r="K30"/>
          <cell r="L30">
            <v>100</v>
          </cell>
          <cell r="M30">
            <v>9</v>
          </cell>
          <cell r="N30"/>
          <cell r="O30"/>
          <cell r="P30"/>
          <cell r="Q30" t="str">
            <v>P60</v>
          </cell>
          <cell r="R30"/>
          <cell r="S30"/>
          <cell r="T30"/>
          <cell r="U30"/>
          <cell r="V30"/>
          <cell r="W30"/>
          <cell r="X30"/>
        </row>
        <row r="31">
          <cell r="H31" t="str">
            <v>ブロックQ　129×75×26</v>
          </cell>
          <cell r="I31"/>
          <cell r="J31"/>
          <cell r="K31"/>
          <cell r="L31">
            <v>400</v>
          </cell>
          <cell r="M31">
            <v>6</v>
          </cell>
          <cell r="N31"/>
          <cell r="O31"/>
          <cell r="P31"/>
          <cell r="Q31" t="str">
            <v>P60</v>
          </cell>
          <cell r="R31"/>
          <cell r="S31"/>
          <cell r="T31"/>
          <cell r="U31"/>
          <cell r="V31"/>
          <cell r="W31"/>
          <cell r="X31"/>
        </row>
        <row r="32">
          <cell r="H32" t="str">
            <v>ブロックP　半円φ230（中φ115）*50</v>
          </cell>
          <cell r="I32"/>
          <cell r="J32"/>
          <cell r="K32"/>
          <cell r="L32">
            <v>200</v>
          </cell>
          <cell r="M32">
            <v>170</v>
          </cell>
          <cell r="N32"/>
          <cell r="O32"/>
          <cell r="P32"/>
          <cell r="Q32" t="str">
            <v>MP35</v>
          </cell>
          <cell r="R32"/>
          <cell r="S32"/>
          <cell r="T32"/>
          <cell r="U32"/>
          <cell r="V32"/>
          <cell r="W32"/>
          <cell r="X32"/>
        </row>
        <row r="33">
          <cell r="H33" t="str">
            <v>ブロックO　三角柱72*72*500</v>
          </cell>
          <cell r="I33"/>
          <cell r="J33"/>
          <cell r="K33"/>
          <cell r="L33">
            <v>400</v>
          </cell>
          <cell r="M33">
            <v>88</v>
          </cell>
          <cell r="N33"/>
          <cell r="O33"/>
          <cell r="P33"/>
          <cell r="Q33" t="str">
            <v>P60</v>
          </cell>
          <cell r="R33"/>
          <cell r="S33"/>
          <cell r="T33"/>
          <cell r="U33"/>
          <cell r="V33"/>
          <cell r="W33"/>
          <cell r="X33"/>
        </row>
        <row r="34">
          <cell r="H34" t="str">
            <v>A-10号　改</v>
          </cell>
          <cell r="I34"/>
          <cell r="J34"/>
          <cell r="K34"/>
          <cell r="L34">
            <v>300</v>
          </cell>
          <cell r="M34">
            <v>69</v>
          </cell>
          <cell r="N34"/>
          <cell r="O34"/>
          <cell r="P34"/>
          <cell r="Q34" t="str">
            <v>A/C5</v>
          </cell>
          <cell r="R34">
            <v>320</v>
          </cell>
          <cell r="S34" t="str">
            <v>外</v>
          </cell>
          <cell r="T34">
            <v>260</v>
          </cell>
          <cell r="U34">
            <v>260</v>
          </cell>
          <cell r="V34">
            <v>320</v>
          </cell>
          <cell r="W34">
            <v>840</v>
          </cell>
          <cell r="X34">
            <v>890</v>
          </cell>
        </row>
        <row r="35">
          <cell r="H35" t="str">
            <v>A-10号（H26罫線入）折る</v>
          </cell>
          <cell r="I35"/>
          <cell r="J35"/>
          <cell r="K35"/>
          <cell r="L35">
            <v>300</v>
          </cell>
          <cell r="M35">
            <v>83</v>
          </cell>
          <cell r="N35"/>
          <cell r="O35"/>
          <cell r="P35"/>
          <cell r="Q35" t="str">
            <v>A/C5</v>
          </cell>
          <cell r="R35">
            <v>320</v>
          </cell>
          <cell r="S35" t="str">
            <v>外</v>
          </cell>
          <cell r="T35">
            <v>260</v>
          </cell>
          <cell r="U35">
            <v>260</v>
          </cell>
          <cell r="V35">
            <v>260</v>
          </cell>
          <cell r="W35">
            <v>780</v>
          </cell>
          <cell r="X35">
            <v>670</v>
          </cell>
        </row>
        <row r="36">
          <cell r="H36" t="str">
            <v>A-11号</v>
          </cell>
          <cell r="I36"/>
          <cell r="J36"/>
          <cell r="K36" t="str">
            <v>ケアマーク印字薄い・不良が多い</v>
          </cell>
          <cell r="L36">
            <v>100</v>
          </cell>
          <cell r="M36">
            <v>160</v>
          </cell>
          <cell r="N36"/>
          <cell r="O36"/>
          <cell r="P36"/>
          <cell r="Q36" t="str">
            <v>B/C5</v>
          </cell>
          <cell r="R36">
            <v>108</v>
          </cell>
          <cell r="S36" t="str">
            <v>外</v>
          </cell>
          <cell r="T36">
            <v>126</v>
          </cell>
          <cell r="U36">
            <v>126</v>
          </cell>
          <cell r="V36">
            <v>246</v>
          </cell>
          <cell r="W36">
            <v>498</v>
          </cell>
          <cell r="X36">
            <v>490</v>
          </cell>
        </row>
        <row r="37">
          <cell r="H37" t="str">
            <v>A-11号</v>
          </cell>
          <cell r="I37"/>
          <cell r="J37"/>
          <cell r="K37" t="str">
            <v>ケアマーク印字薄い・不良が多い</v>
          </cell>
          <cell r="L37">
            <v>300</v>
          </cell>
          <cell r="M37">
            <v>87</v>
          </cell>
          <cell r="N37"/>
          <cell r="O37"/>
          <cell r="P37"/>
          <cell r="Q37" t="str">
            <v>B/C5</v>
          </cell>
          <cell r="R37">
            <v>108</v>
          </cell>
          <cell r="S37" t="str">
            <v>外</v>
          </cell>
          <cell r="T37">
            <v>126</v>
          </cell>
          <cell r="U37">
            <v>126</v>
          </cell>
          <cell r="V37">
            <v>246</v>
          </cell>
          <cell r="W37">
            <v>498</v>
          </cell>
          <cell r="X37">
            <v>490</v>
          </cell>
        </row>
        <row r="38">
          <cell r="H38" t="str">
            <v>A-11号　外箱（24入）　</v>
          </cell>
          <cell r="I38"/>
          <cell r="J38"/>
          <cell r="K38"/>
          <cell r="L38">
            <v>30</v>
          </cell>
          <cell r="M38">
            <v>237</v>
          </cell>
          <cell r="N38"/>
          <cell r="O38"/>
          <cell r="P38"/>
          <cell r="Q38" t="str">
            <v>A/K5</v>
          </cell>
          <cell r="R38">
            <v>923</v>
          </cell>
          <cell r="S38" t="str">
            <v>外</v>
          </cell>
          <cell r="T38">
            <v>520</v>
          </cell>
          <cell r="U38">
            <v>401</v>
          </cell>
          <cell r="V38">
            <v>529</v>
          </cell>
          <cell r="W38">
            <v>1450</v>
          </cell>
          <cell r="X38">
            <v>1320</v>
          </cell>
        </row>
        <row r="39">
          <cell r="H39" t="str">
            <v>ブロックK　　φ138　90*90*75</v>
          </cell>
          <cell r="I39"/>
          <cell r="J39"/>
          <cell r="K39"/>
          <cell r="L39">
            <v>400</v>
          </cell>
          <cell r="M39">
            <v>30</v>
          </cell>
          <cell r="N39"/>
          <cell r="O39"/>
          <cell r="P39"/>
          <cell r="Q39" t="str">
            <v>P60</v>
          </cell>
          <cell r="R39"/>
          <cell r="S39"/>
          <cell r="T39"/>
          <cell r="U39"/>
          <cell r="V39"/>
          <cell r="W39"/>
          <cell r="X39" t="str">
            <v>GP</v>
          </cell>
        </row>
        <row r="40">
          <cell r="H40" t="str">
            <v>ブロックJ　　φ170*80</v>
          </cell>
          <cell r="I40"/>
          <cell r="J40"/>
          <cell r="K40"/>
          <cell r="L40">
            <v>200</v>
          </cell>
          <cell r="M40">
            <v>130</v>
          </cell>
          <cell r="N40"/>
          <cell r="O40"/>
          <cell r="P40"/>
          <cell r="Q40" t="str">
            <v>P30</v>
          </cell>
          <cell r="R40"/>
          <cell r="S40"/>
          <cell r="T40"/>
          <cell r="U40"/>
          <cell r="V40"/>
          <cell r="W40"/>
          <cell r="X40" t="str">
            <v>GP</v>
          </cell>
        </row>
        <row r="41">
          <cell r="H41" t="str">
            <v>ブロックＩ　　180*180*50</v>
          </cell>
          <cell r="I41"/>
          <cell r="J41"/>
          <cell r="K41"/>
          <cell r="L41">
            <v>120</v>
          </cell>
          <cell r="M41">
            <v>36</v>
          </cell>
          <cell r="N41"/>
          <cell r="O41"/>
          <cell r="P41"/>
          <cell r="Q41" t="str">
            <v>P60</v>
          </cell>
          <cell r="R41"/>
          <cell r="S41"/>
          <cell r="T41"/>
          <cell r="U41"/>
          <cell r="V41"/>
          <cell r="W41"/>
          <cell r="X41" t="str">
            <v>GP</v>
          </cell>
        </row>
        <row r="42">
          <cell r="H42" t="str">
            <v>ブロックH　　25*190*360　2個ｾｯﾄ</v>
          </cell>
          <cell r="I42"/>
          <cell r="J42"/>
          <cell r="K42"/>
          <cell r="L42">
            <v>100</v>
          </cell>
          <cell r="M42">
            <v>580</v>
          </cell>
          <cell r="N42"/>
          <cell r="O42"/>
          <cell r="P42"/>
          <cell r="Q42" t="str">
            <v>MP35</v>
          </cell>
          <cell r="R42"/>
          <cell r="S42"/>
          <cell r="T42"/>
          <cell r="U42"/>
          <cell r="V42"/>
          <cell r="W42"/>
          <cell r="X42" t="str">
            <v>GP</v>
          </cell>
        </row>
        <row r="43">
          <cell r="H43" t="str">
            <v>ブロックＧ　　400*400*50</v>
          </cell>
          <cell r="I43"/>
          <cell r="J43"/>
          <cell r="K43"/>
          <cell r="L43">
            <v>120</v>
          </cell>
          <cell r="M43">
            <v>155</v>
          </cell>
          <cell r="N43"/>
          <cell r="O43"/>
          <cell r="P43"/>
          <cell r="Q43" t="str">
            <v>P60</v>
          </cell>
          <cell r="R43"/>
          <cell r="S43"/>
          <cell r="T43"/>
          <cell r="U43"/>
          <cell r="V43"/>
          <cell r="W43">
            <v>0</v>
          </cell>
          <cell r="X43" t="str">
            <v>Ａ-19号箱用　底スチロール</v>
          </cell>
        </row>
        <row r="44">
          <cell r="H44" t="str">
            <v>ブロックＦ　　280*130*110</v>
          </cell>
          <cell r="I44"/>
          <cell r="J44"/>
          <cell r="K44"/>
          <cell r="L44">
            <v>120</v>
          </cell>
          <cell r="M44">
            <v>96</v>
          </cell>
          <cell r="N44"/>
          <cell r="O44"/>
          <cell r="P44"/>
          <cell r="Q44" t="str">
            <v>P60</v>
          </cell>
          <cell r="R44"/>
          <cell r="S44"/>
          <cell r="T44"/>
          <cell r="U44"/>
          <cell r="V44"/>
          <cell r="W44">
            <v>0</v>
          </cell>
          <cell r="X44" t="str">
            <v>GP</v>
          </cell>
        </row>
        <row r="45">
          <cell r="H45" t="str">
            <v>ブロックＥ　　160*160*50</v>
          </cell>
          <cell r="I45"/>
          <cell r="J45"/>
          <cell r="K45"/>
          <cell r="L45">
            <v>120</v>
          </cell>
          <cell r="M45">
            <v>26</v>
          </cell>
          <cell r="N45"/>
          <cell r="O45"/>
          <cell r="P45"/>
          <cell r="Q45" t="str">
            <v>P60</v>
          </cell>
          <cell r="R45"/>
          <cell r="S45"/>
          <cell r="T45"/>
          <cell r="U45"/>
          <cell r="V45"/>
          <cell r="W45">
            <v>0</v>
          </cell>
          <cell r="X45" t="str">
            <v>GP</v>
          </cell>
        </row>
        <row r="46">
          <cell r="H46" t="str">
            <v>A-12号</v>
          </cell>
          <cell r="I46"/>
          <cell r="J46"/>
          <cell r="K46" t="str">
            <v>合わせ部分のズレ改善希望（LOTをあげれば改善か？）→500以上で機械張り</v>
          </cell>
          <cell r="L46">
            <v>100</v>
          </cell>
          <cell r="M46">
            <v>72</v>
          </cell>
          <cell r="N46"/>
          <cell r="O46"/>
          <cell r="P46"/>
          <cell r="Q46" t="str">
            <v>A/C5</v>
          </cell>
          <cell r="R46">
            <v>184</v>
          </cell>
          <cell r="S46" t="str">
            <v>内</v>
          </cell>
          <cell r="T46">
            <v>155</v>
          </cell>
          <cell r="U46">
            <v>155</v>
          </cell>
          <cell r="V46">
            <v>340</v>
          </cell>
          <cell r="W46">
            <v>650</v>
          </cell>
          <cell r="X46">
            <v>670</v>
          </cell>
        </row>
        <row r="47">
          <cell r="H47" t="str">
            <v>A-12号</v>
          </cell>
          <cell r="I47"/>
          <cell r="J47"/>
          <cell r="K47" t="str">
            <v>合わせ部分のズレ改善希望（LOTをあげれば改善か？）→500以上で機械張り</v>
          </cell>
          <cell r="L47">
            <v>300</v>
          </cell>
          <cell r="M47">
            <v>63</v>
          </cell>
          <cell r="N47"/>
          <cell r="O47"/>
          <cell r="P47"/>
          <cell r="Q47" t="str">
            <v>A/C5</v>
          </cell>
          <cell r="R47">
            <v>184</v>
          </cell>
          <cell r="S47" t="str">
            <v>内</v>
          </cell>
          <cell r="T47">
            <v>155</v>
          </cell>
          <cell r="U47">
            <v>155</v>
          </cell>
          <cell r="V47">
            <v>340</v>
          </cell>
          <cell r="W47">
            <v>650</v>
          </cell>
          <cell r="X47">
            <v>670</v>
          </cell>
        </row>
        <row r="48">
          <cell r="H48" t="str">
            <v>ブロックＢ　　50*110/110*220</v>
          </cell>
          <cell r="I48"/>
          <cell r="J48"/>
          <cell r="K48"/>
          <cell r="L48">
            <v>120</v>
          </cell>
          <cell r="M48">
            <v>395</v>
          </cell>
          <cell r="N48"/>
          <cell r="O48"/>
          <cell r="P48"/>
          <cell r="Q48" t="str">
            <v>MP35</v>
          </cell>
          <cell r="R48"/>
          <cell r="S48"/>
          <cell r="T48"/>
          <cell r="U48"/>
          <cell r="V48"/>
          <cell r="W48">
            <v>0</v>
          </cell>
          <cell r="X48" t="str">
            <v>GP</v>
          </cell>
        </row>
        <row r="49">
          <cell r="H49" t="str">
            <v>ブロックＡ　　220*220*50</v>
          </cell>
          <cell r="I49"/>
          <cell r="J49"/>
          <cell r="K49"/>
          <cell r="L49">
            <v>120</v>
          </cell>
          <cell r="M49">
            <v>290</v>
          </cell>
          <cell r="N49"/>
          <cell r="O49"/>
          <cell r="P49"/>
          <cell r="Q49" t="str">
            <v>MP35</v>
          </cell>
          <cell r="R49"/>
          <cell r="S49"/>
          <cell r="T49"/>
          <cell r="U49"/>
          <cell r="V49"/>
          <cell r="W49">
            <v>0</v>
          </cell>
          <cell r="X49" t="str">
            <v>GP</v>
          </cell>
        </row>
        <row r="50">
          <cell r="H50" t="str">
            <v>A-14号</v>
          </cell>
          <cell r="I50"/>
          <cell r="J50"/>
          <cell r="K50" t="str">
            <v>合わせ部分のズレ改善希望（LOTをあげれば改善か？）→500以上で機械張り</v>
          </cell>
          <cell r="L50">
            <v>100</v>
          </cell>
          <cell r="M50">
            <v>108</v>
          </cell>
          <cell r="N50"/>
          <cell r="O50"/>
          <cell r="P50"/>
          <cell r="Q50" t="str">
            <v>A/C5</v>
          </cell>
          <cell r="R50">
            <v>225</v>
          </cell>
          <cell r="S50" t="str">
            <v>内</v>
          </cell>
          <cell r="T50">
            <v>140</v>
          </cell>
          <cell r="U50">
            <v>200</v>
          </cell>
          <cell r="V50">
            <v>550</v>
          </cell>
          <cell r="W50">
            <v>890</v>
          </cell>
          <cell r="X50">
            <v>890</v>
          </cell>
        </row>
        <row r="51">
          <cell r="H51" t="str">
            <v>ブロック　3号　180×180×50</v>
          </cell>
          <cell r="I51"/>
          <cell r="J51"/>
          <cell r="K51"/>
          <cell r="L51">
            <v>240</v>
          </cell>
          <cell r="M51">
            <v>335</v>
          </cell>
          <cell r="N51"/>
          <cell r="O51"/>
          <cell r="P51"/>
          <cell r="Q51" t="str">
            <v>MP35</v>
          </cell>
          <cell r="R51"/>
          <cell r="S51"/>
          <cell r="T51"/>
          <cell r="U51"/>
          <cell r="V51"/>
          <cell r="W51"/>
          <cell r="X51"/>
        </row>
        <row r="52">
          <cell r="H52" t="str">
            <v>ブロック　2号　150×150×50</v>
          </cell>
          <cell r="I52"/>
          <cell r="J52"/>
          <cell r="K52"/>
          <cell r="L52">
            <v>288</v>
          </cell>
          <cell r="M52">
            <v>145</v>
          </cell>
          <cell r="N52"/>
          <cell r="O52"/>
          <cell r="P52"/>
          <cell r="Q52" t="str">
            <v>MP35</v>
          </cell>
          <cell r="R52"/>
          <cell r="S52"/>
          <cell r="T52"/>
          <cell r="U52"/>
          <cell r="V52"/>
          <cell r="W52"/>
          <cell r="X52"/>
        </row>
        <row r="53">
          <cell r="H53" t="str">
            <v>ブロック　1号　50×50×40</v>
          </cell>
          <cell r="I53"/>
          <cell r="J53"/>
          <cell r="K53"/>
          <cell r="L53">
            <v>3024</v>
          </cell>
          <cell r="M53">
            <v>18</v>
          </cell>
          <cell r="N53"/>
          <cell r="O53"/>
          <cell r="P53"/>
          <cell r="Q53" t="str">
            <v>MP35</v>
          </cell>
          <cell r="R53"/>
          <cell r="S53"/>
          <cell r="T53"/>
          <cell r="U53"/>
          <cell r="V53"/>
          <cell r="W53"/>
          <cell r="X53"/>
        </row>
        <row r="54">
          <cell r="H54" t="str">
            <v xml:space="preserve">ﾌﾟﾘﾏ4号パット　兼用Ａ-21号パット </v>
          </cell>
          <cell r="I54"/>
          <cell r="J54"/>
          <cell r="K54"/>
          <cell r="L54">
            <v>100</v>
          </cell>
          <cell r="M54">
            <v>60</v>
          </cell>
          <cell r="N54"/>
          <cell r="O54"/>
          <cell r="P54"/>
          <cell r="Q54" t="str">
            <v>A/K5</v>
          </cell>
          <cell r="R54">
            <v>200</v>
          </cell>
          <cell r="S54"/>
          <cell r="T54"/>
          <cell r="U54"/>
          <cell r="V54"/>
          <cell r="W54">
            <v>0</v>
          </cell>
          <cell r="X54"/>
        </row>
        <row r="55">
          <cell r="H55" t="str">
            <v>ダンボールパットＡ３サイズ</v>
          </cell>
          <cell r="I55"/>
          <cell r="J55"/>
          <cell r="K55"/>
          <cell r="L55">
            <v>150</v>
          </cell>
          <cell r="M55">
            <v>35</v>
          </cell>
          <cell r="N55"/>
          <cell r="O55"/>
          <cell r="P55"/>
          <cell r="Q55" t="str">
            <v>A/C5</v>
          </cell>
          <cell r="R55"/>
          <cell r="S55" t="str">
            <v>外</v>
          </cell>
          <cell r="T55">
            <v>308</v>
          </cell>
          <cell r="U55">
            <v>438</v>
          </cell>
          <cell r="V55"/>
          <cell r="W55">
            <v>746</v>
          </cell>
          <cell r="X55"/>
        </row>
        <row r="56">
          <cell r="H56" t="str">
            <v>出荷ダンボール　花Ｗ　□520×470ｈ</v>
          </cell>
          <cell r="I56"/>
          <cell r="J56"/>
          <cell r="K56"/>
          <cell r="L56">
            <v>100</v>
          </cell>
          <cell r="M56">
            <v>282</v>
          </cell>
          <cell r="N56"/>
          <cell r="O56"/>
          <cell r="P56"/>
          <cell r="Q56" t="str">
            <v>W/K5</v>
          </cell>
          <cell r="R56"/>
          <cell r="S56" t="str">
            <v>外</v>
          </cell>
          <cell r="T56">
            <v>526</v>
          </cell>
          <cell r="U56">
            <v>526</v>
          </cell>
          <cell r="V56">
            <v>481</v>
          </cell>
          <cell r="W56">
            <v>1533</v>
          </cell>
          <cell r="X56" t="str">
            <v>通常の出荷</v>
          </cell>
        </row>
        <row r="57">
          <cell r="H57" t="str">
            <v>出荷ダンボール　大 1250×450×290ｈ</v>
          </cell>
          <cell r="I57"/>
          <cell r="J57"/>
          <cell r="K57"/>
          <cell r="L57">
            <v>100</v>
          </cell>
          <cell r="M57">
            <v>195</v>
          </cell>
          <cell r="N57"/>
          <cell r="O57"/>
          <cell r="P57"/>
          <cell r="Q57" t="str">
            <v>A/C5</v>
          </cell>
          <cell r="R57"/>
          <cell r="S57" t="str">
            <v>外</v>
          </cell>
          <cell r="T57">
            <v>1255</v>
          </cell>
          <cell r="U57">
            <v>450</v>
          </cell>
          <cell r="V57">
            <v>300</v>
          </cell>
          <cell r="W57">
            <v>2005</v>
          </cell>
          <cell r="X57" t="str">
            <v>通常の出荷</v>
          </cell>
        </row>
        <row r="58">
          <cell r="H58" t="str">
            <v>出荷ダンボール　小　775×410×310ｈ</v>
          </cell>
          <cell r="I58"/>
          <cell r="J58"/>
          <cell r="K58"/>
          <cell r="L58">
            <v>100</v>
          </cell>
          <cell r="M58">
            <v>144</v>
          </cell>
          <cell r="N58"/>
          <cell r="O58"/>
          <cell r="P58"/>
          <cell r="Q58" t="str">
            <v>A/C5</v>
          </cell>
          <cell r="R58"/>
          <cell r="S58" t="str">
            <v>外</v>
          </cell>
          <cell r="T58">
            <v>775</v>
          </cell>
          <cell r="U58">
            <v>415</v>
          </cell>
          <cell r="V58">
            <v>320</v>
          </cell>
          <cell r="W58">
            <v>1510</v>
          </cell>
          <cell r="X58" t="str">
            <v>通常の出荷</v>
          </cell>
        </row>
        <row r="59">
          <cell r="H59" t="str">
            <v>A-14号</v>
          </cell>
          <cell r="I59"/>
          <cell r="J59"/>
          <cell r="K59" t="str">
            <v>合わせ部分のズレ改善希望（LOTをあげれば改善か？）→500以上で機械張り</v>
          </cell>
          <cell r="L59">
            <v>300</v>
          </cell>
          <cell r="M59">
            <v>66</v>
          </cell>
          <cell r="N59"/>
          <cell r="O59"/>
          <cell r="P59"/>
          <cell r="Q59" t="str">
            <v>A/C5</v>
          </cell>
          <cell r="R59">
            <v>225</v>
          </cell>
          <cell r="S59" t="str">
            <v>内</v>
          </cell>
          <cell r="T59">
            <v>140</v>
          </cell>
          <cell r="U59">
            <v>200</v>
          </cell>
          <cell r="V59">
            <v>550</v>
          </cell>
          <cell r="W59">
            <v>890</v>
          </cell>
          <cell r="X59">
            <v>890</v>
          </cell>
        </row>
        <row r="60">
          <cell r="H60" t="str">
            <v>梱包材　エアーキャップ　＃37　900*42ｍ巻</v>
          </cell>
          <cell r="I60"/>
          <cell r="J60"/>
          <cell r="K60"/>
          <cell r="L60" t="str">
            <v>5巻</v>
          </cell>
          <cell r="M60">
            <v>1500</v>
          </cell>
          <cell r="N60"/>
          <cell r="O60"/>
          <cell r="P60"/>
          <cell r="Q60" t="str">
            <v>♯37</v>
          </cell>
          <cell r="R60"/>
          <cell r="S60" t="str">
            <v>外</v>
          </cell>
          <cell r="T60">
            <v>900</v>
          </cell>
          <cell r="U60" t="str">
            <v>42m</v>
          </cell>
          <cell r="V60"/>
          <cell r="W60"/>
          <cell r="X60"/>
        </row>
        <row r="61">
          <cell r="H61" t="str">
            <v>梱包材　エアーキャップ　＃37　300*42ｍ巻</v>
          </cell>
          <cell r="I61"/>
          <cell r="J61"/>
          <cell r="K61"/>
          <cell r="L61" t="str">
            <v>20巻</v>
          </cell>
          <cell r="M61">
            <v>520</v>
          </cell>
          <cell r="N61"/>
          <cell r="O61"/>
          <cell r="P61"/>
          <cell r="Q61" t="str">
            <v>♯37</v>
          </cell>
          <cell r="R61"/>
          <cell r="S61" t="str">
            <v>外</v>
          </cell>
          <cell r="T61">
            <v>300</v>
          </cell>
          <cell r="U61" t="str">
            <v>42m</v>
          </cell>
          <cell r="V61"/>
          <cell r="W61"/>
          <cell r="X61" t="str">
            <v>\12.4/m、\3.7/30cm</v>
          </cell>
        </row>
        <row r="62">
          <cell r="H62" t="str">
            <v>コクーン２４外箱</v>
          </cell>
          <cell r="I62"/>
          <cell r="J62"/>
          <cell r="K62"/>
          <cell r="L62">
            <v>100</v>
          </cell>
          <cell r="M62">
            <v>130</v>
          </cell>
          <cell r="N62"/>
          <cell r="O62"/>
          <cell r="P62"/>
          <cell r="Q62" t="str">
            <v>W/K5</v>
          </cell>
          <cell r="R62"/>
          <cell r="S62" t="str">
            <v>内</v>
          </cell>
          <cell r="T62">
            <v>325</v>
          </cell>
          <cell r="U62">
            <v>325</v>
          </cell>
          <cell r="V62">
            <v>280</v>
          </cell>
          <cell r="W62">
            <v>930</v>
          </cell>
          <cell r="X62"/>
        </row>
        <row r="63">
          <cell r="H63" t="str">
            <v>A-20号　改</v>
          </cell>
          <cell r="I63"/>
          <cell r="J63"/>
          <cell r="K63"/>
          <cell r="L63">
            <v>100</v>
          </cell>
          <cell r="M63">
            <v>185</v>
          </cell>
          <cell r="N63"/>
          <cell r="O63"/>
          <cell r="P63"/>
          <cell r="Q63" t="str">
            <v>W/C5</v>
          </cell>
          <cell r="R63">
            <v>1435</v>
          </cell>
          <cell r="S63" t="str">
            <v>外</v>
          </cell>
          <cell r="T63">
            <v>220</v>
          </cell>
          <cell r="U63">
            <v>215</v>
          </cell>
          <cell r="V63">
            <v>1060</v>
          </cell>
          <cell r="W63">
            <v>1495</v>
          </cell>
          <cell r="X63">
            <v>1320</v>
          </cell>
        </row>
        <row r="64">
          <cell r="H64" t="str">
            <v>A-22号</v>
          </cell>
          <cell r="I64"/>
          <cell r="J64"/>
          <cell r="K64"/>
          <cell r="L64">
            <v>50</v>
          </cell>
          <cell r="M64">
            <v>132</v>
          </cell>
          <cell r="N64"/>
          <cell r="O64"/>
          <cell r="P64"/>
          <cell r="Q64" t="str">
            <v>A/C5</v>
          </cell>
          <cell r="R64">
            <v>420</v>
          </cell>
          <cell r="S64" t="str">
            <v>外</v>
          </cell>
          <cell r="T64">
            <v>655</v>
          </cell>
          <cell r="U64">
            <v>295</v>
          </cell>
          <cell r="V64">
            <v>125</v>
          </cell>
          <cell r="W64">
            <v>1075</v>
          </cell>
          <cell r="X64">
            <v>1180</v>
          </cell>
        </row>
        <row r="65">
          <cell r="H65" t="str">
            <v>P4　配送箱白無地　4号　パットのみ</v>
          </cell>
          <cell r="I65"/>
          <cell r="J65"/>
          <cell r="K65"/>
          <cell r="L65">
            <v>50</v>
          </cell>
          <cell r="M65">
            <v>64</v>
          </cell>
          <cell r="N65"/>
          <cell r="O65"/>
          <cell r="P65"/>
          <cell r="Q65"/>
          <cell r="R65"/>
          <cell r="S65"/>
          <cell r="T65"/>
          <cell r="U65"/>
          <cell r="V65"/>
          <cell r="W65">
            <v>0</v>
          </cell>
          <cell r="X65"/>
        </row>
        <row r="66">
          <cell r="H66" t="str">
            <v>P4　配送箱白無地　4号
パット、※ビニール巻で5枚づづ梱包
4971587-701955</v>
          </cell>
          <cell r="I66"/>
          <cell r="J66"/>
          <cell r="K66"/>
          <cell r="L66">
            <v>50</v>
          </cell>
          <cell r="M66">
            <v>479</v>
          </cell>
          <cell r="N66"/>
          <cell r="O66"/>
          <cell r="P66"/>
          <cell r="Q66" t="str">
            <v>Ａ/白
K5160</v>
          </cell>
          <cell r="R66"/>
          <cell r="S66" t="str">
            <v>外</v>
          </cell>
          <cell r="T66">
            <v>460</v>
          </cell>
          <cell r="U66">
            <v>460</v>
          </cell>
          <cell r="V66">
            <v>1170</v>
          </cell>
          <cell r="W66">
            <v>2090</v>
          </cell>
          <cell r="X66" t="str">
            <v>ＰＲＩＭＡ店舗用</v>
          </cell>
        </row>
        <row r="67">
          <cell r="H67" t="str">
            <v>P3　配送箱白無地　3号　パットのみ</v>
          </cell>
          <cell r="I67"/>
          <cell r="J67"/>
          <cell r="K67"/>
          <cell r="L67">
            <v>150</v>
          </cell>
          <cell r="M67">
            <v>53</v>
          </cell>
          <cell r="N67"/>
          <cell r="O67"/>
          <cell r="P67"/>
          <cell r="Q67"/>
          <cell r="R67"/>
          <cell r="S67"/>
          <cell r="T67"/>
          <cell r="U67"/>
          <cell r="V67"/>
          <cell r="W67">
            <v>0</v>
          </cell>
          <cell r="X67"/>
        </row>
        <row r="68">
          <cell r="H68" t="str">
            <v>P3　配送箱白無地　3号 新サイズ
パット、カバーケース&lt;10枚入&gt;（16-20050）
4971587-701948</v>
          </cell>
          <cell r="I68"/>
          <cell r="J68"/>
          <cell r="K68"/>
          <cell r="L68">
            <v>150</v>
          </cell>
          <cell r="M68">
            <v>253</v>
          </cell>
          <cell r="N68"/>
          <cell r="O68"/>
          <cell r="P68"/>
          <cell r="Q68" t="str">
            <v>Ａ/白
K5160</v>
          </cell>
          <cell r="R68"/>
          <cell r="S68" t="str">
            <v>外</v>
          </cell>
          <cell r="T68">
            <v>385</v>
          </cell>
          <cell r="U68">
            <v>385</v>
          </cell>
          <cell r="V68">
            <v>690</v>
          </cell>
          <cell r="W68">
            <v>1460</v>
          </cell>
          <cell r="X68" t="str">
            <v>ＰＲＩＭＡ店舗用</v>
          </cell>
        </row>
        <row r="69">
          <cell r="H69" t="str">
            <v>P2　配送箱白無地　2号　パットのみ</v>
          </cell>
          <cell r="I69"/>
          <cell r="J69"/>
          <cell r="K69"/>
          <cell r="L69">
            <v>150</v>
          </cell>
          <cell r="M69">
            <v>56</v>
          </cell>
          <cell r="N69"/>
          <cell r="O69"/>
          <cell r="P69"/>
          <cell r="Q69"/>
          <cell r="R69"/>
          <cell r="S69"/>
          <cell r="T69"/>
          <cell r="U69"/>
          <cell r="V69"/>
          <cell r="W69">
            <v>0</v>
          </cell>
          <cell r="X69"/>
        </row>
        <row r="70">
          <cell r="H70" t="str">
            <v>P2　配送箱白無地　2号
パット、カバーケース&lt;10枚入&gt;（16-20022）
4971587-701931</v>
          </cell>
          <cell r="I70"/>
          <cell r="J70"/>
          <cell r="K70"/>
          <cell r="L70">
            <v>150</v>
          </cell>
          <cell r="M70">
            <v>234</v>
          </cell>
          <cell r="N70"/>
          <cell r="O70"/>
          <cell r="P70"/>
          <cell r="Q70" t="str">
            <v>Ａ/白
K5160</v>
          </cell>
          <cell r="R70"/>
          <cell r="S70" t="str">
            <v>外</v>
          </cell>
          <cell r="T70">
            <v>410</v>
          </cell>
          <cell r="U70">
            <v>410</v>
          </cell>
          <cell r="V70">
            <v>310</v>
          </cell>
          <cell r="W70">
            <v>1130</v>
          </cell>
          <cell r="X70" t="str">
            <v>ＰＲＩＭＡ店舗用</v>
          </cell>
        </row>
        <row r="71">
          <cell r="H71" t="str">
            <v>P1　配送箱白無地　1号　パットのみ</v>
          </cell>
          <cell r="I71"/>
          <cell r="J71"/>
          <cell r="K71"/>
          <cell r="L71">
            <v>150</v>
          </cell>
          <cell r="M71">
            <v>50</v>
          </cell>
          <cell r="N71"/>
          <cell r="O71"/>
          <cell r="P71"/>
          <cell r="Q71"/>
          <cell r="R71"/>
          <cell r="S71"/>
          <cell r="T71"/>
          <cell r="U71"/>
          <cell r="V71"/>
          <cell r="W71">
            <v>0</v>
          </cell>
          <cell r="X71"/>
        </row>
        <row r="72">
          <cell r="H72" t="str">
            <v>P1　配送箱白無地　1号
パット、カバーケース&lt;10枚入&gt;（16-20012）
4971587-701924</v>
          </cell>
          <cell r="I72"/>
          <cell r="J72"/>
          <cell r="K72"/>
          <cell r="L72">
            <v>150</v>
          </cell>
          <cell r="M72">
            <v>197</v>
          </cell>
          <cell r="N72"/>
          <cell r="O72"/>
          <cell r="P72"/>
          <cell r="Q72" t="str">
            <v>Ａ/白
K5160</v>
          </cell>
          <cell r="R72"/>
          <cell r="S72" t="str">
            <v>外</v>
          </cell>
          <cell r="T72">
            <v>310</v>
          </cell>
          <cell r="U72">
            <v>310</v>
          </cell>
          <cell r="V72">
            <v>510</v>
          </cell>
          <cell r="W72">
            <v>1130</v>
          </cell>
          <cell r="X72" t="str">
            <v>ＰＲＩＭＡ店舗用</v>
          </cell>
        </row>
        <row r="73">
          <cell r="H73" t="str">
            <v>P0　配送箱白無地　0号　パットのみ</v>
          </cell>
          <cell r="I73"/>
          <cell r="J73"/>
          <cell r="K73"/>
          <cell r="L73">
            <v>200</v>
          </cell>
          <cell r="M73">
            <v>33</v>
          </cell>
          <cell r="N73"/>
          <cell r="O73"/>
          <cell r="P73"/>
          <cell r="Q73"/>
          <cell r="R73"/>
          <cell r="S73"/>
          <cell r="T73"/>
          <cell r="U73"/>
          <cell r="V73"/>
          <cell r="W73">
            <v>0</v>
          </cell>
          <cell r="X73"/>
        </row>
        <row r="74">
          <cell r="H74" t="str">
            <v>P0　配送箱白無地　0号
パット、カバーケース&lt;10枚入&gt;（16-20002）
4971587-701917</v>
          </cell>
          <cell r="I74"/>
          <cell r="J74"/>
          <cell r="K74"/>
          <cell r="L74">
            <v>200</v>
          </cell>
          <cell r="M74">
            <v>142</v>
          </cell>
          <cell r="N74"/>
          <cell r="O74"/>
          <cell r="P74"/>
          <cell r="Q74" t="str">
            <v>Ａ/白
K5160</v>
          </cell>
          <cell r="R74"/>
          <cell r="S74" t="str">
            <v>外</v>
          </cell>
          <cell r="T74">
            <v>270</v>
          </cell>
          <cell r="U74">
            <v>270</v>
          </cell>
          <cell r="V74">
            <v>290</v>
          </cell>
          <cell r="W74">
            <v>830</v>
          </cell>
          <cell r="X74" t="str">
            <v>ＰＲＩＭＡ店舗用</v>
          </cell>
        </row>
        <row r="75">
          <cell r="H75" t="str">
            <v>B-3号箱</v>
          </cell>
          <cell r="I75"/>
          <cell r="J75"/>
          <cell r="K75"/>
          <cell r="L75">
            <v>210</v>
          </cell>
          <cell r="M75">
            <v>113</v>
          </cell>
          <cell r="N75"/>
          <cell r="O75"/>
          <cell r="P75"/>
          <cell r="Q75" t="str">
            <v>B/K6</v>
          </cell>
          <cell r="R75"/>
          <cell r="S75" t="str">
            <v>内</v>
          </cell>
          <cell r="T75">
            <v>948</v>
          </cell>
          <cell r="U75">
            <v>1550</v>
          </cell>
          <cell r="V75">
            <v>0</v>
          </cell>
          <cell r="W75">
            <v>2498</v>
          </cell>
          <cell r="X75" t="str">
            <v>ﾍﾞﾙﾒｿﾞﾝﾘｭｸｽ</v>
          </cell>
        </row>
        <row r="76">
          <cell r="H76" t="str">
            <v>B-3号　スリーブ</v>
          </cell>
          <cell r="I76"/>
          <cell r="J76"/>
          <cell r="K76"/>
          <cell r="L76">
            <v>210</v>
          </cell>
          <cell r="M76">
            <v>97</v>
          </cell>
          <cell r="N76"/>
          <cell r="O76"/>
          <cell r="P76"/>
          <cell r="Q76" t="str">
            <v>B/K6</v>
          </cell>
          <cell r="R76">
            <v>20</v>
          </cell>
          <cell r="S76" t="str">
            <v>内</v>
          </cell>
          <cell r="T76">
            <v>909</v>
          </cell>
          <cell r="U76">
            <v>1218</v>
          </cell>
          <cell r="V76">
            <v>0</v>
          </cell>
          <cell r="W76">
            <v>2127</v>
          </cell>
          <cell r="X76" t="str">
            <v>ﾍﾞﾙﾒｿﾞﾝﾘｭｸｽ</v>
          </cell>
        </row>
        <row r="77">
          <cell r="H77" t="str">
            <v>B-2号箱</v>
          </cell>
          <cell r="I77"/>
          <cell r="J77"/>
          <cell r="K77"/>
          <cell r="L77">
            <v>50</v>
          </cell>
          <cell r="M77">
            <v>210</v>
          </cell>
          <cell r="N77"/>
          <cell r="O77"/>
          <cell r="P77"/>
          <cell r="Q77" t="str">
            <v>B/K6</v>
          </cell>
          <cell r="R77"/>
          <cell r="S77" t="str">
            <v>内</v>
          </cell>
          <cell r="T77">
            <v>1148</v>
          </cell>
          <cell r="U77">
            <v>870</v>
          </cell>
          <cell r="V77">
            <v>0</v>
          </cell>
          <cell r="W77">
            <v>2018</v>
          </cell>
          <cell r="X77" t="str">
            <v>ﾍﾞﾙﾒｿﾞﾝﾘｭｸｽ</v>
          </cell>
        </row>
        <row r="78">
          <cell r="H78" t="str">
            <v>B-2号　補強板</v>
          </cell>
          <cell r="I78"/>
          <cell r="J78"/>
          <cell r="K78"/>
          <cell r="L78">
            <v>50</v>
          </cell>
          <cell r="M78">
            <v>87</v>
          </cell>
          <cell r="N78"/>
          <cell r="O78"/>
          <cell r="P78"/>
          <cell r="Q78" t="str">
            <v>B/K5</v>
          </cell>
          <cell r="R78"/>
          <cell r="S78" t="str">
            <v>内</v>
          </cell>
          <cell r="T78">
            <v>1170</v>
          </cell>
          <cell r="U78">
            <v>438</v>
          </cell>
          <cell r="V78">
            <v>0</v>
          </cell>
          <cell r="W78">
            <v>1608</v>
          </cell>
          <cell r="X78" t="str">
            <v>(ロッド30：¥256)  ﾍﾞﾙﾒｿﾞﾝﾘｭｸｽ</v>
          </cell>
        </row>
        <row r="79">
          <cell r="H79" t="str">
            <v>B-2号　スリーブ</v>
          </cell>
          <cell r="I79"/>
          <cell r="J79"/>
          <cell r="K79"/>
          <cell r="L79">
            <v>50</v>
          </cell>
          <cell r="M79">
            <v>90</v>
          </cell>
          <cell r="N79"/>
          <cell r="O79"/>
          <cell r="P79"/>
          <cell r="Q79" t="str">
            <v>B/K6</v>
          </cell>
          <cell r="R79"/>
          <cell r="S79" t="str">
            <v>内</v>
          </cell>
          <cell r="T79">
            <v>1469</v>
          </cell>
          <cell r="U79">
            <v>458</v>
          </cell>
          <cell r="V79">
            <v>0</v>
          </cell>
          <cell r="W79">
            <v>1927</v>
          </cell>
          <cell r="X79" t="str">
            <v>ﾍﾞﾙﾒｿﾞﾝﾘｭｸｽ</v>
          </cell>
        </row>
        <row r="80">
          <cell r="H80" t="str">
            <v>B-1号箱</v>
          </cell>
          <cell r="I80"/>
          <cell r="J80"/>
          <cell r="K80"/>
          <cell r="L80">
            <v>250</v>
          </cell>
          <cell r="M80">
            <v>113</v>
          </cell>
          <cell r="N80"/>
          <cell r="O80"/>
          <cell r="P80"/>
          <cell r="Q80" t="str">
            <v>B/K6</v>
          </cell>
          <cell r="R80"/>
          <cell r="S80" t="str">
            <v>内</v>
          </cell>
          <cell r="T80">
            <v>1018</v>
          </cell>
          <cell r="U80">
            <v>1120</v>
          </cell>
          <cell r="V80">
            <v>0</v>
          </cell>
          <cell r="W80">
            <v>2138</v>
          </cell>
          <cell r="X80" t="str">
            <v>ﾍﾞﾙﾒｿﾞﾝﾘｭｸｽ</v>
          </cell>
        </row>
        <row r="81">
          <cell r="H81" t="str">
            <v>B-1号　スリーブ</v>
          </cell>
          <cell r="I81"/>
          <cell r="J81"/>
          <cell r="K81"/>
          <cell r="L81">
            <v>250</v>
          </cell>
          <cell r="M81">
            <v>63</v>
          </cell>
          <cell r="N81"/>
          <cell r="O81"/>
          <cell r="P81"/>
          <cell r="Q81" t="str">
            <v>B/K6</v>
          </cell>
          <cell r="R81"/>
          <cell r="S81" t="str">
            <v>内</v>
          </cell>
          <cell r="T81">
            <v>869</v>
          </cell>
          <cell r="U81">
            <v>728</v>
          </cell>
          <cell r="V81">
            <v>0</v>
          </cell>
          <cell r="W81">
            <v>1597</v>
          </cell>
          <cell r="X81" t="str">
            <v>ﾍﾞﾙﾒｿﾞﾝﾘｭｸｽ</v>
          </cell>
        </row>
        <row r="82">
          <cell r="H82" t="str">
            <v>A40-4入スリーブ</v>
          </cell>
          <cell r="I82"/>
          <cell r="J82"/>
          <cell r="K82"/>
          <cell r="L82">
            <v>100</v>
          </cell>
          <cell r="M82">
            <v>221</v>
          </cell>
          <cell r="N82"/>
          <cell r="O82"/>
          <cell r="P82"/>
          <cell r="Q82" t="str">
            <v>A/C5</v>
          </cell>
          <cell r="R82"/>
          <cell r="S82" t="str">
            <v>外</v>
          </cell>
          <cell r="T82">
            <v>460</v>
          </cell>
          <cell r="U82">
            <v>445</v>
          </cell>
          <cell r="V82">
            <v>1310</v>
          </cell>
          <cell r="W82">
            <v>2215</v>
          </cell>
          <cell r="X82"/>
        </row>
        <row r="83">
          <cell r="H83" t="str">
            <v>A-9号箱</v>
          </cell>
          <cell r="I83"/>
          <cell r="J83"/>
          <cell r="K83"/>
          <cell r="L83">
            <v>100</v>
          </cell>
          <cell r="M83">
            <v>143</v>
          </cell>
          <cell r="N83"/>
          <cell r="O83"/>
          <cell r="P83"/>
          <cell r="Q83" t="str">
            <v>A/K5</v>
          </cell>
          <cell r="R83">
            <v>500</v>
          </cell>
          <cell r="S83" t="str">
            <v>外</v>
          </cell>
          <cell r="T83">
            <v>440</v>
          </cell>
          <cell r="U83">
            <v>530</v>
          </cell>
          <cell r="V83">
            <v>390</v>
          </cell>
          <cell r="W83">
            <v>1360</v>
          </cell>
          <cell r="X83"/>
        </row>
        <row r="84">
          <cell r="H84" t="str">
            <v>A-9号　パット</v>
          </cell>
          <cell r="I84"/>
          <cell r="J84"/>
          <cell r="K84"/>
          <cell r="L84">
            <v>100</v>
          </cell>
          <cell r="M84">
            <v>42</v>
          </cell>
          <cell r="N84"/>
          <cell r="O84"/>
          <cell r="P84"/>
          <cell r="Q84" t="str">
            <v>B/K5</v>
          </cell>
          <cell r="R84"/>
          <cell r="S84" t="str">
            <v>内</v>
          </cell>
          <cell r="T84">
            <v>839</v>
          </cell>
          <cell r="U84">
            <v>420</v>
          </cell>
          <cell r="V84"/>
          <cell r="W84">
            <v>1259</v>
          </cell>
          <cell r="X84"/>
        </row>
        <row r="85">
          <cell r="H85" t="str">
            <v>A-9号　この字パット</v>
          </cell>
          <cell r="I85"/>
          <cell r="J85"/>
          <cell r="K85"/>
          <cell r="L85">
            <v>100</v>
          </cell>
          <cell r="M85">
            <v>53</v>
          </cell>
          <cell r="N85"/>
          <cell r="O85"/>
          <cell r="P85"/>
          <cell r="Q85" t="str">
            <v>B/K5</v>
          </cell>
          <cell r="R85"/>
          <cell r="S85" t="str">
            <v>内</v>
          </cell>
          <cell r="T85">
            <v>1259</v>
          </cell>
          <cell r="U85">
            <v>420</v>
          </cell>
          <cell r="V85"/>
          <cell r="W85">
            <v>1679</v>
          </cell>
          <cell r="X85"/>
        </row>
        <row r="86">
          <cell r="H86" t="str">
            <v>A-8号箱</v>
          </cell>
          <cell r="I86"/>
          <cell r="J86"/>
          <cell r="K86"/>
          <cell r="L86">
            <v>100</v>
          </cell>
          <cell r="M86">
            <v>118</v>
          </cell>
          <cell r="N86"/>
          <cell r="O86"/>
          <cell r="P86"/>
          <cell r="Q86" t="str">
            <v>A/K5</v>
          </cell>
          <cell r="R86"/>
          <cell r="S86" t="str">
            <v>内</v>
          </cell>
          <cell r="T86">
            <v>410</v>
          </cell>
          <cell r="U86">
            <v>380</v>
          </cell>
          <cell r="V86">
            <v>290</v>
          </cell>
          <cell r="W86">
            <v>1080</v>
          </cell>
          <cell r="X86"/>
        </row>
        <row r="87">
          <cell r="H87" t="str">
            <v>A-8号　パット</v>
          </cell>
          <cell r="I87"/>
          <cell r="J87"/>
          <cell r="K87"/>
          <cell r="L87">
            <v>100</v>
          </cell>
          <cell r="M87">
            <v>60</v>
          </cell>
          <cell r="N87"/>
          <cell r="O87"/>
          <cell r="P87"/>
          <cell r="Q87" t="str">
            <v>B/K5</v>
          </cell>
          <cell r="R87"/>
          <cell r="S87" t="str">
            <v>内</v>
          </cell>
          <cell r="T87">
            <v>1543</v>
          </cell>
          <cell r="U87">
            <v>400</v>
          </cell>
          <cell r="V87"/>
          <cell r="W87">
            <v>1943</v>
          </cell>
          <cell r="X87"/>
        </row>
        <row r="88">
          <cell r="H88" t="str">
            <v>A-7号箱</v>
          </cell>
          <cell r="I88"/>
          <cell r="J88"/>
          <cell r="K88"/>
          <cell r="L88">
            <v>100</v>
          </cell>
          <cell r="M88">
            <v>90</v>
          </cell>
          <cell r="N88"/>
          <cell r="O88"/>
          <cell r="P88"/>
          <cell r="Q88" t="str">
            <v>A/C5</v>
          </cell>
          <cell r="R88"/>
          <cell r="S88" t="str">
            <v>内</v>
          </cell>
          <cell r="T88">
            <v>400</v>
          </cell>
          <cell r="U88">
            <v>300</v>
          </cell>
          <cell r="V88">
            <v>110</v>
          </cell>
          <cell r="W88">
            <v>810</v>
          </cell>
          <cell r="X88"/>
        </row>
        <row r="89">
          <cell r="H89" t="str">
            <v>A-7号緩衝パット・3点セット</v>
          </cell>
          <cell r="I89"/>
          <cell r="J89"/>
          <cell r="K89"/>
          <cell r="L89">
            <v>100</v>
          </cell>
          <cell r="M89">
            <v>57</v>
          </cell>
          <cell r="N89"/>
          <cell r="O89"/>
          <cell r="P89"/>
          <cell r="Q89" t="str">
            <v>A/C5</v>
          </cell>
          <cell r="R89"/>
          <cell r="S89" t="str">
            <v>内</v>
          </cell>
          <cell r="T89">
            <v>535</v>
          </cell>
          <cell r="U89">
            <v>315</v>
          </cell>
          <cell r="V89"/>
          <cell r="W89">
            <v>850</v>
          </cell>
          <cell r="X89"/>
        </row>
        <row r="90">
          <cell r="H90" t="str">
            <v>A-74号箱</v>
          </cell>
          <cell r="I90"/>
          <cell r="J90"/>
          <cell r="K90"/>
          <cell r="L90">
            <v>50</v>
          </cell>
          <cell r="M90">
            <v>375</v>
          </cell>
          <cell r="N90"/>
          <cell r="O90"/>
          <cell r="P90"/>
          <cell r="Q90" t="str">
            <v>Ａ/Ｋ5</v>
          </cell>
          <cell r="R90"/>
          <cell r="S90" t="str">
            <v>外</v>
          </cell>
          <cell r="T90">
            <v>455</v>
          </cell>
          <cell r="U90">
            <v>455</v>
          </cell>
          <cell r="V90">
            <v>1170</v>
          </cell>
          <cell r="W90">
            <v>2080</v>
          </cell>
          <cell r="X90"/>
        </row>
        <row r="91">
          <cell r="H91" t="str">
            <v>A-74号　パット</v>
          </cell>
          <cell r="I91"/>
          <cell r="J91"/>
          <cell r="K91"/>
          <cell r="L91">
            <v>50</v>
          </cell>
          <cell r="M91">
            <v>64</v>
          </cell>
          <cell r="N91"/>
          <cell r="O91"/>
          <cell r="P91"/>
          <cell r="Q91" t="str">
            <v>Ａ/Ｋ5</v>
          </cell>
          <cell r="R91"/>
          <cell r="S91" t="str">
            <v>外</v>
          </cell>
          <cell r="T91"/>
          <cell r="U91"/>
          <cell r="V91"/>
          <cell r="W91">
            <v>0</v>
          </cell>
          <cell r="X91"/>
        </row>
        <row r="92">
          <cell r="H92" t="str">
            <v>A-24号</v>
          </cell>
          <cell r="I92"/>
          <cell r="J92"/>
          <cell r="K92"/>
          <cell r="L92">
            <v>100</v>
          </cell>
          <cell r="M92">
            <v>94</v>
          </cell>
          <cell r="N92"/>
          <cell r="O92"/>
          <cell r="P92"/>
          <cell r="Q92" t="str">
            <v>A/C5</v>
          </cell>
          <cell r="R92">
            <v>430</v>
          </cell>
          <cell r="S92" t="str">
            <v>内</v>
          </cell>
          <cell r="T92">
            <v>330</v>
          </cell>
          <cell r="U92">
            <v>330</v>
          </cell>
          <cell r="V92">
            <v>330</v>
          </cell>
          <cell r="W92">
            <v>990</v>
          </cell>
          <cell r="X92">
            <v>890</v>
          </cell>
        </row>
        <row r="93">
          <cell r="H93" t="str">
            <v>A-25号（H45罫線入）</v>
          </cell>
          <cell r="I93"/>
          <cell r="J93"/>
          <cell r="K93"/>
          <cell r="L93">
            <v>50</v>
          </cell>
          <cell r="M93">
            <v>138</v>
          </cell>
          <cell r="N93"/>
          <cell r="O93"/>
          <cell r="P93"/>
          <cell r="Q93" t="str">
            <v>A/C5</v>
          </cell>
          <cell r="R93">
            <v>490</v>
          </cell>
          <cell r="S93" t="str">
            <v>外</v>
          </cell>
          <cell r="T93">
            <v>265</v>
          </cell>
          <cell r="U93">
            <v>265</v>
          </cell>
          <cell r="V93">
            <v>600</v>
          </cell>
          <cell r="W93">
            <v>1130</v>
          </cell>
          <cell r="X93">
            <v>1180</v>
          </cell>
        </row>
        <row r="94">
          <cell r="H94" t="str">
            <v>A-25号（H45罫線入）折る</v>
          </cell>
          <cell r="I94"/>
          <cell r="J94"/>
          <cell r="K94"/>
          <cell r="L94">
            <v>50</v>
          </cell>
          <cell r="M94">
            <v>138</v>
          </cell>
          <cell r="N94"/>
          <cell r="O94"/>
          <cell r="P94"/>
          <cell r="Q94" t="str">
            <v>A/C5</v>
          </cell>
          <cell r="R94">
            <v>490</v>
          </cell>
          <cell r="S94" t="str">
            <v>外</v>
          </cell>
          <cell r="T94">
            <v>265</v>
          </cell>
          <cell r="U94">
            <v>265</v>
          </cell>
          <cell r="V94">
            <v>450</v>
          </cell>
          <cell r="W94">
            <v>980</v>
          </cell>
          <cell r="X94">
            <v>890</v>
          </cell>
        </row>
        <row r="95">
          <cell r="H95" t="str">
            <v>A-25号　外箱（2入）改</v>
          </cell>
          <cell r="I95"/>
          <cell r="J95"/>
          <cell r="K95"/>
          <cell r="L95">
            <v>50</v>
          </cell>
          <cell r="M95">
            <v>194</v>
          </cell>
          <cell r="N95"/>
          <cell r="O95"/>
          <cell r="P95"/>
          <cell r="Q95" t="str">
            <v>A/K5</v>
          </cell>
          <cell r="R95">
            <v>820</v>
          </cell>
          <cell r="S95" t="str">
            <v>外</v>
          </cell>
          <cell r="T95">
            <v>550</v>
          </cell>
          <cell r="U95">
            <v>285</v>
          </cell>
          <cell r="V95">
            <v>705</v>
          </cell>
          <cell r="W95">
            <v>1540</v>
          </cell>
          <cell r="X95">
            <v>1320</v>
          </cell>
        </row>
        <row r="96">
          <cell r="H96" t="str">
            <v>A-73号　パット</v>
          </cell>
          <cell r="I96"/>
          <cell r="J96"/>
          <cell r="K96"/>
          <cell r="L96">
            <v>150</v>
          </cell>
          <cell r="M96">
            <v>50</v>
          </cell>
          <cell r="N96"/>
          <cell r="O96"/>
          <cell r="P96"/>
          <cell r="Q96" t="str">
            <v>Ａ/Ｋ5</v>
          </cell>
          <cell r="R96"/>
          <cell r="S96" t="str">
            <v>外</v>
          </cell>
          <cell r="T96"/>
          <cell r="U96"/>
          <cell r="V96"/>
          <cell r="W96">
            <v>0</v>
          </cell>
          <cell r="X96"/>
        </row>
        <row r="97">
          <cell r="H97" t="str">
            <v>A-72号箱</v>
          </cell>
          <cell r="I97"/>
          <cell r="J97"/>
          <cell r="K97"/>
          <cell r="L97">
            <v>50</v>
          </cell>
          <cell r="M97">
            <v>350</v>
          </cell>
          <cell r="N97"/>
          <cell r="O97"/>
          <cell r="P97"/>
          <cell r="Q97" t="str">
            <v>W/C5</v>
          </cell>
          <cell r="R97"/>
          <cell r="S97" t="str">
            <v>外</v>
          </cell>
          <cell r="T97">
            <v>470</v>
          </cell>
          <cell r="U97">
            <v>330</v>
          </cell>
          <cell r="V97">
            <v>1080</v>
          </cell>
          <cell r="W97">
            <v>1880</v>
          </cell>
          <cell r="X97"/>
        </row>
        <row r="98">
          <cell r="H98" t="str">
            <v>A-72号箱</v>
          </cell>
          <cell r="I98"/>
          <cell r="J98"/>
          <cell r="K98"/>
          <cell r="L98">
            <v>100</v>
          </cell>
          <cell r="M98">
            <v>280</v>
          </cell>
          <cell r="N98"/>
          <cell r="O98"/>
          <cell r="P98"/>
          <cell r="Q98" t="str">
            <v>W/C5</v>
          </cell>
          <cell r="R98"/>
          <cell r="S98" t="str">
            <v>外</v>
          </cell>
          <cell r="T98">
            <v>470</v>
          </cell>
          <cell r="U98">
            <v>330</v>
          </cell>
          <cell r="V98">
            <v>1080</v>
          </cell>
          <cell r="W98">
            <v>1880</v>
          </cell>
          <cell r="X98"/>
        </row>
        <row r="99">
          <cell r="H99" t="str">
            <v>A-71号箱</v>
          </cell>
          <cell r="I99"/>
          <cell r="J99"/>
          <cell r="K99"/>
          <cell r="L99">
            <v>90</v>
          </cell>
          <cell r="M99">
            <v>85</v>
          </cell>
          <cell r="N99"/>
          <cell r="O99"/>
          <cell r="P99"/>
          <cell r="Q99" t="str">
            <v>Ａ/Ｋ5</v>
          </cell>
          <cell r="R99"/>
          <cell r="S99" t="str">
            <v>外</v>
          </cell>
          <cell r="T99">
            <v>860</v>
          </cell>
          <cell r="U99">
            <v>180</v>
          </cell>
          <cell r="V99">
            <v>150</v>
          </cell>
          <cell r="W99">
            <v>1190</v>
          </cell>
          <cell r="X99"/>
        </row>
        <row r="100">
          <cell r="H100" t="str">
            <v>A-70号箱外（8入）</v>
          </cell>
          <cell r="I100"/>
          <cell r="J100"/>
          <cell r="K100"/>
          <cell r="L100">
            <v>40</v>
          </cell>
          <cell r="M100">
            <v>240</v>
          </cell>
          <cell r="N100"/>
          <cell r="O100"/>
          <cell r="P100"/>
          <cell r="Q100" t="str">
            <v>Ａ/C5</v>
          </cell>
          <cell r="R100"/>
          <cell r="S100" t="str">
            <v>外</v>
          </cell>
          <cell r="T100">
            <v>520</v>
          </cell>
          <cell r="U100">
            <v>500</v>
          </cell>
          <cell r="V100">
            <v>430</v>
          </cell>
          <cell r="W100">
            <v>1450</v>
          </cell>
          <cell r="X100"/>
        </row>
        <row r="101">
          <cell r="H101" t="str">
            <v>A-70号箱</v>
          </cell>
          <cell r="I101"/>
          <cell r="J101"/>
          <cell r="K101"/>
          <cell r="L101">
            <v>300</v>
          </cell>
          <cell r="M101">
            <v>59</v>
          </cell>
          <cell r="N101"/>
          <cell r="O101"/>
          <cell r="P101"/>
          <cell r="Q101" t="str">
            <v>Ａ/C5</v>
          </cell>
          <cell r="R101"/>
          <cell r="S101" t="str">
            <v>外</v>
          </cell>
          <cell r="T101">
            <v>505</v>
          </cell>
          <cell r="U101">
            <v>240</v>
          </cell>
          <cell r="V101">
            <v>100</v>
          </cell>
          <cell r="W101">
            <v>845</v>
          </cell>
          <cell r="X101"/>
        </row>
        <row r="102">
          <cell r="H102" t="str">
            <v>A-27号</v>
          </cell>
          <cell r="I102"/>
          <cell r="J102"/>
          <cell r="K102" t="str">
            <v>合わせ部分のズレ改善希望（LOTをあげれば改善か？）→500以上で機械張り</v>
          </cell>
          <cell r="L102">
            <v>100</v>
          </cell>
          <cell r="M102">
            <v>88</v>
          </cell>
          <cell r="N102"/>
          <cell r="O102"/>
          <cell r="P102"/>
          <cell r="Q102" t="str">
            <v>A/C5</v>
          </cell>
          <cell r="R102">
            <v>190</v>
          </cell>
          <cell r="S102" t="str">
            <v>外</v>
          </cell>
          <cell r="T102">
            <v>210</v>
          </cell>
          <cell r="U102">
            <v>210</v>
          </cell>
          <cell r="V102">
            <v>230</v>
          </cell>
          <cell r="W102">
            <v>650</v>
          </cell>
          <cell r="X102">
            <v>670</v>
          </cell>
        </row>
        <row r="103">
          <cell r="H103" t="str">
            <v>A-27号</v>
          </cell>
          <cell r="I103"/>
          <cell r="J103"/>
          <cell r="K103"/>
          <cell r="L103">
            <v>400</v>
          </cell>
          <cell r="M103">
            <v>61</v>
          </cell>
          <cell r="N103"/>
          <cell r="O103"/>
          <cell r="P103"/>
          <cell r="Q103" t="str">
            <v>A/C5</v>
          </cell>
          <cell r="R103">
            <v>190</v>
          </cell>
          <cell r="S103" t="str">
            <v>外</v>
          </cell>
          <cell r="T103">
            <v>210</v>
          </cell>
          <cell r="U103">
            <v>210</v>
          </cell>
          <cell r="V103">
            <v>230</v>
          </cell>
          <cell r="W103">
            <v>650</v>
          </cell>
          <cell r="X103">
            <v>670</v>
          </cell>
        </row>
        <row r="104">
          <cell r="H104" t="str">
            <v>A-27号　外箱（12入）</v>
          </cell>
          <cell r="I104"/>
          <cell r="J104"/>
          <cell r="K104"/>
          <cell r="L104">
            <v>30</v>
          </cell>
          <cell r="M104">
            <v>275</v>
          </cell>
          <cell r="N104"/>
          <cell r="O104"/>
          <cell r="P104"/>
          <cell r="Q104" t="str">
            <v>A/C5</v>
          </cell>
          <cell r="R104">
            <v>990</v>
          </cell>
          <cell r="S104" t="str">
            <v>外</v>
          </cell>
          <cell r="T104">
            <v>635</v>
          </cell>
          <cell r="U104">
            <v>435</v>
          </cell>
          <cell r="V104">
            <v>480</v>
          </cell>
          <cell r="W104">
            <v>1550</v>
          </cell>
          <cell r="X104">
            <v>1320</v>
          </cell>
        </row>
        <row r="105">
          <cell r="H105" t="str">
            <v>A-27号　外箱（12入）</v>
          </cell>
          <cell r="I105"/>
          <cell r="J105"/>
          <cell r="K105"/>
          <cell r="L105">
            <v>40</v>
          </cell>
          <cell r="M105">
            <v>253</v>
          </cell>
          <cell r="N105"/>
          <cell r="O105"/>
          <cell r="P105"/>
          <cell r="Q105" t="str">
            <v>A/C5</v>
          </cell>
          <cell r="R105">
            <v>990</v>
          </cell>
          <cell r="S105" t="str">
            <v>外</v>
          </cell>
          <cell r="T105">
            <v>635</v>
          </cell>
          <cell r="U105">
            <v>435</v>
          </cell>
          <cell r="V105">
            <v>480</v>
          </cell>
          <cell r="W105">
            <v>1550</v>
          </cell>
          <cell r="X105">
            <v>1320</v>
          </cell>
        </row>
        <row r="106">
          <cell r="H106" t="str">
            <v>A-28号</v>
          </cell>
          <cell r="I106"/>
          <cell r="J106"/>
          <cell r="K106" t="str">
            <v>合わせ部分のズレ改善希望（LOTをあげれば改善か？）→500以上で機械張り</v>
          </cell>
          <cell r="L106">
            <v>100</v>
          </cell>
          <cell r="M106">
            <v>149</v>
          </cell>
          <cell r="N106"/>
          <cell r="O106"/>
          <cell r="P106"/>
          <cell r="Q106" t="str">
            <v>Ｂ/C5</v>
          </cell>
          <cell r="R106">
            <v>198</v>
          </cell>
          <cell r="S106" t="str">
            <v>外</v>
          </cell>
          <cell r="T106">
            <v>161</v>
          </cell>
          <cell r="U106">
            <v>161</v>
          </cell>
          <cell r="V106">
            <v>196</v>
          </cell>
          <cell r="W106">
            <v>518</v>
          </cell>
          <cell r="X106">
            <v>490</v>
          </cell>
        </row>
        <row r="107">
          <cell r="H107" t="str">
            <v>A-28号</v>
          </cell>
          <cell r="I107"/>
          <cell r="J107"/>
          <cell r="K107"/>
          <cell r="L107">
            <v>200</v>
          </cell>
          <cell r="M107">
            <v>142</v>
          </cell>
          <cell r="N107"/>
          <cell r="O107"/>
          <cell r="P107"/>
          <cell r="Q107" t="str">
            <v>Ｂ/C5</v>
          </cell>
          <cell r="R107">
            <v>198</v>
          </cell>
          <cell r="S107" t="str">
            <v>外</v>
          </cell>
          <cell r="T107">
            <v>161</v>
          </cell>
          <cell r="U107">
            <v>161</v>
          </cell>
          <cell r="V107">
            <v>196</v>
          </cell>
          <cell r="W107">
            <v>518</v>
          </cell>
          <cell r="X107">
            <v>490</v>
          </cell>
        </row>
        <row r="108">
          <cell r="H108" t="str">
            <v>A-28号</v>
          </cell>
          <cell r="I108"/>
          <cell r="J108"/>
          <cell r="K108"/>
          <cell r="L108">
            <v>300</v>
          </cell>
          <cell r="M108">
            <v>130</v>
          </cell>
          <cell r="N108"/>
          <cell r="O108"/>
          <cell r="P108"/>
          <cell r="Q108" t="str">
            <v>Ｂ/C5</v>
          </cell>
          <cell r="R108">
            <v>198</v>
          </cell>
          <cell r="S108" t="str">
            <v>外</v>
          </cell>
          <cell r="T108">
            <v>161</v>
          </cell>
          <cell r="U108">
            <v>161</v>
          </cell>
          <cell r="V108">
            <v>196</v>
          </cell>
          <cell r="W108">
            <v>518</v>
          </cell>
          <cell r="X108">
            <v>490</v>
          </cell>
        </row>
        <row r="109">
          <cell r="H109" t="str">
            <v>A-28号</v>
          </cell>
          <cell r="I109"/>
          <cell r="J109"/>
          <cell r="K109" t="str">
            <v>合わせ部分のズレ改善希望（LOTをあげれば改善か？）→500以上で機械張り</v>
          </cell>
          <cell r="L109">
            <v>1000</v>
          </cell>
          <cell r="M109">
            <v>63</v>
          </cell>
          <cell r="N109"/>
          <cell r="O109"/>
          <cell r="P109"/>
          <cell r="Q109" t="str">
            <v>Ｂ/C5</v>
          </cell>
          <cell r="R109">
            <v>198</v>
          </cell>
          <cell r="S109" t="str">
            <v>外</v>
          </cell>
          <cell r="T109">
            <v>161</v>
          </cell>
          <cell r="U109">
            <v>161</v>
          </cell>
          <cell r="V109">
            <v>196</v>
          </cell>
          <cell r="W109">
            <v>518</v>
          </cell>
          <cell r="X109">
            <v>490</v>
          </cell>
        </row>
        <row r="110">
          <cell r="H110" t="str">
            <v>A-28号　外箱（24入）</v>
          </cell>
          <cell r="I110"/>
          <cell r="J110"/>
          <cell r="K110"/>
          <cell r="L110">
            <v>30</v>
          </cell>
          <cell r="M110">
            <v>306</v>
          </cell>
          <cell r="N110"/>
          <cell r="O110"/>
          <cell r="P110"/>
          <cell r="Q110" t="str">
            <v>A/C5</v>
          </cell>
          <cell r="R110">
            <v>1100</v>
          </cell>
          <cell r="S110" t="str">
            <v>外</v>
          </cell>
          <cell r="T110">
            <v>660</v>
          </cell>
          <cell r="U110">
            <v>500</v>
          </cell>
          <cell r="V110">
            <v>416</v>
          </cell>
          <cell r="W110">
            <v>1576</v>
          </cell>
          <cell r="X110">
            <v>1320</v>
          </cell>
        </row>
        <row r="111">
          <cell r="H111" t="str">
            <v>A-28号箱　外箱（24入）</v>
          </cell>
          <cell r="I111"/>
          <cell r="J111"/>
          <cell r="K111"/>
          <cell r="L111">
            <v>50</v>
          </cell>
          <cell r="M111">
            <v>215</v>
          </cell>
          <cell r="N111"/>
          <cell r="O111"/>
          <cell r="P111"/>
          <cell r="Q111" t="str">
            <v>A/C5</v>
          </cell>
          <cell r="R111">
            <v>1100</v>
          </cell>
          <cell r="S111" t="str">
            <v>外</v>
          </cell>
          <cell r="T111">
            <v>660</v>
          </cell>
          <cell r="U111">
            <v>500</v>
          </cell>
          <cell r="V111">
            <v>416</v>
          </cell>
          <cell r="W111">
            <v>1576</v>
          </cell>
          <cell r="X111"/>
        </row>
        <row r="112">
          <cell r="H112" t="str">
            <v>A-29号</v>
          </cell>
          <cell r="I112"/>
          <cell r="J112"/>
          <cell r="K112" t="str">
            <v>合わせ部分のズレ改善希望（LOTをあげれば改善か？）→500以上で機械張り</v>
          </cell>
          <cell r="L112">
            <v>100</v>
          </cell>
          <cell r="M112">
            <v>79</v>
          </cell>
          <cell r="N112"/>
          <cell r="O112"/>
          <cell r="P112"/>
          <cell r="Q112" t="str">
            <v>A/C5</v>
          </cell>
          <cell r="R112">
            <v>256</v>
          </cell>
          <cell r="S112" t="str">
            <v>内</v>
          </cell>
          <cell r="T112">
            <v>200</v>
          </cell>
          <cell r="U112">
            <v>200</v>
          </cell>
          <cell r="V112">
            <v>330</v>
          </cell>
          <cell r="W112">
            <v>730</v>
          </cell>
          <cell r="X112">
            <v>670</v>
          </cell>
        </row>
        <row r="113">
          <cell r="H113" t="str">
            <v>A-29号</v>
          </cell>
          <cell r="I113"/>
          <cell r="J113"/>
          <cell r="K113" t="str">
            <v>合わせ部分のズレ改善希望（LOTをあげれば改善か？）→500以上で機械張り</v>
          </cell>
          <cell r="L113">
            <v>300</v>
          </cell>
          <cell r="M113">
            <v>68</v>
          </cell>
          <cell r="N113"/>
          <cell r="O113"/>
          <cell r="P113"/>
          <cell r="Q113" t="str">
            <v>A/C5</v>
          </cell>
          <cell r="R113">
            <v>256</v>
          </cell>
          <cell r="S113" t="str">
            <v>内</v>
          </cell>
          <cell r="T113">
            <v>200</v>
          </cell>
          <cell r="U113">
            <v>200</v>
          </cell>
          <cell r="V113">
            <v>330</v>
          </cell>
          <cell r="W113">
            <v>730</v>
          </cell>
          <cell r="X113">
            <v>670</v>
          </cell>
        </row>
        <row r="114">
          <cell r="H114" t="str">
            <v>A-65号箱</v>
          </cell>
          <cell r="I114"/>
          <cell r="J114"/>
          <cell r="K114"/>
          <cell r="L114">
            <v>50</v>
          </cell>
          <cell r="M114">
            <v>399</v>
          </cell>
          <cell r="N114"/>
          <cell r="O114"/>
          <cell r="P114"/>
          <cell r="Q114" t="str">
            <v>W/C5</v>
          </cell>
          <cell r="R114"/>
          <cell r="S114" t="str">
            <v>外</v>
          </cell>
          <cell r="T114">
            <v>375</v>
          </cell>
          <cell r="U114">
            <v>400</v>
          </cell>
          <cell r="V114">
            <v>1530</v>
          </cell>
          <cell r="W114">
            <v>2305</v>
          </cell>
          <cell r="X114"/>
        </row>
        <row r="115">
          <cell r="H115" t="str">
            <v>A-31号（H33罫線入）</v>
          </cell>
          <cell r="I115"/>
          <cell r="J115"/>
          <cell r="K115"/>
          <cell r="L115">
            <v>100</v>
          </cell>
          <cell r="M115">
            <v>95</v>
          </cell>
          <cell r="N115"/>
          <cell r="O115"/>
          <cell r="P115"/>
          <cell r="Q115" t="str">
            <v>A/C5</v>
          </cell>
          <cell r="R115">
            <v>318</v>
          </cell>
          <cell r="S115" t="str">
            <v>内</v>
          </cell>
          <cell r="T115">
            <v>200</v>
          </cell>
          <cell r="U115">
            <v>200</v>
          </cell>
          <cell r="V115">
            <v>500</v>
          </cell>
          <cell r="W115">
            <v>900</v>
          </cell>
          <cell r="X115">
            <v>890</v>
          </cell>
        </row>
        <row r="116">
          <cell r="H116" t="str">
            <v>A-31号（H33罫線入）折る</v>
          </cell>
          <cell r="I116"/>
          <cell r="J116"/>
          <cell r="K116"/>
          <cell r="L116">
            <v>100</v>
          </cell>
          <cell r="M116">
            <v>95</v>
          </cell>
          <cell r="N116"/>
          <cell r="O116"/>
          <cell r="P116"/>
          <cell r="Q116" t="str">
            <v>A/C5</v>
          </cell>
          <cell r="R116">
            <v>318</v>
          </cell>
          <cell r="S116" t="str">
            <v>内</v>
          </cell>
          <cell r="T116">
            <v>200</v>
          </cell>
          <cell r="U116">
            <v>200</v>
          </cell>
          <cell r="V116">
            <v>330</v>
          </cell>
          <cell r="W116">
            <v>730</v>
          </cell>
          <cell r="X116">
            <v>670</v>
          </cell>
        </row>
        <row r="117">
          <cell r="H117" t="str">
            <v>A-35号</v>
          </cell>
          <cell r="I117"/>
          <cell r="J117"/>
          <cell r="K117"/>
          <cell r="L117">
            <v>100</v>
          </cell>
          <cell r="M117">
            <v>88</v>
          </cell>
          <cell r="N117"/>
          <cell r="O117"/>
          <cell r="P117"/>
          <cell r="Q117" t="str">
            <v>A/C5</v>
          </cell>
          <cell r="R117">
            <v>320</v>
          </cell>
          <cell r="S117" t="str">
            <v>内</v>
          </cell>
          <cell r="T117">
            <v>530</v>
          </cell>
          <cell r="U117">
            <v>200</v>
          </cell>
          <cell r="V117">
            <v>180</v>
          </cell>
          <cell r="W117">
            <v>910</v>
          </cell>
          <cell r="X117">
            <v>890</v>
          </cell>
        </row>
        <row r="118">
          <cell r="H118" t="str">
            <v>A-35号 1/2</v>
          </cell>
          <cell r="I118"/>
          <cell r="J118"/>
          <cell r="K118"/>
          <cell r="L118">
            <v>170</v>
          </cell>
          <cell r="M118">
            <v>77</v>
          </cell>
          <cell r="N118"/>
          <cell r="O118"/>
          <cell r="P118"/>
          <cell r="Q118" t="str">
            <v>Ａ/Ｋ5</v>
          </cell>
          <cell r="R118"/>
          <cell r="S118" t="str">
            <v>内</v>
          </cell>
          <cell r="T118">
            <v>530</v>
          </cell>
          <cell r="U118">
            <v>200</v>
          </cell>
          <cell r="V118">
            <v>85</v>
          </cell>
          <cell r="W118">
            <v>815</v>
          </cell>
          <cell r="X118">
            <v>890</v>
          </cell>
        </row>
        <row r="119">
          <cell r="H119" t="str">
            <v>A-35号 1/2</v>
          </cell>
          <cell r="I119"/>
          <cell r="J119"/>
          <cell r="K119"/>
          <cell r="L119">
            <v>330</v>
          </cell>
          <cell r="M119">
            <v>71</v>
          </cell>
          <cell r="N119"/>
          <cell r="O119"/>
          <cell r="P119"/>
          <cell r="Q119" t="str">
            <v>Ａ/Ｋ5</v>
          </cell>
          <cell r="R119"/>
          <cell r="S119" t="str">
            <v>内</v>
          </cell>
          <cell r="T119">
            <v>530</v>
          </cell>
          <cell r="U119">
            <v>200</v>
          </cell>
          <cell r="V119">
            <v>85</v>
          </cell>
          <cell r="W119">
            <v>815</v>
          </cell>
          <cell r="X119">
            <v>890</v>
          </cell>
        </row>
        <row r="120">
          <cell r="H120" t="str">
            <v>A-35号 1/2</v>
          </cell>
          <cell r="I120"/>
          <cell r="J120"/>
          <cell r="K120"/>
          <cell r="L120">
            <v>480</v>
          </cell>
          <cell r="M120">
            <v>61</v>
          </cell>
          <cell r="N120"/>
          <cell r="O120"/>
          <cell r="P120"/>
          <cell r="Q120" t="str">
            <v>Ａ/Ｋ5</v>
          </cell>
          <cell r="R120"/>
          <cell r="S120" t="str">
            <v>内</v>
          </cell>
          <cell r="T120">
            <v>530</v>
          </cell>
          <cell r="U120">
            <v>200</v>
          </cell>
          <cell r="V120">
            <v>85</v>
          </cell>
          <cell r="W120">
            <v>815</v>
          </cell>
          <cell r="X120">
            <v>890</v>
          </cell>
        </row>
        <row r="121">
          <cell r="H121" t="str">
            <v>A-63号</v>
          </cell>
          <cell r="I121"/>
          <cell r="J121"/>
          <cell r="K121"/>
          <cell r="L121">
            <v>100</v>
          </cell>
          <cell r="M121">
            <v>92</v>
          </cell>
          <cell r="N121"/>
          <cell r="O121"/>
          <cell r="P121"/>
          <cell r="Q121" t="str">
            <v>A/C5</v>
          </cell>
          <cell r="R121">
            <v>380</v>
          </cell>
          <cell r="S121" t="str">
            <v>外</v>
          </cell>
          <cell r="T121">
            <v>405</v>
          </cell>
          <cell r="U121">
            <v>315</v>
          </cell>
          <cell r="V121">
            <v>160</v>
          </cell>
          <cell r="W121">
            <v>880</v>
          </cell>
          <cell r="X121"/>
        </row>
        <row r="122">
          <cell r="H122" t="str">
            <v>A-35号 外箱(4入)H34.5罫線入</v>
          </cell>
          <cell r="I122"/>
          <cell r="J122"/>
          <cell r="K122" t="str">
            <v>見積1・既存サイズに罫線入り  H 330  cm　　                                                    見積2 ・新サイズ見積：４３＊６０*H４０罫線入り  H 330 cm</v>
          </cell>
          <cell r="L122">
            <v>30</v>
          </cell>
          <cell r="M122">
            <v>297</v>
          </cell>
          <cell r="N122"/>
          <cell r="O122"/>
          <cell r="P122"/>
          <cell r="Q122" t="str">
            <v>A/C5</v>
          </cell>
          <cell r="R122">
            <v>875</v>
          </cell>
          <cell r="S122" t="str">
            <v>外</v>
          </cell>
          <cell r="T122">
            <v>555</v>
          </cell>
          <cell r="U122">
            <v>430</v>
          </cell>
          <cell r="V122">
            <v>400</v>
          </cell>
          <cell r="W122">
            <v>1385</v>
          </cell>
          <cell r="X122">
            <v>1180</v>
          </cell>
        </row>
        <row r="123">
          <cell r="H123" t="str">
            <v>A-35号 外箱(4入)H34.5罫線入折る</v>
          </cell>
          <cell r="I123"/>
          <cell r="J123"/>
          <cell r="K123"/>
          <cell r="L123">
            <v>30</v>
          </cell>
          <cell r="M123">
            <v>297</v>
          </cell>
          <cell r="N123"/>
          <cell r="O123"/>
          <cell r="P123"/>
          <cell r="Q123" t="str">
            <v>A/C5</v>
          </cell>
          <cell r="R123">
            <v>875</v>
          </cell>
          <cell r="S123" t="str">
            <v>外</v>
          </cell>
          <cell r="T123">
            <v>555</v>
          </cell>
          <cell r="U123">
            <v>430</v>
          </cell>
          <cell r="V123">
            <v>345</v>
          </cell>
          <cell r="W123">
            <v>1330</v>
          </cell>
          <cell r="X123">
            <v>1180</v>
          </cell>
        </row>
        <row r="124">
          <cell r="H124" t="str">
            <v>A-37号</v>
          </cell>
          <cell r="I124"/>
          <cell r="J124"/>
          <cell r="K124"/>
          <cell r="L124">
            <v>100</v>
          </cell>
          <cell r="M124">
            <v>86</v>
          </cell>
          <cell r="N124"/>
          <cell r="O124"/>
          <cell r="P124"/>
          <cell r="Q124" t="str">
            <v>A/C5</v>
          </cell>
          <cell r="R124">
            <v>204</v>
          </cell>
          <cell r="S124" t="str">
            <v>外</v>
          </cell>
          <cell r="T124">
            <v>355</v>
          </cell>
          <cell r="U124">
            <v>135</v>
          </cell>
          <cell r="V124">
            <v>260</v>
          </cell>
          <cell r="W124">
            <v>750</v>
          </cell>
          <cell r="X124">
            <v>670</v>
          </cell>
        </row>
        <row r="125">
          <cell r="H125" t="str">
            <v>A-37号</v>
          </cell>
          <cell r="I125"/>
          <cell r="J125"/>
          <cell r="K125"/>
          <cell r="L125">
            <v>150</v>
          </cell>
          <cell r="M125">
            <v>72</v>
          </cell>
          <cell r="N125"/>
          <cell r="O125"/>
          <cell r="P125"/>
          <cell r="Q125" t="str">
            <v>A/C5</v>
          </cell>
          <cell r="R125">
            <v>204</v>
          </cell>
          <cell r="S125" t="str">
            <v>外</v>
          </cell>
          <cell r="T125">
            <v>355</v>
          </cell>
          <cell r="U125">
            <v>135</v>
          </cell>
          <cell r="V125">
            <v>260</v>
          </cell>
          <cell r="W125">
            <v>750</v>
          </cell>
          <cell r="X125">
            <v>670</v>
          </cell>
        </row>
        <row r="126">
          <cell r="H126" t="str">
            <v>A-45号（H80罫線入）</v>
          </cell>
          <cell r="I126"/>
          <cell r="J126"/>
          <cell r="K126"/>
          <cell r="L126">
            <v>50</v>
          </cell>
          <cell r="M126">
            <v>281</v>
          </cell>
          <cell r="N126"/>
          <cell r="O126"/>
          <cell r="P126"/>
          <cell r="Q126" t="str">
            <v>Ａ/Ｋ5</v>
          </cell>
          <cell r="R126">
            <v>430</v>
          </cell>
          <cell r="S126" t="str">
            <v>外</v>
          </cell>
          <cell r="T126">
            <v>375</v>
          </cell>
          <cell r="U126">
            <v>315</v>
          </cell>
          <cell r="V126">
            <v>900</v>
          </cell>
          <cell r="W126">
            <v>1590</v>
          </cell>
          <cell r="X126">
            <v>1320</v>
          </cell>
        </row>
        <row r="127">
          <cell r="H127" t="str">
            <v>A-45号（H80罫線入）折る</v>
          </cell>
          <cell r="I127"/>
          <cell r="J127"/>
          <cell r="K127"/>
          <cell r="L127">
            <v>50</v>
          </cell>
          <cell r="M127">
            <v>281</v>
          </cell>
          <cell r="N127"/>
          <cell r="O127"/>
          <cell r="P127"/>
          <cell r="Q127" t="str">
            <v>Ａ/Ｋ5</v>
          </cell>
          <cell r="R127">
            <v>430</v>
          </cell>
          <cell r="S127" t="str">
            <v>外</v>
          </cell>
          <cell r="T127">
            <v>375</v>
          </cell>
          <cell r="U127">
            <v>315</v>
          </cell>
          <cell r="V127">
            <v>800</v>
          </cell>
          <cell r="W127">
            <v>1490</v>
          </cell>
          <cell r="X127">
            <v>1320</v>
          </cell>
        </row>
        <row r="128">
          <cell r="H128" t="str">
            <v>A-45号（H80罫線入）上下折る</v>
          </cell>
          <cell r="I128"/>
          <cell r="J128"/>
          <cell r="K128"/>
          <cell r="L128">
            <v>50</v>
          </cell>
          <cell r="M128">
            <v>281</v>
          </cell>
          <cell r="N128"/>
          <cell r="O128"/>
          <cell r="P128"/>
          <cell r="Q128" t="str">
            <v>Ａ/Ｋ5</v>
          </cell>
          <cell r="R128">
            <v>430</v>
          </cell>
          <cell r="S128" t="str">
            <v>外</v>
          </cell>
          <cell r="T128">
            <v>375</v>
          </cell>
          <cell r="U128">
            <v>315</v>
          </cell>
          <cell r="V128">
            <v>660</v>
          </cell>
          <cell r="W128">
            <v>1350</v>
          </cell>
          <cell r="X128">
            <v>1180</v>
          </cell>
        </row>
        <row r="129">
          <cell r="H129" t="str">
            <v>A-60号　外箱（12入）</v>
          </cell>
          <cell r="I129"/>
          <cell r="J129"/>
          <cell r="K129"/>
          <cell r="L129">
            <v>40</v>
          </cell>
          <cell r="M129">
            <v>294</v>
          </cell>
          <cell r="N129"/>
          <cell r="O129"/>
          <cell r="P129"/>
          <cell r="Q129" t="str">
            <v>A/Ｋ5</v>
          </cell>
          <cell r="R129"/>
          <cell r="S129" t="str">
            <v>外</v>
          </cell>
          <cell r="T129">
            <v>585</v>
          </cell>
          <cell r="U129">
            <v>585</v>
          </cell>
          <cell r="V129">
            <v>335</v>
          </cell>
          <cell r="W129">
            <v>1505</v>
          </cell>
          <cell r="X129"/>
        </row>
        <row r="130">
          <cell r="H130" t="str">
            <v>A-46号</v>
          </cell>
          <cell r="I130"/>
          <cell r="J130"/>
          <cell r="K130"/>
          <cell r="L130">
            <v>100</v>
          </cell>
          <cell r="M130">
            <v>99</v>
          </cell>
          <cell r="N130"/>
          <cell r="O130"/>
          <cell r="P130"/>
          <cell r="Q130" t="str">
            <v>B/C5</v>
          </cell>
          <cell r="R130">
            <v>71</v>
          </cell>
          <cell r="S130" t="str">
            <v>外</v>
          </cell>
          <cell r="T130">
            <v>106</v>
          </cell>
          <cell r="U130">
            <v>106</v>
          </cell>
          <cell r="V130">
            <v>166</v>
          </cell>
          <cell r="W130">
            <v>378</v>
          </cell>
          <cell r="X130">
            <v>490</v>
          </cell>
        </row>
        <row r="131">
          <cell r="H131" t="str">
            <v>A-46号</v>
          </cell>
          <cell r="I131"/>
          <cell r="J131"/>
          <cell r="K131"/>
          <cell r="L131">
            <v>600</v>
          </cell>
          <cell r="M131">
            <v>55</v>
          </cell>
          <cell r="N131"/>
          <cell r="O131"/>
          <cell r="P131"/>
          <cell r="Q131" t="str">
            <v>B/C5</v>
          </cell>
          <cell r="R131">
            <v>71</v>
          </cell>
          <cell r="S131" t="str">
            <v>外</v>
          </cell>
          <cell r="T131">
            <v>106</v>
          </cell>
          <cell r="U131">
            <v>106</v>
          </cell>
          <cell r="V131">
            <v>166</v>
          </cell>
          <cell r="W131">
            <v>378</v>
          </cell>
          <cell r="X131">
            <v>490</v>
          </cell>
        </row>
        <row r="132">
          <cell r="H132" t="str">
            <v>A-5号箱</v>
          </cell>
          <cell r="I132"/>
          <cell r="J132"/>
          <cell r="K132"/>
          <cell r="L132">
            <v>100</v>
          </cell>
          <cell r="M132">
            <v>66</v>
          </cell>
          <cell r="N132"/>
          <cell r="O132"/>
          <cell r="P132"/>
          <cell r="Q132" t="str">
            <v>A/C5</v>
          </cell>
          <cell r="R132"/>
          <cell r="S132" t="str">
            <v>内</v>
          </cell>
          <cell r="T132">
            <v>220</v>
          </cell>
          <cell r="U132">
            <v>185</v>
          </cell>
          <cell r="V132">
            <v>75</v>
          </cell>
          <cell r="W132">
            <v>480</v>
          </cell>
          <cell r="X132"/>
        </row>
        <row r="133">
          <cell r="H133" t="str">
            <v>A-59号</v>
          </cell>
          <cell r="I133"/>
          <cell r="J133"/>
          <cell r="K133"/>
          <cell r="L133">
            <v>100</v>
          </cell>
          <cell r="M133">
            <v>418</v>
          </cell>
          <cell r="N133"/>
          <cell r="O133"/>
          <cell r="P133"/>
          <cell r="Q133" t="str">
            <v>W/K5</v>
          </cell>
          <cell r="R133">
            <v>2517</v>
          </cell>
          <cell r="S133" t="str">
            <v>外</v>
          </cell>
          <cell r="T133">
            <v>335</v>
          </cell>
          <cell r="U133">
            <v>335</v>
          </cell>
          <cell r="V133">
            <v>1816</v>
          </cell>
          <cell r="W133">
            <v>2486</v>
          </cell>
          <cell r="X133"/>
        </row>
        <row r="134">
          <cell r="H134" t="str">
            <v>A-47号</v>
          </cell>
          <cell r="I134"/>
          <cell r="J134"/>
          <cell r="K134"/>
          <cell r="L134">
            <v>100</v>
          </cell>
          <cell r="M134">
            <v>143</v>
          </cell>
          <cell r="N134"/>
          <cell r="O134"/>
          <cell r="P134"/>
          <cell r="Q134" t="str">
            <v>B/C5</v>
          </cell>
          <cell r="R134">
            <v>116</v>
          </cell>
          <cell r="S134" t="str">
            <v>外</v>
          </cell>
          <cell r="T134">
            <v>135</v>
          </cell>
          <cell r="U134">
            <v>135</v>
          </cell>
          <cell r="V134">
            <v>350</v>
          </cell>
          <cell r="W134">
            <v>620</v>
          </cell>
          <cell r="X134">
            <v>670</v>
          </cell>
        </row>
        <row r="135">
          <cell r="H135" t="str">
            <v>Ａ-57号　外箱（24入）</v>
          </cell>
          <cell r="I135"/>
          <cell r="J135"/>
          <cell r="K135"/>
          <cell r="L135">
            <v>25</v>
          </cell>
          <cell r="M135">
            <v>236</v>
          </cell>
          <cell r="N135"/>
          <cell r="O135"/>
          <cell r="P135"/>
          <cell r="Q135" t="str">
            <v>A/Ｋ5</v>
          </cell>
          <cell r="R135">
            <v>1716</v>
          </cell>
          <cell r="S135" t="str">
            <v>外</v>
          </cell>
          <cell r="T135">
            <v>660</v>
          </cell>
          <cell r="U135">
            <v>610</v>
          </cell>
          <cell r="V135">
            <v>510</v>
          </cell>
          <cell r="W135">
            <v>1780</v>
          </cell>
          <cell r="X135"/>
        </row>
        <row r="136">
          <cell r="H136" t="str">
            <v>A-47号</v>
          </cell>
          <cell r="I136"/>
          <cell r="J136"/>
          <cell r="K136"/>
          <cell r="L136">
            <v>200</v>
          </cell>
          <cell r="M136">
            <v>91</v>
          </cell>
          <cell r="N136"/>
          <cell r="O136"/>
          <cell r="P136"/>
          <cell r="Q136" t="str">
            <v>B/C5</v>
          </cell>
          <cell r="R136">
            <v>116</v>
          </cell>
          <cell r="S136" t="str">
            <v>外</v>
          </cell>
          <cell r="T136">
            <v>135</v>
          </cell>
          <cell r="U136">
            <v>135</v>
          </cell>
          <cell r="V136">
            <v>350</v>
          </cell>
          <cell r="W136">
            <v>620</v>
          </cell>
          <cell r="X136">
            <v>670</v>
          </cell>
        </row>
        <row r="137">
          <cell r="H137" t="str">
            <v>A-56号　外箱（12入）　※8入り</v>
          </cell>
          <cell r="I137"/>
          <cell r="J137"/>
          <cell r="K137"/>
          <cell r="L137">
            <v>40</v>
          </cell>
          <cell r="M137">
            <v>278</v>
          </cell>
          <cell r="N137"/>
          <cell r="O137"/>
          <cell r="P137"/>
          <cell r="Q137" t="str">
            <v>Ａ/Ｋ5</v>
          </cell>
          <cell r="R137">
            <v>1347</v>
          </cell>
          <cell r="S137" t="str">
            <v>外</v>
          </cell>
          <cell r="T137">
            <v>650</v>
          </cell>
          <cell r="U137">
            <v>395</v>
          </cell>
          <cell r="V137">
            <v>690</v>
          </cell>
          <cell r="W137">
            <v>1735</v>
          </cell>
          <cell r="X137"/>
        </row>
        <row r="138">
          <cell r="H138" t="str">
            <v>A-52号</v>
          </cell>
          <cell r="I138"/>
          <cell r="J138"/>
          <cell r="K138"/>
          <cell r="L138">
            <v>100</v>
          </cell>
          <cell r="M138">
            <v>72</v>
          </cell>
          <cell r="N138"/>
          <cell r="O138"/>
          <cell r="P138"/>
          <cell r="Q138" t="str">
            <v>B/C5</v>
          </cell>
          <cell r="R138">
            <v>100</v>
          </cell>
          <cell r="S138" t="str">
            <v>外</v>
          </cell>
          <cell r="T138">
            <v>261</v>
          </cell>
          <cell r="U138">
            <v>108</v>
          </cell>
          <cell r="V138">
            <v>133</v>
          </cell>
          <cell r="W138">
            <v>502</v>
          </cell>
          <cell r="X138">
            <v>490</v>
          </cell>
        </row>
        <row r="139">
          <cell r="H139" t="str">
            <v>A-52号</v>
          </cell>
          <cell r="I139"/>
          <cell r="J139"/>
          <cell r="K139"/>
          <cell r="L139">
            <v>150</v>
          </cell>
          <cell r="M139">
            <v>64</v>
          </cell>
          <cell r="N139"/>
          <cell r="O139"/>
          <cell r="P139"/>
          <cell r="Q139" t="str">
            <v>B/C5</v>
          </cell>
          <cell r="R139">
            <v>100</v>
          </cell>
          <cell r="S139" t="str">
            <v>外</v>
          </cell>
          <cell r="T139">
            <v>261</v>
          </cell>
          <cell r="U139">
            <v>108</v>
          </cell>
          <cell r="V139">
            <v>133</v>
          </cell>
          <cell r="W139">
            <v>502</v>
          </cell>
          <cell r="X139">
            <v>490</v>
          </cell>
        </row>
        <row r="140">
          <cell r="H140" t="str">
            <v>A-55号　外箱（6入）</v>
          </cell>
          <cell r="I140"/>
          <cell r="J140"/>
          <cell r="K140"/>
          <cell r="L140">
            <v>50</v>
          </cell>
          <cell r="M140">
            <v>205</v>
          </cell>
          <cell r="N140"/>
          <cell r="O140"/>
          <cell r="P140"/>
          <cell r="Q140" t="str">
            <v>A/C5</v>
          </cell>
          <cell r="R140">
            <v>384</v>
          </cell>
          <cell r="S140" t="str">
            <v>外</v>
          </cell>
          <cell r="T140">
            <v>560</v>
          </cell>
          <cell r="U140">
            <v>430</v>
          </cell>
          <cell r="V140">
            <v>345</v>
          </cell>
          <cell r="W140">
            <v>1335</v>
          </cell>
          <cell r="X140"/>
        </row>
        <row r="141">
          <cell r="H141" t="str">
            <v>A-53号</v>
          </cell>
          <cell r="I141"/>
          <cell r="J141"/>
          <cell r="K141"/>
          <cell r="L141">
            <v>30</v>
          </cell>
          <cell r="M141">
            <v>407</v>
          </cell>
          <cell r="N141"/>
          <cell r="O141"/>
          <cell r="P141"/>
          <cell r="Q141" t="str">
            <v>W/C5</v>
          </cell>
          <cell r="R141">
            <v>1850</v>
          </cell>
          <cell r="S141" t="str">
            <v>外</v>
          </cell>
          <cell r="T141">
            <v>1110</v>
          </cell>
          <cell r="U141">
            <v>250</v>
          </cell>
          <cell r="V141">
            <v>235</v>
          </cell>
          <cell r="W141">
            <v>1595</v>
          </cell>
          <cell r="X141">
            <v>1320</v>
          </cell>
        </row>
        <row r="142">
          <cell r="H142" t="str">
            <v>A-53号</v>
          </cell>
          <cell r="I142"/>
          <cell r="J142"/>
          <cell r="K142"/>
          <cell r="L142">
            <v>50</v>
          </cell>
          <cell r="M142">
            <v>297</v>
          </cell>
          <cell r="N142"/>
          <cell r="O142"/>
          <cell r="P142"/>
          <cell r="Q142" t="str">
            <v>W/C5</v>
          </cell>
          <cell r="R142">
            <v>1850</v>
          </cell>
          <cell r="S142" t="str">
            <v>外</v>
          </cell>
          <cell r="T142">
            <v>1110</v>
          </cell>
          <cell r="U142">
            <v>250</v>
          </cell>
          <cell r="V142">
            <v>235</v>
          </cell>
          <cell r="W142">
            <v>1595</v>
          </cell>
          <cell r="X142">
            <v>1320</v>
          </cell>
        </row>
        <row r="143">
          <cell r="H143" t="str">
            <v>A-54号</v>
          </cell>
          <cell r="I143"/>
          <cell r="J143"/>
          <cell r="K143"/>
          <cell r="L143">
            <v>100</v>
          </cell>
          <cell r="M143">
            <v>81</v>
          </cell>
          <cell r="N143"/>
          <cell r="O143"/>
          <cell r="P143"/>
          <cell r="Q143" t="str">
            <v>Ａ/Ｋ5</v>
          </cell>
          <cell r="R143"/>
          <cell r="S143" t="str">
            <v>外</v>
          </cell>
          <cell r="T143">
            <v>835</v>
          </cell>
          <cell r="U143">
            <v>195</v>
          </cell>
          <cell r="V143">
            <v>125</v>
          </cell>
          <cell r="W143">
            <v>1155</v>
          </cell>
          <cell r="X143"/>
        </row>
        <row r="144">
          <cell r="H144" t="str">
            <v>A-53号</v>
          </cell>
          <cell r="I144"/>
          <cell r="J144"/>
          <cell r="K144"/>
          <cell r="L144">
            <v>100</v>
          </cell>
          <cell r="M144">
            <v>214</v>
          </cell>
          <cell r="N144"/>
          <cell r="O144"/>
          <cell r="P144"/>
          <cell r="Q144" t="str">
            <v>W/C5</v>
          </cell>
          <cell r="R144">
            <v>1850</v>
          </cell>
          <cell r="S144" t="str">
            <v>外</v>
          </cell>
          <cell r="T144">
            <v>1110</v>
          </cell>
          <cell r="U144">
            <v>250</v>
          </cell>
          <cell r="V144">
            <v>235</v>
          </cell>
          <cell r="W144">
            <v>1595</v>
          </cell>
          <cell r="X144">
            <v>1320</v>
          </cell>
        </row>
        <row r="145">
          <cell r="H145" t="str">
            <v>A-55号</v>
          </cell>
          <cell r="I145"/>
          <cell r="J145"/>
          <cell r="K145"/>
          <cell r="L145">
            <v>100</v>
          </cell>
          <cell r="M145">
            <v>81</v>
          </cell>
          <cell r="N145"/>
          <cell r="O145"/>
          <cell r="P145"/>
          <cell r="Q145" t="str">
            <v>A/C5</v>
          </cell>
          <cell r="R145">
            <v>217</v>
          </cell>
          <cell r="S145" t="str">
            <v>外</v>
          </cell>
          <cell r="T145">
            <v>415</v>
          </cell>
          <cell r="U145">
            <v>180</v>
          </cell>
          <cell r="V145">
            <v>160</v>
          </cell>
          <cell r="W145">
            <v>755</v>
          </cell>
          <cell r="X145">
            <v>670</v>
          </cell>
        </row>
        <row r="146">
          <cell r="H146" t="str">
            <v>A-55号</v>
          </cell>
          <cell r="I146"/>
          <cell r="J146"/>
          <cell r="K146"/>
          <cell r="L146">
            <v>150</v>
          </cell>
          <cell r="M146">
            <v>75</v>
          </cell>
          <cell r="N146"/>
          <cell r="O146"/>
          <cell r="P146"/>
          <cell r="Q146" t="str">
            <v>A/C5</v>
          </cell>
          <cell r="R146">
            <v>217</v>
          </cell>
          <cell r="S146" t="str">
            <v>外</v>
          </cell>
          <cell r="T146">
            <v>415</v>
          </cell>
          <cell r="U146">
            <v>180</v>
          </cell>
          <cell r="V146">
            <v>160</v>
          </cell>
          <cell r="W146">
            <v>755</v>
          </cell>
          <cell r="X146">
            <v>670</v>
          </cell>
        </row>
        <row r="147">
          <cell r="H147" t="str">
            <v>A-52号　外箱（12入）</v>
          </cell>
          <cell r="I147"/>
          <cell r="J147"/>
          <cell r="K147"/>
          <cell r="L147">
            <v>50</v>
          </cell>
          <cell r="M147">
            <v>163</v>
          </cell>
          <cell r="N147"/>
          <cell r="O147"/>
          <cell r="P147"/>
          <cell r="Q147" t="str">
            <v>Ａ/Ｋ5</v>
          </cell>
          <cell r="R147"/>
          <cell r="S147" t="str">
            <v>外</v>
          </cell>
          <cell r="T147">
            <v>545</v>
          </cell>
          <cell r="U147">
            <v>345</v>
          </cell>
          <cell r="V147">
            <v>305</v>
          </cell>
          <cell r="W147">
            <v>1195</v>
          </cell>
          <cell r="X147"/>
        </row>
        <row r="148">
          <cell r="H148" t="str">
            <v>A-56号</v>
          </cell>
          <cell r="I148"/>
          <cell r="J148"/>
          <cell r="K148"/>
          <cell r="L148">
            <v>100</v>
          </cell>
          <cell r="M148">
            <v>87</v>
          </cell>
          <cell r="N148"/>
          <cell r="O148"/>
          <cell r="P148"/>
          <cell r="Q148" t="str">
            <v>A/C5</v>
          </cell>
          <cell r="R148">
            <v>346</v>
          </cell>
          <cell r="S148" t="str">
            <v>外</v>
          </cell>
          <cell r="T148">
            <v>380</v>
          </cell>
          <cell r="U148">
            <v>320</v>
          </cell>
          <cell r="V148">
            <v>110</v>
          </cell>
          <cell r="W148">
            <v>810</v>
          </cell>
          <cell r="X148">
            <v>890</v>
          </cell>
        </row>
        <row r="149">
          <cell r="H149" t="str">
            <v>A-56号</v>
          </cell>
          <cell r="I149"/>
          <cell r="J149"/>
          <cell r="K149"/>
          <cell r="L149">
            <v>200</v>
          </cell>
          <cell r="M149">
            <v>75</v>
          </cell>
          <cell r="N149"/>
          <cell r="O149"/>
          <cell r="P149"/>
          <cell r="Q149" t="str">
            <v>A/C5</v>
          </cell>
          <cell r="R149">
            <v>346</v>
          </cell>
          <cell r="S149" t="str">
            <v>外</v>
          </cell>
          <cell r="T149">
            <v>380</v>
          </cell>
          <cell r="U149">
            <v>320</v>
          </cell>
          <cell r="V149">
            <v>110</v>
          </cell>
          <cell r="W149">
            <v>810</v>
          </cell>
          <cell r="X149">
            <v>890</v>
          </cell>
        </row>
        <row r="150">
          <cell r="H150" t="str">
            <v>A-51号</v>
          </cell>
          <cell r="I150"/>
          <cell r="J150"/>
          <cell r="K150"/>
          <cell r="L150">
            <v>100</v>
          </cell>
          <cell r="M150">
            <v>278</v>
          </cell>
          <cell r="N150"/>
          <cell r="O150"/>
          <cell r="P150"/>
          <cell r="Q150" t="str">
            <v>W/C5</v>
          </cell>
          <cell r="R150">
            <v>2910</v>
          </cell>
          <cell r="S150" t="str">
            <v>外</v>
          </cell>
          <cell r="T150">
            <v>2016</v>
          </cell>
          <cell r="U150">
            <v>251</v>
          </cell>
          <cell r="V150">
            <v>251</v>
          </cell>
          <cell r="W150">
            <v>2518</v>
          </cell>
          <cell r="X150"/>
        </row>
        <row r="151">
          <cell r="H151" t="str">
            <v>A-50号</v>
          </cell>
          <cell r="I151"/>
          <cell r="J151"/>
          <cell r="K151"/>
          <cell r="L151">
            <v>100</v>
          </cell>
          <cell r="M151">
            <v>236</v>
          </cell>
          <cell r="N151"/>
          <cell r="O151"/>
          <cell r="P151"/>
          <cell r="Q151" t="str">
            <v>W/C5</v>
          </cell>
          <cell r="R151">
            <v>2160</v>
          </cell>
          <cell r="S151" t="str">
            <v>外</v>
          </cell>
          <cell r="T151">
            <v>1396</v>
          </cell>
          <cell r="U151">
            <v>235</v>
          </cell>
          <cell r="V151">
            <v>235</v>
          </cell>
          <cell r="W151">
            <v>1866</v>
          </cell>
          <cell r="X151"/>
        </row>
        <row r="152">
          <cell r="H152" t="str">
            <v>A-4号箱外箱（12入）</v>
          </cell>
          <cell r="I152"/>
          <cell r="J152"/>
          <cell r="K152"/>
          <cell r="L152">
            <v>50</v>
          </cell>
          <cell r="M152">
            <v>205</v>
          </cell>
          <cell r="N152"/>
          <cell r="O152"/>
          <cell r="P152"/>
          <cell r="Q152" t="str">
            <v>A/K5</v>
          </cell>
          <cell r="R152">
            <v>650</v>
          </cell>
          <cell r="S152" t="str">
            <v>外</v>
          </cell>
          <cell r="T152">
            <v>605</v>
          </cell>
          <cell r="U152">
            <v>480</v>
          </cell>
          <cell r="V152">
            <v>280</v>
          </cell>
          <cell r="W152">
            <v>1365</v>
          </cell>
          <cell r="X152"/>
        </row>
        <row r="153">
          <cell r="H153" t="str">
            <v>A-57号</v>
          </cell>
          <cell r="I153"/>
          <cell r="J153"/>
          <cell r="K153"/>
          <cell r="L153">
            <v>100</v>
          </cell>
          <cell r="M153">
            <v>75</v>
          </cell>
          <cell r="N153"/>
          <cell r="O153"/>
          <cell r="P153"/>
          <cell r="Q153" t="str">
            <v>A/C5</v>
          </cell>
          <cell r="R153">
            <v>176</v>
          </cell>
          <cell r="S153" t="str">
            <v>外</v>
          </cell>
          <cell r="T153">
            <v>200</v>
          </cell>
          <cell r="U153">
            <v>160</v>
          </cell>
          <cell r="V153">
            <v>250</v>
          </cell>
          <cell r="W153">
            <v>610</v>
          </cell>
          <cell r="X153">
            <v>890</v>
          </cell>
        </row>
        <row r="154">
          <cell r="H154" t="str">
            <v>A-49号　外箱(12入）</v>
          </cell>
          <cell r="I154"/>
          <cell r="J154"/>
          <cell r="K154"/>
          <cell r="L154">
            <v>30</v>
          </cell>
          <cell r="M154">
            <v>236</v>
          </cell>
          <cell r="N154"/>
          <cell r="O154"/>
          <cell r="P154"/>
          <cell r="Q154" t="str">
            <v>A/C5</v>
          </cell>
          <cell r="R154"/>
          <cell r="S154" t="str">
            <v>外</v>
          </cell>
          <cell r="T154">
            <v>537</v>
          </cell>
          <cell r="U154">
            <v>470</v>
          </cell>
          <cell r="V154">
            <v>372</v>
          </cell>
          <cell r="W154">
            <v>1379</v>
          </cell>
          <cell r="X154"/>
        </row>
        <row r="155">
          <cell r="H155" t="str">
            <v>A-48号</v>
          </cell>
          <cell r="I155"/>
          <cell r="J155"/>
          <cell r="K155"/>
          <cell r="L155">
            <v>100</v>
          </cell>
          <cell r="M155">
            <v>53</v>
          </cell>
          <cell r="N155"/>
          <cell r="O155"/>
          <cell r="P155"/>
          <cell r="Q155" t="str">
            <v>A/C5</v>
          </cell>
          <cell r="R155"/>
          <cell r="S155" t="str">
            <v>外</v>
          </cell>
          <cell r="T155">
            <v>230</v>
          </cell>
          <cell r="U155">
            <v>120</v>
          </cell>
          <cell r="V155">
            <v>220</v>
          </cell>
          <cell r="W155">
            <v>570</v>
          </cell>
          <cell r="X155"/>
        </row>
        <row r="156">
          <cell r="H156" t="str">
            <v>A-57号</v>
          </cell>
          <cell r="I156"/>
          <cell r="J156"/>
          <cell r="K156"/>
          <cell r="L156">
            <v>300</v>
          </cell>
          <cell r="M156">
            <v>53</v>
          </cell>
          <cell r="N156"/>
          <cell r="O156"/>
          <cell r="P156"/>
          <cell r="Q156" t="str">
            <v>A/C5</v>
          </cell>
          <cell r="R156">
            <v>176</v>
          </cell>
          <cell r="S156" t="str">
            <v>外</v>
          </cell>
          <cell r="T156">
            <v>200</v>
          </cell>
          <cell r="U156">
            <v>160</v>
          </cell>
          <cell r="V156">
            <v>250</v>
          </cell>
          <cell r="W156">
            <v>610</v>
          </cell>
          <cell r="X156">
            <v>890</v>
          </cell>
        </row>
        <row r="157">
          <cell r="H157" t="str">
            <v>A-58号</v>
          </cell>
          <cell r="I157"/>
          <cell r="J157"/>
          <cell r="K157"/>
          <cell r="L157">
            <v>200</v>
          </cell>
          <cell r="M157">
            <v>59</v>
          </cell>
          <cell r="N157"/>
          <cell r="O157"/>
          <cell r="P157"/>
          <cell r="Q157" t="str">
            <v>B/C5</v>
          </cell>
          <cell r="R157">
            <v>150</v>
          </cell>
          <cell r="S157" t="str">
            <v>外</v>
          </cell>
          <cell r="T157">
            <v>240</v>
          </cell>
          <cell r="U157">
            <v>240</v>
          </cell>
          <cell r="V157">
            <v>80</v>
          </cell>
          <cell r="W157">
            <v>560</v>
          </cell>
          <cell r="X157">
            <v>490</v>
          </cell>
        </row>
        <row r="158">
          <cell r="H158" t="str">
            <v>A-60号</v>
          </cell>
          <cell r="I158"/>
          <cell r="J158"/>
          <cell r="K158"/>
          <cell r="L158">
            <v>100</v>
          </cell>
          <cell r="M158">
            <v>88</v>
          </cell>
          <cell r="N158"/>
          <cell r="O158"/>
          <cell r="P158"/>
          <cell r="Q158" t="str">
            <v>A/C5</v>
          </cell>
          <cell r="R158">
            <v>220</v>
          </cell>
          <cell r="S158" t="str">
            <v>外</v>
          </cell>
          <cell r="T158">
            <v>285</v>
          </cell>
          <cell r="U158">
            <v>285</v>
          </cell>
          <cell r="V158">
            <v>100</v>
          </cell>
          <cell r="W158">
            <v>670</v>
          </cell>
          <cell r="X158">
            <v>670</v>
          </cell>
        </row>
        <row r="159">
          <cell r="H159" t="str">
            <v>A-60号</v>
          </cell>
          <cell r="I159"/>
          <cell r="J159"/>
          <cell r="K159"/>
          <cell r="L159">
            <v>200</v>
          </cell>
          <cell r="M159">
            <v>72</v>
          </cell>
          <cell r="N159"/>
          <cell r="O159"/>
          <cell r="P159"/>
          <cell r="Q159" t="str">
            <v>A/C5</v>
          </cell>
          <cell r="R159">
            <v>220</v>
          </cell>
          <cell r="S159" t="str">
            <v>外</v>
          </cell>
          <cell r="T159">
            <v>285</v>
          </cell>
          <cell r="U159">
            <v>285</v>
          </cell>
          <cell r="V159">
            <v>100</v>
          </cell>
          <cell r="W159">
            <v>670</v>
          </cell>
          <cell r="X159">
            <v>670</v>
          </cell>
        </row>
        <row r="160">
          <cell r="H160" t="str">
            <v>A-61号</v>
          </cell>
          <cell r="I160"/>
          <cell r="J160"/>
          <cell r="K160"/>
          <cell r="L160">
            <v>30</v>
          </cell>
          <cell r="M160">
            <v>605</v>
          </cell>
          <cell r="N160"/>
          <cell r="O160"/>
          <cell r="P160"/>
          <cell r="Q160" t="str">
            <v>W/C5</v>
          </cell>
          <cell r="R160">
            <v>1430</v>
          </cell>
          <cell r="S160" t="str">
            <v>外</v>
          </cell>
          <cell r="T160">
            <v>235</v>
          </cell>
          <cell r="U160">
            <v>255</v>
          </cell>
          <cell r="V160">
            <v>1480</v>
          </cell>
          <cell r="W160">
            <v>1970</v>
          </cell>
          <cell r="X160">
            <v>2950</v>
          </cell>
        </row>
        <row r="161">
          <cell r="H161" t="str">
            <v>A-44号　化粧箱</v>
          </cell>
          <cell r="I161"/>
          <cell r="J161"/>
          <cell r="K161"/>
          <cell r="L161">
            <v>1000</v>
          </cell>
          <cell r="M161">
            <v>95</v>
          </cell>
          <cell r="N161"/>
          <cell r="O161"/>
          <cell r="P161"/>
          <cell r="Q161"/>
          <cell r="R161"/>
          <cell r="S161" t="str">
            <v>外</v>
          </cell>
          <cell r="T161">
            <v>161</v>
          </cell>
          <cell r="U161">
            <v>161</v>
          </cell>
          <cell r="V161">
            <v>196</v>
          </cell>
          <cell r="W161">
            <v>518</v>
          </cell>
          <cell r="X161"/>
        </row>
        <row r="162">
          <cell r="H162" t="str">
            <v>A-43号</v>
          </cell>
          <cell r="I162"/>
          <cell r="J162"/>
          <cell r="K162"/>
          <cell r="L162">
            <v>350</v>
          </cell>
          <cell r="M162">
            <v>50</v>
          </cell>
          <cell r="N162"/>
          <cell r="O162"/>
          <cell r="P162"/>
          <cell r="Q162" t="str">
            <v>Ａ/Ｋ5</v>
          </cell>
          <cell r="R162">
            <v>140</v>
          </cell>
          <cell r="S162" t="str">
            <v>内</v>
          </cell>
          <cell r="T162">
            <v>315</v>
          </cell>
          <cell r="U162">
            <v>100</v>
          </cell>
          <cell r="V162">
            <v>100</v>
          </cell>
          <cell r="W162">
            <v>515</v>
          </cell>
          <cell r="X162"/>
        </row>
        <row r="163">
          <cell r="H163" t="str">
            <v>A-42号 新</v>
          </cell>
          <cell r="I163"/>
          <cell r="J163"/>
          <cell r="K163"/>
          <cell r="L163">
            <v>100</v>
          </cell>
          <cell r="M163">
            <v>378</v>
          </cell>
          <cell r="N163"/>
          <cell r="O163"/>
          <cell r="P163"/>
          <cell r="Q163" t="str">
            <v>W/K5</v>
          </cell>
          <cell r="R163"/>
          <cell r="S163" t="str">
            <v>外</v>
          </cell>
          <cell r="T163">
            <v>300</v>
          </cell>
          <cell r="U163">
            <v>305</v>
          </cell>
          <cell r="V163">
            <v>1816</v>
          </cell>
          <cell r="W163">
            <v>2421</v>
          </cell>
          <cell r="X163"/>
        </row>
        <row r="164">
          <cell r="H164" t="str">
            <v>A-41号</v>
          </cell>
          <cell r="I164"/>
          <cell r="J164"/>
          <cell r="K164"/>
          <cell r="L164">
            <v>60</v>
          </cell>
          <cell r="M164">
            <v>158</v>
          </cell>
          <cell r="N164"/>
          <cell r="O164"/>
          <cell r="P164"/>
          <cell r="Q164" t="str">
            <v>Ａ/Ｋ5</v>
          </cell>
          <cell r="R164">
            <v>680</v>
          </cell>
          <cell r="S164" t="str">
            <v>外</v>
          </cell>
          <cell r="T164">
            <v>280</v>
          </cell>
          <cell r="U164">
            <v>280</v>
          </cell>
          <cell r="V164">
            <v>810</v>
          </cell>
          <cell r="W164">
            <v>1370</v>
          </cell>
          <cell r="X164"/>
        </row>
        <row r="165">
          <cell r="H165" t="str">
            <v>Ａ-40号</v>
          </cell>
          <cell r="I165"/>
          <cell r="J165"/>
          <cell r="K165"/>
          <cell r="L165">
            <v>30</v>
          </cell>
          <cell r="M165">
            <v>204</v>
          </cell>
          <cell r="N165"/>
          <cell r="O165"/>
          <cell r="P165"/>
          <cell r="Q165" t="str">
            <v>A/K5</v>
          </cell>
          <cell r="R165"/>
          <cell r="S165" t="str">
            <v>内</v>
          </cell>
          <cell r="T165">
            <v>1305</v>
          </cell>
          <cell r="U165">
            <v>210</v>
          </cell>
          <cell r="V165">
            <v>210</v>
          </cell>
          <cell r="W165">
            <v>1725</v>
          </cell>
          <cell r="X165"/>
        </row>
        <row r="166">
          <cell r="H166" t="str">
            <v>Ａ-40号</v>
          </cell>
          <cell r="I166"/>
          <cell r="J166"/>
          <cell r="K166"/>
          <cell r="L166">
            <v>100</v>
          </cell>
          <cell r="M166">
            <v>126</v>
          </cell>
          <cell r="N166"/>
          <cell r="O166"/>
          <cell r="P166"/>
          <cell r="Q166" t="str">
            <v>A/K5</v>
          </cell>
          <cell r="R166"/>
          <cell r="S166" t="str">
            <v>内</v>
          </cell>
          <cell r="T166">
            <v>1305</v>
          </cell>
          <cell r="U166">
            <v>210</v>
          </cell>
          <cell r="V166">
            <v>210</v>
          </cell>
          <cell r="W166">
            <v>1725</v>
          </cell>
          <cell r="X166"/>
        </row>
        <row r="167">
          <cell r="H167" t="str">
            <v>A-4、5号兼用外箱</v>
          </cell>
          <cell r="I167"/>
          <cell r="J167"/>
          <cell r="K167"/>
          <cell r="L167">
            <v>30</v>
          </cell>
          <cell r="M167">
            <v>215</v>
          </cell>
          <cell r="N167"/>
          <cell r="O167"/>
          <cell r="P167"/>
          <cell r="Q167" t="str">
            <v>A/K5</v>
          </cell>
          <cell r="R167"/>
          <cell r="S167" t="str">
            <v>内</v>
          </cell>
          <cell r="T167">
            <v>460</v>
          </cell>
          <cell r="U167">
            <v>390</v>
          </cell>
          <cell r="V167">
            <v>400</v>
          </cell>
          <cell r="W167">
            <v>1250</v>
          </cell>
          <cell r="X167"/>
        </row>
        <row r="168">
          <cell r="H168" t="str">
            <v>A-3号箱</v>
          </cell>
          <cell r="I168"/>
          <cell r="J168"/>
          <cell r="K168"/>
          <cell r="L168">
            <v>1000</v>
          </cell>
          <cell r="M168">
            <v>47</v>
          </cell>
          <cell r="N168"/>
          <cell r="O168"/>
          <cell r="P168"/>
          <cell r="Q168" t="str">
            <v>B/C5</v>
          </cell>
          <cell r="R168">
            <v>103</v>
          </cell>
          <cell r="S168" t="str">
            <v>内</v>
          </cell>
          <cell r="T168">
            <v>155</v>
          </cell>
          <cell r="U168">
            <v>155</v>
          </cell>
          <cell r="V168">
            <v>165</v>
          </cell>
          <cell r="W168">
            <v>475</v>
          </cell>
          <cell r="X168"/>
        </row>
        <row r="169">
          <cell r="H169" t="str">
            <v>A-3号　パット</v>
          </cell>
          <cell r="I169"/>
          <cell r="J169"/>
          <cell r="K169"/>
          <cell r="L169">
            <v>1000</v>
          </cell>
          <cell r="M169">
            <v>26</v>
          </cell>
          <cell r="N169"/>
          <cell r="O169"/>
          <cell r="P169"/>
          <cell r="Q169" t="str">
            <v>B/C5</v>
          </cell>
          <cell r="R169">
            <v>20</v>
          </cell>
          <cell r="S169" t="str">
            <v>内</v>
          </cell>
          <cell r="T169">
            <v>153</v>
          </cell>
          <cell r="U169">
            <v>153</v>
          </cell>
          <cell r="V169">
            <v>50</v>
          </cell>
          <cell r="W169">
            <v>356</v>
          </cell>
          <cell r="X169"/>
        </row>
        <row r="170">
          <cell r="H170" t="str">
            <v>A-61号</v>
          </cell>
          <cell r="I170"/>
          <cell r="J170"/>
          <cell r="K170"/>
          <cell r="L170">
            <v>100</v>
          </cell>
          <cell r="M170">
            <v>329</v>
          </cell>
          <cell r="N170"/>
          <cell r="O170"/>
          <cell r="P170"/>
          <cell r="Q170" t="str">
            <v>W/C5</v>
          </cell>
          <cell r="R170">
            <v>1430</v>
          </cell>
          <cell r="S170" t="str">
            <v>外</v>
          </cell>
          <cell r="T170">
            <v>235</v>
          </cell>
          <cell r="U170">
            <v>255</v>
          </cell>
          <cell r="V170">
            <v>1480</v>
          </cell>
          <cell r="W170">
            <v>1970</v>
          </cell>
          <cell r="X170">
            <v>2950</v>
          </cell>
        </row>
        <row r="171">
          <cell r="H171" t="str">
            <v>A-62号</v>
          </cell>
          <cell r="I171"/>
          <cell r="J171"/>
          <cell r="K171"/>
          <cell r="L171">
            <v>30</v>
          </cell>
          <cell r="M171">
            <v>605</v>
          </cell>
          <cell r="N171"/>
          <cell r="O171"/>
          <cell r="P171"/>
          <cell r="Q171" t="str">
            <v>W/C5</v>
          </cell>
          <cell r="R171">
            <v>2450</v>
          </cell>
          <cell r="S171" t="str">
            <v>外</v>
          </cell>
          <cell r="T171">
            <v>360</v>
          </cell>
          <cell r="U171">
            <v>360</v>
          </cell>
          <cell r="V171">
            <v>1650</v>
          </cell>
          <cell r="W171">
            <v>2370</v>
          </cell>
          <cell r="X171">
            <v>4450</v>
          </cell>
        </row>
        <row r="172">
          <cell r="H172" t="str">
            <v>A-62号</v>
          </cell>
          <cell r="I172"/>
          <cell r="J172"/>
          <cell r="K172"/>
          <cell r="L172">
            <v>100</v>
          </cell>
          <cell r="M172">
            <v>416</v>
          </cell>
          <cell r="N172"/>
          <cell r="O172"/>
          <cell r="P172"/>
          <cell r="Q172" t="str">
            <v>W/C5</v>
          </cell>
          <cell r="R172">
            <v>2450</v>
          </cell>
          <cell r="S172" t="str">
            <v>外</v>
          </cell>
          <cell r="T172">
            <v>360</v>
          </cell>
          <cell r="U172">
            <v>360</v>
          </cell>
          <cell r="V172">
            <v>1650</v>
          </cell>
          <cell r="W172">
            <v>2370</v>
          </cell>
          <cell r="X172">
            <v>4450</v>
          </cell>
        </row>
        <row r="173">
          <cell r="H173" t="str">
            <v>A-64号</v>
          </cell>
          <cell r="I173"/>
          <cell r="J173"/>
          <cell r="K173"/>
          <cell r="L173">
            <v>80</v>
          </cell>
          <cell r="M173">
            <v>121</v>
          </cell>
          <cell r="N173"/>
          <cell r="O173"/>
          <cell r="P173"/>
          <cell r="Q173" t="str">
            <v>Ａ/Ｋ5</v>
          </cell>
          <cell r="R173">
            <v>568</v>
          </cell>
          <cell r="S173" t="str">
            <v>外</v>
          </cell>
          <cell r="T173">
            <v>670</v>
          </cell>
          <cell r="U173">
            <v>230</v>
          </cell>
          <cell r="V173">
            <v>350</v>
          </cell>
          <cell r="W173">
            <v>1250</v>
          </cell>
          <cell r="X173">
            <v>1180</v>
          </cell>
        </row>
        <row r="174">
          <cell r="H174" t="str">
            <v>A-64号 外箱(2入) (H27罫線入）</v>
          </cell>
          <cell r="I174"/>
          <cell r="J174"/>
          <cell r="K174"/>
          <cell r="L174">
            <v>30</v>
          </cell>
          <cell r="M174">
            <v>314</v>
          </cell>
          <cell r="N174"/>
          <cell r="O174"/>
          <cell r="P174"/>
          <cell r="Q174" t="str">
            <v>Ａ/Ｋ5</v>
          </cell>
          <cell r="R174">
            <v>1068</v>
          </cell>
          <cell r="S174" t="str">
            <v>外</v>
          </cell>
          <cell r="T174">
            <v>685</v>
          </cell>
          <cell r="U174">
            <v>480</v>
          </cell>
          <cell r="V174">
            <v>370</v>
          </cell>
          <cell r="W174">
            <v>1535</v>
          </cell>
          <cell r="X174">
            <v>1320</v>
          </cell>
        </row>
        <row r="175">
          <cell r="H175" t="str">
            <v>A-64号 外箱(2入) (H27罫線入）</v>
          </cell>
          <cell r="I175"/>
          <cell r="J175"/>
          <cell r="K175"/>
          <cell r="L175">
            <v>40</v>
          </cell>
          <cell r="M175">
            <v>267</v>
          </cell>
          <cell r="N175"/>
          <cell r="O175"/>
          <cell r="P175"/>
          <cell r="Q175" t="str">
            <v>Ａ/Ｋ5</v>
          </cell>
          <cell r="R175">
            <v>1068</v>
          </cell>
          <cell r="S175" t="str">
            <v>外</v>
          </cell>
          <cell r="T175">
            <v>685</v>
          </cell>
          <cell r="U175">
            <v>480</v>
          </cell>
          <cell r="V175">
            <v>370</v>
          </cell>
          <cell r="W175">
            <v>1535</v>
          </cell>
          <cell r="X175">
            <v>1320</v>
          </cell>
        </row>
        <row r="176">
          <cell r="H176" t="str">
            <v>A-64号 外箱(2入) (H27罫線入）折る</v>
          </cell>
          <cell r="I176"/>
          <cell r="J176"/>
          <cell r="K176"/>
          <cell r="L176">
            <v>30</v>
          </cell>
          <cell r="M176">
            <v>314</v>
          </cell>
          <cell r="N176"/>
          <cell r="O176"/>
          <cell r="P176"/>
          <cell r="Q176" t="str">
            <v>Ａ/Ｋ5</v>
          </cell>
          <cell r="R176">
            <v>1068</v>
          </cell>
          <cell r="S176" t="str">
            <v>外</v>
          </cell>
          <cell r="T176">
            <v>685</v>
          </cell>
          <cell r="U176">
            <v>480</v>
          </cell>
          <cell r="V176">
            <v>270</v>
          </cell>
          <cell r="W176">
            <v>1435</v>
          </cell>
          <cell r="X176">
            <v>1320</v>
          </cell>
        </row>
        <row r="177">
          <cell r="H177" t="str">
            <v>A-66号</v>
          </cell>
          <cell r="I177"/>
          <cell r="J177"/>
          <cell r="K177"/>
          <cell r="L177">
            <v>50</v>
          </cell>
          <cell r="M177">
            <v>165</v>
          </cell>
          <cell r="N177"/>
          <cell r="O177"/>
          <cell r="P177"/>
          <cell r="Q177" t="str">
            <v>Ａ/C5</v>
          </cell>
          <cell r="R177">
            <v>390</v>
          </cell>
          <cell r="S177" t="str">
            <v>外</v>
          </cell>
          <cell r="T177">
            <v>380</v>
          </cell>
          <cell r="U177">
            <v>230</v>
          </cell>
          <cell r="V177">
            <v>390</v>
          </cell>
          <cell r="W177">
            <v>1000</v>
          </cell>
          <cell r="X177">
            <v>890</v>
          </cell>
        </row>
        <row r="178">
          <cell r="H178" t="str">
            <v>A-66号</v>
          </cell>
          <cell r="I178"/>
          <cell r="J178"/>
          <cell r="K178"/>
          <cell r="L178">
            <v>100</v>
          </cell>
          <cell r="M178">
            <v>108</v>
          </cell>
          <cell r="N178"/>
          <cell r="O178"/>
          <cell r="P178"/>
          <cell r="Q178" t="str">
            <v>Ａ/C5</v>
          </cell>
          <cell r="R178">
            <v>390</v>
          </cell>
          <cell r="S178" t="str">
            <v>外</v>
          </cell>
          <cell r="T178">
            <v>380</v>
          </cell>
          <cell r="U178">
            <v>230</v>
          </cell>
          <cell r="V178">
            <v>390</v>
          </cell>
          <cell r="W178">
            <v>1000</v>
          </cell>
          <cell r="X178">
            <v>890</v>
          </cell>
        </row>
        <row r="179">
          <cell r="H179" t="str">
            <v>A-2号外箱（48入）</v>
          </cell>
          <cell r="I179"/>
          <cell r="J179"/>
          <cell r="K179"/>
          <cell r="L179">
            <v>50</v>
          </cell>
          <cell r="M179">
            <v>272</v>
          </cell>
          <cell r="N179"/>
          <cell r="O179"/>
          <cell r="P179"/>
          <cell r="Q179" t="str">
            <v>W/C5</v>
          </cell>
          <cell r="R179">
            <v>1600</v>
          </cell>
          <cell r="S179" t="str">
            <v>外</v>
          </cell>
          <cell r="T179">
            <v>530</v>
          </cell>
          <cell r="U179">
            <v>410</v>
          </cell>
          <cell r="V179">
            <v>537</v>
          </cell>
          <cell r="W179">
            <v>1477</v>
          </cell>
          <cell r="X179"/>
        </row>
        <row r="180">
          <cell r="H180" t="str">
            <v>A-67号</v>
          </cell>
          <cell r="I180"/>
          <cell r="J180"/>
          <cell r="K180"/>
          <cell r="L180">
            <v>30</v>
          </cell>
          <cell r="M180">
            <v>572</v>
          </cell>
          <cell r="N180"/>
          <cell r="O180"/>
          <cell r="P180"/>
          <cell r="Q180" t="str">
            <v>W/C5</v>
          </cell>
          <cell r="R180">
            <v>1840</v>
          </cell>
          <cell r="S180" t="str">
            <v>外</v>
          </cell>
          <cell r="T180">
            <v>320</v>
          </cell>
          <cell r="U180">
            <v>320</v>
          </cell>
          <cell r="V180">
            <v>1350</v>
          </cell>
          <cell r="W180">
            <v>1990</v>
          </cell>
          <cell r="X180">
            <v>2950</v>
          </cell>
        </row>
        <row r="181">
          <cell r="H181" t="str">
            <v>A-67号</v>
          </cell>
          <cell r="I181"/>
          <cell r="J181"/>
          <cell r="K181"/>
          <cell r="L181">
            <v>50</v>
          </cell>
          <cell r="M181">
            <v>405</v>
          </cell>
          <cell r="N181"/>
          <cell r="O181"/>
          <cell r="P181"/>
          <cell r="Q181" t="str">
            <v>W/C5</v>
          </cell>
          <cell r="R181">
            <v>1840</v>
          </cell>
          <cell r="S181" t="str">
            <v>外</v>
          </cell>
          <cell r="T181">
            <v>320</v>
          </cell>
          <cell r="U181">
            <v>320</v>
          </cell>
          <cell r="V181">
            <v>1350</v>
          </cell>
          <cell r="W181">
            <v>1990</v>
          </cell>
          <cell r="X181">
            <v>2950</v>
          </cell>
        </row>
        <row r="182">
          <cell r="H182" t="str">
            <v>A-68号</v>
          </cell>
          <cell r="I182"/>
          <cell r="J182"/>
          <cell r="K182"/>
          <cell r="L182">
            <v>50</v>
          </cell>
          <cell r="M182">
            <v>160</v>
          </cell>
          <cell r="N182"/>
          <cell r="O182"/>
          <cell r="P182"/>
          <cell r="Q182" t="str">
            <v>Ａ/C5</v>
          </cell>
          <cell r="R182">
            <v>430</v>
          </cell>
          <cell r="S182" t="str">
            <v>外</v>
          </cell>
          <cell r="T182">
            <v>200</v>
          </cell>
          <cell r="U182">
            <v>125</v>
          </cell>
          <cell r="V182">
            <v>1065</v>
          </cell>
          <cell r="W182">
            <v>1390</v>
          </cell>
          <cell r="X182">
            <v>1180</v>
          </cell>
        </row>
        <row r="183">
          <cell r="H183" t="str">
            <v>A-68号</v>
          </cell>
          <cell r="I183"/>
          <cell r="J183"/>
          <cell r="K183"/>
          <cell r="L183">
            <v>100</v>
          </cell>
          <cell r="M183">
            <v>110</v>
          </cell>
          <cell r="N183"/>
          <cell r="O183"/>
          <cell r="P183"/>
          <cell r="Q183" t="str">
            <v>Ａ/C5</v>
          </cell>
          <cell r="R183">
            <v>430</v>
          </cell>
          <cell r="S183" t="str">
            <v>外</v>
          </cell>
          <cell r="T183">
            <v>200</v>
          </cell>
          <cell r="U183">
            <v>125</v>
          </cell>
          <cell r="V183">
            <v>1065</v>
          </cell>
          <cell r="W183">
            <v>1390</v>
          </cell>
          <cell r="X183">
            <v>1180</v>
          </cell>
        </row>
        <row r="184">
          <cell r="H184" t="str">
            <v>A-68号</v>
          </cell>
          <cell r="I184"/>
          <cell r="J184"/>
          <cell r="K184"/>
          <cell r="L184">
            <v>150</v>
          </cell>
          <cell r="M184">
            <v>93</v>
          </cell>
          <cell r="N184"/>
          <cell r="O184"/>
          <cell r="P184"/>
          <cell r="Q184" t="str">
            <v>Ａ/C5</v>
          </cell>
          <cell r="R184">
            <v>430</v>
          </cell>
          <cell r="S184" t="str">
            <v>外</v>
          </cell>
          <cell r="T184">
            <v>200</v>
          </cell>
          <cell r="U184">
            <v>125</v>
          </cell>
          <cell r="V184">
            <v>1065</v>
          </cell>
          <cell r="W184">
            <v>1390</v>
          </cell>
          <cell r="X184">
            <v>1180</v>
          </cell>
        </row>
        <row r="185">
          <cell r="H185" t="str">
            <v>A-69号</v>
          </cell>
          <cell r="I185"/>
          <cell r="J185"/>
          <cell r="K185"/>
          <cell r="L185">
            <v>100</v>
          </cell>
          <cell r="M185">
            <v>87</v>
          </cell>
          <cell r="N185"/>
          <cell r="O185"/>
          <cell r="P185"/>
          <cell r="Q185" t="str">
            <v>Ａ/C5</v>
          </cell>
          <cell r="R185">
            <v>202</v>
          </cell>
          <cell r="S185" t="str">
            <v>外</v>
          </cell>
          <cell r="T185">
            <v>280</v>
          </cell>
          <cell r="U185">
            <v>165</v>
          </cell>
          <cell r="V185">
            <v>250</v>
          </cell>
          <cell r="W185">
            <v>695</v>
          </cell>
          <cell r="X185">
            <v>670</v>
          </cell>
        </row>
        <row r="186">
          <cell r="H186" t="str">
            <v>A-69号</v>
          </cell>
          <cell r="I186"/>
          <cell r="J186"/>
          <cell r="K186"/>
          <cell r="L186">
            <v>200</v>
          </cell>
          <cell r="M186">
            <v>57</v>
          </cell>
          <cell r="N186"/>
          <cell r="O186"/>
          <cell r="P186"/>
          <cell r="Q186" t="str">
            <v>Ａ/C5</v>
          </cell>
          <cell r="R186">
            <v>202</v>
          </cell>
          <cell r="S186" t="str">
            <v>外</v>
          </cell>
          <cell r="T186">
            <v>280</v>
          </cell>
          <cell r="U186">
            <v>165</v>
          </cell>
          <cell r="V186">
            <v>250</v>
          </cell>
          <cell r="W186">
            <v>695</v>
          </cell>
          <cell r="X186">
            <v>670</v>
          </cell>
        </row>
        <row r="187">
          <cell r="H187" t="str">
            <v>A-73号</v>
          </cell>
          <cell r="I187"/>
          <cell r="J187"/>
          <cell r="K187"/>
          <cell r="L187">
            <v>50</v>
          </cell>
          <cell r="M187">
            <v>207</v>
          </cell>
          <cell r="N187"/>
          <cell r="O187"/>
          <cell r="P187"/>
          <cell r="Q187" t="str">
            <v>Ａ/Ｋ5</v>
          </cell>
          <cell r="R187">
            <v>700</v>
          </cell>
          <cell r="S187" t="str">
            <v>外</v>
          </cell>
          <cell r="T187">
            <v>305</v>
          </cell>
          <cell r="U187">
            <v>305</v>
          </cell>
          <cell r="V187">
            <v>750</v>
          </cell>
          <cell r="W187">
            <v>1360</v>
          </cell>
          <cell r="X187">
            <v>1180</v>
          </cell>
        </row>
        <row r="188">
          <cell r="H188" t="str">
            <v>A-73号</v>
          </cell>
          <cell r="I188"/>
          <cell r="J188"/>
          <cell r="K188"/>
          <cell r="L188">
            <v>100</v>
          </cell>
          <cell r="M188">
            <v>138</v>
          </cell>
          <cell r="N188"/>
          <cell r="O188"/>
          <cell r="P188"/>
          <cell r="Q188" t="str">
            <v>Ａ/Ｋ5</v>
          </cell>
          <cell r="R188">
            <v>700</v>
          </cell>
          <cell r="S188" t="str">
            <v>外</v>
          </cell>
          <cell r="T188">
            <v>305</v>
          </cell>
          <cell r="U188">
            <v>305</v>
          </cell>
          <cell r="V188">
            <v>750</v>
          </cell>
          <cell r="W188">
            <v>1360</v>
          </cell>
          <cell r="X188">
            <v>1180</v>
          </cell>
        </row>
        <row r="189">
          <cell r="H189" t="str">
            <v>A-26号箱</v>
          </cell>
          <cell r="I189"/>
          <cell r="J189"/>
          <cell r="K189"/>
          <cell r="L189">
            <v>100</v>
          </cell>
          <cell r="M189">
            <v>76</v>
          </cell>
          <cell r="N189"/>
          <cell r="O189"/>
          <cell r="P189"/>
          <cell r="Q189" t="str">
            <v>A/C5</v>
          </cell>
          <cell r="R189">
            <v>320</v>
          </cell>
          <cell r="S189" t="str">
            <v>外</v>
          </cell>
          <cell r="T189">
            <v>265</v>
          </cell>
          <cell r="U189">
            <v>127</v>
          </cell>
          <cell r="V189">
            <v>600</v>
          </cell>
          <cell r="W189">
            <v>992</v>
          </cell>
          <cell r="X189" t="str">
            <v>AS08年秋冬</v>
          </cell>
        </row>
        <row r="190">
          <cell r="H190" t="str">
            <v>A-73号</v>
          </cell>
          <cell r="I190"/>
          <cell r="J190"/>
          <cell r="K190"/>
          <cell r="L190">
            <v>150</v>
          </cell>
          <cell r="M190">
            <v>130</v>
          </cell>
          <cell r="N190"/>
          <cell r="O190"/>
          <cell r="P190"/>
          <cell r="Q190" t="str">
            <v>Ａ/Ｋ5</v>
          </cell>
          <cell r="R190">
            <v>700</v>
          </cell>
          <cell r="S190" t="str">
            <v>外</v>
          </cell>
          <cell r="T190">
            <v>305</v>
          </cell>
          <cell r="U190">
            <v>305</v>
          </cell>
          <cell r="V190">
            <v>750</v>
          </cell>
          <cell r="W190">
            <v>1360</v>
          </cell>
          <cell r="X190">
            <v>1180</v>
          </cell>
        </row>
        <row r="191">
          <cell r="H191" t="str">
            <v>A-73号（H500罫線入）折る</v>
          </cell>
          <cell r="I191"/>
          <cell r="J191"/>
          <cell r="K191"/>
          <cell r="L191">
            <v>50</v>
          </cell>
          <cell r="M191">
            <v>207</v>
          </cell>
          <cell r="N191"/>
          <cell r="O191"/>
          <cell r="P191"/>
          <cell r="Q191" t="str">
            <v>Ａ/Ｋ5</v>
          </cell>
          <cell r="R191">
            <v>700</v>
          </cell>
          <cell r="S191" t="str">
            <v>外</v>
          </cell>
          <cell r="T191">
            <v>305</v>
          </cell>
          <cell r="U191">
            <v>305</v>
          </cell>
          <cell r="V191">
            <v>500</v>
          </cell>
          <cell r="W191">
            <v>1110</v>
          </cell>
          <cell r="X191">
            <v>1180</v>
          </cell>
        </row>
        <row r="192">
          <cell r="H192" t="str">
            <v>A-25号外箱　（4入）改</v>
          </cell>
          <cell r="I192"/>
          <cell r="J192"/>
          <cell r="K192"/>
          <cell r="L192">
            <v>50</v>
          </cell>
          <cell r="M192">
            <v>250</v>
          </cell>
          <cell r="N192"/>
          <cell r="O192"/>
          <cell r="P192"/>
          <cell r="Q192" t="str">
            <v>A/K5</v>
          </cell>
          <cell r="R192">
            <v>1300</v>
          </cell>
          <cell r="S192" t="str">
            <v>外</v>
          </cell>
          <cell r="T192">
            <v>550</v>
          </cell>
          <cell r="U192">
            <v>550</v>
          </cell>
          <cell r="V192">
            <v>705</v>
          </cell>
          <cell r="W192">
            <v>1805</v>
          </cell>
          <cell r="X192"/>
        </row>
        <row r="193">
          <cell r="H193" t="str">
            <v>帯小  w15  L70（35cm点線）</v>
          </cell>
          <cell r="I193"/>
          <cell r="J193"/>
          <cell r="K193"/>
          <cell r="L193">
            <v>600</v>
          </cell>
          <cell r="M193">
            <v>18</v>
          </cell>
          <cell r="N193"/>
          <cell r="O193"/>
          <cell r="P193"/>
          <cell r="Q193"/>
          <cell r="R193"/>
          <cell r="S193"/>
          <cell r="T193"/>
          <cell r="U193"/>
          <cell r="V193"/>
          <cell r="W193">
            <v>0</v>
          </cell>
          <cell r="X193"/>
        </row>
        <row r="194">
          <cell r="H194" t="str">
            <v>Ａ-24号ﾊﾟｯﾄ　　</v>
          </cell>
          <cell r="I194"/>
          <cell r="J194"/>
          <cell r="K194"/>
          <cell r="L194">
            <v>100</v>
          </cell>
          <cell r="M194">
            <v>42</v>
          </cell>
          <cell r="N194"/>
          <cell r="O194"/>
          <cell r="P194"/>
          <cell r="Q194" t="str">
            <v>A/K5</v>
          </cell>
          <cell r="R194">
            <v>122</v>
          </cell>
          <cell r="S194" t="str">
            <v>内</v>
          </cell>
          <cell r="T194">
            <v>320</v>
          </cell>
          <cell r="U194">
            <v>320</v>
          </cell>
          <cell r="V194">
            <v>100</v>
          </cell>
          <cell r="W194">
            <v>740</v>
          </cell>
          <cell r="X194"/>
        </row>
        <row r="195">
          <cell r="H195" t="str">
            <v>帯大  w25  L145,5</v>
          </cell>
          <cell r="I195"/>
          <cell r="J195"/>
          <cell r="K195"/>
          <cell r="L195">
            <v>200</v>
          </cell>
          <cell r="M195">
            <v>44</v>
          </cell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</row>
        <row r="196">
          <cell r="H196" t="str">
            <v>帯大  w25  L145,5</v>
          </cell>
          <cell r="I196"/>
          <cell r="J196"/>
          <cell r="K196"/>
          <cell r="L196">
            <v>400</v>
          </cell>
          <cell r="M196">
            <v>40</v>
          </cell>
          <cell r="N196"/>
          <cell r="O196"/>
          <cell r="P196"/>
          <cell r="Q196"/>
          <cell r="R196"/>
          <cell r="S196"/>
          <cell r="T196"/>
          <cell r="U196"/>
          <cell r="V196"/>
          <cell r="W196">
            <v>0</v>
          </cell>
          <cell r="X196"/>
        </row>
        <row r="197">
          <cell r="H197" t="str">
            <v>A-24号外箱（4入）</v>
          </cell>
          <cell r="I197"/>
          <cell r="J197"/>
          <cell r="K197"/>
          <cell r="L197">
            <v>40</v>
          </cell>
          <cell r="M197">
            <v>237</v>
          </cell>
          <cell r="N197"/>
          <cell r="O197"/>
          <cell r="P197"/>
          <cell r="Q197" t="str">
            <v>A/K5</v>
          </cell>
          <cell r="R197">
            <v>1000</v>
          </cell>
          <cell r="S197" t="str">
            <v>外</v>
          </cell>
          <cell r="T197">
            <v>685</v>
          </cell>
          <cell r="U197">
            <v>355</v>
          </cell>
          <cell r="V197">
            <v>590</v>
          </cell>
          <cell r="W197">
            <v>1630</v>
          </cell>
          <cell r="X197"/>
        </row>
        <row r="198">
          <cell r="H198" t="str">
            <v>A-23号箱</v>
          </cell>
          <cell r="I198"/>
          <cell r="J198"/>
          <cell r="K198"/>
          <cell r="L198">
            <v>50</v>
          </cell>
          <cell r="M198">
            <v>97</v>
          </cell>
          <cell r="N198"/>
          <cell r="O198"/>
          <cell r="P198"/>
          <cell r="Q198" t="str">
            <v>A/C5</v>
          </cell>
          <cell r="R198">
            <v>223</v>
          </cell>
          <cell r="S198" t="str">
            <v>外</v>
          </cell>
          <cell r="T198">
            <v>460</v>
          </cell>
          <cell r="U198">
            <v>195</v>
          </cell>
          <cell r="V198">
            <v>125</v>
          </cell>
          <cell r="W198">
            <v>780</v>
          </cell>
          <cell r="X198" t="str">
            <v>AS08年秋冬</v>
          </cell>
        </row>
        <row r="199">
          <cell r="H199" t="str">
            <v>A-21号箱</v>
          </cell>
          <cell r="I199"/>
          <cell r="J199"/>
          <cell r="K199"/>
          <cell r="L199">
            <v>30</v>
          </cell>
          <cell r="M199">
            <v>408</v>
          </cell>
          <cell r="N199"/>
          <cell r="O199"/>
          <cell r="P199"/>
          <cell r="Q199" t="str">
            <v>A/K5</v>
          </cell>
          <cell r="R199">
            <v>2400</v>
          </cell>
          <cell r="S199" t="str">
            <v>外</v>
          </cell>
          <cell r="T199">
            <v>1205</v>
          </cell>
          <cell r="U199">
            <v>455</v>
          </cell>
          <cell r="V199">
            <v>460</v>
          </cell>
          <cell r="W199">
            <v>2120</v>
          </cell>
          <cell r="X199" t="str">
            <v>AS08年秋冬</v>
          </cell>
        </row>
        <row r="200">
          <cell r="H200" t="str">
            <v>A-20号箱</v>
          </cell>
          <cell r="I200"/>
          <cell r="J200"/>
          <cell r="K200"/>
          <cell r="L200">
            <v>120</v>
          </cell>
          <cell r="M200">
            <v>157</v>
          </cell>
          <cell r="N200"/>
          <cell r="O200"/>
          <cell r="P200"/>
          <cell r="Q200" t="str">
            <v>W/K5</v>
          </cell>
          <cell r="R200">
            <v>1000</v>
          </cell>
          <cell r="S200" t="str">
            <v>外</v>
          </cell>
          <cell r="T200">
            <v>215</v>
          </cell>
          <cell r="U200">
            <v>215</v>
          </cell>
          <cell r="V200">
            <v>1065</v>
          </cell>
          <cell r="W200">
            <v>1495</v>
          </cell>
          <cell r="X200" t="str">
            <v>GP</v>
          </cell>
        </row>
        <row r="201">
          <cell r="H201" t="str">
            <v>A-20号外箱（4入）</v>
          </cell>
          <cell r="I201"/>
          <cell r="J201"/>
          <cell r="K201"/>
          <cell r="L201">
            <v>30</v>
          </cell>
          <cell r="M201">
            <v>431</v>
          </cell>
          <cell r="N201"/>
          <cell r="O201"/>
          <cell r="P201"/>
          <cell r="Q201" t="str">
            <v>A/K5</v>
          </cell>
          <cell r="R201">
            <v>1500</v>
          </cell>
          <cell r="S201" t="str">
            <v>外</v>
          </cell>
          <cell r="T201">
            <v>455</v>
          </cell>
          <cell r="U201">
            <v>455</v>
          </cell>
          <cell r="V201">
            <v>1085</v>
          </cell>
          <cell r="W201">
            <v>1995</v>
          </cell>
          <cell r="X201" t="str">
            <v>GP</v>
          </cell>
        </row>
        <row r="202">
          <cell r="H202" t="str">
            <v>A-20号（2入）スリーブ</v>
          </cell>
          <cell r="I202"/>
          <cell r="J202"/>
          <cell r="K202"/>
          <cell r="L202">
            <v>50</v>
          </cell>
          <cell r="M202">
            <v>168</v>
          </cell>
          <cell r="N202"/>
          <cell r="O202"/>
          <cell r="P202"/>
          <cell r="Q202" t="str">
            <v>W/C5</v>
          </cell>
          <cell r="R202"/>
          <cell r="S202" t="str">
            <v>外</v>
          </cell>
          <cell r="T202">
            <v>470</v>
          </cell>
          <cell r="U202">
            <v>240</v>
          </cell>
          <cell r="V202">
            <v>1080</v>
          </cell>
          <cell r="W202">
            <v>1790</v>
          </cell>
          <cell r="X202" t="str">
            <v>GP</v>
          </cell>
        </row>
        <row r="203">
          <cell r="H203" t="str">
            <v>A-1号箱</v>
          </cell>
          <cell r="I203"/>
          <cell r="J203"/>
          <cell r="K203"/>
          <cell r="L203">
            <v>1500</v>
          </cell>
          <cell r="M203">
            <v>42</v>
          </cell>
          <cell r="N203"/>
          <cell r="O203"/>
          <cell r="P203"/>
          <cell r="Q203" t="str">
            <v>B/C5</v>
          </cell>
          <cell r="R203"/>
          <cell r="S203" t="str">
            <v>内</v>
          </cell>
          <cell r="T203">
            <v>105</v>
          </cell>
          <cell r="U203">
            <v>105</v>
          </cell>
          <cell r="V203">
            <v>90</v>
          </cell>
          <cell r="W203">
            <v>300</v>
          </cell>
          <cell r="X203"/>
        </row>
        <row r="204">
          <cell r="H204" t="str">
            <v>A-１号外箱</v>
          </cell>
          <cell r="I204"/>
          <cell r="J204"/>
          <cell r="K204"/>
          <cell r="L204">
            <v>50</v>
          </cell>
          <cell r="M204">
            <v>130</v>
          </cell>
          <cell r="N204"/>
          <cell r="O204"/>
          <cell r="P204"/>
          <cell r="Q204" t="str">
            <v>A/K5</v>
          </cell>
          <cell r="R204"/>
          <cell r="S204" t="str">
            <v>外</v>
          </cell>
          <cell r="T204">
            <v>460</v>
          </cell>
          <cell r="U204">
            <v>350</v>
          </cell>
          <cell r="V204">
            <v>330</v>
          </cell>
          <cell r="W204">
            <v>1140</v>
          </cell>
          <cell r="X204"/>
        </row>
        <row r="205">
          <cell r="H205" t="str">
            <v>A-19号箱</v>
          </cell>
          <cell r="I205"/>
          <cell r="J205"/>
          <cell r="K205"/>
          <cell r="L205">
            <v>100</v>
          </cell>
          <cell r="M205">
            <v>408</v>
          </cell>
          <cell r="N205"/>
          <cell r="O205"/>
          <cell r="P205"/>
          <cell r="Q205" t="str">
            <v>W/K5</v>
          </cell>
          <cell r="R205">
            <v>2000</v>
          </cell>
          <cell r="S205" t="str">
            <v>外</v>
          </cell>
          <cell r="T205">
            <v>1500</v>
          </cell>
          <cell r="U205">
            <v>415</v>
          </cell>
          <cell r="V205">
            <v>415</v>
          </cell>
          <cell r="W205">
            <v>2330</v>
          </cell>
          <cell r="X205" t="str">
            <v>GP</v>
          </cell>
        </row>
        <row r="206">
          <cell r="H206" t="str">
            <v>A-18号箱</v>
          </cell>
          <cell r="I206"/>
          <cell r="J206"/>
          <cell r="K206"/>
          <cell r="L206">
            <v>60</v>
          </cell>
          <cell r="M206">
            <v>238</v>
          </cell>
          <cell r="N206"/>
          <cell r="O206"/>
          <cell r="P206"/>
          <cell r="Q206" t="str">
            <v>W/K5</v>
          </cell>
          <cell r="R206">
            <v>1100</v>
          </cell>
          <cell r="S206" t="str">
            <v>外</v>
          </cell>
          <cell r="T206">
            <v>320</v>
          </cell>
          <cell r="U206">
            <v>320</v>
          </cell>
          <cell r="V206">
            <v>723</v>
          </cell>
          <cell r="W206">
            <v>1363</v>
          </cell>
          <cell r="X206" t="str">
            <v>GP</v>
          </cell>
        </row>
        <row r="207">
          <cell r="H207" t="str">
            <v>A-17号箱</v>
          </cell>
          <cell r="I207"/>
          <cell r="J207"/>
          <cell r="K207"/>
          <cell r="L207">
            <v>60</v>
          </cell>
          <cell r="M207">
            <v>301</v>
          </cell>
          <cell r="N207"/>
          <cell r="O207"/>
          <cell r="P207"/>
          <cell r="Q207" t="str">
            <v>W/K5</v>
          </cell>
          <cell r="R207">
            <v>1700</v>
          </cell>
          <cell r="S207" t="str">
            <v>外</v>
          </cell>
          <cell r="T207">
            <v>500</v>
          </cell>
          <cell r="U207">
            <v>500</v>
          </cell>
          <cell r="V207">
            <v>463</v>
          </cell>
          <cell r="W207">
            <v>1463</v>
          </cell>
          <cell r="X207" t="str">
            <v>GP</v>
          </cell>
        </row>
        <row r="208">
          <cell r="H208" t="str">
            <v>A-16号箱【新】</v>
          </cell>
          <cell r="I208"/>
          <cell r="J208"/>
          <cell r="K208"/>
          <cell r="L208">
            <v>30</v>
          </cell>
          <cell r="M208">
            <v>533</v>
          </cell>
          <cell r="N208"/>
          <cell r="O208"/>
          <cell r="P208"/>
          <cell r="Q208" t="str">
            <v>A/K5</v>
          </cell>
          <cell r="R208">
            <v>2600</v>
          </cell>
          <cell r="S208" t="str">
            <v>内</v>
          </cell>
          <cell r="T208">
            <v>370</v>
          </cell>
          <cell r="U208">
            <v>230</v>
          </cell>
          <cell r="V208">
            <v>1800</v>
          </cell>
          <cell r="W208">
            <v>2400</v>
          </cell>
          <cell r="X208" t="str">
            <v>GP</v>
          </cell>
        </row>
        <row r="209">
          <cell r="H209" t="str">
            <v>A-15号箱</v>
          </cell>
          <cell r="I209"/>
          <cell r="J209"/>
          <cell r="K209"/>
          <cell r="L209">
            <v>30</v>
          </cell>
          <cell r="M209">
            <v>749</v>
          </cell>
          <cell r="N209"/>
          <cell r="O209"/>
          <cell r="P209"/>
          <cell r="Q209" t="str">
            <v>W/K5</v>
          </cell>
          <cell r="R209">
            <v>4500</v>
          </cell>
          <cell r="S209" t="str">
            <v>外</v>
          </cell>
          <cell r="T209">
            <v>2030</v>
          </cell>
          <cell r="U209">
            <v>365</v>
          </cell>
          <cell r="V209">
            <v>370</v>
          </cell>
          <cell r="W209">
            <v>2765</v>
          </cell>
          <cell r="X209" t="str">
            <v>GP</v>
          </cell>
        </row>
        <row r="210">
          <cell r="H210" t="str">
            <v>A-15・16号兼用下押さえパット</v>
          </cell>
          <cell r="I210"/>
          <cell r="J210"/>
          <cell r="K210"/>
          <cell r="L210">
            <v>30</v>
          </cell>
          <cell r="M210">
            <v>193</v>
          </cell>
          <cell r="N210"/>
          <cell r="O210"/>
          <cell r="P210"/>
          <cell r="Q210" t="str">
            <v>W/C5</v>
          </cell>
          <cell r="R210"/>
          <cell r="S210" t="str">
            <v>外</v>
          </cell>
          <cell r="T210">
            <v>360</v>
          </cell>
          <cell r="U210">
            <v>360</v>
          </cell>
          <cell r="V210">
            <v>250</v>
          </cell>
          <cell r="W210">
            <v>970</v>
          </cell>
          <cell r="X210" t="str">
            <v>GP</v>
          </cell>
        </row>
        <row r="211">
          <cell r="H211" t="str">
            <v>A-75号</v>
          </cell>
          <cell r="I211"/>
          <cell r="J211"/>
          <cell r="K211"/>
          <cell r="L211">
            <v>30</v>
          </cell>
          <cell r="M211">
            <v>231</v>
          </cell>
          <cell r="N211"/>
          <cell r="O211"/>
          <cell r="P211"/>
          <cell r="Q211" t="str">
            <v>Ａ/Ｋ5</v>
          </cell>
          <cell r="R211">
            <v>790</v>
          </cell>
          <cell r="S211" t="str">
            <v>外</v>
          </cell>
          <cell r="T211">
            <v>430</v>
          </cell>
          <cell r="U211">
            <v>430</v>
          </cell>
          <cell r="V211">
            <v>420</v>
          </cell>
          <cell r="W211">
            <v>1280</v>
          </cell>
          <cell r="X211">
            <v>1180</v>
          </cell>
        </row>
        <row r="212">
          <cell r="H212" t="str">
            <v>A-76号</v>
          </cell>
          <cell r="I212"/>
          <cell r="J212"/>
          <cell r="K212"/>
          <cell r="L212">
            <v>30</v>
          </cell>
          <cell r="M212">
            <v>388</v>
          </cell>
          <cell r="N212"/>
          <cell r="O212"/>
          <cell r="P212"/>
          <cell r="Q212" t="str">
            <v>W/C5</v>
          </cell>
          <cell r="R212">
            <v>1360</v>
          </cell>
          <cell r="S212" t="str">
            <v>外</v>
          </cell>
          <cell r="T212">
            <v>450</v>
          </cell>
          <cell r="U212">
            <v>450</v>
          </cell>
          <cell r="V212">
            <v>470</v>
          </cell>
          <cell r="W212">
            <v>1370</v>
          </cell>
          <cell r="X212">
            <v>1030</v>
          </cell>
        </row>
        <row r="213">
          <cell r="H213" t="str">
            <v>A-77号</v>
          </cell>
          <cell r="I213"/>
          <cell r="J213"/>
          <cell r="K213"/>
          <cell r="L213">
            <v>100</v>
          </cell>
          <cell r="M213">
            <v>145</v>
          </cell>
          <cell r="N213"/>
          <cell r="O213"/>
          <cell r="P213"/>
          <cell r="Q213" t="str">
            <v>A/C5</v>
          </cell>
          <cell r="R213">
            <v>547</v>
          </cell>
          <cell r="S213" t="str">
            <v>外</v>
          </cell>
          <cell r="T213">
            <v>465</v>
          </cell>
          <cell r="U213">
            <v>465</v>
          </cell>
          <cell r="V213">
            <v>100</v>
          </cell>
          <cell r="W213">
            <v>1030</v>
          </cell>
          <cell r="X213">
            <v>1180</v>
          </cell>
        </row>
        <row r="214">
          <cell r="H214" t="str">
            <v>A-77号（H60mm罫線入）折る</v>
          </cell>
          <cell r="I214"/>
          <cell r="J214"/>
          <cell r="K214"/>
          <cell r="L214">
            <v>100</v>
          </cell>
          <cell r="M214">
            <v>145</v>
          </cell>
          <cell r="N214"/>
          <cell r="O214"/>
          <cell r="P214"/>
          <cell r="Q214" t="str">
            <v>A/C5</v>
          </cell>
          <cell r="R214">
            <v>547</v>
          </cell>
          <cell r="S214" t="str">
            <v>外</v>
          </cell>
          <cell r="T214">
            <v>465</v>
          </cell>
          <cell r="U214">
            <v>465</v>
          </cell>
          <cell r="V214">
            <v>60</v>
          </cell>
          <cell r="W214">
            <v>990</v>
          </cell>
          <cell r="X214">
            <v>900</v>
          </cell>
        </row>
        <row r="215">
          <cell r="H215" t="str">
            <v>A-78号</v>
          </cell>
          <cell r="I215"/>
          <cell r="J215"/>
          <cell r="K215"/>
          <cell r="L215">
            <v>30</v>
          </cell>
          <cell r="M215">
            <v>410</v>
          </cell>
          <cell r="N215"/>
          <cell r="O215"/>
          <cell r="P215"/>
          <cell r="Q215" t="str">
            <v>W/C5</v>
          </cell>
          <cell r="R215">
            <v>1683</v>
          </cell>
          <cell r="S215" t="str">
            <v>外</v>
          </cell>
          <cell r="T215">
            <v>500</v>
          </cell>
          <cell r="U215">
            <v>500</v>
          </cell>
          <cell r="V215">
            <v>490</v>
          </cell>
          <cell r="W215">
            <v>1490</v>
          </cell>
          <cell r="X215"/>
        </row>
        <row r="216">
          <cell r="H216" t="str">
            <v>A-14号外箱（12入）</v>
          </cell>
          <cell r="I216"/>
          <cell r="J216"/>
          <cell r="K216"/>
          <cell r="L216">
            <v>50</v>
          </cell>
          <cell r="M216">
            <v>210</v>
          </cell>
          <cell r="N216"/>
          <cell r="O216"/>
          <cell r="P216"/>
          <cell r="Q216" t="str">
            <v>A/K5</v>
          </cell>
          <cell r="R216"/>
          <cell r="S216" t="str">
            <v>外</v>
          </cell>
          <cell r="T216">
            <v>585</v>
          </cell>
          <cell r="U216">
            <v>445</v>
          </cell>
          <cell r="V216">
            <v>580</v>
          </cell>
          <cell r="W216">
            <v>1610</v>
          </cell>
          <cell r="X216"/>
        </row>
        <row r="217">
          <cell r="H217" t="str">
            <v>A-13号箱用　底スチロール</v>
          </cell>
          <cell r="I217"/>
          <cell r="J217"/>
          <cell r="K217"/>
          <cell r="L217">
            <v>100</v>
          </cell>
          <cell r="M217">
            <v>31</v>
          </cell>
          <cell r="N217"/>
          <cell r="O217"/>
          <cell r="P217"/>
          <cell r="Q217"/>
          <cell r="R217"/>
          <cell r="S217" t="str">
            <v>内</v>
          </cell>
          <cell r="T217"/>
          <cell r="U217"/>
          <cell r="V217"/>
          <cell r="W217">
            <v>0</v>
          </cell>
          <cell r="X217"/>
        </row>
        <row r="218">
          <cell r="H218" t="str">
            <v>A-13号箱</v>
          </cell>
          <cell r="I218"/>
          <cell r="J218"/>
          <cell r="K218"/>
          <cell r="L218">
            <v>100</v>
          </cell>
          <cell r="M218">
            <v>130</v>
          </cell>
          <cell r="N218"/>
          <cell r="O218"/>
          <cell r="P218"/>
          <cell r="Q218" t="str">
            <v>A/K5</v>
          </cell>
          <cell r="R218">
            <v>707</v>
          </cell>
          <cell r="S218" t="str">
            <v>内</v>
          </cell>
          <cell r="T218">
            <v>300</v>
          </cell>
          <cell r="U218">
            <v>300</v>
          </cell>
          <cell r="V218">
            <v>840</v>
          </cell>
          <cell r="W218">
            <v>1440</v>
          </cell>
          <cell r="X218"/>
        </row>
        <row r="219">
          <cell r="H219" t="str">
            <v>A-12外箱（12入）・改</v>
          </cell>
          <cell r="I219"/>
          <cell r="J219"/>
          <cell r="K219"/>
          <cell r="L219">
            <v>50</v>
          </cell>
          <cell r="M219">
            <v>197</v>
          </cell>
          <cell r="N219"/>
          <cell r="O219"/>
          <cell r="P219"/>
          <cell r="Q219" t="str">
            <v>A/K5</v>
          </cell>
          <cell r="R219"/>
          <cell r="S219" t="str">
            <v>外</v>
          </cell>
          <cell r="T219">
            <v>685</v>
          </cell>
          <cell r="U219">
            <v>505</v>
          </cell>
          <cell r="V219">
            <v>375</v>
          </cell>
          <cell r="W219">
            <v>1565</v>
          </cell>
          <cell r="X219"/>
        </row>
        <row r="220">
          <cell r="H220" t="str">
            <v>梱包材　エコプラス　S　210×220</v>
          </cell>
          <cell r="I220"/>
          <cell r="J220"/>
          <cell r="K220"/>
          <cell r="L220" t="str">
            <v>5袋</v>
          </cell>
          <cell r="M220">
            <v>16</v>
          </cell>
          <cell r="N220"/>
          <cell r="O220"/>
          <cell r="P220"/>
          <cell r="Q220"/>
          <cell r="R220"/>
          <cell r="S220"/>
          <cell r="T220"/>
          <cell r="U220"/>
          <cell r="V220"/>
          <cell r="W220"/>
          <cell r="X220"/>
        </row>
        <row r="221">
          <cell r="H221" t="str">
            <v>ブロック　4号　450×300×50</v>
          </cell>
          <cell r="I221"/>
          <cell r="J221"/>
          <cell r="K221" t="str">
            <v>そのまま？　他サイズ検討　（ゲンタン3*6 180 *90　）　→そのまま</v>
          </cell>
          <cell r="L221">
            <v>192</v>
          </cell>
          <cell r="M221">
            <v>492</v>
          </cell>
          <cell r="N221"/>
          <cell r="O221"/>
          <cell r="P221"/>
          <cell r="Q221" t="str">
            <v>MP35</v>
          </cell>
          <cell r="R221"/>
          <cell r="S221"/>
          <cell r="T221"/>
          <cell r="U221"/>
          <cell r="V221"/>
          <cell r="W221"/>
          <cell r="X221"/>
        </row>
        <row r="222">
          <cell r="H222" t="str">
            <v>ブロック　4号　450×300×50</v>
          </cell>
          <cell r="I222"/>
          <cell r="J222"/>
          <cell r="K222"/>
          <cell r="L222">
            <v>288</v>
          </cell>
          <cell r="M222">
            <v>444</v>
          </cell>
          <cell r="N222"/>
          <cell r="O222"/>
          <cell r="P222"/>
          <cell r="Q222" t="str">
            <v>MP35</v>
          </cell>
          <cell r="R222"/>
          <cell r="S222"/>
          <cell r="T222"/>
          <cell r="U222"/>
          <cell r="V222"/>
          <cell r="W222"/>
          <cell r="X222"/>
        </row>
        <row r="223">
          <cell r="H223" t="str">
            <v>ブロック　4号改　450×300×25</v>
          </cell>
          <cell r="I223"/>
          <cell r="J223"/>
          <cell r="K223"/>
          <cell r="L223">
            <v>192</v>
          </cell>
          <cell r="M223">
            <v>450</v>
          </cell>
          <cell r="N223"/>
          <cell r="O223"/>
          <cell r="P223"/>
          <cell r="Q223" t="str">
            <v>MP35</v>
          </cell>
          <cell r="R223"/>
          <cell r="S223"/>
          <cell r="T223"/>
          <cell r="U223"/>
          <cell r="V223"/>
          <cell r="W223"/>
          <cell r="X223"/>
        </row>
        <row r="224">
          <cell r="H224" t="str">
            <v>ブロック　4号改　450×300×25</v>
          </cell>
          <cell r="I224"/>
          <cell r="J224"/>
          <cell r="K224"/>
          <cell r="L224">
            <v>288</v>
          </cell>
          <cell r="M224">
            <v>420</v>
          </cell>
          <cell r="N224"/>
          <cell r="O224"/>
          <cell r="P224"/>
          <cell r="Q224" t="str">
            <v>MP35</v>
          </cell>
          <cell r="R224"/>
          <cell r="S224"/>
          <cell r="T224"/>
          <cell r="U224"/>
          <cell r="V224"/>
          <cell r="W224"/>
          <cell r="X224"/>
        </row>
        <row r="225">
          <cell r="H225" t="str">
            <v>ブロック　4号改　450×300×25</v>
          </cell>
          <cell r="I225"/>
          <cell r="J225"/>
          <cell r="K225"/>
          <cell r="L225">
            <v>480</v>
          </cell>
          <cell r="M225">
            <v>394</v>
          </cell>
          <cell r="N225"/>
          <cell r="O225"/>
          <cell r="P225"/>
          <cell r="Q225" t="str">
            <v>MP35</v>
          </cell>
          <cell r="R225"/>
          <cell r="S225"/>
          <cell r="T225"/>
          <cell r="U225"/>
          <cell r="V225"/>
          <cell r="W225"/>
          <cell r="X225"/>
        </row>
        <row r="226">
          <cell r="H226" t="str">
            <v>ブロック　Ｃ　120×120×100</v>
          </cell>
          <cell r="I226"/>
          <cell r="J226"/>
          <cell r="K226"/>
          <cell r="L226">
            <v>120</v>
          </cell>
          <cell r="M226">
            <v>34</v>
          </cell>
          <cell r="N226"/>
          <cell r="O226"/>
          <cell r="P226"/>
          <cell r="Q226" t="str">
            <v>P60</v>
          </cell>
          <cell r="R226"/>
          <cell r="S226"/>
          <cell r="T226"/>
          <cell r="U226"/>
          <cell r="V226"/>
          <cell r="W226"/>
          <cell r="X226"/>
        </row>
        <row r="227">
          <cell r="H227" t="str">
            <v>ブロック　Ｄ　35×35×180</v>
          </cell>
          <cell r="I227"/>
          <cell r="J227"/>
          <cell r="K227"/>
          <cell r="L227">
            <v>480</v>
          </cell>
          <cell r="M227">
            <v>36</v>
          </cell>
          <cell r="N227"/>
          <cell r="O227"/>
          <cell r="P227"/>
          <cell r="Q227" t="str">
            <v>MP35</v>
          </cell>
          <cell r="R227"/>
          <cell r="S227"/>
          <cell r="T227"/>
          <cell r="U227"/>
          <cell r="V227"/>
          <cell r="W227"/>
          <cell r="X227"/>
        </row>
        <row r="228">
          <cell r="H228" t="str">
            <v>ブロック　L　φ140×50H</v>
          </cell>
          <cell r="I228"/>
          <cell r="J228"/>
          <cell r="K228"/>
          <cell r="L228">
            <v>100</v>
          </cell>
          <cell r="M228">
            <v>63</v>
          </cell>
          <cell r="N228"/>
          <cell r="O228"/>
          <cell r="P228"/>
          <cell r="Q228"/>
          <cell r="R228"/>
          <cell r="S228"/>
          <cell r="T228"/>
          <cell r="U228"/>
          <cell r="V228"/>
          <cell r="W228"/>
          <cell r="X228"/>
        </row>
        <row r="229">
          <cell r="H229" t="str">
            <v>ブロック　M　□95×120</v>
          </cell>
          <cell r="I229"/>
          <cell r="J229"/>
          <cell r="K229"/>
          <cell r="L229">
            <v>100</v>
          </cell>
          <cell r="M229">
            <v>40</v>
          </cell>
          <cell r="N229"/>
          <cell r="O229"/>
          <cell r="P229"/>
          <cell r="Q229"/>
          <cell r="R229"/>
          <cell r="S229"/>
          <cell r="T229"/>
          <cell r="U229"/>
          <cell r="V229"/>
          <cell r="W229"/>
          <cell r="X229"/>
        </row>
        <row r="230">
          <cell r="H230" t="str">
            <v>ブロック　N　□160×25H</v>
          </cell>
          <cell r="I230"/>
          <cell r="J230"/>
          <cell r="K230"/>
          <cell r="L230">
            <v>100</v>
          </cell>
          <cell r="M230">
            <v>20</v>
          </cell>
          <cell r="N230"/>
          <cell r="O230"/>
          <cell r="P230"/>
          <cell r="Q230" t="str">
            <v>P60</v>
          </cell>
          <cell r="R230"/>
          <cell r="S230"/>
          <cell r="T230"/>
          <cell r="U230"/>
          <cell r="V230"/>
          <cell r="W230"/>
          <cell r="X230"/>
        </row>
        <row r="231">
          <cell r="H231" t="str">
            <v>ブロック　V  265×265×17</v>
          </cell>
          <cell r="I231"/>
          <cell r="J231"/>
          <cell r="K231"/>
          <cell r="L231">
            <v>100</v>
          </cell>
          <cell r="M231">
            <v>44</v>
          </cell>
          <cell r="N231"/>
          <cell r="O231"/>
          <cell r="P231"/>
          <cell r="Q231" t="str">
            <v>P60</v>
          </cell>
          <cell r="R231"/>
          <cell r="S231"/>
          <cell r="T231"/>
          <cell r="U231"/>
          <cell r="V231"/>
          <cell r="W231"/>
          <cell r="X231"/>
        </row>
        <row r="232">
          <cell r="H232" t="str">
            <v>A-10号　パット</v>
          </cell>
          <cell r="I232"/>
          <cell r="J232"/>
          <cell r="K232"/>
          <cell r="L232">
            <v>200</v>
          </cell>
          <cell r="M232">
            <v>37</v>
          </cell>
          <cell r="N232"/>
          <cell r="O232"/>
          <cell r="P232"/>
          <cell r="Q232" t="str">
            <v>A/K5</v>
          </cell>
          <cell r="R232"/>
          <cell r="S232" t="str">
            <v>内</v>
          </cell>
          <cell r="T232">
            <v>554</v>
          </cell>
          <cell r="U232">
            <v>554</v>
          </cell>
          <cell r="V232"/>
          <cell r="W232">
            <v>1108</v>
          </cell>
          <cell r="X232"/>
        </row>
        <row r="233">
          <cell r="H233" t="str">
            <v>A-10号　パット</v>
          </cell>
          <cell r="I233"/>
          <cell r="J233"/>
          <cell r="K233"/>
          <cell r="L233">
            <v>400</v>
          </cell>
          <cell r="M233">
            <v>28</v>
          </cell>
          <cell r="N233"/>
          <cell r="O233"/>
          <cell r="P233"/>
          <cell r="Q233" t="str">
            <v>A/K5</v>
          </cell>
          <cell r="R233"/>
          <cell r="S233" t="str">
            <v>内</v>
          </cell>
          <cell r="T233">
            <v>554</v>
          </cell>
          <cell r="U233">
            <v>554</v>
          </cell>
          <cell r="V233"/>
          <cell r="W233">
            <v>1108</v>
          </cell>
          <cell r="X233"/>
        </row>
        <row r="234">
          <cell r="H234" t="str">
            <v>A-10号　パット</v>
          </cell>
          <cell r="I234"/>
          <cell r="J234"/>
          <cell r="K234"/>
          <cell r="L234">
            <v>100</v>
          </cell>
          <cell r="M234">
            <v>55</v>
          </cell>
          <cell r="N234"/>
          <cell r="O234"/>
          <cell r="P234"/>
          <cell r="Q234" t="str">
            <v>A/K5</v>
          </cell>
          <cell r="R234"/>
          <cell r="S234" t="str">
            <v>内</v>
          </cell>
          <cell r="T234">
            <v>554</v>
          </cell>
          <cell r="U234">
            <v>554</v>
          </cell>
          <cell r="V234"/>
          <cell r="W234">
            <v>1108</v>
          </cell>
          <cell r="X234"/>
        </row>
        <row r="235">
          <cell r="H235" t="str">
            <v>コーナーブロック100×100×100</v>
          </cell>
          <cell r="I235"/>
          <cell r="J235"/>
          <cell r="K235"/>
          <cell r="L235"/>
          <cell r="M235">
            <v>34.4</v>
          </cell>
          <cell r="N235"/>
          <cell r="O235"/>
          <cell r="P235"/>
          <cell r="Q235"/>
          <cell r="R235"/>
          <cell r="S235"/>
          <cell r="T235"/>
          <cell r="U235"/>
          <cell r="V235"/>
          <cell r="W235"/>
          <cell r="X235"/>
        </row>
        <row r="236">
          <cell r="H236"/>
          <cell r="I236"/>
          <cell r="J236"/>
          <cell r="K236"/>
          <cell r="L236"/>
          <cell r="M236"/>
          <cell r="N236"/>
          <cell r="O236"/>
          <cell r="P236"/>
          <cell r="Q236"/>
          <cell r="R236"/>
          <cell r="S236"/>
          <cell r="T236"/>
          <cell r="U236"/>
          <cell r="V236"/>
          <cell r="W236"/>
          <cell r="X236"/>
        </row>
        <row r="237"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 t="str">
            <v>個人・関東の送料</v>
          </cell>
          <cell r="U237" t="str">
            <v>大黒出荷手数料</v>
          </cell>
          <cell r="V237"/>
          <cell r="W237"/>
          <cell r="X237"/>
        </row>
        <row r="238">
          <cell r="H238" t="str">
            <v>大黒出荷　60ｃｍ</v>
          </cell>
          <cell r="I238"/>
          <cell r="J238"/>
          <cell r="K238"/>
          <cell r="L238"/>
          <cell r="M238">
            <v>730</v>
          </cell>
          <cell r="N238"/>
          <cell r="O238"/>
          <cell r="P238"/>
          <cell r="Q238"/>
          <cell r="R238"/>
          <cell r="S238"/>
          <cell r="T238">
            <v>630</v>
          </cell>
          <cell r="U238">
            <v>100</v>
          </cell>
          <cell r="V238"/>
          <cell r="W238">
            <v>160</v>
          </cell>
          <cell r="X238">
            <v>730</v>
          </cell>
        </row>
        <row r="239">
          <cell r="H239" t="str">
            <v>大黒出荷　80ｃｍ</v>
          </cell>
          <cell r="I239"/>
          <cell r="J239"/>
          <cell r="K239"/>
          <cell r="L239"/>
          <cell r="M239">
            <v>830</v>
          </cell>
          <cell r="N239"/>
          <cell r="O239"/>
          <cell r="P239"/>
          <cell r="Q239"/>
          <cell r="R239"/>
          <cell r="S239"/>
          <cell r="T239">
            <v>730</v>
          </cell>
          <cell r="U239">
            <v>100</v>
          </cell>
          <cell r="V239"/>
          <cell r="W239">
            <v>160</v>
          </cell>
          <cell r="X239">
            <v>830</v>
          </cell>
        </row>
        <row r="240">
          <cell r="H240" t="str">
            <v>大黒出荷　100ｃｍ</v>
          </cell>
          <cell r="I240"/>
          <cell r="J240"/>
          <cell r="K240"/>
          <cell r="L240"/>
          <cell r="M240">
            <v>920</v>
          </cell>
          <cell r="N240"/>
          <cell r="O240"/>
          <cell r="P240"/>
          <cell r="Q240"/>
          <cell r="R240"/>
          <cell r="S240"/>
          <cell r="T240">
            <v>820</v>
          </cell>
          <cell r="U240">
            <v>100</v>
          </cell>
          <cell r="V240"/>
          <cell r="W240">
            <v>180</v>
          </cell>
          <cell r="X240">
            <v>920</v>
          </cell>
        </row>
        <row r="241">
          <cell r="H241" t="str">
            <v>大黒出荷　140ｃｍ</v>
          </cell>
          <cell r="I241"/>
          <cell r="J241"/>
          <cell r="K241"/>
          <cell r="L241"/>
          <cell r="M241">
            <v>1030</v>
          </cell>
          <cell r="N241"/>
          <cell r="O241"/>
          <cell r="P241"/>
          <cell r="Q241"/>
          <cell r="R241"/>
          <cell r="S241"/>
          <cell r="T241">
            <v>930</v>
          </cell>
          <cell r="U241">
            <v>100</v>
          </cell>
          <cell r="V241"/>
          <cell r="W241">
            <v>200</v>
          </cell>
          <cell r="X241">
            <v>1030</v>
          </cell>
        </row>
        <row r="242">
          <cell r="H242" t="str">
            <v>大黒出荷　160ｃｍ</v>
          </cell>
          <cell r="I242"/>
          <cell r="J242"/>
          <cell r="K242"/>
          <cell r="L242"/>
          <cell r="M242">
            <v>1350</v>
          </cell>
          <cell r="N242"/>
          <cell r="O242"/>
          <cell r="P242"/>
          <cell r="Q242"/>
          <cell r="R242"/>
          <cell r="S242"/>
          <cell r="T242">
            <v>1250</v>
          </cell>
          <cell r="U242">
            <v>100</v>
          </cell>
          <cell r="V242"/>
          <cell r="W242">
            <v>220</v>
          </cell>
          <cell r="X242">
            <v>1350</v>
          </cell>
        </row>
        <row r="243">
          <cell r="H243" t="str">
            <v>大黒出荷　170ｃｍ</v>
          </cell>
          <cell r="I243"/>
          <cell r="J243"/>
          <cell r="K243"/>
          <cell r="L243"/>
          <cell r="M243">
            <v>2300</v>
          </cell>
          <cell r="N243"/>
          <cell r="O243"/>
          <cell r="P243"/>
          <cell r="Q243"/>
          <cell r="R243"/>
          <cell r="S243"/>
          <cell r="T243">
            <v>2200</v>
          </cell>
          <cell r="U243">
            <v>100</v>
          </cell>
          <cell r="V243"/>
          <cell r="W243">
            <v>240</v>
          </cell>
          <cell r="X243">
            <v>2300</v>
          </cell>
        </row>
        <row r="244">
          <cell r="H244" t="str">
            <v>大黒出荷　180ｃｍ</v>
          </cell>
          <cell r="I244"/>
          <cell r="J244"/>
          <cell r="K244"/>
          <cell r="L244"/>
          <cell r="M244">
            <v>2500</v>
          </cell>
          <cell r="N244"/>
          <cell r="O244"/>
          <cell r="P244"/>
          <cell r="Q244"/>
          <cell r="R244"/>
          <cell r="S244"/>
          <cell r="T244">
            <v>2400</v>
          </cell>
          <cell r="U244">
            <v>100</v>
          </cell>
          <cell r="V244"/>
          <cell r="W244">
            <v>260</v>
          </cell>
          <cell r="X244">
            <v>2500</v>
          </cell>
        </row>
        <row r="245">
          <cell r="H245" t="str">
            <v>大黒出荷　200ｃｍ</v>
          </cell>
          <cell r="I245"/>
          <cell r="J245"/>
          <cell r="K245"/>
          <cell r="L245"/>
          <cell r="M245">
            <v>3050</v>
          </cell>
          <cell r="N245"/>
          <cell r="O245"/>
          <cell r="P245"/>
          <cell r="Q245"/>
          <cell r="R245"/>
          <cell r="S245"/>
          <cell r="T245">
            <v>2950</v>
          </cell>
          <cell r="U245">
            <v>100</v>
          </cell>
          <cell r="V245"/>
          <cell r="W245">
            <v>160</v>
          </cell>
          <cell r="X245">
            <v>3050</v>
          </cell>
        </row>
        <row r="246">
          <cell r="H246" t="str">
            <v>大黒出荷　220ｃｍ</v>
          </cell>
          <cell r="I246"/>
          <cell r="J246"/>
          <cell r="K246"/>
          <cell r="L246"/>
          <cell r="M246">
            <v>3500</v>
          </cell>
          <cell r="N246"/>
          <cell r="O246"/>
          <cell r="P246"/>
          <cell r="Q246"/>
          <cell r="R246"/>
          <cell r="S246"/>
          <cell r="T246">
            <v>3400</v>
          </cell>
          <cell r="U246">
            <v>100</v>
          </cell>
          <cell r="V246"/>
          <cell r="W246">
            <v>160</v>
          </cell>
          <cell r="X246">
            <v>3500</v>
          </cell>
        </row>
        <row r="247">
          <cell r="H247" t="str">
            <v>大黒出荷　240ｃｍ</v>
          </cell>
          <cell r="I247"/>
          <cell r="J247"/>
          <cell r="K247"/>
          <cell r="L247"/>
          <cell r="M247">
            <v>4350</v>
          </cell>
          <cell r="N247"/>
          <cell r="O247"/>
          <cell r="P247"/>
          <cell r="Q247"/>
          <cell r="R247"/>
          <cell r="S247"/>
          <cell r="T247">
            <v>4250</v>
          </cell>
          <cell r="U247">
            <v>100</v>
          </cell>
          <cell r="V247"/>
          <cell r="W247">
            <v>180</v>
          </cell>
          <cell r="X247">
            <v>4350</v>
          </cell>
        </row>
        <row r="248">
          <cell r="H248" t="str">
            <v>大黒出荷　260ｃｍ</v>
          </cell>
          <cell r="I248"/>
          <cell r="J248"/>
          <cell r="K248"/>
          <cell r="L248"/>
          <cell r="M248">
            <v>5400</v>
          </cell>
          <cell r="N248"/>
          <cell r="O248"/>
          <cell r="P248"/>
          <cell r="Q248"/>
          <cell r="R248"/>
          <cell r="S248"/>
          <cell r="T248">
            <v>5300</v>
          </cell>
          <cell r="U248">
            <v>100</v>
          </cell>
          <cell r="V248"/>
          <cell r="W248">
            <v>200</v>
          </cell>
          <cell r="X248">
            <v>5400</v>
          </cell>
        </row>
        <row r="249">
          <cell r="H249" t="str">
            <v>プリマ出荷　60ｃｍ</v>
          </cell>
          <cell r="I249"/>
          <cell r="J249"/>
          <cell r="K249"/>
          <cell r="L249"/>
          <cell r="M249">
            <v>500</v>
          </cell>
          <cell r="N249"/>
          <cell r="O249"/>
          <cell r="P249"/>
          <cell r="Q249"/>
          <cell r="R249"/>
          <cell r="S249"/>
          <cell r="T249">
            <v>500</v>
          </cell>
          <cell r="U249"/>
          <cell r="V249"/>
          <cell r="W249">
            <v>60</v>
          </cell>
          <cell r="X249">
            <v>500</v>
          </cell>
        </row>
        <row r="250">
          <cell r="H250" t="str">
            <v>プリマ出荷　80ｃｍ</v>
          </cell>
          <cell r="I250"/>
          <cell r="J250"/>
          <cell r="K250"/>
          <cell r="L250"/>
          <cell r="M250">
            <v>680</v>
          </cell>
          <cell r="N250"/>
          <cell r="O250"/>
          <cell r="P250"/>
          <cell r="Q250"/>
          <cell r="R250"/>
          <cell r="S250"/>
          <cell r="T250">
            <v>680</v>
          </cell>
          <cell r="U250"/>
          <cell r="V250"/>
          <cell r="W250">
            <v>80</v>
          </cell>
          <cell r="X250">
            <v>680</v>
          </cell>
        </row>
        <row r="251">
          <cell r="H251" t="str">
            <v>プリマ出荷　100ｃｍ</v>
          </cell>
          <cell r="I251"/>
          <cell r="J251"/>
          <cell r="K251"/>
          <cell r="L251"/>
          <cell r="M251">
            <v>900</v>
          </cell>
          <cell r="N251"/>
          <cell r="O251"/>
          <cell r="P251"/>
          <cell r="Q251"/>
          <cell r="R251"/>
          <cell r="S251"/>
          <cell r="T251">
            <v>900</v>
          </cell>
          <cell r="U251"/>
          <cell r="V251"/>
          <cell r="W251">
            <v>100</v>
          </cell>
          <cell r="X251">
            <v>900</v>
          </cell>
        </row>
        <row r="252">
          <cell r="H252" t="str">
            <v>プリマ出荷　140ｃｍ</v>
          </cell>
          <cell r="I252"/>
          <cell r="J252"/>
          <cell r="K252"/>
          <cell r="L252"/>
          <cell r="M252">
            <v>1180</v>
          </cell>
          <cell r="N252"/>
          <cell r="O252"/>
          <cell r="P252"/>
          <cell r="Q252"/>
          <cell r="R252"/>
          <cell r="S252"/>
          <cell r="T252">
            <v>1180</v>
          </cell>
          <cell r="U252"/>
          <cell r="V252"/>
          <cell r="W252">
            <v>140</v>
          </cell>
          <cell r="X252">
            <v>1180</v>
          </cell>
        </row>
        <row r="253">
          <cell r="H253" t="str">
            <v>プリマ出荷　160ｃｍ</v>
          </cell>
          <cell r="I253"/>
          <cell r="J253"/>
          <cell r="K253"/>
          <cell r="L253"/>
          <cell r="M253">
            <v>1350</v>
          </cell>
          <cell r="N253"/>
          <cell r="O253"/>
          <cell r="P253"/>
          <cell r="Q253"/>
          <cell r="R253"/>
          <cell r="S253"/>
          <cell r="T253">
            <v>1350</v>
          </cell>
          <cell r="U253"/>
          <cell r="V253"/>
          <cell r="W253">
            <v>160</v>
          </cell>
          <cell r="X253">
            <v>1350</v>
          </cell>
        </row>
        <row r="254">
          <cell r="H254" t="str">
            <v>プリマ出荷　180ｃｍ</v>
          </cell>
          <cell r="I254"/>
          <cell r="J254"/>
          <cell r="K254"/>
          <cell r="L254"/>
          <cell r="M254">
            <v>2500</v>
          </cell>
          <cell r="N254"/>
          <cell r="O254"/>
          <cell r="P254"/>
          <cell r="Q254"/>
          <cell r="R254"/>
          <cell r="S254"/>
          <cell r="T254">
            <v>2500</v>
          </cell>
          <cell r="U254"/>
          <cell r="V254"/>
          <cell r="W254">
            <v>180</v>
          </cell>
          <cell r="X254">
            <v>2500</v>
          </cell>
        </row>
        <row r="255">
          <cell r="H255" t="str">
            <v>プリマ出荷　200ｃｍ</v>
          </cell>
          <cell r="I255"/>
          <cell r="J255"/>
          <cell r="K255"/>
          <cell r="L255"/>
          <cell r="M255">
            <v>3000</v>
          </cell>
          <cell r="N255"/>
          <cell r="O255"/>
          <cell r="P255"/>
          <cell r="Q255"/>
          <cell r="R255"/>
          <cell r="S255"/>
          <cell r="T255">
            <v>3000</v>
          </cell>
          <cell r="U255"/>
          <cell r="V255"/>
          <cell r="W255">
            <v>200</v>
          </cell>
          <cell r="X255">
            <v>3000</v>
          </cell>
        </row>
        <row r="256">
          <cell r="H256" t="str">
            <v>プリマ出荷　220ｃｍ</v>
          </cell>
          <cell r="I256"/>
          <cell r="J256"/>
          <cell r="K256"/>
          <cell r="L256"/>
          <cell r="M256">
            <v>3800</v>
          </cell>
          <cell r="N256"/>
          <cell r="O256"/>
          <cell r="P256"/>
          <cell r="Q256"/>
          <cell r="R256"/>
          <cell r="S256"/>
          <cell r="T256">
            <v>3800</v>
          </cell>
          <cell r="U256"/>
          <cell r="V256"/>
          <cell r="W256">
            <v>220</v>
          </cell>
          <cell r="X256">
            <v>3800</v>
          </cell>
        </row>
        <row r="257">
          <cell r="H257" t="str">
            <v>プリマ出荷　240ｃｍ</v>
          </cell>
          <cell r="I257"/>
          <cell r="J257"/>
          <cell r="K257"/>
          <cell r="L257"/>
          <cell r="M257">
            <v>5000</v>
          </cell>
          <cell r="N257"/>
          <cell r="O257"/>
          <cell r="P257"/>
          <cell r="Q257"/>
          <cell r="R257"/>
          <cell r="S257"/>
          <cell r="T257">
            <v>5000</v>
          </cell>
          <cell r="U257"/>
          <cell r="V257"/>
          <cell r="W257">
            <v>240</v>
          </cell>
          <cell r="X257">
            <v>5000</v>
          </cell>
        </row>
        <row r="258">
          <cell r="H258" t="str">
            <v>プリマ出荷　260ｃｍ</v>
          </cell>
          <cell r="I258"/>
          <cell r="J258"/>
          <cell r="K258"/>
          <cell r="L258"/>
          <cell r="M258">
            <v>6000</v>
          </cell>
          <cell r="N258"/>
          <cell r="O258"/>
          <cell r="P258"/>
          <cell r="Q258"/>
          <cell r="R258"/>
          <cell r="S258"/>
          <cell r="T258">
            <v>6000</v>
          </cell>
          <cell r="U258"/>
          <cell r="V258"/>
          <cell r="W258">
            <v>260</v>
          </cell>
          <cell r="X258">
            <v>6000</v>
          </cell>
        </row>
        <row r="260">
          <cell r="H260" t="str">
            <v>（品番を入力↓）</v>
          </cell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  <cell r="S260"/>
          <cell r="T260"/>
          <cell r="U260"/>
          <cell r="V260"/>
          <cell r="W260"/>
          <cell r="X260"/>
        </row>
        <row r="261">
          <cell r="H261" t="str">
            <v>FD3705</v>
          </cell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  <cell r="S261" t="str">
            <v>外</v>
          </cell>
          <cell r="T261">
            <v>430</v>
          </cell>
          <cell r="U261">
            <v>430</v>
          </cell>
          <cell r="V261">
            <v>1180</v>
          </cell>
          <cell r="W261">
            <v>2040</v>
          </cell>
          <cell r="X261">
            <v>3500</v>
          </cell>
        </row>
        <row r="262">
          <cell r="H262" t="str">
            <v>FD3704</v>
          </cell>
          <cell r="I262"/>
          <cell r="J262"/>
          <cell r="K262"/>
          <cell r="L262"/>
          <cell r="M262"/>
          <cell r="N262"/>
          <cell r="O262"/>
          <cell r="P262"/>
          <cell r="Q262"/>
          <cell r="R262"/>
          <cell r="S262" t="str">
            <v>外</v>
          </cell>
          <cell r="T262">
            <v>270</v>
          </cell>
          <cell r="U262">
            <v>270</v>
          </cell>
          <cell r="V262">
            <v>1520</v>
          </cell>
          <cell r="W262">
            <v>2060</v>
          </cell>
          <cell r="X262">
            <v>3500</v>
          </cell>
        </row>
        <row r="263">
          <cell r="H263" t="str">
            <v>VR22022</v>
          </cell>
          <cell r="I263"/>
          <cell r="J263"/>
          <cell r="K263"/>
          <cell r="L263"/>
          <cell r="M263"/>
          <cell r="N263"/>
          <cell r="O263"/>
          <cell r="P263"/>
          <cell r="Q263"/>
          <cell r="R263"/>
          <cell r="S263" t="str">
            <v>外</v>
          </cell>
          <cell r="T263">
            <v>280</v>
          </cell>
          <cell r="U263">
            <v>260</v>
          </cell>
          <cell r="V263">
            <v>1620</v>
          </cell>
          <cell r="W263">
            <v>2160</v>
          </cell>
          <cell r="X263">
            <v>3800</v>
          </cell>
        </row>
        <row r="264">
          <cell r="H264" t="str">
            <v>VR22023</v>
          </cell>
          <cell r="I264"/>
          <cell r="J264"/>
          <cell r="K264"/>
          <cell r="L264"/>
          <cell r="M264"/>
          <cell r="N264"/>
          <cell r="O264"/>
          <cell r="P264"/>
          <cell r="Q264"/>
          <cell r="R264"/>
          <cell r="S264" t="str">
            <v>外</v>
          </cell>
          <cell r="T264">
            <v>260</v>
          </cell>
          <cell r="U264">
            <v>260</v>
          </cell>
          <cell r="V264">
            <v>1630</v>
          </cell>
          <cell r="W264">
            <v>2150</v>
          </cell>
          <cell r="X264">
            <v>3800</v>
          </cell>
        </row>
        <row r="265">
          <cell r="H265" t="str">
            <v>VR22025</v>
          </cell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  <cell r="S265" t="str">
            <v>外</v>
          </cell>
          <cell r="T265">
            <v>330</v>
          </cell>
          <cell r="U265">
            <v>260</v>
          </cell>
          <cell r="V265">
            <v>1340</v>
          </cell>
          <cell r="W265">
            <v>1930</v>
          </cell>
          <cell r="X265">
            <v>3050</v>
          </cell>
        </row>
        <row r="266">
          <cell r="H266" t="str">
            <v>VR24054</v>
          </cell>
          <cell r="I266"/>
          <cell r="J266"/>
          <cell r="K266"/>
          <cell r="L266"/>
          <cell r="M266"/>
          <cell r="N266"/>
          <cell r="O266"/>
          <cell r="P266"/>
          <cell r="Q266"/>
          <cell r="R266"/>
          <cell r="S266" t="str">
            <v>外</v>
          </cell>
          <cell r="T266">
            <v>330</v>
          </cell>
          <cell r="U266">
            <v>260</v>
          </cell>
          <cell r="V266">
            <v>1340</v>
          </cell>
          <cell r="W266">
            <v>1930</v>
          </cell>
          <cell r="X266">
            <v>3050</v>
          </cell>
        </row>
        <row r="267">
          <cell r="H267" t="str">
            <v>VR22026</v>
          </cell>
          <cell r="I267"/>
          <cell r="J267"/>
          <cell r="K267"/>
          <cell r="L267"/>
          <cell r="M267"/>
          <cell r="N267"/>
          <cell r="O267"/>
          <cell r="P267"/>
          <cell r="Q267"/>
          <cell r="R267"/>
          <cell r="S267" t="str">
            <v>外</v>
          </cell>
          <cell r="T267">
            <v>240</v>
          </cell>
          <cell r="U267">
            <v>240</v>
          </cell>
          <cell r="V267">
            <v>1270</v>
          </cell>
          <cell r="W267">
            <v>1750</v>
          </cell>
          <cell r="X267">
            <v>2500</v>
          </cell>
        </row>
        <row r="268">
          <cell r="H268" t="str">
            <v>VR24055</v>
          </cell>
          <cell r="I268"/>
          <cell r="J268"/>
          <cell r="K268"/>
          <cell r="L268"/>
          <cell r="M268"/>
          <cell r="N268"/>
          <cell r="O268"/>
          <cell r="P268"/>
          <cell r="Q268"/>
          <cell r="R268"/>
          <cell r="S268" t="str">
            <v>外</v>
          </cell>
          <cell r="T268">
            <v>240</v>
          </cell>
          <cell r="U268">
            <v>240</v>
          </cell>
          <cell r="V268">
            <v>1270</v>
          </cell>
          <cell r="W268">
            <v>1750</v>
          </cell>
          <cell r="X268">
            <v>2500</v>
          </cell>
        </row>
        <row r="269">
          <cell r="H269" t="str">
            <v>VR22027</v>
          </cell>
          <cell r="I269"/>
          <cell r="J269"/>
          <cell r="K269"/>
          <cell r="L269"/>
          <cell r="M269"/>
          <cell r="N269"/>
          <cell r="O269"/>
          <cell r="P269"/>
          <cell r="Q269"/>
          <cell r="R269"/>
          <cell r="S269" t="str">
            <v>外</v>
          </cell>
          <cell r="T269">
            <v>190</v>
          </cell>
          <cell r="U269">
            <v>190</v>
          </cell>
          <cell r="V269">
            <v>970</v>
          </cell>
          <cell r="W269">
            <v>1350</v>
          </cell>
          <cell r="X269">
            <v>1030</v>
          </cell>
        </row>
        <row r="270">
          <cell r="H270" t="str">
            <v>VR22030</v>
          </cell>
          <cell r="I270"/>
          <cell r="J270"/>
          <cell r="K270"/>
          <cell r="L270"/>
          <cell r="M270"/>
          <cell r="N270"/>
          <cell r="O270"/>
          <cell r="P270"/>
          <cell r="Q270"/>
          <cell r="R270"/>
          <cell r="S270" t="str">
            <v>外</v>
          </cell>
          <cell r="T270">
            <v>260</v>
          </cell>
          <cell r="U270">
            <v>240</v>
          </cell>
          <cell r="V270">
            <v>1530</v>
          </cell>
          <cell r="W270">
            <v>2030</v>
          </cell>
          <cell r="X270">
            <v>3500</v>
          </cell>
        </row>
        <row r="271">
          <cell r="H271" t="str">
            <v>VR22032</v>
          </cell>
          <cell r="I271"/>
          <cell r="J271"/>
          <cell r="K271"/>
          <cell r="L271"/>
          <cell r="M271"/>
          <cell r="N271"/>
          <cell r="O271"/>
          <cell r="P271"/>
          <cell r="Q271"/>
          <cell r="R271"/>
          <cell r="S271" t="str">
            <v>外</v>
          </cell>
          <cell r="T271">
            <v>240</v>
          </cell>
          <cell r="U271">
            <v>240</v>
          </cell>
          <cell r="V271">
            <v>1320</v>
          </cell>
          <cell r="W271">
            <v>1800</v>
          </cell>
          <cell r="X271">
            <v>2500</v>
          </cell>
        </row>
        <row r="272">
          <cell r="H272" t="str">
            <v>VR22090</v>
          </cell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  <cell r="S272" t="str">
            <v>外</v>
          </cell>
          <cell r="T272">
            <v>260</v>
          </cell>
          <cell r="U272">
            <v>260</v>
          </cell>
          <cell r="V272">
            <v>1190</v>
          </cell>
          <cell r="W272">
            <v>1710</v>
          </cell>
          <cell r="X272">
            <v>2500</v>
          </cell>
        </row>
        <row r="273">
          <cell r="H273" t="str">
            <v>VR24018</v>
          </cell>
          <cell r="I273"/>
          <cell r="J273"/>
          <cell r="K273"/>
          <cell r="L273"/>
          <cell r="M273"/>
          <cell r="N273"/>
          <cell r="O273"/>
          <cell r="P273"/>
          <cell r="Q273"/>
          <cell r="R273"/>
          <cell r="S273" t="str">
            <v>外</v>
          </cell>
          <cell r="T273">
            <v>260</v>
          </cell>
          <cell r="U273">
            <v>260</v>
          </cell>
          <cell r="V273">
            <v>1190</v>
          </cell>
          <cell r="W273">
            <v>1710</v>
          </cell>
          <cell r="X273">
            <v>2500</v>
          </cell>
        </row>
        <row r="274">
          <cell r="H274" t="str">
            <v>VR23099</v>
          </cell>
          <cell r="I274"/>
          <cell r="J274"/>
          <cell r="K274"/>
          <cell r="L274"/>
          <cell r="M274"/>
          <cell r="N274"/>
          <cell r="O274"/>
          <cell r="P274"/>
          <cell r="Q274"/>
          <cell r="R274"/>
          <cell r="S274" t="str">
            <v>外</v>
          </cell>
          <cell r="T274">
            <v>330</v>
          </cell>
          <cell r="U274">
            <v>330</v>
          </cell>
          <cell r="V274">
            <v>1040</v>
          </cell>
          <cell r="W274">
            <v>1700</v>
          </cell>
          <cell r="X274">
            <v>2500</v>
          </cell>
        </row>
        <row r="275">
          <cell r="H275" t="str">
            <v>VR23100</v>
          </cell>
          <cell r="I275"/>
          <cell r="J275"/>
          <cell r="K275"/>
          <cell r="L275"/>
          <cell r="M275"/>
          <cell r="N275"/>
          <cell r="O275"/>
          <cell r="P275"/>
          <cell r="Q275"/>
          <cell r="R275"/>
          <cell r="S275" t="str">
            <v>外</v>
          </cell>
          <cell r="T275">
            <v>330</v>
          </cell>
          <cell r="U275">
            <v>330</v>
          </cell>
          <cell r="V275">
            <v>1040</v>
          </cell>
          <cell r="W275">
            <v>1700</v>
          </cell>
          <cell r="X275">
            <v>2500</v>
          </cell>
        </row>
        <row r="276">
          <cell r="H276" t="str">
            <v>VR23101</v>
          </cell>
          <cell r="I276"/>
          <cell r="J276"/>
          <cell r="K276"/>
          <cell r="L276"/>
          <cell r="M276"/>
          <cell r="N276"/>
          <cell r="O276"/>
          <cell r="P276"/>
          <cell r="Q276"/>
          <cell r="R276"/>
          <cell r="S276" t="str">
            <v>外</v>
          </cell>
          <cell r="T276">
            <v>330</v>
          </cell>
          <cell r="U276">
            <v>330</v>
          </cell>
          <cell r="V276">
            <v>1040</v>
          </cell>
          <cell r="W276">
            <v>1700</v>
          </cell>
          <cell r="X276">
            <v>2500</v>
          </cell>
        </row>
        <row r="277">
          <cell r="H277" t="str">
            <v>VR23105</v>
          </cell>
          <cell r="I277"/>
          <cell r="J277"/>
          <cell r="K277"/>
          <cell r="L277"/>
          <cell r="M277"/>
          <cell r="N277"/>
          <cell r="O277"/>
          <cell r="P277"/>
          <cell r="Q277"/>
          <cell r="R277"/>
          <cell r="S277" t="str">
            <v>外</v>
          </cell>
          <cell r="T277">
            <v>300</v>
          </cell>
          <cell r="U277">
            <v>290</v>
          </cell>
          <cell r="V277">
            <v>810</v>
          </cell>
          <cell r="W277">
            <v>1400</v>
          </cell>
          <cell r="X277">
            <v>1350</v>
          </cell>
        </row>
        <row r="278">
          <cell r="H278" t="str">
            <v>VR23106</v>
          </cell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  <cell r="S278" t="str">
            <v>外</v>
          </cell>
          <cell r="T278">
            <v>300</v>
          </cell>
          <cell r="U278">
            <v>290</v>
          </cell>
          <cell r="V278">
            <v>810</v>
          </cell>
          <cell r="W278">
            <v>1400</v>
          </cell>
          <cell r="X278">
            <v>1350</v>
          </cell>
        </row>
        <row r="279">
          <cell r="H279" t="str">
            <v>VR23107</v>
          </cell>
          <cell r="I279"/>
          <cell r="J279"/>
          <cell r="K279"/>
          <cell r="L279"/>
          <cell r="M279"/>
          <cell r="N279"/>
          <cell r="O279"/>
          <cell r="P279"/>
          <cell r="Q279"/>
          <cell r="R279"/>
          <cell r="S279" t="str">
            <v>外</v>
          </cell>
          <cell r="T279">
            <v>300</v>
          </cell>
          <cell r="U279">
            <v>290</v>
          </cell>
          <cell r="V279">
            <v>810</v>
          </cell>
          <cell r="W279">
            <v>1400</v>
          </cell>
          <cell r="X279">
            <v>1350</v>
          </cell>
        </row>
        <row r="280">
          <cell r="H280" t="str">
            <v>VR23109</v>
          </cell>
          <cell r="I280"/>
          <cell r="J280"/>
          <cell r="K280"/>
          <cell r="L280"/>
          <cell r="M280"/>
          <cell r="N280"/>
          <cell r="O280"/>
          <cell r="P280"/>
          <cell r="Q280"/>
          <cell r="R280"/>
          <cell r="S280" t="str">
            <v>外</v>
          </cell>
          <cell r="T280">
            <v>300</v>
          </cell>
          <cell r="U280">
            <v>290</v>
          </cell>
          <cell r="V280">
            <v>810</v>
          </cell>
          <cell r="W280">
            <v>1400</v>
          </cell>
          <cell r="X280">
            <v>1350</v>
          </cell>
        </row>
        <row r="281">
          <cell r="H281"/>
          <cell r="I281"/>
          <cell r="J281"/>
          <cell r="K281"/>
          <cell r="L281"/>
          <cell r="M281"/>
          <cell r="N281"/>
          <cell r="O281"/>
          <cell r="P281"/>
          <cell r="Q281"/>
          <cell r="R281"/>
          <cell r="S281"/>
          <cell r="T281"/>
          <cell r="U281"/>
          <cell r="V281"/>
          <cell r="W281"/>
          <cell r="X281"/>
        </row>
        <row r="282">
          <cell r="H282" t="str">
            <v>PZ-0592</v>
          </cell>
          <cell r="I282"/>
          <cell r="J282"/>
          <cell r="K282"/>
          <cell r="L282"/>
          <cell r="M282"/>
          <cell r="N282"/>
          <cell r="O282"/>
          <cell r="P282"/>
          <cell r="Q282"/>
          <cell r="R282"/>
          <cell r="S282" t="str">
            <v>外</v>
          </cell>
          <cell r="T282">
            <v>160</v>
          </cell>
          <cell r="U282">
            <v>160</v>
          </cell>
          <cell r="V282">
            <v>1580</v>
          </cell>
          <cell r="W282">
            <v>1900</v>
          </cell>
          <cell r="X282">
            <v>3050</v>
          </cell>
        </row>
        <row r="283">
          <cell r="H283" t="str">
            <v>PZ-0593</v>
          </cell>
          <cell r="I283"/>
          <cell r="J283"/>
          <cell r="K283"/>
          <cell r="L283"/>
          <cell r="M283"/>
          <cell r="N283"/>
          <cell r="O283"/>
          <cell r="P283"/>
          <cell r="Q283"/>
          <cell r="R283"/>
          <cell r="S283" t="str">
            <v>外</v>
          </cell>
          <cell r="T283">
            <v>160</v>
          </cell>
          <cell r="U283">
            <v>160</v>
          </cell>
          <cell r="V283">
            <v>1880</v>
          </cell>
          <cell r="W283">
            <v>2200</v>
          </cell>
          <cell r="X283">
            <v>3800</v>
          </cell>
        </row>
        <row r="284">
          <cell r="H284"/>
          <cell r="I284"/>
          <cell r="J284"/>
          <cell r="K284"/>
          <cell r="L284"/>
          <cell r="M284"/>
          <cell r="N284"/>
          <cell r="O284"/>
          <cell r="P284"/>
          <cell r="Q284"/>
          <cell r="R284"/>
          <cell r="S284"/>
          <cell r="T284"/>
          <cell r="U284"/>
          <cell r="V284"/>
          <cell r="W284"/>
          <cell r="X284"/>
        </row>
        <row r="285">
          <cell r="H285" t="str">
            <v>A-50813</v>
          </cell>
          <cell r="I285"/>
          <cell r="J285"/>
          <cell r="K285"/>
          <cell r="L285"/>
          <cell r="M285"/>
          <cell r="N285"/>
          <cell r="O285"/>
          <cell r="P285"/>
          <cell r="Q285"/>
          <cell r="R285"/>
          <cell r="S285" t="str">
            <v>外</v>
          </cell>
          <cell r="T285">
            <v>215</v>
          </cell>
          <cell r="U285">
            <v>355</v>
          </cell>
          <cell r="V285">
            <v>1854</v>
          </cell>
          <cell r="W285">
            <v>2424</v>
          </cell>
          <cell r="X285">
            <v>5000</v>
          </cell>
        </row>
        <row r="286">
          <cell r="H286" t="str">
            <v>A-50902</v>
          </cell>
          <cell r="I286"/>
          <cell r="J286"/>
          <cell r="K286"/>
          <cell r="L286"/>
          <cell r="M286"/>
          <cell r="N286"/>
          <cell r="O286"/>
          <cell r="P286"/>
          <cell r="Q286"/>
          <cell r="R286"/>
          <cell r="S286" t="str">
            <v>外</v>
          </cell>
          <cell r="T286">
            <v>190</v>
          </cell>
          <cell r="U286">
            <v>190</v>
          </cell>
          <cell r="V286">
            <v>1500</v>
          </cell>
          <cell r="W286">
            <v>1880</v>
          </cell>
          <cell r="X286">
            <v>5000</v>
          </cell>
        </row>
        <row r="287">
          <cell r="H287" t="str">
            <v>A-50903</v>
          </cell>
          <cell r="I287"/>
          <cell r="J287"/>
          <cell r="K287"/>
          <cell r="L287"/>
          <cell r="M287"/>
          <cell r="N287"/>
          <cell r="O287"/>
          <cell r="P287"/>
          <cell r="Q287"/>
          <cell r="R287"/>
          <cell r="S287" t="str">
            <v>外</v>
          </cell>
          <cell r="T287">
            <v>190</v>
          </cell>
          <cell r="U287">
            <v>190</v>
          </cell>
          <cell r="V287">
            <v>1780</v>
          </cell>
          <cell r="W287">
            <v>2160</v>
          </cell>
          <cell r="X287">
            <v>5000</v>
          </cell>
        </row>
        <row r="288">
          <cell r="H288" t="str">
            <v>A-50910</v>
          </cell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  <cell r="S288" t="str">
            <v>外</v>
          </cell>
          <cell r="T288">
            <v>250</v>
          </cell>
          <cell r="U288">
            <v>250</v>
          </cell>
          <cell r="V288">
            <v>1950</v>
          </cell>
          <cell r="W288">
            <v>2450</v>
          </cell>
          <cell r="X288">
            <v>5000</v>
          </cell>
        </row>
        <row r="289">
          <cell r="H289" t="str">
            <v>A-50932</v>
          </cell>
          <cell r="I289"/>
          <cell r="J289"/>
          <cell r="K289"/>
          <cell r="L289"/>
          <cell r="M289"/>
          <cell r="N289"/>
          <cell r="O289"/>
          <cell r="P289"/>
          <cell r="Q289"/>
          <cell r="R289"/>
          <cell r="S289" t="str">
            <v>外</v>
          </cell>
          <cell r="T289">
            <v>210</v>
          </cell>
          <cell r="U289">
            <v>210</v>
          </cell>
          <cell r="V289">
            <v>1940</v>
          </cell>
          <cell r="W289">
            <v>2360</v>
          </cell>
          <cell r="X289">
            <v>5000</v>
          </cell>
        </row>
        <row r="290">
          <cell r="H290" t="str">
            <v>A-50969</v>
          </cell>
          <cell r="I290"/>
          <cell r="J290"/>
          <cell r="K290"/>
          <cell r="L290"/>
          <cell r="M290"/>
          <cell r="N290"/>
          <cell r="O290"/>
          <cell r="P290"/>
          <cell r="Q290"/>
          <cell r="R290"/>
          <cell r="S290" t="str">
            <v>外</v>
          </cell>
          <cell r="T290">
            <v>185</v>
          </cell>
          <cell r="U290">
            <v>185</v>
          </cell>
          <cell r="V290">
            <v>1490</v>
          </cell>
          <cell r="W290">
            <v>1860</v>
          </cell>
          <cell r="X290">
            <v>5000</v>
          </cell>
        </row>
        <row r="291">
          <cell r="H291" t="str">
            <v>A-50991　</v>
          </cell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  <cell r="S291" t="str">
            <v>外</v>
          </cell>
          <cell r="T291">
            <v>175</v>
          </cell>
          <cell r="U291">
            <v>175</v>
          </cell>
          <cell r="V291">
            <v>1500</v>
          </cell>
          <cell r="W291">
            <v>1850</v>
          </cell>
          <cell r="X291">
            <v>5000</v>
          </cell>
        </row>
        <row r="292">
          <cell r="H292" t="str">
            <v>A-50992</v>
          </cell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  <cell r="S292" t="str">
            <v>外</v>
          </cell>
          <cell r="T292">
            <v>190</v>
          </cell>
          <cell r="U292">
            <v>190</v>
          </cell>
          <cell r="V292">
            <v>1780</v>
          </cell>
          <cell r="W292">
            <v>2160</v>
          </cell>
          <cell r="X292">
            <v>5000</v>
          </cell>
        </row>
        <row r="293">
          <cell r="H293" t="str">
            <v>A-51076</v>
          </cell>
          <cell r="I293"/>
          <cell r="J293"/>
          <cell r="K293"/>
          <cell r="L293"/>
          <cell r="M293"/>
          <cell r="N293"/>
          <cell r="O293"/>
          <cell r="P293"/>
          <cell r="Q293"/>
          <cell r="R293"/>
          <cell r="S293" t="str">
            <v>外</v>
          </cell>
          <cell r="T293">
            <v>210</v>
          </cell>
          <cell r="U293">
            <v>210</v>
          </cell>
          <cell r="V293">
            <v>1330</v>
          </cell>
          <cell r="W293">
            <v>1750</v>
          </cell>
          <cell r="X293">
            <v>5000</v>
          </cell>
        </row>
        <row r="294">
          <cell r="H294" t="str">
            <v>A-51061</v>
          </cell>
          <cell r="I294"/>
          <cell r="J294"/>
          <cell r="K294"/>
          <cell r="L294"/>
          <cell r="M294"/>
          <cell r="N294"/>
          <cell r="O294"/>
          <cell r="P294"/>
          <cell r="Q294"/>
          <cell r="R294"/>
          <cell r="S294" t="str">
            <v>外</v>
          </cell>
          <cell r="T294">
            <v>190</v>
          </cell>
          <cell r="U294">
            <v>190</v>
          </cell>
          <cell r="V294">
            <v>1540</v>
          </cell>
          <cell r="W294">
            <v>1920</v>
          </cell>
          <cell r="X294">
            <v>5000</v>
          </cell>
        </row>
        <row r="295">
          <cell r="H295" t="str">
            <v>A-51062</v>
          </cell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  <cell r="S295" t="str">
            <v>外</v>
          </cell>
          <cell r="T295">
            <v>210</v>
          </cell>
          <cell r="U295">
            <v>210</v>
          </cell>
          <cell r="V295">
            <v>2200</v>
          </cell>
          <cell r="W295">
            <v>2620</v>
          </cell>
          <cell r="X295">
            <v>5000</v>
          </cell>
        </row>
        <row r="296">
          <cell r="H296" t="str">
            <v>A-51116</v>
          </cell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  <cell r="S296" t="str">
            <v>外</v>
          </cell>
          <cell r="T296">
            <v>190</v>
          </cell>
          <cell r="U296">
            <v>190</v>
          </cell>
          <cell r="V296">
            <v>1600</v>
          </cell>
          <cell r="W296">
            <v>1980</v>
          </cell>
          <cell r="X296">
            <v>5000</v>
          </cell>
        </row>
        <row r="297">
          <cell r="H297" t="str">
            <v>A-51117</v>
          </cell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  <cell r="S297" t="str">
            <v>外</v>
          </cell>
          <cell r="T297">
            <v>240</v>
          </cell>
          <cell r="U297">
            <v>240</v>
          </cell>
          <cell r="V297">
            <v>1350</v>
          </cell>
          <cell r="W297">
            <v>1830</v>
          </cell>
          <cell r="X297">
            <v>5000</v>
          </cell>
        </row>
        <row r="298">
          <cell r="H298" t="str">
            <v>A-51120</v>
          </cell>
          <cell r="I298"/>
          <cell r="J298"/>
          <cell r="K298"/>
          <cell r="L298"/>
          <cell r="M298"/>
          <cell r="N298"/>
          <cell r="O298"/>
          <cell r="P298"/>
          <cell r="Q298"/>
          <cell r="R298"/>
          <cell r="S298" t="str">
            <v>外</v>
          </cell>
          <cell r="T298">
            <v>310</v>
          </cell>
          <cell r="U298">
            <v>330</v>
          </cell>
          <cell r="V298">
            <v>1650</v>
          </cell>
          <cell r="W298">
            <v>2290</v>
          </cell>
          <cell r="X298">
            <v>5000</v>
          </cell>
        </row>
        <row r="299">
          <cell r="H299"/>
          <cell r="I299"/>
          <cell r="J299"/>
          <cell r="K299"/>
          <cell r="L299"/>
          <cell r="M299"/>
          <cell r="N299"/>
          <cell r="O299"/>
          <cell r="P299"/>
          <cell r="Q299"/>
          <cell r="R299"/>
          <cell r="S299"/>
          <cell r="T299"/>
          <cell r="U299"/>
          <cell r="V299"/>
          <cell r="W299"/>
          <cell r="X299"/>
        </row>
        <row r="300">
          <cell r="H300" t="str">
            <v>VDZ0020</v>
          </cell>
          <cell r="I300"/>
          <cell r="J300"/>
          <cell r="K300"/>
          <cell r="L300"/>
          <cell r="M300"/>
          <cell r="N300"/>
          <cell r="O300"/>
          <cell r="P300"/>
          <cell r="Q300"/>
          <cell r="R300"/>
          <cell r="S300" t="str">
            <v>外</v>
          </cell>
          <cell r="T300">
            <v>180</v>
          </cell>
          <cell r="U300">
            <v>210</v>
          </cell>
          <cell r="V300">
            <v>1220</v>
          </cell>
          <cell r="W300">
            <v>1610</v>
          </cell>
          <cell r="X300">
            <v>2200</v>
          </cell>
        </row>
        <row r="301">
          <cell r="H301" t="str">
            <v>VDZ0021</v>
          </cell>
          <cell r="I301"/>
          <cell r="J301"/>
          <cell r="K301"/>
          <cell r="L301"/>
          <cell r="M301"/>
          <cell r="N301"/>
          <cell r="O301"/>
          <cell r="P301"/>
          <cell r="Q301"/>
          <cell r="R301"/>
          <cell r="S301" t="str">
            <v>外</v>
          </cell>
          <cell r="T301">
            <v>220</v>
          </cell>
          <cell r="U301">
            <v>240</v>
          </cell>
          <cell r="V301">
            <v>1500</v>
          </cell>
          <cell r="W301">
            <v>1960</v>
          </cell>
          <cell r="X301">
            <v>2950</v>
          </cell>
        </row>
        <row r="302">
          <cell r="H302" t="str">
            <v>VGZ0028</v>
          </cell>
          <cell r="I302"/>
          <cell r="J302"/>
          <cell r="K302"/>
          <cell r="L302"/>
          <cell r="M302"/>
          <cell r="N302"/>
          <cell r="O302"/>
          <cell r="P302"/>
          <cell r="Q302"/>
          <cell r="R302"/>
          <cell r="S302" t="str">
            <v>外</v>
          </cell>
          <cell r="T302">
            <v>400</v>
          </cell>
          <cell r="U302">
            <v>190</v>
          </cell>
          <cell r="V302">
            <v>1650</v>
          </cell>
          <cell r="W302">
            <v>2240</v>
          </cell>
          <cell r="X302">
            <v>4450</v>
          </cell>
        </row>
        <row r="303">
          <cell r="H303" t="str">
            <v>VGZ0029</v>
          </cell>
          <cell r="I303"/>
          <cell r="J303"/>
          <cell r="K303"/>
          <cell r="L303"/>
          <cell r="M303"/>
          <cell r="N303"/>
          <cell r="O303"/>
          <cell r="P303"/>
          <cell r="Q303"/>
          <cell r="R303"/>
          <cell r="S303" t="str">
            <v>外</v>
          </cell>
          <cell r="T303">
            <v>400</v>
          </cell>
          <cell r="U303">
            <v>222</v>
          </cell>
          <cell r="V303">
            <v>1940</v>
          </cell>
          <cell r="W303">
            <v>2562</v>
          </cell>
          <cell r="X303">
            <v>5450</v>
          </cell>
        </row>
        <row r="304">
          <cell r="H304" t="str">
            <v>VDG5607</v>
          </cell>
          <cell r="I304"/>
          <cell r="J304"/>
          <cell r="K304"/>
          <cell r="L304"/>
          <cell r="M304"/>
          <cell r="N304"/>
          <cell r="O304"/>
          <cell r="P304"/>
          <cell r="Q304"/>
          <cell r="R304"/>
          <cell r="S304" t="str">
            <v>外</v>
          </cell>
          <cell r="T304">
            <v>120</v>
          </cell>
          <cell r="U304">
            <v>180</v>
          </cell>
          <cell r="V304">
            <v>1550</v>
          </cell>
          <cell r="W304">
            <v>1850</v>
          </cell>
          <cell r="X304">
            <v>2950</v>
          </cell>
        </row>
        <row r="305">
          <cell r="H305"/>
          <cell r="I305"/>
          <cell r="J305"/>
          <cell r="K305"/>
          <cell r="L305"/>
          <cell r="M305"/>
          <cell r="N305"/>
          <cell r="O305"/>
          <cell r="P305"/>
          <cell r="Q305"/>
          <cell r="R305"/>
          <cell r="S305"/>
          <cell r="T305"/>
          <cell r="U305"/>
          <cell r="V305"/>
          <cell r="W305"/>
          <cell r="X305"/>
        </row>
        <row r="306">
          <cell r="H306" t="str">
            <v>FG012100</v>
          </cell>
          <cell r="I306"/>
          <cell r="J306"/>
          <cell r="K306"/>
          <cell r="L306"/>
          <cell r="M306"/>
          <cell r="N306"/>
          <cell r="O306"/>
          <cell r="P306"/>
          <cell r="Q306"/>
          <cell r="R306"/>
          <cell r="S306" t="str">
            <v>外</v>
          </cell>
          <cell r="T306">
            <v>330</v>
          </cell>
          <cell r="U306">
            <v>310</v>
          </cell>
          <cell r="V306">
            <v>1830</v>
          </cell>
          <cell r="W306">
            <v>2470</v>
          </cell>
          <cell r="X306">
            <v>5400</v>
          </cell>
        </row>
        <row r="307">
          <cell r="H307">
            <v>99129</v>
          </cell>
          <cell r="I307"/>
          <cell r="J307"/>
          <cell r="K307"/>
          <cell r="L307"/>
          <cell r="M307"/>
          <cell r="N307"/>
          <cell r="O307"/>
          <cell r="P307"/>
          <cell r="Q307"/>
          <cell r="R307"/>
          <cell r="S307" t="str">
            <v>外</v>
          </cell>
          <cell r="T307">
            <v>360</v>
          </cell>
          <cell r="U307">
            <v>245</v>
          </cell>
          <cell r="V307">
            <v>1855</v>
          </cell>
          <cell r="W307">
            <v>2460</v>
          </cell>
          <cell r="X307">
            <v>5400</v>
          </cell>
        </row>
        <row r="308">
          <cell r="H308">
            <v>99129</v>
          </cell>
          <cell r="I308"/>
          <cell r="J308"/>
          <cell r="K308"/>
          <cell r="L308"/>
          <cell r="M308"/>
          <cell r="N308"/>
          <cell r="O308"/>
          <cell r="P308"/>
          <cell r="Q308"/>
          <cell r="R308"/>
          <cell r="S308" t="str">
            <v>外</v>
          </cell>
          <cell r="T308">
            <v>390</v>
          </cell>
          <cell r="U308">
            <v>390</v>
          </cell>
          <cell r="V308">
            <v>1520</v>
          </cell>
          <cell r="W308">
            <v>2300</v>
          </cell>
          <cell r="X308">
            <v>4350</v>
          </cell>
        </row>
        <row r="309">
          <cell r="H309"/>
          <cell r="I309"/>
          <cell r="J309"/>
          <cell r="K309"/>
          <cell r="L309"/>
          <cell r="M309"/>
          <cell r="N309"/>
          <cell r="O309"/>
          <cell r="P309"/>
          <cell r="Q309"/>
          <cell r="R309"/>
          <cell r="S309"/>
          <cell r="T309"/>
          <cell r="U309"/>
          <cell r="V309"/>
          <cell r="W309"/>
          <cell r="X309"/>
        </row>
        <row r="310">
          <cell r="H310"/>
          <cell r="I310"/>
          <cell r="J310"/>
          <cell r="K310"/>
          <cell r="L310"/>
          <cell r="M310"/>
          <cell r="N310"/>
          <cell r="O310"/>
          <cell r="P310"/>
          <cell r="Q310"/>
          <cell r="R310"/>
          <cell r="S310"/>
          <cell r="T310"/>
          <cell r="U310"/>
          <cell r="V310"/>
          <cell r="W310"/>
          <cell r="X310"/>
        </row>
        <row r="311">
          <cell r="H311" t="str">
            <v>510-960-800</v>
          </cell>
          <cell r="I311"/>
          <cell r="J311"/>
          <cell r="K311"/>
          <cell r="L311"/>
          <cell r="M311"/>
          <cell r="N311"/>
          <cell r="O311"/>
          <cell r="P311"/>
          <cell r="Q311"/>
          <cell r="R311"/>
          <cell r="S311" t="str">
            <v>外</v>
          </cell>
          <cell r="T311">
            <v>210</v>
          </cell>
          <cell r="U311">
            <v>210</v>
          </cell>
          <cell r="V311">
            <v>490</v>
          </cell>
          <cell r="W311">
            <v>910</v>
          </cell>
          <cell r="X311">
            <v>900</v>
          </cell>
        </row>
        <row r="312">
          <cell r="H312" t="str">
            <v>VF2C-AW</v>
          </cell>
          <cell r="I312"/>
          <cell r="J312"/>
          <cell r="K312"/>
          <cell r="L312"/>
          <cell r="M312"/>
          <cell r="N312"/>
          <cell r="O312"/>
          <cell r="P312"/>
          <cell r="Q312"/>
          <cell r="R312"/>
          <cell r="S312" t="str">
            <v>外</v>
          </cell>
          <cell r="T312">
            <v>320</v>
          </cell>
          <cell r="U312">
            <v>320</v>
          </cell>
          <cell r="V312">
            <v>330</v>
          </cell>
          <cell r="W312">
            <v>970</v>
          </cell>
          <cell r="X312">
            <v>920</v>
          </cell>
        </row>
        <row r="313">
          <cell r="H313" t="str">
            <v>VF2C-NA</v>
          </cell>
          <cell r="I313"/>
          <cell r="J313"/>
          <cell r="K313"/>
          <cell r="L313"/>
          <cell r="M313"/>
          <cell r="N313"/>
          <cell r="O313"/>
          <cell r="P313"/>
          <cell r="Q313"/>
          <cell r="R313"/>
          <cell r="S313" t="str">
            <v>外</v>
          </cell>
          <cell r="T313">
            <v>320</v>
          </cell>
          <cell r="U313">
            <v>320</v>
          </cell>
          <cell r="V313">
            <v>330</v>
          </cell>
          <cell r="W313">
            <v>970</v>
          </cell>
          <cell r="X313">
            <v>920</v>
          </cell>
        </row>
        <row r="314">
          <cell r="H314" t="str">
            <v>VF2B-AW　</v>
          </cell>
          <cell r="I314"/>
          <cell r="J314"/>
          <cell r="K314"/>
          <cell r="L314"/>
          <cell r="M314"/>
          <cell r="N314"/>
          <cell r="O314"/>
          <cell r="P314"/>
          <cell r="Q314"/>
          <cell r="R314"/>
          <cell r="S314" t="str">
            <v>外</v>
          </cell>
          <cell r="T314">
            <v>430</v>
          </cell>
          <cell r="U314">
            <v>430</v>
          </cell>
          <cell r="V314">
            <v>430</v>
          </cell>
          <cell r="W314">
            <v>1290</v>
          </cell>
          <cell r="X314">
            <v>1180</v>
          </cell>
        </row>
        <row r="315">
          <cell r="H315" t="str">
            <v>VF2B-NA　</v>
          </cell>
          <cell r="I315"/>
          <cell r="J315"/>
          <cell r="K315"/>
          <cell r="L315"/>
          <cell r="M315"/>
          <cell r="N315"/>
          <cell r="O315"/>
          <cell r="P315"/>
          <cell r="Q315"/>
          <cell r="R315"/>
          <cell r="S315" t="str">
            <v>外</v>
          </cell>
          <cell r="T315">
            <v>430</v>
          </cell>
          <cell r="U315">
            <v>430</v>
          </cell>
          <cell r="V315">
            <v>430</v>
          </cell>
          <cell r="W315">
            <v>1290</v>
          </cell>
          <cell r="X315">
            <v>1180</v>
          </cell>
        </row>
        <row r="316">
          <cell r="H316" t="str">
            <v>VF56B-NA</v>
          </cell>
          <cell r="I316"/>
          <cell r="J316"/>
          <cell r="K316"/>
          <cell r="L316"/>
          <cell r="M316"/>
          <cell r="N316"/>
          <cell r="O316"/>
          <cell r="P316"/>
          <cell r="Q316"/>
          <cell r="R316"/>
          <cell r="S316" t="str">
            <v>外</v>
          </cell>
          <cell r="T316">
            <v>420</v>
          </cell>
          <cell r="U316">
            <v>420</v>
          </cell>
          <cell r="V316">
            <v>420</v>
          </cell>
          <cell r="W316">
            <v>1260</v>
          </cell>
          <cell r="X316">
            <v>1180</v>
          </cell>
        </row>
        <row r="317">
          <cell r="H317" t="str">
            <v>VL008S</v>
          </cell>
          <cell r="I317"/>
          <cell r="J317"/>
          <cell r="K317"/>
          <cell r="L317"/>
          <cell r="M317"/>
          <cell r="N317"/>
          <cell r="O317"/>
          <cell r="P317"/>
          <cell r="Q317"/>
          <cell r="R317"/>
          <cell r="S317" t="str">
            <v>外</v>
          </cell>
          <cell r="T317">
            <v>400</v>
          </cell>
          <cell r="U317">
            <v>400</v>
          </cell>
          <cell r="V317">
            <v>450</v>
          </cell>
          <cell r="W317">
            <v>1250</v>
          </cell>
          <cell r="X317">
            <v>1180</v>
          </cell>
        </row>
        <row r="318">
          <cell r="H318" t="str">
            <v xml:space="preserve">HP04-50CM </v>
          </cell>
          <cell r="I318"/>
          <cell r="J318"/>
          <cell r="K318"/>
          <cell r="L318"/>
          <cell r="M318"/>
          <cell r="N318"/>
          <cell r="O318"/>
          <cell r="P318"/>
          <cell r="Q318"/>
          <cell r="R318"/>
          <cell r="S318" t="str">
            <v>外</v>
          </cell>
          <cell r="T318">
            <v>510</v>
          </cell>
          <cell r="U318">
            <v>510</v>
          </cell>
          <cell r="V318">
            <v>460</v>
          </cell>
          <cell r="W318">
            <v>1480</v>
          </cell>
          <cell r="X318">
            <v>1350</v>
          </cell>
        </row>
        <row r="319">
          <cell r="H319" t="str">
            <v>GZ03-60CM-BE</v>
          </cell>
          <cell r="I319"/>
          <cell r="J319"/>
          <cell r="K319"/>
          <cell r="L319"/>
          <cell r="M319">
            <v>242</v>
          </cell>
          <cell r="N319"/>
          <cell r="O319"/>
          <cell r="P319"/>
          <cell r="Q319"/>
          <cell r="R319">
            <v>1136</v>
          </cell>
          <cell r="S319" t="str">
            <v>外</v>
          </cell>
          <cell r="T319">
            <v>670</v>
          </cell>
          <cell r="U319">
            <v>230</v>
          </cell>
          <cell r="V319">
            <v>650</v>
          </cell>
          <cell r="W319">
            <v>1550</v>
          </cell>
          <cell r="X319">
            <v>1350</v>
          </cell>
        </row>
        <row r="320">
          <cell r="H320" t="str">
            <v>GZ03-60CM-GL</v>
          </cell>
          <cell r="I320"/>
          <cell r="J320"/>
          <cell r="K320"/>
          <cell r="L320"/>
          <cell r="M320">
            <v>242</v>
          </cell>
          <cell r="N320"/>
          <cell r="O320"/>
          <cell r="P320"/>
          <cell r="Q320"/>
          <cell r="R320">
            <v>1136</v>
          </cell>
          <cell r="S320" t="str">
            <v>外</v>
          </cell>
          <cell r="T320">
            <v>670</v>
          </cell>
          <cell r="U320">
            <v>230</v>
          </cell>
          <cell r="V320">
            <v>650</v>
          </cell>
          <cell r="W320">
            <v>1550</v>
          </cell>
          <cell r="X320">
            <v>1350</v>
          </cell>
        </row>
        <row r="321">
          <cell r="H321" t="str">
            <v>GZ03-90CM-BE</v>
          </cell>
          <cell r="R321"/>
          <cell r="S321" t="str">
            <v>外</v>
          </cell>
          <cell r="T321">
            <v>910</v>
          </cell>
          <cell r="U321">
            <v>310</v>
          </cell>
          <cell r="V321">
            <v>720</v>
          </cell>
          <cell r="W321">
            <v>1940</v>
          </cell>
          <cell r="X321">
            <v>3050</v>
          </cell>
        </row>
        <row r="322">
          <cell r="H322" t="str">
            <v>GZ03-90CM-GL</v>
          </cell>
          <cell r="R322"/>
          <cell r="S322" t="str">
            <v>外</v>
          </cell>
          <cell r="T322">
            <v>910</v>
          </cell>
          <cell r="U322">
            <v>310</v>
          </cell>
          <cell r="V322">
            <v>720</v>
          </cell>
          <cell r="W322">
            <v>1940</v>
          </cell>
          <cell r="X322">
            <v>3050</v>
          </cell>
        </row>
        <row r="323">
          <cell r="H323" t="str">
            <v>YZ01 BR</v>
          </cell>
          <cell r="I323"/>
          <cell r="J323"/>
          <cell r="L323"/>
          <cell r="M323"/>
          <cell r="N323"/>
          <cell r="O323"/>
          <cell r="P323"/>
          <cell r="Q323"/>
          <cell r="R323"/>
          <cell r="S323" t="str">
            <v>外</v>
          </cell>
          <cell r="T323">
            <v>330</v>
          </cell>
          <cell r="U323">
            <v>330</v>
          </cell>
          <cell r="V323">
            <v>500</v>
          </cell>
          <cell r="W323">
            <v>1160</v>
          </cell>
          <cell r="X323">
            <v>1030</v>
          </cell>
        </row>
        <row r="324">
          <cell r="H324" t="str">
            <v>YZ03 BR</v>
          </cell>
          <cell r="I324"/>
          <cell r="J324"/>
          <cell r="L324"/>
          <cell r="M324"/>
          <cell r="N324"/>
          <cell r="O324"/>
          <cell r="P324"/>
          <cell r="Q324"/>
          <cell r="R324">
            <v>500</v>
          </cell>
          <cell r="S324" t="str">
            <v>外</v>
          </cell>
          <cell r="T324">
            <v>330</v>
          </cell>
          <cell r="U324">
            <v>330</v>
          </cell>
          <cell r="V324">
            <v>320</v>
          </cell>
          <cell r="W324">
            <v>980</v>
          </cell>
          <cell r="X324">
            <v>920</v>
          </cell>
        </row>
        <row r="325">
          <cell r="H325" t="str">
            <v>P-WD01LBR</v>
          </cell>
          <cell r="R325">
            <v>2700</v>
          </cell>
          <cell r="S325" t="str">
            <v>外</v>
          </cell>
          <cell r="T325">
            <v>330</v>
          </cell>
          <cell r="U325">
            <v>330</v>
          </cell>
          <cell r="V325">
            <v>320</v>
          </cell>
          <cell r="W325">
            <v>980</v>
          </cell>
          <cell r="X325">
            <v>920</v>
          </cell>
        </row>
        <row r="326">
          <cell r="R326"/>
        </row>
        <row r="327">
          <cell r="R327"/>
        </row>
        <row r="328">
          <cell r="R328"/>
        </row>
        <row r="329">
          <cell r="R329"/>
        </row>
        <row r="330">
          <cell r="R330"/>
        </row>
        <row r="331">
          <cell r="R331"/>
        </row>
        <row r="332">
          <cell r="R332"/>
        </row>
        <row r="333">
          <cell r="R333"/>
        </row>
        <row r="334">
          <cell r="R334"/>
        </row>
        <row r="335">
          <cell r="R335"/>
        </row>
        <row r="336">
          <cell r="R336"/>
        </row>
        <row r="337">
          <cell r="R337"/>
        </row>
        <row r="338">
          <cell r="R338"/>
        </row>
        <row r="339">
          <cell r="R339"/>
        </row>
        <row r="340">
          <cell r="R340"/>
        </row>
        <row r="341">
          <cell r="R341"/>
        </row>
        <row r="342">
          <cell r="R342"/>
        </row>
        <row r="343">
          <cell r="R343"/>
        </row>
        <row r="344">
          <cell r="R344"/>
        </row>
        <row r="345">
          <cell r="R345"/>
        </row>
        <row r="346">
          <cell r="R346"/>
        </row>
        <row r="347">
          <cell r="R347"/>
        </row>
        <row r="348">
          <cell r="R348"/>
        </row>
        <row r="349">
          <cell r="R349"/>
        </row>
        <row r="350">
          <cell r="R350"/>
        </row>
        <row r="351">
          <cell r="R351"/>
        </row>
        <row r="352">
          <cell r="R352"/>
        </row>
        <row r="353">
          <cell r="R353"/>
        </row>
        <row r="354">
          <cell r="R354"/>
        </row>
        <row r="355">
          <cell r="R355"/>
        </row>
        <row r="356">
          <cell r="R356"/>
        </row>
        <row r="357">
          <cell r="R357"/>
        </row>
        <row r="358">
          <cell r="R358"/>
        </row>
        <row r="359">
          <cell r="R359"/>
        </row>
        <row r="360">
          <cell r="R360"/>
        </row>
        <row r="361">
          <cell r="R361"/>
        </row>
        <row r="362">
          <cell r="R362"/>
        </row>
        <row r="363">
          <cell r="R363"/>
        </row>
        <row r="364">
          <cell r="R364"/>
        </row>
        <row r="365">
          <cell r="R365"/>
        </row>
        <row r="366">
          <cell r="R366"/>
        </row>
        <row r="367">
          <cell r="R367"/>
        </row>
        <row r="368">
          <cell r="R368"/>
        </row>
        <row r="369">
          <cell r="R369"/>
        </row>
        <row r="370">
          <cell r="R370"/>
        </row>
        <row r="371">
          <cell r="R371"/>
        </row>
        <row r="372">
          <cell r="R372"/>
        </row>
        <row r="373">
          <cell r="R373"/>
        </row>
        <row r="374">
          <cell r="R374"/>
        </row>
        <row r="375">
          <cell r="R375"/>
        </row>
        <row r="376">
          <cell r="R376"/>
        </row>
        <row r="377">
          <cell r="R377"/>
        </row>
        <row r="378">
          <cell r="R378"/>
        </row>
        <row r="379">
          <cell r="R379"/>
        </row>
        <row r="380">
          <cell r="R380"/>
        </row>
        <row r="381">
          <cell r="R381"/>
        </row>
        <row r="382">
          <cell r="R382"/>
        </row>
        <row r="383">
          <cell r="R383"/>
        </row>
        <row r="384">
          <cell r="R384"/>
        </row>
        <row r="385">
          <cell r="R385"/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18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26" Type="http://schemas.openxmlformats.org/officeDocument/2006/relationships/hyperlink" Target="http://www.prima-greenpark.com/info/wp-content/uploads/2024/03/1540_1541_1542_1546_1549_wh.jpg" TargetMode="External"/><Relationship Id="rId39" Type="http://schemas.openxmlformats.org/officeDocument/2006/relationships/hyperlink" Target="https://prima-shop.jp/info/wp-content/uploads/2024/03/1231%EF%BC%BF1232.jpg" TargetMode="External"/><Relationship Id="rId21" Type="http://schemas.openxmlformats.org/officeDocument/2006/relationships/hyperlink" Target="http://www.prima-greenpark.com/info/wp-content/uploads/2024/03/1540_1541_1542_1546_1549_gy.jpg" TargetMode="External"/><Relationship Id="rId34" Type="http://schemas.openxmlformats.org/officeDocument/2006/relationships/hyperlink" Target="https://prima-shop.jp/info/wp-content/uploads/2024/03/1543_1544_1545_1550_1553.jpg" TargetMode="External"/><Relationship Id="rId42" Type="http://schemas.openxmlformats.org/officeDocument/2006/relationships/hyperlink" Target="https://prima-shop.jp/info/wp-content/uploads/2024/03/1289.jpg" TargetMode="External"/><Relationship Id="rId47" Type="http://schemas.openxmlformats.org/officeDocument/2006/relationships/hyperlink" Target="https://prima-shop.jp/info/wp-content/uploads/2024/03/1313_1313f_1358_1410.jpg" TargetMode="External"/><Relationship Id="rId50" Type="http://schemas.openxmlformats.org/officeDocument/2006/relationships/hyperlink" Target="https://prima-shop.jp/info/wp-content/uploads/2024/03/1285.jpg" TargetMode="External"/><Relationship Id="rId55" Type="http://schemas.openxmlformats.org/officeDocument/2006/relationships/hyperlink" Target="https://img07.shop-pro.jp/PA01399/084/product/166880906_o8.jpg?cmsp_timestamp=20250324123842" TargetMode="External"/><Relationship Id="rId7" Type="http://schemas.openxmlformats.org/officeDocument/2006/relationships/hyperlink" Target="http://www.prima-greenpark.com/info/wp-content/uploads/2024/03/prgr-1589_6-1.jpg" TargetMode="External"/><Relationship Id="rId2" Type="http://schemas.openxmlformats.org/officeDocument/2006/relationships/hyperlink" Target="http://www.prima-greenpark.com/info/wp-content/uploads/2024/03/1400_1400f_1401_1403_1406.jpg" TargetMode="External"/><Relationship Id="rId16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29" Type="http://schemas.openxmlformats.org/officeDocument/2006/relationships/hyperlink" Target="http://www.prima-greenpark.com/info/wp-content/uploads/2024/03/1540_1541_1542_1546_1549_wh.jpg" TargetMode="External"/><Relationship Id="rId11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24" Type="http://schemas.openxmlformats.org/officeDocument/2006/relationships/hyperlink" Target="http://www.prima-greenpark.com/info/wp-content/uploads/2024/03/1540_1541_1542_1546_1549_gy.jpg" TargetMode="External"/><Relationship Id="rId32" Type="http://schemas.openxmlformats.org/officeDocument/2006/relationships/hyperlink" Target="https://prima-shop.jp/info/wp-content/uploads/2024/03/1543_1544_1545_1550_1553.jpg" TargetMode="External"/><Relationship Id="rId37" Type="http://schemas.openxmlformats.org/officeDocument/2006/relationships/hyperlink" Target="https://prima-shop.jp/info/wp-content/uploads/2024/03/1173_1174.jpg" TargetMode="External"/><Relationship Id="rId40" Type="http://schemas.openxmlformats.org/officeDocument/2006/relationships/hyperlink" Target="https://prima-shop.jp/info/wp-content/uploads/2024/03/1341.jpg" TargetMode="External"/><Relationship Id="rId45" Type="http://schemas.openxmlformats.org/officeDocument/2006/relationships/hyperlink" Target="https://prima-shop.jp/info/wp-content/uploads/2024/03/1313_1313f_1358_1410.jpg" TargetMode="External"/><Relationship Id="rId53" Type="http://schemas.openxmlformats.org/officeDocument/2006/relationships/hyperlink" Target="https://prima-deco.jp/wp-content/uploads/2024/12/image.jpeg" TargetMode="External"/><Relationship Id="rId5" Type="http://schemas.openxmlformats.org/officeDocument/2006/relationships/hyperlink" Target="http://www.prima-greenpark.com/info/wp-content/uploads/2024/03/1400_1400f_1401_1403_1406.jpg" TargetMode="External"/><Relationship Id="rId10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19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31" Type="http://schemas.openxmlformats.org/officeDocument/2006/relationships/hyperlink" Target="https://prima-shop.jp/info/wp-content/uploads/2024/03/1353.jpg" TargetMode="External"/><Relationship Id="rId44" Type="http://schemas.openxmlformats.org/officeDocument/2006/relationships/hyperlink" Target="https://prima-shop.jp/info/wp-content/uploads/2024/03/1310f.jpg" TargetMode="External"/><Relationship Id="rId52" Type="http://schemas.openxmlformats.org/officeDocument/2006/relationships/hyperlink" Target="https://prima-deco.jp/wp-content/uploads/2024/12/image.jpeg" TargetMode="External"/><Relationship Id="rId4" Type="http://schemas.openxmlformats.org/officeDocument/2006/relationships/hyperlink" Target="http://www.prima-greenpark.com/info/wp-content/uploads/2024/03/1400_1400f_1401_1403_1406.jpg" TargetMode="External"/><Relationship Id="rId9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14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22" Type="http://schemas.openxmlformats.org/officeDocument/2006/relationships/hyperlink" Target="http://www.prima-greenpark.com/info/wp-content/uploads/2024/03/1540_1541_1542_1546_1549_gy.jpg" TargetMode="External"/><Relationship Id="rId27" Type="http://schemas.openxmlformats.org/officeDocument/2006/relationships/hyperlink" Target="http://www.prima-greenpark.com/info/wp-content/uploads/2024/03/1540_1541_1542_1546_1549_wh.jpg" TargetMode="External"/><Relationship Id="rId30" Type="http://schemas.openxmlformats.org/officeDocument/2006/relationships/hyperlink" Target="https://prima-shop.jp/info/wp-content/uploads/2024/03/1352.jpg" TargetMode="External"/><Relationship Id="rId35" Type="http://schemas.openxmlformats.org/officeDocument/2006/relationships/hyperlink" Target="https://prima-shop.jp/info/wp-content/uploads/2024/03/1543_1544_1545_1550_1553.jpg" TargetMode="External"/><Relationship Id="rId43" Type="http://schemas.openxmlformats.org/officeDocument/2006/relationships/hyperlink" Target="https://prima-shop.jp/info/wp-content/uploads/2024/03/1232.jpg" TargetMode="External"/><Relationship Id="rId48" Type="http://schemas.openxmlformats.org/officeDocument/2006/relationships/hyperlink" Target="https://prima-shop.jp/info/wp-content/uploads/2024/03/1313_1313f_1358_1410.jpg" TargetMode="External"/><Relationship Id="rId56" Type="http://schemas.openxmlformats.org/officeDocument/2006/relationships/printerSettings" Target="../printerSettings/printerSettings4.bin"/><Relationship Id="rId8" Type="http://schemas.openxmlformats.org/officeDocument/2006/relationships/hyperlink" Target="http://www.prima-greenpark.com/info/wp-content/uploads/2024/03/prgr-0763_6.jpg" TargetMode="External"/><Relationship Id="rId51" Type="http://schemas.openxmlformats.org/officeDocument/2006/relationships/hyperlink" Target="https://prima-shop.jp/info/wp-content/uploads/2024/03/1285.jpg" TargetMode="External"/><Relationship Id="rId3" Type="http://schemas.openxmlformats.org/officeDocument/2006/relationships/hyperlink" Target="http://www.prima-greenpark.com/info/wp-content/uploads/2024/03/1400_1400f_1401_1403_1406.jpg" TargetMode="External"/><Relationship Id="rId12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17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25" Type="http://schemas.openxmlformats.org/officeDocument/2006/relationships/hyperlink" Target="http://www.prima-greenpark.com/info/wp-content/uploads/2024/03/1540_1541_1542_1546_1549_wh.jpg" TargetMode="External"/><Relationship Id="rId33" Type="http://schemas.openxmlformats.org/officeDocument/2006/relationships/hyperlink" Target="https://prima-shop.jp/info/wp-content/uploads/2024/03/1543_1544_1545_1550_1553.jpg" TargetMode="External"/><Relationship Id="rId38" Type="http://schemas.openxmlformats.org/officeDocument/2006/relationships/hyperlink" Target="https://prima-shop.jp/info/wp-content/uploads/2024/03/1173_1174.jpg" TargetMode="External"/><Relationship Id="rId46" Type="http://schemas.openxmlformats.org/officeDocument/2006/relationships/hyperlink" Target="https://prima-shop.jp/info/wp-content/uploads/2024/03/1313_1313f_1358_1410.jpg" TargetMode="External"/><Relationship Id="rId20" Type="http://schemas.openxmlformats.org/officeDocument/2006/relationships/hyperlink" Target="http://www.prima-greenpark.com/info/wp-content/uploads/2024/03/1540_1541_1542_1546_1549_gy.jpg" TargetMode="External"/><Relationship Id="rId41" Type="http://schemas.openxmlformats.org/officeDocument/2006/relationships/hyperlink" Target="https://prima-shop.jp/info/wp-content/uploads/2024/03/1285.jpg" TargetMode="External"/><Relationship Id="rId54" Type="http://schemas.openxmlformats.org/officeDocument/2006/relationships/hyperlink" Target="https://img07.shop-pro.jp/PA01399/084/product/166880904_o7.jpg?cmsp_timestamp=20250324123758" TargetMode="External"/><Relationship Id="rId1" Type="http://schemas.openxmlformats.org/officeDocument/2006/relationships/hyperlink" Target="http://www.prima-greenpark.com/info/wp-content/uploads/2024/03/1400_1400f_1401_1403_1406.jpg" TargetMode="External"/><Relationship Id="rId6" Type="http://schemas.openxmlformats.org/officeDocument/2006/relationships/hyperlink" Target="http://www.prima-greenpark.com/info/wp-content/uploads/2024/03/prgr-1589_6.jpg" TargetMode="External"/><Relationship Id="rId15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23" Type="http://schemas.openxmlformats.org/officeDocument/2006/relationships/hyperlink" Target="http://www.prima-greenpark.com/info/wp-content/uploads/2024/03/1540_1541_1542_1546_1549_gy.jpg" TargetMode="External"/><Relationship Id="rId28" Type="http://schemas.openxmlformats.org/officeDocument/2006/relationships/hyperlink" Target="http://www.prima-greenpark.com/info/wp-content/uploads/2024/03/1540_1541_1542_1546_1549_wh.jpg" TargetMode="External"/><Relationship Id="rId36" Type="http://schemas.openxmlformats.org/officeDocument/2006/relationships/hyperlink" Target="https://prima-shop.jp/info/wp-content/uploads/2024/03/1543_1544_1545_1550_1553.jpg" TargetMode="External"/><Relationship Id="rId49" Type="http://schemas.openxmlformats.org/officeDocument/2006/relationships/hyperlink" Target="https://prima-shop.jp/info/wp-content/uploads/2024/03/1285.jpg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18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26" Type="http://schemas.openxmlformats.org/officeDocument/2006/relationships/hyperlink" Target="http://www.prima-greenpark.com/info/wp-content/uploads/2024/03/1540_1541_1542_1546_1549_wh.jpg" TargetMode="External"/><Relationship Id="rId39" Type="http://schemas.openxmlformats.org/officeDocument/2006/relationships/hyperlink" Target="https://prima-shop.jp/info/wp-content/uploads/2024/03/1231%EF%BC%BF1232.jpg" TargetMode="External"/><Relationship Id="rId21" Type="http://schemas.openxmlformats.org/officeDocument/2006/relationships/hyperlink" Target="http://www.prima-greenpark.com/info/wp-content/uploads/2024/03/1540_1541_1542_1546_1549_gy.jpg" TargetMode="External"/><Relationship Id="rId34" Type="http://schemas.openxmlformats.org/officeDocument/2006/relationships/hyperlink" Target="https://prima-shop.jp/info/wp-content/uploads/2024/03/1543_1544_1545_1550_1553.jpg" TargetMode="External"/><Relationship Id="rId42" Type="http://schemas.openxmlformats.org/officeDocument/2006/relationships/hyperlink" Target="https://prima-shop.jp/info/wp-content/uploads/2024/03/1289.jpg" TargetMode="External"/><Relationship Id="rId47" Type="http://schemas.openxmlformats.org/officeDocument/2006/relationships/hyperlink" Target="https://prima-shop.jp/info/wp-content/uploads/2024/03/1313_1313f_1358_1410.jpg" TargetMode="External"/><Relationship Id="rId50" Type="http://schemas.openxmlformats.org/officeDocument/2006/relationships/hyperlink" Target="https://prima-deco.jp/wp-content/uploads/2024/12/image.jpeg" TargetMode="External"/><Relationship Id="rId55" Type="http://schemas.openxmlformats.org/officeDocument/2006/relationships/hyperlink" Target="https://img07.shop-pro.jp/PA01399/084/product/166880906_o8.jpg?cmsp_timestamp=20250324123842" TargetMode="External"/><Relationship Id="rId7" Type="http://schemas.openxmlformats.org/officeDocument/2006/relationships/hyperlink" Target="http://www.prima-greenpark.com/info/wp-content/uploads/2024/03/prgr-0763_6.jpg" TargetMode="External"/><Relationship Id="rId2" Type="http://schemas.openxmlformats.org/officeDocument/2006/relationships/hyperlink" Target="http://www.prima-greenpark.com/info/wp-content/uploads/2024/03/1400_1400f_1401_1403_1406.jpg" TargetMode="External"/><Relationship Id="rId16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29" Type="http://schemas.openxmlformats.org/officeDocument/2006/relationships/hyperlink" Target="http://www.prima-greenpark.com/info/wp-content/uploads/2024/03/1540_1541_1542_1546_1549_wh.jpg" TargetMode="External"/><Relationship Id="rId11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24" Type="http://schemas.openxmlformats.org/officeDocument/2006/relationships/hyperlink" Target="http://www.prima-greenpark.com/info/wp-content/uploads/2024/03/1540_1541_1542_1546_1549_gy.jpg" TargetMode="External"/><Relationship Id="rId32" Type="http://schemas.openxmlformats.org/officeDocument/2006/relationships/hyperlink" Target="https://prima-shop.jp/info/wp-content/uploads/2024/03/1543_1544_1545_1550_1553.jpg" TargetMode="External"/><Relationship Id="rId37" Type="http://schemas.openxmlformats.org/officeDocument/2006/relationships/hyperlink" Target="https://prima-shop.jp/info/wp-content/uploads/2024/03/1173_1174.jpg" TargetMode="External"/><Relationship Id="rId40" Type="http://schemas.openxmlformats.org/officeDocument/2006/relationships/hyperlink" Target="https://prima-shop.jp/info/wp-content/uploads/2024/03/1341.jpg" TargetMode="External"/><Relationship Id="rId45" Type="http://schemas.openxmlformats.org/officeDocument/2006/relationships/hyperlink" Target="https://prima-shop.jp/info/wp-content/uploads/2024/03/1313_1313f_1358_1410.jpg" TargetMode="External"/><Relationship Id="rId53" Type="http://schemas.openxmlformats.org/officeDocument/2006/relationships/hyperlink" Target="https://prima-deco.jp/wp-content/uploads/2025/03/prgr-1452_1509.jpg.jpg" TargetMode="External"/><Relationship Id="rId5" Type="http://schemas.openxmlformats.org/officeDocument/2006/relationships/hyperlink" Target="http://www.prima-greenpark.com/info/wp-content/uploads/2024/03/1400_1400f_1401_1403_1406.jpg" TargetMode="External"/><Relationship Id="rId10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19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31" Type="http://schemas.openxmlformats.org/officeDocument/2006/relationships/hyperlink" Target="https://prima-shop.jp/info/wp-content/uploads/2024/03/1353.jpg" TargetMode="External"/><Relationship Id="rId44" Type="http://schemas.openxmlformats.org/officeDocument/2006/relationships/hyperlink" Target="https://prima-shop.jp/info/wp-content/uploads/2024/03/1310f.jpg" TargetMode="External"/><Relationship Id="rId52" Type="http://schemas.openxmlformats.org/officeDocument/2006/relationships/hyperlink" Target="https://prima-deco.jp/wp-content/uploads/2025/03/prgr-1452_1509.jpg.jpg" TargetMode="External"/><Relationship Id="rId4" Type="http://schemas.openxmlformats.org/officeDocument/2006/relationships/hyperlink" Target="http://www.prima-greenpark.com/info/wp-content/uploads/2024/03/1400_1400f_1401_1403_1406.jpg" TargetMode="External"/><Relationship Id="rId9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14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22" Type="http://schemas.openxmlformats.org/officeDocument/2006/relationships/hyperlink" Target="http://www.prima-greenpark.com/info/wp-content/uploads/2024/03/1540_1541_1542_1546_1549_gy.jpg" TargetMode="External"/><Relationship Id="rId27" Type="http://schemas.openxmlformats.org/officeDocument/2006/relationships/hyperlink" Target="http://www.prima-greenpark.com/info/wp-content/uploads/2024/03/1540_1541_1542_1546_1549_wh.jpg" TargetMode="External"/><Relationship Id="rId30" Type="http://schemas.openxmlformats.org/officeDocument/2006/relationships/hyperlink" Target="https://prima-shop.jp/info/wp-content/uploads/2024/03/1352.jpg" TargetMode="External"/><Relationship Id="rId35" Type="http://schemas.openxmlformats.org/officeDocument/2006/relationships/hyperlink" Target="https://prima-shop.jp/info/wp-content/uploads/2024/03/1543_1544_1545_1550_1553.jpg" TargetMode="External"/><Relationship Id="rId43" Type="http://schemas.openxmlformats.org/officeDocument/2006/relationships/hyperlink" Target="https://prima-shop.jp/info/wp-content/uploads/2024/03/1232.jpg" TargetMode="External"/><Relationship Id="rId48" Type="http://schemas.openxmlformats.org/officeDocument/2006/relationships/hyperlink" Target="https://prima-shop.jp/info/wp-content/uploads/2024/03/1313_1313f_1358_1410.jpg" TargetMode="External"/><Relationship Id="rId56" Type="http://schemas.openxmlformats.org/officeDocument/2006/relationships/printerSettings" Target="../printerSettings/printerSettings5.bin"/><Relationship Id="rId8" Type="http://schemas.openxmlformats.org/officeDocument/2006/relationships/hyperlink" Target="http://www.prima-greenpark.com/info/wp-content/uploads/2024/03/prgr-1589_6-1.jpg" TargetMode="External"/><Relationship Id="rId51" Type="http://schemas.openxmlformats.org/officeDocument/2006/relationships/hyperlink" Target="https://prima-deco.jp/wp-content/uploads/2025/03/prgr-1452_1509.jpg.jpg" TargetMode="External"/><Relationship Id="rId3" Type="http://schemas.openxmlformats.org/officeDocument/2006/relationships/hyperlink" Target="http://www.prima-greenpark.com/info/wp-content/uploads/2024/03/1400_1400f_1401_1403_1406.jpg" TargetMode="External"/><Relationship Id="rId12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17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25" Type="http://schemas.openxmlformats.org/officeDocument/2006/relationships/hyperlink" Target="http://www.prima-greenpark.com/info/wp-content/uploads/2024/03/1540_1541_1542_1546_1549_wh.jpg" TargetMode="External"/><Relationship Id="rId33" Type="http://schemas.openxmlformats.org/officeDocument/2006/relationships/hyperlink" Target="https://prima-shop.jp/info/wp-content/uploads/2024/03/1543_1544_1545_1550_1553.jpg" TargetMode="External"/><Relationship Id="rId38" Type="http://schemas.openxmlformats.org/officeDocument/2006/relationships/hyperlink" Target="https://prima-shop.jp/info/wp-content/uploads/2024/03/1173_1174.jpg" TargetMode="External"/><Relationship Id="rId46" Type="http://schemas.openxmlformats.org/officeDocument/2006/relationships/hyperlink" Target="https://prima-shop.jp/info/wp-content/uploads/2024/03/1313_1313f_1358_1410.jpg" TargetMode="External"/><Relationship Id="rId20" Type="http://schemas.openxmlformats.org/officeDocument/2006/relationships/hyperlink" Target="http://www.prima-greenpark.com/info/wp-content/uploads/2024/03/1540_1541_1542_1546_1549_gy.jpg" TargetMode="External"/><Relationship Id="rId41" Type="http://schemas.openxmlformats.org/officeDocument/2006/relationships/hyperlink" Target="https://prima-shop.jp/info/wp-content/uploads/2024/03/1285.jpg" TargetMode="External"/><Relationship Id="rId54" Type="http://schemas.openxmlformats.org/officeDocument/2006/relationships/hyperlink" Target="https://img07.shop-pro.jp/PA01399/084/product/166880904_o7.jpg?cmsp_timestamp=20250324123758" TargetMode="External"/><Relationship Id="rId1" Type="http://schemas.openxmlformats.org/officeDocument/2006/relationships/hyperlink" Target="http://www.prima-greenpark.com/info/wp-content/uploads/2024/03/prgr-1589_6.jpg" TargetMode="External"/><Relationship Id="rId6" Type="http://schemas.openxmlformats.org/officeDocument/2006/relationships/hyperlink" Target="http://www.prima-greenpark.com/info/wp-content/uploads/2024/03/1400_1400f_1401_1403_1406.jpg" TargetMode="External"/><Relationship Id="rId15" Type="http://schemas.openxmlformats.org/officeDocument/2006/relationships/hyperlink" Target="http://www.prima-greenpark.com/info/wp-content/uploads/2024/03/1241%EF%BC%BF1247%EF%BC%BF1250%EF%BC%BF1253%EF%BC%BF1259%EF%BC%BF1261%EF%BC%BF1266%EF%BC%BF1269%EF%BC%BF1272%EF%BC%BF1364%EF%BC%BF1378.jpg" TargetMode="External"/><Relationship Id="rId23" Type="http://schemas.openxmlformats.org/officeDocument/2006/relationships/hyperlink" Target="http://www.prima-greenpark.com/info/wp-content/uploads/2024/03/1540_1541_1542_1546_1549_gy.jpg" TargetMode="External"/><Relationship Id="rId28" Type="http://schemas.openxmlformats.org/officeDocument/2006/relationships/hyperlink" Target="http://www.prima-greenpark.com/info/wp-content/uploads/2024/03/1540_1541_1542_1546_1549_wh.jpg" TargetMode="External"/><Relationship Id="rId36" Type="http://schemas.openxmlformats.org/officeDocument/2006/relationships/hyperlink" Target="https://prima-shop.jp/info/wp-content/uploads/2024/03/1543_1544_1545_1550_1553.jpg" TargetMode="External"/><Relationship Id="rId49" Type="http://schemas.openxmlformats.org/officeDocument/2006/relationships/hyperlink" Target="https://prima-shop.jp/info/wp-content/uploads/2024/03/1285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8C14D-2290-4B9C-A8F1-2F5651331319}">
  <sheetPr>
    <tabColor theme="9" tint="0.79998168889431442"/>
    <pageSetUpPr fitToPage="1"/>
  </sheetPr>
  <dimension ref="A1:EG3358"/>
  <sheetViews>
    <sheetView showGridLines="0" zoomScale="145" zoomScaleNormal="145" zoomScaleSheetLayoutView="190" workbookViewId="0">
      <pane xSplit="7" ySplit="9" topLeftCell="H2841" activePane="bottomRight" state="frozen"/>
      <selection pane="topRight" activeCell="H1" sqref="H1"/>
      <selection pane="bottomLeft" activeCell="A10" sqref="A10"/>
      <selection pane="bottomRight" activeCell="F2817" sqref="F2817"/>
    </sheetView>
  </sheetViews>
  <sheetFormatPr defaultColWidth="4.375" defaultRowHeight="16.350000000000001" customHeight="1"/>
  <cols>
    <col min="1" max="1" width="4.625" style="207" customWidth="1"/>
    <col min="2" max="2" width="13.125" style="227" customWidth="1"/>
    <col min="3" max="3" width="7.625" style="226" hidden="1" customWidth="1"/>
    <col min="4" max="4" width="11.625" style="225" customWidth="1"/>
    <col min="5" max="5" width="7.875" style="224" customWidth="1"/>
    <col min="6" max="6" width="12.125" style="207" customWidth="1"/>
    <col min="7" max="7" width="29.75" style="220" customWidth="1"/>
    <col min="8" max="8" width="41.75" style="223" customWidth="1"/>
    <col min="9" max="9" width="7.625" style="219" customWidth="1"/>
    <col min="10" max="10" width="3.875" style="222" customWidth="1"/>
    <col min="11" max="11" width="7.625" style="212" customWidth="1"/>
    <col min="12" max="12" width="7.625" style="221" customWidth="1"/>
    <col min="13" max="13" width="5.125" style="220" customWidth="1"/>
    <col min="14" max="14" width="9.625" style="219" customWidth="1"/>
    <col min="15" max="15" width="13.125" style="214" customWidth="1"/>
    <col min="16" max="16" width="6.625" style="218" customWidth="1"/>
    <col min="17" max="17" width="7.625" style="217" customWidth="1"/>
    <col min="18" max="18" width="6.625" style="216" customWidth="1"/>
    <col min="19" max="19" width="6.625" style="215" customWidth="1"/>
    <col min="20" max="20" width="10.75" style="214" customWidth="1"/>
    <col min="21" max="21" width="4.875" style="214" customWidth="1"/>
    <col min="22" max="24" width="4.125" style="214" customWidth="1"/>
    <col min="25" max="25" width="8.625" style="214" customWidth="1"/>
    <col min="26" max="26" width="4.875" style="214" customWidth="1"/>
    <col min="27" max="29" width="4.125" style="214" customWidth="1"/>
    <col min="30" max="30" width="7.375" style="210" customWidth="1"/>
    <col min="31" max="31" width="5" style="210" customWidth="1"/>
    <col min="32" max="34" width="4.125" style="210" customWidth="1"/>
    <col min="35" max="35" width="9.625" style="213" customWidth="1"/>
    <col min="36" max="36" width="6.625" style="212" customWidth="1"/>
    <col min="37" max="37" width="6.625" style="204" customWidth="1"/>
    <col min="38" max="39" width="5.375" style="211" customWidth="1"/>
    <col min="40" max="40" width="5.375" style="210" customWidth="1"/>
    <col min="41" max="41" width="4.625" style="210" customWidth="1"/>
    <col min="42" max="42" width="10.125" style="193" customWidth="1"/>
    <col min="43" max="43" width="4.25" style="202" customWidth="1"/>
    <col min="44" max="44" width="5.25" style="194" customWidth="1"/>
    <col min="45" max="45" width="5.375" style="194" customWidth="1"/>
    <col min="46" max="46" width="4.75" style="194" customWidth="1"/>
    <col min="47" max="55" width="4.375" style="194" customWidth="1"/>
    <col min="56" max="58" width="5" style="194" customWidth="1"/>
    <col min="59" max="60" width="4.625" style="196" customWidth="1"/>
    <col min="61" max="61" width="4.625" style="204" customWidth="1"/>
    <col min="62" max="62" width="5.625" style="209" customWidth="1"/>
    <col min="63" max="63" width="7.625" style="208" customWidth="1"/>
    <col min="64" max="65" width="5.625" style="204" customWidth="1"/>
    <col min="66" max="66" width="1.625" style="207" customWidth="1"/>
    <col min="67" max="67" width="4.625" style="206" hidden="1" customWidth="1"/>
    <col min="68" max="68" width="4.625" style="204" hidden="1" customWidth="1"/>
    <col min="69" max="69" width="4.625" style="205" hidden="1" customWidth="1"/>
    <col min="70" max="72" width="4.625" style="204" hidden="1" customWidth="1"/>
    <col min="73" max="75" width="4.625" style="194" hidden="1" customWidth="1"/>
    <col min="76" max="76" width="4.625" style="204" hidden="1" customWidth="1"/>
    <col min="77" max="77" width="4.625" style="203" hidden="1" customWidth="1"/>
    <col min="78" max="80" width="4.625" style="202" hidden="1" customWidth="1"/>
    <col min="81" max="82" width="4.625" style="201" hidden="1" customWidth="1"/>
    <col min="83" max="83" width="2.625" style="194" hidden="1" customWidth="1"/>
    <col min="84" max="86" width="4.625" style="200" hidden="1" customWidth="1"/>
    <col min="87" max="92" width="4.375" style="200" hidden="1" customWidth="1"/>
    <col min="93" max="99" width="4.625" style="200" hidden="1" customWidth="1"/>
    <col min="100" max="100" width="4.25" style="200" hidden="1" customWidth="1"/>
    <col min="101" max="103" width="4" style="200" hidden="1" customWidth="1"/>
    <col min="104" max="104" width="2.5" style="200" hidden="1" customWidth="1"/>
    <col min="105" max="107" width="4.375" style="200" hidden="1" customWidth="1"/>
    <col min="108" max="108" width="5.125" style="200" hidden="1" customWidth="1"/>
    <col min="109" max="109" width="4.375" style="200" hidden="1" customWidth="1"/>
    <col min="110" max="110" width="4.875" style="200" hidden="1" customWidth="1"/>
    <col min="111" max="111" width="4.375" style="200" hidden="1" customWidth="1"/>
    <col min="112" max="112" width="4.875" style="200" hidden="1" customWidth="1"/>
    <col min="113" max="117" width="4.875" style="200" customWidth="1"/>
    <col min="118" max="118" width="7.625" style="199" customWidth="1"/>
    <col min="119" max="119" width="7.625" style="198" customWidth="1"/>
    <col min="120" max="120" width="7.625" style="194" customWidth="1"/>
    <col min="121" max="121" width="7.375" style="194" customWidth="1"/>
    <col min="122" max="122" width="19.75" style="197" customWidth="1"/>
    <col min="123" max="123" width="7.875" style="196" customWidth="1"/>
    <col min="124" max="124" width="17.625" style="196" customWidth="1"/>
    <col min="125" max="125" width="7" style="194" customWidth="1"/>
    <col min="126" max="126" width="4.5" style="195" customWidth="1"/>
    <col min="127" max="128" width="21" style="194" customWidth="1"/>
    <col min="129" max="130" width="6" style="194" bestFit="1" customWidth="1"/>
    <col min="131" max="131" width="5" style="194" bestFit="1" customWidth="1"/>
    <col min="132" max="137" width="4.375" style="194"/>
    <col min="138" max="16384" width="4.375" style="193"/>
  </cols>
  <sheetData>
    <row r="1" spans="1:137" s="948" customFormat="1" ht="8.25" customHeight="1">
      <c r="A1" s="957">
        <v>4</v>
      </c>
      <c r="B1" s="953">
        <v>12.5</v>
      </c>
      <c r="C1" s="953">
        <v>6</v>
      </c>
      <c r="D1" s="953">
        <v>12.5</v>
      </c>
      <c r="E1" s="953">
        <v>7.5</v>
      </c>
      <c r="F1" s="954">
        <v>6.5</v>
      </c>
      <c r="G1" s="953">
        <v>29</v>
      </c>
      <c r="H1" s="953">
        <v>27</v>
      </c>
      <c r="I1" s="953">
        <v>7</v>
      </c>
      <c r="J1" s="953">
        <v>3.25</v>
      </c>
      <c r="K1" s="953">
        <v>7</v>
      </c>
      <c r="L1" s="953">
        <v>7</v>
      </c>
      <c r="M1" s="953">
        <v>4.5</v>
      </c>
      <c r="N1" s="953">
        <v>9</v>
      </c>
      <c r="O1" s="953">
        <v>12.5</v>
      </c>
      <c r="P1" s="953">
        <v>6</v>
      </c>
      <c r="Q1" s="953">
        <v>7</v>
      </c>
      <c r="R1" s="956"/>
      <c r="S1" s="955">
        <v>5.5</v>
      </c>
      <c r="T1" s="953">
        <v>15</v>
      </c>
      <c r="U1" s="953">
        <v>5</v>
      </c>
      <c r="V1" s="953">
        <v>3.5</v>
      </c>
      <c r="W1" s="953">
        <v>3.5</v>
      </c>
      <c r="X1" s="953">
        <v>3.5</v>
      </c>
      <c r="Y1" s="953">
        <v>8</v>
      </c>
      <c r="Z1" s="953">
        <v>5</v>
      </c>
      <c r="AA1" s="953">
        <v>3.5</v>
      </c>
      <c r="AB1" s="953">
        <v>3.5</v>
      </c>
      <c r="AC1" s="953">
        <v>3.5</v>
      </c>
      <c r="AD1" s="953"/>
      <c r="AE1" s="953"/>
      <c r="AF1" s="953"/>
      <c r="AG1" s="953"/>
      <c r="AH1" s="953"/>
      <c r="AI1" s="954">
        <v>9</v>
      </c>
      <c r="AJ1" s="953">
        <v>6</v>
      </c>
      <c r="AK1" s="954">
        <v>6</v>
      </c>
      <c r="AL1" s="953">
        <v>4.7</v>
      </c>
      <c r="AM1" s="953">
        <v>4.7</v>
      </c>
      <c r="AN1" s="953">
        <v>4.7</v>
      </c>
      <c r="AO1" s="952">
        <v>4.7</v>
      </c>
      <c r="AP1" s="948">
        <v>9.5</v>
      </c>
      <c r="AQ1" s="938"/>
      <c r="AR1" s="938"/>
      <c r="AS1" s="938"/>
      <c r="AT1" s="938"/>
      <c r="AU1" s="938"/>
      <c r="AV1" s="938"/>
      <c r="AW1" s="938"/>
      <c r="AX1" s="938"/>
      <c r="AY1" s="938"/>
      <c r="AZ1" s="938"/>
      <c r="BA1" s="938"/>
      <c r="BB1" s="938"/>
      <c r="BC1" s="938"/>
      <c r="BD1" s="938"/>
      <c r="BE1" s="938"/>
      <c r="BF1" s="938"/>
      <c r="BG1" s="938">
        <v>4</v>
      </c>
      <c r="BH1" s="938">
        <v>4</v>
      </c>
      <c r="BI1" s="938">
        <v>4</v>
      </c>
      <c r="BJ1" s="938">
        <v>5</v>
      </c>
      <c r="BK1" s="938">
        <v>7</v>
      </c>
      <c r="BL1" s="938">
        <v>5</v>
      </c>
      <c r="BM1" s="938">
        <v>5</v>
      </c>
      <c r="BN1" s="951">
        <v>1</v>
      </c>
      <c r="BO1" s="951"/>
      <c r="BP1" s="938">
        <v>0</v>
      </c>
      <c r="BQ1" s="938">
        <v>0</v>
      </c>
      <c r="BR1" s="938">
        <v>0</v>
      </c>
      <c r="BS1" s="938">
        <v>0</v>
      </c>
      <c r="BT1" s="938">
        <v>0</v>
      </c>
      <c r="BU1" s="938">
        <v>0</v>
      </c>
      <c r="BV1" s="938">
        <v>0</v>
      </c>
      <c r="BW1" s="938">
        <v>0</v>
      </c>
      <c r="BX1" s="938">
        <v>0</v>
      </c>
      <c r="BY1" s="938">
        <v>0</v>
      </c>
      <c r="BZ1" s="938">
        <v>0</v>
      </c>
      <c r="CA1" s="938">
        <v>0</v>
      </c>
      <c r="CB1" s="938">
        <v>0</v>
      </c>
      <c r="CC1" s="938">
        <v>0</v>
      </c>
      <c r="CD1" s="938">
        <v>0</v>
      </c>
      <c r="CE1" s="938">
        <v>0</v>
      </c>
      <c r="CF1" s="938">
        <v>4</v>
      </c>
      <c r="CG1" s="938">
        <v>4</v>
      </c>
      <c r="CH1" s="938">
        <v>4</v>
      </c>
      <c r="CI1" s="938"/>
      <c r="CJ1" s="938"/>
      <c r="CK1" s="938"/>
      <c r="CL1" s="938"/>
      <c r="CM1" s="938"/>
      <c r="CN1" s="938"/>
      <c r="CO1" s="938">
        <v>4</v>
      </c>
      <c r="CP1" s="938">
        <v>4</v>
      </c>
      <c r="CQ1" s="938">
        <v>4</v>
      </c>
      <c r="CR1" s="938">
        <v>4</v>
      </c>
      <c r="CS1" s="938">
        <v>4</v>
      </c>
      <c r="CT1" s="938">
        <v>4</v>
      </c>
      <c r="CU1" s="938"/>
      <c r="CV1" s="938"/>
      <c r="CW1" s="938"/>
      <c r="CX1" s="938"/>
      <c r="CY1" s="938"/>
      <c r="CZ1" s="938"/>
      <c r="DA1" s="938"/>
      <c r="DB1" s="938"/>
      <c r="DC1" s="938"/>
      <c r="DD1" s="938"/>
      <c r="DE1" s="938"/>
      <c r="DF1" s="938"/>
      <c r="DG1" s="938"/>
      <c r="DH1" s="938"/>
      <c r="DI1" s="938"/>
      <c r="DJ1" s="938"/>
      <c r="DK1" s="938"/>
      <c r="DL1" s="938"/>
      <c r="DM1" s="938"/>
      <c r="DN1" s="950"/>
      <c r="DO1" s="950"/>
      <c r="DP1" s="938"/>
      <c r="DQ1" s="938"/>
      <c r="DR1" s="938"/>
      <c r="DS1" s="919"/>
      <c r="DT1" s="919"/>
      <c r="DU1" s="938"/>
      <c r="DV1" s="949"/>
      <c r="DW1" s="938"/>
      <c r="DX1" s="938"/>
      <c r="DY1" s="938"/>
      <c r="DZ1" s="938"/>
      <c r="EA1" s="938"/>
      <c r="EB1" s="938"/>
      <c r="EC1" s="938"/>
      <c r="ED1" s="938"/>
      <c r="EE1" s="938"/>
      <c r="EF1" s="938"/>
      <c r="EG1" s="938"/>
    </row>
    <row r="2" spans="1:137" s="932" customFormat="1" ht="7.5" customHeight="1">
      <c r="A2" s="939"/>
      <c r="B2" s="940"/>
      <c r="C2" s="940"/>
      <c r="D2" s="940"/>
      <c r="E2" s="940"/>
      <c r="F2" s="947" t="s">
        <v>13097</v>
      </c>
      <c r="G2" s="940"/>
      <c r="H2" s="930"/>
      <c r="I2" s="465"/>
      <c r="J2" s="929"/>
      <c r="K2" s="928"/>
      <c r="L2" s="940"/>
      <c r="M2" s="940"/>
      <c r="N2" s="940"/>
      <c r="O2" s="940"/>
      <c r="P2" s="940"/>
      <c r="Q2" s="940"/>
      <c r="R2" s="946"/>
      <c r="S2" s="945"/>
      <c r="T2" s="940"/>
      <c r="U2" s="944"/>
      <c r="V2" s="940"/>
      <c r="W2" s="940"/>
      <c r="X2" s="940"/>
      <c r="Y2" s="940"/>
      <c r="Z2" s="940"/>
      <c r="AA2" s="940"/>
      <c r="AB2" s="940"/>
      <c r="AC2" s="940"/>
      <c r="AD2" s="943"/>
      <c r="AE2" s="943"/>
      <c r="AF2" s="943"/>
      <c r="AG2" s="943"/>
      <c r="AH2" s="943"/>
      <c r="AI2" s="919"/>
      <c r="AJ2" s="940"/>
      <c r="AK2" s="919"/>
      <c r="AL2" s="940"/>
      <c r="AM2" s="940"/>
      <c r="AN2" s="942"/>
      <c r="AO2" s="941" t="s">
        <v>13096</v>
      </c>
      <c r="AP2" s="940"/>
      <c r="AQ2" s="883"/>
      <c r="AR2" s="919"/>
      <c r="AS2" s="919"/>
      <c r="AT2" s="919"/>
      <c r="AU2" s="919"/>
      <c r="AV2" s="919"/>
      <c r="AW2" s="919"/>
      <c r="AX2" s="919"/>
      <c r="AY2" s="919"/>
      <c r="AZ2" s="919"/>
      <c r="BA2" s="919"/>
      <c r="BB2" s="919"/>
      <c r="BC2" s="919"/>
      <c r="BD2" s="919"/>
      <c r="BF2" s="919"/>
      <c r="BG2" s="919"/>
      <c r="BH2" s="919"/>
      <c r="BI2" s="919"/>
      <c r="BJ2" s="919"/>
      <c r="BK2" s="919"/>
      <c r="BL2" s="919"/>
      <c r="BM2" s="919"/>
      <c r="BN2" s="939"/>
      <c r="BO2" s="939"/>
      <c r="BP2" s="919"/>
      <c r="BQ2" s="919"/>
      <c r="BR2" s="919"/>
      <c r="BS2" s="919"/>
      <c r="BT2" s="919"/>
      <c r="BU2" s="933"/>
      <c r="BV2" s="933"/>
      <c r="BW2" s="933"/>
      <c r="BX2" s="919"/>
      <c r="BY2" s="938"/>
      <c r="BZ2" s="938"/>
      <c r="CA2" s="938"/>
      <c r="CB2" s="938"/>
      <c r="CC2" s="933"/>
      <c r="CD2" s="933"/>
      <c r="CE2" s="933"/>
      <c r="CF2" s="200" t="s">
        <v>13095</v>
      </c>
      <c r="CG2" s="200" t="s">
        <v>13095</v>
      </c>
      <c r="CH2" s="200" t="s">
        <v>13095</v>
      </c>
      <c r="CI2" s="200" t="s">
        <v>13095</v>
      </c>
      <c r="CJ2" s="200" t="s">
        <v>13095</v>
      </c>
      <c r="CK2" s="200" t="s">
        <v>13095</v>
      </c>
      <c r="CL2" s="200" t="s">
        <v>13095</v>
      </c>
      <c r="CM2" s="200" t="s">
        <v>13095</v>
      </c>
      <c r="CN2" s="200" t="s">
        <v>13095</v>
      </c>
      <c r="CO2" s="200"/>
      <c r="CP2" s="938"/>
      <c r="CQ2" s="937"/>
      <c r="CR2" s="937"/>
      <c r="CS2" s="200"/>
      <c r="CT2" s="200"/>
      <c r="CU2" s="200"/>
      <c r="CV2" s="200" t="s">
        <v>13095</v>
      </c>
      <c r="CW2" s="200" t="s">
        <v>13095</v>
      </c>
      <c r="CX2" s="200" t="s">
        <v>13095</v>
      </c>
      <c r="CY2" s="200" t="s">
        <v>13095</v>
      </c>
      <c r="CZ2" s="200"/>
      <c r="DA2" s="200" t="s">
        <v>13095</v>
      </c>
      <c r="DB2" s="200" t="s">
        <v>13095</v>
      </c>
      <c r="DC2" s="200" t="s">
        <v>13095</v>
      </c>
      <c r="DD2" s="200" t="s">
        <v>13095</v>
      </c>
      <c r="DE2" s="200" t="s">
        <v>13095</v>
      </c>
      <c r="DF2" s="200" t="s">
        <v>13095</v>
      </c>
      <c r="DG2" s="200"/>
      <c r="DH2" s="200" t="s">
        <v>13095</v>
      </c>
      <c r="DI2" s="200" t="s">
        <v>13095</v>
      </c>
      <c r="DJ2" s="200" t="s">
        <v>13095</v>
      </c>
      <c r="DK2" s="200" t="s">
        <v>13095</v>
      </c>
      <c r="DL2" s="200" t="s">
        <v>13095</v>
      </c>
      <c r="DM2" s="200"/>
      <c r="DN2" s="936"/>
      <c r="DO2" s="936"/>
      <c r="DP2" s="933"/>
      <c r="DQ2" s="933"/>
      <c r="DR2" s="935"/>
      <c r="DS2" s="919"/>
      <c r="DT2" s="919"/>
      <c r="DU2" s="933"/>
      <c r="DV2" s="934"/>
      <c r="DW2" s="933"/>
      <c r="DX2" s="933"/>
      <c r="DY2" s="933"/>
      <c r="DZ2" s="933"/>
      <c r="EA2" s="933"/>
      <c r="EB2" s="933"/>
      <c r="EC2" s="933"/>
      <c r="ED2" s="933"/>
      <c r="EE2" s="933"/>
      <c r="EF2" s="933"/>
      <c r="EG2" s="933"/>
    </row>
    <row r="3" spans="1:137" s="825" customFormat="1" ht="8.25" customHeight="1">
      <c r="A3" s="917"/>
      <c r="B3" s="930"/>
      <c r="C3" s="891"/>
      <c r="D3" s="868"/>
      <c r="E3" s="486" t="str">
        <f t="shared" ref="E3:E9" si="0">MID(D3,9,10)</f>
        <v/>
      </c>
      <c r="F3" s="829"/>
      <c r="G3" s="931"/>
      <c r="H3" s="930"/>
      <c r="I3" s="465"/>
      <c r="J3" s="929"/>
      <c r="K3" s="928"/>
      <c r="L3" s="907"/>
      <c r="M3" s="907"/>
      <c r="N3" s="927"/>
      <c r="O3" s="904"/>
      <c r="P3" s="904"/>
      <c r="Q3" s="904"/>
      <c r="R3" s="906"/>
      <c r="S3" s="926"/>
      <c r="T3" s="925"/>
      <c r="U3" s="924" t="s">
        <v>13094</v>
      </c>
      <c r="V3" s="923"/>
      <c r="W3" s="924"/>
      <c r="X3" s="923"/>
      <c r="Y3" s="904"/>
      <c r="Z3" s="904"/>
      <c r="AA3" s="904"/>
      <c r="AB3" s="904"/>
      <c r="AC3" s="904"/>
      <c r="AD3" s="922"/>
      <c r="AE3" s="922"/>
      <c r="AF3" s="922"/>
      <c r="AG3" s="922"/>
      <c r="AH3" s="922"/>
      <c r="AI3" s="826"/>
      <c r="AJ3" s="331"/>
      <c r="AK3" s="901"/>
      <c r="AL3" s="331"/>
      <c r="AM3" s="331"/>
      <c r="AN3" s="331"/>
      <c r="AO3" s="921"/>
      <c r="AQ3" s="920"/>
      <c r="AR3" s="826"/>
      <c r="AS3" s="826"/>
      <c r="AT3" s="826"/>
      <c r="AU3" s="826"/>
      <c r="AV3" s="826"/>
      <c r="AW3" s="826"/>
      <c r="AX3" s="826"/>
      <c r="AY3" s="826"/>
      <c r="AZ3" s="826"/>
      <c r="BA3" s="826"/>
      <c r="BB3" s="826"/>
      <c r="BC3" s="826"/>
      <c r="BD3" s="826"/>
      <c r="BE3" s="919"/>
      <c r="BF3" s="826"/>
      <c r="BG3" s="829"/>
      <c r="BH3" s="829"/>
      <c r="BI3" s="902"/>
      <c r="BJ3" s="918"/>
      <c r="BK3" s="902"/>
      <c r="BL3" s="901"/>
      <c r="BM3" s="901"/>
      <c r="BN3" s="917"/>
      <c r="BO3" s="917"/>
      <c r="BP3" s="832"/>
      <c r="BQ3" s="832"/>
      <c r="BR3" s="832"/>
      <c r="BS3" s="832"/>
      <c r="BT3" s="832"/>
      <c r="BU3" s="826"/>
      <c r="BV3" s="826"/>
      <c r="BW3" s="826"/>
      <c r="BX3" s="832"/>
      <c r="BY3" s="916"/>
      <c r="BZ3" s="835"/>
      <c r="CA3" s="835"/>
      <c r="CB3" s="835"/>
      <c r="CC3" s="915"/>
      <c r="CD3" s="915"/>
      <c r="CE3" s="826"/>
      <c r="CF3" s="788" t="s">
        <v>13087</v>
      </c>
      <c r="CG3" s="788" t="s">
        <v>13087</v>
      </c>
      <c r="CH3" s="788" t="s">
        <v>13087</v>
      </c>
      <c r="CI3" s="788" t="s">
        <v>13087</v>
      </c>
      <c r="CJ3" s="788" t="s">
        <v>13087</v>
      </c>
      <c r="CK3" s="788" t="s">
        <v>13087</v>
      </c>
      <c r="CL3" s="788" t="s">
        <v>13087</v>
      </c>
      <c r="CM3" s="788" t="s">
        <v>13087</v>
      </c>
      <c r="CN3" s="788" t="s">
        <v>13087</v>
      </c>
      <c r="CO3" s="914" t="s">
        <v>13093</v>
      </c>
      <c r="CP3" s="200" t="s">
        <v>13092</v>
      </c>
      <c r="CQ3" s="914" t="s">
        <v>13091</v>
      </c>
      <c r="CR3" s="914"/>
      <c r="CS3" s="914" t="s">
        <v>13090</v>
      </c>
      <c r="CT3" s="914" t="s">
        <v>13090</v>
      </c>
      <c r="CU3" s="914" t="s">
        <v>13089</v>
      </c>
      <c r="CV3" s="788" t="s">
        <v>13087</v>
      </c>
      <c r="CW3" s="788" t="s">
        <v>13087</v>
      </c>
      <c r="CX3" s="788" t="s">
        <v>13087</v>
      </c>
      <c r="CY3" s="788" t="s">
        <v>13087</v>
      </c>
      <c r="CZ3" s="914"/>
      <c r="DA3" s="914" t="s">
        <v>13088</v>
      </c>
      <c r="DB3" s="788" t="s">
        <v>13087</v>
      </c>
      <c r="DC3" s="788" t="s">
        <v>13087</v>
      </c>
      <c r="DD3" s="788" t="s">
        <v>13087</v>
      </c>
      <c r="DE3" s="788" t="s">
        <v>13087</v>
      </c>
      <c r="DF3" s="788" t="s">
        <v>13087</v>
      </c>
      <c r="DG3" s="788"/>
      <c r="DH3" s="788" t="s">
        <v>13087</v>
      </c>
      <c r="DI3" s="788" t="s">
        <v>13087</v>
      </c>
      <c r="DJ3" s="788" t="s">
        <v>13087</v>
      </c>
      <c r="DK3" s="788" t="s">
        <v>13087</v>
      </c>
      <c r="DL3" s="788" t="s">
        <v>13087</v>
      </c>
      <c r="DM3" s="788"/>
      <c r="DN3" s="913"/>
      <c r="DO3" s="912"/>
      <c r="DP3" s="826"/>
      <c r="DQ3" s="826"/>
      <c r="DR3" s="911"/>
      <c r="DS3" s="910"/>
      <c r="DT3" s="196"/>
      <c r="DU3" s="826"/>
      <c r="DV3" s="909"/>
      <c r="DW3" s="826"/>
      <c r="DX3" s="826"/>
      <c r="DY3" s="826"/>
      <c r="DZ3" s="826"/>
      <c r="EA3" s="826"/>
      <c r="EB3" s="826"/>
      <c r="EC3" s="826"/>
      <c r="ED3" s="826"/>
      <c r="EE3" s="826"/>
      <c r="EF3" s="826"/>
      <c r="EG3" s="826"/>
    </row>
    <row r="4" spans="1:137" ht="18.75" hidden="1">
      <c r="A4" s="908"/>
      <c r="B4" s="193"/>
      <c r="C4" s="891"/>
      <c r="D4" s="888"/>
      <c r="E4" s="486" t="str">
        <f t="shared" si="0"/>
        <v/>
      </c>
      <c r="F4" s="900"/>
      <c r="G4" s="465"/>
      <c r="H4" s="483"/>
      <c r="I4" s="890"/>
      <c r="J4" s="888"/>
      <c r="K4" s="331"/>
      <c r="L4" s="907"/>
      <c r="M4" s="907"/>
      <c r="N4" s="904"/>
      <c r="O4" s="904"/>
      <c r="P4" s="904"/>
      <c r="Q4" s="904"/>
      <c r="R4" s="906"/>
      <c r="S4" s="905"/>
      <c r="T4" s="904"/>
      <c r="U4" s="904"/>
      <c r="V4" s="904"/>
      <c r="W4" s="904"/>
      <c r="X4" s="904"/>
      <c r="Y4" s="904"/>
      <c r="Z4" s="904"/>
      <c r="AA4" s="904"/>
      <c r="AB4" s="904"/>
      <c r="AC4" s="904"/>
      <c r="AD4" s="331"/>
      <c r="AE4" s="331"/>
      <c r="AF4" s="331"/>
      <c r="AG4" s="331"/>
      <c r="AH4" s="331"/>
      <c r="AI4" s="194"/>
      <c r="AJ4" s="331"/>
      <c r="AK4" s="901"/>
      <c r="AL4" s="331"/>
      <c r="AM4" s="331"/>
      <c r="AN4" s="331"/>
      <c r="AO4" s="898"/>
      <c r="AQ4" s="330"/>
      <c r="BG4" s="897"/>
      <c r="BH4" s="897"/>
      <c r="BI4" s="903"/>
      <c r="BJ4" s="330"/>
      <c r="BK4" s="902"/>
      <c r="BL4" s="901"/>
      <c r="BM4" s="901"/>
      <c r="BN4" s="908"/>
      <c r="BO4" s="908"/>
      <c r="BY4" s="254"/>
      <c r="CO4" s="893"/>
      <c r="CT4" s="893"/>
      <c r="CU4" s="893"/>
      <c r="DN4" s="878"/>
      <c r="DO4" s="196"/>
      <c r="DV4" s="194"/>
    </row>
    <row r="5" spans="1:137" ht="18.75" hidden="1">
      <c r="A5" s="894"/>
      <c r="B5" s="193"/>
      <c r="C5" s="891"/>
      <c r="D5" s="888"/>
      <c r="E5" s="486" t="str">
        <f t="shared" si="0"/>
        <v/>
      </c>
      <c r="F5" s="900"/>
      <c r="G5" s="465"/>
      <c r="H5" s="483"/>
      <c r="I5" s="890"/>
      <c r="J5" s="888"/>
      <c r="K5" s="331"/>
      <c r="L5" s="907"/>
      <c r="M5" s="907"/>
      <c r="N5" s="904"/>
      <c r="O5" s="904"/>
      <c r="P5" s="904"/>
      <c r="Q5" s="904"/>
      <c r="R5" s="906"/>
      <c r="S5" s="905"/>
      <c r="T5" s="904"/>
      <c r="U5" s="904"/>
      <c r="V5" s="904"/>
      <c r="W5" s="904"/>
      <c r="X5" s="904"/>
      <c r="Y5" s="904"/>
      <c r="Z5" s="904"/>
      <c r="AA5" s="904"/>
      <c r="AB5" s="904"/>
      <c r="AC5" s="904"/>
      <c r="AD5" s="331"/>
      <c r="AE5" s="331"/>
      <c r="AF5" s="331"/>
      <c r="AG5" s="331"/>
      <c r="AH5" s="331"/>
      <c r="AI5" s="194"/>
      <c r="AJ5" s="331"/>
      <c r="AK5" s="901"/>
      <c r="AL5" s="331"/>
      <c r="AM5" s="331"/>
      <c r="AN5" s="331"/>
      <c r="AO5" s="898"/>
      <c r="AQ5" s="330"/>
      <c r="BG5" s="897"/>
      <c r="BH5" s="897"/>
      <c r="BI5" s="903"/>
      <c r="BJ5" s="330"/>
      <c r="BK5" s="902"/>
      <c r="BL5" s="901"/>
      <c r="BM5" s="901"/>
      <c r="BN5" s="894"/>
      <c r="BO5" s="894"/>
      <c r="BY5" s="254"/>
      <c r="CO5" s="893"/>
      <c r="CT5" s="893"/>
      <c r="CU5" s="893"/>
      <c r="DN5" s="878"/>
      <c r="DO5" s="196"/>
      <c r="DV5" s="194"/>
    </row>
    <row r="6" spans="1:137" ht="18.75" hidden="1">
      <c r="A6" s="894"/>
      <c r="B6" s="193"/>
      <c r="C6" s="891"/>
      <c r="D6" s="888"/>
      <c r="E6" s="486" t="str">
        <f t="shared" si="0"/>
        <v/>
      </c>
      <c r="F6" s="900"/>
      <c r="G6" s="465"/>
      <c r="H6" s="483"/>
      <c r="I6" s="890"/>
      <c r="J6" s="888"/>
      <c r="K6" s="331"/>
      <c r="L6" s="866"/>
      <c r="M6" s="899"/>
      <c r="N6" s="440"/>
      <c r="O6" s="478"/>
      <c r="P6" s="888"/>
      <c r="R6" s="887"/>
      <c r="AD6" s="331"/>
      <c r="AE6" s="331"/>
      <c r="AF6" s="331"/>
      <c r="AG6" s="331"/>
      <c r="AH6" s="331"/>
      <c r="AI6" s="194"/>
      <c r="AJ6" s="331"/>
      <c r="AL6" s="331"/>
      <c r="AM6" s="331"/>
      <c r="AN6" s="331"/>
      <c r="AO6" s="898"/>
      <c r="AQ6" s="330"/>
      <c r="BG6" s="897"/>
      <c r="BH6" s="897"/>
      <c r="BI6" s="896"/>
      <c r="BJ6" s="330"/>
      <c r="BK6" s="895"/>
      <c r="BN6" s="894"/>
      <c r="BO6" s="894"/>
      <c r="BY6" s="254"/>
      <c r="CO6" s="893"/>
      <c r="CT6" s="893"/>
      <c r="CU6" s="893"/>
      <c r="DN6" s="878"/>
      <c r="DO6" s="196"/>
      <c r="DV6" s="194"/>
    </row>
    <row r="7" spans="1:137" ht="7.5" customHeight="1">
      <c r="A7" s="206"/>
      <c r="B7" s="193"/>
      <c r="C7" s="891"/>
      <c r="D7" s="888"/>
      <c r="E7" s="486" t="str">
        <f t="shared" si="0"/>
        <v/>
      </c>
      <c r="F7" s="892">
        <v>45671</v>
      </c>
      <c r="G7" s="465"/>
      <c r="H7" s="483"/>
      <c r="I7" s="890"/>
      <c r="J7" s="888"/>
      <c r="K7" s="331"/>
      <c r="L7" s="866"/>
      <c r="M7" s="889"/>
      <c r="N7" s="440"/>
      <c r="O7" s="478"/>
      <c r="P7" s="888"/>
      <c r="R7" s="887"/>
      <c r="AD7" s="886"/>
      <c r="AE7" s="886"/>
      <c r="AF7" s="886"/>
      <c r="AG7" s="886"/>
      <c r="AH7" s="886"/>
      <c r="AI7" s="194"/>
      <c r="AJ7" s="885"/>
      <c r="AL7" s="331"/>
      <c r="AM7" s="885"/>
      <c r="AN7" s="885"/>
      <c r="AO7" s="884" t="s">
        <v>13086</v>
      </c>
      <c r="AQ7" s="883"/>
      <c r="BE7" s="882"/>
      <c r="BG7" s="194"/>
      <c r="BH7" s="194"/>
      <c r="BI7" s="203"/>
      <c r="BJ7" s="881"/>
      <c r="BK7" s="204"/>
      <c r="BN7" s="206"/>
      <c r="CF7" s="879">
        <v>45343</v>
      </c>
      <c r="CG7" s="879">
        <v>45348</v>
      </c>
      <c r="CH7" s="879">
        <v>45350</v>
      </c>
      <c r="CI7" s="879">
        <v>45392</v>
      </c>
      <c r="CJ7" s="879">
        <v>45380</v>
      </c>
      <c r="CK7" s="879">
        <v>45384</v>
      </c>
      <c r="CL7" s="879">
        <v>45384</v>
      </c>
      <c r="CM7" s="879">
        <v>45392</v>
      </c>
      <c r="CN7" s="879">
        <v>45394</v>
      </c>
      <c r="CO7" s="879">
        <v>45379</v>
      </c>
      <c r="CP7" s="879">
        <v>45380</v>
      </c>
      <c r="CQ7" s="879"/>
      <c r="CR7" s="880"/>
      <c r="CS7" s="879">
        <v>45379</v>
      </c>
      <c r="CT7" s="879">
        <v>45379</v>
      </c>
      <c r="CU7" s="879">
        <v>45373</v>
      </c>
      <c r="CV7" s="879">
        <v>45503</v>
      </c>
      <c r="CW7" s="879">
        <v>45509</v>
      </c>
      <c r="CX7" s="879">
        <v>45510</v>
      </c>
      <c r="CY7" s="879">
        <v>45540</v>
      </c>
      <c r="CZ7" s="879"/>
      <c r="DA7" s="879">
        <v>45533</v>
      </c>
      <c r="DB7" s="879">
        <v>45539</v>
      </c>
      <c r="DC7" s="879">
        <v>45559</v>
      </c>
      <c r="DD7" s="879">
        <v>45590</v>
      </c>
      <c r="DE7" s="879">
        <v>45603</v>
      </c>
      <c r="DF7" s="879">
        <v>45607</v>
      </c>
      <c r="DG7" s="879"/>
      <c r="DH7" s="879">
        <v>45609</v>
      </c>
      <c r="DI7" s="879">
        <v>45639</v>
      </c>
      <c r="DJ7" s="879">
        <v>45639</v>
      </c>
      <c r="DK7" s="879">
        <v>45649</v>
      </c>
      <c r="DL7" s="879">
        <v>45650</v>
      </c>
      <c r="DM7" s="879"/>
      <c r="DN7" s="878"/>
      <c r="DO7" s="877"/>
      <c r="DP7" s="276"/>
      <c r="DQ7" s="276"/>
      <c r="DU7" s="275"/>
    </row>
    <row r="8" spans="1:137" s="825" customFormat="1" ht="25.5" customHeight="1">
      <c r="A8" s="875" t="s">
        <v>13081</v>
      </c>
      <c r="B8" s="874"/>
      <c r="C8" s="873"/>
      <c r="D8" s="872"/>
      <c r="E8" s="486" t="str">
        <f t="shared" si="0"/>
        <v/>
      </c>
      <c r="F8" s="876" t="s">
        <v>13081</v>
      </c>
      <c r="G8" s="871"/>
      <c r="H8" s="870"/>
      <c r="I8" s="869"/>
      <c r="J8" s="868"/>
      <c r="K8" s="867"/>
      <c r="L8" s="866"/>
      <c r="M8" s="865"/>
      <c r="N8" s="478"/>
      <c r="O8" s="478"/>
      <c r="P8" s="462"/>
      <c r="Q8" s="864"/>
      <c r="R8" s="863" t="s">
        <v>13085</v>
      </c>
      <c r="S8" s="862"/>
      <c r="T8" s="861"/>
      <c r="U8" s="859" t="s">
        <v>13084</v>
      </c>
      <c r="V8" s="859"/>
      <c r="W8" s="858"/>
      <c r="X8" s="857"/>
      <c r="Y8" s="860"/>
      <c r="Z8" s="859" t="s">
        <v>13083</v>
      </c>
      <c r="AA8" s="859"/>
      <c r="AB8" s="858"/>
      <c r="AC8" s="857"/>
      <c r="AD8" s="860"/>
      <c r="AE8" s="859" t="s">
        <v>13082</v>
      </c>
      <c r="AF8" s="859"/>
      <c r="AG8" s="858"/>
      <c r="AH8" s="857"/>
      <c r="AI8" s="856" t="s">
        <v>13081</v>
      </c>
      <c r="AJ8" s="855"/>
      <c r="AK8" s="842" t="s">
        <v>13080</v>
      </c>
      <c r="AL8" s="853"/>
      <c r="AM8" s="853"/>
      <c r="AN8" s="853"/>
      <c r="AO8" s="854"/>
      <c r="AP8" s="853"/>
      <c r="AQ8" s="247"/>
      <c r="AR8" s="850"/>
      <c r="AS8" s="849" t="s">
        <v>13079</v>
      </c>
      <c r="AT8" s="848"/>
      <c r="AU8" s="847"/>
      <c r="AV8" s="846"/>
      <c r="AW8" s="852" t="s">
        <v>13078</v>
      </c>
      <c r="AX8" s="851"/>
      <c r="AY8" s="844"/>
      <c r="AZ8" s="850"/>
      <c r="BA8" s="849" t="s">
        <v>13077</v>
      </c>
      <c r="BB8" s="848"/>
      <c r="BC8" s="847"/>
      <c r="BD8" s="846"/>
      <c r="BE8" s="845" t="s">
        <v>13076</v>
      </c>
      <c r="BF8" s="844"/>
      <c r="BG8" s="843"/>
      <c r="BH8" s="298"/>
      <c r="BI8" s="842" t="s">
        <v>13075</v>
      </c>
      <c r="BJ8" s="841"/>
      <c r="BK8" s="298"/>
      <c r="BL8" s="298"/>
      <c r="BM8" s="298"/>
      <c r="BN8" s="840"/>
      <c r="BO8" s="839"/>
      <c r="BP8" s="838"/>
      <c r="BQ8" s="837"/>
      <c r="BR8" s="837"/>
      <c r="BS8" s="836"/>
      <c r="BT8" s="836"/>
      <c r="BU8" s="829"/>
      <c r="BV8" s="829"/>
      <c r="BW8" s="829"/>
      <c r="BX8" s="832"/>
      <c r="BY8" s="835" t="s">
        <v>13074</v>
      </c>
      <c r="BZ8" s="835" t="s">
        <v>13074</v>
      </c>
      <c r="CA8" s="835" t="s">
        <v>13074</v>
      </c>
      <c r="CB8" s="835" t="s">
        <v>13073</v>
      </c>
      <c r="CC8" s="835" t="s">
        <v>13073</v>
      </c>
      <c r="CD8" s="835" t="s">
        <v>13073</v>
      </c>
      <c r="CE8" s="835" t="s">
        <v>13073</v>
      </c>
      <c r="CF8" s="788"/>
      <c r="CG8" s="788"/>
      <c r="CH8" s="788"/>
      <c r="CI8" s="788"/>
      <c r="CJ8" s="788"/>
      <c r="CK8" s="788"/>
      <c r="CL8" s="788"/>
      <c r="CM8" s="788"/>
      <c r="CN8" s="788"/>
      <c r="CO8" s="788" t="s">
        <v>4098</v>
      </c>
      <c r="CP8" s="788" t="s">
        <v>13072</v>
      </c>
      <c r="CQ8" s="788" t="s">
        <v>13071</v>
      </c>
      <c r="CR8" s="788" t="s">
        <v>13070</v>
      </c>
      <c r="CS8" s="788" t="s">
        <v>13069</v>
      </c>
      <c r="CT8" s="788" t="s">
        <v>13068</v>
      </c>
      <c r="CU8" s="788" t="s">
        <v>13067</v>
      </c>
      <c r="CV8" s="788"/>
      <c r="CW8" s="788"/>
      <c r="CX8" s="788"/>
      <c r="CY8" s="788"/>
      <c r="CZ8" s="788"/>
      <c r="DA8" s="788" t="s">
        <v>13066</v>
      </c>
      <c r="DB8" s="788"/>
      <c r="DC8" s="788"/>
      <c r="DD8" s="788"/>
      <c r="DE8" s="788"/>
      <c r="DF8" s="788"/>
      <c r="DG8" s="788"/>
      <c r="DH8" s="788"/>
      <c r="DI8" s="788"/>
      <c r="DJ8" s="788"/>
      <c r="DK8" s="788"/>
      <c r="DL8" s="788"/>
      <c r="DM8" s="788"/>
      <c r="DN8" s="834"/>
      <c r="DO8" s="833"/>
      <c r="DP8" s="833"/>
      <c r="DQ8" s="832" t="s">
        <v>13065</v>
      </c>
      <c r="DR8" s="831"/>
      <c r="DS8" s="830"/>
      <c r="DT8" s="829"/>
      <c r="DU8" s="826"/>
      <c r="DV8" s="828"/>
      <c r="DW8" s="827"/>
      <c r="DX8" s="826"/>
      <c r="DY8" s="826"/>
      <c r="DZ8" s="826"/>
      <c r="EA8" s="826"/>
      <c r="EB8" s="826"/>
      <c r="EC8" s="826"/>
      <c r="ED8" s="826"/>
      <c r="EE8" s="826"/>
      <c r="EF8" s="826"/>
      <c r="EG8" s="826"/>
    </row>
    <row r="9" spans="1:137" s="779" customFormat="1" ht="26.25" customHeight="1">
      <c r="A9" s="797" t="s">
        <v>13063</v>
      </c>
      <c r="B9" s="824" t="s">
        <v>13062</v>
      </c>
      <c r="C9" s="823"/>
      <c r="D9" s="822" t="s">
        <v>5</v>
      </c>
      <c r="E9" s="821" t="str">
        <f t="shared" si="0"/>
        <v/>
      </c>
      <c r="F9" s="797" t="s">
        <v>13064</v>
      </c>
      <c r="G9" s="820" t="s">
        <v>6</v>
      </c>
      <c r="H9" s="819" t="s">
        <v>13061</v>
      </c>
      <c r="I9" s="818" t="s">
        <v>7</v>
      </c>
      <c r="J9" s="805" t="s">
        <v>13060</v>
      </c>
      <c r="K9" s="817" t="s">
        <v>13059</v>
      </c>
      <c r="L9" s="816" t="s">
        <v>13058</v>
      </c>
      <c r="M9" s="815" t="s">
        <v>12977</v>
      </c>
      <c r="N9" s="814" t="s">
        <v>13057</v>
      </c>
      <c r="O9" s="814" t="s">
        <v>13056</v>
      </c>
      <c r="P9" s="813" t="s">
        <v>10</v>
      </c>
      <c r="Q9" s="812" t="s">
        <v>13055</v>
      </c>
      <c r="R9" s="811" t="s">
        <v>13054</v>
      </c>
      <c r="S9" s="810" t="s">
        <v>13053</v>
      </c>
      <c r="T9" s="809" t="s">
        <v>13052</v>
      </c>
      <c r="U9" s="805" t="s">
        <v>13050</v>
      </c>
      <c r="V9" s="805" t="s">
        <v>13049</v>
      </c>
      <c r="W9" s="805" t="s">
        <v>13048</v>
      </c>
      <c r="X9" s="806" t="s">
        <v>13047</v>
      </c>
      <c r="Y9" s="808" t="s">
        <v>13051</v>
      </c>
      <c r="Z9" s="805" t="s">
        <v>13050</v>
      </c>
      <c r="AA9" s="805" t="s">
        <v>13049</v>
      </c>
      <c r="AB9" s="805" t="s">
        <v>13048</v>
      </c>
      <c r="AC9" s="806" t="s">
        <v>13047</v>
      </c>
      <c r="AD9" s="808" t="s">
        <v>13051</v>
      </c>
      <c r="AE9" s="805" t="s">
        <v>13050</v>
      </c>
      <c r="AF9" s="805" t="s">
        <v>13049</v>
      </c>
      <c r="AG9" s="805" t="s">
        <v>13048</v>
      </c>
      <c r="AH9" s="806" t="s">
        <v>13047</v>
      </c>
      <c r="AI9" s="807" t="s">
        <v>13046</v>
      </c>
      <c r="AJ9" s="805" t="s">
        <v>13045</v>
      </c>
      <c r="AK9" s="798" t="s">
        <v>13044</v>
      </c>
      <c r="AL9" s="805" t="s">
        <v>13043</v>
      </c>
      <c r="AM9" s="805" t="s">
        <v>13042</v>
      </c>
      <c r="AN9" s="805" t="s">
        <v>13041</v>
      </c>
      <c r="AO9" s="806" t="s">
        <v>13040</v>
      </c>
      <c r="AP9" s="805" t="s">
        <v>13039</v>
      </c>
      <c r="AQ9" s="804" t="s">
        <v>13038</v>
      </c>
      <c r="AR9" s="803" t="s">
        <v>13034</v>
      </c>
      <c r="AS9" s="798" t="s">
        <v>13037</v>
      </c>
      <c r="AT9" s="798" t="s">
        <v>13036</v>
      </c>
      <c r="AU9" s="802" t="s">
        <v>13035</v>
      </c>
      <c r="AV9" s="803" t="s">
        <v>13034</v>
      </c>
      <c r="AW9" s="798" t="s">
        <v>13037</v>
      </c>
      <c r="AX9" s="798" t="s">
        <v>13036</v>
      </c>
      <c r="AY9" s="802" t="s">
        <v>13035</v>
      </c>
      <c r="AZ9" s="803" t="s">
        <v>13034</v>
      </c>
      <c r="BA9" s="798" t="s">
        <v>13037</v>
      </c>
      <c r="BB9" s="798" t="s">
        <v>13036</v>
      </c>
      <c r="BC9" s="802" t="s">
        <v>13035</v>
      </c>
      <c r="BD9" s="803" t="s">
        <v>13034</v>
      </c>
      <c r="BE9" s="798" t="s">
        <v>13033</v>
      </c>
      <c r="BF9" s="802" t="s">
        <v>13032</v>
      </c>
      <c r="BG9" s="800" t="s">
        <v>13031</v>
      </c>
      <c r="BH9" s="798" t="s">
        <v>4383</v>
      </c>
      <c r="BI9" s="801" t="s">
        <v>13030</v>
      </c>
      <c r="BJ9" s="800" t="s">
        <v>13029</v>
      </c>
      <c r="BK9" s="799" t="s">
        <v>13028</v>
      </c>
      <c r="BL9" s="798" t="s">
        <v>13027</v>
      </c>
      <c r="BM9" s="798" t="s">
        <v>13026</v>
      </c>
      <c r="BN9" s="797"/>
      <c r="BO9" s="796"/>
      <c r="BP9" s="789" t="s">
        <v>13025</v>
      </c>
      <c r="BQ9" s="795" t="s">
        <v>13024</v>
      </c>
      <c r="BR9" s="795" t="s">
        <v>13023</v>
      </c>
      <c r="BS9" s="795" t="s">
        <v>13022</v>
      </c>
      <c r="BT9" s="795" t="s">
        <v>13021</v>
      </c>
      <c r="BU9" s="795" t="s">
        <v>13020</v>
      </c>
      <c r="BV9" s="795" t="s">
        <v>13019</v>
      </c>
      <c r="BW9" s="795" t="s">
        <v>13018</v>
      </c>
      <c r="BX9" s="795" t="s">
        <v>13017</v>
      </c>
      <c r="BY9" s="793" t="s">
        <v>13016</v>
      </c>
      <c r="BZ9" s="794" t="s">
        <v>13015</v>
      </c>
      <c r="CA9" s="793" t="s">
        <v>13014</v>
      </c>
      <c r="CB9" s="792" t="s">
        <v>13013</v>
      </c>
      <c r="CC9" s="792" t="s">
        <v>13012</v>
      </c>
      <c r="CD9" s="791" t="s">
        <v>13011</v>
      </c>
      <c r="CE9" s="791" t="s">
        <v>13010</v>
      </c>
      <c r="CF9" s="791" t="s">
        <v>13009</v>
      </c>
      <c r="CG9" s="791" t="s">
        <v>13008</v>
      </c>
      <c r="CH9" s="791" t="s">
        <v>13007</v>
      </c>
      <c r="CI9" s="791" t="s">
        <v>13006</v>
      </c>
      <c r="CJ9" s="791" t="s">
        <v>13005</v>
      </c>
      <c r="CK9" s="791" t="s">
        <v>13004</v>
      </c>
      <c r="CL9" s="791" t="s">
        <v>13003</v>
      </c>
      <c r="CM9" s="791" t="s">
        <v>13002</v>
      </c>
      <c r="CN9" s="791" t="s">
        <v>13001</v>
      </c>
      <c r="CO9" s="790" t="s">
        <v>13000</v>
      </c>
      <c r="CP9" s="790" t="s">
        <v>12999</v>
      </c>
      <c r="CQ9" s="790" t="s">
        <v>12998</v>
      </c>
      <c r="CR9" s="790" t="s">
        <v>12997</v>
      </c>
      <c r="CS9" s="790" t="s">
        <v>12996</v>
      </c>
      <c r="CT9" s="200"/>
      <c r="CU9" s="788"/>
      <c r="CV9" s="788" t="s">
        <v>12995</v>
      </c>
      <c r="CW9" s="788" t="s">
        <v>6756</v>
      </c>
      <c r="CX9" s="788" t="s">
        <v>12994</v>
      </c>
      <c r="CY9" s="789" t="s">
        <v>12993</v>
      </c>
      <c r="CZ9" s="789"/>
      <c r="DA9" s="788" t="s">
        <v>12992</v>
      </c>
      <c r="DB9" s="788" t="s">
        <v>12991</v>
      </c>
      <c r="DC9" s="788" t="s">
        <v>12990</v>
      </c>
      <c r="DD9" s="788" t="s">
        <v>12989</v>
      </c>
      <c r="DE9" s="788" t="s">
        <v>12988</v>
      </c>
      <c r="DF9" s="788" t="s">
        <v>12987</v>
      </c>
      <c r="DG9" s="788" t="s">
        <v>12986</v>
      </c>
      <c r="DH9" s="788" t="s">
        <v>12985</v>
      </c>
      <c r="DI9" s="788" t="s">
        <v>12984</v>
      </c>
      <c r="DJ9" s="788" t="s">
        <v>12983</v>
      </c>
      <c r="DK9" s="788" t="s">
        <v>12982</v>
      </c>
      <c r="DL9" s="788" t="s">
        <v>12981</v>
      </c>
      <c r="DM9" s="788" t="s">
        <v>12980</v>
      </c>
      <c r="DN9" s="787" t="s">
        <v>12979</v>
      </c>
      <c r="DO9" s="786" t="s">
        <v>12978</v>
      </c>
      <c r="DP9" s="785" t="s">
        <v>10</v>
      </c>
      <c r="DQ9" s="784" t="s">
        <v>12977</v>
      </c>
      <c r="DR9" s="555" t="s">
        <v>12976</v>
      </c>
      <c r="DS9" s="783" t="s">
        <v>12975</v>
      </c>
      <c r="DT9" s="607" t="s">
        <v>12974</v>
      </c>
      <c r="DU9" s="783" t="s">
        <v>12973</v>
      </c>
      <c r="DV9" s="782"/>
      <c r="DW9" s="781"/>
      <c r="DX9" s="780"/>
      <c r="DY9" s="780"/>
      <c r="DZ9" s="780"/>
      <c r="EA9" s="780"/>
      <c r="EB9" s="780"/>
      <c r="EC9" s="780"/>
      <c r="ED9" s="780"/>
      <c r="EE9" s="780"/>
      <c r="EF9" s="780"/>
      <c r="EG9" s="780"/>
    </row>
    <row r="10" spans="1:137" ht="17.100000000000001" customHeight="1">
      <c r="A10" s="230" t="s">
        <v>2564</v>
      </c>
      <c r="B10" s="241">
        <v>123053</v>
      </c>
      <c r="C10" s="240"/>
      <c r="D10" s="958" t="s">
        <v>67</v>
      </c>
      <c r="E10" s="238" t="str">
        <f t="shared" ref="E10:E47" si="1">MID(D10,8,10)</f>
        <v>123033</v>
      </c>
      <c r="F10" s="230" t="s">
        <v>1731</v>
      </c>
      <c r="G10" s="234" t="s">
        <v>68</v>
      </c>
      <c r="H10" s="237" t="s">
        <v>12972</v>
      </c>
      <c r="I10" s="233"/>
      <c r="J10" s="239">
        <v>1</v>
      </c>
      <c r="K10" s="277">
        <v>19000</v>
      </c>
      <c r="L10" s="263">
        <f t="shared" ref="L10:L41" si="2">K10*1.1</f>
        <v>20900</v>
      </c>
      <c r="M10" s="288" t="s">
        <v>1671</v>
      </c>
      <c r="N10" s="233"/>
      <c r="O10" s="233"/>
      <c r="P10" s="459">
        <v>45444</v>
      </c>
      <c r="Q10" s="346">
        <v>16000</v>
      </c>
      <c r="R10" s="778"/>
      <c r="S10" s="777"/>
      <c r="T10" s="233"/>
      <c r="U10" s="287"/>
      <c r="V10" s="287"/>
      <c r="W10" s="287"/>
      <c r="X10" s="287"/>
      <c r="Y10" s="233"/>
      <c r="Z10" s="776"/>
      <c r="AA10" s="776"/>
      <c r="AB10" s="776"/>
      <c r="AC10" s="776"/>
      <c r="AD10" s="231"/>
      <c r="AE10" s="231"/>
      <c r="AF10" s="231"/>
      <c r="AG10" s="231"/>
      <c r="AH10" s="231"/>
      <c r="AI10" s="770" t="s">
        <v>1694</v>
      </c>
      <c r="AJ10" s="286" t="s">
        <v>1708</v>
      </c>
      <c r="AK10" s="770" t="s">
        <v>1724</v>
      </c>
      <c r="AL10" s="231">
        <v>8550</v>
      </c>
      <c r="AM10" s="211">
        <f>AN10+AO10</f>
        <v>0</v>
      </c>
      <c r="AN10" s="231"/>
      <c r="AO10" s="337"/>
      <c r="AP10" s="775" t="s">
        <v>12971</v>
      </c>
      <c r="AQ10" s="774"/>
      <c r="AR10" s="230"/>
      <c r="AS10" s="230"/>
      <c r="AT10" s="230"/>
      <c r="AU10" s="442"/>
      <c r="AV10" s="230"/>
      <c r="AW10" s="230"/>
      <c r="AX10" s="230"/>
      <c r="AY10" s="773"/>
      <c r="AZ10" s="230"/>
      <c r="BA10" s="230"/>
      <c r="BB10" s="230"/>
      <c r="BC10" s="773"/>
      <c r="BD10" s="230"/>
      <c r="BE10" s="230"/>
      <c r="BF10" s="773"/>
      <c r="BG10" s="770"/>
      <c r="BH10" s="770"/>
      <c r="BI10" s="770"/>
      <c r="BJ10" s="772"/>
      <c r="BK10" s="771"/>
      <c r="BL10" s="770"/>
      <c r="BM10" s="770"/>
      <c r="BN10" s="230"/>
      <c r="BQ10" s="205" t="s">
        <v>1701</v>
      </c>
      <c r="BY10" s="254"/>
      <c r="DN10" s="284">
        <v>19000</v>
      </c>
      <c r="DO10" s="283">
        <f t="shared" ref="DO10:DO16" si="3">DN10*1.1</f>
        <v>20900</v>
      </c>
      <c r="DP10" s="349">
        <v>45444</v>
      </c>
      <c r="DQ10" s="282"/>
      <c r="DR10" s="281"/>
      <c r="DS10" s="280"/>
      <c r="DT10" s="279"/>
      <c r="DU10" s="348" t="s">
        <v>2007</v>
      </c>
      <c r="DV10" s="194"/>
    </row>
    <row r="11" spans="1:137" ht="16.350000000000001" customHeight="1">
      <c r="A11" s="207" t="s">
        <v>1855</v>
      </c>
      <c r="B11" s="227">
        <v>149003</v>
      </c>
      <c r="D11" s="959" t="s">
        <v>70</v>
      </c>
      <c r="E11" s="224" t="str">
        <f t="shared" si="1"/>
        <v>137016</v>
      </c>
      <c r="F11" s="207" t="s">
        <v>1731</v>
      </c>
      <c r="G11" s="220" t="s">
        <v>12970</v>
      </c>
      <c r="H11" s="223" t="s">
        <v>12969</v>
      </c>
      <c r="J11" s="225">
        <v>1</v>
      </c>
      <c r="K11" s="277">
        <v>15000</v>
      </c>
      <c r="L11" s="263">
        <f t="shared" si="2"/>
        <v>16500</v>
      </c>
      <c r="M11" s="288" t="s">
        <v>1671</v>
      </c>
      <c r="O11" s="219"/>
      <c r="P11" s="459">
        <v>45444</v>
      </c>
      <c r="Q11" s="346">
        <v>11999.999999999998</v>
      </c>
      <c r="R11" s="261"/>
      <c r="S11" s="242"/>
      <c r="T11" s="219"/>
      <c r="U11" s="287"/>
      <c r="V11" s="287"/>
      <c r="W11" s="287"/>
      <c r="X11" s="287"/>
      <c r="Y11" s="219"/>
      <c r="Z11" s="287"/>
      <c r="AA11" s="287"/>
      <c r="AB11" s="287"/>
      <c r="AC11" s="287"/>
      <c r="AD11" s="211"/>
      <c r="AE11" s="211"/>
      <c r="AF11" s="211"/>
      <c r="AG11" s="211"/>
      <c r="AH11" s="211"/>
      <c r="AI11" s="228" t="s">
        <v>1694</v>
      </c>
      <c r="AJ11" s="286" t="s">
        <v>1708</v>
      </c>
      <c r="AK11" s="228" t="s">
        <v>1724</v>
      </c>
      <c r="AL11" s="211">
        <v>6750</v>
      </c>
      <c r="AN11" s="211"/>
      <c r="AO11" s="211"/>
      <c r="AP11" s="229" t="s">
        <v>2634</v>
      </c>
      <c r="AQ11" s="285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28"/>
      <c r="BH11" s="228"/>
      <c r="BI11" s="228"/>
      <c r="BJ11" s="246"/>
      <c r="BK11" s="255"/>
      <c r="BL11" s="228"/>
      <c r="BM11" s="228"/>
      <c r="BQ11" s="205" t="s">
        <v>1701</v>
      </c>
      <c r="BY11" s="254"/>
      <c r="DN11" s="284">
        <v>15000</v>
      </c>
      <c r="DO11" s="283">
        <f t="shared" si="3"/>
        <v>16500</v>
      </c>
      <c r="DP11" s="349">
        <v>45444</v>
      </c>
      <c r="DQ11" s="282"/>
      <c r="DR11" s="281"/>
      <c r="DS11" s="280"/>
      <c r="DT11" s="279"/>
      <c r="DU11" s="348" t="s">
        <v>2007</v>
      </c>
      <c r="DV11" s="194"/>
    </row>
    <row r="12" spans="1:137" ht="16.350000000000001" customHeight="1">
      <c r="A12" s="207" t="s">
        <v>1855</v>
      </c>
      <c r="B12" s="227">
        <v>149004</v>
      </c>
      <c r="D12" s="959" t="s">
        <v>72</v>
      </c>
      <c r="E12" s="224" t="str">
        <f t="shared" si="1"/>
        <v>137023</v>
      </c>
      <c r="F12" s="207" t="s">
        <v>66</v>
      </c>
      <c r="G12" s="220" t="s">
        <v>73</v>
      </c>
      <c r="H12" s="223" t="s">
        <v>12968</v>
      </c>
      <c r="J12" s="225">
        <v>1</v>
      </c>
      <c r="K12" s="277">
        <v>18000</v>
      </c>
      <c r="L12" s="263">
        <f t="shared" si="2"/>
        <v>19800</v>
      </c>
      <c r="M12" s="288" t="s">
        <v>1671</v>
      </c>
      <c r="O12" s="219"/>
      <c r="P12" s="459">
        <v>45444</v>
      </c>
      <c r="Q12" s="346">
        <v>14999.999999999998</v>
      </c>
      <c r="R12" s="261"/>
      <c r="S12" s="242"/>
      <c r="T12" s="219"/>
      <c r="U12" s="287"/>
      <c r="V12" s="287"/>
      <c r="W12" s="287"/>
      <c r="X12" s="287"/>
      <c r="Y12" s="219"/>
      <c r="Z12" s="287"/>
      <c r="AA12" s="287"/>
      <c r="AB12" s="287"/>
      <c r="AC12" s="287"/>
      <c r="AD12" s="211"/>
      <c r="AE12" s="211"/>
      <c r="AF12" s="211"/>
      <c r="AG12" s="211"/>
      <c r="AH12" s="211"/>
      <c r="AI12" s="228" t="s">
        <v>12284</v>
      </c>
      <c r="AJ12" s="286" t="s">
        <v>1693</v>
      </c>
      <c r="AK12" s="228" t="s">
        <v>1692</v>
      </c>
      <c r="AL12" s="211">
        <v>8100</v>
      </c>
      <c r="AN12" s="211"/>
      <c r="AO12" s="211"/>
      <c r="AP12" s="229" t="s">
        <v>2634</v>
      </c>
      <c r="AQ12" s="285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28"/>
      <c r="BH12" s="228"/>
      <c r="BI12" s="228"/>
      <c r="BJ12" s="246"/>
      <c r="BK12" s="255"/>
      <c r="BL12" s="228"/>
      <c r="BM12" s="228"/>
      <c r="BQ12" s="205" t="s">
        <v>1701</v>
      </c>
      <c r="BY12" s="254"/>
      <c r="DN12" s="284">
        <v>18000</v>
      </c>
      <c r="DO12" s="283">
        <f t="shared" si="3"/>
        <v>19800</v>
      </c>
      <c r="DP12" s="349">
        <v>45444</v>
      </c>
      <c r="DQ12" s="282"/>
      <c r="DR12" s="281"/>
      <c r="DS12" s="280"/>
      <c r="DT12" s="279"/>
      <c r="DU12" s="348" t="s">
        <v>2007</v>
      </c>
      <c r="DV12" s="194"/>
    </row>
    <row r="13" spans="1:137" ht="16.350000000000001" customHeight="1">
      <c r="A13" s="207" t="s">
        <v>1855</v>
      </c>
      <c r="B13" s="227" t="s">
        <v>74</v>
      </c>
      <c r="D13" s="959" t="s">
        <v>75</v>
      </c>
      <c r="E13" s="224" t="str">
        <f t="shared" si="1"/>
        <v>123040</v>
      </c>
      <c r="F13" s="207" t="s">
        <v>1731</v>
      </c>
      <c r="G13" s="220" t="s">
        <v>12967</v>
      </c>
      <c r="H13" s="223" t="s">
        <v>12966</v>
      </c>
      <c r="J13" s="225">
        <v>1</v>
      </c>
      <c r="K13" s="277">
        <v>24000</v>
      </c>
      <c r="L13" s="263">
        <f t="shared" si="2"/>
        <v>26400.000000000004</v>
      </c>
      <c r="M13" s="288" t="s">
        <v>1671</v>
      </c>
      <c r="O13" s="219"/>
      <c r="P13" s="459">
        <v>45444</v>
      </c>
      <c r="Q13" s="346">
        <v>22000</v>
      </c>
      <c r="R13" s="261"/>
      <c r="S13" s="242"/>
      <c r="T13" s="219"/>
      <c r="U13" s="287"/>
      <c r="V13" s="287"/>
      <c r="W13" s="287"/>
      <c r="X13" s="287"/>
      <c r="Y13" s="219"/>
      <c r="Z13" s="287"/>
      <c r="AA13" s="287"/>
      <c r="AB13" s="287"/>
      <c r="AC13" s="287"/>
      <c r="AD13" s="211"/>
      <c r="AE13" s="211"/>
      <c r="AF13" s="211"/>
      <c r="AG13" s="211"/>
      <c r="AH13" s="211"/>
      <c r="AI13" s="228" t="s">
        <v>1694</v>
      </c>
      <c r="AJ13" s="286" t="s">
        <v>1708</v>
      </c>
      <c r="AK13" s="228" t="s">
        <v>1692</v>
      </c>
      <c r="AL13" s="211">
        <v>10800</v>
      </c>
      <c r="AN13" s="211"/>
      <c r="AO13" s="211"/>
      <c r="AP13" s="229" t="s">
        <v>12965</v>
      </c>
      <c r="AQ13" s="285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28"/>
      <c r="BH13" s="228"/>
      <c r="BI13" s="228"/>
      <c r="BJ13" s="246"/>
      <c r="BK13" s="255"/>
      <c r="BL13" s="228"/>
      <c r="BM13" s="228"/>
      <c r="BQ13" s="205" t="s">
        <v>1701</v>
      </c>
      <c r="BY13" s="254"/>
      <c r="DN13" s="284">
        <v>24000</v>
      </c>
      <c r="DO13" s="283">
        <f t="shared" si="3"/>
        <v>26400.000000000004</v>
      </c>
      <c r="DP13" s="349">
        <v>45444</v>
      </c>
      <c r="DQ13" s="282"/>
      <c r="DR13" s="281"/>
      <c r="DS13" s="280"/>
      <c r="DT13" s="279"/>
      <c r="DU13" s="348" t="s">
        <v>2007</v>
      </c>
      <c r="DV13" s="194"/>
    </row>
    <row r="14" spans="1:137" ht="17.100000000000001" customHeight="1">
      <c r="A14" s="207" t="s">
        <v>1855</v>
      </c>
      <c r="B14" s="227" t="s">
        <v>77</v>
      </c>
      <c r="D14" s="959" t="s">
        <v>78</v>
      </c>
      <c r="E14" s="224" t="str">
        <f t="shared" si="1"/>
        <v>160113</v>
      </c>
      <c r="F14" s="207" t="s">
        <v>66</v>
      </c>
      <c r="G14" s="220" t="s">
        <v>79</v>
      </c>
      <c r="H14" s="223" t="s">
        <v>12964</v>
      </c>
      <c r="J14" s="225">
        <v>1</v>
      </c>
      <c r="K14" s="277">
        <v>8500</v>
      </c>
      <c r="L14" s="263">
        <f t="shared" si="2"/>
        <v>9350</v>
      </c>
      <c r="M14" s="288" t="s">
        <v>1671</v>
      </c>
      <c r="O14" s="219"/>
      <c r="P14" s="459">
        <v>45444</v>
      </c>
      <c r="Q14" s="346">
        <v>7499.9999999999991</v>
      </c>
      <c r="R14" s="261"/>
      <c r="S14" s="242"/>
      <c r="T14" s="219"/>
      <c r="U14" s="287"/>
      <c r="V14" s="287"/>
      <c r="W14" s="287"/>
      <c r="X14" s="287"/>
      <c r="Y14" s="219"/>
      <c r="Z14" s="287"/>
      <c r="AA14" s="287"/>
      <c r="AB14" s="287"/>
      <c r="AC14" s="287"/>
      <c r="AD14" s="211"/>
      <c r="AE14" s="211"/>
      <c r="AF14" s="211"/>
      <c r="AG14" s="211"/>
      <c r="AH14" s="211"/>
      <c r="AI14" s="228" t="s">
        <v>1694</v>
      </c>
      <c r="AJ14" s="286" t="s">
        <v>1708</v>
      </c>
      <c r="AK14" s="228" t="s">
        <v>1692</v>
      </c>
      <c r="AL14" s="211">
        <v>3825</v>
      </c>
      <c r="AN14" s="211"/>
      <c r="AO14" s="211"/>
      <c r="AP14" s="229" t="s">
        <v>12963</v>
      </c>
      <c r="AQ14" s="285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28"/>
      <c r="BH14" s="228"/>
      <c r="BI14" s="228"/>
      <c r="BJ14" s="246"/>
      <c r="BK14" s="255"/>
      <c r="BL14" s="228"/>
      <c r="BM14" s="228"/>
      <c r="BQ14" s="205" t="s">
        <v>1701</v>
      </c>
      <c r="BY14" s="254"/>
      <c r="DN14" s="284">
        <v>8500</v>
      </c>
      <c r="DO14" s="283">
        <f t="shared" si="3"/>
        <v>9350</v>
      </c>
      <c r="DP14" s="349">
        <v>45444</v>
      </c>
      <c r="DQ14" s="282"/>
      <c r="DR14" s="281"/>
      <c r="DS14" s="280"/>
      <c r="DT14" s="279"/>
      <c r="DU14" s="348" t="s">
        <v>2007</v>
      </c>
      <c r="DV14" s="194"/>
    </row>
    <row r="15" spans="1:137" ht="16.350000000000001" customHeight="1">
      <c r="A15" s="207" t="s">
        <v>1855</v>
      </c>
      <c r="B15" s="227" t="s">
        <v>80</v>
      </c>
      <c r="D15" s="959" t="s">
        <v>81</v>
      </c>
      <c r="E15" s="224" t="str">
        <f t="shared" si="1"/>
        <v>160120</v>
      </c>
      <c r="F15" s="207" t="s">
        <v>1731</v>
      </c>
      <c r="G15" s="220" t="s">
        <v>12962</v>
      </c>
      <c r="H15" s="223" t="s">
        <v>12961</v>
      </c>
      <c r="J15" s="225">
        <v>1</v>
      </c>
      <c r="K15" s="277">
        <v>8500</v>
      </c>
      <c r="L15" s="263">
        <f t="shared" si="2"/>
        <v>9350</v>
      </c>
      <c r="M15" s="288" t="s">
        <v>1671</v>
      </c>
      <c r="O15" s="219"/>
      <c r="P15" s="459">
        <v>45444</v>
      </c>
      <c r="Q15" s="346">
        <v>7499.9999999999991</v>
      </c>
      <c r="R15" s="261"/>
      <c r="S15" s="242"/>
      <c r="T15" s="219"/>
      <c r="U15" s="287"/>
      <c r="V15" s="287"/>
      <c r="W15" s="287"/>
      <c r="X15" s="287"/>
      <c r="Y15" s="219"/>
      <c r="Z15" s="287"/>
      <c r="AA15" s="287"/>
      <c r="AB15" s="287"/>
      <c r="AC15" s="287"/>
      <c r="AD15" s="211"/>
      <c r="AE15" s="211"/>
      <c r="AF15" s="211"/>
      <c r="AG15" s="211"/>
      <c r="AH15" s="211"/>
      <c r="AI15" s="228" t="s">
        <v>1694</v>
      </c>
      <c r="AJ15" s="286" t="s">
        <v>1708</v>
      </c>
      <c r="AK15" s="228" t="s">
        <v>1724</v>
      </c>
      <c r="AL15" s="211">
        <v>3825</v>
      </c>
      <c r="AN15" s="211"/>
      <c r="AO15" s="211"/>
      <c r="AP15" s="229" t="s">
        <v>12959</v>
      </c>
      <c r="AQ15" s="285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28"/>
      <c r="BH15" s="228"/>
      <c r="BI15" s="228"/>
      <c r="BJ15" s="246"/>
      <c r="BK15" s="255"/>
      <c r="BL15" s="228"/>
      <c r="BM15" s="228"/>
      <c r="BQ15" s="205" t="s">
        <v>1701</v>
      </c>
      <c r="BY15" s="254"/>
      <c r="DN15" s="284">
        <v>8500</v>
      </c>
      <c r="DO15" s="283">
        <f t="shared" si="3"/>
        <v>9350</v>
      </c>
      <c r="DP15" s="349">
        <v>45444</v>
      </c>
      <c r="DQ15" s="282"/>
      <c r="DR15" s="281"/>
      <c r="DS15" s="280"/>
      <c r="DT15" s="279"/>
      <c r="DU15" s="348" t="s">
        <v>2007</v>
      </c>
      <c r="DV15" s="194"/>
    </row>
    <row r="16" spans="1:137" ht="16.350000000000001" customHeight="1">
      <c r="A16" s="207" t="s">
        <v>1855</v>
      </c>
      <c r="B16" s="227" t="s">
        <v>83</v>
      </c>
      <c r="D16" s="959" t="s">
        <v>84</v>
      </c>
      <c r="E16" s="224" t="str">
        <f t="shared" si="1"/>
        <v>160137</v>
      </c>
      <c r="F16" s="207" t="s">
        <v>1731</v>
      </c>
      <c r="G16" s="220" t="s">
        <v>85</v>
      </c>
      <c r="H16" s="223" t="s">
        <v>12960</v>
      </c>
      <c r="J16" s="225">
        <v>1</v>
      </c>
      <c r="K16" s="277">
        <v>8500</v>
      </c>
      <c r="L16" s="263">
        <f t="shared" si="2"/>
        <v>9350</v>
      </c>
      <c r="M16" s="288" t="s">
        <v>1671</v>
      </c>
      <c r="O16" s="219"/>
      <c r="P16" s="459">
        <v>45444</v>
      </c>
      <c r="Q16" s="346">
        <v>7499.9999999999991</v>
      </c>
      <c r="R16" s="261"/>
      <c r="S16" s="242"/>
      <c r="T16" s="219"/>
      <c r="U16" s="287"/>
      <c r="V16" s="287"/>
      <c r="W16" s="287"/>
      <c r="X16" s="287"/>
      <c r="Y16" s="219"/>
      <c r="Z16" s="287"/>
      <c r="AA16" s="287"/>
      <c r="AB16" s="287"/>
      <c r="AC16" s="287"/>
      <c r="AD16" s="211"/>
      <c r="AE16" s="211"/>
      <c r="AF16" s="211"/>
      <c r="AG16" s="211"/>
      <c r="AH16" s="211"/>
      <c r="AI16" s="228" t="s">
        <v>1694</v>
      </c>
      <c r="AJ16" s="286" t="s">
        <v>1708</v>
      </c>
      <c r="AK16" s="228" t="s">
        <v>1724</v>
      </c>
      <c r="AL16" s="211">
        <v>3825</v>
      </c>
      <c r="AN16" s="211"/>
      <c r="AO16" s="211"/>
      <c r="AP16" s="229" t="s">
        <v>12959</v>
      </c>
      <c r="AQ16" s="285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28"/>
      <c r="BH16" s="228"/>
      <c r="BI16" s="228"/>
      <c r="BJ16" s="246"/>
      <c r="BK16" s="255"/>
      <c r="BL16" s="228"/>
      <c r="BM16" s="228"/>
      <c r="BQ16" s="205" t="s">
        <v>1701</v>
      </c>
      <c r="BY16" s="254"/>
      <c r="DN16" s="284">
        <v>8500</v>
      </c>
      <c r="DO16" s="283">
        <f t="shared" si="3"/>
        <v>9350</v>
      </c>
      <c r="DP16" s="349">
        <v>45444</v>
      </c>
      <c r="DQ16" s="282"/>
      <c r="DR16" s="281"/>
      <c r="DS16" s="280"/>
      <c r="DT16" s="279"/>
      <c r="DU16" s="348" t="s">
        <v>2007</v>
      </c>
      <c r="DV16" s="194"/>
    </row>
    <row r="17" spans="1:126" ht="16.350000000000001" customHeight="1">
      <c r="A17" s="207" t="s">
        <v>1855</v>
      </c>
      <c r="B17" s="227" t="s">
        <v>12958</v>
      </c>
      <c r="D17" s="959" t="s">
        <v>12957</v>
      </c>
      <c r="E17" s="224" t="str">
        <f t="shared" si="1"/>
        <v>051855</v>
      </c>
      <c r="F17" s="207" t="s">
        <v>66</v>
      </c>
      <c r="G17" s="220" t="s">
        <v>12956</v>
      </c>
      <c r="H17" s="223" t="s">
        <v>12952</v>
      </c>
      <c r="J17" s="225">
        <v>1</v>
      </c>
      <c r="K17" s="212">
        <v>1999.9999999999998</v>
      </c>
      <c r="L17" s="263">
        <f t="shared" si="2"/>
        <v>2200</v>
      </c>
      <c r="M17" s="288" t="s">
        <v>1671</v>
      </c>
      <c r="O17" s="219"/>
      <c r="P17" s="347"/>
      <c r="Q17" s="244"/>
      <c r="R17" s="261"/>
      <c r="S17" s="242"/>
      <c r="T17" s="219"/>
      <c r="U17" s="287"/>
      <c r="V17" s="287"/>
      <c r="W17" s="287"/>
      <c r="X17" s="287"/>
      <c r="Y17" s="219"/>
      <c r="Z17" s="287"/>
      <c r="AA17" s="287"/>
      <c r="AB17" s="287"/>
      <c r="AC17" s="287"/>
      <c r="AD17" s="211"/>
      <c r="AE17" s="211"/>
      <c r="AF17" s="211"/>
      <c r="AG17" s="211"/>
      <c r="AH17" s="211"/>
      <c r="AI17" s="228" t="s">
        <v>1694</v>
      </c>
      <c r="AJ17" s="286" t="s">
        <v>1708</v>
      </c>
      <c r="AK17" s="228" t="s">
        <v>1724</v>
      </c>
      <c r="AN17" s="211"/>
      <c r="AO17" s="211"/>
      <c r="AP17" s="229" t="s">
        <v>12951</v>
      </c>
      <c r="AQ17" s="285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28"/>
      <c r="BH17" s="228"/>
      <c r="BI17" s="228"/>
      <c r="BJ17" s="246"/>
      <c r="BK17" s="255"/>
      <c r="BL17" s="228"/>
      <c r="BM17" s="228"/>
      <c r="BQ17" s="205" t="s">
        <v>1701</v>
      </c>
      <c r="BY17" s="254"/>
      <c r="DN17" s="284"/>
      <c r="DO17" s="283"/>
      <c r="DP17" s="278"/>
      <c r="DQ17" s="282"/>
      <c r="DR17" s="281"/>
      <c r="DS17" s="280"/>
      <c r="DT17" s="279"/>
      <c r="DU17" s="278"/>
      <c r="DV17" s="194"/>
    </row>
    <row r="18" spans="1:126" ht="16.350000000000001" customHeight="1">
      <c r="A18" s="207" t="s">
        <v>1855</v>
      </c>
      <c r="B18" s="227" t="s">
        <v>12955</v>
      </c>
      <c r="D18" s="959" t="s">
        <v>12954</v>
      </c>
      <c r="E18" s="224" t="str">
        <f t="shared" si="1"/>
        <v>051886</v>
      </c>
      <c r="F18" s="207" t="s">
        <v>66</v>
      </c>
      <c r="G18" s="220" t="s">
        <v>12953</v>
      </c>
      <c r="H18" s="223" t="s">
        <v>12952</v>
      </c>
      <c r="J18" s="225">
        <v>1</v>
      </c>
      <c r="K18" s="212">
        <v>3499.9999999999995</v>
      </c>
      <c r="L18" s="263">
        <f t="shared" si="2"/>
        <v>3850</v>
      </c>
      <c r="M18" s="288" t="s">
        <v>1671</v>
      </c>
      <c r="O18" s="219"/>
      <c r="P18" s="347"/>
      <c r="Q18" s="244"/>
      <c r="R18" s="261"/>
      <c r="S18" s="242"/>
      <c r="T18" s="219"/>
      <c r="U18" s="287"/>
      <c r="V18" s="287"/>
      <c r="W18" s="287"/>
      <c r="X18" s="287"/>
      <c r="Y18" s="219"/>
      <c r="Z18" s="287"/>
      <c r="AA18" s="287"/>
      <c r="AB18" s="287"/>
      <c r="AC18" s="287"/>
      <c r="AD18" s="211"/>
      <c r="AE18" s="211"/>
      <c r="AF18" s="211"/>
      <c r="AG18" s="211"/>
      <c r="AH18" s="211"/>
      <c r="AI18" s="228" t="s">
        <v>1694</v>
      </c>
      <c r="AJ18" s="286" t="s">
        <v>1708</v>
      </c>
      <c r="AK18" s="228" t="s">
        <v>1724</v>
      </c>
      <c r="AN18" s="211"/>
      <c r="AO18" s="211"/>
      <c r="AP18" s="229" t="s">
        <v>12951</v>
      </c>
      <c r="AQ18" s="285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28"/>
      <c r="BH18" s="228"/>
      <c r="BI18" s="228"/>
      <c r="BJ18" s="246"/>
      <c r="BK18" s="255"/>
      <c r="BL18" s="228"/>
      <c r="BM18" s="228"/>
      <c r="BQ18" s="205" t="s">
        <v>1701</v>
      </c>
      <c r="BY18" s="254"/>
      <c r="DN18" s="284"/>
      <c r="DO18" s="283"/>
      <c r="DP18" s="278"/>
      <c r="DQ18" s="282"/>
      <c r="DR18" s="281"/>
      <c r="DS18" s="280"/>
      <c r="DT18" s="279"/>
      <c r="DU18" s="278"/>
      <c r="DV18" s="194"/>
    </row>
    <row r="19" spans="1:126" ht="16.350000000000001" customHeight="1">
      <c r="A19" s="207" t="s">
        <v>1855</v>
      </c>
      <c r="B19" s="227" t="s">
        <v>12950</v>
      </c>
      <c r="D19" s="959" t="s">
        <v>12949</v>
      </c>
      <c r="E19" s="224" t="str">
        <f t="shared" si="1"/>
        <v>065234</v>
      </c>
      <c r="F19" s="207" t="s">
        <v>66</v>
      </c>
      <c r="G19" s="220" t="s">
        <v>12948</v>
      </c>
      <c r="H19" s="223" t="s">
        <v>12947</v>
      </c>
      <c r="J19" s="225">
        <v>1</v>
      </c>
      <c r="K19" s="212">
        <v>2700</v>
      </c>
      <c r="L19" s="263">
        <f t="shared" si="2"/>
        <v>2970.0000000000005</v>
      </c>
      <c r="M19" s="288" t="s">
        <v>1671</v>
      </c>
      <c r="O19" s="219"/>
      <c r="P19" s="245"/>
      <c r="Q19" s="244"/>
      <c r="R19" s="261"/>
      <c r="S19" s="242"/>
      <c r="T19" s="219"/>
      <c r="U19" s="287"/>
      <c r="V19" s="287"/>
      <c r="W19" s="287"/>
      <c r="X19" s="287"/>
      <c r="Y19" s="219"/>
      <c r="Z19" s="287"/>
      <c r="AA19" s="287"/>
      <c r="AB19" s="287"/>
      <c r="AC19" s="287"/>
      <c r="AD19" s="211"/>
      <c r="AE19" s="211"/>
      <c r="AF19" s="211"/>
      <c r="AG19" s="211"/>
      <c r="AH19" s="211"/>
      <c r="AI19" s="228" t="s">
        <v>12284</v>
      </c>
      <c r="AJ19" s="286" t="s">
        <v>1708</v>
      </c>
      <c r="AK19" s="228" t="s">
        <v>1724</v>
      </c>
      <c r="AN19" s="211"/>
      <c r="AO19" s="211"/>
      <c r="AP19" s="229" t="s">
        <v>12872</v>
      </c>
      <c r="AQ19" s="285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28"/>
      <c r="BH19" s="228"/>
      <c r="BI19" s="228"/>
      <c r="BJ19" s="246"/>
      <c r="BK19" s="255"/>
      <c r="BL19" s="228"/>
      <c r="BM19" s="228"/>
      <c r="BQ19" s="205" t="s">
        <v>1701</v>
      </c>
      <c r="BY19" s="254"/>
      <c r="DN19" s="284"/>
      <c r="DO19" s="283"/>
      <c r="DP19" s="278"/>
      <c r="DQ19" s="282"/>
      <c r="DR19" s="281"/>
      <c r="DS19" s="280"/>
      <c r="DT19" s="279"/>
      <c r="DU19" s="278"/>
      <c r="DV19" s="194"/>
    </row>
    <row r="20" spans="1:126" ht="16.350000000000001" customHeight="1">
      <c r="A20" s="296" t="s">
        <v>1855</v>
      </c>
      <c r="B20" s="295" t="s">
        <v>12946</v>
      </c>
      <c r="C20" s="294"/>
      <c r="D20" s="960" t="s">
        <v>12945</v>
      </c>
      <c r="E20" s="292" t="str">
        <f t="shared" si="1"/>
        <v>065258</v>
      </c>
      <c r="F20" s="296" t="s">
        <v>66</v>
      </c>
      <c r="G20" s="291" t="s">
        <v>12944</v>
      </c>
      <c r="H20" s="223" t="s">
        <v>12943</v>
      </c>
      <c r="J20" s="225">
        <v>1</v>
      </c>
      <c r="K20" s="212">
        <v>4500</v>
      </c>
      <c r="L20" s="263">
        <f t="shared" si="2"/>
        <v>4950</v>
      </c>
      <c r="M20" s="288" t="s">
        <v>1671</v>
      </c>
      <c r="O20" s="219"/>
      <c r="P20" s="245"/>
      <c r="Q20" s="244"/>
      <c r="R20" s="261"/>
      <c r="S20" s="242"/>
      <c r="T20" s="219"/>
      <c r="U20" s="287"/>
      <c r="V20" s="287"/>
      <c r="W20" s="287"/>
      <c r="X20" s="287"/>
      <c r="Y20" s="219"/>
      <c r="Z20" s="287"/>
      <c r="AA20" s="287"/>
      <c r="AB20" s="287"/>
      <c r="AC20" s="287"/>
      <c r="AD20" s="211"/>
      <c r="AE20" s="211"/>
      <c r="AF20" s="211"/>
      <c r="AG20" s="211"/>
      <c r="AH20" s="211"/>
      <c r="AI20" s="228" t="s">
        <v>12284</v>
      </c>
      <c r="AJ20" s="286" t="s">
        <v>1708</v>
      </c>
      <c r="AK20" s="228" t="s">
        <v>1724</v>
      </c>
      <c r="AL20" s="211">
        <v>1890</v>
      </c>
      <c r="AN20" s="211"/>
      <c r="AO20" s="211"/>
      <c r="AP20" s="229" t="s">
        <v>12872</v>
      </c>
      <c r="AQ20" s="285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28"/>
      <c r="BH20" s="228"/>
      <c r="BI20" s="228"/>
      <c r="BJ20" s="246"/>
      <c r="BK20" s="255"/>
      <c r="BL20" s="228"/>
      <c r="BM20" s="228"/>
      <c r="BQ20" s="205" t="s">
        <v>1701</v>
      </c>
      <c r="BY20" s="254"/>
      <c r="DN20" s="284"/>
      <c r="DO20" s="283"/>
      <c r="DP20" s="278"/>
      <c r="DQ20" s="282"/>
      <c r="DR20" s="281"/>
      <c r="DS20" s="280"/>
      <c r="DT20" s="279"/>
      <c r="DU20" s="278"/>
      <c r="DV20" s="194"/>
    </row>
    <row r="21" spans="1:126" ht="16.350000000000001" customHeight="1">
      <c r="A21" s="207" t="s">
        <v>1855</v>
      </c>
      <c r="B21" s="227" t="s">
        <v>86</v>
      </c>
      <c r="D21" s="959" t="s">
        <v>87</v>
      </c>
      <c r="E21" s="224" t="str">
        <f t="shared" si="1"/>
        <v>136996</v>
      </c>
      <c r="F21" s="207" t="s">
        <v>66</v>
      </c>
      <c r="G21" s="220" t="s">
        <v>88</v>
      </c>
      <c r="H21" s="223" t="s">
        <v>12942</v>
      </c>
      <c r="J21" s="225">
        <v>1</v>
      </c>
      <c r="K21" s="277">
        <v>25000</v>
      </c>
      <c r="L21" s="263">
        <f t="shared" si="2"/>
        <v>27500.000000000004</v>
      </c>
      <c r="M21" s="288" t="s">
        <v>1671</v>
      </c>
      <c r="O21" s="219"/>
      <c r="P21" s="459">
        <v>45444</v>
      </c>
      <c r="Q21" s="346">
        <v>22000</v>
      </c>
      <c r="R21" s="261"/>
      <c r="S21" s="242"/>
      <c r="T21" s="219"/>
      <c r="U21" s="287"/>
      <c r="V21" s="287"/>
      <c r="W21" s="287"/>
      <c r="X21" s="287"/>
      <c r="Y21" s="219"/>
      <c r="Z21" s="287"/>
      <c r="AA21" s="287"/>
      <c r="AB21" s="287"/>
      <c r="AC21" s="287"/>
      <c r="AD21" s="211"/>
      <c r="AE21" s="211"/>
      <c r="AF21" s="211"/>
      <c r="AG21" s="211"/>
      <c r="AH21" s="211"/>
      <c r="AI21" s="228" t="s">
        <v>12284</v>
      </c>
      <c r="AJ21" s="286" t="s">
        <v>1708</v>
      </c>
      <c r="AK21" s="228" t="s">
        <v>1724</v>
      </c>
      <c r="AL21" s="211">
        <v>11250</v>
      </c>
      <c r="AN21" s="211"/>
      <c r="AO21" s="211"/>
      <c r="AP21" s="229" t="s">
        <v>12859</v>
      </c>
      <c r="AQ21" s="285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28"/>
      <c r="BH21" s="228"/>
      <c r="BI21" s="228"/>
      <c r="BJ21" s="246"/>
      <c r="BK21" s="255"/>
      <c r="BL21" s="228"/>
      <c r="BM21" s="228"/>
      <c r="BQ21" s="205" t="s">
        <v>1701</v>
      </c>
      <c r="BY21" s="254"/>
      <c r="DN21" s="284">
        <v>25000</v>
      </c>
      <c r="DO21" s="283">
        <f>DN21*1.1</f>
        <v>27500.000000000004</v>
      </c>
      <c r="DP21" s="349">
        <v>45444</v>
      </c>
      <c r="DQ21" s="282"/>
      <c r="DR21" s="281"/>
      <c r="DS21" s="280"/>
      <c r="DT21" s="279"/>
      <c r="DU21" s="348" t="s">
        <v>2007</v>
      </c>
      <c r="DV21" s="194"/>
    </row>
    <row r="22" spans="1:126" ht="16.350000000000001" customHeight="1">
      <c r="A22" s="207" t="s">
        <v>1855</v>
      </c>
      <c r="B22" s="227" t="s">
        <v>89</v>
      </c>
      <c r="D22" s="959" t="s">
        <v>90</v>
      </c>
      <c r="E22" s="224" t="str">
        <f t="shared" si="1"/>
        <v>137009</v>
      </c>
      <c r="F22" s="207" t="s">
        <v>66</v>
      </c>
      <c r="G22" s="220" t="s">
        <v>91</v>
      </c>
      <c r="H22" s="223" t="s">
        <v>12941</v>
      </c>
      <c r="J22" s="225">
        <v>1</v>
      </c>
      <c r="K22" s="277">
        <v>10000</v>
      </c>
      <c r="L22" s="263">
        <f t="shared" si="2"/>
        <v>11000</v>
      </c>
      <c r="M22" s="288" t="s">
        <v>1671</v>
      </c>
      <c r="O22" s="219"/>
      <c r="P22" s="459">
        <v>45444</v>
      </c>
      <c r="Q22" s="346">
        <v>7999.9999999999991</v>
      </c>
      <c r="R22" s="261"/>
      <c r="S22" s="242"/>
      <c r="T22" s="219"/>
      <c r="U22" s="287"/>
      <c r="V22" s="287"/>
      <c r="W22" s="287"/>
      <c r="X22" s="287"/>
      <c r="Y22" s="219"/>
      <c r="Z22" s="287"/>
      <c r="AA22" s="287"/>
      <c r="AB22" s="287"/>
      <c r="AC22" s="287"/>
      <c r="AD22" s="211"/>
      <c r="AE22" s="211"/>
      <c r="AF22" s="211"/>
      <c r="AG22" s="211"/>
      <c r="AH22" s="211"/>
      <c r="AI22" s="228" t="s">
        <v>1694</v>
      </c>
      <c r="AJ22" s="286" t="s">
        <v>1708</v>
      </c>
      <c r="AK22" s="228" t="s">
        <v>1724</v>
      </c>
      <c r="AL22" s="211">
        <v>4500</v>
      </c>
      <c r="AN22" s="211"/>
      <c r="AO22" s="211"/>
      <c r="AP22" s="229" t="s">
        <v>2634</v>
      </c>
      <c r="AQ22" s="285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28"/>
      <c r="BH22" s="228"/>
      <c r="BI22" s="228"/>
      <c r="BJ22" s="246"/>
      <c r="BK22" s="255"/>
      <c r="BL22" s="228"/>
      <c r="BM22" s="228"/>
      <c r="BQ22" s="205" t="s">
        <v>1701</v>
      </c>
      <c r="BY22" s="254"/>
      <c r="DN22" s="284">
        <v>10000</v>
      </c>
      <c r="DO22" s="283">
        <f>DN22*1.1</f>
        <v>11000</v>
      </c>
      <c r="DP22" s="349">
        <v>45444</v>
      </c>
      <c r="DQ22" s="282"/>
      <c r="DR22" s="281"/>
      <c r="DS22" s="280"/>
      <c r="DT22" s="279"/>
      <c r="DU22" s="348" t="s">
        <v>2007</v>
      </c>
      <c r="DV22" s="194"/>
    </row>
    <row r="23" spans="1:126" ht="16.350000000000001" customHeight="1">
      <c r="A23" s="207" t="s">
        <v>1855</v>
      </c>
      <c r="B23" s="227" t="s">
        <v>12940</v>
      </c>
      <c r="D23" s="959" t="s">
        <v>12939</v>
      </c>
      <c r="E23" s="224" t="str">
        <f t="shared" si="1"/>
        <v>097310</v>
      </c>
      <c r="F23" s="207" t="s">
        <v>66</v>
      </c>
      <c r="G23" s="220" t="s">
        <v>12938</v>
      </c>
      <c r="H23" s="223" t="s">
        <v>12934</v>
      </c>
      <c r="J23" s="225">
        <v>1</v>
      </c>
      <c r="K23" s="212">
        <v>3899.9999999999995</v>
      </c>
      <c r="L23" s="263">
        <f t="shared" si="2"/>
        <v>4290</v>
      </c>
      <c r="M23" s="288" t="s">
        <v>1671</v>
      </c>
      <c r="O23" s="219"/>
      <c r="P23" s="245"/>
      <c r="Q23" s="244"/>
      <c r="R23" s="261"/>
      <c r="S23" s="242"/>
      <c r="T23" s="219"/>
      <c r="U23" s="287"/>
      <c r="V23" s="287"/>
      <c r="W23" s="287"/>
      <c r="X23" s="287"/>
      <c r="Y23" s="219"/>
      <c r="Z23" s="287"/>
      <c r="AA23" s="287"/>
      <c r="AB23" s="287"/>
      <c r="AC23" s="287"/>
      <c r="AD23" s="211"/>
      <c r="AE23" s="211"/>
      <c r="AF23" s="211"/>
      <c r="AG23" s="211"/>
      <c r="AH23" s="211"/>
      <c r="AI23" s="228" t="s">
        <v>1694</v>
      </c>
      <c r="AJ23" s="286" t="s">
        <v>1708</v>
      </c>
      <c r="AK23" s="228" t="s">
        <v>1724</v>
      </c>
      <c r="AN23" s="211"/>
      <c r="AO23" s="211"/>
      <c r="AP23" s="229" t="s">
        <v>12872</v>
      </c>
      <c r="AQ23" s="285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28"/>
      <c r="BH23" s="228"/>
      <c r="BI23" s="228"/>
      <c r="BJ23" s="246"/>
      <c r="BK23" s="255"/>
      <c r="BL23" s="228"/>
      <c r="BM23" s="228"/>
      <c r="BQ23" s="205" t="s">
        <v>1701</v>
      </c>
      <c r="BY23" s="254"/>
      <c r="DN23" s="284"/>
      <c r="DO23" s="283"/>
      <c r="DP23" s="278"/>
      <c r="DQ23" s="282"/>
      <c r="DR23" s="281"/>
      <c r="DS23" s="280"/>
      <c r="DT23" s="279"/>
      <c r="DU23" s="278"/>
      <c r="DV23" s="194"/>
    </row>
    <row r="24" spans="1:126" ht="17.100000000000001" customHeight="1">
      <c r="A24" s="207" t="s">
        <v>1855</v>
      </c>
      <c r="B24" s="227" t="s">
        <v>12937</v>
      </c>
      <c r="D24" s="959" t="s">
        <v>12936</v>
      </c>
      <c r="E24" s="224" t="str">
        <f t="shared" si="1"/>
        <v>097242</v>
      </c>
      <c r="F24" s="207" t="s">
        <v>66</v>
      </c>
      <c r="G24" s="220" t="s">
        <v>12935</v>
      </c>
      <c r="H24" s="223" t="s">
        <v>12934</v>
      </c>
      <c r="J24" s="225">
        <v>1</v>
      </c>
      <c r="K24" s="212">
        <v>3899.9999999999995</v>
      </c>
      <c r="L24" s="263">
        <f t="shared" si="2"/>
        <v>4290</v>
      </c>
      <c r="M24" s="288" t="s">
        <v>1671</v>
      </c>
      <c r="O24" s="219"/>
      <c r="P24" s="245"/>
      <c r="Q24" s="244"/>
      <c r="R24" s="261"/>
      <c r="S24" s="242"/>
      <c r="T24" s="219"/>
      <c r="U24" s="287"/>
      <c r="V24" s="287"/>
      <c r="W24" s="287"/>
      <c r="X24" s="287"/>
      <c r="Y24" s="219"/>
      <c r="Z24" s="287"/>
      <c r="AA24" s="287"/>
      <c r="AB24" s="287"/>
      <c r="AC24" s="287"/>
      <c r="AD24" s="211"/>
      <c r="AE24" s="211"/>
      <c r="AF24" s="211"/>
      <c r="AG24" s="211"/>
      <c r="AH24" s="211"/>
      <c r="AI24" s="228" t="s">
        <v>1694</v>
      </c>
      <c r="AJ24" s="286" t="s">
        <v>1708</v>
      </c>
      <c r="AK24" s="228" t="s">
        <v>1724</v>
      </c>
      <c r="AN24" s="211"/>
      <c r="AO24" s="211"/>
      <c r="AP24" s="229" t="s">
        <v>12872</v>
      </c>
      <c r="AQ24" s="285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28"/>
      <c r="BH24" s="228"/>
      <c r="BI24" s="228"/>
      <c r="BJ24" s="246"/>
      <c r="BK24" s="255"/>
      <c r="BL24" s="228"/>
      <c r="BM24" s="228"/>
      <c r="BQ24" s="205" t="s">
        <v>1701</v>
      </c>
      <c r="BY24" s="254"/>
      <c r="DN24" s="284"/>
      <c r="DO24" s="283"/>
      <c r="DP24" s="278"/>
      <c r="DQ24" s="282"/>
      <c r="DR24" s="281"/>
      <c r="DS24" s="280"/>
      <c r="DT24" s="279"/>
      <c r="DU24" s="278"/>
      <c r="DV24" s="194"/>
    </row>
    <row r="25" spans="1:126" ht="16.350000000000001" customHeight="1">
      <c r="A25" s="207" t="s">
        <v>3189</v>
      </c>
      <c r="B25" s="227" t="s">
        <v>12933</v>
      </c>
      <c r="D25" s="959" t="s">
        <v>12932</v>
      </c>
      <c r="E25" s="224" t="str">
        <f t="shared" si="1"/>
        <v>431954</v>
      </c>
      <c r="F25" s="207" t="s">
        <v>66</v>
      </c>
      <c r="G25" s="387" t="s">
        <v>12931</v>
      </c>
      <c r="H25" s="223" t="s">
        <v>12930</v>
      </c>
      <c r="J25" s="225">
        <v>1</v>
      </c>
      <c r="K25" s="212">
        <v>2500</v>
      </c>
      <c r="L25" s="263">
        <f t="shared" si="2"/>
        <v>2750</v>
      </c>
      <c r="M25" s="288" t="s">
        <v>1671</v>
      </c>
      <c r="N25" s="306"/>
      <c r="O25" s="306"/>
      <c r="P25" s="245"/>
      <c r="Q25" s="244"/>
      <c r="R25" s="261"/>
      <c r="S25" s="242"/>
      <c r="T25" s="219"/>
      <c r="U25" s="287"/>
      <c r="V25" s="287"/>
      <c r="W25" s="287"/>
      <c r="X25" s="287"/>
      <c r="Y25" s="219"/>
      <c r="Z25" s="287"/>
      <c r="AA25" s="287"/>
      <c r="AB25" s="287"/>
      <c r="AC25" s="287"/>
      <c r="AD25" s="211"/>
      <c r="AE25" s="211"/>
      <c r="AF25" s="211"/>
      <c r="AG25" s="211"/>
      <c r="AH25" s="211"/>
      <c r="AI25" s="228" t="s">
        <v>1694</v>
      </c>
      <c r="AJ25" s="286" t="s">
        <v>1708</v>
      </c>
      <c r="AK25" s="228" t="s">
        <v>1724</v>
      </c>
      <c r="AN25" s="211"/>
      <c r="AO25" s="211"/>
      <c r="AP25" s="229" t="s">
        <v>12929</v>
      </c>
      <c r="AQ25" s="285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28"/>
      <c r="BH25" s="228"/>
      <c r="BI25" s="228"/>
      <c r="BJ25" s="246" t="s">
        <v>2673</v>
      </c>
      <c r="BK25" s="255"/>
      <c r="BL25" s="228"/>
      <c r="BM25" s="228"/>
      <c r="BP25" s="204" t="s">
        <v>1701</v>
      </c>
      <c r="BY25" s="254"/>
      <c r="DN25" s="284"/>
      <c r="DO25" s="283"/>
      <c r="DP25" s="278"/>
      <c r="DQ25" s="282"/>
      <c r="DR25" s="281"/>
      <c r="DS25" s="280"/>
      <c r="DT25" s="279"/>
      <c r="DU25" s="278"/>
      <c r="DV25" s="194"/>
    </row>
    <row r="26" spans="1:126" ht="16.350000000000001" customHeight="1">
      <c r="A26" s="207" t="s">
        <v>1855</v>
      </c>
      <c r="B26" s="227" t="s">
        <v>12928</v>
      </c>
      <c r="D26" s="959" t="s">
        <v>12927</v>
      </c>
      <c r="E26" s="224" t="str">
        <f t="shared" si="1"/>
        <v>092926</v>
      </c>
      <c r="F26" s="207" t="s">
        <v>66</v>
      </c>
      <c r="G26" s="220" t="s">
        <v>12926</v>
      </c>
      <c r="H26" s="223" t="s">
        <v>12925</v>
      </c>
      <c r="J26" s="225">
        <v>1</v>
      </c>
      <c r="K26" s="212">
        <v>6999.9999999999991</v>
      </c>
      <c r="L26" s="263">
        <f t="shared" si="2"/>
        <v>7700</v>
      </c>
      <c r="M26" s="288" t="s">
        <v>900</v>
      </c>
      <c r="O26" s="219"/>
      <c r="P26" s="245"/>
      <c r="Q26" s="244"/>
      <c r="R26" s="261"/>
      <c r="S26" s="242"/>
      <c r="T26" s="219"/>
      <c r="U26" s="287"/>
      <c r="V26" s="287"/>
      <c r="W26" s="287"/>
      <c r="X26" s="287"/>
      <c r="Y26" s="219"/>
      <c r="Z26" s="287"/>
      <c r="AA26" s="287"/>
      <c r="AB26" s="287"/>
      <c r="AC26" s="287"/>
      <c r="AD26" s="211"/>
      <c r="AE26" s="211"/>
      <c r="AF26" s="211"/>
      <c r="AG26" s="211"/>
      <c r="AH26" s="211"/>
      <c r="AI26" s="228" t="s">
        <v>1694</v>
      </c>
      <c r="AJ26" s="286" t="s">
        <v>1708</v>
      </c>
      <c r="AK26" s="228" t="s">
        <v>1724</v>
      </c>
      <c r="AN26" s="211"/>
      <c r="AO26" s="211"/>
      <c r="AP26" s="229" t="s">
        <v>12840</v>
      </c>
      <c r="AQ26" s="285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28"/>
      <c r="BH26" s="228"/>
      <c r="BI26" s="228"/>
      <c r="BJ26" s="246"/>
      <c r="BK26" s="255"/>
      <c r="BL26" s="228"/>
      <c r="BM26" s="228"/>
      <c r="BQ26" s="205" t="s">
        <v>1701</v>
      </c>
      <c r="BY26" s="254"/>
      <c r="DN26" s="284"/>
      <c r="DO26" s="283"/>
      <c r="DP26" s="278"/>
      <c r="DQ26" s="282"/>
      <c r="DR26" s="281"/>
      <c r="DS26" s="280"/>
      <c r="DT26" s="279"/>
      <c r="DU26" s="278"/>
      <c r="DV26" s="194"/>
    </row>
    <row r="27" spans="1:126" ht="16.350000000000001" customHeight="1">
      <c r="A27" s="207" t="s">
        <v>1855</v>
      </c>
      <c r="B27" s="227" t="s">
        <v>12924</v>
      </c>
      <c r="D27" s="959" t="s">
        <v>12923</v>
      </c>
      <c r="E27" s="224" t="str">
        <f t="shared" si="1"/>
        <v>095729</v>
      </c>
      <c r="F27" s="207" t="s">
        <v>66</v>
      </c>
      <c r="G27" s="220" t="s">
        <v>12922</v>
      </c>
      <c r="H27" s="223" t="s">
        <v>12921</v>
      </c>
      <c r="J27" s="225">
        <v>1</v>
      </c>
      <c r="K27" s="212">
        <v>7499.9999999999991</v>
      </c>
      <c r="L27" s="263">
        <f t="shared" si="2"/>
        <v>8250</v>
      </c>
      <c r="M27" s="288" t="s">
        <v>1671</v>
      </c>
      <c r="O27" s="219"/>
      <c r="P27" s="245"/>
      <c r="Q27" s="244"/>
      <c r="R27" s="261"/>
      <c r="S27" s="242"/>
      <c r="T27" s="219"/>
      <c r="U27" s="287"/>
      <c r="V27" s="287"/>
      <c r="W27" s="287"/>
      <c r="X27" s="287"/>
      <c r="Y27" s="219"/>
      <c r="Z27" s="287"/>
      <c r="AA27" s="287"/>
      <c r="AB27" s="287"/>
      <c r="AC27" s="287"/>
      <c r="AD27" s="211"/>
      <c r="AE27" s="211"/>
      <c r="AF27" s="211"/>
      <c r="AG27" s="211"/>
      <c r="AH27" s="211"/>
      <c r="AI27" s="228" t="s">
        <v>1694</v>
      </c>
      <c r="AJ27" s="286" t="s">
        <v>1708</v>
      </c>
      <c r="AK27" s="228" t="s">
        <v>1724</v>
      </c>
      <c r="AN27" s="211"/>
      <c r="AO27" s="211"/>
      <c r="AP27" s="229" t="s">
        <v>12840</v>
      </c>
      <c r="AQ27" s="285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28"/>
      <c r="BH27" s="228"/>
      <c r="BI27" s="228"/>
      <c r="BJ27" s="246"/>
      <c r="BK27" s="255"/>
      <c r="BL27" s="228"/>
      <c r="BM27" s="228"/>
      <c r="BQ27" s="205" t="s">
        <v>1701</v>
      </c>
      <c r="BY27" s="254"/>
      <c r="DN27" s="284"/>
      <c r="DO27" s="283"/>
      <c r="DP27" s="278"/>
      <c r="DQ27" s="282"/>
      <c r="DR27" s="281"/>
      <c r="DS27" s="280"/>
      <c r="DT27" s="279"/>
      <c r="DU27" s="278"/>
      <c r="DV27" s="194"/>
    </row>
    <row r="28" spans="1:126" ht="16.350000000000001" customHeight="1">
      <c r="A28" s="207" t="s">
        <v>1855</v>
      </c>
      <c r="B28" s="227" t="s">
        <v>12920</v>
      </c>
      <c r="D28" s="959" t="s">
        <v>12919</v>
      </c>
      <c r="E28" s="224" t="str">
        <f t="shared" si="1"/>
        <v>090960</v>
      </c>
      <c r="F28" s="207" t="s">
        <v>66</v>
      </c>
      <c r="G28" s="220" t="s">
        <v>12918</v>
      </c>
      <c r="H28" s="223" t="s">
        <v>12917</v>
      </c>
      <c r="J28" s="225">
        <v>1</v>
      </c>
      <c r="K28" s="212">
        <v>2700</v>
      </c>
      <c r="L28" s="263">
        <f t="shared" si="2"/>
        <v>2970.0000000000005</v>
      </c>
      <c r="M28" s="288" t="s">
        <v>1671</v>
      </c>
      <c r="O28" s="219"/>
      <c r="P28" s="245"/>
      <c r="Q28" s="244"/>
      <c r="R28" s="261"/>
      <c r="S28" s="242"/>
      <c r="T28" s="219"/>
      <c r="U28" s="287"/>
      <c r="V28" s="287"/>
      <c r="W28" s="287"/>
      <c r="X28" s="287"/>
      <c r="Y28" s="219"/>
      <c r="Z28" s="287"/>
      <c r="AA28" s="287"/>
      <c r="AB28" s="287"/>
      <c r="AC28" s="287"/>
      <c r="AD28" s="211"/>
      <c r="AE28" s="211"/>
      <c r="AF28" s="211"/>
      <c r="AG28" s="211"/>
      <c r="AH28" s="211"/>
      <c r="AI28" s="228" t="s">
        <v>1694</v>
      </c>
      <c r="AJ28" s="286" t="s">
        <v>1708</v>
      </c>
      <c r="AK28" s="228" t="s">
        <v>1724</v>
      </c>
      <c r="AN28" s="211"/>
      <c r="AO28" s="211"/>
      <c r="AP28" s="229" t="s">
        <v>12840</v>
      </c>
      <c r="AQ28" s="285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28"/>
      <c r="BH28" s="228"/>
      <c r="BI28" s="228"/>
      <c r="BJ28" s="246"/>
      <c r="BK28" s="255"/>
      <c r="BL28" s="228"/>
      <c r="BM28" s="228"/>
      <c r="BQ28" s="205" t="s">
        <v>1701</v>
      </c>
      <c r="BY28" s="254"/>
      <c r="DN28" s="284"/>
      <c r="DO28" s="283"/>
      <c r="DP28" s="278"/>
      <c r="DQ28" s="282"/>
      <c r="DR28" s="281"/>
      <c r="DS28" s="280"/>
      <c r="DT28" s="279"/>
      <c r="DU28" s="278"/>
      <c r="DV28" s="194"/>
    </row>
    <row r="29" spans="1:126" ht="16.350000000000001" customHeight="1">
      <c r="A29" s="207" t="s">
        <v>1855</v>
      </c>
      <c r="B29" s="227" t="s">
        <v>12916</v>
      </c>
      <c r="D29" s="959" t="s">
        <v>12915</v>
      </c>
      <c r="E29" s="224" t="str">
        <f t="shared" si="1"/>
        <v>090908</v>
      </c>
      <c r="F29" s="207" t="s">
        <v>66</v>
      </c>
      <c r="G29" s="220" t="s">
        <v>12914</v>
      </c>
      <c r="H29" s="223" t="s">
        <v>12913</v>
      </c>
      <c r="J29" s="225">
        <v>1</v>
      </c>
      <c r="K29" s="212">
        <v>3499.9999999999995</v>
      </c>
      <c r="L29" s="263">
        <f t="shared" si="2"/>
        <v>3850</v>
      </c>
      <c r="M29" s="288" t="s">
        <v>1671</v>
      </c>
      <c r="O29" s="219"/>
      <c r="P29" s="245"/>
      <c r="Q29" s="244"/>
      <c r="R29" s="261"/>
      <c r="S29" s="242"/>
      <c r="T29" s="219"/>
      <c r="U29" s="287"/>
      <c r="V29" s="287"/>
      <c r="W29" s="287"/>
      <c r="X29" s="287"/>
      <c r="Y29" s="219"/>
      <c r="Z29" s="287"/>
      <c r="AA29" s="287"/>
      <c r="AB29" s="287"/>
      <c r="AC29" s="287"/>
      <c r="AD29" s="211"/>
      <c r="AE29" s="211"/>
      <c r="AF29" s="211"/>
      <c r="AG29" s="211"/>
      <c r="AH29" s="211"/>
      <c r="AI29" s="228" t="s">
        <v>1694</v>
      </c>
      <c r="AJ29" s="286" t="s">
        <v>1708</v>
      </c>
      <c r="AK29" s="228" t="s">
        <v>1724</v>
      </c>
      <c r="AN29" s="211"/>
      <c r="AO29" s="211"/>
      <c r="AP29" s="229" t="s">
        <v>12840</v>
      </c>
      <c r="AQ29" s="285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28"/>
      <c r="BH29" s="228"/>
      <c r="BI29" s="228"/>
      <c r="BJ29" s="246"/>
      <c r="BK29" s="255"/>
      <c r="BL29" s="228"/>
      <c r="BM29" s="228"/>
      <c r="BQ29" s="205" t="s">
        <v>1701</v>
      </c>
      <c r="BY29" s="254"/>
      <c r="DN29" s="284"/>
      <c r="DO29" s="283"/>
      <c r="DP29" s="278"/>
      <c r="DQ29" s="282"/>
      <c r="DR29" s="281"/>
      <c r="DS29" s="280"/>
      <c r="DT29" s="279"/>
      <c r="DU29" s="278"/>
      <c r="DV29" s="194"/>
    </row>
    <row r="30" spans="1:126" ht="16.350000000000001" customHeight="1">
      <c r="A30" s="207" t="s">
        <v>1855</v>
      </c>
      <c r="B30" s="227" t="s">
        <v>12912</v>
      </c>
      <c r="D30" s="959" t="s">
        <v>12911</v>
      </c>
      <c r="E30" s="224" t="str">
        <f t="shared" si="1"/>
        <v>099185</v>
      </c>
      <c r="F30" s="207" t="s">
        <v>66</v>
      </c>
      <c r="G30" s="220" t="s">
        <v>12910</v>
      </c>
      <c r="H30" s="223" t="s">
        <v>12909</v>
      </c>
      <c r="J30" s="225">
        <v>1</v>
      </c>
      <c r="K30" s="212">
        <v>6399.9999999999991</v>
      </c>
      <c r="L30" s="263">
        <f t="shared" si="2"/>
        <v>7040</v>
      </c>
      <c r="M30" s="288" t="s">
        <v>1671</v>
      </c>
      <c r="O30" s="219"/>
      <c r="P30" s="245"/>
      <c r="Q30" s="244"/>
      <c r="R30" s="261"/>
      <c r="S30" s="242"/>
      <c r="T30" s="219"/>
      <c r="U30" s="287"/>
      <c r="V30" s="287"/>
      <c r="W30" s="287"/>
      <c r="X30" s="287"/>
      <c r="Y30" s="219"/>
      <c r="Z30" s="287"/>
      <c r="AA30" s="287"/>
      <c r="AB30" s="287"/>
      <c r="AC30" s="287"/>
      <c r="AD30" s="211"/>
      <c r="AE30" s="211"/>
      <c r="AF30" s="211"/>
      <c r="AG30" s="211"/>
      <c r="AH30" s="211"/>
      <c r="AI30" s="228" t="s">
        <v>1694</v>
      </c>
      <c r="AJ30" s="286" t="s">
        <v>1708</v>
      </c>
      <c r="AK30" s="228" t="s">
        <v>1724</v>
      </c>
      <c r="AN30" s="211"/>
      <c r="AO30" s="211"/>
      <c r="AP30" s="229" t="s">
        <v>12840</v>
      </c>
      <c r="AQ30" s="285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28"/>
      <c r="BH30" s="228"/>
      <c r="BI30" s="228"/>
      <c r="BJ30" s="246"/>
      <c r="BK30" s="255"/>
      <c r="BL30" s="228"/>
      <c r="BM30" s="228"/>
      <c r="BQ30" s="205" t="s">
        <v>1701</v>
      </c>
      <c r="BY30" s="254"/>
      <c r="DN30" s="284"/>
      <c r="DO30" s="283"/>
      <c r="DP30" s="278"/>
      <c r="DQ30" s="282"/>
      <c r="DR30" s="281"/>
      <c r="DS30" s="280"/>
      <c r="DT30" s="279"/>
      <c r="DU30" s="278"/>
      <c r="DV30" s="194"/>
    </row>
    <row r="31" spans="1:126" ht="16.350000000000001" customHeight="1">
      <c r="A31" s="207" t="s">
        <v>1855</v>
      </c>
      <c r="B31" s="227" t="s">
        <v>12908</v>
      </c>
      <c r="D31" s="959" t="s">
        <v>12907</v>
      </c>
      <c r="E31" s="224" t="str">
        <f t="shared" si="1"/>
        <v>425281</v>
      </c>
      <c r="F31" s="207" t="s">
        <v>66</v>
      </c>
      <c r="G31" s="220" t="s">
        <v>12906</v>
      </c>
      <c r="H31" s="223" t="s">
        <v>12905</v>
      </c>
      <c r="J31" s="225">
        <v>1</v>
      </c>
      <c r="K31" s="212">
        <v>7799.9999999999991</v>
      </c>
      <c r="L31" s="263">
        <f t="shared" si="2"/>
        <v>8580</v>
      </c>
      <c r="M31" s="262" t="s">
        <v>900</v>
      </c>
      <c r="O31" s="219"/>
      <c r="P31" s="245"/>
      <c r="Q31" s="244"/>
      <c r="R31" s="350"/>
      <c r="S31" s="242"/>
      <c r="T31" s="219"/>
      <c r="U31" s="287"/>
      <c r="V31" s="287"/>
      <c r="W31" s="287"/>
      <c r="X31" s="287"/>
      <c r="Y31" s="219"/>
      <c r="Z31" s="287"/>
      <c r="AA31" s="287"/>
      <c r="AB31" s="287"/>
      <c r="AC31" s="287"/>
      <c r="AD31" s="211"/>
      <c r="AE31" s="211"/>
      <c r="AF31" s="211"/>
      <c r="AG31" s="211"/>
      <c r="AH31" s="211"/>
      <c r="AI31" s="228" t="s">
        <v>1694</v>
      </c>
      <c r="AJ31" s="286" t="s">
        <v>1708</v>
      </c>
      <c r="AK31" s="228" t="s">
        <v>1724</v>
      </c>
      <c r="AN31" s="211"/>
      <c r="AO31" s="211"/>
      <c r="AP31" s="229" t="s">
        <v>2634</v>
      </c>
      <c r="AQ31" s="285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28"/>
      <c r="BH31" s="228"/>
      <c r="BI31" s="228"/>
      <c r="BJ31" s="246"/>
      <c r="BK31" s="255"/>
      <c r="BL31" s="228"/>
      <c r="BM31" s="228"/>
      <c r="BQ31" s="205" t="s">
        <v>1701</v>
      </c>
      <c r="BY31" s="254"/>
      <c r="DN31" s="284"/>
      <c r="DO31" s="283"/>
      <c r="DP31" s="278"/>
      <c r="DQ31" s="282"/>
      <c r="DR31" s="281"/>
      <c r="DS31" s="280"/>
      <c r="DT31" s="279"/>
      <c r="DU31" s="278"/>
      <c r="DV31" s="194"/>
    </row>
    <row r="32" spans="1:126" ht="16.350000000000001" customHeight="1">
      <c r="A32" s="207" t="s">
        <v>1855</v>
      </c>
      <c r="B32" s="227" t="s">
        <v>12904</v>
      </c>
      <c r="D32" s="959" t="s">
        <v>12903</v>
      </c>
      <c r="E32" s="224" t="str">
        <f t="shared" si="1"/>
        <v>425298</v>
      </c>
      <c r="F32" s="207" t="s">
        <v>66</v>
      </c>
      <c r="G32" s="220" t="s">
        <v>12902</v>
      </c>
      <c r="H32" s="223" t="s">
        <v>12901</v>
      </c>
      <c r="J32" s="225">
        <v>1</v>
      </c>
      <c r="K32" s="212">
        <v>7799.9999999999991</v>
      </c>
      <c r="L32" s="263">
        <f t="shared" si="2"/>
        <v>8580</v>
      </c>
      <c r="M32" s="288" t="s">
        <v>1671</v>
      </c>
      <c r="O32" s="219"/>
      <c r="P32" s="245"/>
      <c r="Q32" s="244"/>
      <c r="R32" s="261"/>
      <c r="S32" s="242"/>
      <c r="T32" s="219"/>
      <c r="U32" s="287"/>
      <c r="V32" s="287"/>
      <c r="W32" s="287"/>
      <c r="X32" s="287"/>
      <c r="Y32" s="219"/>
      <c r="Z32" s="287"/>
      <c r="AA32" s="287"/>
      <c r="AB32" s="287"/>
      <c r="AC32" s="287"/>
      <c r="AD32" s="211"/>
      <c r="AE32" s="211"/>
      <c r="AF32" s="211"/>
      <c r="AG32" s="211"/>
      <c r="AH32" s="211"/>
      <c r="AI32" s="228" t="s">
        <v>1694</v>
      </c>
      <c r="AJ32" s="286" t="s">
        <v>1708</v>
      </c>
      <c r="AK32" s="228" t="s">
        <v>1724</v>
      </c>
      <c r="AN32" s="211"/>
      <c r="AO32" s="211"/>
      <c r="AP32" s="229" t="s">
        <v>2634</v>
      </c>
      <c r="AQ32" s="285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28"/>
      <c r="BH32" s="228"/>
      <c r="BI32" s="228"/>
      <c r="BJ32" s="246"/>
      <c r="BK32" s="255"/>
      <c r="BL32" s="228"/>
      <c r="BM32" s="228"/>
      <c r="BQ32" s="205" t="s">
        <v>1701</v>
      </c>
      <c r="BY32" s="254"/>
      <c r="DN32" s="284"/>
      <c r="DO32" s="283"/>
      <c r="DP32" s="278"/>
      <c r="DQ32" s="282"/>
      <c r="DR32" s="281"/>
      <c r="DS32" s="280"/>
      <c r="DT32" s="279"/>
      <c r="DU32" s="278"/>
      <c r="DV32" s="194"/>
    </row>
    <row r="33" spans="1:126" ht="16.350000000000001" customHeight="1">
      <c r="A33" s="207" t="s">
        <v>1855</v>
      </c>
      <c r="B33" s="227" t="s">
        <v>12900</v>
      </c>
      <c r="D33" s="959" t="s">
        <v>12899</v>
      </c>
      <c r="E33" s="224" t="str">
        <f t="shared" si="1"/>
        <v>090779</v>
      </c>
      <c r="F33" s="207" t="s">
        <v>66</v>
      </c>
      <c r="G33" s="220" t="s">
        <v>12898</v>
      </c>
      <c r="H33" s="223" t="s">
        <v>12897</v>
      </c>
      <c r="J33" s="225">
        <v>1</v>
      </c>
      <c r="K33" s="212">
        <v>2600</v>
      </c>
      <c r="L33" s="263">
        <f t="shared" si="2"/>
        <v>2860.0000000000005</v>
      </c>
      <c r="M33" s="288" t="s">
        <v>1671</v>
      </c>
      <c r="O33" s="219"/>
      <c r="P33" s="245"/>
      <c r="Q33" s="244"/>
      <c r="R33" s="261"/>
      <c r="S33" s="242"/>
      <c r="T33" s="219"/>
      <c r="U33" s="287"/>
      <c r="V33" s="287"/>
      <c r="W33" s="287"/>
      <c r="X33" s="287"/>
      <c r="Y33" s="219"/>
      <c r="Z33" s="287"/>
      <c r="AA33" s="287"/>
      <c r="AB33" s="287"/>
      <c r="AC33" s="287"/>
      <c r="AD33" s="211"/>
      <c r="AE33" s="211"/>
      <c r="AF33" s="211"/>
      <c r="AG33" s="211"/>
      <c r="AH33" s="211"/>
      <c r="AI33" s="228" t="s">
        <v>1694</v>
      </c>
      <c r="AJ33" s="286" t="s">
        <v>1708</v>
      </c>
      <c r="AK33" s="228" t="s">
        <v>1724</v>
      </c>
      <c r="AN33" s="211"/>
      <c r="AO33" s="211"/>
      <c r="AP33" s="229" t="s">
        <v>12872</v>
      </c>
      <c r="AQ33" s="285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28"/>
      <c r="BH33" s="228"/>
      <c r="BI33" s="228"/>
      <c r="BJ33" s="246"/>
      <c r="BK33" s="255"/>
      <c r="BL33" s="228"/>
      <c r="BM33" s="228"/>
      <c r="BQ33" s="205" t="s">
        <v>1701</v>
      </c>
      <c r="BY33" s="254"/>
      <c r="DN33" s="284"/>
      <c r="DO33" s="283"/>
      <c r="DP33" s="278"/>
      <c r="DQ33" s="282"/>
      <c r="DR33" s="281"/>
      <c r="DS33" s="280"/>
      <c r="DT33" s="279"/>
      <c r="DU33" s="278"/>
      <c r="DV33" s="194"/>
    </row>
    <row r="34" spans="1:126" ht="16.350000000000001" customHeight="1">
      <c r="A34" s="207" t="s">
        <v>1855</v>
      </c>
      <c r="B34" s="227" t="s">
        <v>12896</v>
      </c>
      <c r="D34" s="959" t="s">
        <v>12895</v>
      </c>
      <c r="E34" s="224" t="str">
        <f t="shared" si="1"/>
        <v>090762</v>
      </c>
      <c r="F34" s="207" t="s">
        <v>66</v>
      </c>
      <c r="G34" s="220" t="s">
        <v>12894</v>
      </c>
      <c r="H34" s="223" t="s">
        <v>12893</v>
      </c>
      <c r="J34" s="225">
        <v>1</v>
      </c>
      <c r="K34" s="212">
        <v>9000</v>
      </c>
      <c r="L34" s="263">
        <f t="shared" si="2"/>
        <v>9900</v>
      </c>
      <c r="M34" s="288" t="s">
        <v>1671</v>
      </c>
      <c r="O34" s="219"/>
      <c r="P34" s="245"/>
      <c r="Q34" s="244"/>
      <c r="R34" s="261"/>
      <c r="S34" s="242"/>
      <c r="T34" s="219"/>
      <c r="U34" s="287"/>
      <c r="V34" s="287"/>
      <c r="W34" s="287"/>
      <c r="X34" s="287"/>
      <c r="Y34" s="219"/>
      <c r="Z34" s="287"/>
      <c r="AA34" s="287"/>
      <c r="AB34" s="287"/>
      <c r="AC34" s="287"/>
      <c r="AD34" s="211"/>
      <c r="AE34" s="211"/>
      <c r="AF34" s="211"/>
      <c r="AG34" s="211"/>
      <c r="AH34" s="211"/>
      <c r="AI34" s="228" t="s">
        <v>1694</v>
      </c>
      <c r="AJ34" s="286" t="s">
        <v>1708</v>
      </c>
      <c r="AK34" s="228" t="s">
        <v>1724</v>
      </c>
      <c r="AN34" s="211"/>
      <c r="AO34" s="211"/>
      <c r="AP34" s="229" t="s">
        <v>12872</v>
      </c>
      <c r="AQ34" s="285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28"/>
      <c r="BH34" s="228"/>
      <c r="BI34" s="228"/>
      <c r="BJ34" s="246"/>
      <c r="BK34" s="255"/>
      <c r="BL34" s="228"/>
      <c r="BM34" s="228"/>
      <c r="BQ34" s="205" t="s">
        <v>1701</v>
      </c>
      <c r="BY34" s="254"/>
      <c r="DN34" s="284"/>
      <c r="DO34" s="283"/>
      <c r="DP34" s="278"/>
      <c r="DQ34" s="282"/>
      <c r="DR34" s="281"/>
      <c r="DS34" s="280"/>
      <c r="DT34" s="279"/>
      <c r="DU34" s="278"/>
      <c r="DV34" s="194"/>
    </row>
    <row r="35" spans="1:126" ht="16.350000000000001" customHeight="1">
      <c r="A35" s="207" t="s">
        <v>1855</v>
      </c>
      <c r="B35" s="227" t="s">
        <v>12892</v>
      </c>
      <c r="D35" s="959" t="s">
        <v>12891</v>
      </c>
      <c r="E35" s="224" t="str">
        <f t="shared" si="1"/>
        <v>076643</v>
      </c>
      <c r="F35" s="207" t="s">
        <v>66</v>
      </c>
      <c r="G35" s="220" t="s">
        <v>12890</v>
      </c>
      <c r="H35" s="223" t="s">
        <v>12889</v>
      </c>
      <c r="J35" s="225">
        <v>1</v>
      </c>
      <c r="K35" s="212">
        <v>2600</v>
      </c>
      <c r="L35" s="263">
        <f t="shared" si="2"/>
        <v>2860.0000000000005</v>
      </c>
      <c r="M35" s="288" t="s">
        <v>1671</v>
      </c>
      <c r="O35" s="219"/>
      <c r="P35" s="245"/>
      <c r="Q35" s="244"/>
      <c r="R35" s="261"/>
      <c r="S35" s="242"/>
      <c r="T35" s="219"/>
      <c r="U35" s="287"/>
      <c r="V35" s="287"/>
      <c r="W35" s="287"/>
      <c r="X35" s="287"/>
      <c r="Y35" s="219"/>
      <c r="Z35" s="287"/>
      <c r="AA35" s="287"/>
      <c r="AB35" s="287"/>
      <c r="AC35" s="287"/>
      <c r="AD35" s="211"/>
      <c r="AE35" s="211"/>
      <c r="AF35" s="211"/>
      <c r="AG35" s="211"/>
      <c r="AH35" s="211"/>
      <c r="AI35" s="228" t="s">
        <v>1694</v>
      </c>
      <c r="AJ35" s="286" t="s">
        <v>1708</v>
      </c>
      <c r="AK35" s="228" t="s">
        <v>1724</v>
      </c>
      <c r="AN35" s="211"/>
      <c r="AO35" s="211"/>
      <c r="AP35" s="229" t="s">
        <v>12872</v>
      </c>
      <c r="AQ35" s="285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28"/>
      <c r="BH35" s="228"/>
      <c r="BI35" s="228"/>
      <c r="BJ35" s="246"/>
      <c r="BK35" s="255"/>
      <c r="BL35" s="228"/>
      <c r="BM35" s="228"/>
      <c r="BQ35" s="205" t="s">
        <v>1701</v>
      </c>
      <c r="BY35" s="254"/>
      <c r="DN35" s="284"/>
      <c r="DO35" s="283"/>
      <c r="DP35" s="278"/>
      <c r="DQ35" s="282"/>
      <c r="DR35" s="281"/>
      <c r="DS35" s="280"/>
      <c r="DT35" s="279"/>
      <c r="DU35" s="278"/>
      <c r="DV35" s="194"/>
    </row>
    <row r="36" spans="1:126" ht="16.350000000000001" customHeight="1">
      <c r="A36" s="207" t="s">
        <v>1855</v>
      </c>
      <c r="B36" s="227" t="s">
        <v>12888</v>
      </c>
      <c r="D36" s="959" t="s">
        <v>12887</v>
      </c>
      <c r="E36" s="224" t="str">
        <f t="shared" si="1"/>
        <v>076674</v>
      </c>
      <c r="F36" s="207" t="s">
        <v>66</v>
      </c>
      <c r="G36" s="220" t="s">
        <v>12886</v>
      </c>
      <c r="H36" s="223" t="s">
        <v>12885</v>
      </c>
      <c r="J36" s="225">
        <v>1</v>
      </c>
      <c r="K36" s="212">
        <v>3999.9999999999995</v>
      </c>
      <c r="L36" s="263">
        <f t="shared" si="2"/>
        <v>4400</v>
      </c>
      <c r="M36" s="288" t="s">
        <v>1671</v>
      </c>
      <c r="O36" s="219"/>
      <c r="P36" s="245"/>
      <c r="Q36" s="244"/>
      <c r="R36" s="261"/>
      <c r="S36" s="242"/>
      <c r="T36" s="219"/>
      <c r="U36" s="287"/>
      <c r="V36" s="287"/>
      <c r="W36" s="287"/>
      <c r="X36" s="287"/>
      <c r="Y36" s="219"/>
      <c r="Z36" s="287"/>
      <c r="AA36" s="287"/>
      <c r="AB36" s="287"/>
      <c r="AC36" s="287"/>
      <c r="AD36" s="211"/>
      <c r="AE36" s="211"/>
      <c r="AF36" s="211"/>
      <c r="AG36" s="211"/>
      <c r="AH36" s="211"/>
      <c r="AI36" s="228" t="s">
        <v>1694</v>
      </c>
      <c r="AJ36" s="286" t="s">
        <v>1708</v>
      </c>
      <c r="AK36" s="228" t="s">
        <v>1724</v>
      </c>
      <c r="AN36" s="211"/>
      <c r="AO36" s="211"/>
      <c r="AP36" s="229" t="s">
        <v>12872</v>
      </c>
      <c r="AQ36" s="285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28"/>
      <c r="BH36" s="228"/>
      <c r="BI36" s="228"/>
      <c r="BJ36" s="246"/>
      <c r="BK36" s="255"/>
      <c r="BL36" s="228"/>
      <c r="BM36" s="228"/>
      <c r="BP36" s="204" t="s">
        <v>1701</v>
      </c>
      <c r="BY36" s="254"/>
      <c r="DN36" s="284"/>
      <c r="DO36" s="283"/>
      <c r="DP36" s="278"/>
      <c r="DQ36" s="282"/>
      <c r="DR36" s="281"/>
      <c r="DS36" s="280"/>
      <c r="DT36" s="279"/>
      <c r="DU36" s="278"/>
      <c r="DV36" s="194"/>
    </row>
    <row r="37" spans="1:126" ht="16.350000000000001" customHeight="1">
      <c r="A37" s="207" t="s">
        <v>1855</v>
      </c>
      <c r="B37" s="227" t="s">
        <v>12884</v>
      </c>
      <c r="D37" s="959" t="s">
        <v>12883</v>
      </c>
      <c r="E37" s="224" t="str">
        <f t="shared" si="1"/>
        <v>076681</v>
      </c>
      <c r="F37" s="207" t="s">
        <v>66</v>
      </c>
      <c r="G37" s="220" t="s">
        <v>12882</v>
      </c>
      <c r="H37" s="223" t="s">
        <v>12881</v>
      </c>
      <c r="J37" s="225">
        <v>1</v>
      </c>
      <c r="K37" s="212">
        <v>6399.9999999999991</v>
      </c>
      <c r="L37" s="263">
        <f t="shared" si="2"/>
        <v>7040</v>
      </c>
      <c r="M37" s="288" t="s">
        <v>1671</v>
      </c>
      <c r="O37" s="219"/>
      <c r="P37" s="245"/>
      <c r="Q37" s="244"/>
      <c r="R37" s="261"/>
      <c r="S37" s="242"/>
      <c r="T37" s="219"/>
      <c r="U37" s="287"/>
      <c r="V37" s="287"/>
      <c r="W37" s="287"/>
      <c r="X37" s="287"/>
      <c r="Y37" s="219"/>
      <c r="Z37" s="287"/>
      <c r="AA37" s="287"/>
      <c r="AB37" s="287"/>
      <c r="AC37" s="287"/>
      <c r="AD37" s="211"/>
      <c r="AE37" s="211"/>
      <c r="AF37" s="211"/>
      <c r="AG37" s="211"/>
      <c r="AH37" s="211"/>
      <c r="AI37" s="228" t="s">
        <v>1694</v>
      </c>
      <c r="AJ37" s="286" t="s">
        <v>1708</v>
      </c>
      <c r="AK37" s="228" t="s">
        <v>1724</v>
      </c>
      <c r="AN37" s="211"/>
      <c r="AO37" s="211"/>
      <c r="AP37" s="229" t="s">
        <v>12872</v>
      </c>
      <c r="AQ37" s="285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28"/>
      <c r="BH37" s="228"/>
      <c r="BI37" s="228"/>
      <c r="BJ37" s="246"/>
      <c r="BK37" s="255"/>
      <c r="BL37" s="228"/>
      <c r="BM37" s="228"/>
      <c r="BQ37" s="205" t="s">
        <v>1701</v>
      </c>
      <c r="BY37" s="254"/>
      <c r="DN37" s="284"/>
      <c r="DO37" s="283"/>
      <c r="DP37" s="278"/>
      <c r="DQ37" s="282"/>
      <c r="DR37" s="281"/>
      <c r="DS37" s="280"/>
      <c r="DT37" s="279"/>
      <c r="DU37" s="278"/>
      <c r="DV37" s="194"/>
    </row>
    <row r="38" spans="1:126" ht="16.350000000000001" customHeight="1">
      <c r="A38" s="207" t="s">
        <v>1855</v>
      </c>
      <c r="B38" s="227" t="s">
        <v>12880</v>
      </c>
      <c r="D38" s="959" t="s">
        <v>12879</v>
      </c>
      <c r="E38" s="224" t="str">
        <f t="shared" si="1"/>
        <v>076711</v>
      </c>
      <c r="F38" s="207" t="s">
        <v>66</v>
      </c>
      <c r="G38" s="220" t="s">
        <v>12878</v>
      </c>
      <c r="H38" s="223" t="s">
        <v>12877</v>
      </c>
      <c r="J38" s="225">
        <v>1</v>
      </c>
      <c r="K38" s="212">
        <v>3999.9999999999995</v>
      </c>
      <c r="L38" s="263">
        <f t="shared" si="2"/>
        <v>4400</v>
      </c>
      <c r="M38" s="288" t="s">
        <v>1671</v>
      </c>
      <c r="O38" s="219"/>
      <c r="P38" s="245"/>
      <c r="Q38" s="244"/>
      <c r="R38" s="261"/>
      <c r="S38" s="242"/>
      <c r="T38" s="219"/>
      <c r="U38" s="287"/>
      <c r="V38" s="287"/>
      <c r="W38" s="287"/>
      <c r="X38" s="287"/>
      <c r="Y38" s="219"/>
      <c r="Z38" s="287"/>
      <c r="AA38" s="287"/>
      <c r="AB38" s="287"/>
      <c r="AC38" s="287"/>
      <c r="AD38" s="211"/>
      <c r="AE38" s="211"/>
      <c r="AF38" s="211"/>
      <c r="AG38" s="211"/>
      <c r="AH38" s="211"/>
      <c r="AI38" s="228" t="s">
        <v>1694</v>
      </c>
      <c r="AJ38" s="286" t="s">
        <v>1708</v>
      </c>
      <c r="AK38" s="228" t="s">
        <v>1724</v>
      </c>
      <c r="AN38" s="211"/>
      <c r="AO38" s="211"/>
      <c r="AP38" s="229" t="s">
        <v>12872</v>
      </c>
      <c r="AQ38" s="285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28"/>
      <c r="BH38" s="228"/>
      <c r="BI38" s="228"/>
      <c r="BJ38" s="246"/>
      <c r="BK38" s="255"/>
      <c r="BL38" s="228"/>
      <c r="BM38" s="228"/>
      <c r="BQ38" s="205" t="s">
        <v>1701</v>
      </c>
      <c r="BY38" s="254"/>
      <c r="DN38" s="284"/>
      <c r="DO38" s="283"/>
      <c r="DP38" s="278"/>
      <c r="DQ38" s="282"/>
      <c r="DR38" s="281"/>
      <c r="DS38" s="280"/>
      <c r="DT38" s="279"/>
      <c r="DU38" s="278"/>
      <c r="DV38" s="194"/>
    </row>
    <row r="39" spans="1:126" ht="16.350000000000001" customHeight="1">
      <c r="A39" s="207" t="s">
        <v>1855</v>
      </c>
      <c r="B39" s="227" t="s">
        <v>12876</v>
      </c>
      <c r="D39" s="959" t="s">
        <v>12875</v>
      </c>
      <c r="E39" s="224" t="str">
        <f t="shared" si="1"/>
        <v>076735</v>
      </c>
      <c r="F39" s="207" t="s">
        <v>66</v>
      </c>
      <c r="G39" s="220" t="s">
        <v>12874</v>
      </c>
      <c r="H39" s="223" t="s">
        <v>12873</v>
      </c>
      <c r="J39" s="225">
        <v>1</v>
      </c>
      <c r="K39" s="212">
        <v>6499.9999999999991</v>
      </c>
      <c r="L39" s="263">
        <f t="shared" si="2"/>
        <v>7150</v>
      </c>
      <c r="M39" s="288" t="s">
        <v>1671</v>
      </c>
      <c r="O39" s="219"/>
      <c r="P39" s="245"/>
      <c r="Q39" s="244"/>
      <c r="R39" s="261"/>
      <c r="S39" s="242"/>
      <c r="T39" s="219"/>
      <c r="U39" s="287"/>
      <c r="V39" s="287"/>
      <c r="W39" s="287"/>
      <c r="X39" s="287"/>
      <c r="Y39" s="219"/>
      <c r="Z39" s="287"/>
      <c r="AA39" s="287"/>
      <c r="AB39" s="287"/>
      <c r="AC39" s="287"/>
      <c r="AD39" s="211"/>
      <c r="AE39" s="211"/>
      <c r="AF39" s="211"/>
      <c r="AG39" s="211"/>
      <c r="AH39" s="211"/>
      <c r="AI39" s="228" t="s">
        <v>1694</v>
      </c>
      <c r="AJ39" s="286" t="s">
        <v>1708</v>
      </c>
      <c r="AK39" s="228" t="s">
        <v>1724</v>
      </c>
      <c r="AN39" s="211"/>
      <c r="AO39" s="211"/>
      <c r="AP39" s="229" t="s">
        <v>12872</v>
      </c>
      <c r="AQ39" s="285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28"/>
      <c r="BH39" s="228"/>
      <c r="BI39" s="228"/>
      <c r="BJ39" s="246"/>
      <c r="BK39" s="255"/>
      <c r="BL39" s="228"/>
      <c r="BM39" s="228"/>
      <c r="BQ39" s="205" t="s">
        <v>1701</v>
      </c>
      <c r="BY39" s="254"/>
      <c r="DN39" s="284"/>
      <c r="DO39" s="283"/>
      <c r="DP39" s="278"/>
      <c r="DQ39" s="282"/>
      <c r="DR39" s="281"/>
      <c r="DS39" s="280"/>
      <c r="DT39" s="279"/>
      <c r="DU39" s="278"/>
      <c r="DV39" s="194"/>
    </row>
    <row r="40" spans="1:126" ht="16.350000000000001" customHeight="1">
      <c r="A40" s="207" t="s">
        <v>1855</v>
      </c>
      <c r="B40" s="227" t="s">
        <v>12871</v>
      </c>
      <c r="D40" s="959" t="s">
        <v>12870</v>
      </c>
      <c r="E40" s="224" t="str">
        <f t="shared" si="1"/>
        <v>090663</v>
      </c>
      <c r="F40" s="207" t="s">
        <v>66</v>
      </c>
      <c r="G40" s="220" t="s">
        <v>12869</v>
      </c>
      <c r="H40" s="223" t="s">
        <v>12868</v>
      </c>
      <c r="J40" s="225">
        <v>1</v>
      </c>
      <c r="K40" s="212">
        <v>3799.9999999999995</v>
      </c>
      <c r="L40" s="263">
        <f t="shared" si="2"/>
        <v>4180</v>
      </c>
      <c r="M40" s="288" t="s">
        <v>1671</v>
      </c>
      <c r="O40" s="219"/>
      <c r="P40" s="245"/>
      <c r="Q40" s="244"/>
      <c r="R40" s="261"/>
      <c r="S40" s="242"/>
      <c r="T40" s="219"/>
      <c r="U40" s="287"/>
      <c r="V40" s="287"/>
      <c r="W40" s="287"/>
      <c r="X40" s="287"/>
      <c r="Y40" s="219"/>
      <c r="Z40" s="287"/>
      <c r="AA40" s="287"/>
      <c r="AB40" s="287"/>
      <c r="AC40" s="287"/>
      <c r="AD40" s="211"/>
      <c r="AE40" s="211"/>
      <c r="AF40" s="211"/>
      <c r="AG40" s="211"/>
      <c r="AH40" s="211"/>
      <c r="AI40" s="228" t="s">
        <v>1694</v>
      </c>
      <c r="AJ40" s="286" t="s">
        <v>1708</v>
      </c>
      <c r="AK40" s="228" t="s">
        <v>1724</v>
      </c>
      <c r="AN40" s="211"/>
      <c r="AO40" s="211"/>
      <c r="AP40" s="229" t="s">
        <v>1860</v>
      </c>
      <c r="AQ40" s="285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28"/>
      <c r="BH40" s="228"/>
      <c r="BI40" s="228"/>
      <c r="BJ40" s="246"/>
      <c r="BK40" s="255"/>
      <c r="BL40" s="228"/>
      <c r="BM40" s="228"/>
      <c r="BQ40" s="205" t="s">
        <v>1701</v>
      </c>
      <c r="BY40" s="254"/>
      <c r="DN40" s="284"/>
      <c r="DO40" s="283"/>
      <c r="DP40" s="278"/>
      <c r="DQ40" s="282"/>
      <c r="DR40" s="281"/>
      <c r="DS40" s="280"/>
      <c r="DT40" s="279"/>
      <c r="DU40" s="278"/>
      <c r="DV40" s="194"/>
    </row>
    <row r="41" spans="1:126" ht="16.350000000000001" customHeight="1">
      <c r="A41" s="207" t="s">
        <v>1855</v>
      </c>
      <c r="B41" s="227" t="s">
        <v>12867</v>
      </c>
      <c r="D41" s="959" t="s">
        <v>12866</v>
      </c>
      <c r="E41" s="224" t="str">
        <f t="shared" si="1"/>
        <v>096351</v>
      </c>
      <c r="F41" s="207" t="s">
        <v>66</v>
      </c>
      <c r="G41" s="220" t="s">
        <v>12865</v>
      </c>
      <c r="H41" s="223" t="s">
        <v>12864</v>
      </c>
      <c r="J41" s="225">
        <v>1</v>
      </c>
      <c r="K41" s="212">
        <v>2400</v>
      </c>
      <c r="L41" s="263">
        <f t="shared" si="2"/>
        <v>2640</v>
      </c>
      <c r="M41" s="288" t="s">
        <v>1671</v>
      </c>
      <c r="O41" s="219"/>
      <c r="P41" s="245"/>
      <c r="Q41" s="244"/>
      <c r="R41" s="261"/>
      <c r="S41" s="242"/>
      <c r="T41" s="219"/>
      <c r="U41" s="287"/>
      <c r="V41" s="287"/>
      <c r="W41" s="287"/>
      <c r="X41" s="287"/>
      <c r="Y41" s="219"/>
      <c r="Z41" s="287"/>
      <c r="AA41" s="287"/>
      <c r="AB41" s="287"/>
      <c r="AC41" s="287"/>
      <c r="AD41" s="211"/>
      <c r="AE41" s="211"/>
      <c r="AF41" s="211"/>
      <c r="AG41" s="211"/>
      <c r="AH41" s="211"/>
      <c r="AI41" s="228" t="s">
        <v>1694</v>
      </c>
      <c r="AJ41" s="286" t="s">
        <v>1708</v>
      </c>
      <c r="AK41" s="228" t="s">
        <v>1724</v>
      </c>
      <c r="AN41" s="211"/>
      <c r="AO41" s="211"/>
      <c r="AP41" s="229" t="s">
        <v>1860</v>
      </c>
      <c r="AQ41" s="285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28"/>
      <c r="BH41" s="228"/>
      <c r="BI41" s="228"/>
      <c r="BJ41" s="246"/>
      <c r="BK41" s="255"/>
      <c r="BL41" s="228"/>
      <c r="BM41" s="228"/>
      <c r="BQ41" s="205" t="s">
        <v>1701</v>
      </c>
      <c r="BY41" s="254"/>
      <c r="DN41" s="284"/>
      <c r="DO41" s="283"/>
      <c r="DP41" s="278"/>
      <c r="DQ41" s="282"/>
      <c r="DR41" s="281"/>
      <c r="DS41" s="280"/>
      <c r="DT41" s="279"/>
      <c r="DU41" s="278"/>
      <c r="DV41" s="194"/>
    </row>
    <row r="42" spans="1:126" ht="16.350000000000001" customHeight="1">
      <c r="A42" s="207" t="s">
        <v>1855</v>
      </c>
      <c r="B42" s="227" t="s">
        <v>12863</v>
      </c>
      <c r="D42" s="959" t="s">
        <v>12862</v>
      </c>
      <c r="E42" s="224" t="str">
        <f t="shared" si="1"/>
        <v>167808</v>
      </c>
      <c r="F42" s="207" t="s">
        <v>66</v>
      </c>
      <c r="G42" s="220" t="s">
        <v>12861</v>
      </c>
      <c r="H42" s="223" t="s">
        <v>12860</v>
      </c>
      <c r="J42" s="225">
        <v>1</v>
      </c>
      <c r="K42" s="212">
        <v>5000</v>
      </c>
      <c r="L42" s="263">
        <f t="shared" ref="L42:L62" si="4">K42*1.1</f>
        <v>5500</v>
      </c>
      <c r="M42" s="262" t="s">
        <v>947</v>
      </c>
      <c r="N42" s="245"/>
      <c r="O42" s="219"/>
      <c r="P42" s="245"/>
      <c r="Q42" s="244"/>
      <c r="R42" s="261"/>
      <c r="S42" s="242"/>
      <c r="T42" s="219"/>
      <c r="U42" s="287"/>
      <c r="V42" s="287"/>
      <c r="W42" s="287"/>
      <c r="X42" s="287"/>
      <c r="Y42" s="219"/>
      <c r="Z42" s="287"/>
      <c r="AA42" s="287"/>
      <c r="AB42" s="287"/>
      <c r="AC42" s="287"/>
      <c r="AD42" s="211"/>
      <c r="AE42" s="211"/>
      <c r="AF42" s="211"/>
      <c r="AG42" s="211"/>
      <c r="AH42" s="211"/>
      <c r="AI42" s="228" t="s">
        <v>1694</v>
      </c>
      <c r="AJ42" s="286" t="s">
        <v>1708</v>
      </c>
      <c r="AK42" s="228" t="s">
        <v>1724</v>
      </c>
      <c r="AN42" s="211"/>
      <c r="AO42" s="211"/>
      <c r="AP42" s="229" t="s">
        <v>12859</v>
      </c>
      <c r="AQ42" s="285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316"/>
      <c r="BH42" s="316"/>
      <c r="BI42" s="228"/>
      <c r="BJ42" s="246"/>
      <c r="BK42" s="255"/>
      <c r="BL42" s="228"/>
      <c r="BM42" s="228"/>
      <c r="BQ42" s="205" t="s">
        <v>1701</v>
      </c>
      <c r="BY42" s="254"/>
      <c r="DN42" s="284"/>
      <c r="DO42" s="283"/>
      <c r="DP42" s="278"/>
      <c r="DQ42" s="282"/>
      <c r="DR42" s="281"/>
      <c r="DS42" s="280"/>
      <c r="DT42" s="279"/>
      <c r="DU42" s="278"/>
      <c r="DV42" s="194"/>
    </row>
    <row r="43" spans="1:126" ht="16.350000000000001" customHeight="1">
      <c r="A43" s="207" t="s">
        <v>1855</v>
      </c>
      <c r="B43" s="227" t="s">
        <v>12858</v>
      </c>
      <c r="D43" s="959" t="s">
        <v>12857</v>
      </c>
      <c r="E43" s="224" t="str">
        <f t="shared" si="1"/>
        <v>077244</v>
      </c>
      <c r="F43" s="207" t="s">
        <v>66</v>
      </c>
      <c r="G43" s="220" t="s">
        <v>12856</v>
      </c>
      <c r="H43" s="223" t="s">
        <v>12855</v>
      </c>
      <c r="J43" s="225">
        <v>1</v>
      </c>
      <c r="K43" s="212">
        <v>999.99999999999989</v>
      </c>
      <c r="L43" s="263">
        <f t="shared" si="4"/>
        <v>1100</v>
      </c>
      <c r="M43" s="288" t="s">
        <v>1671</v>
      </c>
      <c r="O43" s="219"/>
      <c r="P43" s="245"/>
      <c r="Q43" s="244"/>
      <c r="R43" s="261"/>
      <c r="S43" s="242"/>
      <c r="T43" s="219"/>
      <c r="U43" s="287"/>
      <c r="V43" s="287"/>
      <c r="W43" s="287"/>
      <c r="X43" s="287"/>
      <c r="Y43" s="219"/>
      <c r="Z43" s="287"/>
      <c r="AA43" s="287"/>
      <c r="AB43" s="287"/>
      <c r="AC43" s="287"/>
      <c r="AD43" s="211"/>
      <c r="AE43" s="211"/>
      <c r="AF43" s="211"/>
      <c r="AG43" s="211"/>
      <c r="AH43" s="211"/>
      <c r="AI43" s="228" t="s">
        <v>1694</v>
      </c>
      <c r="AJ43" s="286" t="s">
        <v>1708</v>
      </c>
      <c r="AK43" s="228" t="s">
        <v>1724</v>
      </c>
      <c r="AN43" s="211"/>
      <c r="AO43" s="211"/>
      <c r="AP43" s="229" t="s">
        <v>12840</v>
      </c>
      <c r="AQ43" s="285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28"/>
      <c r="BH43" s="228"/>
      <c r="BI43" s="228"/>
      <c r="BJ43" s="246"/>
      <c r="BK43" s="255"/>
      <c r="BL43" s="228"/>
      <c r="BM43" s="228"/>
      <c r="BQ43" s="205" t="s">
        <v>1701</v>
      </c>
      <c r="BY43" s="254"/>
      <c r="DN43" s="284"/>
      <c r="DO43" s="283"/>
      <c r="DP43" s="278"/>
      <c r="DQ43" s="282"/>
      <c r="DR43" s="281"/>
      <c r="DS43" s="280"/>
      <c r="DT43" s="279"/>
      <c r="DU43" s="278"/>
      <c r="DV43" s="194"/>
    </row>
    <row r="44" spans="1:126" ht="17.100000000000001" customHeight="1">
      <c r="A44" s="207" t="s">
        <v>1855</v>
      </c>
      <c r="B44" s="227" t="s">
        <v>12854</v>
      </c>
      <c r="D44" s="959" t="s">
        <v>12853</v>
      </c>
      <c r="E44" s="224" t="str">
        <f t="shared" si="1"/>
        <v>064671</v>
      </c>
      <c r="F44" s="207" t="s">
        <v>66</v>
      </c>
      <c r="G44" s="220" t="s">
        <v>12852</v>
      </c>
      <c r="H44" s="223" t="s">
        <v>12851</v>
      </c>
      <c r="J44" s="225">
        <v>1</v>
      </c>
      <c r="K44" s="212">
        <v>1200</v>
      </c>
      <c r="L44" s="263">
        <f t="shared" si="4"/>
        <v>1320</v>
      </c>
      <c r="M44" s="288" t="s">
        <v>1671</v>
      </c>
      <c r="O44" s="219"/>
      <c r="P44" s="245"/>
      <c r="Q44" s="244"/>
      <c r="R44" s="261"/>
      <c r="S44" s="242"/>
      <c r="T44" s="219"/>
      <c r="U44" s="287"/>
      <c r="V44" s="287"/>
      <c r="W44" s="287"/>
      <c r="X44" s="287"/>
      <c r="Y44" s="219"/>
      <c r="Z44" s="287"/>
      <c r="AA44" s="287"/>
      <c r="AB44" s="287"/>
      <c r="AC44" s="287"/>
      <c r="AD44" s="211"/>
      <c r="AE44" s="211"/>
      <c r="AF44" s="211"/>
      <c r="AG44" s="211"/>
      <c r="AH44" s="211"/>
      <c r="AI44" s="228" t="s">
        <v>1694</v>
      </c>
      <c r="AJ44" s="286" t="s">
        <v>1708</v>
      </c>
      <c r="AK44" s="228" t="s">
        <v>1724</v>
      </c>
      <c r="AN44" s="211"/>
      <c r="AO44" s="211"/>
      <c r="AP44" s="229" t="s">
        <v>12840</v>
      </c>
      <c r="AQ44" s="285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28"/>
      <c r="BH44" s="228"/>
      <c r="BI44" s="228"/>
      <c r="BJ44" s="246"/>
      <c r="BK44" s="255"/>
      <c r="BL44" s="228"/>
      <c r="BM44" s="228"/>
      <c r="BQ44" s="205" t="s">
        <v>1701</v>
      </c>
      <c r="BY44" s="254"/>
      <c r="DN44" s="284"/>
      <c r="DO44" s="283"/>
      <c r="DP44" s="278"/>
      <c r="DQ44" s="282"/>
      <c r="DR44" s="281"/>
      <c r="DS44" s="280"/>
      <c r="DT44" s="279"/>
      <c r="DU44" s="278"/>
      <c r="DV44" s="194"/>
    </row>
    <row r="45" spans="1:126" ht="17.100000000000001" customHeight="1">
      <c r="A45" s="207" t="s">
        <v>1855</v>
      </c>
      <c r="B45" s="227" t="s">
        <v>12850</v>
      </c>
      <c r="D45" s="959" t="s">
        <v>12849</v>
      </c>
      <c r="E45" s="224" t="str">
        <f t="shared" si="1"/>
        <v>069430</v>
      </c>
      <c r="F45" s="207" t="s">
        <v>66</v>
      </c>
      <c r="G45" s="220" t="s">
        <v>12848</v>
      </c>
      <c r="H45" s="223" t="s">
        <v>12847</v>
      </c>
      <c r="J45" s="225">
        <v>1</v>
      </c>
      <c r="K45" s="212">
        <v>1799.9999999999998</v>
      </c>
      <c r="L45" s="263">
        <f t="shared" si="4"/>
        <v>1980</v>
      </c>
      <c r="M45" s="288" t="s">
        <v>1671</v>
      </c>
      <c r="O45" s="219"/>
      <c r="P45" s="245"/>
      <c r="Q45" s="244"/>
      <c r="R45" s="261"/>
      <c r="S45" s="242"/>
      <c r="T45" s="219"/>
      <c r="U45" s="287"/>
      <c r="V45" s="287"/>
      <c r="W45" s="287"/>
      <c r="X45" s="287"/>
      <c r="Y45" s="219"/>
      <c r="Z45" s="287"/>
      <c r="AA45" s="287"/>
      <c r="AB45" s="287"/>
      <c r="AC45" s="287"/>
      <c r="AD45" s="211"/>
      <c r="AE45" s="211"/>
      <c r="AF45" s="211"/>
      <c r="AG45" s="211"/>
      <c r="AH45" s="211"/>
      <c r="AI45" s="228" t="s">
        <v>1694</v>
      </c>
      <c r="AJ45" s="286" t="s">
        <v>1708</v>
      </c>
      <c r="AK45" s="228" t="s">
        <v>1724</v>
      </c>
      <c r="AN45" s="211"/>
      <c r="AO45" s="211"/>
      <c r="AP45" s="229" t="s">
        <v>12840</v>
      </c>
      <c r="AQ45" s="285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28"/>
      <c r="BH45" s="228"/>
      <c r="BI45" s="228"/>
      <c r="BJ45" s="246"/>
      <c r="BK45" s="255"/>
      <c r="BL45" s="228"/>
      <c r="BM45" s="228"/>
      <c r="BQ45" s="205" t="s">
        <v>1701</v>
      </c>
      <c r="BY45" s="254"/>
      <c r="DN45" s="284"/>
      <c r="DO45" s="283"/>
      <c r="DP45" s="278"/>
      <c r="DQ45" s="282"/>
      <c r="DR45" s="281"/>
      <c r="DS45" s="280"/>
      <c r="DT45" s="279"/>
      <c r="DU45" s="278"/>
      <c r="DV45" s="194"/>
    </row>
    <row r="46" spans="1:126" ht="16.350000000000001" customHeight="1">
      <c r="A46" s="207" t="s">
        <v>1855</v>
      </c>
      <c r="B46" s="227" t="s">
        <v>12846</v>
      </c>
      <c r="D46" s="959" t="s">
        <v>12845</v>
      </c>
      <c r="E46" s="224" t="str">
        <f t="shared" si="1"/>
        <v>092612</v>
      </c>
      <c r="F46" s="207" t="s">
        <v>66</v>
      </c>
      <c r="G46" s="220" t="s">
        <v>12844</v>
      </c>
      <c r="H46" s="223" t="s">
        <v>12843</v>
      </c>
      <c r="J46" s="225">
        <v>1</v>
      </c>
      <c r="K46" s="212">
        <v>1400</v>
      </c>
      <c r="L46" s="263">
        <f t="shared" si="4"/>
        <v>1540.0000000000002</v>
      </c>
      <c r="M46" s="288" t="s">
        <v>1671</v>
      </c>
      <c r="O46" s="219"/>
      <c r="P46" s="245"/>
      <c r="Q46" s="244"/>
      <c r="R46" s="261"/>
      <c r="S46" s="242"/>
      <c r="T46" s="219"/>
      <c r="U46" s="287"/>
      <c r="V46" s="287"/>
      <c r="W46" s="287"/>
      <c r="X46" s="287"/>
      <c r="Y46" s="219"/>
      <c r="Z46" s="287"/>
      <c r="AA46" s="287"/>
      <c r="AB46" s="287"/>
      <c r="AC46" s="287"/>
      <c r="AD46" s="211"/>
      <c r="AE46" s="211"/>
      <c r="AF46" s="211"/>
      <c r="AG46" s="211"/>
      <c r="AH46" s="211"/>
      <c r="AI46" s="228" t="s">
        <v>1694</v>
      </c>
      <c r="AJ46" s="286" t="s">
        <v>1708</v>
      </c>
      <c r="AK46" s="228" t="s">
        <v>1724</v>
      </c>
      <c r="AN46" s="211"/>
      <c r="AO46" s="211"/>
      <c r="AP46" s="229" t="s">
        <v>12840</v>
      </c>
      <c r="AQ46" s="285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28"/>
      <c r="BH46" s="228"/>
      <c r="BI46" s="228"/>
      <c r="BJ46" s="246"/>
      <c r="BK46" s="255"/>
      <c r="BL46" s="228"/>
      <c r="BM46" s="228"/>
      <c r="BQ46" s="205" t="s">
        <v>1701</v>
      </c>
      <c r="BY46" s="254"/>
      <c r="DN46" s="284"/>
      <c r="DO46" s="283"/>
      <c r="DP46" s="278"/>
      <c r="DQ46" s="282"/>
      <c r="DR46" s="281"/>
      <c r="DS46" s="280"/>
      <c r="DT46" s="279"/>
      <c r="DU46" s="278"/>
      <c r="DV46" s="194"/>
    </row>
    <row r="47" spans="1:126" ht="16.350000000000001" customHeight="1">
      <c r="A47" s="207" t="s">
        <v>1855</v>
      </c>
      <c r="B47" s="227" t="s">
        <v>12842</v>
      </c>
      <c r="D47" s="959" t="s">
        <v>93</v>
      </c>
      <c r="E47" s="224" t="str">
        <f t="shared" si="1"/>
        <v>092605</v>
      </c>
      <c r="F47" s="207" t="s">
        <v>66</v>
      </c>
      <c r="G47" s="220" t="s">
        <v>94</v>
      </c>
      <c r="H47" s="223" t="s">
        <v>12841</v>
      </c>
      <c r="J47" s="225">
        <v>1</v>
      </c>
      <c r="K47" s="277">
        <v>2000</v>
      </c>
      <c r="L47" s="263">
        <f t="shared" si="4"/>
        <v>2200</v>
      </c>
      <c r="M47" s="288" t="s">
        <v>1671</v>
      </c>
      <c r="O47" s="219"/>
      <c r="P47" s="459">
        <v>45444</v>
      </c>
      <c r="Q47" s="346">
        <v>1799.9999999999998</v>
      </c>
      <c r="R47" s="261"/>
      <c r="S47" s="242"/>
      <c r="T47" s="219"/>
      <c r="U47" s="287"/>
      <c r="V47" s="287"/>
      <c r="W47" s="287"/>
      <c r="X47" s="287"/>
      <c r="Y47" s="219"/>
      <c r="Z47" s="287"/>
      <c r="AA47" s="287"/>
      <c r="AB47" s="287"/>
      <c r="AC47" s="287"/>
      <c r="AD47" s="211"/>
      <c r="AE47" s="211"/>
      <c r="AF47" s="211"/>
      <c r="AG47" s="211"/>
      <c r="AH47" s="211"/>
      <c r="AI47" s="228" t="s">
        <v>1694</v>
      </c>
      <c r="AJ47" s="286" t="s">
        <v>1708</v>
      </c>
      <c r="AK47" s="228" t="s">
        <v>1724</v>
      </c>
      <c r="AL47" s="211">
        <v>840</v>
      </c>
      <c r="AN47" s="211"/>
      <c r="AO47" s="211"/>
      <c r="AP47" s="229" t="s">
        <v>12840</v>
      </c>
      <c r="AQ47" s="285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28"/>
      <c r="BH47" s="228"/>
      <c r="BI47" s="228"/>
      <c r="BJ47" s="246"/>
      <c r="BK47" s="255"/>
      <c r="BL47" s="228"/>
      <c r="BM47" s="228"/>
      <c r="BQ47" s="205" t="s">
        <v>1701</v>
      </c>
      <c r="BY47" s="254"/>
      <c r="DN47" s="284">
        <v>2000</v>
      </c>
      <c r="DO47" s="283">
        <f>DN47*1.1</f>
        <v>2200</v>
      </c>
      <c r="DP47" s="349">
        <v>45444</v>
      </c>
      <c r="DQ47" s="282"/>
      <c r="DR47" s="281"/>
      <c r="DS47" s="280"/>
      <c r="DT47" s="279"/>
      <c r="DU47" s="348" t="s">
        <v>2007</v>
      </c>
      <c r="DV47" s="194"/>
    </row>
    <row r="48" spans="1:126" ht="16.350000000000001" customHeight="1">
      <c r="A48" s="322"/>
      <c r="B48" s="226" t="s">
        <v>12839</v>
      </c>
      <c r="C48" s="226" t="s">
        <v>12838</v>
      </c>
      <c r="D48" s="376" t="s">
        <v>12837</v>
      </c>
      <c r="E48" s="224" t="str">
        <f>MID(D48,9,10)</f>
        <v>731235</v>
      </c>
      <c r="F48" s="322" t="s">
        <v>2447</v>
      </c>
      <c r="G48" s="220" t="s">
        <v>12836</v>
      </c>
      <c r="H48" s="223" t="s">
        <v>12835</v>
      </c>
      <c r="I48" s="223"/>
      <c r="J48" s="225">
        <v>1</v>
      </c>
      <c r="K48" s="302">
        <v>3000</v>
      </c>
      <c r="L48" s="232">
        <f t="shared" si="4"/>
        <v>3300.0000000000005</v>
      </c>
      <c r="M48" s="351" t="s">
        <v>1434</v>
      </c>
      <c r="N48" s="229"/>
      <c r="O48" s="229"/>
      <c r="P48" s="245"/>
      <c r="Q48" s="312"/>
      <c r="R48" s="382"/>
      <c r="S48" s="242"/>
      <c r="T48" s="219"/>
      <c r="U48" s="303"/>
      <c r="V48" s="303"/>
      <c r="W48" s="303"/>
      <c r="X48" s="303"/>
      <c r="Y48" s="219"/>
      <c r="Z48" s="303"/>
      <c r="AA48" s="303"/>
      <c r="AB48" s="303"/>
      <c r="AC48" s="303"/>
      <c r="AD48" s="311"/>
      <c r="AE48" s="311"/>
      <c r="AF48" s="311"/>
      <c r="AG48" s="311"/>
      <c r="AH48" s="311"/>
      <c r="AJ48" s="286"/>
      <c r="AK48" s="228"/>
      <c r="AL48" s="311"/>
      <c r="AM48" s="311"/>
      <c r="AN48" s="311"/>
      <c r="AO48" s="311"/>
      <c r="AP48" s="229"/>
      <c r="AQ48" s="310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300"/>
      <c r="BH48" s="300"/>
      <c r="BI48" s="299"/>
      <c r="BJ48" s="246"/>
      <c r="BK48" s="255"/>
      <c r="BL48" s="213"/>
      <c r="BM48" s="213"/>
      <c r="BN48" s="322"/>
      <c r="BO48" s="321"/>
      <c r="BY48" s="254"/>
      <c r="DN48" s="284"/>
      <c r="DO48" s="280"/>
      <c r="DP48" s="278"/>
      <c r="DQ48" s="282"/>
      <c r="DR48" s="281"/>
      <c r="DS48" s="280"/>
      <c r="DT48" s="279"/>
      <c r="DU48" s="278"/>
      <c r="DV48" s="194"/>
    </row>
    <row r="49" spans="1:126" ht="16.350000000000001" customHeight="1">
      <c r="A49" s="322"/>
      <c r="B49" s="226" t="s">
        <v>12834</v>
      </c>
      <c r="C49" s="226" t="s">
        <v>12833</v>
      </c>
      <c r="D49" s="376" t="s">
        <v>12832</v>
      </c>
      <c r="E49" s="224" t="str">
        <f>MID(D49,9,10)</f>
        <v>731242</v>
      </c>
      <c r="F49" s="322" t="s">
        <v>2447</v>
      </c>
      <c r="G49" s="220" t="s">
        <v>12831</v>
      </c>
      <c r="H49" s="223" t="s">
        <v>12830</v>
      </c>
      <c r="I49" s="223"/>
      <c r="J49" s="225">
        <v>1</v>
      </c>
      <c r="K49" s="302">
        <v>2500</v>
      </c>
      <c r="L49" s="232">
        <f t="shared" si="4"/>
        <v>2750</v>
      </c>
      <c r="M49" s="351" t="s">
        <v>1434</v>
      </c>
      <c r="N49" s="229"/>
      <c r="O49" s="229"/>
      <c r="P49" s="245"/>
      <c r="Q49" s="312"/>
      <c r="R49" s="382"/>
      <c r="S49" s="242"/>
      <c r="T49" s="219"/>
      <c r="U49" s="303"/>
      <c r="V49" s="303"/>
      <c r="W49" s="303"/>
      <c r="X49" s="303"/>
      <c r="Y49" s="219"/>
      <c r="Z49" s="303"/>
      <c r="AA49" s="303"/>
      <c r="AB49" s="303"/>
      <c r="AC49" s="303"/>
      <c r="AD49" s="311"/>
      <c r="AE49" s="311"/>
      <c r="AF49" s="311"/>
      <c r="AG49" s="311"/>
      <c r="AH49" s="311"/>
      <c r="AJ49" s="286"/>
      <c r="AK49" s="213"/>
      <c r="AL49" s="311"/>
      <c r="AM49" s="311"/>
      <c r="AN49" s="311"/>
      <c r="AO49" s="311"/>
      <c r="AP49" s="229"/>
      <c r="AQ49" s="310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300"/>
      <c r="BH49" s="300"/>
      <c r="BI49" s="299"/>
      <c r="BJ49" s="246"/>
      <c r="BK49" s="255"/>
      <c r="BL49" s="213"/>
      <c r="BM49" s="213"/>
      <c r="BN49" s="322"/>
      <c r="BO49" s="321"/>
      <c r="BY49" s="254"/>
      <c r="DN49" s="284"/>
      <c r="DO49" s="283"/>
      <c r="DP49" s="278"/>
      <c r="DQ49" s="282"/>
      <c r="DR49" s="281"/>
      <c r="DS49" s="280"/>
      <c r="DT49" s="279"/>
      <c r="DU49" s="278"/>
      <c r="DV49" s="194"/>
    </row>
    <row r="50" spans="1:126" ht="16.350000000000001" customHeight="1">
      <c r="A50" s="207" t="s">
        <v>1855</v>
      </c>
      <c r="B50" s="227" t="s">
        <v>12829</v>
      </c>
      <c r="D50" s="959" t="s">
        <v>12828</v>
      </c>
      <c r="E50" s="224" t="str">
        <f t="shared" ref="E50:E60" si="5">MID(D50,8,10)</f>
        <v>021711</v>
      </c>
      <c r="F50" s="207" t="s">
        <v>66</v>
      </c>
      <c r="G50" s="220" t="s">
        <v>12827</v>
      </c>
      <c r="H50" s="223" t="s">
        <v>12826</v>
      </c>
      <c r="J50" s="225">
        <v>1</v>
      </c>
      <c r="K50" s="212">
        <v>6699.9999999999991</v>
      </c>
      <c r="L50" s="263">
        <f t="shared" si="4"/>
        <v>7370</v>
      </c>
      <c r="M50" s="262" t="s">
        <v>900</v>
      </c>
      <c r="O50" s="219"/>
      <c r="P50" s="245"/>
      <c r="Q50" s="244"/>
      <c r="R50" s="350"/>
      <c r="S50" s="242"/>
      <c r="T50" s="219"/>
      <c r="U50" s="287"/>
      <c r="V50" s="287"/>
      <c r="W50" s="287"/>
      <c r="X50" s="287"/>
      <c r="Y50" s="219"/>
      <c r="Z50" s="287"/>
      <c r="AA50" s="287"/>
      <c r="AB50" s="287"/>
      <c r="AC50" s="287"/>
      <c r="AD50" s="211"/>
      <c r="AE50" s="211"/>
      <c r="AF50" s="211"/>
      <c r="AG50" s="211"/>
      <c r="AH50" s="211"/>
      <c r="AI50" s="228" t="s">
        <v>1694</v>
      </c>
      <c r="AJ50" s="286" t="s">
        <v>1708</v>
      </c>
      <c r="AK50" s="228" t="s">
        <v>1724</v>
      </c>
      <c r="AN50" s="211"/>
      <c r="AO50" s="211"/>
      <c r="AP50" s="229" t="s">
        <v>12825</v>
      </c>
      <c r="AQ50" s="285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28"/>
      <c r="BH50" s="228"/>
      <c r="BI50" s="228"/>
      <c r="BJ50" s="246"/>
      <c r="BK50" s="255"/>
      <c r="BL50" s="228"/>
      <c r="BM50" s="228"/>
      <c r="BQ50" s="205" t="s">
        <v>1701</v>
      </c>
      <c r="BY50" s="254"/>
      <c r="DN50" s="284"/>
      <c r="DO50" s="283"/>
      <c r="DP50" s="278"/>
      <c r="DQ50" s="282"/>
      <c r="DR50" s="281"/>
      <c r="DS50" s="280"/>
      <c r="DT50" s="279"/>
      <c r="DU50" s="278"/>
      <c r="DV50" s="194"/>
    </row>
    <row r="51" spans="1:126" ht="16.350000000000001" customHeight="1">
      <c r="A51" s="207" t="s">
        <v>1855</v>
      </c>
      <c r="B51" s="227" t="s">
        <v>12824</v>
      </c>
      <c r="D51" s="959" t="s">
        <v>12823</v>
      </c>
      <c r="E51" s="224" t="str">
        <f t="shared" si="5"/>
        <v>519504</v>
      </c>
      <c r="F51" s="207" t="s">
        <v>66</v>
      </c>
      <c r="G51" s="220" t="s">
        <v>12822</v>
      </c>
      <c r="H51" s="223" t="s">
        <v>12821</v>
      </c>
      <c r="J51" s="225">
        <v>1</v>
      </c>
      <c r="K51" s="212">
        <v>7999.9999999999991</v>
      </c>
      <c r="L51" s="263">
        <f t="shared" si="4"/>
        <v>8800</v>
      </c>
      <c r="M51" s="288" t="s">
        <v>1671</v>
      </c>
      <c r="O51" s="219"/>
      <c r="P51" s="245"/>
      <c r="Q51" s="244"/>
      <c r="R51" s="261"/>
      <c r="S51" s="242"/>
      <c r="T51" s="219"/>
      <c r="U51" s="287"/>
      <c r="V51" s="287"/>
      <c r="W51" s="287"/>
      <c r="X51" s="287"/>
      <c r="Y51" s="219"/>
      <c r="Z51" s="287"/>
      <c r="AA51" s="287"/>
      <c r="AB51" s="287"/>
      <c r="AC51" s="287"/>
      <c r="AD51" s="211"/>
      <c r="AE51" s="211"/>
      <c r="AF51" s="211"/>
      <c r="AG51" s="211"/>
      <c r="AH51" s="211"/>
      <c r="AI51" s="228" t="s">
        <v>1694</v>
      </c>
      <c r="AJ51" s="286" t="s">
        <v>1708</v>
      </c>
      <c r="AK51" s="228" t="s">
        <v>1724</v>
      </c>
      <c r="AN51" s="211"/>
      <c r="AO51" s="211"/>
      <c r="AP51" s="229" t="s">
        <v>2634</v>
      </c>
      <c r="AQ51" s="285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28"/>
      <c r="BH51" s="228"/>
      <c r="BI51" s="228"/>
      <c r="BJ51" s="246"/>
      <c r="BK51" s="255"/>
      <c r="BL51" s="228"/>
      <c r="BM51" s="228"/>
      <c r="BQ51" s="205" t="s">
        <v>1701</v>
      </c>
      <c r="BY51" s="254"/>
      <c r="DN51" s="284"/>
      <c r="DO51" s="283"/>
      <c r="DP51" s="278"/>
      <c r="DQ51" s="282"/>
      <c r="DR51" s="281"/>
      <c r="DS51" s="280"/>
      <c r="DT51" s="279"/>
      <c r="DU51" s="278"/>
      <c r="DV51" s="194"/>
    </row>
    <row r="52" spans="1:126" ht="16.350000000000001" customHeight="1">
      <c r="A52" s="207" t="s">
        <v>1855</v>
      </c>
      <c r="B52" s="227" t="s">
        <v>12820</v>
      </c>
      <c r="D52" s="959" t="s">
        <v>12819</v>
      </c>
      <c r="E52" s="224" t="str">
        <f t="shared" si="5"/>
        <v>057181</v>
      </c>
      <c r="F52" s="207" t="s">
        <v>66</v>
      </c>
      <c r="G52" s="220" t="s">
        <v>12818</v>
      </c>
      <c r="H52" s="223" t="s">
        <v>12817</v>
      </c>
      <c r="J52" s="225">
        <v>1</v>
      </c>
      <c r="K52" s="212">
        <v>10000</v>
      </c>
      <c r="L52" s="263">
        <f t="shared" si="4"/>
        <v>11000</v>
      </c>
      <c r="M52" s="288" t="s">
        <v>900</v>
      </c>
      <c r="O52" s="219"/>
      <c r="P52" s="245"/>
      <c r="Q52" s="244"/>
      <c r="R52" s="350"/>
      <c r="S52" s="242"/>
      <c r="T52" s="219"/>
      <c r="U52" s="287"/>
      <c r="V52" s="287"/>
      <c r="W52" s="287"/>
      <c r="X52" s="287"/>
      <c r="Y52" s="219"/>
      <c r="Z52" s="287"/>
      <c r="AA52" s="287"/>
      <c r="AB52" s="287"/>
      <c r="AC52" s="287"/>
      <c r="AD52" s="211"/>
      <c r="AE52" s="211"/>
      <c r="AF52" s="211"/>
      <c r="AG52" s="211"/>
      <c r="AH52" s="211"/>
      <c r="AI52" s="228" t="s">
        <v>1694</v>
      </c>
      <c r="AJ52" s="286" t="s">
        <v>1708</v>
      </c>
      <c r="AK52" s="228" t="s">
        <v>1724</v>
      </c>
      <c r="AN52" s="211"/>
      <c r="AO52" s="211"/>
      <c r="AP52" s="229" t="s">
        <v>2634</v>
      </c>
      <c r="AQ52" s="285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28"/>
      <c r="BH52" s="228"/>
      <c r="BI52" s="228"/>
      <c r="BJ52" s="246"/>
      <c r="BK52" s="255"/>
      <c r="BL52" s="228"/>
      <c r="BM52" s="228"/>
      <c r="BQ52" s="205" t="s">
        <v>1701</v>
      </c>
      <c r="BY52" s="254"/>
      <c r="DN52" s="284"/>
      <c r="DO52" s="283"/>
      <c r="DP52" s="278"/>
      <c r="DQ52" s="282"/>
      <c r="DR52" s="281"/>
      <c r="DS52" s="280"/>
      <c r="DT52" s="279"/>
      <c r="DU52" s="278"/>
      <c r="DV52" s="194"/>
    </row>
    <row r="53" spans="1:126" ht="16.5" customHeight="1">
      <c r="A53" s="207" t="s">
        <v>1855</v>
      </c>
      <c r="B53" s="227" t="s">
        <v>12816</v>
      </c>
      <c r="D53" s="959" t="s">
        <v>12815</v>
      </c>
      <c r="E53" s="224" t="str">
        <f t="shared" si="5"/>
        <v>098072</v>
      </c>
      <c r="F53" s="207" t="s">
        <v>66</v>
      </c>
      <c r="G53" s="220" t="s">
        <v>12814</v>
      </c>
      <c r="H53" s="223" t="s">
        <v>12810</v>
      </c>
      <c r="J53" s="225">
        <v>1</v>
      </c>
      <c r="K53" s="212">
        <v>3799.9999999999995</v>
      </c>
      <c r="L53" s="263">
        <f t="shared" si="4"/>
        <v>4180</v>
      </c>
      <c r="M53" s="288" t="s">
        <v>1671</v>
      </c>
      <c r="O53" s="219"/>
      <c r="P53" s="245"/>
      <c r="Q53" s="244"/>
      <c r="R53" s="261"/>
      <c r="S53" s="242"/>
      <c r="T53" s="219"/>
      <c r="U53" s="287"/>
      <c r="V53" s="287"/>
      <c r="W53" s="287"/>
      <c r="X53" s="287"/>
      <c r="Y53" s="219"/>
      <c r="Z53" s="287"/>
      <c r="AA53" s="287"/>
      <c r="AB53" s="287"/>
      <c r="AC53" s="287"/>
      <c r="AD53" s="211"/>
      <c r="AE53" s="211"/>
      <c r="AF53" s="211"/>
      <c r="AG53" s="211"/>
      <c r="AH53" s="211"/>
      <c r="AI53" s="228" t="s">
        <v>1694</v>
      </c>
      <c r="AJ53" s="286" t="s">
        <v>1708</v>
      </c>
      <c r="AK53" s="228" t="s">
        <v>1724</v>
      </c>
      <c r="AN53" s="211"/>
      <c r="AO53" s="211"/>
      <c r="AP53" s="229" t="s">
        <v>12806</v>
      </c>
      <c r="AQ53" s="285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28"/>
      <c r="BH53" s="228"/>
      <c r="BI53" s="228"/>
      <c r="BJ53" s="246"/>
      <c r="BK53" s="255"/>
      <c r="BL53" s="228"/>
      <c r="BM53" s="228"/>
      <c r="BQ53" s="205" t="s">
        <v>1701</v>
      </c>
      <c r="BY53" s="254"/>
      <c r="DN53" s="284"/>
      <c r="DO53" s="283"/>
      <c r="DP53" s="278"/>
      <c r="DQ53" s="282"/>
      <c r="DR53" s="281"/>
      <c r="DS53" s="280"/>
      <c r="DT53" s="279"/>
      <c r="DU53" s="278"/>
      <c r="DV53" s="194"/>
    </row>
    <row r="54" spans="1:126" ht="16.350000000000001" customHeight="1">
      <c r="A54" s="207" t="s">
        <v>1855</v>
      </c>
      <c r="B54" s="227" t="s">
        <v>12813</v>
      </c>
      <c r="D54" s="959" t="s">
        <v>12812</v>
      </c>
      <c r="E54" s="224" t="str">
        <f t="shared" si="5"/>
        <v>097778</v>
      </c>
      <c r="F54" s="207" t="s">
        <v>66</v>
      </c>
      <c r="G54" s="220" t="s">
        <v>12811</v>
      </c>
      <c r="H54" s="223" t="s">
        <v>12810</v>
      </c>
      <c r="J54" s="225">
        <v>1</v>
      </c>
      <c r="K54" s="212">
        <v>3999.9999999999995</v>
      </c>
      <c r="L54" s="263">
        <f t="shared" si="4"/>
        <v>4400</v>
      </c>
      <c r="M54" s="288" t="s">
        <v>1671</v>
      </c>
      <c r="O54" s="219"/>
      <c r="P54" s="245"/>
      <c r="Q54" s="244"/>
      <c r="R54" s="261"/>
      <c r="S54" s="242"/>
      <c r="T54" s="219"/>
      <c r="U54" s="287"/>
      <c r="V54" s="287"/>
      <c r="W54" s="287"/>
      <c r="X54" s="287"/>
      <c r="Y54" s="219"/>
      <c r="Z54" s="287"/>
      <c r="AA54" s="287"/>
      <c r="AB54" s="287"/>
      <c r="AC54" s="287"/>
      <c r="AD54" s="211"/>
      <c r="AE54" s="211"/>
      <c r="AF54" s="211"/>
      <c r="AG54" s="211"/>
      <c r="AH54" s="211"/>
      <c r="AI54" s="228" t="s">
        <v>1694</v>
      </c>
      <c r="AJ54" s="286" t="s">
        <v>1708</v>
      </c>
      <c r="AK54" s="228" t="s">
        <v>1724</v>
      </c>
      <c r="AN54" s="211"/>
      <c r="AO54" s="211"/>
      <c r="AP54" s="229" t="s">
        <v>12801</v>
      </c>
      <c r="AQ54" s="285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28"/>
      <c r="BH54" s="228"/>
      <c r="BI54" s="228"/>
      <c r="BJ54" s="246"/>
      <c r="BK54" s="255"/>
      <c r="BL54" s="228"/>
      <c r="BM54" s="228"/>
      <c r="BQ54" s="205" t="s">
        <v>1701</v>
      </c>
      <c r="BY54" s="254"/>
      <c r="DN54" s="284"/>
      <c r="DO54" s="283"/>
      <c r="DP54" s="278"/>
      <c r="DQ54" s="282"/>
      <c r="DR54" s="281"/>
      <c r="DS54" s="280"/>
      <c r="DT54" s="279"/>
      <c r="DU54" s="278"/>
      <c r="DV54" s="194"/>
    </row>
    <row r="55" spans="1:126" ht="16.350000000000001" customHeight="1">
      <c r="A55" s="207" t="s">
        <v>1855</v>
      </c>
      <c r="B55" s="227" t="s">
        <v>12809</v>
      </c>
      <c r="D55" s="959" t="s">
        <v>12808</v>
      </c>
      <c r="E55" s="224" t="str">
        <f t="shared" si="5"/>
        <v>035039</v>
      </c>
      <c r="F55" s="207" t="s">
        <v>66</v>
      </c>
      <c r="G55" s="220" t="s">
        <v>12807</v>
      </c>
      <c r="H55" s="223" t="s">
        <v>12802</v>
      </c>
      <c r="J55" s="225">
        <v>1</v>
      </c>
      <c r="K55" s="212">
        <v>5200</v>
      </c>
      <c r="L55" s="263">
        <f t="shared" si="4"/>
        <v>5720.0000000000009</v>
      </c>
      <c r="M55" s="288" t="s">
        <v>1671</v>
      </c>
      <c r="O55" s="219"/>
      <c r="P55" s="245"/>
      <c r="Q55" s="244"/>
      <c r="R55" s="261"/>
      <c r="S55" s="242"/>
      <c r="T55" s="219"/>
      <c r="U55" s="287"/>
      <c r="V55" s="287"/>
      <c r="W55" s="287"/>
      <c r="X55" s="287"/>
      <c r="Y55" s="219"/>
      <c r="Z55" s="287"/>
      <c r="AA55" s="287"/>
      <c r="AB55" s="287"/>
      <c r="AC55" s="287"/>
      <c r="AD55" s="211"/>
      <c r="AE55" s="211"/>
      <c r="AF55" s="211"/>
      <c r="AG55" s="211"/>
      <c r="AH55" s="211"/>
      <c r="AI55" s="228" t="s">
        <v>1694</v>
      </c>
      <c r="AJ55" s="286" t="s">
        <v>1708</v>
      </c>
      <c r="AK55" s="228" t="s">
        <v>1724</v>
      </c>
      <c r="AN55" s="211"/>
      <c r="AO55" s="211"/>
      <c r="AP55" s="229" t="s">
        <v>12806</v>
      </c>
      <c r="AQ55" s="285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28"/>
      <c r="BH55" s="228"/>
      <c r="BI55" s="228"/>
      <c r="BJ55" s="246"/>
      <c r="BK55" s="255"/>
      <c r="BL55" s="228"/>
      <c r="BM55" s="228"/>
      <c r="BQ55" s="205" t="s">
        <v>1701</v>
      </c>
      <c r="BY55" s="254"/>
      <c r="DN55" s="284"/>
      <c r="DO55" s="283"/>
      <c r="DP55" s="278"/>
      <c r="DQ55" s="282"/>
      <c r="DR55" s="281"/>
      <c r="DS55" s="280"/>
      <c r="DT55" s="279"/>
      <c r="DU55" s="278"/>
      <c r="DV55" s="194"/>
    </row>
    <row r="56" spans="1:126" ht="16.350000000000001" customHeight="1">
      <c r="A56" s="207" t="s">
        <v>1855</v>
      </c>
      <c r="B56" s="227" t="s">
        <v>12805</v>
      </c>
      <c r="D56" s="959" t="s">
        <v>12804</v>
      </c>
      <c r="E56" s="224" t="str">
        <f t="shared" si="5"/>
        <v>097105</v>
      </c>
      <c r="F56" s="207" t="s">
        <v>66</v>
      </c>
      <c r="G56" s="220" t="s">
        <v>12803</v>
      </c>
      <c r="H56" s="223" t="s">
        <v>12802</v>
      </c>
      <c r="J56" s="225">
        <v>1</v>
      </c>
      <c r="K56" s="212">
        <v>5699.9999999999991</v>
      </c>
      <c r="L56" s="263">
        <f t="shared" si="4"/>
        <v>6269.9999999999991</v>
      </c>
      <c r="M56" s="288" t="s">
        <v>1671</v>
      </c>
      <c r="O56" s="219"/>
      <c r="P56" s="245"/>
      <c r="Q56" s="244"/>
      <c r="R56" s="261"/>
      <c r="S56" s="242"/>
      <c r="T56" s="219"/>
      <c r="U56" s="287"/>
      <c r="V56" s="287"/>
      <c r="W56" s="287"/>
      <c r="X56" s="287"/>
      <c r="Y56" s="219"/>
      <c r="Z56" s="287"/>
      <c r="AA56" s="287"/>
      <c r="AB56" s="287"/>
      <c r="AC56" s="287"/>
      <c r="AD56" s="211"/>
      <c r="AE56" s="211"/>
      <c r="AF56" s="211"/>
      <c r="AG56" s="211"/>
      <c r="AH56" s="211"/>
      <c r="AI56" s="228" t="s">
        <v>1694</v>
      </c>
      <c r="AJ56" s="286" t="s">
        <v>1708</v>
      </c>
      <c r="AK56" s="228" t="s">
        <v>1724</v>
      </c>
      <c r="AN56" s="211"/>
      <c r="AO56" s="211"/>
      <c r="AP56" s="229" t="s">
        <v>12801</v>
      </c>
      <c r="AQ56" s="285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28"/>
      <c r="BH56" s="228"/>
      <c r="BI56" s="228"/>
      <c r="BJ56" s="246"/>
      <c r="BK56" s="255"/>
      <c r="BL56" s="228"/>
      <c r="BM56" s="228"/>
      <c r="BQ56" s="205" t="s">
        <v>1701</v>
      </c>
      <c r="BY56" s="254"/>
      <c r="DN56" s="284"/>
      <c r="DO56" s="283"/>
      <c r="DP56" s="278"/>
      <c r="DQ56" s="282"/>
      <c r="DR56" s="281"/>
      <c r="DS56" s="280"/>
      <c r="DT56" s="279"/>
      <c r="DU56" s="278"/>
      <c r="DV56" s="194"/>
    </row>
    <row r="57" spans="1:126" ht="16.350000000000001" customHeight="1">
      <c r="A57" s="207" t="s">
        <v>1855</v>
      </c>
      <c r="B57" s="227" t="s">
        <v>12800</v>
      </c>
      <c r="D57" s="959" t="s">
        <v>12799</v>
      </c>
      <c r="E57" s="224" t="str">
        <f t="shared" si="5"/>
        <v>070856</v>
      </c>
      <c r="F57" s="207" t="s">
        <v>66</v>
      </c>
      <c r="G57" s="220" t="s">
        <v>12798</v>
      </c>
      <c r="H57" s="223" t="s">
        <v>12797</v>
      </c>
      <c r="J57" s="225">
        <v>1</v>
      </c>
      <c r="K57" s="212">
        <v>2200</v>
      </c>
      <c r="L57" s="263">
        <f t="shared" si="4"/>
        <v>2420</v>
      </c>
      <c r="M57" s="288" t="s">
        <v>1671</v>
      </c>
      <c r="O57" s="219"/>
      <c r="P57" s="245"/>
      <c r="Q57" s="244"/>
      <c r="R57" s="261"/>
      <c r="S57" s="242"/>
      <c r="T57" s="219"/>
      <c r="U57" s="287"/>
      <c r="V57" s="287"/>
      <c r="W57" s="287"/>
      <c r="X57" s="287"/>
      <c r="Y57" s="219"/>
      <c r="Z57" s="287"/>
      <c r="AA57" s="287"/>
      <c r="AB57" s="287"/>
      <c r="AC57" s="287"/>
      <c r="AD57" s="211"/>
      <c r="AE57" s="211"/>
      <c r="AF57" s="211"/>
      <c r="AG57" s="211"/>
      <c r="AH57" s="211"/>
      <c r="AI57" s="228" t="s">
        <v>1694</v>
      </c>
      <c r="AJ57" s="286" t="s">
        <v>1708</v>
      </c>
      <c r="AK57" s="228" t="s">
        <v>1724</v>
      </c>
      <c r="AN57" s="211"/>
      <c r="AO57" s="211"/>
      <c r="AP57" s="229" t="s">
        <v>2634</v>
      </c>
      <c r="AQ57" s="285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28"/>
      <c r="BH57" s="228"/>
      <c r="BI57" s="228"/>
      <c r="BJ57" s="246"/>
      <c r="BK57" s="255"/>
      <c r="BL57" s="228"/>
      <c r="BM57" s="228"/>
      <c r="BQ57" s="205" t="s">
        <v>1701</v>
      </c>
      <c r="BY57" s="254"/>
      <c r="DN57" s="284"/>
      <c r="DO57" s="283"/>
      <c r="DP57" s="278"/>
      <c r="DQ57" s="282"/>
      <c r="DR57" s="281"/>
      <c r="DS57" s="280"/>
      <c r="DT57" s="279"/>
      <c r="DU57" s="278"/>
      <c r="DV57" s="194"/>
    </row>
    <row r="58" spans="1:126" ht="16.350000000000001" customHeight="1">
      <c r="A58" s="207" t="s">
        <v>1855</v>
      </c>
      <c r="B58" s="227" t="s">
        <v>12796</v>
      </c>
      <c r="D58" s="959" t="s">
        <v>12795</v>
      </c>
      <c r="E58" s="224" t="str">
        <f t="shared" si="5"/>
        <v>090595</v>
      </c>
      <c r="F58" s="207" t="s">
        <v>66</v>
      </c>
      <c r="G58" s="220" t="s">
        <v>12794</v>
      </c>
      <c r="H58" s="223" t="s">
        <v>12793</v>
      </c>
      <c r="J58" s="225">
        <v>1</v>
      </c>
      <c r="K58" s="212">
        <v>2999.9999999999995</v>
      </c>
      <c r="L58" s="263">
        <f t="shared" si="4"/>
        <v>3299.9999999999995</v>
      </c>
      <c r="M58" s="288" t="s">
        <v>1671</v>
      </c>
      <c r="O58" s="219"/>
      <c r="P58" s="245"/>
      <c r="Q58" s="244"/>
      <c r="R58" s="261"/>
      <c r="S58" s="242"/>
      <c r="T58" s="219"/>
      <c r="U58" s="287"/>
      <c r="V58" s="287"/>
      <c r="W58" s="287"/>
      <c r="X58" s="287"/>
      <c r="Y58" s="219"/>
      <c r="Z58" s="287"/>
      <c r="AA58" s="287"/>
      <c r="AB58" s="287"/>
      <c r="AC58" s="287"/>
      <c r="AD58" s="211"/>
      <c r="AE58" s="211"/>
      <c r="AF58" s="211"/>
      <c r="AG58" s="211"/>
      <c r="AH58" s="211"/>
      <c r="AI58" s="228" t="s">
        <v>1694</v>
      </c>
      <c r="AJ58" s="286" t="s">
        <v>1708</v>
      </c>
      <c r="AK58" s="228" t="s">
        <v>1724</v>
      </c>
      <c r="AN58" s="211"/>
      <c r="AO58" s="211"/>
      <c r="AP58" s="229" t="s">
        <v>2634</v>
      </c>
      <c r="AQ58" s="285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7"/>
      <c r="BE58" s="207"/>
      <c r="BF58" s="207"/>
      <c r="BG58" s="228"/>
      <c r="BH58" s="228"/>
      <c r="BI58" s="228"/>
      <c r="BJ58" s="246"/>
      <c r="BK58" s="255"/>
      <c r="BL58" s="228"/>
      <c r="BM58" s="228"/>
      <c r="BQ58" s="205" t="s">
        <v>1701</v>
      </c>
      <c r="BY58" s="254"/>
      <c r="DN58" s="284"/>
      <c r="DO58" s="283"/>
      <c r="DP58" s="278"/>
      <c r="DQ58" s="282"/>
      <c r="DR58" s="281"/>
      <c r="DS58" s="280"/>
      <c r="DT58" s="279"/>
      <c r="DU58" s="278"/>
      <c r="DV58" s="194"/>
    </row>
    <row r="59" spans="1:126" ht="16.350000000000001" customHeight="1">
      <c r="A59" s="207" t="s">
        <v>1855</v>
      </c>
      <c r="B59" s="227" t="s">
        <v>12792</v>
      </c>
      <c r="D59" s="959" t="s">
        <v>12791</v>
      </c>
      <c r="E59" s="224" t="str">
        <f t="shared" si="5"/>
        <v>096009</v>
      </c>
      <c r="F59" s="207" t="s">
        <v>66</v>
      </c>
      <c r="G59" s="220" t="s">
        <v>12790</v>
      </c>
      <c r="H59" s="223" t="s">
        <v>12789</v>
      </c>
      <c r="J59" s="225">
        <v>1</v>
      </c>
      <c r="K59" s="212">
        <v>2800</v>
      </c>
      <c r="L59" s="263">
        <f t="shared" si="4"/>
        <v>3080.0000000000005</v>
      </c>
      <c r="M59" s="288" t="s">
        <v>1671</v>
      </c>
      <c r="O59" s="219"/>
      <c r="P59" s="245"/>
      <c r="Q59" s="244"/>
      <c r="R59" s="261"/>
      <c r="S59" s="242"/>
      <c r="T59" s="219"/>
      <c r="U59" s="287"/>
      <c r="V59" s="287"/>
      <c r="W59" s="287"/>
      <c r="X59" s="287"/>
      <c r="Y59" s="219"/>
      <c r="Z59" s="287"/>
      <c r="AA59" s="287"/>
      <c r="AB59" s="287"/>
      <c r="AC59" s="287"/>
      <c r="AD59" s="211"/>
      <c r="AE59" s="211"/>
      <c r="AF59" s="211"/>
      <c r="AG59" s="211"/>
      <c r="AH59" s="211"/>
      <c r="AI59" s="228" t="s">
        <v>1694</v>
      </c>
      <c r="AJ59" s="286" t="s">
        <v>1708</v>
      </c>
      <c r="AK59" s="228" t="s">
        <v>1724</v>
      </c>
      <c r="AN59" s="211"/>
      <c r="AO59" s="211"/>
      <c r="AP59" s="229" t="s">
        <v>2634</v>
      </c>
      <c r="AQ59" s="285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28"/>
      <c r="BH59" s="228"/>
      <c r="BI59" s="228"/>
      <c r="BJ59" s="246"/>
      <c r="BK59" s="255"/>
      <c r="BL59" s="228"/>
      <c r="BM59" s="228"/>
      <c r="BQ59" s="205" t="s">
        <v>1701</v>
      </c>
      <c r="BY59" s="254"/>
      <c r="DN59" s="284"/>
      <c r="DO59" s="283"/>
      <c r="DP59" s="278"/>
      <c r="DQ59" s="282"/>
      <c r="DR59" s="281"/>
      <c r="DS59" s="280"/>
      <c r="DT59" s="279"/>
      <c r="DU59" s="278"/>
      <c r="DV59" s="194"/>
    </row>
    <row r="60" spans="1:126" ht="16.350000000000001" customHeight="1">
      <c r="A60" s="207" t="s">
        <v>1855</v>
      </c>
      <c r="B60" s="227" t="s">
        <v>12788</v>
      </c>
      <c r="D60" s="959" t="s">
        <v>12787</v>
      </c>
      <c r="E60" s="224" t="str">
        <f t="shared" si="5"/>
        <v>090199</v>
      </c>
      <c r="F60" s="207" t="s">
        <v>66</v>
      </c>
      <c r="G60" s="220" t="s">
        <v>12786</v>
      </c>
      <c r="H60" s="223" t="s">
        <v>12785</v>
      </c>
      <c r="J60" s="225">
        <v>1</v>
      </c>
      <c r="K60" s="212">
        <v>13000</v>
      </c>
      <c r="L60" s="263">
        <f t="shared" si="4"/>
        <v>14300.000000000002</v>
      </c>
      <c r="M60" s="288" t="s">
        <v>1671</v>
      </c>
      <c r="O60" s="219"/>
      <c r="P60" s="245"/>
      <c r="Q60" s="244"/>
      <c r="R60" s="261"/>
      <c r="S60" s="242"/>
      <c r="T60" s="260" t="s">
        <v>12784</v>
      </c>
      <c r="U60" s="422">
        <v>930</v>
      </c>
      <c r="V60" s="422">
        <v>160</v>
      </c>
      <c r="W60" s="422">
        <v>160</v>
      </c>
      <c r="X60" s="422">
        <v>610</v>
      </c>
      <c r="Y60" s="219"/>
      <c r="Z60" s="248"/>
      <c r="AA60" s="248"/>
      <c r="AB60" s="248"/>
      <c r="AC60" s="248"/>
      <c r="AD60" s="443"/>
      <c r="AE60" s="443"/>
      <c r="AF60" s="443"/>
      <c r="AG60" s="443"/>
      <c r="AH60" s="443"/>
      <c r="AI60" s="228" t="s">
        <v>1694</v>
      </c>
      <c r="AJ60" s="286" t="s">
        <v>1708</v>
      </c>
      <c r="AK60" s="228" t="s">
        <v>1724</v>
      </c>
      <c r="AL60" s="211">
        <v>5460</v>
      </c>
      <c r="AM60" s="388">
        <f>AN60+AO60</f>
        <v>900</v>
      </c>
      <c r="AN60" s="443">
        <v>0</v>
      </c>
      <c r="AO60" s="443">
        <v>900</v>
      </c>
      <c r="AP60" s="229" t="s">
        <v>12783</v>
      </c>
      <c r="AQ60" s="498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28"/>
      <c r="BH60" s="228"/>
      <c r="BI60" s="228"/>
      <c r="BJ60" s="246"/>
      <c r="BK60" s="265" t="s">
        <v>1962</v>
      </c>
      <c r="BL60" s="228"/>
      <c r="BM60" s="228"/>
      <c r="BR60" s="204" t="s">
        <v>1702</v>
      </c>
      <c r="BY60" s="254"/>
      <c r="DN60" s="284"/>
      <c r="DO60" s="283"/>
      <c r="DP60" s="278"/>
      <c r="DQ60" s="282"/>
      <c r="DR60" s="281"/>
      <c r="DS60" s="280"/>
      <c r="DT60" s="279"/>
      <c r="DU60" s="278"/>
      <c r="DV60" s="194"/>
    </row>
    <row r="61" spans="1:126" ht="16.350000000000001" customHeight="1">
      <c r="A61" s="322"/>
      <c r="B61" s="226" t="s">
        <v>12782</v>
      </c>
      <c r="C61" s="226" t="s">
        <v>11810</v>
      </c>
      <c r="D61" s="376" t="s">
        <v>12781</v>
      </c>
      <c r="E61" s="224" t="str">
        <f>MID(D61,9,10)</f>
        <v>741036</v>
      </c>
      <c r="F61" s="322" t="s">
        <v>4863</v>
      </c>
      <c r="G61" s="220" t="s">
        <v>12780</v>
      </c>
      <c r="H61" s="223" t="s">
        <v>12779</v>
      </c>
      <c r="I61" s="223"/>
      <c r="J61" s="225">
        <v>1</v>
      </c>
      <c r="K61" s="302">
        <v>200</v>
      </c>
      <c r="L61" s="232">
        <f t="shared" si="4"/>
        <v>220.00000000000003</v>
      </c>
      <c r="M61" s="351" t="s">
        <v>1434</v>
      </c>
      <c r="N61" s="229"/>
      <c r="O61" s="229"/>
      <c r="P61" s="245"/>
      <c r="Q61" s="312"/>
      <c r="R61" s="382"/>
      <c r="S61" s="242"/>
      <c r="T61" s="219"/>
      <c r="U61" s="303"/>
      <c r="V61" s="303"/>
      <c r="W61" s="303"/>
      <c r="X61" s="303"/>
      <c r="Y61" s="219"/>
      <c r="Z61" s="303"/>
      <c r="AA61" s="303"/>
      <c r="AB61" s="303"/>
      <c r="AC61" s="303"/>
      <c r="AD61" s="311"/>
      <c r="AE61" s="311"/>
      <c r="AF61" s="311"/>
      <c r="AG61" s="311"/>
      <c r="AH61" s="311"/>
      <c r="AJ61" s="286"/>
      <c r="AK61" s="213"/>
      <c r="AL61" s="311"/>
      <c r="AM61" s="311"/>
      <c r="AN61" s="311"/>
      <c r="AO61" s="311"/>
      <c r="AP61" s="229"/>
      <c r="AQ61" s="310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300"/>
      <c r="BH61" s="300"/>
      <c r="BI61" s="299"/>
      <c r="BJ61" s="246"/>
      <c r="BK61" s="255" t="s">
        <v>5852</v>
      </c>
      <c r="BL61" s="213"/>
      <c r="BM61" s="213"/>
      <c r="BN61" s="322"/>
      <c r="BO61" s="321"/>
      <c r="BY61" s="254"/>
      <c r="DN61" s="284"/>
      <c r="DO61" s="283"/>
      <c r="DP61" s="278"/>
      <c r="DQ61" s="282"/>
      <c r="DR61" s="281"/>
      <c r="DS61" s="280"/>
      <c r="DT61" s="279"/>
      <c r="DU61" s="278"/>
      <c r="DV61" s="194"/>
    </row>
    <row r="62" spans="1:126" ht="16.350000000000001" customHeight="1">
      <c r="A62" s="322"/>
      <c r="B62" s="226" t="s">
        <v>12778</v>
      </c>
      <c r="C62" s="226" t="s">
        <v>11810</v>
      </c>
      <c r="D62" s="376" t="s">
        <v>12777</v>
      </c>
      <c r="E62" s="224" t="str">
        <f>MID(D62,9,10)</f>
        <v>741029</v>
      </c>
      <c r="F62" s="322" t="s">
        <v>4863</v>
      </c>
      <c r="G62" s="220" t="s">
        <v>12776</v>
      </c>
      <c r="H62" s="223" t="s">
        <v>12775</v>
      </c>
      <c r="I62" s="306"/>
      <c r="J62" s="225">
        <v>1</v>
      </c>
      <c r="K62" s="302">
        <v>200</v>
      </c>
      <c r="L62" s="232">
        <f t="shared" si="4"/>
        <v>220.00000000000003</v>
      </c>
      <c r="M62" s="351" t="s">
        <v>1434</v>
      </c>
      <c r="N62" s="229"/>
      <c r="O62" s="229"/>
      <c r="P62" s="245"/>
      <c r="Q62" s="312"/>
      <c r="R62" s="382"/>
      <c r="S62" s="242"/>
      <c r="T62" s="219"/>
      <c r="U62" s="303"/>
      <c r="V62" s="303"/>
      <c r="W62" s="303"/>
      <c r="X62" s="303"/>
      <c r="Y62" s="219"/>
      <c r="Z62" s="303"/>
      <c r="AA62" s="303"/>
      <c r="AB62" s="303"/>
      <c r="AC62" s="303"/>
      <c r="AD62" s="311"/>
      <c r="AE62" s="311"/>
      <c r="AF62" s="311"/>
      <c r="AG62" s="311"/>
      <c r="AH62" s="311"/>
      <c r="AJ62" s="286"/>
      <c r="AK62" s="213"/>
      <c r="AL62" s="311"/>
      <c r="AM62" s="311"/>
      <c r="AN62" s="311"/>
      <c r="AO62" s="311"/>
      <c r="AP62" s="229"/>
      <c r="AQ62" s="310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300"/>
      <c r="BH62" s="300"/>
      <c r="BI62" s="299"/>
      <c r="BJ62" s="246"/>
      <c r="BK62" s="255" t="s">
        <v>5852</v>
      </c>
      <c r="BL62" s="213"/>
      <c r="BM62" s="213"/>
      <c r="BN62" s="322"/>
      <c r="BO62" s="321"/>
      <c r="BY62" s="254"/>
      <c r="DN62" s="284"/>
      <c r="DO62" s="283"/>
      <c r="DP62" s="278"/>
      <c r="DQ62" s="282"/>
      <c r="DR62" s="281"/>
      <c r="DS62" s="280"/>
      <c r="DT62" s="279"/>
      <c r="DU62" s="278"/>
      <c r="DV62" s="194"/>
    </row>
    <row r="63" spans="1:126" ht="16.350000000000001" customHeight="1">
      <c r="B63" s="227" t="s">
        <v>12774</v>
      </c>
      <c r="D63" s="959" t="s">
        <v>12773</v>
      </c>
      <c r="E63" s="397" t="str">
        <f>MID(D63,8,10)</f>
        <v/>
      </c>
      <c r="F63" s="207" t="s">
        <v>2694</v>
      </c>
      <c r="G63" s="220" t="s">
        <v>12772</v>
      </c>
      <c r="J63" s="225">
        <v>1</v>
      </c>
      <c r="K63" s="400"/>
      <c r="L63" s="399"/>
      <c r="M63" s="288" t="s">
        <v>1671</v>
      </c>
      <c r="O63" s="219"/>
      <c r="P63" s="245"/>
      <c r="Q63" s="244"/>
      <c r="R63" s="261"/>
      <c r="S63" s="242"/>
      <c r="T63" s="393"/>
      <c r="U63" s="287"/>
      <c r="V63" s="287"/>
      <c r="W63" s="287"/>
      <c r="X63" s="287"/>
      <c r="Y63" s="219"/>
      <c r="Z63" s="287"/>
      <c r="AA63" s="287"/>
      <c r="AB63" s="287"/>
      <c r="AC63" s="287"/>
      <c r="AD63" s="211"/>
      <c r="AE63" s="211"/>
      <c r="AF63" s="211"/>
      <c r="AG63" s="211"/>
      <c r="AH63" s="211"/>
      <c r="AJ63" s="286"/>
      <c r="AK63" s="228"/>
      <c r="AN63" s="211"/>
      <c r="AO63" s="211"/>
      <c r="AP63" s="229"/>
      <c r="AQ63" s="285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28"/>
      <c r="BH63" s="228"/>
      <c r="BI63" s="228"/>
      <c r="BJ63" s="246" t="s">
        <v>2673</v>
      </c>
      <c r="BK63" s="255"/>
      <c r="BL63" s="228"/>
      <c r="BM63" s="228"/>
      <c r="BP63" s="204" t="s">
        <v>1702</v>
      </c>
      <c r="BY63" s="254"/>
      <c r="DN63" s="284"/>
      <c r="DO63" s="283"/>
      <c r="DP63" s="278"/>
      <c r="DQ63" s="282"/>
      <c r="DR63" s="281"/>
      <c r="DS63" s="280"/>
      <c r="DT63" s="279"/>
      <c r="DU63" s="278"/>
      <c r="DV63" s="194"/>
    </row>
    <row r="64" spans="1:126" ht="16.350000000000001" customHeight="1">
      <c r="A64" s="207" t="s">
        <v>1855</v>
      </c>
      <c r="B64" s="227" t="s">
        <v>12771</v>
      </c>
      <c r="D64" s="959" t="s">
        <v>12770</v>
      </c>
      <c r="E64" s="224" t="str">
        <f>MID(D64,8,10)</f>
        <v>430537</v>
      </c>
      <c r="F64" s="207" t="s">
        <v>66</v>
      </c>
      <c r="G64" s="220" t="s">
        <v>12769</v>
      </c>
      <c r="H64" s="223" t="s">
        <v>12768</v>
      </c>
      <c r="J64" s="225">
        <v>1</v>
      </c>
      <c r="K64" s="212">
        <v>10000</v>
      </c>
      <c r="L64" s="263">
        <f t="shared" ref="L64:L95" si="6">K64*1.1</f>
        <v>11000</v>
      </c>
      <c r="M64" s="288" t="s">
        <v>1671</v>
      </c>
      <c r="O64" s="219"/>
      <c r="P64" s="245"/>
      <c r="Q64" s="244"/>
      <c r="R64" s="261"/>
      <c r="S64" s="242"/>
      <c r="T64" s="219"/>
      <c r="U64" s="287"/>
      <c r="V64" s="287"/>
      <c r="W64" s="287"/>
      <c r="X64" s="287"/>
      <c r="Y64" s="219"/>
      <c r="Z64" s="287"/>
      <c r="AA64" s="287"/>
      <c r="AB64" s="287"/>
      <c r="AC64" s="287"/>
      <c r="AD64" s="211"/>
      <c r="AE64" s="211"/>
      <c r="AF64" s="211"/>
      <c r="AG64" s="211"/>
      <c r="AH64" s="211"/>
      <c r="AI64" s="228" t="s">
        <v>1694</v>
      </c>
      <c r="AJ64" s="286" t="s">
        <v>1708</v>
      </c>
      <c r="AK64" s="228" t="s">
        <v>1724</v>
      </c>
      <c r="AN64" s="211"/>
      <c r="AO64" s="211"/>
      <c r="AP64" s="229" t="s">
        <v>1860</v>
      </c>
      <c r="AQ64" s="285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28"/>
      <c r="BH64" s="228"/>
      <c r="BI64" s="228"/>
      <c r="BJ64" s="246"/>
      <c r="BK64" s="255"/>
      <c r="BL64" s="228"/>
      <c r="BM64" s="228"/>
      <c r="BQ64" s="205" t="s">
        <v>1701</v>
      </c>
      <c r="BY64" s="254"/>
      <c r="DN64" s="284"/>
      <c r="DO64" s="283"/>
      <c r="DP64" s="278"/>
      <c r="DQ64" s="282"/>
      <c r="DR64" s="281"/>
      <c r="DS64" s="280"/>
      <c r="DT64" s="279"/>
      <c r="DU64" s="278"/>
      <c r="DV64" s="194"/>
    </row>
    <row r="65" spans="1:126" ht="16.350000000000001" customHeight="1">
      <c r="A65" s="207" t="s">
        <v>1855</v>
      </c>
      <c r="B65" s="227" t="s">
        <v>12767</v>
      </c>
      <c r="D65" s="376" t="s">
        <v>12766</v>
      </c>
      <c r="F65" s="207" t="s">
        <v>66</v>
      </c>
      <c r="G65" s="220" t="s">
        <v>12765</v>
      </c>
      <c r="H65" s="223" t="s">
        <v>12761</v>
      </c>
      <c r="J65" s="225">
        <v>1</v>
      </c>
      <c r="K65" s="212">
        <v>29999.999999999996</v>
      </c>
      <c r="L65" s="263">
        <f t="shared" si="6"/>
        <v>33000</v>
      </c>
      <c r="M65" s="262" t="s">
        <v>900</v>
      </c>
      <c r="N65" s="245"/>
      <c r="O65" s="219"/>
      <c r="P65" s="245"/>
      <c r="Q65" s="244"/>
      <c r="R65" s="350"/>
      <c r="S65" s="242"/>
      <c r="T65" s="219"/>
      <c r="U65" s="287"/>
      <c r="V65" s="287"/>
      <c r="W65" s="287"/>
      <c r="X65" s="287"/>
      <c r="Y65" s="219"/>
      <c r="Z65" s="287"/>
      <c r="AA65" s="287"/>
      <c r="AB65" s="287"/>
      <c r="AC65" s="287"/>
      <c r="AD65" s="212"/>
      <c r="AE65" s="212"/>
      <c r="AF65" s="212"/>
      <c r="AG65" s="212"/>
      <c r="AH65" s="212"/>
      <c r="AJ65" s="286"/>
      <c r="AK65" s="213"/>
      <c r="AL65" s="212"/>
      <c r="AM65" s="212"/>
      <c r="AN65" s="212"/>
      <c r="AO65" s="212"/>
      <c r="AP65" s="229" t="s">
        <v>12760</v>
      </c>
      <c r="AQ65" s="769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300"/>
      <c r="BH65" s="300"/>
      <c r="BI65" s="564"/>
      <c r="BJ65" s="246"/>
      <c r="BK65" s="255"/>
      <c r="BL65" s="228"/>
      <c r="BM65" s="228"/>
      <c r="BY65" s="254"/>
      <c r="DN65" s="284"/>
      <c r="DO65" s="283"/>
      <c r="DP65" s="278"/>
      <c r="DQ65" s="282"/>
      <c r="DR65" s="281"/>
      <c r="DS65" s="280"/>
      <c r="DT65" s="279"/>
      <c r="DU65" s="278"/>
      <c r="DV65" s="194"/>
    </row>
    <row r="66" spans="1:126" ht="16.350000000000001" customHeight="1">
      <c r="A66" s="207" t="s">
        <v>1855</v>
      </c>
      <c r="B66" s="227" t="s">
        <v>12764</v>
      </c>
      <c r="D66" s="959" t="s">
        <v>12763</v>
      </c>
      <c r="E66" s="224" t="str">
        <f>MID(D66,8,10)</f>
        <v>430506</v>
      </c>
      <c r="F66" s="207" t="s">
        <v>66</v>
      </c>
      <c r="G66" s="220" t="s">
        <v>12762</v>
      </c>
      <c r="H66" s="223" t="s">
        <v>12761</v>
      </c>
      <c r="J66" s="225">
        <v>1</v>
      </c>
      <c r="K66" s="212">
        <v>29999.999999999996</v>
      </c>
      <c r="L66" s="263">
        <f t="shared" si="6"/>
        <v>33000</v>
      </c>
      <c r="M66" s="262" t="s">
        <v>947</v>
      </c>
      <c r="N66" s="245"/>
      <c r="O66" s="219"/>
      <c r="P66" s="245"/>
      <c r="Q66" s="244"/>
      <c r="R66" s="261"/>
      <c r="S66" s="242"/>
      <c r="T66" s="219"/>
      <c r="U66" s="287"/>
      <c r="V66" s="287"/>
      <c r="W66" s="287"/>
      <c r="X66" s="287"/>
      <c r="Y66" s="219"/>
      <c r="Z66" s="287"/>
      <c r="AA66" s="287"/>
      <c r="AB66" s="287"/>
      <c r="AC66" s="287"/>
      <c r="AD66" s="211"/>
      <c r="AE66" s="211"/>
      <c r="AF66" s="211"/>
      <c r="AG66" s="211"/>
      <c r="AH66" s="211"/>
      <c r="AI66" s="228" t="s">
        <v>1694</v>
      </c>
      <c r="AJ66" s="286" t="s">
        <v>1708</v>
      </c>
      <c r="AK66" s="228" t="s">
        <v>1724</v>
      </c>
      <c r="AN66" s="211"/>
      <c r="AO66" s="211"/>
      <c r="AP66" s="229" t="s">
        <v>12760</v>
      </c>
      <c r="AQ66" s="285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28"/>
      <c r="BH66" s="228"/>
      <c r="BI66" s="228"/>
      <c r="BJ66" s="246"/>
      <c r="BK66" s="255"/>
      <c r="BL66" s="228"/>
      <c r="BM66" s="228"/>
      <c r="BQ66" s="205" t="s">
        <v>1701</v>
      </c>
      <c r="BY66" s="254"/>
      <c r="DN66" s="284"/>
      <c r="DO66" s="283"/>
      <c r="DP66" s="278"/>
      <c r="DQ66" s="282"/>
      <c r="DR66" s="281"/>
      <c r="DS66" s="280"/>
      <c r="DT66" s="279"/>
      <c r="DU66" s="278"/>
      <c r="DV66" s="194"/>
    </row>
    <row r="67" spans="1:126" ht="16.350000000000001" customHeight="1">
      <c r="A67" s="207" t="s">
        <v>1855</v>
      </c>
      <c r="B67" s="227" t="s">
        <v>12759</v>
      </c>
      <c r="D67" s="959" t="s">
        <v>12758</v>
      </c>
      <c r="E67" s="224" t="str">
        <f>MID(D67,8,10)</f>
        <v>52771</v>
      </c>
      <c r="F67" s="207" t="s">
        <v>66</v>
      </c>
      <c r="G67" s="220" t="s">
        <v>12757</v>
      </c>
      <c r="H67" s="223" t="s">
        <v>12756</v>
      </c>
      <c r="J67" s="225">
        <v>1</v>
      </c>
      <c r="K67" s="212">
        <v>6799.9999999999991</v>
      </c>
      <c r="L67" s="263">
        <f t="shared" si="6"/>
        <v>7480</v>
      </c>
      <c r="M67" s="288" t="s">
        <v>1671</v>
      </c>
      <c r="O67" s="219"/>
      <c r="P67" s="245"/>
      <c r="Q67" s="244"/>
      <c r="R67" s="261"/>
      <c r="S67" s="242"/>
      <c r="T67" s="219"/>
      <c r="U67" s="287"/>
      <c r="V67" s="287"/>
      <c r="W67" s="287"/>
      <c r="X67" s="287"/>
      <c r="Y67" s="219"/>
      <c r="Z67" s="287"/>
      <c r="AA67" s="287"/>
      <c r="AB67" s="287"/>
      <c r="AC67" s="287"/>
      <c r="AD67" s="211"/>
      <c r="AE67" s="211"/>
      <c r="AF67" s="211"/>
      <c r="AG67" s="211"/>
      <c r="AH67" s="211"/>
      <c r="AI67" s="228" t="s">
        <v>1694</v>
      </c>
      <c r="AJ67" s="286" t="s">
        <v>1708</v>
      </c>
      <c r="AK67" s="228" t="s">
        <v>1724</v>
      </c>
      <c r="AN67" s="211"/>
      <c r="AO67" s="211"/>
      <c r="AP67" s="229" t="s">
        <v>12755</v>
      </c>
      <c r="AQ67" s="285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28"/>
      <c r="BH67" s="228"/>
      <c r="BI67" s="228"/>
      <c r="BJ67" s="246"/>
      <c r="BK67" s="255"/>
      <c r="BL67" s="228"/>
      <c r="BM67" s="228"/>
      <c r="BQ67" s="205" t="s">
        <v>1701</v>
      </c>
      <c r="BY67" s="254"/>
      <c r="DN67" s="284"/>
      <c r="DO67" s="283"/>
      <c r="DP67" s="278"/>
      <c r="DQ67" s="282"/>
      <c r="DR67" s="281"/>
      <c r="DS67" s="280"/>
      <c r="DT67" s="279"/>
      <c r="DU67" s="278"/>
      <c r="DV67" s="194"/>
    </row>
    <row r="68" spans="1:126" ht="16.350000000000001" customHeight="1">
      <c r="A68" s="207" t="s">
        <v>1827</v>
      </c>
      <c r="B68" s="227" t="s">
        <v>95</v>
      </c>
      <c r="D68" s="959" t="s">
        <v>96</v>
      </c>
      <c r="E68" s="224" t="str">
        <f>MID(D68,8,10)</f>
        <v>424925</v>
      </c>
      <c r="F68" s="207" t="s">
        <v>1731</v>
      </c>
      <c r="G68" s="220" t="s">
        <v>97</v>
      </c>
      <c r="H68" s="223" t="s">
        <v>12754</v>
      </c>
      <c r="J68" s="225">
        <v>1</v>
      </c>
      <c r="K68" s="277">
        <v>4000</v>
      </c>
      <c r="L68" s="263">
        <f t="shared" si="6"/>
        <v>4400</v>
      </c>
      <c r="M68" s="288" t="s">
        <v>1671</v>
      </c>
      <c r="O68" s="219"/>
      <c r="P68" s="459">
        <v>45444</v>
      </c>
      <c r="Q68" s="346">
        <v>3900</v>
      </c>
      <c r="R68" s="354"/>
      <c r="S68" s="242"/>
      <c r="T68" s="219" t="s">
        <v>12753</v>
      </c>
      <c r="U68" s="287"/>
      <c r="V68" s="287"/>
      <c r="W68" s="287"/>
      <c r="X68" s="287"/>
      <c r="Y68" s="219"/>
      <c r="Z68" s="287"/>
      <c r="AA68" s="287"/>
      <c r="AB68" s="287"/>
      <c r="AC68" s="287"/>
      <c r="AD68" s="211"/>
      <c r="AE68" s="211"/>
      <c r="AF68" s="211"/>
      <c r="AG68" s="211"/>
      <c r="AH68" s="211"/>
      <c r="AI68" s="228" t="s">
        <v>1709</v>
      </c>
      <c r="AJ68" s="286" t="s">
        <v>1708</v>
      </c>
      <c r="AK68" s="228" t="s">
        <v>1724</v>
      </c>
      <c r="AL68" s="211">
        <v>811</v>
      </c>
      <c r="AN68" s="211"/>
      <c r="AO68" s="211"/>
      <c r="AP68" s="229" t="s">
        <v>1717</v>
      </c>
      <c r="AQ68" s="285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  <c r="BB68" s="207"/>
      <c r="BC68" s="207"/>
      <c r="BD68" s="207"/>
      <c r="BE68" s="207"/>
      <c r="BF68" s="207"/>
      <c r="BG68" s="228"/>
      <c r="BH68" s="228"/>
      <c r="BI68" s="228"/>
      <c r="BJ68" s="246"/>
      <c r="BK68" s="255"/>
      <c r="BL68" s="228" t="s">
        <v>1703</v>
      </c>
      <c r="BM68" s="228" t="s">
        <v>1703</v>
      </c>
      <c r="BQ68" s="205" t="s">
        <v>1701</v>
      </c>
      <c r="BY68" s="254"/>
      <c r="DN68" s="284">
        <v>4000</v>
      </c>
      <c r="DO68" s="283">
        <f>DN68*1.1</f>
        <v>4400</v>
      </c>
      <c r="DP68" s="349">
        <v>45444</v>
      </c>
      <c r="DQ68" s="282"/>
      <c r="DR68" s="281"/>
      <c r="DS68" s="280"/>
      <c r="DT68" s="279"/>
      <c r="DU68" s="348"/>
      <c r="DV68" s="194"/>
    </row>
    <row r="69" spans="1:126" ht="16.350000000000001" customHeight="1">
      <c r="A69" s="322"/>
      <c r="B69" s="226" t="s">
        <v>12752</v>
      </c>
      <c r="C69" s="226" t="s">
        <v>12751</v>
      </c>
      <c r="D69" s="376" t="s">
        <v>12750</v>
      </c>
      <c r="E69" s="224" t="str">
        <f>MID(D69,9,10)</f>
        <v>971372</v>
      </c>
      <c r="F69" s="322" t="s">
        <v>2447</v>
      </c>
      <c r="G69" s="220" t="s">
        <v>12749</v>
      </c>
      <c r="H69" s="223" t="s">
        <v>12748</v>
      </c>
      <c r="I69" s="223"/>
      <c r="J69" s="225">
        <v>1</v>
      </c>
      <c r="K69" s="302">
        <v>1000</v>
      </c>
      <c r="L69" s="232">
        <f t="shared" si="6"/>
        <v>1100</v>
      </c>
      <c r="M69" s="351" t="s">
        <v>1434</v>
      </c>
      <c r="N69" s="229"/>
      <c r="O69" s="229"/>
      <c r="P69" s="245"/>
      <c r="Q69" s="312"/>
      <c r="R69" s="382"/>
      <c r="S69" s="242"/>
      <c r="T69" s="219"/>
      <c r="U69" s="303"/>
      <c r="V69" s="303"/>
      <c r="W69" s="303"/>
      <c r="X69" s="303"/>
      <c r="Y69" s="219"/>
      <c r="Z69" s="303"/>
      <c r="AA69" s="303"/>
      <c r="AB69" s="303"/>
      <c r="AC69" s="303"/>
      <c r="AD69" s="311"/>
      <c r="AE69" s="311"/>
      <c r="AF69" s="311"/>
      <c r="AG69" s="311"/>
      <c r="AH69" s="311"/>
      <c r="AJ69" s="286"/>
      <c r="AK69" s="213"/>
      <c r="AL69" s="311"/>
      <c r="AM69" s="311"/>
      <c r="AN69" s="311"/>
      <c r="AO69" s="311"/>
      <c r="AP69" s="229"/>
      <c r="AQ69" s="310"/>
      <c r="AR69" s="207"/>
      <c r="AS69" s="207"/>
      <c r="AT69" s="207"/>
      <c r="AU69" s="207"/>
      <c r="AV69" s="207"/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300"/>
      <c r="BH69" s="300"/>
      <c r="BI69" s="299"/>
      <c r="BJ69" s="246"/>
      <c r="BK69" s="255"/>
      <c r="BL69" s="213"/>
      <c r="BM69" s="213"/>
      <c r="BN69" s="322"/>
      <c r="BO69" s="321"/>
      <c r="BY69" s="254"/>
      <c r="DN69" s="284"/>
      <c r="DO69" s="283"/>
      <c r="DP69" s="278"/>
      <c r="DQ69" s="282"/>
      <c r="DR69" s="281"/>
      <c r="DS69" s="280"/>
      <c r="DT69" s="279"/>
      <c r="DU69" s="278"/>
      <c r="DV69" s="194"/>
    </row>
    <row r="70" spans="1:126" ht="16.350000000000001" customHeight="1">
      <c r="A70" s="207" t="s">
        <v>1746</v>
      </c>
      <c r="B70" s="227" t="s">
        <v>12747</v>
      </c>
      <c r="D70" s="959" t="s">
        <v>12746</v>
      </c>
      <c r="E70" s="224" t="str">
        <f t="shared" ref="E70:E101" si="7">MID(D70,8,10)</f>
        <v>430421</v>
      </c>
      <c r="F70" s="207" t="s">
        <v>66</v>
      </c>
      <c r="G70" s="220" t="s">
        <v>12745</v>
      </c>
      <c r="H70" s="223" t="s">
        <v>12744</v>
      </c>
      <c r="J70" s="225">
        <v>1</v>
      </c>
      <c r="K70" s="212">
        <v>2800</v>
      </c>
      <c r="L70" s="263">
        <f t="shared" si="6"/>
        <v>3080.0000000000005</v>
      </c>
      <c r="M70" s="288" t="s">
        <v>1671</v>
      </c>
      <c r="O70" s="219"/>
      <c r="P70" s="245"/>
      <c r="Q70" s="244"/>
      <c r="R70" s="261"/>
      <c r="S70" s="242"/>
      <c r="T70" s="219"/>
      <c r="U70" s="287"/>
      <c r="V70" s="287"/>
      <c r="W70" s="287"/>
      <c r="X70" s="287"/>
      <c r="Y70" s="219"/>
      <c r="Z70" s="287"/>
      <c r="AA70" s="287"/>
      <c r="AB70" s="287"/>
      <c r="AC70" s="287"/>
      <c r="AD70" s="211"/>
      <c r="AE70" s="211"/>
      <c r="AF70" s="211"/>
      <c r="AG70" s="211"/>
      <c r="AH70" s="211"/>
      <c r="AI70" s="228" t="s">
        <v>1709</v>
      </c>
      <c r="AJ70" s="286" t="s">
        <v>1708</v>
      </c>
      <c r="AK70" s="228" t="s">
        <v>1724</v>
      </c>
      <c r="AN70" s="211"/>
      <c r="AO70" s="211"/>
      <c r="AP70" s="229" t="s">
        <v>1717</v>
      </c>
      <c r="AQ70" s="285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28"/>
      <c r="BH70" s="228"/>
      <c r="BI70" s="228"/>
      <c r="BJ70" s="246"/>
      <c r="BK70" s="255"/>
      <c r="BL70" s="228"/>
      <c r="BM70" s="228"/>
      <c r="BQ70" s="205" t="s">
        <v>1701</v>
      </c>
      <c r="BY70" s="254"/>
      <c r="DN70" s="284"/>
      <c r="DO70" s="283"/>
      <c r="DP70" s="278"/>
      <c r="DQ70" s="282"/>
      <c r="DR70" s="281"/>
      <c r="DS70" s="280"/>
      <c r="DT70" s="279"/>
      <c r="DU70" s="278"/>
      <c r="DV70" s="194"/>
    </row>
    <row r="71" spans="1:126" ht="16.350000000000001" customHeight="1">
      <c r="A71" s="207" t="s">
        <v>1746</v>
      </c>
      <c r="B71" s="227" t="s">
        <v>12743</v>
      </c>
      <c r="D71" s="959" t="s">
        <v>12742</v>
      </c>
      <c r="E71" s="224" t="str">
        <f t="shared" si="7"/>
        <v>427414</v>
      </c>
      <c r="F71" s="207" t="s">
        <v>66</v>
      </c>
      <c r="G71" s="220" t="s">
        <v>12741</v>
      </c>
      <c r="H71" s="223" t="s">
        <v>12740</v>
      </c>
      <c r="J71" s="225">
        <v>1</v>
      </c>
      <c r="K71" s="212">
        <v>1999.9999999999998</v>
      </c>
      <c r="L71" s="263">
        <f t="shared" si="6"/>
        <v>2200</v>
      </c>
      <c r="M71" s="288" t="s">
        <v>1671</v>
      </c>
      <c r="O71" s="219"/>
      <c r="P71" s="245"/>
      <c r="Q71" s="244"/>
      <c r="R71" s="261"/>
      <c r="S71" s="242"/>
      <c r="T71" s="219"/>
      <c r="U71" s="287"/>
      <c r="V71" s="287"/>
      <c r="W71" s="287"/>
      <c r="X71" s="287"/>
      <c r="Y71" s="219"/>
      <c r="Z71" s="287"/>
      <c r="AA71" s="287"/>
      <c r="AB71" s="287"/>
      <c r="AC71" s="287"/>
      <c r="AD71" s="211"/>
      <c r="AE71" s="211"/>
      <c r="AF71" s="211"/>
      <c r="AG71" s="211"/>
      <c r="AH71" s="211"/>
      <c r="AI71" s="228" t="s">
        <v>1709</v>
      </c>
      <c r="AJ71" s="286" t="s">
        <v>1708</v>
      </c>
      <c r="AK71" s="228" t="s">
        <v>1724</v>
      </c>
      <c r="AN71" s="211"/>
      <c r="AO71" s="211"/>
      <c r="AP71" s="229" t="s">
        <v>1717</v>
      </c>
      <c r="AQ71" s="285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28"/>
      <c r="BH71" s="228"/>
      <c r="BI71" s="228"/>
      <c r="BJ71" s="246"/>
      <c r="BK71" s="255"/>
      <c r="BL71" s="228"/>
      <c r="BM71" s="228"/>
      <c r="BQ71" s="205" t="s">
        <v>1701</v>
      </c>
      <c r="BY71" s="254"/>
      <c r="DN71" s="284"/>
      <c r="DO71" s="283"/>
      <c r="DP71" s="278"/>
      <c r="DQ71" s="282"/>
      <c r="DR71" s="281"/>
      <c r="DS71" s="280"/>
      <c r="DT71" s="279"/>
      <c r="DU71" s="278"/>
      <c r="DV71" s="194"/>
    </row>
    <row r="72" spans="1:126" ht="16.350000000000001" customHeight="1">
      <c r="A72" s="207" t="s">
        <v>1729</v>
      </c>
      <c r="B72" s="227" t="s">
        <v>12739</v>
      </c>
      <c r="D72" s="959" t="s">
        <v>12738</v>
      </c>
      <c r="E72" s="224" t="str">
        <f t="shared" si="7"/>
        <v>424932</v>
      </c>
      <c r="F72" s="207" t="s">
        <v>66</v>
      </c>
      <c r="G72" s="220" t="s">
        <v>12737</v>
      </c>
      <c r="H72" s="223" t="s">
        <v>12736</v>
      </c>
      <c r="J72" s="225">
        <v>1</v>
      </c>
      <c r="K72" s="212">
        <v>2999.9999999999995</v>
      </c>
      <c r="L72" s="263">
        <f t="shared" si="6"/>
        <v>3299.9999999999995</v>
      </c>
      <c r="M72" s="288" t="s">
        <v>1671</v>
      </c>
      <c r="O72" s="219"/>
      <c r="P72" s="251">
        <v>44896</v>
      </c>
      <c r="Q72" s="311">
        <v>2500</v>
      </c>
      <c r="R72" s="354"/>
      <c r="S72" s="242"/>
      <c r="T72" s="219"/>
      <c r="U72" s="287"/>
      <c r="V72" s="287"/>
      <c r="W72" s="287"/>
      <c r="X72" s="287"/>
      <c r="Y72" s="219"/>
      <c r="Z72" s="287"/>
      <c r="AA72" s="287"/>
      <c r="AB72" s="287"/>
      <c r="AC72" s="287"/>
      <c r="AD72" s="211"/>
      <c r="AE72" s="211"/>
      <c r="AF72" s="211"/>
      <c r="AG72" s="211"/>
      <c r="AH72" s="211"/>
      <c r="AI72" s="228" t="s">
        <v>1709</v>
      </c>
      <c r="AJ72" s="286" t="s">
        <v>1708</v>
      </c>
      <c r="AK72" s="228" t="s">
        <v>1724</v>
      </c>
      <c r="AN72" s="211"/>
      <c r="AO72" s="211"/>
      <c r="AP72" s="229" t="s">
        <v>1717</v>
      </c>
      <c r="AQ72" s="285"/>
      <c r="AR72" s="207"/>
      <c r="AS72" s="207"/>
      <c r="AT72" s="207"/>
      <c r="AU72" s="207"/>
      <c r="AV72" s="207"/>
      <c r="AW72" s="207"/>
      <c r="AX72" s="207"/>
      <c r="AY72" s="207"/>
      <c r="AZ72" s="207"/>
      <c r="BA72" s="207"/>
      <c r="BB72" s="207"/>
      <c r="BC72" s="207"/>
      <c r="BD72" s="207"/>
      <c r="BE72" s="207"/>
      <c r="BF72" s="207"/>
      <c r="BG72" s="228"/>
      <c r="BH72" s="228"/>
      <c r="BI72" s="228"/>
      <c r="BJ72" s="246"/>
      <c r="BK72" s="255"/>
      <c r="BL72" s="228" t="s">
        <v>1703</v>
      </c>
      <c r="BM72" s="228" t="s">
        <v>1703</v>
      </c>
      <c r="BQ72" s="205" t="s">
        <v>1701</v>
      </c>
      <c r="BY72" s="254"/>
      <c r="DN72" s="284"/>
      <c r="DO72" s="283"/>
      <c r="DP72" s="278"/>
      <c r="DQ72" s="282"/>
      <c r="DR72" s="281"/>
      <c r="DS72" s="280"/>
      <c r="DT72" s="279"/>
      <c r="DU72" s="278"/>
      <c r="DV72" s="194"/>
    </row>
    <row r="73" spans="1:126" ht="16.350000000000001" customHeight="1">
      <c r="A73" s="207" t="s">
        <v>3189</v>
      </c>
      <c r="B73" s="227" t="s">
        <v>12735</v>
      </c>
      <c r="D73" s="959" t="s">
        <v>12734</v>
      </c>
      <c r="E73" s="224" t="str">
        <f t="shared" si="7"/>
        <v>429081</v>
      </c>
      <c r="F73" s="207" t="s">
        <v>66</v>
      </c>
      <c r="G73" s="220" t="s">
        <v>12733</v>
      </c>
      <c r="H73" s="223" t="s">
        <v>12732</v>
      </c>
      <c r="J73" s="225">
        <v>1</v>
      </c>
      <c r="K73" s="212">
        <v>600</v>
      </c>
      <c r="L73" s="263">
        <f t="shared" si="6"/>
        <v>660</v>
      </c>
      <c r="M73" s="288" t="s">
        <v>1671</v>
      </c>
      <c r="O73" s="219"/>
      <c r="P73" s="245"/>
      <c r="Q73" s="244"/>
      <c r="R73" s="261"/>
      <c r="S73" s="242"/>
      <c r="T73" s="219"/>
      <c r="U73" s="287"/>
      <c r="V73" s="287"/>
      <c r="W73" s="287"/>
      <c r="X73" s="287"/>
      <c r="Y73" s="219"/>
      <c r="Z73" s="287"/>
      <c r="AA73" s="287"/>
      <c r="AB73" s="287"/>
      <c r="AC73" s="287"/>
      <c r="AD73" s="211"/>
      <c r="AE73" s="211"/>
      <c r="AF73" s="211"/>
      <c r="AG73" s="211"/>
      <c r="AH73" s="211"/>
      <c r="AI73" s="228" t="s">
        <v>1694</v>
      </c>
      <c r="AJ73" s="286" t="s">
        <v>1708</v>
      </c>
      <c r="AK73" s="228" t="s">
        <v>1724</v>
      </c>
      <c r="AN73" s="211"/>
      <c r="AO73" s="211"/>
      <c r="AP73" s="229" t="s">
        <v>1717</v>
      </c>
      <c r="AQ73" s="285"/>
      <c r="AR73" s="207"/>
      <c r="AS73" s="207"/>
      <c r="AT73" s="207"/>
      <c r="AU73" s="207"/>
      <c r="AV73" s="207"/>
      <c r="AW73" s="207"/>
      <c r="AX73" s="207"/>
      <c r="AY73" s="207"/>
      <c r="AZ73" s="207"/>
      <c r="BA73" s="207"/>
      <c r="BB73" s="207"/>
      <c r="BC73" s="207"/>
      <c r="BD73" s="207"/>
      <c r="BE73" s="207"/>
      <c r="BF73" s="207"/>
      <c r="BG73" s="228"/>
      <c r="BH73" s="228"/>
      <c r="BI73" s="228"/>
      <c r="BJ73" s="246"/>
      <c r="BK73" s="255" t="s">
        <v>2443</v>
      </c>
      <c r="BL73" s="228"/>
      <c r="BM73" s="228"/>
      <c r="BQ73" s="205" t="s">
        <v>1701</v>
      </c>
      <c r="BY73" s="254"/>
      <c r="DN73" s="284"/>
      <c r="DO73" s="283"/>
      <c r="DP73" s="278"/>
      <c r="DQ73" s="282"/>
      <c r="DR73" s="281"/>
      <c r="DS73" s="280"/>
      <c r="DT73" s="279"/>
      <c r="DU73" s="278"/>
      <c r="DV73" s="194"/>
    </row>
    <row r="74" spans="1:126" ht="16.350000000000001" customHeight="1">
      <c r="A74" s="207" t="s">
        <v>1986</v>
      </c>
      <c r="B74" s="227" t="s">
        <v>12731</v>
      </c>
      <c r="D74" s="959" t="s">
        <v>12730</v>
      </c>
      <c r="E74" s="224" t="str">
        <f t="shared" si="7"/>
        <v>420996</v>
      </c>
      <c r="F74" s="207" t="s">
        <v>66</v>
      </c>
      <c r="G74" s="220" t="s">
        <v>12729</v>
      </c>
      <c r="H74" s="223" t="s">
        <v>12728</v>
      </c>
      <c r="J74" s="225">
        <v>1</v>
      </c>
      <c r="K74" s="212">
        <v>1799.9999999999998</v>
      </c>
      <c r="L74" s="263">
        <f t="shared" si="6"/>
        <v>1980</v>
      </c>
      <c r="M74" s="288" t="s">
        <v>1671</v>
      </c>
      <c r="N74" s="290"/>
      <c r="O74" s="219"/>
      <c r="P74" s="225"/>
      <c r="Q74" s="227"/>
      <c r="R74" s="289"/>
      <c r="S74" s="242"/>
      <c r="T74" s="219"/>
      <c r="U74" s="287"/>
      <c r="V74" s="287"/>
      <c r="W74" s="287"/>
      <c r="X74" s="287"/>
      <c r="Y74" s="219"/>
      <c r="Z74" s="287"/>
      <c r="AA74" s="287"/>
      <c r="AB74" s="287"/>
      <c r="AC74" s="287"/>
      <c r="AD74" s="211"/>
      <c r="AE74" s="211"/>
      <c r="AF74" s="211"/>
      <c r="AG74" s="211"/>
      <c r="AH74" s="211"/>
      <c r="AI74" s="228" t="s">
        <v>1709</v>
      </c>
      <c r="AJ74" s="286" t="s">
        <v>1708</v>
      </c>
      <c r="AK74" s="228" t="s">
        <v>1724</v>
      </c>
      <c r="AN74" s="211"/>
      <c r="AO74" s="211"/>
      <c r="AP74" s="229" t="s">
        <v>1717</v>
      </c>
      <c r="AQ74" s="285"/>
      <c r="AR74" s="207"/>
      <c r="AS74" s="207"/>
      <c r="AT74" s="207"/>
      <c r="AU74" s="207"/>
      <c r="AV74" s="207"/>
      <c r="AW74" s="207"/>
      <c r="AX74" s="207"/>
      <c r="AY74" s="207"/>
      <c r="AZ74" s="207"/>
      <c r="BA74" s="207"/>
      <c r="BB74" s="207"/>
      <c r="BC74" s="207"/>
      <c r="BD74" s="207"/>
      <c r="BE74" s="207"/>
      <c r="BF74" s="207"/>
      <c r="BG74" s="228"/>
      <c r="BH74" s="228"/>
      <c r="BI74" s="228"/>
      <c r="BJ74" s="246"/>
      <c r="BK74" s="255"/>
      <c r="BL74" s="228"/>
      <c r="BM74" s="228"/>
      <c r="BQ74" s="205" t="s">
        <v>1701</v>
      </c>
      <c r="BY74" s="254"/>
      <c r="DN74" s="284"/>
      <c r="DO74" s="283"/>
      <c r="DP74" s="278"/>
      <c r="DQ74" s="282"/>
      <c r="DR74" s="281"/>
      <c r="DS74" s="280"/>
      <c r="DT74" s="279"/>
      <c r="DU74" s="278"/>
      <c r="DV74" s="194"/>
    </row>
    <row r="75" spans="1:126" ht="16.350000000000001" customHeight="1">
      <c r="A75" s="207" t="s">
        <v>1986</v>
      </c>
      <c r="B75" s="227" t="s">
        <v>12727</v>
      </c>
      <c r="D75" s="959" t="s">
        <v>12726</v>
      </c>
      <c r="E75" s="224" t="str">
        <f t="shared" si="7"/>
        <v>421603</v>
      </c>
      <c r="F75" s="207" t="s">
        <v>66</v>
      </c>
      <c r="G75" s="220" t="s">
        <v>12725</v>
      </c>
      <c r="H75" s="223" t="s">
        <v>12724</v>
      </c>
      <c r="J75" s="225">
        <v>1</v>
      </c>
      <c r="K75" s="212">
        <v>1499.9999999999998</v>
      </c>
      <c r="L75" s="263">
        <f t="shared" si="6"/>
        <v>1649.9999999999998</v>
      </c>
      <c r="M75" s="288" t="s">
        <v>1671</v>
      </c>
      <c r="N75" s="290"/>
      <c r="O75" s="219"/>
      <c r="P75" s="225"/>
      <c r="Q75" s="227"/>
      <c r="R75" s="289"/>
      <c r="S75" s="242"/>
      <c r="T75" s="219"/>
      <c r="U75" s="287"/>
      <c r="V75" s="287"/>
      <c r="W75" s="287"/>
      <c r="X75" s="287"/>
      <c r="Y75" s="219"/>
      <c r="Z75" s="287"/>
      <c r="AA75" s="287"/>
      <c r="AB75" s="287"/>
      <c r="AC75" s="287"/>
      <c r="AD75" s="211"/>
      <c r="AE75" s="211"/>
      <c r="AF75" s="211"/>
      <c r="AG75" s="211"/>
      <c r="AH75" s="211"/>
      <c r="AI75" s="228" t="s">
        <v>1709</v>
      </c>
      <c r="AJ75" s="286" t="s">
        <v>1708</v>
      </c>
      <c r="AK75" s="228" t="s">
        <v>1724</v>
      </c>
      <c r="AN75" s="211"/>
      <c r="AO75" s="211"/>
      <c r="AP75" s="229" t="s">
        <v>1717</v>
      </c>
      <c r="AQ75" s="285"/>
      <c r="AR75" s="207"/>
      <c r="AS75" s="207"/>
      <c r="AT75" s="207"/>
      <c r="AU75" s="207"/>
      <c r="AV75" s="207"/>
      <c r="AW75" s="207"/>
      <c r="AX75" s="207"/>
      <c r="AY75" s="207"/>
      <c r="AZ75" s="207"/>
      <c r="BA75" s="207"/>
      <c r="BB75" s="207"/>
      <c r="BC75" s="207"/>
      <c r="BD75" s="207"/>
      <c r="BE75" s="207"/>
      <c r="BF75" s="207"/>
      <c r="BG75" s="228"/>
      <c r="BH75" s="228"/>
      <c r="BI75" s="228"/>
      <c r="BJ75" s="246"/>
      <c r="BK75" s="255"/>
      <c r="BL75" s="228"/>
      <c r="BM75" s="228"/>
      <c r="BQ75" s="205" t="s">
        <v>1701</v>
      </c>
      <c r="BY75" s="254"/>
      <c r="DN75" s="284"/>
      <c r="DO75" s="283"/>
      <c r="DP75" s="278"/>
      <c r="DQ75" s="282"/>
      <c r="DR75" s="281"/>
      <c r="DS75" s="280"/>
      <c r="DT75" s="279"/>
      <c r="DU75" s="278"/>
      <c r="DV75" s="194"/>
    </row>
    <row r="76" spans="1:126" ht="16.350000000000001" customHeight="1">
      <c r="A76" s="207" t="s">
        <v>1799</v>
      </c>
      <c r="B76" s="227" t="s">
        <v>12723</v>
      </c>
      <c r="D76" s="959" t="s">
        <v>12722</v>
      </c>
      <c r="E76" s="224" t="str">
        <f t="shared" si="7"/>
        <v>421627</v>
      </c>
      <c r="F76" s="207" t="s">
        <v>66</v>
      </c>
      <c r="G76" s="220" t="s">
        <v>12721</v>
      </c>
      <c r="H76" s="223" t="s">
        <v>12720</v>
      </c>
      <c r="J76" s="225">
        <v>1</v>
      </c>
      <c r="K76" s="212">
        <v>1999.9999999999998</v>
      </c>
      <c r="L76" s="263">
        <f t="shared" si="6"/>
        <v>2200</v>
      </c>
      <c r="M76" s="288" t="s">
        <v>1671</v>
      </c>
      <c r="N76" s="290"/>
      <c r="O76" s="219"/>
      <c r="P76" s="225"/>
      <c r="Q76" s="227"/>
      <c r="R76" s="289"/>
      <c r="S76" s="242"/>
      <c r="T76" s="219"/>
      <c r="U76" s="287"/>
      <c r="V76" s="287"/>
      <c r="W76" s="287"/>
      <c r="X76" s="287"/>
      <c r="Y76" s="219"/>
      <c r="Z76" s="287"/>
      <c r="AA76" s="287"/>
      <c r="AB76" s="287"/>
      <c r="AC76" s="287"/>
      <c r="AD76" s="211"/>
      <c r="AE76" s="211"/>
      <c r="AF76" s="211"/>
      <c r="AG76" s="211"/>
      <c r="AH76" s="211"/>
      <c r="AI76" s="228" t="s">
        <v>1709</v>
      </c>
      <c r="AJ76" s="286" t="s">
        <v>1708</v>
      </c>
      <c r="AK76" s="228" t="s">
        <v>1724</v>
      </c>
      <c r="AN76" s="211"/>
      <c r="AO76" s="211"/>
      <c r="AP76" s="229" t="s">
        <v>1717</v>
      </c>
      <c r="AQ76" s="285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28"/>
      <c r="BH76" s="228"/>
      <c r="BI76" s="228"/>
      <c r="BJ76" s="246"/>
      <c r="BK76" s="255"/>
      <c r="BL76" s="228"/>
      <c r="BM76" s="228"/>
      <c r="BQ76" s="205" t="s">
        <v>1701</v>
      </c>
      <c r="BY76" s="254"/>
      <c r="DN76" s="284"/>
      <c r="DO76" s="283"/>
      <c r="DP76" s="278"/>
      <c r="DQ76" s="282"/>
      <c r="DR76" s="281"/>
      <c r="DS76" s="280"/>
      <c r="DT76" s="279"/>
      <c r="DU76" s="278"/>
      <c r="DV76" s="194"/>
    </row>
    <row r="77" spans="1:126" ht="16.350000000000001" customHeight="1">
      <c r="A77" s="207" t="s">
        <v>1746</v>
      </c>
      <c r="B77" s="227" t="s">
        <v>12719</v>
      </c>
      <c r="D77" s="959" t="s">
        <v>12718</v>
      </c>
      <c r="E77" s="224" t="str">
        <f t="shared" si="7"/>
        <v>421641</v>
      </c>
      <c r="F77" s="207" t="s">
        <v>66</v>
      </c>
      <c r="G77" s="220" t="s">
        <v>12717</v>
      </c>
      <c r="H77" s="223" t="s">
        <v>12716</v>
      </c>
      <c r="J77" s="225">
        <v>1</v>
      </c>
      <c r="K77" s="212">
        <v>2999.9999999999995</v>
      </c>
      <c r="L77" s="263">
        <f t="shared" si="6"/>
        <v>3299.9999999999995</v>
      </c>
      <c r="M77" s="288" t="s">
        <v>1671</v>
      </c>
      <c r="O77" s="219"/>
      <c r="P77" s="245"/>
      <c r="Q77" s="244"/>
      <c r="R77" s="261"/>
      <c r="S77" s="242"/>
      <c r="T77" s="219"/>
      <c r="U77" s="287"/>
      <c r="V77" s="287"/>
      <c r="W77" s="287"/>
      <c r="X77" s="287"/>
      <c r="Y77" s="219"/>
      <c r="Z77" s="287"/>
      <c r="AA77" s="287"/>
      <c r="AB77" s="287"/>
      <c r="AC77" s="287"/>
      <c r="AD77" s="211"/>
      <c r="AE77" s="211"/>
      <c r="AF77" s="211"/>
      <c r="AG77" s="211"/>
      <c r="AH77" s="211"/>
      <c r="AI77" s="228" t="s">
        <v>1709</v>
      </c>
      <c r="AJ77" s="286" t="s">
        <v>1708</v>
      </c>
      <c r="AK77" s="228" t="s">
        <v>1724</v>
      </c>
      <c r="AN77" s="211"/>
      <c r="AO77" s="211"/>
      <c r="AP77" s="229" t="s">
        <v>1717</v>
      </c>
      <c r="AQ77" s="285"/>
      <c r="AR77" s="207"/>
      <c r="AS77" s="207"/>
      <c r="AT77" s="207"/>
      <c r="AU77" s="207"/>
      <c r="AV77" s="207"/>
      <c r="AW77" s="207"/>
      <c r="AX77" s="207"/>
      <c r="AY77" s="207"/>
      <c r="AZ77" s="207"/>
      <c r="BA77" s="207"/>
      <c r="BB77" s="207"/>
      <c r="BC77" s="207"/>
      <c r="BD77" s="207"/>
      <c r="BE77" s="207"/>
      <c r="BF77" s="207"/>
      <c r="BG77" s="228"/>
      <c r="BH77" s="228"/>
      <c r="BI77" s="228"/>
      <c r="BJ77" s="246"/>
      <c r="BK77" s="255"/>
      <c r="BL77" s="228"/>
      <c r="BM77" s="228"/>
      <c r="BQ77" s="205" t="s">
        <v>1701</v>
      </c>
      <c r="BY77" s="254"/>
      <c r="DN77" s="284"/>
      <c r="DO77" s="283"/>
      <c r="DP77" s="278"/>
      <c r="DQ77" s="282"/>
      <c r="DR77" s="281"/>
      <c r="DS77" s="280"/>
      <c r="DT77" s="279"/>
      <c r="DU77" s="278"/>
      <c r="DV77" s="194"/>
    </row>
    <row r="78" spans="1:126" ht="16.350000000000001" customHeight="1">
      <c r="A78" s="207" t="s">
        <v>1799</v>
      </c>
      <c r="B78" s="227" t="s">
        <v>12715</v>
      </c>
      <c r="D78" s="959" t="s">
        <v>12714</v>
      </c>
      <c r="E78" s="224" t="str">
        <f t="shared" si="7"/>
        <v>422792</v>
      </c>
      <c r="F78" s="207" t="s">
        <v>66</v>
      </c>
      <c r="G78" s="220" t="s">
        <v>12713</v>
      </c>
      <c r="H78" s="223" t="s">
        <v>12712</v>
      </c>
      <c r="J78" s="225">
        <v>1</v>
      </c>
      <c r="K78" s="212">
        <v>1499.9999999999998</v>
      </c>
      <c r="L78" s="263">
        <f t="shared" si="6"/>
        <v>1649.9999999999998</v>
      </c>
      <c r="M78" s="288" t="s">
        <v>1671</v>
      </c>
      <c r="N78" s="290"/>
      <c r="O78" s="219"/>
      <c r="P78" s="225"/>
      <c r="Q78" s="227"/>
      <c r="R78" s="289"/>
      <c r="S78" s="242"/>
      <c r="T78" s="219"/>
      <c r="U78" s="287"/>
      <c r="V78" s="287"/>
      <c r="W78" s="287"/>
      <c r="X78" s="287"/>
      <c r="Y78" s="219"/>
      <c r="Z78" s="287"/>
      <c r="AA78" s="287"/>
      <c r="AB78" s="287"/>
      <c r="AC78" s="287"/>
      <c r="AD78" s="211"/>
      <c r="AE78" s="211"/>
      <c r="AF78" s="211"/>
      <c r="AG78" s="211"/>
      <c r="AH78" s="211"/>
      <c r="AI78" s="228" t="s">
        <v>1709</v>
      </c>
      <c r="AJ78" s="286" t="s">
        <v>1708</v>
      </c>
      <c r="AK78" s="228" t="s">
        <v>1724</v>
      </c>
      <c r="AN78" s="211"/>
      <c r="AO78" s="211"/>
      <c r="AP78" s="229" t="s">
        <v>1717</v>
      </c>
      <c r="AQ78" s="285"/>
      <c r="AR78" s="207"/>
      <c r="AS78" s="207"/>
      <c r="AT78" s="207"/>
      <c r="AU78" s="207"/>
      <c r="AV78" s="207"/>
      <c r="AW78" s="207"/>
      <c r="AX78" s="207"/>
      <c r="AY78" s="207"/>
      <c r="AZ78" s="207"/>
      <c r="BA78" s="207"/>
      <c r="BB78" s="207"/>
      <c r="BC78" s="207"/>
      <c r="BD78" s="207"/>
      <c r="BE78" s="207"/>
      <c r="BF78" s="207"/>
      <c r="BG78" s="228"/>
      <c r="BH78" s="228"/>
      <c r="BI78" s="228"/>
      <c r="BJ78" s="246"/>
      <c r="BK78" s="255"/>
      <c r="BL78" s="228"/>
      <c r="BM78" s="228"/>
      <c r="BQ78" s="205" t="s">
        <v>1701</v>
      </c>
      <c r="BY78" s="254"/>
      <c r="DN78" s="284"/>
      <c r="DO78" s="283"/>
      <c r="DP78" s="278"/>
      <c r="DQ78" s="282"/>
      <c r="DR78" s="281"/>
      <c r="DS78" s="280"/>
      <c r="DT78" s="279"/>
      <c r="DU78" s="278"/>
      <c r="DV78" s="194"/>
    </row>
    <row r="79" spans="1:126" ht="16.350000000000001" customHeight="1">
      <c r="A79" s="207" t="s">
        <v>1820</v>
      </c>
      <c r="B79" s="227" t="s">
        <v>12711</v>
      </c>
      <c r="D79" s="959" t="s">
        <v>12710</v>
      </c>
      <c r="E79" s="224" t="str">
        <f t="shared" si="7"/>
        <v>423539</v>
      </c>
      <c r="F79" s="207" t="s">
        <v>66</v>
      </c>
      <c r="G79" s="220" t="s">
        <v>12709</v>
      </c>
      <c r="H79" s="223" t="s">
        <v>12708</v>
      </c>
      <c r="J79" s="225">
        <v>1</v>
      </c>
      <c r="K79" s="212">
        <v>1799.9999999999998</v>
      </c>
      <c r="L79" s="263">
        <f t="shared" si="6"/>
        <v>1980</v>
      </c>
      <c r="M79" s="288" t="s">
        <v>1671</v>
      </c>
      <c r="O79" s="219"/>
      <c r="P79" s="245"/>
      <c r="Q79" s="244"/>
      <c r="R79" s="261"/>
      <c r="S79" s="242"/>
      <c r="T79" s="219"/>
      <c r="U79" s="287"/>
      <c r="V79" s="287"/>
      <c r="W79" s="287"/>
      <c r="X79" s="287"/>
      <c r="Y79" s="219"/>
      <c r="Z79" s="287"/>
      <c r="AA79" s="287"/>
      <c r="AB79" s="287"/>
      <c r="AC79" s="287"/>
      <c r="AD79" s="211"/>
      <c r="AE79" s="211"/>
      <c r="AF79" s="211"/>
      <c r="AG79" s="211"/>
      <c r="AH79" s="211"/>
      <c r="AI79" s="228" t="s">
        <v>1709</v>
      </c>
      <c r="AJ79" s="286" t="s">
        <v>1708</v>
      </c>
      <c r="AK79" s="228" t="s">
        <v>1724</v>
      </c>
      <c r="AN79" s="211"/>
      <c r="AO79" s="211"/>
      <c r="AP79" s="229" t="s">
        <v>1717</v>
      </c>
      <c r="AQ79" s="285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28"/>
      <c r="BH79" s="228"/>
      <c r="BI79" s="228"/>
      <c r="BJ79" s="246"/>
      <c r="BK79" s="255"/>
      <c r="BL79" s="228"/>
      <c r="BM79" s="228"/>
      <c r="BQ79" s="205" t="s">
        <v>1701</v>
      </c>
      <c r="BY79" s="254"/>
      <c r="DN79" s="284"/>
      <c r="DO79" s="283"/>
      <c r="DP79" s="278"/>
      <c r="DQ79" s="282"/>
      <c r="DR79" s="281"/>
      <c r="DS79" s="280"/>
      <c r="DT79" s="279"/>
      <c r="DU79" s="278"/>
      <c r="DV79" s="194"/>
    </row>
    <row r="80" spans="1:126" ht="16.350000000000001" customHeight="1">
      <c r="A80" s="207" t="s">
        <v>1799</v>
      </c>
      <c r="B80" s="227" t="s">
        <v>12707</v>
      </c>
      <c r="D80" s="959" t="s">
        <v>12706</v>
      </c>
      <c r="E80" s="224" t="str">
        <f t="shared" si="7"/>
        <v>424857</v>
      </c>
      <c r="F80" s="207" t="s">
        <v>66</v>
      </c>
      <c r="G80" s="220" t="s">
        <v>12705</v>
      </c>
      <c r="H80" s="223" t="s">
        <v>12704</v>
      </c>
      <c r="J80" s="225">
        <v>1</v>
      </c>
      <c r="K80" s="212">
        <v>2500</v>
      </c>
      <c r="L80" s="263">
        <f t="shared" si="6"/>
        <v>2750</v>
      </c>
      <c r="M80" s="288" t="s">
        <v>1671</v>
      </c>
      <c r="N80" s="290"/>
      <c r="O80" s="219"/>
      <c r="P80" s="225"/>
      <c r="Q80" s="227"/>
      <c r="R80" s="289"/>
      <c r="S80" s="242"/>
      <c r="T80" s="219"/>
      <c r="U80" s="287"/>
      <c r="V80" s="287"/>
      <c r="W80" s="287"/>
      <c r="X80" s="287"/>
      <c r="Y80" s="219"/>
      <c r="Z80" s="287"/>
      <c r="AA80" s="287"/>
      <c r="AB80" s="287"/>
      <c r="AC80" s="287"/>
      <c r="AD80" s="211"/>
      <c r="AE80" s="211"/>
      <c r="AF80" s="211"/>
      <c r="AG80" s="211"/>
      <c r="AH80" s="211"/>
      <c r="AI80" s="228" t="s">
        <v>1709</v>
      </c>
      <c r="AJ80" s="286" t="s">
        <v>1708</v>
      </c>
      <c r="AK80" s="228" t="s">
        <v>1724</v>
      </c>
      <c r="AN80" s="211"/>
      <c r="AO80" s="211"/>
      <c r="AP80" s="229" t="s">
        <v>1717</v>
      </c>
      <c r="AQ80" s="285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28"/>
      <c r="BH80" s="228"/>
      <c r="BI80" s="228"/>
      <c r="BJ80" s="246"/>
      <c r="BK80" s="255"/>
      <c r="BL80" s="228"/>
      <c r="BM80" s="228"/>
      <c r="BQ80" s="205" t="s">
        <v>1701</v>
      </c>
      <c r="BY80" s="254"/>
      <c r="DN80" s="284"/>
      <c r="DO80" s="283"/>
      <c r="DP80" s="278"/>
      <c r="DQ80" s="282"/>
      <c r="DR80" s="281"/>
      <c r="DS80" s="280"/>
      <c r="DT80" s="279"/>
      <c r="DU80" s="278"/>
      <c r="DV80" s="194"/>
    </row>
    <row r="81" spans="1:126" ht="16.350000000000001" customHeight="1">
      <c r="A81" s="207" t="s">
        <v>1799</v>
      </c>
      <c r="B81" s="227" t="s">
        <v>12703</v>
      </c>
      <c r="D81" s="959" t="s">
        <v>12702</v>
      </c>
      <c r="E81" s="224" t="str">
        <f t="shared" si="7"/>
        <v>424864</v>
      </c>
      <c r="F81" s="207" t="s">
        <v>66</v>
      </c>
      <c r="G81" s="220" t="s">
        <v>12701</v>
      </c>
      <c r="H81" s="223" t="s">
        <v>12697</v>
      </c>
      <c r="J81" s="225">
        <v>1</v>
      </c>
      <c r="K81" s="212">
        <v>2500</v>
      </c>
      <c r="L81" s="263">
        <f t="shared" si="6"/>
        <v>2750</v>
      </c>
      <c r="M81" s="288" t="s">
        <v>1671</v>
      </c>
      <c r="N81" s="290"/>
      <c r="O81" s="219"/>
      <c r="P81" s="225"/>
      <c r="Q81" s="227"/>
      <c r="R81" s="289"/>
      <c r="S81" s="242"/>
      <c r="T81" s="219"/>
      <c r="U81" s="287"/>
      <c r="V81" s="287"/>
      <c r="W81" s="287"/>
      <c r="X81" s="287"/>
      <c r="Y81" s="219"/>
      <c r="Z81" s="287"/>
      <c r="AA81" s="287"/>
      <c r="AB81" s="287"/>
      <c r="AC81" s="287"/>
      <c r="AD81" s="211"/>
      <c r="AE81" s="211"/>
      <c r="AF81" s="211"/>
      <c r="AG81" s="211"/>
      <c r="AH81" s="211"/>
      <c r="AI81" s="228" t="s">
        <v>1709</v>
      </c>
      <c r="AJ81" s="286" t="s">
        <v>1708</v>
      </c>
      <c r="AK81" s="228" t="s">
        <v>1724</v>
      </c>
      <c r="AN81" s="211"/>
      <c r="AO81" s="211"/>
      <c r="AP81" s="229" t="s">
        <v>1717</v>
      </c>
      <c r="AQ81" s="285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28"/>
      <c r="BH81" s="228"/>
      <c r="BI81" s="228"/>
      <c r="BJ81" s="246"/>
      <c r="BK81" s="255"/>
      <c r="BL81" s="228"/>
      <c r="BM81" s="228"/>
      <c r="BQ81" s="205" t="s">
        <v>1701</v>
      </c>
      <c r="BY81" s="254"/>
      <c r="DN81" s="284"/>
      <c r="DO81" s="283"/>
      <c r="DP81" s="278"/>
      <c r="DQ81" s="282"/>
      <c r="DR81" s="281"/>
      <c r="DS81" s="280"/>
      <c r="DT81" s="279"/>
      <c r="DU81" s="278"/>
      <c r="DV81" s="194"/>
    </row>
    <row r="82" spans="1:126" ht="16.350000000000001" customHeight="1">
      <c r="A82" s="207" t="s">
        <v>1975</v>
      </c>
      <c r="B82" s="227" t="s">
        <v>12700</v>
      </c>
      <c r="D82" s="959" t="s">
        <v>12699</v>
      </c>
      <c r="E82" s="224" t="str">
        <f t="shared" si="7"/>
        <v>424871</v>
      </c>
      <c r="F82" s="207" t="s">
        <v>66</v>
      </c>
      <c r="G82" s="220" t="s">
        <v>12698</v>
      </c>
      <c r="H82" s="223" t="s">
        <v>12697</v>
      </c>
      <c r="J82" s="225">
        <v>1</v>
      </c>
      <c r="K82" s="212">
        <v>2500</v>
      </c>
      <c r="L82" s="263">
        <f t="shared" si="6"/>
        <v>2750</v>
      </c>
      <c r="M82" s="288" t="s">
        <v>1671</v>
      </c>
      <c r="N82" s="290"/>
      <c r="O82" s="219"/>
      <c r="P82" s="225"/>
      <c r="Q82" s="227"/>
      <c r="R82" s="289"/>
      <c r="S82" s="242"/>
      <c r="T82" s="219"/>
      <c r="U82" s="287"/>
      <c r="V82" s="287"/>
      <c r="W82" s="287"/>
      <c r="X82" s="287"/>
      <c r="Y82" s="219"/>
      <c r="Z82" s="287"/>
      <c r="AA82" s="287"/>
      <c r="AB82" s="287"/>
      <c r="AC82" s="287"/>
      <c r="AD82" s="211"/>
      <c r="AE82" s="211"/>
      <c r="AF82" s="211"/>
      <c r="AG82" s="211"/>
      <c r="AH82" s="211"/>
      <c r="AI82" s="228" t="s">
        <v>1709</v>
      </c>
      <c r="AJ82" s="286" t="s">
        <v>1708</v>
      </c>
      <c r="AK82" s="228" t="s">
        <v>1724</v>
      </c>
      <c r="AN82" s="211"/>
      <c r="AO82" s="211"/>
      <c r="AP82" s="229" t="s">
        <v>1717</v>
      </c>
      <c r="AQ82" s="285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28"/>
      <c r="BH82" s="228"/>
      <c r="BI82" s="228"/>
      <c r="BJ82" s="246"/>
      <c r="BK82" s="255"/>
      <c r="BL82" s="228"/>
      <c r="BM82" s="228"/>
      <c r="BQ82" s="205" t="s">
        <v>1701</v>
      </c>
      <c r="BY82" s="254"/>
      <c r="DN82" s="284"/>
      <c r="DO82" s="283"/>
      <c r="DP82" s="278"/>
      <c r="DQ82" s="282"/>
      <c r="DR82" s="281"/>
      <c r="DS82" s="280"/>
      <c r="DT82" s="279"/>
      <c r="DU82" s="278"/>
      <c r="DV82" s="194"/>
    </row>
    <row r="83" spans="1:126" ht="16.350000000000001" customHeight="1">
      <c r="A83" s="207" t="s">
        <v>1746</v>
      </c>
      <c r="B83" s="227" t="s">
        <v>12696</v>
      </c>
      <c r="D83" s="959" t="s">
        <v>12695</v>
      </c>
      <c r="E83" s="224" t="str">
        <f t="shared" si="7"/>
        <v>427360</v>
      </c>
      <c r="F83" s="207" t="s">
        <v>66</v>
      </c>
      <c r="G83" s="220" t="s">
        <v>12384</v>
      </c>
      <c r="H83" s="223" t="s">
        <v>12694</v>
      </c>
      <c r="J83" s="225">
        <v>1</v>
      </c>
      <c r="K83" s="212">
        <v>1999.9999999999998</v>
      </c>
      <c r="L83" s="263">
        <f t="shared" si="6"/>
        <v>2200</v>
      </c>
      <c r="M83" s="288" t="s">
        <v>1671</v>
      </c>
      <c r="O83" s="219"/>
      <c r="P83" s="245"/>
      <c r="Q83" s="244"/>
      <c r="R83" s="261"/>
      <c r="S83" s="242"/>
      <c r="T83" s="219"/>
      <c r="U83" s="287"/>
      <c r="V83" s="287"/>
      <c r="W83" s="287"/>
      <c r="X83" s="287"/>
      <c r="Y83" s="219"/>
      <c r="Z83" s="287"/>
      <c r="AA83" s="287"/>
      <c r="AB83" s="287"/>
      <c r="AC83" s="287"/>
      <c r="AD83" s="211"/>
      <c r="AE83" s="211"/>
      <c r="AF83" s="211"/>
      <c r="AG83" s="211"/>
      <c r="AH83" s="211"/>
      <c r="AI83" s="228" t="s">
        <v>1709</v>
      </c>
      <c r="AJ83" s="286" t="s">
        <v>1708</v>
      </c>
      <c r="AK83" s="228" t="s">
        <v>1724</v>
      </c>
      <c r="AN83" s="211"/>
      <c r="AO83" s="211"/>
      <c r="AP83" s="229" t="s">
        <v>1717</v>
      </c>
      <c r="AQ83" s="285"/>
      <c r="AR83" s="207"/>
      <c r="AS83" s="207"/>
      <c r="AT83" s="207"/>
      <c r="AU83" s="207"/>
      <c r="AV83" s="207"/>
      <c r="AW83" s="207"/>
      <c r="AX83" s="207"/>
      <c r="AY83" s="207"/>
      <c r="AZ83" s="207"/>
      <c r="BA83" s="207"/>
      <c r="BB83" s="207"/>
      <c r="BC83" s="207"/>
      <c r="BD83" s="207"/>
      <c r="BE83" s="207"/>
      <c r="BF83" s="207"/>
      <c r="BG83" s="228"/>
      <c r="BH83" s="228"/>
      <c r="BI83" s="228"/>
      <c r="BJ83" s="246"/>
      <c r="BK83" s="255"/>
      <c r="BL83" s="228"/>
      <c r="BM83" s="228"/>
      <c r="BQ83" s="205" t="s">
        <v>1701</v>
      </c>
      <c r="BY83" s="254"/>
      <c r="DN83" s="284"/>
      <c r="DO83" s="283"/>
      <c r="DP83" s="278"/>
      <c r="DQ83" s="282"/>
      <c r="DR83" s="281"/>
      <c r="DS83" s="280"/>
      <c r="DT83" s="279"/>
      <c r="DU83" s="278"/>
      <c r="DV83" s="194"/>
    </row>
    <row r="84" spans="1:126" ht="16.350000000000001" customHeight="1">
      <c r="A84" s="207" t="s">
        <v>1799</v>
      </c>
      <c r="B84" s="227" t="s">
        <v>12693</v>
      </c>
      <c r="D84" s="959" t="s">
        <v>12692</v>
      </c>
      <c r="E84" s="224" t="str">
        <f t="shared" si="7"/>
        <v>428701</v>
      </c>
      <c r="F84" s="207" t="s">
        <v>66</v>
      </c>
      <c r="G84" s="220" t="s">
        <v>12691</v>
      </c>
      <c r="H84" s="223" t="s">
        <v>12690</v>
      </c>
      <c r="J84" s="225">
        <v>1</v>
      </c>
      <c r="K84" s="212">
        <v>1200</v>
      </c>
      <c r="L84" s="263">
        <f t="shared" si="6"/>
        <v>1320</v>
      </c>
      <c r="M84" s="288" t="s">
        <v>1671</v>
      </c>
      <c r="N84" s="290"/>
      <c r="O84" s="219"/>
      <c r="P84" s="225"/>
      <c r="Q84" s="227"/>
      <c r="R84" s="289"/>
      <c r="S84" s="242"/>
      <c r="T84" s="219"/>
      <c r="U84" s="287"/>
      <c r="V84" s="287"/>
      <c r="W84" s="287"/>
      <c r="X84" s="287"/>
      <c r="Y84" s="219"/>
      <c r="Z84" s="287"/>
      <c r="AA84" s="287"/>
      <c r="AB84" s="287"/>
      <c r="AC84" s="287"/>
      <c r="AD84" s="211"/>
      <c r="AE84" s="211"/>
      <c r="AF84" s="211"/>
      <c r="AG84" s="211"/>
      <c r="AH84" s="211"/>
      <c r="AI84" s="228" t="s">
        <v>1709</v>
      </c>
      <c r="AJ84" s="286" t="s">
        <v>1708</v>
      </c>
      <c r="AK84" s="228" t="s">
        <v>1724</v>
      </c>
      <c r="AN84" s="211"/>
      <c r="AO84" s="211"/>
      <c r="AP84" s="229" t="s">
        <v>1717</v>
      </c>
      <c r="AQ84" s="285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28"/>
      <c r="BH84" s="228"/>
      <c r="BI84" s="228"/>
      <c r="BJ84" s="246"/>
      <c r="BK84" s="255"/>
      <c r="BL84" s="228"/>
      <c r="BM84" s="228"/>
      <c r="BQ84" s="205" t="s">
        <v>1701</v>
      </c>
      <c r="BY84" s="254"/>
      <c r="DN84" s="284"/>
      <c r="DO84" s="283"/>
      <c r="DP84" s="278"/>
      <c r="DQ84" s="282"/>
      <c r="DR84" s="281"/>
      <c r="DS84" s="280"/>
      <c r="DT84" s="279"/>
      <c r="DU84" s="278"/>
      <c r="DV84" s="194"/>
    </row>
    <row r="85" spans="1:126" ht="16.350000000000001" customHeight="1">
      <c r="A85" s="207" t="s">
        <v>1975</v>
      </c>
      <c r="B85" s="227" t="s">
        <v>12689</v>
      </c>
      <c r="D85" s="959" t="s">
        <v>12688</v>
      </c>
      <c r="E85" s="224" t="str">
        <f t="shared" si="7"/>
        <v>431428</v>
      </c>
      <c r="F85" s="207" t="s">
        <v>66</v>
      </c>
      <c r="G85" s="220" t="s">
        <v>12687</v>
      </c>
      <c r="H85" s="223" t="s">
        <v>12686</v>
      </c>
      <c r="J85" s="225">
        <v>1</v>
      </c>
      <c r="K85" s="212">
        <v>2800</v>
      </c>
      <c r="L85" s="263">
        <f t="shared" si="6"/>
        <v>3080.0000000000005</v>
      </c>
      <c r="M85" s="288" t="s">
        <v>1671</v>
      </c>
      <c r="N85" s="290"/>
      <c r="O85" s="219"/>
      <c r="P85" s="225"/>
      <c r="Q85" s="227"/>
      <c r="R85" s="289"/>
      <c r="S85" s="242"/>
      <c r="T85" s="219"/>
      <c r="U85" s="287"/>
      <c r="V85" s="287"/>
      <c r="W85" s="287"/>
      <c r="X85" s="287"/>
      <c r="Y85" s="219"/>
      <c r="Z85" s="287"/>
      <c r="AA85" s="287"/>
      <c r="AB85" s="287"/>
      <c r="AC85" s="287"/>
      <c r="AD85" s="211"/>
      <c r="AE85" s="211"/>
      <c r="AF85" s="211"/>
      <c r="AG85" s="211"/>
      <c r="AH85" s="211"/>
      <c r="AI85" s="228" t="s">
        <v>1709</v>
      </c>
      <c r="AJ85" s="286" t="s">
        <v>1708</v>
      </c>
      <c r="AK85" s="228" t="s">
        <v>1724</v>
      </c>
      <c r="AN85" s="211"/>
      <c r="AO85" s="211"/>
      <c r="AP85" s="229" t="s">
        <v>1717</v>
      </c>
      <c r="AQ85" s="285"/>
      <c r="AR85" s="207"/>
      <c r="AS85" s="207"/>
      <c r="AT85" s="207"/>
      <c r="AU85" s="207"/>
      <c r="AV85" s="207"/>
      <c r="AW85" s="207"/>
      <c r="AX85" s="207"/>
      <c r="AY85" s="207"/>
      <c r="AZ85" s="207"/>
      <c r="BA85" s="207"/>
      <c r="BB85" s="207"/>
      <c r="BC85" s="207"/>
      <c r="BD85" s="207"/>
      <c r="BE85" s="207"/>
      <c r="BF85" s="207"/>
      <c r="BG85" s="228"/>
      <c r="BH85" s="228"/>
      <c r="BI85" s="228"/>
      <c r="BJ85" s="246"/>
      <c r="BK85" s="255"/>
      <c r="BL85" s="228"/>
      <c r="BM85" s="228"/>
      <c r="BQ85" s="205" t="s">
        <v>1701</v>
      </c>
      <c r="BY85" s="254"/>
      <c r="DN85" s="284"/>
      <c r="DO85" s="283"/>
      <c r="DP85" s="278"/>
      <c r="DQ85" s="282"/>
      <c r="DR85" s="281"/>
      <c r="DS85" s="280"/>
      <c r="DT85" s="279"/>
      <c r="DU85" s="278"/>
      <c r="DV85" s="194"/>
    </row>
    <row r="86" spans="1:126" ht="16.350000000000001" customHeight="1">
      <c r="A86" s="207" t="s">
        <v>1716</v>
      </c>
      <c r="B86" s="227" t="s">
        <v>12685</v>
      </c>
      <c r="D86" s="959" t="s">
        <v>12684</v>
      </c>
      <c r="E86" s="224" t="str">
        <f t="shared" si="7"/>
        <v>431978</v>
      </c>
      <c r="F86" s="207" t="s">
        <v>66</v>
      </c>
      <c r="G86" s="220" t="s">
        <v>12683</v>
      </c>
      <c r="H86" s="223" t="s">
        <v>12682</v>
      </c>
      <c r="J86" s="225">
        <v>1</v>
      </c>
      <c r="K86" s="212">
        <v>11999.999999999998</v>
      </c>
      <c r="L86" s="263">
        <f t="shared" si="6"/>
        <v>13199.999999999998</v>
      </c>
      <c r="M86" s="262" t="s">
        <v>947</v>
      </c>
      <c r="N86" s="245"/>
      <c r="O86" s="219"/>
      <c r="P86" s="245"/>
      <c r="Q86" s="244"/>
      <c r="R86" s="261">
        <v>1000</v>
      </c>
      <c r="S86" s="242">
        <v>1000</v>
      </c>
      <c r="T86" s="219"/>
      <c r="U86" s="287"/>
      <c r="V86" s="287"/>
      <c r="W86" s="287"/>
      <c r="X86" s="287"/>
      <c r="Y86" s="219"/>
      <c r="Z86" s="287"/>
      <c r="AA86" s="287"/>
      <c r="AB86" s="287"/>
      <c r="AC86" s="287"/>
      <c r="AD86" s="211"/>
      <c r="AE86" s="211"/>
      <c r="AF86" s="211"/>
      <c r="AG86" s="211"/>
      <c r="AH86" s="211"/>
      <c r="AI86" s="228" t="s">
        <v>1709</v>
      </c>
      <c r="AJ86" s="286" t="s">
        <v>1708</v>
      </c>
      <c r="AK86" s="228" t="s">
        <v>1707</v>
      </c>
      <c r="AN86" s="211"/>
      <c r="AO86" s="211"/>
      <c r="AP86" s="229" t="s">
        <v>1717</v>
      </c>
      <c r="AQ86" s="285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  <c r="BB86" s="207"/>
      <c r="BC86" s="207"/>
      <c r="BD86" s="207"/>
      <c r="BE86" s="207"/>
      <c r="BF86" s="207"/>
      <c r="BG86" s="316"/>
      <c r="BH86" s="316"/>
      <c r="BI86" s="228"/>
      <c r="BJ86" s="246"/>
      <c r="BK86" s="255"/>
      <c r="BL86" s="228"/>
      <c r="BM86" s="228"/>
      <c r="BQ86" s="205" t="s">
        <v>1701</v>
      </c>
      <c r="BY86" s="254"/>
      <c r="DN86" s="284"/>
      <c r="DO86" s="283"/>
      <c r="DP86" s="278"/>
      <c r="DQ86" s="282"/>
      <c r="DR86" s="281"/>
      <c r="DS86" s="280"/>
      <c r="DT86" s="279"/>
      <c r="DU86" s="278"/>
      <c r="DV86" s="194"/>
    </row>
    <row r="87" spans="1:126" ht="16.350000000000001" customHeight="1">
      <c r="A87" s="207" t="s">
        <v>1827</v>
      </c>
      <c r="B87" s="227" t="s">
        <v>12681</v>
      </c>
      <c r="D87" s="959" t="s">
        <v>12680</v>
      </c>
      <c r="E87" s="224" t="str">
        <f t="shared" si="7"/>
        <v>437505</v>
      </c>
      <c r="F87" s="207" t="s">
        <v>66</v>
      </c>
      <c r="G87" s="220" t="s">
        <v>12679</v>
      </c>
      <c r="H87" s="223" t="s">
        <v>12678</v>
      </c>
      <c r="J87" s="225">
        <v>1</v>
      </c>
      <c r="K87" s="212">
        <v>20000</v>
      </c>
      <c r="L87" s="263">
        <f t="shared" si="6"/>
        <v>22000</v>
      </c>
      <c r="M87" s="288" t="s">
        <v>1671</v>
      </c>
      <c r="O87" s="219"/>
      <c r="P87" s="245"/>
      <c r="Q87" s="244"/>
      <c r="R87" s="261">
        <v>420</v>
      </c>
      <c r="S87" s="242">
        <v>420</v>
      </c>
      <c r="T87" s="219"/>
      <c r="U87" s="287"/>
      <c r="V87" s="287"/>
      <c r="W87" s="287"/>
      <c r="X87" s="287"/>
      <c r="Y87" s="269" t="s">
        <v>12677</v>
      </c>
      <c r="Z87" s="287"/>
      <c r="AA87" s="287"/>
      <c r="AB87" s="287"/>
      <c r="AC87" s="287"/>
      <c r="AD87" s="211"/>
      <c r="AE87" s="211"/>
      <c r="AF87" s="211"/>
      <c r="AG87" s="211"/>
      <c r="AH87" s="211"/>
      <c r="AI87" s="228" t="s">
        <v>1709</v>
      </c>
      <c r="AJ87" s="286" t="s">
        <v>1708</v>
      </c>
      <c r="AK87" s="228" t="s">
        <v>1707</v>
      </c>
      <c r="AN87" s="211"/>
      <c r="AO87" s="211"/>
      <c r="AP87" s="229" t="s">
        <v>1717</v>
      </c>
      <c r="AQ87" s="285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  <c r="BB87" s="207"/>
      <c r="BC87" s="207"/>
      <c r="BD87" s="207"/>
      <c r="BE87" s="207"/>
      <c r="BF87" s="207"/>
      <c r="BG87" s="228"/>
      <c r="BH87" s="228" t="s">
        <v>1703</v>
      </c>
      <c r="BI87" s="228"/>
      <c r="BJ87" s="246"/>
      <c r="BK87" s="255" t="s">
        <v>3892</v>
      </c>
      <c r="BL87" s="228" t="s">
        <v>1703</v>
      </c>
      <c r="BM87" s="228" t="s">
        <v>1703</v>
      </c>
      <c r="BQ87" s="205" t="s">
        <v>1701</v>
      </c>
      <c r="BY87" s="254"/>
      <c r="DN87" s="284"/>
      <c r="DO87" s="283"/>
      <c r="DP87" s="278"/>
      <c r="DQ87" s="282"/>
      <c r="DR87" s="281"/>
      <c r="DS87" s="280"/>
      <c r="DT87" s="279"/>
      <c r="DU87" s="278"/>
      <c r="DV87" s="194"/>
    </row>
    <row r="88" spans="1:126" ht="16.350000000000001" customHeight="1">
      <c r="A88" s="207" t="s">
        <v>1827</v>
      </c>
      <c r="B88" s="227" t="s">
        <v>12676</v>
      </c>
      <c r="D88" s="376" t="s">
        <v>12675</v>
      </c>
      <c r="E88" s="224" t="str">
        <f t="shared" si="7"/>
        <v>439332</v>
      </c>
      <c r="F88" s="207" t="s">
        <v>1731</v>
      </c>
      <c r="G88" s="387" t="s">
        <v>12674</v>
      </c>
      <c r="H88" s="223" t="s">
        <v>12673</v>
      </c>
      <c r="J88" s="222">
        <v>1</v>
      </c>
      <c r="K88" s="212">
        <v>3500</v>
      </c>
      <c r="L88" s="232">
        <f t="shared" si="6"/>
        <v>3850.0000000000005</v>
      </c>
      <c r="M88" s="288" t="s">
        <v>1671</v>
      </c>
      <c r="O88" s="219"/>
      <c r="P88" s="245"/>
      <c r="Q88" s="244"/>
      <c r="R88" s="261">
        <v>50</v>
      </c>
      <c r="S88" s="242">
        <v>50</v>
      </c>
      <c r="T88" s="219" t="s">
        <v>4329</v>
      </c>
      <c r="U88" s="248">
        <f>VLOOKUP(T88,'[1]段ボール 送料'!$H$16:$X$1013,16,FALSE)</f>
        <v>890</v>
      </c>
      <c r="V88" s="248">
        <f>VLOOKUP(T88,'[1]段ボール 送料'!$H$16:$X$1013,13,FALSE)</f>
        <v>140</v>
      </c>
      <c r="W88" s="248">
        <f>VLOOKUP(T88,'[1]段ボール 送料'!$H$16:$X$1013,14,FALSE)</f>
        <v>200</v>
      </c>
      <c r="X88" s="248">
        <f>VLOOKUP(T88,'[1]段ボール 送料'!$H$16:$X$1013,15,FALSE)</f>
        <v>550</v>
      </c>
      <c r="Y88" s="219"/>
      <c r="Z88" s="287"/>
      <c r="AA88" s="287"/>
      <c r="AB88" s="287"/>
      <c r="AC88" s="287"/>
      <c r="AD88" s="337"/>
      <c r="AE88" s="337"/>
      <c r="AF88" s="337"/>
      <c r="AG88" s="337"/>
      <c r="AH88" s="337"/>
      <c r="AI88" s="213" t="s">
        <v>1709</v>
      </c>
      <c r="AJ88" s="286" t="s">
        <v>1693</v>
      </c>
      <c r="AK88" s="228" t="s">
        <v>1724</v>
      </c>
      <c r="AL88" s="211">
        <v>677</v>
      </c>
      <c r="AM88" s="211">
        <f>AN88+AO88</f>
        <v>998</v>
      </c>
      <c r="AN88" s="337">
        <f>VLOOKUP(T88,'[1]段ボール 送料'!$H$16:$X$1013,6,FALSE)</f>
        <v>108</v>
      </c>
      <c r="AO88" s="337">
        <f>VLOOKUP(T88,'[1]段ボール 送料'!$H$16:$X$1013,17,FALSE)</f>
        <v>890</v>
      </c>
      <c r="AP88" s="229" t="s">
        <v>2139</v>
      </c>
      <c r="AQ88" s="442">
        <v>1</v>
      </c>
      <c r="AR88" s="442"/>
      <c r="AS88" s="442"/>
      <c r="AT88" s="442"/>
      <c r="AU88" s="442"/>
      <c r="AV88" s="207"/>
      <c r="AW88" s="207"/>
      <c r="AX88" s="207"/>
      <c r="AY88" s="207"/>
      <c r="AZ88" s="442"/>
      <c r="BA88" s="442"/>
      <c r="BB88" s="442"/>
      <c r="BC88" s="442"/>
      <c r="BD88" s="207"/>
      <c r="BE88" s="207"/>
      <c r="BF88" s="207"/>
      <c r="BG88" s="228"/>
      <c r="BH88" s="228"/>
      <c r="BI88" s="228"/>
      <c r="BJ88" s="246"/>
      <c r="BK88" s="255"/>
      <c r="BL88" s="228"/>
      <c r="BM88" s="228" t="s">
        <v>1703</v>
      </c>
      <c r="CN88" s="200" t="s">
        <v>1769</v>
      </c>
      <c r="CY88" s="254"/>
      <c r="CZ88" s="254"/>
      <c r="DA88" s="254"/>
      <c r="DB88" s="254"/>
      <c r="DC88" s="254"/>
      <c r="DD88" s="254"/>
      <c r="DE88" s="254"/>
      <c r="DF88" s="254"/>
      <c r="DG88" s="254"/>
      <c r="DH88" s="254"/>
      <c r="DI88" s="254"/>
      <c r="DJ88" s="254"/>
      <c r="DK88" s="254"/>
      <c r="DL88" s="254"/>
      <c r="DM88" s="254"/>
      <c r="DN88" s="284"/>
      <c r="DO88" s="283"/>
      <c r="DP88" s="278"/>
      <c r="DQ88" s="278"/>
      <c r="DR88" s="281"/>
      <c r="DS88" s="280"/>
      <c r="DT88" s="279"/>
      <c r="DU88" s="278"/>
      <c r="DV88" s="194"/>
    </row>
    <row r="89" spans="1:126" ht="16.350000000000001" customHeight="1">
      <c r="A89" s="207" t="s">
        <v>1827</v>
      </c>
      <c r="B89" s="227" t="s">
        <v>98</v>
      </c>
      <c r="D89" s="959" t="s">
        <v>99</v>
      </c>
      <c r="E89" s="224" t="str">
        <f t="shared" si="7"/>
        <v>482207</v>
      </c>
      <c r="F89" s="207" t="s">
        <v>66</v>
      </c>
      <c r="G89" s="220" t="s">
        <v>100</v>
      </c>
      <c r="H89" s="223" t="s">
        <v>12672</v>
      </c>
      <c r="J89" s="225">
        <v>1</v>
      </c>
      <c r="K89" s="277">
        <v>7000</v>
      </c>
      <c r="L89" s="263">
        <f t="shared" si="6"/>
        <v>7700.0000000000009</v>
      </c>
      <c r="M89" s="288" t="s">
        <v>1671</v>
      </c>
      <c r="N89" s="219" t="s">
        <v>12671</v>
      </c>
      <c r="O89" s="219"/>
      <c r="P89" s="459">
        <v>45444</v>
      </c>
      <c r="Q89" s="346">
        <v>5000</v>
      </c>
      <c r="R89" s="261"/>
      <c r="S89" s="242"/>
      <c r="T89" s="219"/>
      <c r="U89" s="287"/>
      <c r="V89" s="287"/>
      <c r="W89" s="287"/>
      <c r="X89" s="287"/>
      <c r="Y89" s="219"/>
      <c r="Z89" s="287"/>
      <c r="AA89" s="287"/>
      <c r="AB89" s="287"/>
      <c r="AC89" s="287"/>
      <c r="AD89" s="211"/>
      <c r="AE89" s="211"/>
      <c r="AF89" s="211"/>
      <c r="AG89" s="211"/>
      <c r="AH89" s="211"/>
      <c r="AI89" s="228" t="s">
        <v>1709</v>
      </c>
      <c r="AJ89" s="286" t="s">
        <v>1708</v>
      </c>
      <c r="AK89" s="228" t="s">
        <v>1724</v>
      </c>
      <c r="AL89" s="211">
        <v>2352</v>
      </c>
      <c r="AN89" s="211"/>
      <c r="AO89" s="211"/>
      <c r="AP89" s="229" t="s">
        <v>1717</v>
      </c>
      <c r="AQ89" s="285"/>
      <c r="AR89" s="207"/>
      <c r="AS89" s="207"/>
      <c r="AT89" s="207"/>
      <c r="AU89" s="207"/>
      <c r="AV89" s="207"/>
      <c r="AW89" s="207"/>
      <c r="AX89" s="207"/>
      <c r="AY89" s="207"/>
      <c r="AZ89" s="207"/>
      <c r="BA89" s="207"/>
      <c r="BB89" s="207"/>
      <c r="BC89" s="207"/>
      <c r="BD89" s="207"/>
      <c r="BE89" s="207"/>
      <c r="BF89" s="207"/>
      <c r="BG89" s="228"/>
      <c r="BH89" s="228"/>
      <c r="BI89" s="228"/>
      <c r="BJ89" s="246"/>
      <c r="BK89" s="255"/>
      <c r="BL89" s="228" t="s">
        <v>1703</v>
      </c>
      <c r="BM89" s="228" t="s">
        <v>1703</v>
      </c>
      <c r="BQ89" s="205" t="s">
        <v>1701</v>
      </c>
      <c r="BY89" s="254"/>
      <c r="DN89" s="284">
        <v>7000</v>
      </c>
      <c r="DO89" s="283">
        <f>DN89*1.1</f>
        <v>7700.0000000000009</v>
      </c>
      <c r="DP89" s="349">
        <v>45444</v>
      </c>
      <c r="DQ89" s="282"/>
      <c r="DR89" s="281"/>
      <c r="DS89" s="280"/>
      <c r="DT89" s="279"/>
      <c r="DU89" s="348"/>
      <c r="DV89" s="194"/>
    </row>
    <row r="90" spans="1:126" ht="16.350000000000001" customHeight="1">
      <c r="A90" s="207" t="s">
        <v>1729</v>
      </c>
      <c r="B90" s="227" t="s">
        <v>12670</v>
      </c>
      <c r="D90" s="961" t="s">
        <v>12669</v>
      </c>
      <c r="E90" s="224" t="str">
        <f t="shared" si="7"/>
        <v>818991</v>
      </c>
      <c r="F90" s="207" t="s">
        <v>66</v>
      </c>
      <c r="G90" s="220" t="s">
        <v>12668</v>
      </c>
      <c r="H90" s="223" t="s">
        <v>2439</v>
      </c>
      <c r="J90" s="225">
        <v>1</v>
      </c>
      <c r="K90" s="277">
        <v>1500</v>
      </c>
      <c r="L90" s="356">
        <f t="shared" si="6"/>
        <v>1650.0000000000002</v>
      </c>
      <c r="M90" s="288" t="s">
        <v>1671</v>
      </c>
      <c r="N90" s="435" t="s">
        <v>12667</v>
      </c>
      <c r="O90" s="219" t="s">
        <v>12666</v>
      </c>
      <c r="P90" s="251">
        <v>45093</v>
      </c>
      <c r="Q90" s="244">
        <v>1200</v>
      </c>
      <c r="R90" s="261"/>
      <c r="S90" s="242"/>
      <c r="T90" s="260" t="s">
        <v>1964</v>
      </c>
      <c r="U90" s="248">
        <f>VLOOKUP(T90,'[1]段ボール 送料'!$H$16:$X$1013,16,FALSE)</f>
        <v>1390</v>
      </c>
      <c r="V90" s="248">
        <f>VLOOKUP(T90,'[1]段ボール 送料'!$H$16:$X$1013,13,FALSE)</f>
        <v>200</v>
      </c>
      <c r="W90" s="248">
        <f>VLOOKUP(T90,'[1]段ボール 送料'!$H$16:$X$1013,14,FALSE)</f>
        <v>125</v>
      </c>
      <c r="X90" s="248">
        <f>VLOOKUP(T90,'[1]段ボール 送料'!$H$16:$X$1013,15,FALSE)</f>
        <v>1065</v>
      </c>
      <c r="Y90" s="219"/>
      <c r="Z90" s="287"/>
      <c r="AA90" s="287"/>
      <c r="AB90" s="287"/>
      <c r="AC90" s="287"/>
      <c r="AD90" s="337"/>
      <c r="AE90" s="337"/>
      <c r="AF90" s="337"/>
      <c r="AG90" s="337"/>
      <c r="AH90" s="337"/>
      <c r="AI90" s="228" t="s">
        <v>1709</v>
      </c>
      <c r="AJ90" s="286" t="s">
        <v>1708</v>
      </c>
      <c r="AK90" s="228" t="s">
        <v>1724</v>
      </c>
      <c r="AL90" s="211">
        <v>432</v>
      </c>
      <c r="AM90" s="211">
        <f>AN90+AO90</f>
        <v>1340</v>
      </c>
      <c r="AN90" s="337">
        <f>VLOOKUP(T90,'[1]段ボール 送料'!$H$16:$X$1013,6,FALSE)</f>
        <v>160</v>
      </c>
      <c r="AO90" s="337">
        <f>VLOOKUP(T90,'[1]段ボール 送料'!$H$16:$X$1013,17,FALSE)</f>
        <v>1180</v>
      </c>
      <c r="AP90" s="229" t="s">
        <v>1717</v>
      </c>
      <c r="AQ90" s="336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  <c r="BB90" s="207"/>
      <c r="BC90" s="207"/>
      <c r="BD90" s="207"/>
      <c r="BE90" s="207"/>
      <c r="BF90" s="207"/>
      <c r="BG90" s="228"/>
      <c r="BH90" s="228"/>
      <c r="BI90" s="228"/>
      <c r="BJ90" s="246"/>
      <c r="BK90" s="255"/>
      <c r="BL90" s="228"/>
      <c r="BM90" s="228"/>
      <c r="BQ90" s="205" t="s">
        <v>1701</v>
      </c>
      <c r="BS90" s="204" t="s">
        <v>1701</v>
      </c>
      <c r="BY90" s="254"/>
      <c r="DN90" s="284"/>
      <c r="DO90" s="283"/>
      <c r="DP90" s="278"/>
      <c r="DQ90" s="282"/>
      <c r="DR90" s="281"/>
      <c r="DS90" s="280"/>
      <c r="DT90" s="279"/>
      <c r="DU90" s="278"/>
      <c r="DV90" s="194"/>
    </row>
    <row r="91" spans="1:126" ht="16.350000000000001" customHeight="1">
      <c r="A91" s="207" t="s">
        <v>1729</v>
      </c>
      <c r="B91" s="227" t="s">
        <v>12665</v>
      </c>
      <c r="D91" s="961" t="s">
        <v>12664</v>
      </c>
      <c r="E91" s="224" t="str">
        <f t="shared" si="7"/>
        <v>471270</v>
      </c>
      <c r="F91" s="207" t="s">
        <v>66</v>
      </c>
      <c r="G91" s="220" t="s">
        <v>12663</v>
      </c>
      <c r="H91" s="223" t="s">
        <v>12662</v>
      </c>
      <c r="J91" s="225">
        <v>1</v>
      </c>
      <c r="K91" s="277">
        <v>900</v>
      </c>
      <c r="L91" s="356">
        <f t="shared" si="6"/>
        <v>990.00000000000011</v>
      </c>
      <c r="M91" s="288" t="s">
        <v>1671</v>
      </c>
      <c r="N91" s="219" t="s">
        <v>12661</v>
      </c>
      <c r="O91" s="219"/>
      <c r="P91" s="251">
        <v>45093</v>
      </c>
      <c r="Q91" s="244">
        <v>800</v>
      </c>
      <c r="R91" s="261"/>
      <c r="S91" s="242"/>
      <c r="T91" s="260" t="s">
        <v>1964</v>
      </c>
      <c r="U91" s="248">
        <f>VLOOKUP(T91,'[1]段ボール 送料'!$H$16:$X$1013,16,FALSE)</f>
        <v>1390</v>
      </c>
      <c r="V91" s="248">
        <f>VLOOKUP(T91,'[1]段ボール 送料'!$H$16:$X$1013,13,FALSE)</f>
        <v>200</v>
      </c>
      <c r="W91" s="248">
        <f>VLOOKUP(T91,'[1]段ボール 送料'!$H$16:$X$1013,14,FALSE)</f>
        <v>125</v>
      </c>
      <c r="X91" s="248">
        <f>VLOOKUP(T91,'[1]段ボール 送料'!$H$16:$X$1013,15,FALSE)</f>
        <v>1065</v>
      </c>
      <c r="Y91" s="219"/>
      <c r="Z91" s="287"/>
      <c r="AA91" s="287"/>
      <c r="AB91" s="287"/>
      <c r="AC91" s="287"/>
      <c r="AD91" s="337"/>
      <c r="AE91" s="337"/>
      <c r="AF91" s="337"/>
      <c r="AG91" s="337"/>
      <c r="AH91" s="337"/>
      <c r="AI91" s="228" t="s">
        <v>1709</v>
      </c>
      <c r="AJ91" s="286" t="s">
        <v>1708</v>
      </c>
      <c r="AK91" s="228" t="s">
        <v>1724</v>
      </c>
      <c r="AL91" s="211">
        <v>272</v>
      </c>
      <c r="AM91" s="211">
        <f>AN91+AO91</f>
        <v>1340</v>
      </c>
      <c r="AN91" s="337">
        <f>VLOOKUP(T91,'[1]段ボール 送料'!$H$16:$X$1013,6,FALSE)</f>
        <v>160</v>
      </c>
      <c r="AO91" s="337">
        <f>VLOOKUP(T91,'[1]段ボール 送料'!$H$16:$X$1013,17,FALSE)</f>
        <v>1180</v>
      </c>
      <c r="AP91" s="229" t="s">
        <v>1717</v>
      </c>
      <c r="AQ91" s="336"/>
      <c r="AR91" s="207"/>
      <c r="AS91" s="207"/>
      <c r="AT91" s="207"/>
      <c r="AU91" s="207"/>
      <c r="AV91" s="207"/>
      <c r="AW91" s="207"/>
      <c r="AX91" s="207"/>
      <c r="AY91" s="207"/>
      <c r="AZ91" s="207"/>
      <c r="BA91" s="207"/>
      <c r="BB91" s="207"/>
      <c r="BC91" s="207"/>
      <c r="BD91" s="207"/>
      <c r="BE91" s="207"/>
      <c r="BF91" s="207"/>
      <c r="BG91" s="228"/>
      <c r="BH91" s="228"/>
      <c r="BI91" s="228"/>
      <c r="BJ91" s="246"/>
      <c r="BK91" s="255"/>
      <c r="BL91" s="228"/>
      <c r="BM91" s="228"/>
      <c r="BQ91" s="205" t="s">
        <v>1701</v>
      </c>
      <c r="BS91" s="204" t="s">
        <v>1701</v>
      </c>
      <c r="BY91" s="254"/>
      <c r="DN91" s="284"/>
      <c r="DO91" s="283"/>
      <c r="DP91" s="278"/>
      <c r="DQ91" s="282"/>
      <c r="DR91" s="281"/>
      <c r="DS91" s="280"/>
      <c r="DT91" s="279"/>
      <c r="DU91" s="278"/>
      <c r="DV91" s="194"/>
    </row>
    <row r="92" spans="1:126" ht="16.350000000000001" customHeight="1">
      <c r="A92" s="207" t="s">
        <v>1975</v>
      </c>
      <c r="B92" s="227" t="s">
        <v>12660</v>
      </c>
      <c r="D92" s="959" t="s">
        <v>12659</v>
      </c>
      <c r="E92" s="224" t="str">
        <f t="shared" si="7"/>
        <v>501328</v>
      </c>
      <c r="F92" s="207" t="s">
        <v>66</v>
      </c>
      <c r="G92" s="220" t="s">
        <v>12658</v>
      </c>
      <c r="H92" s="223" t="s">
        <v>12657</v>
      </c>
      <c r="J92" s="225">
        <v>1</v>
      </c>
      <c r="K92" s="212">
        <v>999.99999999999989</v>
      </c>
      <c r="L92" s="263">
        <f t="shared" si="6"/>
        <v>1100</v>
      </c>
      <c r="M92" s="288" t="s">
        <v>1671</v>
      </c>
      <c r="N92" s="290" t="s">
        <v>12656</v>
      </c>
      <c r="O92" s="219"/>
      <c r="P92" s="225"/>
      <c r="Q92" s="227"/>
      <c r="R92" s="289"/>
      <c r="S92" s="242"/>
      <c r="T92" s="219"/>
      <c r="U92" s="287"/>
      <c r="V92" s="287"/>
      <c r="W92" s="287"/>
      <c r="X92" s="287"/>
      <c r="Y92" s="219"/>
      <c r="Z92" s="287"/>
      <c r="AA92" s="287"/>
      <c r="AB92" s="287"/>
      <c r="AC92" s="287"/>
      <c r="AD92" s="211"/>
      <c r="AE92" s="211"/>
      <c r="AF92" s="211"/>
      <c r="AG92" s="211"/>
      <c r="AH92" s="211"/>
      <c r="AI92" s="228" t="s">
        <v>1709</v>
      </c>
      <c r="AJ92" s="286" t="s">
        <v>1708</v>
      </c>
      <c r="AK92" s="228" t="s">
        <v>1724</v>
      </c>
      <c r="AN92" s="211"/>
      <c r="AO92" s="211"/>
      <c r="AP92" s="229" t="s">
        <v>1717</v>
      </c>
      <c r="AQ92" s="285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28"/>
      <c r="BH92" s="228"/>
      <c r="BI92" s="228"/>
      <c r="BJ92" s="246"/>
      <c r="BK92" s="255"/>
      <c r="BL92" s="228"/>
      <c r="BM92" s="228"/>
      <c r="BQ92" s="205" t="s">
        <v>1701</v>
      </c>
      <c r="BY92" s="254"/>
      <c r="DN92" s="284"/>
      <c r="DO92" s="283"/>
      <c r="DP92" s="278"/>
      <c r="DQ92" s="282"/>
      <c r="DR92" s="281"/>
      <c r="DS92" s="280"/>
      <c r="DT92" s="279"/>
      <c r="DU92" s="278"/>
      <c r="DV92" s="194"/>
    </row>
    <row r="93" spans="1:126" ht="16.350000000000001" customHeight="1">
      <c r="A93" s="207" t="s">
        <v>1887</v>
      </c>
      <c r="B93" s="342" t="s">
        <v>12655</v>
      </c>
      <c r="D93" s="959" t="s">
        <v>12654</v>
      </c>
      <c r="E93" s="224" t="str">
        <f t="shared" si="7"/>
        <v>543779</v>
      </c>
      <c r="F93" s="207" t="s">
        <v>66</v>
      </c>
      <c r="G93" s="220" t="s">
        <v>12653</v>
      </c>
      <c r="H93" s="223" t="s">
        <v>12648</v>
      </c>
      <c r="J93" s="222">
        <v>1</v>
      </c>
      <c r="K93" s="212">
        <v>2200</v>
      </c>
      <c r="L93" s="263">
        <f t="shared" si="6"/>
        <v>2420</v>
      </c>
      <c r="M93" s="288" t="s">
        <v>1671</v>
      </c>
      <c r="N93" s="219" t="s">
        <v>12652</v>
      </c>
      <c r="O93" s="219"/>
      <c r="P93" s="245"/>
      <c r="Q93" s="244"/>
      <c r="R93" s="261"/>
      <c r="S93" s="338"/>
      <c r="T93" s="219" t="s">
        <v>1875</v>
      </c>
      <c r="U93" s="248">
        <f>VLOOKUP(T93,'[1]段ボール 送料'!$H$16:$X$1013,16,FALSE)</f>
        <v>1390</v>
      </c>
      <c r="V93" s="248">
        <f>VLOOKUP(T93,'[1]段ボール 送料'!$H$16:$X$1013,13,FALSE)</f>
        <v>200</v>
      </c>
      <c r="W93" s="248">
        <f>VLOOKUP(T93,'[1]段ボール 送料'!$H$16:$X$1013,14,FALSE)</f>
        <v>125</v>
      </c>
      <c r="X93" s="248">
        <f>VLOOKUP(T93,'[1]段ボール 送料'!$H$16:$X$1013,15,FALSE)</f>
        <v>1065</v>
      </c>
      <c r="Y93" s="219"/>
      <c r="Z93" s="248"/>
      <c r="AA93" s="248"/>
      <c r="AB93" s="248"/>
      <c r="AC93" s="248"/>
      <c r="AD93" s="337"/>
      <c r="AE93" s="337"/>
      <c r="AF93" s="337"/>
      <c r="AG93" s="337"/>
      <c r="AH93" s="337"/>
      <c r="AI93" s="228" t="s">
        <v>1709</v>
      </c>
      <c r="AJ93" s="286" t="s">
        <v>1693</v>
      </c>
      <c r="AK93" s="228" t="s">
        <v>1724</v>
      </c>
      <c r="AL93" s="211">
        <v>672</v>
      </c>
      <c r="AM93" s="211">
        <f t="shared" ref="AM93:AM105" si="8">AN93+AO93</f>
        <v>1340</v>
      </c>
      <c r="AN93" s="337">
        <f>VLOOKUP(T93,'[1]段ボール 送料'!$H$16:$X$1013,6,FALSE)</f>
        <v>160</v>
      </c>
      <c r="AO93" s="337">
        <f>VLOOKUP(T93,'[1]段ボール 送料'!$H$16:$X$1013,17,FALSE)</f>
        <v>1180</v>
      </c>
      <c r="AP93" s="229" t="s">
        <v>1706</v>
      </c>
      <c r="AQ93" s="336"/>
      <c r="AR93" s="207"/>
      <c r="AS93" s="207"/>
      <c r="AT93" s="207"/>
      <c r="AU93" s="207"/>
      <c r="AV93" s="207"/>
      <c r="AW93" s="207"/>
      <c r="AX93" s="207"/>
      <c r="AY93" s="207"/>
      <c r="AZ93" s="207"/>
      <c r="BA93" s="207"/>
      <c r="BB93" s="207"/>
      <c r="BC93" s="207"/>
      <c r="BD93" s="207"/>
      <c r="BE93" s="207"/>
      <c r="BF93" s="207"/>
      <c r="BG93" s="228"/>
      <c r="BH93" s="228"/>
      <c r="BI93" s="228"/>
      <c r="BJ93" s="246"/>
      <c r="BK93" s="265" t="s">
        <v>1881</v>
      </c>
      <c r="BL93" s="228"/>
      <c r="BM93" s="228"/>
      <c r="BY93" s="254"/>
      <c r="DN93" s="284"/>
      <c r="DO93" s="283"/>
      <c r="DP93" s="278"/>
      <c r="DQ93" s="282"/>
      <c r="DR93" s="281"/>
      <c r="DS93" s="280"/>
      <c r="DT93" s="279"/>
      <c r="DU93" s="278"/>
      <c r="DV93" s="194"/>
    </row>
    <row r="94" spans="1:126" ht="16.350000000000001" customHeight="1">
      <c r="A94" s="207" t="s">
        <v>1887</v>
      </c>
      <c r="B94" s="342" t="s">
        <v>12651</v>
      </c>
      <c r="D94" s="959" t="s">
        <v>12650</v>
      </c>
      <c r="E94" s="224" t="str">
        <f t="shared" si="7"/>
        <v>543786</v>
      </c>
      <c r="F94" s="207" t="s">
        <v>66</v>
      </c>
      <c r="G94" s="220" t="s">
        <v>12649</v>
      </c>
      <c r="H94" s="223" t="s">
        <v>12648</v>
      </c>
      <c r="J94" s="222">
        <v>1</v>
      </c>
      <c r="K94" s="212">
        <v>2200</v>
      </c>
      <c r="L94" s="263">
        <f t="shared" si="6"/>
        <v>2420</v>
      </c>
      <c r="M94" s="262" t="s">
        <v>900</v>
      </c>
      <c r="N94" s="219" t="s">
        <v>12647</v>
      </c>
      <c r="O94" s="219"/>
      <c r="P94" s="245"/>
      <c r="Q94" s="244"/>
      <c r="R94" s="350"/>
      <c r="S94" s="338"/>
      <c r="T94" s="219" t="s">
        <v>1875</v>
      </c>
      <c r="U94" s="248">
        <f>VLOOKUP(T94,'[1]段ボール 送料'!$H$16:$X$1013,16,FALSE)</f>
        <v>1390</v>
      </c>
      <c r="V94" s="248">
        <f>VLOOKUP(T94,'[1]段ボール 送料'!$H$16:$X$1013,13,FALSE)</f>
        <v>200</v>
      </c>
      <c r="W94" s="248">
        <f>VLOOKUP(T94,'[1]段ボール 送料'!$H$16:$X$1013,14,FALSE)</f>
        <v>125</v>
      </c>
      <c r="X94" s="248">
        <f>VLOOKUP(T94,'[1]段ボール 送料'!$H$16:$X$1013,15,FALSE)</f>
        <v>1065</v>
      </c>
      <c r="Y94" s="219"/>
      <c r="Z94" s="248"/>
      <c r="AA94" s="248"/>
      <c r="AB94" s="248"/>
      <c r="AC94" s="248"/>
      <c r="AD94" s="337"/>
      <c r="AE94" s="337"/>
      <c r="AF94" s="337"/>
      <c r="AG94" s="337"/>
      <c r="AH94" s="337"/>
      <c r="AI94" s="228" t="s">
        <v>1709</v>
      </c>
      <c r="AJ94" s="286" t="s">
        <v>1693</v>
      </c>
      <c r="AK94" s="228" t="s">
        <v>1724</v>
      </c>
      <c r="AL94" s="211">
        <v>672</v>
      </c>
      <c r="AM94" s="211">
        <f t="shared" si="8"/>
        <v>1340</v>
      </c>
      <c r="AN94" s="337">
        <f>VLOOKUP(T94,'[1]段ボール 送料'!$H$16:$X$1013,6,FALSE)</f>
        <v>160</v>
      </c>
      <c r="AO94" s="337">
        <f>VLOOKUP(T94,'[1]段ボール 送料'!$H$16:$X$1013,17,FALSE)</f>
        <v>1180</v>
      </c>
      <c r="AP94" s="229" t="s">
        <v>1706</v>
      </c>
      <c r="AQ94" s="336"/>
      <c r="AR94" s="207"/>
      <c r="AS94" s="207"/>
      <c r="AT94" s="207"/>
      <c r="AU94" s="207"/>
      <c r="AV94" s="207"/>
      <c r="AW94" s="207"/>
      <c r="AX94" s="207"/>
      <c r="AY94" s="207"/>
      <c r="AZ94" s="207"/>
      <c r="BA94" s="207"/>
      <c r="BB94" s="207"/>
      <c r="BC94" s="207"/>
      <c r="BD94" s="207"/>
      <c r="BE94" s="207"/>
      <c r="BF94" s="207"/>
      <c r="BG94" s="228"/>
      <c r="BH94" s="228"/>
      <c r="BI94" s="228"/>
      <c r="BJ94" s="246"/>
      <c r="BK94" s="265" t="s">
        <v>1881</v>
      </c>
      <c r="BL94" s="228"/>
      <c r="BM94" s="228"/>
      <c r="BY94" s="254"/>
      <c r="DN94" s="284"/>
      <c r="DO94" s="283"/>
      <c r="DP94" s="278"/>
      <c r="DQ94" s="282"/>
      <c r="DR94" s="281"/>
      <c r="DS94" s="280"/>
      <c r="DT94" s="279"/>
      <c r="DU94" s="278"/>
      <c r="DV94" s="194"/>
    </row>
    <row r="95" spans="1:126" ht="16.350000000000001" customHeight="1">
      <c r="A95" s="207" t="s">
        <v>1887</v>
      </c>
      <c r="B95" s="227" t="s">
        <v>12646</v>
      </c>
      <c r="D95" s="959" t="s">
        <v>12645</v>
      </c>
      <c r="E95" s="224" t="str">
        <f t="shared" si="7"/>
        <v>545285</v>
      </c>
      <c r="F95" s="207" t="s">
        <v>66</v>
      </c>
      <c r="G95" s="220" t="s">
        <v>12644</v>
      </c>
      <c r="H95" s="223" t="s">
        <v>12643</v>
      </c>
      <c r="J95" s="222">
        <v>1</v>
      </c>
      <c r="K95" s="212">
        <v>1300</v>
      </c>
      <c r="L95" s="263">
        <f t="shared" si="6"/>
        <v>1430.0000000000002</v>
      </c>
      <c r="M95" s="288" t="s">
        <v>1671</v>
      </c>
      <c r="N95" s="219" t="s">
        <v>12642</v>
      </c>
      <c r="O95" s="219"/>
      <c r="P95" s="245"/>
      <c r="Q95" s="244"/>
      <c r="R95" s="261"/>
      <c r="S95" s="338"/>
      <c r="T95" s="219" t="s">
        <v>1875</v>
      </c>
      <c r="U95" s="248">
        <f>VLOOKUP(T95,'[1]段ボール 送料'!$H$16:$X$1013,16,FALSE)</f>
        <v>1390</v>
      </c>
      <c r="V95" s="248">
        <f>VLOOKUP(T95,'[1]段ボール 送料'!$H$16:$X$1013,13,FALSE)</f>
        <v>200</v>
      </c>
      <c r="W95" s="248">
        <f>VLOOKUP(T95,'[1]段ボール 送料'!$H$16:$X$1013,14,FALSE)</f>
        <v>125</v>
      </c>
      <c r="X95" s="248">
        <f>VLOOKUP(T95,'[1]段ボール 送料'!$H$16:$X$1013,15,FALSE)</f>
        <v>1065</v>
      </c>
      <c r="Y95" s="219"/>
      <c r="Z95" s="248"/>
      <c r="AA95" s="248"/>
      <c r="AB95" s="248"/>
      <c r="AC95" s="248"/>
      <c r="AD95" s="337"/>
      <c r="AE95" s="337"/>
      <c r="AF95" s="337"/>
      <c r="AG95" s="337"/>
      <c r="AH95" s="337"/>
      <c r="AI95" s="228" t="s">
        <v>1709</v>
      </c>
      <c r="AJ95" s="286" t="s">
        <v>1693</v>
      </c>
      <c r="AK95" s="228" t="s">
        <v>1724</v>
      </c>
      <c r="AL95" s="211">
        <v>400</v>
      </c>
      <c r="AM95" s="211">
        <f t="shared" si="8"/>
        <v>1340</v>
      </c>
      <c r="AN95" s="337">
        <f>VLOOKUP(T95,'[1]段ボール 送料'!$H$16:$X$1013,6,FALSE)</f>
        <v>160</v>
      </c>
      <c r="AO95" s="337">
        <f>VLOOKUP(T95,'[1]段ボール 送料'!$H$16:$X$1013,17,FALSE)</f>
        <v>1180</v>
      </c>
      <c r="AP95" s="229" t="s">
        <v>1706</v>
      </c>
      <c r="AQ95" s="336"/>
      <c r="AR95" s="207"/>
      <c r="AS95" s="207"/>
      <c r="AT95" s="207"/>
      <c r="AU95" s="207"/>
      <c r="AV95" s="207"/>
      <c r="AW95" s="207"/>
      <c r="AX95" s="207"/>
      <c r="AY95" s="207"/>
      <c r="AZ95" s="207"/>
      <c r="BA95" s="207"/>
      <c r="BB95" s="207"/>
      <c r="BC95" s="207"/>
      <c r="BD95" s="207"/>
      <c r="BE95" s="207"/>
      <c r="BF95" s="207"/>
      <c r="BG95" s="228"/>
      <c r="BH95" s="228"/>
      <c r="BI95" s="228"/>
      <c r="BJ95" s="246"/>
      <c r="BK95" s="265" t="s">
        <v>1881</v>
      </c>
      <c r="BL95" s="228"/>
      <c r="BM95" s="228"/>
      <c r="BY95" s="254"/>
      <c r="DN95" s="284"/>
      <c r="DO95" s="283"/>
      <c r="DP95" s="278"/>
      <c r="DQ95" s="282"/>
      <c r="DR95" s="281"/>
      <c r="DS95" s="280"/>
      <c r="DT95" s="279"/>
      <c r="DU95" s="278"/>
      <c r="DV95" s="194"/>
    </row>
    <row r="96" spans="1:126" ht="16.350000000000001" customHeight="1">
      <c r="A96" s="207" t="s">
        <v>1716</v>
      </c>
      <c r="B96" s="227" t="s">
        <v>12641</v>
      </c>
      <c r="C96" s="420"/>
      <c r="D96" s="376" t="s">
        <v>12640</v>
      </c>
      <c r="E96" s="418" t="str">
        <f t="shared" si="7"/>
        <v>428366</v>
      </c>
      <c r="F96" s="207" t="s">
        <v>66</v>
      </c>
      <c r="G96" s="220" t="s">
        <v>12639</v>
      </c>
      <c r="H96" s="223" t="s">
        <v>12638</v>
      </c>
      <c r="J96" s="222">
        <v>1</v>
      </c>
      <c r="K96" s="212">
        <v>6000</v>
      </c>
      <c r="L96" s="232">
        <f t="shared" ref="L96:L127" si="9">K96*1.1</f>
        <v>6600.0000000000009</v>
      </c>
      <c r="M96" s="288" t="s">
        <v>1671</v>
      </c>
      <c r="N96" s="219" t="s">
        <v>12637</v>
      </c>
      <c r="O96" s="219"/>
      <c r="P96" s="245"/>
      <c r="Q96" s="244"/>
      <c r="R96" s="261">
        <v>250</v>
      </c>
      <c r="S96" s="242">
        <v>250</v>
      </c>
      <c r="T96" s="219" t="s">
        <v>1875</v>
      </c>
      <c r="U96" s="248">
        <f>VLOOKUP(T96,'[1]段ボール 送料'!$H$16:$X$1013,16,FALSE)</f>
        <v>1390</v>
      </c>
      <c r="V96" s="248">
        <f>VLOOKUP(T96,'[1]段ボール 送料'!$H$16:$X$1013,13,FALSE)</f>
        <v>200</v>
      </c>
      <c r="W96" s="248">
        <f>VLOOKUP(T96,'[1]段ボール 送料'!$H$16:$X$1013,14,FALSE)</f>
        <v>125</v>
      </c>
      <c r="X96" s="248">
        <f>VLOOKUP(T96,'[1]段ボール 送料'!$H$16:$X$1013,15,FALSE)</f>
        <v>1065</v>
      </c>
      <c r="Y96" s="219"/>
      <c r="Z96" s="248"/>
      <c r="AA96" s="248"/>
      <c r="AB96" s="248"/>
      <c r="AC96" s="248"/>
      <c r="AD96" s="337"/>
      <c r="AE96" s="337"/>
      <c r="AF96" s="337"/>
      <c r="AG96" s="337"/>
      <c r="AH96" s="337"/>
      <c r="AI96" s="213" t="s">
        <v>1709</v>
      </c>
      <c r="AJ96" s="286" t="s">
        <v>1693</v>
      </c>
      <c r="AK96" s="228" t="s">
        <v>1724</v>
      </c>
      <c r="AL96" s="211">
        <v>2040</v>
      </c>
      <c r="AM96" s="211">
        <f t="shared" si="8"/>
        <v>1340</v>
      </c>
      <c r="AN96" s="337">
        <f>VLOOKUP(T96,'[1]段ボール 送料'!$H$16:$X$1013,6,FALSE)</f>
        <v>160</v>
      </c>
      <c r="AO96" s="337">
        <f>VLOOKUP(T96,'[1]段ボール 送料'!$H$16:$X$1013,17,FALSE)</f>
        <v>1180</v>
      </c>
      <c r="AP96" s="229" t="s">
        <v>1706</v>
      </c>
      <c r="AQ96" s="336"/>
      <c r="AR96" s="207"/>
      <c r="AS96" s="207"/>
      <c r="AT96" s="207"/>
      <c r="AU96" s="207"/>
      <c r="AV96" s="207"/>
      <c r="AW96" s="207"/>
      <c r="AX96" s="207"/>
      <c r="AY96" s="207"/>
      <c r="AZ96" s="207"/>
      <c r="BA96" s="207"/>
      <c r="BB96" s="207"/>
      <c r="BC96" s="207"/>
      <c r="BD96" s="207"/>
      <c r="BE96" s="207"/>
      <c r="BF96" s="207"/>
      <c r="BG96" s="228"/>
      <c r="BH96" s="228"/>
      <c r="BI96" s="228"/>
      <c r="BJ96" s="246"/>
      <c r="BK96" s="265" t="s">
        <v>1874</v>
      </c>
      <c r="BL96" s="228"/>
      <c r="BM96" s="228"/>
      <c r="BX96" s="204" t="s">
        <v>1873</v>
      </c>
      <c r="BY96" s="203" t="s">
        <v>1769</v>
      </c>
      <c r="DN96" s="284"/>
      <c r="DO96" s="283"/>
      <c r="DP96" s="278"/>
      <c r="DQ96" s="282"/>
      <c r="DR96" s="281"/>
      <c r="DS96" s="280"/>
      <c r="DT96" s="279"/>
      <c r="DU96" s="278"/>
      <c r="DV96" s="194"/>
    </row>
    <row r="97" spans="1:126" ht="16.350000000000001" customHeight="1">
      <c r="A97" s="207" t="s">
        <v>1764</v>
      </c>
      <c r="B97" s="227" t="s">
        <v>12636</v>
      </c>
      <c r="C97" s="334"/>
      <c r="D97" s="376" t="s">
        <v>12635</v>
      </c>
      <c r="E97" s="224" t="str">
        <f t="shared" si="7"/>
        <v>461110</v>
      </c>
      <c r="F97" s="207" t="s">
        <v>66</v>
      </c>
      <c r="G97" s="220" t="s">
        <v>12634</v>
      </c>
      <c r="H97" s="223" t="s">
        <v>12633</v>
      </c>
      <c r="J97" s="222">
        <v>1</v>
      </c>
      <c r="K97" s="212">
        <v>3300</v>
      </c>
      <c r="L97" s="232">
        <f t="shared" si="9"/>
        <v>3630.0000000000005</v>
      </c>
      <c r="M97" s="288" t="s">
        <v>1671</v>
      </c>
      <c r="N97" s="219" t="s">
        <v>12632</v>
      </c>
      <c r="O97" s="219"/>
      <c r="P97" s="245"/>
      <c r="Q97" s="244"/>
      <c r="R97" s="261">
        <v>100</v>
      </c>
      <c r="S97" s="242">
        <v>100</v>
      </c>
      <c r="T97" s="219" t="s">
        <v>1875</v>
      </c>
      <c r="U97" s="248">
        <f>VLOOKUP(T97,'[1]段ボール 送料'!$H$16:$X$1013,16,FALSE)</f>
        <v>1390</v>
      </c>
      <c r="V97" s="248">
        <f>VLOOKUP(T97,'[1]段ボール 送料'!$H$16:$X$1013,13,FALSE)</f>
        <v>200</v>
      </c>
      <c r="W97" s="248">
        <f>VLOOKUP(T97,'[1]段ボール 送料'!$H$16:$X$1013,14,FALSE)</f>
        <v>125</v>
      </c>
      <c r="X97" s="248">
        <f>VLOOKUP(T97,'[1]段ボール 送料'!$H$16:$X$1013,15,FALSE)</f>
        <v>1065</v>
      </c>
      <c r="Y97" s="219"/>
      <c r="Z97" s="248"/>
      <c r="AA97" s="248"/>
      <c r="AB97" s="248"/>
      <c r="AC97" s="248"/>
      <c r="AD97" s="337"/>
      <c r="AE97" s="337"/>
      <c r="AF97" s="337"/>
      <c r="AG97" s="337"/>
      <c r="AH97" s="337"/>
      <c r="AI97" s="228" t="s">
        <v>1709</v>
      </c>
      <c r="AJ97" s="286" t="s">
        <v>1693</v>
      </c>
      <c r="AK97" s="228" t="s">
        <v>1724</v>
      </c>
      <c r="AL97" s="211">
        <v>1040</v>
      </c>
      <c r="AM97" s="211">
        <f t="shared" si="8"/>
        <v>1340</v>
      </c>
      <c r="AN97" s="337">
        <f>VLOOKUP(T97,'[1]段ボール 送料'!$H$16:$X$1013,6,FALSE)</f>
        <v>160</v>
      </c>
      <c r="AO97" s="337">
        <f>VLOOKUP(T97,'[1]段ボール 送料'!$H$16:$X$1013,17,FALSE)</f>
        <v>1180</v>
      </c>
      <c r="AP97" s="229" t="s">
        <v>1706</v>
      </c>
      <c r="AQ97" s="336"/>
      <c r="AR97" s="207"/>
      <c r="AS97" s="207"/>
      <c r="AT97" s="207"/>
      <c r="AU97" s="207"/>
      <c r="AV97" s="207"/>
      <c r="AW97" s="207"/>
      <c r="AX97" s="207"/>
      <c r="AY97" s="207"/>
      <c r="AZ97" s="207"/>
      <c r="BA97" s="207"/>
      <c r="BB97" s="207"/>
      <c r="BC97" s="207"/>
      <c r="BD97" s="207"/>
      <c r="BE97" s="207"/>
      <c r="BF97" s="207"/>
      <c r="BG97" s="228"/>
      <c r="BH97" s="228"/>
      <c r="BI97" s="228"/>
      <c r="BJ97" s="246"/>
      <c r="BK97" s="265" t="s">
        <v>1874</v>
      </c>
      <c r="BL97" s="228"/>
      <c r="BM97" s="228"/>
      <c r="BX97" s="204" t="s">
        <v>1873</v>
      </c>
      <c r="BY97" s="254"/>
      <c r="BZ97" s="202" t="s">
        <v>1769</v>
      </c>
      <c r="DN97" s="284"/>
      <c r="DO97" s="283"/>
      <c r="DP97" s="278"/>
      <c r="DQ97" s="282"/>
      <c r="DR97" s="281"/>
      <c r="DS97" s="280"/>
      <c r="DT97" s="279"/>
      <c r="DU97" s="278"/>
      <c r="DV97" s="194"/>
    </row>
    <row r="98" spans="1:126" ht="16.350000000000001" customHeight="1">
      <c r="A98" s="207" t="s">
        <v>1764</v>
      </c>
      <c r="B98" s="342" t="s">
        <v>12631</v>
      </c>
      <c r="C98" s="334"/>
      <c r="D98" s="376">
        <v>4511255461707</v>
      </c>
      <c r="E98" s="224" t="str">
        <f t="shared" si="7"/>
        <v>461707</v>
      </c>
      <c r="F98" s="207" t="s">
        <v>66</v>
      </c>
      <c r="G98" s="387" t="s">
        <v>12630</v>
      </c>
      <c r="H98" s="223" t="s">
        <v>12625</v>
      </c>
      <c r="J98" s="222">
        <v>1</v>
      </c>
      <c r="K98" s="212">
        <v>3000</v>
      </c>
      <c r="L98" s="232">
        <f t="shared" si="9"/>
        <v>3300.0000000000005</v>
      </c>
      <c r="M98" s="288" t="s">
        <v>1671</v>
      </c>
      <c r="N98" s="219" t="s">
        <v>12629</v>
      </c>
      <c r="O98" s="219"/>
      <c r="P98" s="245"/>
      <c r="Q98" s="244"/>
      <c r="R98" s="261">
        <v>100</v>
      </c>
      <c r="S98" s="242">
        <v>100</v>
      </c>
      <c r="T98" s="219" t="s">
        <v>1875</v>
      </c>
      <c r="U98" s="248">
        <f>VLOOKUP(T98,'[1]段ボール 送料'!$H$16:$X$1013,16,FALSE)</f>
        <v>1390</v>
      </c>
      <c r="V98" s="248">
        <f>VLOOKUP(T98,'[1]段ボール 送料'!$H$16:$X$1013,13,FALSE)</f>
        <v>200</v>
      </c>
      <c r="W98" s="248">
        <f>VLOOKUP(T98,'[1]段ボール 送料'!$H$16:$X$1013,14,FALSE)</f>
        <v>125</v>
      </c>
      <c r="X98" s="248">
        <f>VLOOKUP(T98,'[1]段ボール 送料'!$H$16:$X$1013,15,FALSE)</f>
        <v>1065</v>
      </c>
      <c r="Y98" s="219"/>
      <c r="Z98" s="248"/>
      <c r="AA98" s="248"/>
      <c r="AB98" s="248"/>
      <c r="AC98" s="248"/>
      <c r="AD98" s="337"/>
      <c r="AE98" s="337"/>
      <c r="AF98" s="337"/>
      <c r="AG98" s="337"/>
      <c r="AH98" s="337"/>
      <c r="AI98" s="228" t="s">
        <v>1709</v>
      </c>
      <c r="AJ98" s="286" t="s">
        <v>1693</v>
      </c>
      <c r="AK98" s="228" t="s">
        <v>1724</v>
      </c>
      <c r="AL98" s="211">
        <v>920</v>
      </c>
      <c r="AM98" s="211">
        <f t="shared" si="8"/>
        <v>1340</v>
      </c>
      <c r="AN98" s="337">
        <f>VLOOKUP(T98,'[1]段ボール 送料'!$H$16:$X$1013,6,FALSE)</f>
        <v>160</v>
      </c>
      <c r="AO98" s="337">
        <f>VLOOKUP(T98,'[1]段ボール 送料'!$H$16:$X$1013,17,FALSE)</f>
        <v>1180</v>
      </c>
      <c r="AP98" s="229" t="s">
        <v>1706</v>
      </c>
      <c r="AQ98" s="336"/>
      <c r="AR98" s="207"/>
      <c r="AS98" s="207"/>
      <c r="AT98" s="207"/>
      <c r="AU98" s="207"/>
      <c r="AV98" s="207"/>
      <c r="AW98" s="207"/>
      <c r="AX98" s="207"/>
      <c r="AY98" s="207"/>
      <c r="AZ98" s="207"/>
      <c r="BA98" s="207"/>
      <c r="BB98" s="207"/>
      <c r="BC98" s="207"/>
      <c r="BD98" s="207"/>
      <c r="BE98" s="207"/>
      <c r="BF98" s="207"/>
      <c r="BG98" s="228"/>
      <c r="BH98" s="228"/>
      <c r="BI98" s="228"/>
      <c r="BJ98" s="246"/>
      <c r="BK98" s="265" t="s">
        <v>1874</v>
      </c>
      <c r="BL98" s="228"/>
      <c r="BM98" s="228"/>
      <c r="BX98" s="204" t="s">
        <v>1873</v>
      </c>
      <c r="BY98" s="254"/>
      <c r="BZ98" s="202" t="s">
        <v>1769</v>
      </c>
      <c r="DN98" s="284"/>
      <c r="DO98" s="283"/>
      <c r="DP98" s="278"/>
      <c r="DQ98" s="282"/>
      <c r="DR98" s="281"/>
      <c r="DS98" s="280"/>
      <c r="DT98" s="279"/>
      <c r="DU98" s="278"/>
      <c r="DV98" s="194"/>
    </row>
    <row r="99" spans="1:126" ht="16.350000000000001" customHeight="1">
      <c r="A99" s="207" t="s">
        <v>1764</v>
      </c>
      <c r="B99" s="342" t="s">
        <v>12628</v>
      </c>
      <c r="C99" s="334"/>
      <c r="D99" s="376" t="s">
        <v>12627</v>
      </c>
      <c r="E99" s="224" t="str">
        <f t="shared" si="7"/>
        <v>461691</v>
      </c>
      <c r="F99" s="207" t="s">
        <v>66</v>
      </c>
      <c r="G99" s="387" t="s">
        <v>12626</v>
      </c>
      <c r="H99" s="223" t="s">
        <v>12625</v>
      </c>
      <c r="J99" s="222">
        <v>1</v>
      </c>
      <c r="K99" s="212">
        <v>3000</v>
      </c>
      <c r="L99" s="232">
        <f t="shared" si="9"/>
        <v>3300.0000000000005</v>
      </c>
      <c r="M99" s="288" t="s">
        <v>1671</v>
      </c>
      <c r="N99" s="219" t="s">
        <v>12624</v>
      </c>
      <c r="O99" s="219"/>
      <c r="P99" s="245"/>
      <c r="Q99" s="244"/>
      <c r="R99" s="261">
        <v>100</v>
      </c>
      <c r="S99" s="242">
        <v>100</v>
      </c>
      <c r="T99" s="219" t="s">
        <v>1875</v>
      </c>
      <c r="U99" s="248">
        <f>VLOOKUP(T99,'[1]段ボール 送料'!$H$16:$X$1013,16,FALSE)</f>
        <v>1390</v>
      </c>
      <c r="V99" s="248">
        <f>VLOOKUP(T99,'[1]段ボール 送料'!$H$16:$X$1013,13,FALSE)</f>
        <v>200</v>
      </c>
      <c r="W99" s="248">
        <f>VLOOKUP(T99,'[1]段ボール 送料'!$H$16:$X$1013,14,FALSE)</f>
        <v>125</v>
      </c>
      <c r="X99" s="248">
        <f>VLOOKUP(T99,'[1]段ボール 送料'!$H$16:$X$1013,15,FALSE)</f>
        <v>1065</v>
      </c>
      <c r="Y99" s="219"/>
      <c r="Z99" s="248"/>
      <c r="AA99" s="248"/>
      <c r="AB99" s="248"/>
      <c r="AC99" s="248"/>
      <c r="AD99" s="337"/>
      <c r="AE99" s="337"/>
      <c r="AF99" s="337"/>
      <c r="AG99" s="337"/>
      <c r="AH99" s="337"/>
      <c r="AI99" s="228" t="s">
        <v>1709</v>
      </c>
      <c r="AJ99" s="286" t="s">
        <v>1693</v>
      </c>
      <c r="AK99" s="228" t="s">
        <v>1724</v>
      </c>
      <c r="AL99" s="211">
        <v>920</v>
      </c>
      <c r="AM99" s="211">
        <f t="shared" si="8"/>
        <v>1340</v>
      </c>
      <c r="AN99" s="337">
        <f>VLOOKUP(T99,'[1]段ボール 送料'!$H$16:$X$1013,6,FALSE)</f>
        <v>160</v>
      </c>
      <c r="AO99" s="337">
        <f>VLOOKUP(T99,'[1]段ボール 送料'!$H$16:$X$1013,17,FALSE)</f>
        <v>1180</v>
      </c>
      <c r="AP99" s="229" t="s">
        <v>1706</v>
      </c>
      <c r="AQ99" s="336"/>
      <c r="AR99" s="207"/>
      <c r="AS99" s="207"/>
      <c r="AT99" s="207"/>
      <c r="AU99" s="207"/>
      <c r="AV99" s="207"/>
      <c r="AW99" s="207"/>
      <c r="AX99" s="207"/>
      <c r="AY99" s="207"/>
      <c r="AZ99" s="207"/>
      <c r="BA99" s="207"/>
      <c r="BB99" s="207"/>
      <c r="BC99" s="207"/>
      <c r="BD99" s="207"/>
      <c r="BE99" s="207"/>
      <c r="BF99" s="207"/>
      <c r="BG99" s="228"/>
      <c r="BH99" s="228"/>
      <c r="BI99" s="228"/>
      <c r="BJ99" s="246"/>
      <c r="BK99" s="265" t="s">
        <v>1874</v>
      </c>
      <c r="BL99" s="228"/>
      <c r="BM99" s="228"/>
      <c r="BX99" s="204" t="s">
        <v>1873</v>
      </c>
      <c r="BY99" s="254"/>
      <c r="BZ99" s="202" t="s">
        <v>1769</v>
      </c>
      <c r="DN99" s="284"/>
      <c r="DO99" s="283"/>
      <c r="DP99" s="278"/>
      <c r="DQ99" s="282"/>
      <c r="DR99" s="281"/>
      <c r="DS99" s="280"/>
      <c r="DT99" s="279"/>
      <c r="DU99" s="278"/>
      <c r="DV99" s="194"/>
    </row>
    <row r="100" spans="1:126" ht="16.350000000000001" customHeight="1">
      <c r="A100" s="207" t="s">
        <v>1764</v>
      </c>
      <c r="B100" s="227" t="s">
        <v>12623</v>
      </c>
      <c r="C100" s="334"/>
      <c r="D100" s="376" t="s">
        <v>12622</v>
      </c>
      <c r="E100" s="224" t="str">
        <f t="shared" si="7"/>
        <v>515585</v>
      </c>
      <c r="F100" s="207" t="s">
        <v>66</v>
      </c>
      <c r="G100" s="220" t="s">
        <v>12621</v>
      </c>
      <c r="H100" s="223" t="s">
        <v>12620</v>
      </c>
      <c r="J100" s="222">
        <v>1</v>
      </c>
      <c r="K100" s="212">
        <v>3300</v>
      </c>
      <c r="L100" s="232">
        <f t="shared" si="9"/>
        <v>3630.0000000000005</v>
      </c>
      <c r="M100" s="288" t="s">
        <v>1671</v>
      </c>
      <c r="N100" s="219" t="s">
        <v>12619</v>
      </c>
      <c r="O100" s="219"/>
      <c r="P100" s="245"/>
      <c r="Q100" s="244"/>
      <c r="R100" s="261">
        <v>40</v>
      </c>
      <c r="S100" s="242">
        <v>40</v>
      </c>
      <c r="T100" s="219" t="s">
        <v>1875</v>
      </c>
      <c r="U100" s="248">
        <f>VLOOKUP(T100,'[1]段ボール 送料'!$H$16:$X$1013,16,FALSE)</f>
        <v>1390</v>
      </c>
      <c r="V100" s="248">
        <f>VLOOKUP(T100,'[1]段ボール 送料'!$H$16:$X$1013,13,FALSE)</f>
        <v>200</v>
      </c>
      <c r="W100" s="248">
        <f>VLOOKUP(T100,'[1]段ボール 送料'!$H$16:$X$1013,14,FALSE)</f>
        <v>125</v>
      </c>
      <c r="X100" s="248">
        <f>VLOOKUP(T100,'[1]段ボール 送料'!$H$16:$X$1013,15,FALSE)</f>
        <v>1065</v>
      </c>
      <c r="Y100" s="219"/>
      <c r="Z100" s="248"/>
      <c r="AA100" s="248"/>
      <c r="AB100" s="248"/>
      <c r="AC100" s="248"/>
      <c r="AD100" s="337"/>
      <c r="AE100" s="337"/>
      <c r="AF100" s="337"/>
      <c r="AG100" s="337"/>
      <c r="AH100" s="337"/>
      <c r="AI100" s="228" t="s">
        <v>1709</v>
      </c>
      <c r="AJ100" s="286" t="s">
        <v>1693</v>
      </c>
      <c r="AK100" s="228" t="s">
        <v>1724</v>
      </c>
      <c r="AL100" s="211">
        <v>1016</v>
      </c>
      <c r="AM100" s="211">
        <f t="shared" si="8"/>
        <v>1340</v>
      </c>
      <c r="AN100" s="337">
        <f>VLOOKUP(T100,'[1]段ボール 送料'!$H$16:$X$1013,6,FALSE)</f>
        <v>160</v>
      </c>
      <c r="AO100" s="337">
        <f>VLOOKUP(T100,'[1]段ボール 送料'!$H$16:$X$1013,17,FALSE)</f>
        <v>1180</v>
      </c>
      <c r="AP100" s="229" t="s">
        <v>1706</v>
      </c>
      <c r="AQ100" s="336"/>
      <c r="AR100" s="207"/>
      <c r="AS100" s="207"/>
      <c r="AT100" s="207"/>
      <c r="AU100" s="207"/>
      <c r="AV100" s="207"/>
      <c r="AW100" s="207"/>
      <c r="AX100" s="207"/>
      <c r="AY100" s="207"/>
      <c r="AZ100" s="207"/>
      <c r="BA100" s="207"/>
      <c r="BB100" s="207"/>
      <c r="BC100" s="207"/>
      <c r="BD100" s="207"/>
      <c r="BE100" s="207"/>
      <c r="BF100" s="207"/>
      <c r="BG100" s="228"/>
      <c r="BH100" s="228"/>
      <c r="BI100" s="228"/>
      <c r="BJ100" s="246"/>
      <c r="BK100" s="265" t="s">
        <v>1874</v>
      </c>
      <c r="BL100" s="228"/>
      <c r="BM100" s="228"/>
      <c r="BX100" s="204" t="s">
        <v>1873</v>
      </c>
      <c r="BY100" s="254"/>
      <c r="BZ100" s="202" t="s">
        <v>1769</v>
      </c>
      <c r="DN100" s="284"/>
      <c r="DO100" s="283"/>
      <c r="DP100" s="278"/>
      <c r="DQ100" s="282"/>
      <c r="DR100" s="281"/>
      <c r="DS100" s="280"/>
      <c r="DT100" s="279"/>
      <c r="DU100" s="278"/>
      <c r="DV100" s="194"/>
    </row>
    <row r="101" spans="1:126" ht="16.350000000000001" customHeight="1">
      <c r="A101" s="207" t="s">
        <v>1887</v>
      </c>
      <c r="B101" s="227" t="s">
        <v>12618</v>
      </c>
      <c r="C101" s="417"/>
      <c r="D101" s="959" t="s">
        <v>12617</v>
      </c>
      <c r="E101" s="224" t="str">
        <f t="shared" si="7"/>
        <v>520992</v>
      </c>
      <c r="F101" s="207" t="s">
        <v>66</v>
      </c>
      <c r="G101" s="220" t="s">
        <v>12616</v>
      </c>
      <c r="H101" s="223" t="s">
        <v>12615</v>
      </c>
      <c r="J101" s="222">
        <v>1</v>
      </c>
      <c r="K101" s="212">
        <v>800</v>
      </c>
      <c r="L101" s="232">
        <f t="shared" si="9"/>
        <v>880.00000000000011</v>
      </c>
      <c r="M101" s="288" t="s">
        <v>1671</v>
      </c>
      <c r="N101" s="219" t="s">
        <v>12614</v>
      </c>
      <c r="O101" s="219"/>
      <c r="P101" s="245"/>
      <c r="Q101" s="244"/>
      <c r="R101" s="261">
        <v>30</v>
      </c>
      <c r="S101" s="427">
        <v>30</v>
      </c>
      <c r="T101" s="219" t="s">
        <v>1875</v>
      </c>
      <c r="U101" s="248">
        <f>VLOOKUP(T101,'[1]段ボール 送料'!$H$16:$X$1013,16,FALSE)</f>
        <v>1390</v>
      </c>
      <c r="V101" s="248">
        <f>VLOOKUP(T101,'[1]段ボール 送料'!$H$16:$X$1013,13,FALSE)</f>
        <v>200</v>
      </c>
      <c r="W101" s="248">
        <f>VLOOKUP(T101,'[1]段ボール 送料'!$H$16:$X$1013,14,FALSE)</f>
        <v>125</v>
      </c>
      <c r="X101" s="248">
        <f>VLOOKUP(T101,'[1]段ボール 送料'!$H$16:$X$1013,15,FALSE)</f>
        <v>1065</v>
      </c>
      <c r="Y101" s="219"/>
      <c r="Z101" s="248"/>
      <c r="AA101" s="248"/>
      <c r="AB101" s="248"/>
      <c r="AC101" s="248"/>
      <c r="AD101" s="337"/>
      <c r="AE101" s="337"/>
      <c r="AF101" s="337"/>
      <c r="AG101" s="337"/>
      <c r="AH101" s="337"/>
      <c r="AI101" s="228" t="s">
        <v>1709</v>
      </c>
      <c r="AJ101" s="286" t="s">
        <v>1693</v>
      </c>
      <c r="AK101" s="228" t="s">
        <v>1724</v>
      </c>
      <c r="AL101" s="211">
        <v>208</v>
      </c>
      <c r="AM101" s="211">
        <f t="shared" si="8"/>
        <v>1340</v>
      </c>
      <c r="AN101" s="337">
        <f>VLOOKUP(T101,'[1]段ボール 送料'!$H$16:$X$1013,6,FALSE)</f>
        <v>160</v>
      </c>
      <c r="AO101" s="337">
        <f>VLOOKUP(T101,'[1]段ボール 送料'!$H$16:$X$1013,17,FALSE)</f>
        <v>1180</v>
      </c>
      <c r="AP101" s="229" t="s">
        <v>1706</v>
      </c>
      <c r="AQ101" s="336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  <c r="BB101" s="207"/>
      <c r="BC101" s="207"/>
      <c r="BD101" s="207"/>
      <c r="BE101" s="207"/>
      <c r="BF101" s="207"/>
      <c r="BG101" s="228"/>
      <c r="BH101" s="228"/>
      <c r="BI101" s="228"/>
      <c r="BJ101" s="246"/>
      <c r="BK101" s="265" t="s">
        <v>1874</v>
      </c>
      <c r="BL101" s="228"/>
      <c r="BM101" s="228"/>
      <c r="BX101" s="204" t="s">
        <v>1873</v>
      </c>
      <c r="BY101" s="254"/>
      <c r="CA101" s="202" t="s">
        <v>1769</v>
      </c>
      <c r="DN101" s="284"/>
      <c r="DO101" s="283"/>
      <c r="DP101" s="278"/>
      <c r="DQ101" s="282"/>
      <c r="DR101" s="281"/>
      <c r="DS101" s="280"/>
      <c r="DT101" s="279"/>
      <c r="DU101" s="278"/>
      <c r="DV101" s="194"/>
    </row>
    <row r="102" spans="1:126" ht="16.350000000000001" customHeight="1">
      <c r="A102" s="746" t="s">
        <v>1729</v>
      </c>
      <c r="B102" s="768"/>
      <c r="D102" s="962" t="s">
        <v>12613</v>
      </c>
      <c r="F102" s="746" t="s">
        <v>1731</v>
      </c>
      <c r="G102" s="767" t="s">
        <v>12612</v>
      </c>
      <c r="H102" s="766" t="s">
        <v>12611</v>
      </c>
      <c r="I102" s="757"/>
      <c r="J102" s="765">
        <v>1</v>
      </c>
      <c r="K102" s="764">
        <v>1800</v>
      </c>
      <c r="L102" s="763">
        <f t="shared" si="9"/>
        <v>1980.0000000000002</v>
      </c>
      <c r="M102" s="762" t="s">
        <v>900</v>
      </c>
      <c r="N102" s="757" t="s">
        <v>12610</v>
      </c>
      <c r="O102" s="757" t="s">
        <v>12609</v>
      </c>
      <c r="P102" s="761">
        <v>45444</v>
      </c>
      <c r="Q102" s="760">
        <v>1500</v>
      </c>
      <c r="R102" s="759"/>
      <c r="S102" s="758"/>
      <c r="T102" s="757" t="s">
        <v>1964</v>
      </c>
      <c r="U102" s="756">
        <f>VLOOKUP(T102,'[1]段ボール 送料'!$H$16:$X$1013,16,FALSE)</f>
        <v>1390</v>
      </c>
      <c r="V102" s="756">
        <f>VLOOKUP(T102,'[1]段ボール 送料'!$H$16:$X$1013,13,FALSE)</f>
        <v>200</v>
      </c>
      <c r="W102" s="756">
        <f>VLOOKUP(T102,'[1]段ボール 送料'!$H$16:$X$1013,14,FALSE)</f>
        <v>125</v>
      </c>
      <c r="X102" s="756">
        <f>VLOOKUP(T102,'[1]段ボール 送料'!$H$16:$X$1013,15,FALSE)</f>
        <v>1065</v>
      </c>
      <c r="Y102" s="757"/>
      <c r="Z102" s="756"/>
      <c r="AA102" s="756"/>
      <c r="AB102" s="756"/>
      <c r="AC102" s="756"/>
      <c r="AD102" s="752"/>
      <c r="AE102" s="752"/>
      <c r="AF102" s="752"/>
      <c r="AG102" s="752"/>
      <c r="AH102" s="752"/>
      <c r="AI102" s="755" t="s">
        <v>1709</v>
      </c>
      <c r="AJ102" s="754" t="s">
        <v>1693</v>
      </c>
      <c r="AK102" s="747" t="s">
        <v>1724</v>
      </c>
      <c r="AL102" s="753">
        <v>720</v>
      </c>
      <c r="AM102" s="753">
        <f t="shared" si="8"/>
        <v>1340</v>
      </c>
      <c r="AN102" s="752">
        <f>VLOOKUP(T102,'[1]段ボール 送料'!$H$16:$X$1013,6,FALSE)</f>
        <v>160</v>
      </c>
      <c r="AO102" s="752">
        <f>VLOOKUP(T102,'[1]段ボール 送料'!$H$16:$X$1013,17,FALSE)</f>
        <v>1180</v>
      </c>
      <c r="AP102" s="751" t="s">
        <v>2139</v>
      </c>
      <c r="AQ102" s="750">
        <v>1</v>
      </c>
      <c r="AR102" s="750"/>
      <c r="AS102" s="750"/>
      <c r="AT102" s="750"/>
      <c r="AU102" s="750"/>
      <c r="AV102" s="746"/>
      <c r="AW102" s="746"/>
      <c r="AX102" s="746"/>
      <c r="AY102" s="746"/>
      <c r="AZ102" s="750"/>
      <c r="BA102" s="750"/>
      <c r="BB102" s="750"/>
      <c r="BC102" s="750"/>
      <c r="BD102" s="746"/>
      <c r="BE102" s="746"/>
      <c r="BF102" s="746"/>
      <c r="BG102" s="747"/>
      <c r="BH102" s="747"/>
      <c r="BI102" s="747"/>
      <c r="BJ102" s="749"/>
      <c r="BK102" s="748"/>
      <c r="BL102" s="747"/>
      <c r="BM102" s="747" t="s">
        <v>1703</v>
      </c>
      <c r="BN102" s="746"/>
      <c r="BO102" s="745"/>
      <c r="BP102" s="743"/>
      <c r="BQ102" s="744"/>
      <c r="BR102" s="743"/>
      <c r="BS102" s="743"/>
      <c r="BT102" s="743"/>
      <c r="BU102" s="739"/>
      <c r="BV102" s="739"/>
      <c r="BW102" s="739"/>
      <c r="BX102" s="743"/>
      <c r="BY102" s="742"/>
      <c r="BZ102" s="741"/>
      <c r="CA102" s="741"/>
      <c r="CB102" s="741"/>
      <c r="CC102" s="740"/>
      <c r="CD102" s="740"/>
      <c r="CE102" s="739"/>
      <c r="CF102" s="738"/>
      <c r="CG102" s="738"/>
      <c r="CH102" s="738"/>
      <c r="CI102" s="738"/>
      <c r="CJ102" s="738"/>
      <c r="CK102" s="738"/>
      <c r="CL102" s="738"/>
      <c r="CM102" s="738"/>
      <c r="CN102" s="738" t="s">
        <v>1769</v>
      </c>
      <c r="CO102" s="738"/>
      <c r="CP102" s="738"/>
      <c r="CQ102" s="738"/>
      <c r="CR102" s="738"/>
      <c r="CS102" s="738"/>
      <c r="CT102" s="738"/>
      <c r="CU102" s="738"/>
      <c r="CV102" s="738"/>
      <c r="CW102" s="738"/>
      <c r="CX102" s="738"/>
      <c r="CY102" s="737"/>
      <c r="CZ102" s="737"/>
      <c r="DA102" s="737"/>
      <c r="DB102" s="737"/>
      <c r="DC102" s="737"/>
      <c r="DD102" s="737"/>
      <c r="DE102" s="737"/>
      <c r="DF102" s="737"/>
      <c r="DG102" s="737"/>
      <c r="DH102" s="737"/>
      <c r="DI102" s="737"/>
      <c r="DJ102" s="737"/>
      <c r="DK102" s="737"/>
      <c r="DL102" s="737"/>
      <c r="DM102" s="737"/>
      <c r="DN102" s="736"/>
      <c r="DO102" s="735"/>
      <c r="DP102" s="734"/>
      <c r="DQ102" s="734"/>
      <c r="DR102" s="733"/>
      <c r="DS102" s="732"/>
      <c r="DT102" s="731"/>
      <c r="DU102" s="730"/>
      <c r="DV102" s="252" t="s">
        <v>12608</v>
      </c>
    </row>
    <row r="103" spans="1:126" ht="16.350000000000001" customHeight="1">
      <c r="A103" s="369" t="s">
        <v>1764</v>
      </c>
      <c r="B103" s="367" t="s">
        <v>12607</v>
      </c>
      <c r="C103" s="729"/>
      <c r="D103" s="963" t="s">
        <v>12606</v>
      </c>
      <c r="E103" s="728"/>
      <c r="F103" s="369" t="s">
        <v>66</v>
      </c>
      <c r="G103" s="365" t="s">
        <v>12605</v>
      </c>
      <c r="H103" s="223" t="s">
        <v>12604</v>
      </c>
      <c r="J103" s="222">
        <v>1</v>
      </c>
      <c r="K103" s="212">
        <v>2000</v>
      </c>
      <c r="L103" s="232">
        <f t="shared" si="9"/>
        <v>2200</v>
      </c>
      <c r="M103" s="288" t="s">
        <v>1671</v>
      </c>
      <c r="N103" s="219" t="s">
        <v>12603</v>
      </c>
      <c r="O103" s="364" t="s">
        <v>12602</v>
      </c>
      <c r="P103" s="720"/>
      <c r="Q103" s="244"/>
      <c r="R103" s="289">
        <v>40</v>
      </c>
      <c r="S103" s="427">
        <v>40</v>
      </c>
      <c r="T103" s="219" t="s">
        <v>1875</v>
      </c>
      <c r="U103" s="248">
        <f>VLOOKUP(T103,'[1]段ボール 送料'!$H$16:$X$1013,16,FALSE)</f>
        <v>1390</v>
      </c>
      <c r="V103" s="248">
        <f>VLOOKUP(T103,'[1]段ボール 送料'!$H$16:$X$1013,13,FALSE)</f>
        <v>200</v>
      </c>
      <c r="W103" s="248">
        <f>VLOOKUP(T103,'[1]段ボール 送料'!$H$16:$X$1013,14,FALSE)</f>
        <v>125</v>
      </c>
      <c r="X103" s="248">
        <f>VLOOKUP(T103,'[1]段ボール 送料'!$H$16:$X$1013,15,FALSE)</f>
        <v>1065</v>
      </c>
      <c r="Y103" s="219"/>
      <c r="Z103" s="287"/>
      <c r="AA103" s="287"/>
      <c r="AB103" s="287"/>
      <c r="AC103" s="287"/>
      <c r="AD103" s="344"/>
      <c r="AE103" s="344"/>
      <c r="AF103" s="344"/>
      <c r="AG103" s="344"/>
      <c r="AH103" s="344"/>
      <c r="AI103" s="228" t="s">
        <v>2068</v>
      </c>
      <c r="AJ103" s="286" t="s">
        <v>1708</v>
      </c>
      <c r="AK103" s="228" t="s">
        <v>1724</v>
      </c>
      <c r="AL103" s="211">
        <v>592</v>
      </c>
      <c r="AM103" s="211">
        <f t="shared" si="8"/>
        <v>1340</v>
      </c>
      <c r="AN103" s="353">
        <f>VLOOKUP(T103,'[1]段ボール 送料'!$H$16:$X$1013,6,FALSE)</f>
        <v>160</v>
      </c>
      <c r="AO103" s="353">
        <f>VLOOKUP(T103,'[1]段ボール 送料'!$H$16:$X$1013,17,FALSE)</f>
        <v>1180</v>
      </c>
      <c r="AP103" s="229" t="s">
        <v>1706</v>
      </c>
      <c r="AQ103" s="360">
        <v>1</v>
      </c>
      <c r="AR103" s="247"/>
      <c r="AS103" s="247"/>
      <c r="AT103" s="247"/>
      <c r="AU103" s="359">
        <f t="shared" ref="AU103:AU131" si="10">S103</f>
        <v>40</v>
      </c>
      <c r="AV103" s="248">
        <f>VLOOKUP(T103,'[1]段ボール 送料'!$H$16:$X$1013,11,FALSE)</f>
        <v>430</v>
      </c>
      <c r="AW103" s="248"/>
      <c r="AX103" s="207"/>
      <c r="AY103" s="247">
        <f t="shared" ref="AY103:AY131" si="11">SUBTOTAL(9,AV103:AX103)</f>
        <v>430</v>
      </c>
      <c r="AZ103" s="247">
        <f t="shared" ref="AZ103:AZ131" si="12">AR103+AV103</f>
        <v>430</v>
      </c>
      <c r="BA103" s="247">
        <f t="shared" ref="BA103:BA131" si="13">AS103+AW103</f>
        <v>0</v>
      </c>
      <c r="BB103" s="247">
        <f t="shared" ref="BB103:BB131" si="14">AT103+AX103</f>
        <v>0</v>
      </c>
      <c r="BC103" s="247">
        <f t="shared" ref="BC103:BC131" si="15">AU103+AY103</f>
        <v>470</v>
      </c>
      <c r="BD103" s="207"/>
      <c r="BE103" s="207"/>
      <c r="BF103" s="207"/>
      <c r="BG103" s="228"/>
      <c r="BH103" s="228"/>
      <c r="BI103" s="228"/>
      <c r="BJ103" s="246"/>
      <c r="BK103" s="298" t="s">
        <v>11923</v>
      </c>
      <c r="BL103" s="228"/>
      <c r="BM103" s="228"/>
      <c r="DE103" s="200" t="s">
        <v>1769</v>
      </c>
      <c r="DN103" s="284"/>
      <c r="DO103" s="283"/>
      <c r="DP103" s="278"/>
      <c r="DQ103" s="278"/>
      <c r="DR103" s="281"/>
      <c r="DS103" s="280"/>
      <c r="DT103" s="280"/>
      <c r="DU103" s="278"/>
    </row>
    <row r="104" spans="1:126" ht="16.350000000000001" customHeight="1">
      <c r="A104" s="369" t="s">
        <v>1741</v>
      </c>
      <c r="B104" s="367" t="s">
        <v>12601</v>
      </c>
      <c r="C104" s="729"/>
      <c r="D104" s="963" t="s">
        <v>12600</v>
      </c>
      <c r="E104" s="728"/>
      <c r="F104" s="369" t="s">
        <v>66</v>
      </c>
      <c r="G104" s="365" t="s">
        <v>12599</v>
      </c>
      <c r="H104" s="223" t="s">
        <v>12598</v>
      </c>
      <c r="J104" s="222">
        <v>1</v>
      </c>
      <c r="K104" s="212">
        <v>1200</v>
      </c>
      <c r="L104" s="232">
        <f t="shared" si="9"/>
        <v>1320</v>
      </c>
      <c r="M104" s="288" t="s">
        <v>1671</v>
      </c>
      <c r="N104" s="219" t="s">
        <v>12597</v>
      </c>
      <c r="O104" s="364" t="s">
        <v>12596</v>
      </c>
      <c r="P104" s="720"/>
      <c r="Q104" s="244"/>
      <c r="R104" s="289">
        <v>20</v>
      </c>
      <c r="S104" s="427">
        <v>20</v>
      </c>
      <c r="T104" s="219" t="s">
        <v>1875</v>
      </c>
      <c r="U104" s="248">
        <f>VLOOKUP(T104,'[1]段ボール 送料'!$H$16:$X$1013,16,FALSE)</f>
        <v>1390</v>
      </c>
      <c r="V104" s="248">
        <f>VLOOKUP(T104,'[1]段ボール 送料'!$H$16:$X$1013,13,FALSE)</f>
        <v>200</v>
      </c>
      <c r="W104" s="248">
        <f>VLOOKUP(T104,'[1]段ボール 送料'!$H$16:$X$1013,14,FALSE)</f>
        <v>125</v>
      </c>
      <c r="X104" s="248">
        <f>VLOOKUP(T104,'[1]段ボール 送料'!$H$16:$X$1013,15,FALSE)</f>
        <v>1065</v>
      </c>
      <c r="Y104" s="219"/>
      <c r="Z104" s="287"/>
      <c r="AA104" s="287"/>
      <c r="AB104" s="287"/>
      <c r="AC104" s="287"/>
      <c r="AD104" s="344"/>
      <c r="AE104" s="344"/>
      <c r="AF104" s="344"/>
      <c r="AG104" s="344"/>
      <c r="AH104" s="344"/>
      <c r="AI104" s="228" t="s">
        <v>2068</v>
      </c>
      <c r="AJ104" s="286" t="s">
        <v>1708</v>
      </c>
      <c r="AK104" s="228" t="s">
        <v>1724</v>
      </c>
      <c r="AL104" s="211">
        <v>440</v>
      </c>
      <c r="AM104" s="211">
        <f t="shared" si="8"/>
        <v>1340</v>
      </c>
      <c r="AN104" s="353">
        <f>VLOOKUP(T104,'[1]段ボール 送料'!$H$16:$X$1013,6,FALSE)</f>
        <v>160</v>
      </c>
      <c r="AO104" s="353">
        <f>VLOOKUP(T104,'[1]段ボール 送料'!$H$16:$X$1013,17,FALSE)</f>
        <v>1180</v>
      </c>
      <c r="AP104" s="229" t="s">
        <v>1706</v>
      </c>
      <c r="AQ104" s="360">
        <v>1</v>
      </c>
      <c r="AR104" s="247"/>
      <c r="AS104" s="247"/>
      <c r="AT104" s="247"/>
      <c r="AU104" s="359">
        <f t="shared" si="10"/>
        <v>20</v>
      </c>
      <c r="AV104" s="248">
        <f>VLOOKUP(T104,'[1]段ボール 送料'!$H$16:$X$1013,11,FALSE)</f>
        <v>430</v>
      </c>
      <c r="AW104" s="248"/>
      <c r="AX104" s="207"/>
      <c r="AY104" s="247">
        <f t="shared" si="11"/>
        <v>430</v>
      </c>
      <c r="AZ104" s="247">
        <f t="shared" si="12"/>
        <v>430</v>
      </c>
      <c r="BA104" s="247">
        <f t="shared" si="13"/>
        <v>0</v>
      </c>
      <c r="BB104" s="247">
        <f t="shared" si="14"/>
        <v>0</v>
      </c>
      <c r="BC104" s="247">
        <f t="shared" si="15"/>
        <v>450</v>
      </c>
      <c r="BD104" s="207"/>
      <c r="BE104" s="207"/>
      <c r="BF104" s="207"/>
      <c r="BG104" s="228"/>
      <c r="BH104" s="228"/>
      <c r="BI104" s="228"/>
      <c r="BJ104" s="246"/>
      <c r="BK104" s="298" t="s">
        <v>11923</v>
      </c>
      <c r="BL104" s="228"/>
      <c r="BM104" s="228"/>
      <c r="DE104" s="200" t="s">
        <v>1769</v>
      </c>
      <c r="DN104" s="284"/>
      <c r="DO104" s="283"/>
      <c r="DP104" s="278"/>
      <c r="DQ104" s="278"/>
      <c r="DR104" s="281"/>
      <c r="DS104" s="280"/>
      <c r="DT104" s="280"/>
      <c r="DU104" s="278"/>
    </row>
    <row r="105" spans="1:126" ht="16.350000000000001" customHeight="1">
      <c r="A105" s="369" t="s">
        <v>1741</v>
      </c>
      <c r="B105" s="367" t="s">
        <v>12595</v>
      </c>
      <c r="C105" s="729"/>
      <c r="D105" s="963" t="s">
        <v>12594</v>
      </c>
      <c r="E105" s="728"/>
      <c r="F105" s="369" t="s">
        <v>66</v>
      </c>
      <c r="G105" s="365" t="s">
        <v>12593</v>
      </c>
      <c r="H105" s="223" t="s">
        <v>12592</v>
      </c>
      <c r="J105" s="222">
        <v>1</v>
      </c>
      <c r="K105" s="212">
        <v>1500</v>
      </c>
      <c r="L105" s="232">
        <f t="shared" si="9"/>
        <v>1650.0000000000002</v>
      </c>
      <c r="M105" s="288" t="s">
        <v>1671</v>
      </c>
      <c r="N105" s="219" t="s">
        <v>12591</v>
      </c>
      <c r="O105" s="364" t="s">
        <v>12590</v>
      </c>
      <c r="P105" s="720"/>
      <c r="Q105" s="244"/>
      <c r="R105" s="289">
        <v>40</v>
      </c>
      <c r="S105" s="427">
        <v>40</v>
      </c>
      <c r="T105" s="219" t="s">
        <v>1875</v>
      </c>
      <c r="U105" s="248">
        <f>VLOOKUP(T105,'[1]段ボール 送料'!$H$16:$X$1013,16,FALSE)</f>
        <v>1390</v>
      </c>
      <c r="V105" s="248">
        <f>VLOOKUP(T105,'[1]段ボール 送料'!$H$16:$X$1013,13,FALSE)</f>
        <v>200</v>
      </c>
      <c r="W105" s="248">
        <f>VLOOKUP(T105,'[1]段ボール 送料'!$H$16:$X$1013,14,FALSE)</f>
        <v>125</v>
      </c>
      <c r="X105" s="248">
        <f>VLOOKUP(T105,'[1]段ボール 送料'!$H$16:$X$1013,15,FALSE)</f>
        <v>1065</v>
      </c>
      <c r="Y105" s="219"/>
      <c r="Z105" s="287"/>
      <c r="AA105" s="287"/>
      <c r="AB105" s="287"/>
      <c r="AC105" s="287"/>
      <c r="AD105" s="344"/>
      <c r="AE105" s="344"/>
      <c r="AF105" s="344"/>
      <c r="AG105" s="344"/>
      <c r="AH105" s="344"/>
      <c r="AI105" s="228" t="s">
        <v>2068</v>
      </c>
      <c r="AJ105" s="286" t="s">
        <v>1693</v>
      </c>
      <c r="AK105" s="228" t="s">
        <v>1724</v>
      </c>
      <c r="AL105" s="211">
        <v>720</v>
      </c>
      <c r="AM105" s="211">
        <f t="shared" si="8"/>
        <v>1340</v>
      </c>
      <c r="AN105" s="353">
        <f>VLOOKUP(T105,'[1]段ボール 送料'!$H$16:$X$1013,6,FALSE)</f>
        <v>160</v>
      </c>
      <c r="AO105" s="353">
        <f>VLOOKUP(T105,'[1]段ボール 送料'!$H$16:$X$1013,17,FALSE)</f>
        <v>1180</v>
      </c>
      <c r="AP105" s="229" t="s">
        <v>1706</v>
      </c>
      <c r="AQ105" s="360">
        <v>1</v>
      </c>
      <c r="AR105" s="247"/>
      <c r="AS105" s="247"/>
      <c r="AT105" s="247"/>
      <c r="AU105" s="359">
        <f t="shared" si="10"/>
        <v>40</v>
      </c>
      <c r="AV105" s="248">
        <f>VLOOKUP(T105,'[1]段ボール 送料'!$H$16:$X$1013,11,FALSE)</f>
        <v>430</v>
      </c>
      <c r="AW105" s="248"/>
      <c r="AX105" s="207"/>
      <c r="AY105" s="247">
        <f t="shared" si="11"/>
        <v>430</v>
      </c>
      <c r="AZ105" s="247">
        <f t="shared" si="12"/>
        <v>430</v>
      </c>
      <c r="BA105" s="247">
        <f t="shared" si="13"/>
        <v>0</v>
      </c>
      <c r="BB105" s="247">
        <f t="shared" si="14"/>
        <v>0</v>
      </c>
      <c r="BC105" s="247">
        <f t="shared" si="15"/>
        <v>470</v>
      </c>
      <c r="BD105" s="207"/>
      <c r="BE105" s="207"/>
      <c r="BF105" s="207"/>
      <c r="BG105" s="228"/>
      <c r="BH105" s="228"/>
      <c r="BI105" s="228"/>
      <c r="BJ105" s="246"/>
      <c r="BK105" s="298" t="s">
        <v>11923</v>
      </c>
      <c r="BL105" s="228"/>
      <c r="BM105" s="228"/>
      <c r="DE105" s="200" t="s">
        <v>1769</v>
      </c>
      <c r="DN105" s="284"/>
      <c r="DO105" s="283"/>
      <c r="DP105" s="278"/>
      <c r="DQ105" s="278"/>
      <c r="DR105" s="281"/>
      <c r="DS105" s="280"/>
      <c r="DT105" s="280"/>
      <c r="DU105" s="278"/>
    </row>
    <row r="106" spans="1:126" ht="16.350000000000001" customHeight="1">
      <c r="A106" s="296" t="s">
        <v>1820</v>
      </c>
      <c r="B106" s="295" t="s">
        <v>12589</v>
      </c>
      <c r="C106" s="294"/>
      <c r="D106" s="960" t="s">
        <v>12588</v>
      </c>
      <c r="F106" s="296" t="s">
        <v>66</v>
      </c>
      <c r="G106" s="291" t="s">
        <v>12587</v>
      </c>
      <c r="H106" s="223" t="s">
        <v>12586</v>
      </c>
      <c r="J106" s="222">
        <v>1</v>
      </c>
      <c r="K106" s="212">
        <v>3900</v>
      </c>
      <c r="L106" s="232">
        <f t="shared" si="9"/>
        <v>4290</v>
      </c>
      <c r="M106" s="288" t="s">
        <v>1671</v>
      </c>
      <c r="N106" s="219" t="s">
        <v>12585</v>
      </c>
      <c r="O106" s="364"/>
      <c r="P106" s="245"/>
      <c r="Q106" s="244"/>
      <c r="R106" s="289">
        <v>140</v>
      </c>
      <c r="S106" s="242">
        <v>140</v>
      </c>
      <c r="T106" s="219"/>
      <c r="U106" s="248"/>
      <c r="V106" s="248"/>
      <c r="W106" s="248"/>
      <c r="X106" s="248"/>
      <c r="Y106" s="219"/>
      <c r="Z106" s="287"/>
      <c r="AA106" s="287"/>
      <c r="AB106" s="287"/>
      <c r="AC106" s="287"/>
      <c r="AD106" s="344"/>
      <c r="AE106" s="344"/>
      <c r="AF106" s="344"/>
      <c r="AG106" s="344"/>
      <c r="AH106" s="344"/>
      <c r="AI106" s="228" t="s">
        <v>2068</v>
      </c>
      <c r="AJ106" s="286" t="s">
        <v>1708</v>
      </c>
      <c r="AK106" s="228" t="s">
        <v>1724</v>
      </c>
      <c r="AL106" s="211">
        <v>1200</v>
      </c>
      <c r="AN106" s="353"/>
      <c r="AO106" s="353"/>
      <c r="AP106" s="229" t="s">
        <v>1706</v>
      </c>
      <c r="AQ106" s="360">
        <v>1</v>
      </c>
      <c r="AR106" s="247"/>
      <c r="AS106" s="247"/>
      <c r="AT106" s="247"/>
      <c r="AU106" s="359">
        <f t="shared" si="10"/>
        <v>140</v>
      </c>
      <c r="AV106" s="248"/>
      <c r="AW106" s="248"/>
      <c r="AX106" s="207"/>
      <c r="AY106" s="247">
        <f t="shared" si="11"/>
        <v>0</v>
      </c>
      <c r="AZ106" s="247">
        <f t="shared" si="12"/>
        <v>0</v>
      </c>
      <c r="BA106" s="247">
        <f t="shared" si="13"/>
        <v>0</v>
      </c>
      <c r="BB106" s="247">
        <f t="shared" si="14"/>
        <v>0</v>
      </c>
      <c r="BC106" s="247">
        <f t="shared" si="15"/>
        <v>140</v>
      </c>
      <c r="BD106" s="207"/>
      <c r="BE106" s="207"/>
      <c r="BF106" s="207"/>
      <c r="BG106" s="228"/>
      <c r="BH106" s="228"/>
      <c r="BI106" s="228"/>
      <c r="BJ106" s="246"/>
      <c r="BK106" s="298" t="s">
        <v>11923</v>
      </c>
      <c r="BL106" s="228"/>
      <c r="BM106" s="228"/>
      <c r="DF106" s="200" t="s">
        <v>1769</v>
      </c>
      <c r="DN106" s="284"/>
      <c r="DO106" s="283"/>
      <c r="DP106" s="278"/>
      <c r="DQ106" s="278"/>
      <c r="DR106" s="281"/>
      <c r="DS106" s="280"/>
      <c r="DT106" s="280"/>
      <c r="DU106" s="278"/>
    </row>
    <row r="107" spans="1:126" ht="16.350000000000001" customHeight="1">
      <c r="A107" s="296" t="s">
        <v>1820</v>
      </c>
      <c r="B107" s="295" t="s">
        <v>12584</v>
      </c>
      <c r="C107" s="294"/>
      <c r="D107" s="960" t="s">
        <v>12583</v>
      </c>
      <c r="F107" s="296" t="s">
        <v>66</v>
      </c>
      <c r="G107" s="291" t="s">
        <v>12582</v>
      </c>
      <c r="H107" s="223" t="s">
        <v>12581</v>
      </c>
      <c r="J107" s="222">
        <v>1</v>
      </c>
      <c r="K107" s="212">
        <v>2400</v>
      </c>
      <c r="L107" s="232">
        <f t="shared" si="9"/>
        <v>2640</v>
      </c>
      <c r="M107" s="288" t="s">
        <v>1671</v>
      </c>
      <c r="N107" s="219" t="s">
        <v>12580</v>
      </c>
      <c r="O107" s="364"/>
      <c r="P107" s="245"/>
      <c r="Q107" s="244"/>
      <c r="R107" s="289">
        <v>60</v>
      </c>
      <c r="S107" s="242">
        <v>60</v>
      </c>
      <c r="T107" s="219"/>
      <c r="U107" s="248"/>
      <c r="V107" s="248"/>
      <c r="W107" s="248"/>
      <c r="X107" s="248"/>
      <c r="Y107" s="219"/>
      <c r="Z107" s="287"/>
      <c r="AA107" s="287"/>
      <c r="AB107" s="287"/>
      <c r="AC107" s="287"/>
      <c r="AD107" s="344"/>
      <c r="AE107" s="344"/>
      <c r="AF107" s="344"/>
      <c r="AG107" s="344"/>
      <c r="AH107" s="344"/>
      <c r="AI107" s="228" t="s">
        <v>2068</v>
      </c>
      <c r="AJ107" s="286" t="s">
        <v>1708</v>
      </c>
      <c r="AK107" s="228" t="s">
        <v>1724</v>
      </c>
      <c r="AL107" s="211">
        <v>720</v>
      </c>
      <c r="AN107" s="353"/>
      <c r="AO107" s="353"/>
      <c r="AP107" s="229" t="s">
        <v>1706</v>
      </c>
      <c r="AQ107" s="360">
        <v>1</v>
      </c>
      <c r="AR107" s="247"/>
      <c r="AS107" s="247"/>
      <c r="AT107" s="247"/>
      <c r="AU107" s="359">
        <f t="shared" si="10"/>
        <v>60</v>
      </c>
      <c r="AV107" s="248"/>
      <c r="AW107" s="248"/>
      <c r="AX107" s="207"/>
      <c r="AY107" s="247">
        <f t="shared" si="11"/>
        <v>0</v>
      </c>
      <c r="AZ107" s="247">
        <f t="shared" si="12"/>
        <v>0</v>
      </c>
      <c r="BA107" s="247">
        <f t="shared" si="13"/>
        <v>0</v>
      </c>
      <c r="BB107" s="247">
        <f t="shared" si="14"/>
        <v>0</v>
      </c>
      <c r="BC107" s="247">
        <f t="shared" si="15"/>
        <v>60</v>
      </c>
      <c r="BD107" s="207"/>
      <c r="BE107" s="207"/>
      <c r="BF107" s="207"/>
      <c r="BG107" s="228"/>
      <c r="BH107" s="228"/>
      <c r="BI107" s="228"/>
      <c r="BJ107" s="246"/>
      <c r="BK107" s="298" t="s">
        <v>11923</v>
      </c>
      <c r="BL107" s="228"/>
      <c r="BM107" s="228"/>
      <c r="DF107" s="200" t="s">
        <v>1769</v>
      </c>
      <c r="DN107" s="284"/>
      <c r="DO107" s="283"/>
      <c r="DP107" s="278"/>
      <c r="DQ107" s="278"/>
      <c r="DR107" s="281"/>
      <c r="DS107" s="280"/>
      <c r="DT107" s="280"/>
      <c r="DU107" s="278"/>
    </row>
    <row r="108" spans="1:126" ht="16.350000000000001" customHeight="1">
      <c r="A108" s="653" t="s">
        <v>1820</v>
      </c>
      <c r="B108" s="652" t="s">
        <v>12579</v>
      </c>
      <c r="C108" s="651"/>
      <c r="D108" s="964" t="s">
        <v>12578</v>
      </c>
      <c r="E108" s="649"/>
      <c r="F108" s="653" t="s">
        <v>66</v>
      </c>
      <c r="G108" s="648" t="s">
        <v>12577</v>
      </c>
      <c r="H108" s="223" t="s">
        <v>12572</v>
      </c>
      <c r="J108" s="222">
        <v>1</v>
      </c>
      <c r="K108" s="212">
        <v>1200</v>
      </c>
      <c r="L108" s="232">
        <f t="shared" si="9"/>
        <v>1320</v>
      </c>
      <c r="M108" s="288" t="s">
        <v>1671</v>
      </c>
      <c r="N108" s="219" t="s">
        <v>12576</v>
      </c>
      <c r="O108" s="364"/>
      <c r="P108" s="245"/>
      <c r="Q108" s="244"/>
      <c r="R108" s="289">
        <v>60</v>
      </c>
      <c r="S108" s="242">
        <v>60</v>
      </c>
      <c r="T108" s="219"/>
      <c r="U108" s="248"/>
      <c r="V108" s="248"/>
      <c r="W108" s="248"/>
      <c r="X108" s="248"/>
      <c r="Y108" s="219"/>
      <c r="Z108" s="287"/>
      <c r="AA108" s="287"/>
      <c r="AB108" s="287"/>
      <c r="AC108" s="287"/>
      <c r="AD108" s="344"/>
      <c r="AE108" s="344"/>
      <c r="AF108" s="344"/>
      <c r="AG108" s="344"/>
      <c r="AH108" s="344"/>
      <c r="AI108" s="228" t="s">
        <v>2068</v>
      </c>
      <c r="AJ108" s="286" t="s">
        <v>1708</v>
      </c>
      <c r="AK108" s="228" t="s">
        <v>1724</v>
      </c>
      <c r="AL108" s="211">
        <v>360</v>
      </c>
      <c r="AN108" s="353"/>
      <c r="AO108" s="353"/>
      <c r="AP108" s="229" t="s">
        <v>1706</v>
      </c>
      <c r="AQ108" s="360">
        <v>1</v>
      </c>
      <c r="AR108" s="247"/>
      <c r="AS108" s="247"/>
      <c r="AT108" s="247"/>
      <c r="AU108" s="359">
        <f t="shared" si="10"/>
        <v>60</v>
      </c>
      <c r="AV108" s="248"/>
      <c r="AW108" s="248"/>
      <c r="AX108" s="207"/>
      <c r="AY108" s="247">
        <f t="shared" si="11"/>
        <v>0</v>
      </c>
      <c r="AZ108" s="247">
        <f t="shared" si="12"/>
        <v>0</v>
      </c>
      <c r="BA108" s="247">
        <f t="shared" si="13"/>
        <v>0</v>
      </c>
      <c r="BB108" s="247">
        <f t="shared" si="14"/>
        <v>0</v>
      </c>
      <c r="BC108" s="247">
        <f t="shared" si="15"/>
        <v>60</v>
      </c>
      <c r="BD108" s="207"/>
      <c r="BE108" s="207"/>
      <c r="BF108" s="207"/>
      <c r="BG108" s="228"/>
      <c r="BH108" s="228"/>
      <c r="BI108" s="228"/>
      <c r="BJ108" s="246"/>
      <c r="BK108" s="298" t="s">
        <v>11859</v>
      </c>
      <c r="BL108" s="228"/>
      <c r="BM108" s="228"/>
      <c r="DF108" s="200" t="s">
        <v>1769</v>
      </c>
      <c r="DJ108" s="200" t="s">
        <v>1769</v>
      </c>
      <c r="DN108" s="284"/>
      <c r="DO108" s="283"/>
      <c r="DP108" s="278"/>
      <c r="DQ108" s="278"/>
      <c r="DR108" s="281"/>
      <c r="DS108" s="280"/>
      <c r="DT108" s="280"/>
      <c r="DU108" s="278"/>
    </row>
    <row r="109" spans="1:126" ht="16.350000000000001" customHeight="1">
      <c r="A109" s="653" t="s">
        <v>1820</v>
      </c>
      <c r="B109" s="652" t="s">
        <v>12575</v>
      </c>
      <c r="C109" s="651"/>
      <c r="D109" s="964" t="s">
        <v>12574</v>
      </c>
      <c r="E109" s="649"/>
      <c r="F109" s="653" t="s">
        <v>66</v>
      </c>
      <c r="G109" s="648" t="s">
        <v>12573</v>
      </c>
      <c r="H109" s="223" t="s">
        <v>12572</v>
      </c>
      <c r="J109" s="222">
        <v>1</v>
      </c>
      <c r="K109" s="212">
        <v>1200</v>
      </c>
      <c r="L109" s="232">
        <f t="shared" si="9"/>
        <v>1320</v>
      </c>
      <c r="M109" s="288" t="s">
        <v>1671</v>
      </c>
      <c r="N109" s="219" t="s">
        <v>12571</v>
      </c>
      <c r="O109" s="364"/>
      <c r="P109" s="245"/>
      <c r="Q109" s="244"/>
      <c r="R109" s="289">
        <v>60</v>
      </c>
      <c r="S109" s="242">
        <v>60</v>
      </c>
      <c r="T109" s="219"/>
      <c r="U109" s="248"/>
      <c r="V109" s="248"/>
      <c r="W109" s="248"/>
      <c r="X109" s="248"/>
      <c r="Y109" s="219"/>
      <c r="Z109" s="287"/>
      <c r="AA109" s="287"/>
      <c r="AB109" s="287"/>
      <c r="AC109" s="287"/>
      <c r="AD109" s="344"/>
      <c r="AE109" s="344"/>
      <c r="AF109" s="344"/>
      <c r="AG109" s="344"/>
      <c r="AH109" s="344"/>
      <c r="AI109" s="228" t="s">
        <v>2068</v>
      </c>
      <c r="AJ109" s="286" t="s">
        <v>1708</v>
      </c>
      <c r="AK109" s="228" t="s">
        <v>1724</v>
      </c>
      <c r="AL109" s="211">
        <v>360</v>
      </c>
      <c r="AN109" s="353"/>
      <c r="AO109" s="353"/>
      <c r="AP109" s="229" t="s">
        <v>1706</v>
      </c>
      <c r="AQ109" s="360">
        <v>1</v>
      </c>
      <c r="AR109" s="247"/>
      <c r="AS109" s="247"/>
      <c r="AT109" s="247"/>
      <c r="AU109" s="359">
        <f t="shared" si="10"/>
        <v>60</v>
      </c>
      <c r="AV109" s="248"/>
      <c r="AW109" s="248"/>
      <c r="AX109" s="207"/>
      <c r="AY109" s="247">
        <f t="shared" si="11"/>
        <v>0</v>
      </c>
      <c r="AZ109" s="247">
        <f t="shared" si="12"/>
        <v>0</v>
      </c>
      <c r="BA109" s="247">
        <f t="shared" si="13"/>
        <v>0</v>
      </c>
      <c r="BB109" s="247">
        <f t="shared" si="14"/>
        <v>0</v>
      </c>
      <c r="BC109" s="247">
        <f t="shared" si="15"/>
        <v>60</v>
      </c>
      <c r="BD109" s="207"/>
      <c r="BE109" s="207"/>
      <c r="BF109" s="207"/>
      <c r="BG109" s="228"/>
      <c r="BH109" s="228"/>
      <c r="BI109" s="228"/>
      <c r="BJ109" s="246"/>
      <c r="BK109" s="298" t="s">
        <v>11859</v>
      </c>
      <c r="BL109" s="228"/>
      <c r="BM109" s="228"/>
      <c r="DF109" s="200" t="s">
        <v>1769</v>
      </c>
      <c r="DJ109" s="200" t="s">
        <v>1769</v>
      </c>
      <c r="DN109" s="284"/>
      <c r="DO109" s="283"/>
      <c r="DP109" s="278"/>
      <c r="DQ109" s="278"/>
      <c r="DR109" s="281"/>
      <c r="DS109" s="280"/>
      <c r="DT109" s="280"/>
      <c r="DU109" s="278"/>
    </row>
    <row r="110" spans="1:126" ht="16.350000000000001" customHeight="1">
      <c r="A110" s="653" t="s">
        <v>1820</v>
      </c>
      <c r="B110" s="652" t="s">
        <v>12570</v>
      </c>
      <c r="C110" s="651"/>
      <c r="D110" s="964" t="s">
        <v>12569</v>
      </c>
      <c r="E110" s="649"/>
      <c r="F110" s="653" t="s">
        <v>66</v>
      </c>
      <c r="G110" s="648" t="s">
        <v>12568</v>
      </c>
      <c r="H110" s="223" t="s">
        <v>12567</v>
      </c>
      <c r="J110" s="222">
        <v>1</v>
      </c>
      <c r="K110" s="212">
        <v>600</v>
      </c>
      <c r="L110" s="232">
        <f t="shared" si="9"/>
        <v>660</v>
      </c>
      <c r="M110" s="288" t="s">
        <v>1671</v>
      </c>
      <c r="N110" s="219" t="s">
        <v>12566</v>
      </c>
      <c r="O110" s="364"/>
      <c r="P110" s="245"/>
      <c r="Q110" s="244"/>
      <c r="R110" s="289">
        <v>42</v>
      </c>
      <c r="S110" s="382">
        <v>42</v>
      </c>
      <c r="T110" s="219"/>
      <c r="U110" s="248"/>
      <c r="V110" s="248"/>
      <c r="W110" s="248"/>
      <c r="X110" s="248"/>
      <c r="Y110" s="219"/>
      <c r="Z110" s="287"/>
      <c r="AA110" s="287"/>
      <c r="AB110" s="287"/>
      <c r="AC110" s="287"/>
      <c r="AD110" s="344"/>
      <c r="AE110" s="344"/>
      <c r="AF110" s="344"/>
      <c r="AG110" s="344"/>
      <c r="AH110" s="344"/>
      <c r="AI110" s="228" t="s">
        <v>2068</v>
      </c>
      <c r="AJ110" s="286" t="s">
        <v>1708</v>
      </c>
      <c r="AK110" s="228" t="s">
        <v>1724</v>
      </c>
      <c r="AL110" s="211">
        <v>160</v>
      </c>
      <c r="AN110" s="353"/>
      <c r="AO110" s="353"/>
      <c r="AP110" s="229" t="s">
        <v>1706</v>
      </c>
      <c r="AQ110" s="360">
        <v>1</v>
      </c>
      <c r="AR110" s="247"/>
      <c r="AS110" s="247"/>
      <c r="AT110" s="247"/>
      <c r="AU110" s="359">
        <f t="shared" si="10"/>
        <v>42</v>
      </c>
      <c r="AV110" s="248"/>
      <c r="AW110" s="248"/>
      <c r="AX110" s="207"/>
      <c r="AY110" s="247">
        <f t="shared" si="11"/>
        <v>0</v>
      </c>
      <c r="AZ110" s="247">
        <f t="shared" si="12"/>
        <v>0</v>
      </c>
      <c r="BA110" s="247">
        <f t="shared" si="13"/>
        <v>0</v>
      </c>
      <c r="BB110" s="247">
        <f t="shared" si="14"/>
        <v>0</v>
      </c>
      <c r="BC110" s="247">
        <f t="shared" si="15"/>
        <v>42</v>
      </c>
      <c r="BD110" s="207"/>
      <c r="BE110" s="207"/>
      <c r="BF110" s="207"/>
      <c r="BG110" s="228"/>
      <c r="BH110" s="228"/>
      <c r="BI110" s="228"/>
      <c r="BJ110" s="246"/>
      <c r="BK110" s="298" t="s">
        <v>11859</v>
      </c>
      <c r="BL110" s="228"/>
      <c r="BM110" s="228"/>
      <c r="DF110" s="200" t="s">
        <v>1769</v>
      </c>
      <c r="DJ110" s="200" t="s">
        <v>1769</v>
      </c>
      <c r="DN110" s="284"/>
      <c r="DO110" s="283"/>
      <c r="DP110" s="278"/>
      <c r="DQ110" s="278"/>
      <c r="DR110" s="281"/>
      <c r="DS110" s="280"/>
      <c r="DT110" s="280"/>
      <c r="DU110" s="278"/>
    </row>
    <row r="111" spans="1:126" ht="16.350000000000001" customHeight="1">
      <c r="A111" s="727" t="s">
        <v>1764</v>
      </c>
      <c r="B111" s="726" t="s">
        <v>12565</v>
      </c>
      <c r="C111" s="294"/>
      <c r="D111" s="965" t="s">
        <v>12564</v>
      </c>
      <c r="F111" s="727" t="s">
        <v>66</v>
      </c>
      <c r="G111" s="725" t="s">
        <v>2339</v>
      </c>
      <c r="H111" s="223" t="s">
        <v>12555</v>
      </c>
      <c r="J111" s="222">
        <v>1</v>
      </c>
      <c r="K111" s="212">
        <v>3000</v>
      </c>
      <c r="L111" s="232">
        <f t="shared" si="9"/>
        <v>3300.0000000000005</v>
      </c>
      <c r="M111" s="288" t="s">
        <v>1671</v>
      </c>
      <c r="N111" s="219" t="s">
        <v>12563</v>
      </c>
      <c r="O111" s="364" t="s">
        <v>12553</v>
      </c>
      <c r="P111" s="720"/>
      <c r="Q111" s="244"/>
      <c r="R111" s="289">
        <v>50</v>
      </c>
      <c r="S111" s="242">
        <v>50</v>
      </c>
      <c r="T111" s="219" t="s">
        <v>1875</v>
      </c>
      <c r="U111" s="248">
        <f>VLOOKUP(T111,'[1]段ボール 送料'!$H$16:$X$1013,16,FALSE)</f>
        <v>1390</v>
      </c>
      <c r="V111" s="248">
        <f>VLOOKUP(T111,'[1]段ボール 送料'!$H$16:$X$1013,13,FALSE)</f>
        <v>200</v>
      </c>
      <c r="W111" s="248">
        <f>VLOOKUP(T111,'[1]段ボール 送料'!$H$16:$X$1013,14,FALSE)</f>
        <v>125</v>
      </c>
      <c r="X111" s="248">
        <f>VLOOKUP(T111,'[1]段ボール 送料'!$H$16:$X$1013,15,FALSE)</f>
        <v>1065</v>
      </c>
      <c r="Y111" s="219"/>
      <c r="Z111" s="287"/>
      <c r="AA111" s="287"/>
      <c r="AB111" s="287"/>
      <c r="AC111" s="287"/>
      <c r="AD111" s="344"/>
      <c r="AE111" s="344"/>
      <c r="AF111" s="344"/>
      <c r="AG111" s="344"/>
      <c r="AH111" s="344"/>
      <c r="AI111" s="228" t="s">
        <v>2068</v>
      </c>
      <c r="AJ111" s="286" t="s">
        <v>1708</v>
      </c>
      <c r="AK111" s="228" t="s">
        <v>1724</v>
      </c>
      <c r="AL111" s="211">
        <v>912</v>
      </c>
      <c r="AM111" s="211">
        <f>AN111+AO111</f>
        <v>1340</v>
      </c>
      <c r="AN111" s="353">
        <f>VLOOKUP(T111,'[1]段ボール 送料'!$H$16:$X$1013,6,FALSE)</f>
        <v>160</v>
      </c>
      <c r="AO111" s="353">
        <f>VLOOKUP(T111,'[1]段ボール 送料'!$H$16:$X$1013,17,FALSE)</f>
        <v>1180</v>
      </c>
      <c r="AP111" s="229" t="s">
        <v>1706</v>
      </c>
      <c r="AQ111" s="360">
        <v>1</v>
      </c>
      <c r="AR111" s="247"/>
      <c r="AS111" s="247"/>
      <c r="AT111" s="247"/>
      <c r="AU111" s="359">
        <f t="shared" si="10"/>
        <v>50</v>
      </c>
      <c r="AV111" s="248">
        <f>VLOOKUP(T111,'[1]段ボール 送料'!$H$16:$X$1013,11,FALSE)</f>
        <v>430</v>
      </c>
      <c r="AW111" s="248"/>
      <c r="AX111" s="207"/>
      <c r="AY111" s="247">
        <f t="shared" si="11"/>
        <v>430</v>
      </c>
      <c r="AZ111" s="247">
        <f t="shared" si="12"/>
        <v>430</v>
      </c>
      <c r="BA111" s="247">
        <f t="shared" si="13"/>
        <v>0</v>
      </c>
      <c r="BB111" s="247">
        <f t="shared" si="14"/>
        <v>0</v>
      </c>
      <c r="BC111" s="247">
        <f t="shared" si="15"/>
        <v>480</v>
      </c>
      <c r="BD111" s="207"/>
      <c r="BE111" s="207"/>
      <c r="BF111" s="207"/>
      <c r="BG111" s="228"/>
      <c r="BH111" s="228"/>
      <c r="BI111" s="228"/>
      <c r="BJ111" s="246"/>
      <c r="BK111" s="298" t="s">
        <v>11923</v>
      </c>
      <c r="BL111" s="228"/>
      <c r="BM111" s="228"/>
      <c r="DE111" s="200" t="s">
        <v>1769</v>
      </c>
      <c r="DN111" s="284"/>
      <c r="DO111" s="283"/>
      <c r="DP111" s="278"/>
      <c r="DQ111" s="278"/>
      <c r="DR111" s="281"/>
      <c r="DS111" s="280"/>
      <c r="DT111" s="280"/>
      <c r="DU111" s="278"/>
    </row>
    <row r="112" spans="1:126" ht="16.350000000000001" customHeight="1">
      <c r="A112" s="727" t="s">
        <v>2363</v>
      </c>
      <c r="B112" s="726" t="s">
        <v>12562</v>
      </c>
      <c r="C112" s="294"/>
      <c r="D112" s="965" t="s">
        <v>12561</v>
      </c>
      <c r="F112" s="727" t="s">
        <v>66</v>
      </c>
      <c r="G112" s="725" t="s">
        <v>12560</v>
      </c>
      <c r="H112" s="223" t="s">
        <v>12555</v>
      </c>
      <c r="J112" s="222">
        <v>1</v>
      </c>
      <c r="K112" s="212">
        <v>3000</v>
      </c>
      <c r="L112" s="232">
        <f t="shared" si="9"/>
        <v>3300.0000000000005</v>
      </c>
      <c r="M112" s="288" t="s">
        <v>1671</v>
      </c>
      <c r="N112" s="219" t="s">
        <v>12559</v>
      </c>
      <c r="O112" s="364" t="s">
        <v>12553</v>
      </c>
      <c r="P112" s="720"/>
      <c r="Q112" s="244"/>
      <c r="R112" s="289">
        <v>50</v>
      </c>
      <c r="S112" s="242">
        <v>50</v>
      </c>
      <c r="T112" s="219" t="s">
        <v>1875</v>
      </c>
      <c r="U112" s="248">
        <f>VLOOKUP(T112,'[1]段ボール 送料'!$H$16:$X$1013,16,FALSE)</f>
        <v>1390</v>
      </c>
      <c r="V112" s="248">
        <f>VLOOKUP(T112,'[1]段ボール 送料'!$H$16:$X$1013,13,FALSE)</f>
        <v>200</v>
      </c>
      <c r="W112" s="248">
        <f>VLOOKUP(T112,'[1]段ボール 送料'!$H$16:$X$1013,14,FALSE)</f>
        <v>125</v>
      </c>
      <c r="X112" s="248">
        <f>VLOOKUP(T112,'[1]段ボール 送料'!$H$16:$X$1013,15,FALSE)</f>
        <v>1065</v>
      </c>
      <c r="Y112" s="219"/>
      <c r="Z112" s="287"/>
      <c r="AA112" s="287"/>
      <c r="AB112" s="287"/>
      <c r="AC112" s="287"/>
      <c r="AD112" s="344"/>
      <c r="AE112" s="344"/>
      <c r="AF112" s="344"/>
      <c r="AG112" s="344"/>
      <c r="AH112" s="344"/>
      <c r="AI112" s="228" t="s">
        <v>2068</v>
      </c>
      <c r="AJ112" s="286" t="s">
        <v>1708</v>
      </c>
      <c r="AK112" s="228" t="s">
        <v>1724</v>
      </c>
      <c r="AL112" s="211">
        <v>912</v>
      </c>
      <c r="AM112" s="211">
        <f>AN112+AO112</f>
        <v>1340</v>
      </c>
      <c r="AN112" s="353">
        <f>VLOOKUP(T112,'[1]段ボール 送料'!$H$16:$X$1013,6,FALSE)</f>
        <v>160</v>
      </c>
      <c r="AO112" s="353">
        <f>VLOOKUP(T112,'[1]段ボール 送料'!$H$16:$X$1013,17,FALSE)</f>
        <v>1180</v>
      </c>
      <c r="AP112" s="229" t="s">
        <v>1706</v>
      </c>
      <c r="AQ112" s="360">
        <v>1</v>
      </c>
      <c r="AR112" s="247"/>
      <c r="AS112" s="247"/>
      <c r="AT112" s="247"/>
      <c r="AU112" s="359">
        <f t="shared" si="10"/>
        <v>50</v>
      </c>
      <c r="AV112" s="248">
        <f>VLOOKUP(T112,'[1]段ボール 送料'!$H$16:$X$1013,11,FALSE)</f>
        <v>430</v>
      </c>
      <c r="AW112" s="248"/>
      <c r="AX112" s="207"/>
      <c r="AY112" s="247">
        <f t="shared" si="11"/>
        <v>430</v>
      </c>
      <c r="AZ112" s="247">
        <f t="shared" si="12"/>
        <v>430</v>
      </c>
      <c r="BA112" s="247">
        <f t="shared" si="13"/>
        <v>0</v>
      </c>
      <c r="BB112" s="247">
        <f t="shared" si="14"/>
        <v>0</v>
      </c>
      <c r="BC112" s="247">
        <f t="shared" si="15"/>
        <v>480</v>
      </c>
      <c r="BD112" s="207"/>
      <c r="BE112" s="207"/>
      <c r="BF112" s="207"/>
      <c r="BG112" s="228"/>
      <c r="BH112" s="228"/>
      <c r="BI112" s="228"/>
      <c r="BJ112" s="246"/>
      <c r="BK112" s="298" t="s">
        <v>11923</v>
      </c>
      <c r="BL112" s="228"/>
      <c r="BM112" s="228"/>
      <c r="DE112" s="200" t="s">
        <v>1769</v>
      </c>
      <c r="DN112" s="284"/>
      <c r="DO112" s="283"/>
      <c r="DP112" s="278"/>
      <c r="DQ112" s="278"/>
      <c r="DR112" s="281"/>
      <c r="DS112" s="280"/>
      <c r="DT112" s="280"/>
      <c r="DU112" s="278"/>
    </row>
    <row r="113" spans="1:125" ht="16.350000000000001" customHeight="1">
      <c r="A113" s="727" t="s">
        <v>1746</v>
      </c>
      <c r="B113" s="726" t="s">
        <v>12558</v>
      </c>
      <c r="C113" s="294"/>
      <c r="D113" s="965" t="s">
        <v>12557</v>
      </c>
      <c r="F113" s="727" t="s">
        <v>66</v>
      </c>
      <c r="G113" s="725" t="s">
        <v>12556</v>
      </c>
      <c r="H113" s="223" t="s">
        <v>12555</v>
      </c>
      <c r="J113" s="222">
        <v>1</v>
      </c>
      <c r="K113" s="212">
        <v>3000</v>
      </c>
      <c r="L113" s="232">
        <f t="shared" si="9"/>
        <v>3300.0000000000005</v>
      </c>
      <c r="M113" s="288" t="s">
        <v>1671</v>
      </c>
      <c r="N113" s="219" t="s">
        <v>12554</v>
      </c>
      <c r="O113" s="364" t="s">
        <v>12553</v>
      </c>
      <c r="P113" s="720"/>
      <c r="Q113" s="244"/>
      <c r="R113" s="289">
        <v>50</v>
      </c>
      <c r="S113" s="242">
        <v>50</v>
      </c>
      <c r="T113" s="219" t="s">
        <v>1875</v>
      </c>
      <c r="U113" s="248">
        <f>VLOOKUP(T113,'[1]段ボール 送料'!$H$16:$X$1013,16,FALSE)</f>
        <v>1390</v>
      </c>
      <c r="V113" s="248">
        <f>VLOOKUP(T113,'[1]段ボール 送料'!$H$16:$X$1013,13,FALSE)</f>
        <v>200</v>
      </c>
      <c r="W113" s="248">
        <f>VLOOKUP(T113,'[1]段ボール 送料'!$H$16:$X$1013,14,FALSE)</f>
        <v>125</v>
      </c>
      <c r="X113" s="248">
        <f>VLOOKUP(T113,'[1]段ボール 送料'!$H$16:$X$1013,15,FALSE)</f>
        <v>1065</v>
      </c>
      <c r="Y113" s="219"/>
      <c r="Z113" s="287"/>
      <c r="AA113" s="287"/>
      <c r="AB113" s="287"/>
      <c r="AC113" s="287"/>
      <c r="AD113" s="344"/>
      <c r="AE113" s="344"/>
      <c r="AF113" s="344"/>
      <c r="AG113" s="344"/>
      <c r="AH113" s="344"/>
      <c r="AI113" s="228" t="s">
        <v>2068</v>
      </c>
      <c r="AJ113" s="286" t="s">
        <v>1708</v>
      </c>
      <c r="AK113" s="228" t="s">
        <v>1724</v>
      </c>
      <c r="AL113" s="211">
        <v>912</v>
      </c>
      <c r="AM113" s="211">
        <f>AN113+AO113</f>
        <v>1340</v>
      </c>
      <c r="AN113" s="353">
        <f>VLOOKUP(T113,'[1]段ボール 送料'!$H$16:$X$1013,6,FALSE)</f>
        <v>160</v>
      </c>
      <c r="AO113" s="353">
        <f>VLOOKUP(T113,'[1]段ボール 送料'!$H$16:$X$1013,17,FALSE)</f>
        <v>1180</v>
      </c>
      <c r="AP113" s="229" t="s">
        <v>1706</v>
      </c>
      <c r="AQ113" s="360">
        <v>1</v>
      </c>
      <c r="AR113" s="247"/>
      <c r="AS113" s="247"/>
      <c r="AT113" s="247"/>
      <c r="AU113" s="359">
        <f t="shared" si="10"/>
        <v>50</v>
      </c>
      <c r="AV113" s="248">
        <f>VLOOKUP(T113,'[1]段ボール 送料'!$H$16:$X$1013,11,FALSE)</f>
        <v>430</v>
      </c>
      <c r="AW113" s="248"/>
      <c r="AX113" s="207"/>
      <c r="AY113" s="247">
        <f t="shared" si="11"/>
        <v>430</v>
      </c>
      <c r="AZ113" s="247">
        <f t="shared" si="12"/>
        <v>430</v>
      </c>
      <c r="BA113" s="247">
        <f t="shared" si="13"/>
        <v>0</v>
      </c>
      <c r="BB113" s="247">
        <f t="shared" si="14"/>
        <v>0</v>
      </c>
      <c r="BC113" s="359">
        <f t="shared" si="15"/>
        <v>480</v>
      </c>
      <c r="BD113" s="207"/>
      <c r="BE113" s="207"/>
      <c r="BF113" s="207"/>
      <c r="BG113" s="228"/>
      <c r="BH113" s="228"/>
      <c r="BI113" s="228"/>
      <c r="BJ113" s="246"/>
      <c r="BK113" s="298" t="s">
        <v>11923</v>
      </c>
      <c r="BL113" s="228"/>
      <c r="BM113" s="228"/>
      <c r="DE113" s="200" t="s">
        <v>1769</v>
      </c>
      <c r="DN113" s="284"/>
      <c r="DO113" s="283"/>
      <c r="DP113" s="278"/>
      <c r="DQ113" s="278"/>
      <c r="DR113" s="281"/>
      <c r="DS113" s="280"/>
      <c r="DT113" s="280"/>
      <c r="DU113" s="278"/>
    </row>
    <row r="114" spans="1:125" ht="16.350000000000001" customHeight="1">
      <c r="A114" s="296"/>
      <c r="B114" s="295" t="s">
        <v>12552</v>
      </c>
      <c r="C114" s="294"/>
      <c r="D114" s="960" t="s">
        <v>12551</v>
      </c>
      <c r="F114" s="296" t="s">
        <v>66</v>
      </c>
      <c r="G114" s="721" t="s">
        <v>12550</v>
      </c>
      <c r="H114" s="223" t="s">
        <v>12549</v>
      </c>
      <c r="J114" s="222">
        <v>1</v>
      </c>
      <c r="K114" s="212">
        <v>1300</v>
      </c>
      <c r="L114" s="232">
        <f t="shared" si="9"/>
        <v>1430.0000000000002</v>
      </c>
      <c r="M114" s="288" t="s">
        <v>1671</v>
      </c>
      <c r="N114" s="219" t="s">
        <v>12548</v>
      </c>
      <c r="O114" s="364" t="s">
        <v>12547</v>
      </c>
      <c r="P114" s="720"/>
      <c r="Q114" s="244"/>
      <c r="R114" s="289">
        <v>60</v>
      </c>
      <c r="S114" s="242">
        <v>60</v>
      </c>
      <c r="T114" s="219"/>
      <c r="U114" s="248"/>
      <c r="V114" s="248"/>
      <c r="W114" s="248"/>
      <c r="X114" s="248"/>
      <c r="Y114" s="219"/>
      <c r="Z114" s="287"/>
      <c r="AA114" s="287"/>
      <c r="AB114" s="287"/>
      <c r="AC114" s="287"/>
      <c r="AD114" s="344"/>
      <c r="AE114" s="344"/>
      <c r="AF114" s="344"/>
      <c r="AG114" s="344"/>
      <c r="AH114" s="344"/>
      <c r="AI114" s="228" t="s">
        <v>2068</v>
      </c>
      <c r="AJ114" s="286" t="s">
        <v>1708</v>
      </c>
      <c r="AK114" s="228" t="s">
        <v>1724</v>
      </c>
      <c r="AL114" s="211">
        <v>392</v>
      </c>
      <c r="AN114" s="353"/>
      <c r="AO114" s="353"/>
      <c r="AP114" s="229" t="s">
        <v>1706</v>
      </c>
      <c r="AQ114" s="360">
        <v>1</v>
      </c>
      <c r="AR114" s="247"/>
      <c r="AS114" s="247"/>
      <c r="AT114" s="247"/>
      <c r="AU114" s="359">
        <f t="shared" si="10"/>
        <v>60</v>
      </c>
      <c r="AV114" s="248"/>
      <c r="AW114" s="248"/>
      <c r="AX114" s="207"/>
      <c r="AY114" s="247">
        <f t="shared" si="11"/>
        <v>0</v>
      </c>
      <c r="AZ114" s="247">
        <f t="shared" si="12"/>
        <v>0</v>
      </c>
      <c r="BA114" s="247">
        <f t="shared" si="13"/>
        <v>0</v>
      </c>
      <c r="BB114" s="247">
        <f t="shared" si="14"/>
        <v>0</v>
      </c>
      <c r="BC114" s="247">
        <f t="shared" si="15"/>
        <v>60</v>
      </c>
      <c r="BD114" s="207"/>
      <c r="BE114" s="207"/>
      <c r="BF114" s="207"/>
      <c r="BG114" s="228"/>
      <c r="BH114" s="228"/>
      <c r="BI114" s="228"/>
      <c r="BJ114" s="246"/>
      <c r="BK114" s="298" t="s">
        <v>11923</v>
      </c>
      <c r="BL114" s="228"/>
      <c r="BM114" s="228"/>
      <c r="DF114" s="200" t="s">
        <v>1769</v>
      </c>
      <c r="DN114" s="284"/>
      <c r="DO114" s="283"/>
      <c r="DP114" s="278"/>
      <c r="DQ114" s="278"/>
      <c r="DR114" s="281"/>
      <c r="DS114" s="280"/>
      <c r="DT114" s="280"/>
      <c r="DU114" s="278"/>
    </row>
    <row r="115" spans="1:125" ht="16.350000000000001" customHeight="1">
      <c r="A115" s="296"/>
      <c r="B115" s="295" t="s">
        <v>12546</v>
      </c>
      <c r="C115" s="294"/>
      <c r="D115" s="960" t="s">
        <v>12545</v>
      </c>
      <c r="F115" s="296" t="s">
        <v>66</v>
      </c>
      <c r="G115" s="721" t="s">
        <v>12544</v>
      </c>
      <c r="H115" s="223" t="s">
        <v>12543</v>
      </c>
      <c r="J115" s="222">
        <v>1</v>
      </c>
      <c r="K115" s="212">
        <v>3100</v>
      </c>
      <c r="L115" s="232">
        <f t="shared" si="9"/>
        <v>3410.0000000000005</v>
      </c>
      <c r="M115" s="288" t="s">
        <v>1671</v>
      </c>
      <c r="N115" s="219" t="s">
        <v>12542</v>
      </c>
      <c r="O115" s="724" t="s">
        <v>12541</v>
      </c>
      <c r="P115" s="720"/>
      <c r="Q115" s="244"/>
      <c r="R115" s="289">
        <v>90</v>
      </c>
      <c r="S115" s="242">
        <v>90</v>
      </c>
      <c r="T115" s="219"/>
      <c r="U115" s="248"/>
      <c r="V115" s="248"/>
      <c r="W115" s="248"/>
      <c r="X115" s="248"/>
      <c r="Y115" s="219"/>
      <c r="Z115" s="287"/>
      <c r="AA115" s="287"/>
      <c r="AB115" s="287"/>
      <c r="AC115" s="287"/>
      <c r="AD115" s="344"/>
      <c r="AE115" s="344"/>
      <c r="AF115" s="344"/>
      <c r="AG115" s="344"/>
      <c r="AH115" s="344"/>
      <c r="AI115" s="228" t="s">
        <v>2068</v>
      </c>
      <c r="AJ115" s="286" t="s">
        <v>1708</v>
      </c>
      <c r="AK115" s="228" t="s">
        <v>1724</v>
      </c>
      <c r="AL115" s="211">
        <v>952</v>
      </c>
      <c r="AN115" s="353"/>
      <c r="AO115" s="353"/>
      <c r="AP115" s="229" t="s">
        <v>1706</v>
      </c>
      <c r="AQ115" s="360">
        <v>1</v>
      </c>
      <c r="AR115" s="247"/>
      <c r="AS115" s="247"/>
      <c r="AT115" s="247"/>
      <c r="AU115" s="359">
        <f t="shared" si="10"/>
        <v>90</v>
      </c>
      <c r="AV115" s="248"/>
      <c r="AW115" s="248"/>
      <c r="AX115" s="207"/>
      <c r="AY115" s="247">
        <f t="shared" si="11"/>
        <v>0</v>
      </c>
      <c r="AZ115" s="247">
        <f t="shared" si="12"/>
        <v>0</v>
      </c>
      <c r="BA115" s="247">
        <f t="shared" si="13"/>
        <v>0</v>
      </c>
      <c r="BB115" s="247">
        <f t="shared" si="14"/>
        <v>0</v>
      </c>
      <c r="BC115" s="247">
        <f t="shared" si="15"/>
        <v>90</v>
      </c>
      <c r="BD115" s="207"/>
      <c r="BE115" s="207"/>
      <c r="BF115" s="207"/>
      <c r="BG115" s="228"/>
      <c r="BH115" s="228"/>
      <c r="BI115" s="228"/>
      <c r="BJ115" s="246"/>
      <c r="BK115" s="298" t="s">
        <v>11923</v>
      </c>
      <c r="BL115" s="228"/>
      <c r="BM115" s="228"/>
      <c r="DF115" s="200" t="s">
        <v>1769</v>
      </c>
      <c r="DN115" s="284"/>
      <c r="DO115" s="283"/>
      <c r="DP115" s="278"/>
      <c r="DQ115" s="278"/>
      <c r="DR115" s="281"/>
      <c r="DS115" s="280"/>
      <c r="DT115" s="280"/>
      <c r="DU115" s="278"/>
    </row>
    <row r="116" spans="1:125" ht="16.350000000000001" customHeight="1">
      <c r="A116" s="296"/>
      <c r="B116" s="295" t="s">
        <v>12540</v>
      </c>
      <c r="C116" s="294"/>
      <c r="D116" s="960" t="s">
        <v>12539</v>
      </c>
      <c r="F116" s="296" t="s">
        <v>66</v>
      </c>
      <c r="G116" s="723" t="s">
        <v>12538</v>
      </c>
      <c r="H116" s="223" t="s">
        <v>12537</v>
      </c>
      <c r="J116" s="222">
        <v>1</v>
      </c>
      <c r="K116" s="212">
        <v>1100</v>
      </c>
      <c r="L116" s="232">
        <f t="shared" si="9"/>
        <v>1210</v>
      </c>
      <c r="M116" s="288" t="s">
        <v>1671</v>
      </c>
      <c r="N116" s="219" t="s">
        <v>12536</v>
      </c>
      <c r="O116" s="724" t="s">
        <v>12535</v>
      </c>
      <c r="P116" s="245"/>
      <c r="Q116" s="244"/>
      <c r="R116" s="289">
        <v>30</v>
      </c>
      <c r="S116" s="242">
        <v>30</v>
      </c>
      <c r="T116" s="219"/>
      <c r="U116" s="248"/>
      <c r="V116" s="248"/>
      <c r="W116" s="248"/>
      <c r="X116" s="248"/>
      <c r="Y116" s="219"/>
      <c r="Z116" s="287"/>
      <c r="AA116" s="287"/>
      <c r="AB116" s="287"/>
      <c r="AC116" s="287"/>
      <c r="AD116" s="344"/>
      <c r="AE116" s="344"/>
      <c r="AF116" s="344"/>
      <c r="AG116" s="344"/>
      <c r="AH116" s="344"/>
      <c r="AI116" s="228" t="s">
        <v>2068</v>
      </c>
      <c r="AJ116" s="286" t="s">
        <v>1708</v>
      </c>
      <c r="AK116" s="228" t="s">
        <v>1724</v>
      </c>
      <c r="AL116" s="211">
        <v>336</v>
      </c>
      <c r="AN116" s="353"/>
      <c r="AO116" s="353"/>
      <c r="AP116" s="229" t="s">
        <v>1706</v>
      </c>
      <c r="AQ116" s="360">
        <v>1</v>
      </c>
      <c r="AR116" s="247"/>
      <c r="AS116" s="247"/>
      <c r="AT116" s="247"/>
      <c r="AU116" s="359">
        <f t="shared" si="10"/>
        <v>30</v>
      </c>
      <c r="AV116" s="248"/>
      <c r="AW116" s="248"/>
      <c r="AX116" s="207"/>
      <c r="AY116" s="247">
        <f t="shared" si="11"/>
        <v>0</v>
      </c>
      <c r="AZ116" s="247">
        <f t="shared" si="12"/>
        <v>0</v>
      </c>
      <c r="BA116" s="247">
        <f t="shared" si="13"/>
        <v>0</v>
      </c>
      <c r="BB116" s="247">
        <f t="shared" si="14"/>
        <v>0</v>
      </c>
      <c r="BC116" s="247">
        <f t="shared" si="15"/>
        <v>30</v>
      </c>
      <c r="BD116" s="207"/>
      <c r="BE116" s="207"/>
      <c r="BF116" s="207"/>
      <c r="BG116" s="228"/>
      <c r="BH116" s="228"/>
      <c r="BI116" s="228"/>
      <c r="BJ116" s="246"/>
      <c r="BK116" s="298" t="s">
        <v>11923</v>
      </c>
      <c r="BL116" s="228"/>
      <c r="BM116" s="228"/>
      <c r="DF116" s="200" t="s">
        <v>1769</v>
      </c>
      <c r="DN116" s="284"/>
      <c r="DO116" s="283"/>
      <c r="DP116" s="278"/>
      <c r="DQ116" s="278"/>
      <c r="DR116" s="281"/>
      <c r="DS116" s="280"/>
      <c r="DT116" s="280"/>
      <c r="DU116" s="278"/>
    </row>
    <row r="117" spans="1:125" ht="16.350000000000001" customHeight="1">
      <c r="A117" s="296"/>
      <c r="B117" s="295" t="s">
        <v>12534</v>
      </c>
      <c r="C117" s="294"/>
      <c r="D117" s="960" t="s">
        <v>12533</v>
      </c>
      <c r="F117" s="296" t="s">
        <v>66</v>
      </c>
      <c r="G117" s="723" t="s">
        <v>12532</v>
      </c>
      <c r="H117" s="223" t="s">
        <v>12531</v>
      </c>
      <c r="J117" s="222">
        <v>1</v>
      </c>
      <c r="K117" s="212">
        <v>1300</v>
      </c>
      <c r="L117" s="232">
        <f t="shared" si="9"/>
        <v>1430.0000000000002</v>
      </c>
      <c r="M117" s="288" t="s">
        <v>1671</v>
      </c>
      <c r="N117" s="219" t="s">
        <v>12530</v>
      </c>
      <c r="O117" s="364" t="s">
        <v>12529</v>
      </c>
      <c r="P117" s="245"/>
      <c r="Q117" s="244"/>
      <c r="R117" s="289">
        <v>80</v>
      </c>
      <c r="S117" s="242">
        <v>80</v>
      </c>
      <c r="T117" s="219"/>
      <c r="U117" s="248"/>
      <c r="V117" s="248"/>
      <c r="W117" s="248"/>
      <c r="X117" s="248"/>
      <c r="Y117" s="219"/>
      <c r="Z117" s="287"/>
      <c r="AA117" s="287"/>
      <c r="AB117" s="287"/>
      <c r="AC117" s="287"/>
      <c r="AD117" s="344"/>
      <c r="AE117" s="344"/>
      <c r="AF117" s="344"/>
      <c r="AG117" s="344"/>
      <c r="AH117" s="344"/>
      <c r="AI117" s="228" t="s">
        <v>2068</v>
      </c>
      <c r="AJ117" s="286" t="s">
        <v>1708</v>
      </c>
      <c r="AK117" s="228" t="s">
        <v>1724</v>
      </c>
      <c r="AL117" s="211">
        <v>392</v>
      </c>
      <c r="AN117" s="353"/>
      <c r="AO117" s="353"/>
      <c r="AP117" s="229" t="s">
        <v>1706</v>
      </c>
      <c r="AQ117" s="360">
        <v>1</v>
      </c>
      <c r="AR117" s="247"/>
      <c r="AS117" s="247"/>
      <c r="AT117" s="247"/>
      <c r="AU117" s="359">
        <f t="shared" si="10"/>
        <v>80</v>
      </c>
      <c r="AV117" s="248"/>
      <c r="AW117" s="248"/>
      <c r="AX117" s="207"/>
      <c r="AY117" s="247">
        <f t="shared" si="11"/>
        <v>0</v>
      </c>
      <c r="AZ117" s="247">
        <f t="shared" si="12"/>
        <v>0</v>
      </c>
      <c r="BA117" s="247">
        <f t="shared" si="13"/>
        <v>0</v>
      </c>
      <c r="BB117" s="247">
        <f t="shared" si="14"/>
        <v>0</v>
      </c>
      <c r="BC117" s="247">
        <f t="shared" si="15"/>
        <v>80</v>
      </c>
      <c r="BD117" s="207"/>
      <c r="BE117" s="207"/>
      <c r="BF117" s="207"/>
      <c r="BG117" s="228"/>
      <c r="BH117" s="228"/>
      <c r="BI117" s="228"/>
      <c r="BJ117" s="246"/>
      <c r="BK117" s="298" t="s">
        <v>11923</v>
      </c>
      <c r="BL117" s="228"/>
      <c r="BM117" s="228"/>
      <c r="DF117" s="200" t="s">
        <v>1769</v>
      </c>
      <c r="DN117" s="284"/>
      <c r="DO117" s="283"/>
      <c r="DP117" s="278"/>
      <c r="DQ117" s="278"/>
      <c r="DR117" s="281"/>
      <c r="DS117" s="280"/>
      <c r="DT117" s="280"/>
      <c r="DU117" s="278"/>
    </row>
    <row r="118" spans="1:125" ht="16.350000000000001" customHeight="1">
      <c r="A118" s="296"/>
      <c r="B118" s="295" t="s">
        <v>12528</v>
      </c>
      <c r="C118" s="294"/>
      <c r="D118" s="960" t="s">
        <v>12527</v>
      </c>
      <c r="F118" s="296" t="s">
        <v>66</v>
      </c>
      <c r="G118" s="721" t="s">
        <v>12526</v>
      </c>
      <c r="H118" s="223" t="s">
        <v>12520</v>
      </c>
      <c r="J118" s="222">
        <v>1</v>
      </c>
      <c r="K118" s="212">
        <v>2700</v>
      </c>
      <c r="L118" s="232">
        <f t="shared" si="9"/>
        <v>2970.0000000000005</v>
      </c>
      <c r="M118" s="288" t="s">
        <v>1671</v>
      </c>
      <c r="N118" s="219" t="s">
        <v>12525</v>
      </c>
      <c r="O118" s="364" t="s">
        <v>12524</v>
      </c>
      <c r="P118" s="245"/>
      <c r="Q118" s="244"/>
      <c r="R118" s="289">
        <v>30</v>
      </c>
      <c r="S118" s="242">
        <v>30</v>
      </c>
      <c r="T118" s="219"/>
      <c r="U118" s="248"/>
      <c r="V118" s="248"/>
      <c r="W118" s="248"/>
      <c r="X118" s="248"/>
      <c r="Y118" s="219"/>
      <c r="Z118" s="287"/>
      <c r="AA118" s="287"/>
      <c r="AB118" s="287"/>
      <c r="AC118" s="287"/>
      <c r="AD118" s="344"/>
      <c r="AE118" s="344"/>
      <c r="AF118" s="344"/>
      <c r="AG118" s="344"/>
      <c r="AH118" s="344"/>
      <c r="AI118" s="228" t="s">
        <v>2068</v>
      </c>
      <c r="AJ118" s="286" t="s">
        <v>1708</v>
      </c>
      <c r="AK118" s="228" t="s">
        <v>1724</v>
      </c>
      <c r="AL118" s="211">
        <v>840</v>
      </c>
      <c r="AN118" s="353"/>
      <c r="AO118" s="353"/>
      <c r="AP118" s="229" t="s">
        <v>1706</v>
      </c>
      <c r="AQ118" s="360">
        <v>1</v>
      </c>
      <c r="AR118" s="247"/>
      <c r="AS118" s="247"/>
      <c r="AT118" s="247"/>
      <c r="AU118" s="359">
        <f t="shared" si="10"/>
        <v>30</v>
      </c>
      <c r="AV118" s="248"/>
      <c r="AW118" s="248"/>
      <c r="AX118" s="207"/>
      <c r="AY118" s="247">
        <f t="shared" si="11"/>
        <v>0</v>
      </c>
      <c r="AZ118" s="247">
        <f t="shared" si="12"/>
        <v>0</v>
      </c>
      <c r="BA118" s="247">
        <f t="shared" si="13"/>
        <v>0</v>
      </c>
      <c r="BB118" s="247">
        <f t="shared" si="14"/>
        <v>0</v>
      </c>
      <c r="BC118" s="247">
        <f t="shared" si="15"/>
        <v>30</v>
      </c>
      <c r="BD118" s="207"/>
      <c r="BE118" s="207"/>
      <c r="BF118" s="207"/>
      <c r="BG118" s="228"/>
      <c r="BH118" s="228"/>
      <c r="BI118" s="228"/>
      <c r="BJ118" s="246"/>
      <c r="BK118" s="298" t="s">
        <v>11923</v>
      </c>
      <c r="BL118" s="228"/>
      <c r="BM118" s="228"/>
      <c r="DF118" s="200" t="s">
        <v>1769</v>
      </c>
      <c r="DN118" s="284"/>
      <c r="DO118" s="283"/>
      <c r="DP118" s="278"/>
      <c r="DQ118" s="278"/>
      <c r="DR118" s="281"/>
      <c r="DS118" s="280"/>
      <c r="DT118" s="280"/>
      <c r="DU118" s="278"/>
    </row>
    <row r="119" spans="1:125" ht="16.350000000000001" customHeight="1">
      <c r="A119" s="296"/>
      <c r="B119" s="295" t="s">
        <v>12523</v>
      </c>
      <c r="C119" s="294"/>
      <c r="D119" s="960" t="s">
        <v>12522</v>
      </c>
      <c r="F119" s="296" t="s">
        <v>66</v>
      </c>
      <c r="G119" s="721" t="s">
        <v>12521</v>
      </c>
      <c r="H119" s="223" t="s">
        <v>12520</v>
      </c>
      <c r="J119" s="222">
        <v>1</v>
      </c>
      <c r="K119" s="212">
        <v>2700</v>
      </c>
      <c r="L119" s="232">
        <f t="shared" si="9"/>
        <v>2970.0000000000005</v>
      </c>
      <c r="M119" s="288" t="s">
        <v>1671</v>
      </c>
      <c r="N119" s="219" t="s">
        <v>12519</v>
      </c>
      <c r="O119" s="364" t="s">
        <v>12518</v>
      </c>
      <c r="P119" s="245"/>
      <c r="Q119" s="244"/>
      <c r="R119" s="289">
        <v>30</v>
      </c>
      <c r="S119" s="242">
        <v>30</v>
      </c>
      <c r="T119" s="219"/>
      <c r="U119" s="248"/>
      <c r="V119" s="248"/>
      <c r="W119" s="248"/>
      <c r="X119" s="248"/>
      <c r="Y119" s="219"/>
      <c r="Z119" s="287"/>
      <c r="AA119" s="287"/>
      <c r="AB119" s="287"/>
      <c r="AC119" s="287"/>
      <c r="AD119" s="344"/>
      <c r="AE119" s="344"/>
      <c r="AF119" s="344"/>
      <c r="AG119" s="344"/>
      <c r="AH119" s="344"/>
      <c r="AI119" s="228" t="s">
        <v>2068</v>
      </c>
      <c r="AJ119" s="286" t="s">
        <v>1708</v>
      </c>
      <c r="AK119" s="228" t="s">
        <v>1724</v>
      </c>
      <c r="AL119" s="211">
        <v>840</v>
      </c>
      <c r="AN119" s="353"/>
      <c r="AO119" s="353"/>
      <c r="AP119" s="229" t="s">
        <v>1706</v>
      </c>
      <c r="AQ119" s="360">
        <v>1</v>
      </c>
      <c r="AR119" s="247"/>
      <c r="AS119" s="247"/>
      <c r="AT119" s="247"/>
      <c r="AU119" s="359">
        <f t="shared" si="10"/>
        <v>30</v>
      </c>
      <c r="AV119" s="248"/>
      <c r="AW119" s="248"/>
      <c r="AX119" s="207"/>
      <c r="AY119" s="247">
        <f t="shared" si="11"/>
        <v>0</v>
      </c>
      <c r="AZ119" s="247">
        <f t="shared" si="12"/>
        <v>0</v>
      </c>
      <c r="BA119" s="247">
        <f t="shared" si="13"/>
        <v>0</v>
      </c>
      <c r="BB119" s="247">
        <f t="shared" si="14"/>
        <v>0</v>
      </c>
      <c r="BC119" s="247">
        <f t="shared" si="15"/>
        <v>30</v>
      </c>
      <c r="BD119" s="207"/>
      <c r="BE119" s="207"/>
      <c r="BF119" s="207"/>
      <c r="BG119" s="228"/>
      <c r="BH119" s="228"/>
      <c r="BI119" s="228"/>
      <c r="BJ119" s="246"/>
      <c r="BK119" s="298" t="s">
        <v>11923</v>
      </c>
      <c r="BL119" s="228"/>
      <c r="BM119" s="228"/>
      <c r="DF119" s="200" t="s">
        <v>1769</v>
      </c>
      <c r="DN119" s="284"/>
      <c r="DO119" s="283"/>
      <c r="DP119" s="278"/>
      <c r="DQ119" s="278"/>
      <c r="DR119" s="281"/>
      <c r="DS119" s="280"/>
      <c r="DT119" s="280"/>
      <c r="DU119" s="278"/>
    </row>
    <row r="120" spans="1:125" ht="16.350000000000001" customHeight="1">
      <c r="A120" s="296"/>
      <c r="B120" s="295" t="s">
        <v>12517</v>
      </c>
      <c r="C120" s="294"/>
      <c r="D120" s="960" t="s">
        <v>12516</v>
      </c>
      <c r="F120" s="296" t="s">
        <v>66</v>
      </c>
      <c r="G120" s="721" t="s">
        <v>12515</v>
      </c>
      <c r="H120" s="223" t="s">
        <v>12514</v>
      </c>
      <c r="J120" s="222">
        <v>1</v>
      </c>
      <c r="K120" s="212">
        <v>2100</v>
      </c>
      <c r="L120" s="232">
        <f t="shared" si="9"/>
        <v>2310</v>
      </c>
      <c r="M120" s="288" t="s">
        <v>1671</v>
      </c>
      <c r="N120" s="219" t="s">
        <v>12513</v>
      </c>
      <c r="O120" s="724" t="s">
        <v>12512</v>
      </c>
      <c r="P120" s="245"/>
      <c r="Q120" s="244"/>
      <c r="R120" s="289">
        <v>50</v>
      </c>
      <c r="S120" s="242">
        <v>50</v>
      </c>
      <c r="T120" s="219"/>
      <c r="U120" s="248"/>
      <c r="V120" s="248"/>
      <c r="W120" s="248"/>
      <c r="X120" s="248"/>
      <c r="Y120" s="219"/>
      <c r="Z120" s="287"/>
      <c r="AA120" s="287"/>
      <c r="AB120" s="287"/>
      <c r="AC120" s="287"/>
      <c r="AD120" s="344"/>
      <c r="AE120" s="344"/>
      <c r="AF120" s="344"/>
      <c r="AG120" s="344"/>
      <c r="AH120" s="344"/>
      <c r="AI120" s="228" t="s">
        <v>2068</v>
      </c>
      <c r="AJ120" s="286" t="s">
        <v>1708</v>
      </c>
      <c r="AK120" s="228" t="s">
        <v>1724</v>
      </c>
      <c r="AL120" s="211">
        <v>632</v>
      </c>
      <c r="AN120" s="353"/>
      <c r="AO120" s="353"/>
      <c r="AP120" s="229" t="s">
        <v>1706</v>
      </c>
      <c r="AQ120" s="360">
        <v>1</v>
      </c>
      <c r="AR120" s="247"/>
      <c r="AS120" s="247"/>
      <c r="AT120" s="247"/>
      <c r="AU120" s="359">
        <f t="shared" si="10"/>
        <v>50</v>
      </c>
      <c r="AV120" s="248"/>
      <c r="AW120" s="248"/>
      <c r="AX120" s="207"/>
      <c r="AY120" s="247">
        <f t="shared" si="11"/>
        <v>0</v>
      </c>
      <c r="AZ120" s="247">
        <f t="shared" si="12"/>
        <v>0</v>
      </c>
      <c r="BA120" s="247">
        <f t="shared" si="13"/>
        <v>0</v>
      </c>
      <c r="BB120" s="247">
        <f t="shared" si="14"/>
        <v>0</v>
      </c>
      <c r="BC120" s="247">
        <f t="shared" si="15"/>
        <v>50</v>
      </c>
      <c r="BD120" s="207"/>
      <c r="BE120" s="207"/>
      <c r="BF120" s="207"/>
      <c r="BG120" s="228"/>
      <c r="BH120" s="228"/>
      <c r="BI120" s="228"/>
      <c r="BJ120" s="246"/>
      <c r="BK120" s="298" t="s">
        <v>11923</v>
      </c>
      <c r="BL120" s="228"/>
      <c r="BM120" s="228"/>
      <c r="DF120" s="200" t="s">
        <v>1769</v>
      </c>
      <c r="DN120" s="284"/>
      <c r="DO120" s="283"/>
      <c r="DP120" s="278"/>
      <c r="DQ120" s="278"/>
      <c r="DR120" s="281"/>
      <c r="DS120" s="280"/>
      <c r="DT120" s="280"/>
      <c r="DU120" s="278"/>
    </row>
    <row r="121" spans="1:125" ht="16.350000000000001" customHeight="1">
      <c r="A121" s="296"/>
      <c r="B121" s="295" t="s">
        <v>12511</v>
      </c>
      <c r="C121" s="294"/>
      <c r="D121" s="960" t="s">
        <v>12510</v>
      </c>
      <c r="F121" s="296" t="s">
        <v>66</v>
      </c>
      <c r="G121" s="721" t="s">
        <v>12509</v>
      </c>
      <c r="H121" s="223" t="s">
        <v>12508</v>
      </c>
      <c r="J121" s="222">
        <v>1</v>
      </c>
      <c r="K121" s="212">
        <v>3900</v>
      </c>
      <c r="L121" s="232">
        <f t="shared" si="9"/>
        <v>4290</v>
      </c>
      <c r="M121" s="288" t="s">
        <v>1671</v>
      </c>
      <c r="N121" s="219" t="s">
        <v>12507</v>
      </c>
      <c r="O121" s="364" t="s">
        <v>12506</v>
      </c>
      <c r="P121" s="245"/>
      <c r="Q121" s="244"/>
      <c r="R121" s="289">
        <v>90</v>
      </c>
      <c r="S121" s="242">
        <v>90</v>
      </c>
      <c r="T121" s="219"/>
      <c r="U121" s="248"/>
      <c r="V121" s="248"/>
      <c r="W121" s="248"/>
      <c r="X121" s="248"/>
      <c r="Y121" s="219"/>
      <c r="Z121" s="287"/>
      <c r="AA121" s="287"/>
      <c r="AB121" s="287"/>
      <c r="AC121" s="287"/>
      <c r="AD121" s="344"/>
      <c r="AE121" s="344"/>
      <c r="AF121" s="344"/>
      <c r="AG121" s="344"/>
      <c r="AH121" s="344"/>
      <c r="AI121" s="228" t="s">
        <v>2068</v>
      </c>
      <c r="AJ121" s="286" t="s">
        <v>1708</v>
      </c>
      <c r="AK121" s="228" t="s">
        <v>1724</v>
      </c>
      <c r="AL121" s="211">
        <v>1192</v>
      </c>
      <c r="AN121" s="353"/>
      <c r="AO121" s="353"/>
      <c r="AP121" s="229" t="s">
        <v>1706</v>
      </c>
      <c r="AQ121" s="360">
        <v>1</v>
      </c>
      <c r="AR121" s="247"/>
      <c r="AS121" s="247"/>
      <c r="AT121" s="247"/>
      <c r="AU121" s="359">
        <f t="shared" si="10"/>
        <v>90</v>
      </c>
      <c r="AV121" s="248"/>
      <c r="AW121" s="248"/>
      <c r="AX121" s="207"/>
      <c r="AY121" s="247">
        <f t="shared" si="11"/>
        <v>0</v>
      </c>
      <c r="AZ121" s="247">
        <f t="shared" si="12"/>
        <v>0</v>
      </c>
      <c r="BA121" s="247">
        <f t="shared" si="13"/>
        <v>0</v>
      </c>
      <c r="BB121" s="247">
        <f t="shared" si="14"/>
        <v>0</v>
      </c>
      <c r="BC121" s="247">
        <f t="shared" si="15"/>
        <v>90</v>
      </c>
      <c r="BD121" s="207"/>
      <c r="BE121" s="207"/>
      <c r="BF121" s="207"/>
      <c r="BG121" s="228"/>
      <c r="BH121" s="228"/>
      <c r="BI121" s="228"/>
      <c r="BJ121" s="246"/>
      <c r="BK121" s="298" t="s">
        <v>11923</v>
      </c>
      <c r="BL121" s="228"/>
      <c r="BM121" s="228"/>
      <c r="DF121" s="200" t="s">
        <v>1769</v>
      </c>
      <c r="DN121" s="284"/>
      <c r="DO121" s="283"/>
      <c r="DP121" s="278"/>
      <c r="DQ121" s="278"/>
      <c r="DR121" s="281"/>
      <c r="DS121" s="280"/>
      <c r="DT121" s="280"/>
      <c r="DU121" s="278"/>
    </row>
    <row r="122" spans="1:125" ht="16.350000000000001" customHeight="1">
      <c r="A122" s="296"/>
      <c r="B122" s="295" t="s">
        <v>12505</v>
      </c>
      <c r="C122" s="294"/>
      <c r="D122" s="960" t="s">
        <v>12504</v>
      </c>
      <c r="F122" s="296" t="s">
        <v>66</v>
      </c>
      <c r="G122" s="721" t="s">
        <v>12503</v>
      </c>
      <c r="H122" s="223" t="s">
        <v>12502</v>
      </c>
      <c r="J122" s="222">
        <v>1</v>
      </c>
      <c r="K122" s="212">
        <v>6500</v>
      </c>
      <c r="L122" s="232">
        <f t="shared" si="9"/>
        <v>7150.0000000000009</v>
      </c>
      <c r="M122" s="288" t="s">
        <v>1671</v>
      </c>
      <c r="N122" s="219" t="s">
        <v>12501</v>
      </c>
      <c r="O122" s="364" t="s">
        <v>12500</v>
      </c>
      <c r="P122" s="720"/>
      <c r="Q122" s="244"/>
      <c r="R122" s="289">
        <v>110</v>
      </c>
      <c r="S122" s="242">
        <v>110</v>
      </c>
      <c r="T122" s="219"/>
      <c r="U122" s="248"/>
      <c r="V122" s="248"/>
      <c r="W122" s="248"/>
      <c r="X122" s="248"/>
      <c r="Y122" s="219"/>
      <c r="Z122" s="287"/>
      <c r="AA122" s="287"/>
      <c r="AB122" s="287"/>
      <c r="AC122" s="287"/>
      <c r="AD122" s="344"/>
      <c r="AE122" s="344"/>
      <c r="AF122" s="344"/>
      <c r="AG122" s="344"/>
      <c r="AH122" s="344"/>
      <c r="AI122" s="228" t="s">
        <v>2068</v>
      </c>
      <c r="AJ122" s="286" t="s">
        <v>1708</v>
      </c>
      <c r="AK122" s="228" t="s">
        <v>1724</v>
      </c>
      <c r="AL122" s="211">
        <v>1992</v>
      </c>
      <c r="AN122" s="353"/>
      <c r="AO122" s="353"/>
      <c r="AP122" s="229" t="s">
        <v>1706</v>
      </c>
      <c r="AQ122" s="360">
        <v>1</v>
      </c>
      <c r="AR122" s="247"/>
      <c r="AS122" s="247"/>
      <c r="AT122" s="247"/>
      <c r="AU122" s="359">
        <f t="shared" si="10"/>
        <v>110</v>
      </c>
      <c r="AV122" s="248"/>
      <c r="AW122" s="248"/>
      <c r="AX122" s="207"/>
      <c r="AY122" s="247">
        <f t="shared" si="11"/>
        <v>0</v>
      </c>
      <c r="AZ122" s="247">
        <f t="shared" si="12"/>
        <v>0</v>
      </c>
      <c r="BA122" s="247">
        <f t="shared" si="13"/>
        <v>0</v>
      </c>
      <c r="BB122" s="247">
        <f t="shared" si="14"/>
        <v>0</v>
      </c>
      <c r="BC122" s="247">
        <f t="shared" si="15"/>
        <v>110</v>
      </c>
      <c r="BD122" s="207"/>
      <c r="BE122" s="207"/>
      <c r="BF122" s="207"/>
      <c r="BG122" s="228"/>
      <c r="BH122" s="228"/>
      <c r="BI122" s="228"/>
      <c r="BJ122" s="246"/>
      <c r="BK122" s="298" t="s">
        <v>11923</v>
      </c>
      <c r="BL122" s="228"/>
      <c r="BM122" s="228"/>
      <c r="DF122" s="200" t="s">
        <v>1769</v>
      </c>
      <c r="DN122" s="284"/>
      <c r="DO122" s="283"/>
      <c r="DP122" s="278"/>
      <c r="DQ122" s="278"/>
      <c r="DR122" s="281"/>
      <c r="DS122" s="280"/>
      <c r="DT122" s="280"/>
      <c r="DU122" s="278"/>
    </row>
    <row r="123" spans="1:125" ht="16.350000000000001" customHeight="1">
      <c r="A123" s="296"/>
      <c r="B123" s="295" t="s">
        <v>12499</v>
      </c>
      <c r="C123" s="294"/>
      <c r="D123" s="960" t="s">
        <v>12498</v>
      </c>
      <c r="F123" s="296" t="s">
        <v>66</v>
      </c>
      <c r="G123" s="721" t="s">
        <v>12497</v>
      </c>
      <c r="H123" s="223" t="s">
        <v>12496</v>
      </c>
      <c r="J123" s="222">
        <v>1</v>
      </c>
      <c r="K123" s="212">
        <v>3200</v>
      </c>
      <c r="L123" s="232">
        <f t="shared" si="9"/>
        <v>3520.0000000000005</v>
      </c>
      <c r="M123" s="288" t="s">
        <v>1671</v>
      </c>
      <c r="N123" s="219" t="s">
        <v>12495</v>
      </c>
      <c r="O123" s="364" t="s">
        <v>12494</v>
      </c>
      <c r="P123" s="720"/>
      <c r="Q123" s="244"/>
      <c r="R123" s="289">
        <v>30</v>
      </c>
      <c r="S123" s="242">
        <v>30</v>
      </c>
      <c r="T123" s="219"/>
      <c r="U123" s="248"/>
      <c r="V123" s="248"/>
      <c r="W123" s="248"/>
      <c r="X123" s="248"/>
      <c r="Y123" s="219"/>
      <c r="Z123" s="287"/>
      <c r="AA123" s="287"/>
      <c r="AB123" s="287"/>
      <c r="AC123" s="287"/>
      <c r="AD123" s="344"/>
      <c r="AE123" s="344"/>
      <c r="AF123" s="344"/>
      <c r="AG123" s="344"/>
      <c r="AH123" s="344"/>
      <c r="AI123" s="228" t="s">
        <v>2068</v>
      </c>
      <c r="AJ123" s="286" t="s">
        <v>1708</v>
      </c>
      <c r="AK123" s="228" t="s">
        <v>1724</v>
      </c>
      <c r="AL123" s="211">
        <v>992</v>
      </c>
      <c r="AN123" s="353"/>
      <c r="AO123" s="353"/>
      <c r="AP123" s="229" t="s">
        <v>1706</v>
      </c>
      <c r="AQ123" s="360">
        <v>1</v>
      </c>
      <c r="AR123" s="247"/>
      <c r="AS123" s="247"/>
      <c r="AT123" s="247"/>
      <c r="AU123" s="359">
        <f t="shared" si="10"/>
        <v>30</v>
      </c>
      <c r="AV123" s="248"/>
      <c r="AW123" s="248"/>
      <c r="AX123" s="207"/>
      <c r="AY123" s="247">
        <f t="shared" si="11"/>
        <v>0</v>
      </c>
      <c r="AZ123" s="247">
        <f t="shared" si="12"/>
        <v>0</v>
      </c>
      <c r="BA123" s="247">
        <f t="shared" si="13"/>
        <v>0</v>
      </c>
      <c r="BB123" s="247">
        <f t="shared" si="14"/>
        <v>0</v>
      </c>
      <c r="BC123" s="247">
        <f t="shared" si="15"/>
        <v>30</v>
      </c>
      <c r="BD123" s="207"/>
      <c r="BE123" s="207"/>
      <c r="BF123" s="207"/>
      <c r="BG123" s="228"/>
      <c r="BH123" s="228"/>
      <c r="BI123" s="228"/>
      <c r="BJ123" s="246"/>
      <c r="BK123" s="298" t="s">
        <v>11923</v>
      </c>
      <c r="BL123" s="228"/>
      <c r="BM123" s="228"/>
      <c r="DF123" s="200" t="s">
        <v>1769</v>
      </c>
      <c r="DN123" s="284"/>
      <c r="DO123" s="283"/>
      <c r="DP123" s="278"/>
      <c r="DQ123" s="278"/>
      <c r="DR123" s="281"/>
      <c r="DS123" s="280"/>
      <c r="DT123" s="280"/>
      <c r="DU123" s="278"/>
    </row>
    <row r="124" spans="1:125" ht="16.350000000000001" customHeight="1">
      <c r="A124" s="296"/>
      <c r="B124" s="295" t="s">
        <v>12493</v>
      </c>
      <c r="C124" s="294"/>
      <c r="D124" s="960" t="s">
        <v>12492</v>
      </c>
      <c r="F124" s="296" t="s">
        <v>66</v>
      </c>
      <c r="G124" s="291" t="s">
        <v>12491</v>
      </c>
      <c r="H124" s="223" t="s">
        <v>12490</v>
      </c>
      <c r="J124" s="222">
        <v>1</v>
      </c>
      <c r="K124" s="212">
        <v>2100</v>
      </c>
      <c r="L124" s="232">
        <f t="shared" si="9"/>
        <v>2310</v>
      </c>
      <c r="M124" s="288" t="s">
        <v>1671</v>
      </c>
      <c r="N124" s="219" t="s">
        <v>12489</v>
      </c>
      <c r="O124" s="364" t="s">
        <v>12488</v>
      </c>
      <c r="P124" s="245"/>
      <c r="Q124" s="244"/>
      <c r="R124" s="289">
        <v>60</v>
      </c>
      <c r="S124" s="242">
        <v>60</v>
      </c>
      <c r="T124" s="219"/>
      <c r="U124" s="248"/>
      <c r="V124" s="248"/>
      <c r="W124" s="248"/>
      <c r="X124" s="248"/>
      <c r="Y124" s="219"/>
      <c r="Z124" s="287"/>
      <c r="AA124" s="287"/>
      <c r="AB124" s="287"/>
      <c r="AC124" s="287"/>
      <c r="AD124" s="344"/>
      <c r="AE124" s="344"/>
      <c r="AF124" s="344"/>
      <c r="AG124" s="344"/>
      <c r="AH124" s="344"/>
      <c r="AI124" s="228" t="s">
        <v>2068</v>
      </c>
      <c r="AJ124" s="286" t="s">
        <v>1708</v>
      </c>
      <c r="AK124" s="228" t="s">
        <v>1724</v>
      </c>
      <c r="AL124" s="211">
        <v>656</v>
      </c>
      <c r="AN124" s="353"/>
      <c r="AO124" s="353"/>
      <c r="AP124" s="229" t="s">
        <v>1706</v>
      </c>
      <c r="AQ124" s="360">
        <v>1</v>
      </c>
      <c r="AR124" s="247"/>
      <c r="AS124" s="247"/>
      <c r="AT124" s="247"/>
      <c r="AU124" s="359">
        <f t="shared" si="10"/>
        <v>60</v>
      </c>
      <c r="AV124" s="248"/>
      <c r="AW124" s="248"/>
      <c r="AX124" s="207"/>
      <c r="AY124" s="247">
        <f t="shared" si="11"/>
        <v>0</v>
      </c>
      <c r="AZ124" s="247">
        <f t="shared" si="12"/>
        <v>0</v>
      </c>
      <c r="BA124" s="247">
        <f t="shared" si="13"/>
        <v>0</v>
      </c>
      <c r="BB124" s="247">
        <f t="shared" si="14"/>
        <v>0</v>
      </c>
      <c r="BC124" s="247">
        <f t="shared" si="15"/>
        <v>60</v>
      </c>
      <c r="BD124" s="207"/>
      <c r="BE124" s="207"/>
      <c r="BF124" s="207"/>
      <c r="BG124" s="228"/>
      <c r="BH124" s="228"/>
      <c r="BI124" s="228"/>
      <c r="BJ124" s="246"/>
      <c r="BK124" s="298" t="s">
        <v>11923</v>
      </c>
      <c r="BL124" s="228"/>
      <c r="BM124" s="228"/>
      <c r="DF124" s="200" t="s">
        <v>1769</v>
      </c>
      <c r="DN124" s="284"/>
      <c r="DO124" s="283"/>
      <c r="DP124" s="278"/>
      <c r="DQ124" s="278"/>
      <c r="DR124" s="281"/>
      <c r="DS124" s="280"/>
      <c r="DT124" s="280"/>
      <c r="DU124" s="278"/>
    </row>
    <row r="125" spans="1:125" ht="16.350000000000001" customHeight="1">
      <c r="A125" s="296"/>
      <c r="B125" s="295" t="s">
        <v>12487</v>
      </c>
      <c r="C125" s="294"/>
      <c r="D125" s="960" t="s">
        <v>12486</v>
      </c>
      <c r="F125" s="296" t="s">
        <v>66</v>
      </c>
      <c r="G125" s="721" t="s">
        <v>12485</v>
      </c>
      <c r="H125" s="223" t="s">
        <v>12484</v>
      </c>
      <c r="J125" s="222">
        <v>1</v>
      </c>
      <c r="K125" s="212">
        <v>3400</v>
      </c>
      <c r="L125" s="232">
        <f t="shared" si="9"/>
        <v>3740.0000000000005</v>
      </c>
      <c r="M125" s="288" t="s">
        <v>1671</v>
      </c>
      <c r="N125" s="219" t="s">
        <v>12483</v>
      </c>
      <c r="O125" s="364" t="s">
        <v>12482</v>
      </c>
      <c r="P125" s="245"/>
      <c r="Q125" s="244"/>
      <c r="R125" s="289">
        <v>100</v>
      </c>
      <c r="S125" s="242">
        <v>100</v>
      </c>
      <c r="T125" s="219"/>
      <c r="U125" s="248"/>
      <c r="V125" s="248"/>
      <c r="W125" s="248"/>
      <c r="X125" s="248"/>
      <c r="Y125" s="219"/>
      <c r="Z125" s="287"/>
      <c r="AA125" s="287"/>
      <c r="AB125" s="287"/>
      <c r="AC125" s="287"/>
      <c r="AD125" s="344"/>
      <c r="AE125" s="344"/>
      <c r="AF125" s="344"/>
      <c r="AG125" s="344"/>
      <c r="AH125" s="344"/>
      <c r="AI125" s="228" t="s">
        <v>2068</v>
      </c>
      <c r="AJ125" s="286" t="s">
        <v>1708</v>
      </c>
      <c r="AK125" s="228" t="s">
        <v>1724</v>
      </c>
      <c r="AL125" s="211">
        <v>1032</v>
      </c>
      <c r="AN125" s="353"/>
      <c r="AO125" s="353"/>
      <c r="AP125" s="229" t="s">
        <v>1706</v>
      </c>
      <c r="AQ125" s="360">
        <v>1</v>
      </c>
      <c r="AR125" s="247"/>
      <c r="AS125" s="247"/>
      <c r="AT125" s="247"/>
      <c r="AU125" s="359">
        <f t="shared" si="10"/>
        <v>100</v>
      </c>
      <c r="AV125" s="248"/>
      <c r="AW125" s="248"/>
      <c r="AX125" s="207"/>
      <c r="AY125" s="247">
        <f t="shared" si="11"/>
        <v>0</v>
      </c>
      <c r="AZ125" s="247">
        <f t="shared" si="12"/>
        <v>0</v>
      </c>
      <c r="BA125" s="247">
        <f t="shared" si="13"/>
        <v>0</v>
      </c>
      <c r="BB125" s="247">
        <f t="shared" si="14"/>
        <v>0</v>
      </c>
      <c r="BC125" s="247">
        <f t="shared" si="15"/>
        <v>100</v>
      </c>
      <c r="BD125" s="207"/>
      <c r="BE125" s="207"/>
      <c r="BF125" s="207"/>
      <c r="BG125" s="228"/>
      <c r="BH125" s="228"/>
      <c r="BI125" s="228"/>
      <c r="BJ125" s="246"/>
      <c r="BK125" s="298" t="s">
        <v>11923</v>
      </c>
      <c r="BL125" s="228"/>
      <c r="BM125" s="228"/>
      <c r="DF125" s="200" t="s">
        <v>1769</v>
      </c>
      <c r="DN125" s="284"/>
      <c r="DO125" s="283"/>
      <c r="DP125" s="278"/>
      <c r="DQ125" s="278"/>
      <c r="DR125" s="281"/>
      <c r="DS125" s="280"/>
      <c r="DT125" s="280"/>
      <c r="DU125" s="278"/>
    </row>
    <row r="126" spans="1:125" ht="16.350000000000001" customHeight="1">
      <c r="A126" s="296"/>
      <c r="B126" s="295" t="s">
        <v>12481</v>
      </c>
      <c r="C126" s="294"/>
      <c r="D126" s="960" t="s">
        <v>12480</v>
      </c>
      <c r="F126" s="296" t="s">
        <v>66</v>
      </c>
      <c r="G126" s="721" t="s">
        <v>12479</v>
      </c>
      <c r="H126" s="223" t="s">
        <v>12478</v>
      </c>
      <c r="J126" s="222">
        <v>1</v>
      </c>
      <c r="K126" s="212">
        <v>1500</v>
      </c>
      <c r="L126" s="232">
        <f t="shared" si="9"/>
        <v>1650.0000000000002</v>
      </c>
      <c r="M126" s="288" t="s">
        <v>1671</v>
      </c>
      <c r="N126" s="219" t="s">
        <v>12477</v>
      </c>
      <c r="O126" s="364" t="s">
        <v>12476</v>
      </c>
      <c r="P126" s="245"/>
      <c r="Q126" s="244"/>
      <c r="R126" s="289">
        <v>60</v>
      </c>
      <c r="S126" s="242">
        <v>60</v>
      </c>
      <c r="T126" s="219"/>
      <c r="U126" s="248"/>
      <c r="V126" s="248"/>
      <c r="W126" s="248"/>
      <c r="X126" s="248"/>
      <c r="Y126" s="219"/>
      <c r="Z126" s="287"/>
      <c r="AA126" s="287"/>
      <c r="AB126" s="287"/>
      <c r="AC126" s="287"/>
      <c r="AD126" s="344"/>
      <c r="AE126" s="344"/>
      <c r="AF126" s="344"/>
      <c r="AG126" s="344"/>
      <c r="AH126" s="344"/>
      <c r="AI126" s="228" t="s">
        <v>2068</v>
      </c>
      <c r="AJ126" s="286" t="s">
        <v>1708</v>
      </c>
      <c r="AK126" s="228" t="s">
        <v>1724</v>
      </c>
      <c r="AL126" s="211">
        <v>472</v>
      </c>
      <c r="AN126" s="353"/>
      <c r="AO126" s="353"/>
      <c r="AP126" s="229" t="s">
        <v>1706</v>
      </c>
      <c r="AQ126" s="360">
        <v>1</v>
      </c>
      <c r="AR126" s="247"/>
      <c r="AS126" s="247"/>
      <c r="AT126" s="247"/>
      <c r="AU126" s="359">
        <f t="shared" si="10"/>
        <v>60</v>
      </c>
      <c r="AV126" s="248"/>
      <c r="AW126" s="248"/>
      <c r="AX126" s="207"/>
      <c r="AY126" s="247">
        <f t="shared" si="11"/>
        <v>0</v>
      </c>
      <c r="AZ126" s="247">
        <f t="shared" si="12"/>
        <v>0</v>
      </c>
      <c r="BA126" s="247">
        <f t="shared" si="13"/>
        <v>0</v>
      </c>
      <c r="BB126" s="247">
        <f t="shared" si="14"/>
        <v>0</v>
      </c>
      <c r="BC126" s="247">
        <f t="shared" si="15"/>
        <v>60</v>
      </c>
      <c r="BD126" s="207"/>
      <c r="BE126" s="207"/>
      <c r="BF126" s="207"/>
      <c r="BG126" s="228"/>
      <c r="BH126" s="228"/>
      <c r="BI126" s="228"/>
      <c r="BJ126" s="246"/>
      <c r="BK126" s="298" t="s">
        <v>11923</v>
      </c>
      <c r="BL126" s="228"/>
      <c r="BM126" s="228"/>
      <c r="DF126" s="200" t="s">
        <v>1769</v>
      </c>
      <c r="DN126" s="284"/>
      <c r="DO126" s="283"/>
      <c r="DP126" s="278"/>
      <c r="DQ126" s="278"/>
      <c r="DR126" s="281"/>
      <c r="DS126" s="280"/>
      <c r="DT126" s="280"/>
      <c r="DU126" s="278"/>
    </row>
    <row r="127" spans="1:125" ht="16.350000000000001" customHeight="1">
      <c r="A127" s="296"/>
      <c r="B127" s="295" t="s">
        <v>12475</v>
      </c>
      <c r="C127" s="294"/>
      <c r="D127" s="960" t="s">
        <v>12474</v>
      </c>
      <c r="F127" s="296" t="s">
        <v>66</v>
      </c>
      <c r="G127" s="721" t="s">
        <v>12473</v>
      </c>
      <c r="H127" s="223" t="s">
        <v>12472</v>
      </c>
      <c r="J127" s="222">
        <v>1</v>
      </c>
      <c r="K127" s="212">
        <v>1000</v>
      </c>
      <c r="L127" s="232">
        <f t="shared" si="9"/>
        <v>1100</v>
      </c>
      <c r="M127" s="288" t="s">
        <v>1671</v>
      </c>
      <c r="N127" s="219" t="s">
        <v>12471</v>
      </c>
      <c r="O127" s="364" t="s">
        <v>12470</v>
      </c>
      <c r="P127" s="245"/>
      <c r="Q127" s="244"/>
      <c r="R127" s="289">
        <v>10</v>
      </c>
      <c r="S127" s="242">
        <v>10</v>
      </c>
      <c r="T127" s="219"/>
      <c r="U127" s="248"/>
      <c r="V127" s="248"/>
      <c r="W127" s="248"/>
      <c r="X127" s="248"/>
      <c r="Y127" s="219"/>
      <c r="Z127" s="287"/>
      <c r="AA127" s="287"/>
      <c r="AB127" s="287"/>
      <c r="AC127" s="287"/>
      <c r="AD127" s="344"/>
      <c r="AE127" s="344"/>
      <c r="AF127" s="344"/>
      <c r="AG127" s="344"/>
      <c r="AH127" s="344"/>
      <c r="AI127" s="228" t="s">
        <v>2068</v>
      </c>
      <c r="AJ127" s="286" t="s">
        <v>1708</v>
      </c>
      <c r="AK127" s="228" t="s">
        <v>1724</v>
      </c>
      <c r="AL127" s="211">
        <v>280</v>
      </c>
      <c r="AN127" s="353"/>
      <c r="AO127" s="353"/>
      <c r="AP127" s="229" t="s">
        <v>1706</v>
      </c>
      <c r="AQ127" s="360">
        <v>1</v>
      </c>
      <c r="AR127" s="247"/>
      <c r="AS127" s="247"/>
      <c r="AT127" s="247"/>
      <c r="AU127" s="359">
        <f t="shared" si="10"/>
        <v>10</v>
      </c>
      <c r="AV127" s="248"/>
      <c r="AW127" s="248"/>
      <c r="AX127" s="207"/>
      <c r="AY127" s="247">
        <f t="shared" si="11"/>
        <v>0</v>
      </c>
      <c r="AZ127" s="247">
        <f t="shared" si="12"/>
        <v>0</v>
      </c>
      <c r="BA127" s="247">
        <f t="shared" si="13"/>
        <v>0</v>
      </c>
      <c r="BB127" s="247">
        <f t="shared" si="14"/>
        <v>0</v>
      </c>
      <c r="BC127" s="247">
        <f t="shared" si="15"/>
        <v>10</v>
      </c>
      <c r="BD127" s="207"/>
      <c r="BE127" s="207"/>
      <c r="BF127" s="207"/>
      <c r="BG127" s="228"/>
      <c r="BH127" s="228"/>
      <c r="BI127" s="228"/>
      <c r="BJ127" s="246"/>
      <c r="BK127" s="298" t="s">
        <v>11923</v>
      </c>
      <c r="BL127" s="228"/>
      <c r="BM127" s="228"/>
      <c r="DF127" s="200" t="s">
        <v>1769</v>
      </c>
      <c r="DN127" s="284"/>
      <c r="DO127" s="283"/>
      <c r="DP127" s="278"/>
      <c r="DQ127" s="278"/>
      <c r="DR127" s="281"/>
      <c r="DS127" s="280"/>
      <c r="DT127" s="280"/>
      <c r="DU127" s="278"/>
    </row>
    <row r="128" spans="1:125" ht="16.350000000000001" customHeight="1">
      <c r="A128" s="296"/>
      <c r="B128" s="295" t="s">
        <v>12469</v>
      </c>
      <c r="C128" s="294"/>
      <c r="D128" s="960" t="s">
        <v>12468</v>
      </c>
      <c r="F128" s="296" t="s">
        <v>66</v>
      </c>
      <c r="G128" s="723" t="s">
        <v>12467</v>
      </c>
      <c r="H128" s="223" t="s">
        <v>12466</v>
      </c>
      <c r="J128" s="222">
        <v>1</v>
      </c>
      <c r="K128" s="212">
        <v>1800</v>
      </c>
      <c r="L128" s="232">
        <f t="shared" ref="L128:L159" si="16">K128*1.1</f>
        <v>1980.0000000000002</v>
      </c>
      <c r="M128" s="288" t="s">
        <v>1671</v>
      </c>
      <c r="N128" s="219" t="s">
        <v>12465</v>
      </c>
      <c r="O128" s="364" t="s">
        <v>12464</v>
      </c>
      <c r="P128" s="245"/>
      <c r="Q128" s="244"/>
      <c r="R128" s="289">
        <v>50</v>
      </c>
      <c r="S128" s="242">
        <v>50</v>
      </c>
      <c r="T128" s="219"/>
      <c r="U128" s="248"/>
      <c r="V128" s="248"/>
      <c r="W128" s="248"/>
      <c r="X128" s="248"/>
      <c r="Y128" s="219"/>
      <c r="Z128" s="287"/>
      <c r="AA128" s="287"/>
      <c r="AB128" s="287"/>
      <c r="AC128" s="287"/>
      <c r="AD128" s="344"/>
      <c r="AE128" s="344"/>
      <c r="AF128" s="344"/>
      <c r="AG128" s="344"/>
      <c r="AH128" s="344"/>
      <c r="AI128" s="228" t="s">
        <v>2068</v>
      </c>
      <c r="AJ128" s="286" t="s">
        <v>1708</v>
      </c>
      <c r="AK128" s="228" t="s">
        <v>1724</v>
      </c>
      <c r="AL128" s="211">
        <v>490</v>
      </c>
      <c r="AN128" s="353"/>
      <c r="AO128" s="353"/>
      <c r="AP128" s="229" t="s">
        <v>1706</v>
      </c>
      <c r="AQ128" s="360">
        <v>1</v>
      </c>
      <c r="AR128" s="247"/>
      <c r="AS128" s="247"/>
      <c r="AT128" s="247"/>
      <c r="AU128" s="359">
        <f t="shared" si="10"/>
        <v>50</v>
      </c>
      <c r="AV128" s="248"/>
      <c r="AW128" s="248"/>
      <c r="AX128" s="207"/>
      <c r="AY128" s="247">
        <f t="shared" si="11"/>
        <v>0</v>
      </c>
      <c r="AZ128" s="247">
        <f t="shared" si="12"/>
        <v>0</v>
      </c>
      <c r="BA128" s="247">
        <f t="shared" si="13"/>
        <v>0</v>
      </c>
      <c r="BB128" s="247">
        <f t="shared" si="14"/>
        <v>0</v>
      </c>
      <c r="BC128" s="247">
        <f t="shared" si="15"/>
        <v>50</v>
      </c>
      <c r="BD128" s="207"/>
      <c r="BE128" s="207"/>
      <c r="BF128" s="207"/>
      <c r="BG128" s="228"/>
      <c r="BH128" s="228"/>
      <c r="BI128" s="228"/>
      <c r="BJ128" s="246"/>
      <c r="BK128" s="298" t="s">
        <v>11923</v>
      </c>
      <c r="BL128" s="228"/>
      <c r="BM128" s="228"/>
      <c r="DF128" s="200" t="s">
        <v>1769</v>
      </c>
      <c r="DN128" s="284"/>
      <c r="DO128" s="283"/>
      <c r="DP128" s="278"/>
      <c r="DQ128" s="278"/>
      <c r="DR128" s="281"/>
      <c r="DS128" s="280"/>
      <c r="DT128" s="280"/>
      <c r="DU128" s="278"/>
    </row>
    <row r="129" spans="1:126" ht="16.350000000000001" customHeight="1">
      <c r="A129" s="296"/>
      <c r="B129" s="722" t="s">
        <v>12460</v>
      </c>
      <c r="C129" s="294"/>
      <c r="D129" s="960" t="s">
        <v>12463</v>
      </c>
      <c r="F129" s="296" t="s">
        <v>1731</v>
      </c>
      <c r="G129" s="721" t="s">
        <v>12462</v>
      </c>
      <c r="H129" s="223" t="s">
        <v>12461</v>
      </c>
      <c r="J129" s="222">
        <v>1</v>
      </c>
      <c r="K129" s="212">
        <v>15000</v>
      </c>
      <c r="L129" s="232">
        <f t="shared" si="16"/>
        <v>16500</v>
      </c>
      <c r="M129" s="288" t="s">
        <v>1671</v>
      </c>
      <c r="N129" s="219" t="s">
        <v>12460</v>
      </c>
      <c r="O129" s="364" t="s">
        <v>12459</v>
      </c>
      <c r="P129" s="720"/>
      <c r="Q129" s="244"/>
      <c r="R129" s="416">
        <v>3400</v>
      </c>
      <c r="S129" s="242">
        <v>3400</v>
      </c>
      <c r="T129" s="219" t="s">
        <v>12458</v>
      </c>
      <c r="U129" s="248"/>
      <c r="V129" s="248"/>
      <c r="W129" s="248"/>
      <c r="X129" s="248"/>
      <c r="Y129" s="219"/>
      <c r="Z129" s="287"/>
      <c r="AA129" s="287"/>
      <c r="AB129" s="287"/>
      <c r="AC129" s="287"/>
      <c r="AD129" s="344"/>
      <c r="AE129" s="344"/>
      <c r="AF129" s="344"/>
      <c r="AG129" s="344"/>
      <c r="AH129" s="344"/>
      <c r="AI129" s="228" t="s">
        <v>1694</v>
      </c>
      <c r="AJ129" s="286" t="s">
        <v>1708</v>
      </c>
      <c r="AK129" s="228" t="s">
        <v>1724</v>
      </c>
      <c r="AL129" s="211">
        <v>6300</v>
      </c>
      <c r="AN129" s="353"/>
      <c r="AO129" s="353"/>
      <c r="AP129" s="229" t="s">
        <v>12457</v>
      </c>
      <c r="AQ129" s="360">
        <v>1</v>
      </c>
      <c r="AR129" s="247"/>
      <c r="AS129" s="247"/>
      <c r="AT129" s="247"/>
      <c r="AU129" s="359">
        <f t="shared" si="10"/>
        <v>3400</v>
      </c>
      <c r="AV129" s="248"/>
      <c r="AW129" s="248"/>
      <c r="AX129" s="207"/>
      <c r="AY129" s="247">
        <f t="shared" si="11"/>
        <v>0</v>
      </c>
      <c r="AZ129" s="247">
        <f t="shared" si="12"/>
        <v>0</v>
      </c>
      <c r="BA129" s="247">
        <f t="shared" si="13"/>
        <v>0</v>
      </c>
      <c r="BB129" s="247">
        <f t="shared" si="14"/>
        <v>0</v>
      </c>
      <c r="BC129" s="247">
        <f t="shared" si="15"/>
        <v>3400</v>
      </c>
      <c r="BD129" s="207"/>
      <c r="BE129" s="207"/>
      <c r="BF129" s="207"/>
      <c r="BG129" s="228"/>
      <c r="BH129" s="228"/>
      <c r="BI129" s="228"/>
      <c r="BJ129" s="246"/>
      <c r="BK129" s="298" t="s">
        <v>11923</v>
      </c>
      <c r="BL129" s="228"/>
      <c r="BM129" s="228"/>
      <c r="DF129" s="200" t="s">
        <v>1769</v>
      </c>
      <c r="DN129" s="284"/>
      <c r="DO129" s="283"/>
      <c r="DP129" s="278"/>
      <c r="DQ129" s="278"/>
      <c r="DR129" s="281"/>
      <c r="DS129" s="280"/>
      <c r="DT129" s="280"/>
      <c r="DU129" s="278"/>
    </row>
    <row r="130" spans="1:126" ht="16.350000000000001" customHeight="1">
      <c r="A130" s="296"/>
      <c r="B130" s="295" t="s">
        <v>12456</v>
      </c>
      <c r="C130" s="294"/>
      <c r="D130" s="960" t="s">
        <v>12455</v>
      </c>
      <c r="F130" s="296" t="s">
        <v>66</v>
      </c>
      <c r="G130" s="721" t="s">
        <v>12454</v>
      </c>
      <c r="H130" s="223" t="s">
        <v>12453</v>
      </c>
      <c r="J130" s="222">
        <v>1</v>
      </c>
      <c r="K130" s="212">
        <v>900</v>
      </c>
      <c r="L130" s="232">
        <f t="shared" si="16"/>
        <v>990.00000000000011</v>
      </c>
      <c r="M130" s="288" t="s">
        <v>1671</v>
      </c>
      <c r="N130" s="219" t="s">
        <v>12452</v>
      </c>
      <c r="O130" s="364" t="s">
        <v>12451</v>
      </c>
      <c r="P130" s="720"/>
      <c r="Q130" s="244"/>
      <c r="R130" s="289">
        <v>40</v>
      </c>
      <c r="S130" s="242">
        <v>40</v>
      </c>
      <c r="T130" s="219"/>
      <c r="U130" s="248"/>
      <c r="V130" s="248"/>
      <c r="W130" s="248"/>
      <c r="X130" s="248"/>
      <c r="Y130" s="219"/>
      <c r="Z130" s="287"/>
      <c r="AA130" s="287"/>
      <c r="AB130" s="287"/>
      <c r="AC130" s="287"/>
      <c r="AD130" s="344"/>
      <c r="AE130" s="344"/>
      <c r="AF130" s="344"/>
      <c r="AG130" s="344"/>
      <c r="AH130" s="344"/>
      <c r="AI130" s="228" t="s">
        <v>2068</v>
      </c>
      <c r="AJ130" s="286" t="s">
        <v>1708</v>
      </c>
      <c r="AK130" s="228" t="s">
        <v>1724</v>
      </c>
      <c r="AL130" s="211">
        <v>272</v>
      </c>
      <c r="AN130" s="353"/>
      <c r="AO130" s="353"/>
      <c r="AP130" s="229" t="s">
        <v>1706</v>
      </c>
      <c r="AQ130" s="360">
        <v>1</v>
      </c>
      <c r="AR130" s="247"/>
      <c r="AS130" s="247"/>
      <c r="AT130" s="247"/>
      <c r="AU130" s="359">
        <f t="shared" si="10"/>
        <v>40</v>
      </c>
      <c r="AV130" s="248"/>
      <c r="AW130" s="248"/>
      <c r="AX130" s="207"/>
      <c r="AY130" s="247">
        <f t="shared" si="11"/>
        <v>0</v>
      </c>
      <c r="AZ130" s="247">
        <f t="shared" si="12"/>
        <v>0</v>
      </c>
      <c r="BA130" s="247">
        <f t="shared" si="13"/>
        <v>0</v>
      </c>
      <c r="BB130" s="247">
        <f t="shared" si="14"/>
        <v>0</v>
      </c>
      <c r="BC130" s="247">
        <f t="shared" si="15"/>
        <v>40</v>
      </c>
      <c r="BD130" s="207"/>
      <c r="BE130" s="207"/>
      <c r="BF130" s="207"/>
      <c r="BG130" s="228"/>
      <c r="BH130" s="228"/>
      <c r="BI130" s="228"/>
      <c r="BJ130" s="246"/>
      <c r="BK130" s="298" t="s">
        <v>11923</v>
      </c>
      <c r="BL130" s="228"/>
      <c r="BM130" s="228"/>
      <c r="DF130" s="200" t="s">
        <v>1769</v>
      </c>
      <c r="DN130" s="284"/>
      <c r="DO130" s="283"/>
      <c r="DP130" s="278"/>
      <c r="DQ130" s="278"/>
      <c r="DR130" s="281"/>
      <c r="DS130" s="280"/>
      <c r="DT130" s="280"/>
      <c r="DU130" s="278"/>
    </row>
    <row r="131" spans="1:126" ht="16.350000000000001" customHeight="1">
      <c r="A131" s="296"/>
      <c r="B131" s="295" t="s">
        <v>12450</v>
      </c>
      <c r="C131" s="294"/>
      <c r="D131" s="960" t="s">
        <v>12449</v>
      </c>
      <c r="F131" s="296" t="s">
        <v>66</v>
      </c>
      <c r="G131" s="721" t="s">
        <v>12448</v>
      </c>
      <c r="H131" s="223" t="s">
        <v>12447</v>
      </c>
      <c r="J131" s="222">
        <v>1</v>
      </c>
      <c r="K131" s="212">
        <v>600</v>
      </c>
      <c r="L131" s="232">
        <f t="shared" si="16"/>
        <v>660</v>
      </c>
      <c r="M131" s="288" t="s">
        <v>1671</v>
      </c>
      <c r="N131" s="219" t="s">
        <v>12446</v>
      </c>
      <c r="O131" s="364" t="s">
        <v>12445</v>
      </c>
      <c r="P131" s="720"/>
      <c r="Q131" s="244"/>
      <c r="R131" s="289">
        <v>10</v>
      </c>
      <c r="S131" s="242">
        <v>10</v>
      </c>
      <c r="T131" s="219"/>
      <c r="U131" s="248"/>
      <c r="V131" s="248"/>
      <c r="W131" s="248"/>
      <c r="X131" s="248"/>
      <c r="Y131" s="219"/>
      <c r="Z131" s="287"/>
      <c r="AA131" s="287"/>
      <c r="AB131" s="287"/>
      <c r="AC131" s="287"/>
      <c r="AD131" s="344"/>
      <c r="AE131" s="344"/>
      <c r="AF131" s="344"/>
      <c r="AG131" s="344"/>
      <c r="AH131" s="344"/>
      <c r="AI131" s="228" t="s">
        <v>2068</v>
      </c>
      <c r="AJ131" s="286" t="s">
        <v>1708</v>
      </c>
      <c r="AK131" s="228" t="s">
        <v>1724</v>
      </c>
      <c r="AL131" s="211">
        <v>168</v>
      </c>
      <c r="AN131" s="353"/>
      <c r="AO131" s="353"/>
      <c r="AP131" s="229" t="s">
        <v>1706</v>
      </c>
      <c r="AQ131" s="360">
        <v>1</v>
      </c>
      <c r="AR131" s="247"/>
      <c r="AS131" s="247"/>
      <c r="AT131" s="247"/>
      <c r="AU131" s="359">
        <f t="shared" si="10"/>
        <v>10</v>
      </c>
      <c r="AV131" s="248"/>
      <c r="AW131" s="248"/>
      <c r="AX131" s="207"/>
      <c r="AY131" s="247">
        <f t="shared" si="11"/>
        <v>0</v>
      </c>
      <c r="AZ131" s="247">
        <f t="shared" si="12"/>
        <v>0</v>
      </c>
      <c r="BA131" s="247">
        <f t="shared" si="13"/>
        <v>0</v>
      </c>
      <c r="BB131" s="247">
        <f t="shared" si="14"/>
        <v>0</v>
      </c>
      <c r="BC131" s="247">
        <f t="shared" si="15"/>
        <v>10</v>
      </c>
      <c r="BD131" s="207"/>
      <c r="BE131" s="207"/>
      <c r="BF131" s="207"/>
      <c r="BG131" s="228"/>
      <c r="BH131" s="228"/>
      <c r="BI131" s="228"/>
      <c r="BJ131" s="246"/>
      <c r="BK131" s="298" t="s">
        <v>11923</v>
      </c>
      <c r="BL131" s="228"/>
      <c r="BM131" s="228"/>
      <c r="DF131" s="200" t="s">
        <v>1769</v>
      </c>
      <c r="DN131" s="284"/>
      <c r="DO131" s="283"/>
      <c r="DP131" s="278"/>
      <c r="DQ131" s="278"/>
      <c r="DR131" s="281"/>
      <c r="DS131" s="280"/>
      <c r="DT131" s="280"/>
      <c r="DU131" s="278"/>
    </row>
    <row r="132" spans="1:126" ht="16.350000000000001" customHeight="1">
      <c r="A132" s="207" t="s">
        <v>1820</v>
      </c>
      <c r="B132" s="227" t="s">
        <v>12444</v>
      </c>
      <c r="D132" s="959" t="s">
        <v>12443</v>
      </c>
      <c r="E132" s="224" t="str">
        <f>MID(D132,8,10)</f>
        <v>425175</v>
      </c>
      <c r="F132" s="207" t="s">
        <v>66</v>
      </c>
      <c r="G132" s="220" t="s">
        <v>12442</v>
      </c>
      <c r="H132" s="223" t="s">
        <v>12441</v>
      </c>
      <c r="J132" s="225">
        <v>1</v>
      </c>
      <c r="K132" s="212">
        <v>6999.9999999999991</v>
      </c>
      <c r="L132" s="263">
        <f t="shared" si="16"/>
        <v>7700</v>
      </c>
      <c r="M132" s="288" t="s">
        <v>1671</v>
      </c>
      <c r="N132" s="229"/>
      <c r="O132" s="219"/>
      <c r="P132" s="245"/>
      <c r="Q132" s="244"/>
      <c r="R132" s="261"/>
      <c r="S132" s="242"/>
      <c r="T132" s="219"/>
      <c r="U132" s="287"/>
      <c r="V132" s="287"/>
      <c r="W132" s="287"/>
      <c r="X132" s="287"/>
      <c r="Y132" s="219"/>
      <c r="Z132" s="287"/>
      <c r="AA132" s="287"/>
      <c r="AB132" s="287"/>
      <c r="AC132" s="287"/>
      <c r="AD132" s="211"/>
      <c r="AE132" s="211"/>
      <c r="AF132" s="211"/>
      <c r="AG132" s="211"/>
      <c r="AH132" s="211"/>
      <c r="AI132" s="228" t="s">
        <v>1709</v>
      </c>
      <c r="AJ132" s="286" t="s">
        <v>1708</v>
      </c>
      <c r="AK132" s="228" t="s">
        <v>1724</v>
      </c>
      <c r="AN132" s="211"/>
      <c r="AO132" s="211"/>
      <c r="AP132" s="229" t="s">
        <v>1717</v>
      </c>
      <c r="AQ132" s="285"/>
      <c r="AR132" s="207"/>
      <c r="AS132" s="207"/>
      <c r="AT132" s="207"/>
      <c r="AU132" s="207"/>
      <c r="AV132" s="207"/>
      <c r="AW132" s="207"/>
      <c r="AX132" s="207"/>
      <c r="AY132" s="207"/>
      <c r="AZ132" s="207"/>
      <c r="BA132" s="207"/>
      <c r="BB132" s="207"/>
      <c r="BC132" s="207"/>
      <c r="BD132" s="207"/>
      <c r="BE132" s="207"/>
      <c r="BF132" s="207"/>
      <c r="BG132" s="228"/>
      <c r="BH132" s="228"/>
      <c r="BI132" s="228"/>
      <c r="BJ132" s="246"/>
      <c r="BK132" s="255"/>
      <c r="BL132" s="228" t="s">
        <v>1703</v>
      </c>
      <c r="BM132" s="228" t="s">
        <v>1703</v>
      </c>
      <c r="BQ132" s="205" t="s">
        <v>1701</v>
      </c>
      <c r="BY132" s="254"/>
      <c r="DN132" s="284"/>
      <c r="DO132" s="283"/>
      <c r="DP132" s="278"/>
      <c r="DQ132" s="282"/>
      <c r="DR132" s="281"/>
      <c r="DS132" s="280"/>
      <c r="DT132" s="279"/>
      <c r="DU132" s="278"/>
      <c r="DV132" s="194"/>
    </row>
    <row r="133" spans="1:126" ht="16.350000000000001" customHeight="1">
      <c r="A133" s="322"/>
      <c r="B133" s="226" t="s">
        <v>12440</v>
      </c>
      <c r="C133" s="226" t="s">
        <v>12439</v>
      </c>
      <c r="D133" s="376" t="s">
        <v>12438</v>
      </c>
      <c r="E133" s="224" t="str">
        <f>MID(D133,9,10)</f>
        <v>721212</v>
      </c>
      <c r="F133" s="322" t="s">
        <v>12416</v>
      </c>
      <c r="G133" s="220" t="s">
        <v>12437</v>
      </c>
      <c r="H133" s="223" t="s">
        <v>12436</v>
      </c>
      <c r="I133" s="223"/>
      <c r="J133" s="225">
        <v>1</v>
      </c>
      <c r="K133" s="302">
        <v>2500</v>
      </c>
      <c r="L133" s="232">
        <f t="shared" si="16"/>
        <v>2750</v>
      </c>
      <c r="M133" s="351" t="s">
        <v>1434</v>
      </c>
      <c r="O133" s="229"/>
      <c r="P133" s="245"/>
      <c r="Q133" s="312"/>
      <c r="R133" s="382"/>
      <c r="S133" s="242" t="s">
        <v>12435</v>
      </c>
      <c r="T133" s="618" t="s">
        <v>5717</v>
      </c>
      <c r="U133" s="303"/>
      <c r="V133" s="303"/>
      <c r="W133" s="303"/>
      <c r="X133" s="303"/>
      <c r="Y133" s="618"/>
      <c r="Z133" s="303"/>
      <c r="AA133" s="303"/>
      <c r="AB133" s="303"/>
      <c r="AC133" s="303"/>
      <c r="AD133" s="311"/>
      <c r="AE133" s="311"/>
      <c r="AF133" s="311"/>
      <c r="AG133" s="311"/>
      <c r="AH133" s="311"/>
      <c r="AJ133" s="286"/>
      <c r="AK133" s="213"/>
      <c r="AL133" s="311"/>
      <c r="AM133" s="311"/>
      <c r="AN133" s="311"/>
      <c r="AO133" s="311"/>
      <c r="AP133" s="229"/>
      <c r="AQ133" s="310"/>
      <c r="AR133" s="207"/>
      <c r="AS133" s="207"/>
      <c r="AT133" s="207"/>
      <c r="AU133" s="207"/>
      <c r="AV133" s="207"/>
      <c r="AW133" s="207"/>
      <c r="AX133" s="207"/>
      <c r="AY133" s="207"/>
      <c r="AZ133" s="207"/>
      <c r="BA133" s="207"/>
      <c r="BB133" s="207"/>
      <c r="BC133" s="207"/>
      <c r="BD133" s="207"/>
      <c r="BE133" s="207"/>
      <c r="BF133" s="207"/>
      <c r="BG133" s="300"/>
      <c r="BH133" s="300"/>
      <c r="BI133" s="299"/>
      <c r="BJ133" s="246"/>
      <c r="BK133" s="255"/>
      <c r="BL133" s="213"/>
      <c r="BM133" s="213"/>
      <c r="BN133" s="322"/>
      <c r="BO133" s="321"/>
      <c r="BY133" s="254"/>
      <c r="DN133" s="284"/>
      <c r="DO133" s="283"/>
      <c r="DP133" s="278"/>
      <c r="DQ133" s="282"/>
      <c r="DR133" s="281"/>
      <c r="DS133" s="280"/>
      <c r="DT133" s="279"/>
      <c r="DU133" s="278"/>
      <c r="DV133" s="194"/>
    </row>
    <row r="134" spans="1:126" ht="16.350000000000001" customHeight="1">
      <c r="A134" s="322"/>
      <c r="B134" s="226" t="s">
        <v>12434</v>
      </c>
      <c r="C134" s="226" t="s">
        <v>12433</v>
      </c>
      <c r="D134" s="376" t="s">
        <v>12432</v>
      </c>
      <c r="E134" s="224" t="str">
        <f>MID(D134,9,10)</f>
        <v>721229</v>
      </c>
      <c r="F134" s="322" t="s">
        <v>12416</v>
      </c>
      <c r="G134" s="220" t="s">
        <v>12431</v>
      </c>
      <c r="H134" s="223" t="s">
        <v>12430</v>
      </c>
      <c r="I134" s="223"/>
      <c r="J134" s="225">
        <v>1</v>
      </c>
      <c r="K134" s="302">
        <v>3500</v>
      </c>
      <c r="L134" s="232">
        <f t="shared" si="16"/>
        <v>3850.0000000000005</v>
      </c>
      <c r="M134" s="351" t="s">
        <v>1434</v>
      </c>
      <c r="N134" s="262"/>
      <c r="O134" s="314"/>
      <c r="P134" s="245"/>
      <c r="Q134" s="312"/>
      <c r="R134" s="382"/>
      <c r="S134" s="242" t="s">
        <v>12429</v>
      </c>
      <c r="T134" s="719"/>
      <c r="U134" s="303"/>
      <c r="V134" s="303"/>
      <c r="W134" s="303"/>
      <c r="X134" s="303"/>
      <c r="Y134" s="719"/>
      <c r="Z134" s="303"/>
      <c r="AA134" s="303"/>
      <c r="AB134" s="303"/>
      <c r="AC134" s="303"/>
      <c r="AD134" s="311"/>
      <c r="AE134" s="311"/>
      <c r="AF134" s="311"/>
      <c r="AG134" s="311"/>
      <c r="AH134" s="311"/>
      <c r="AJ134" s="286"/>
      <c r="AK134" s="213"/>
      <c r="AL134" s="311"/>
      <c r="AM134" s="311"/>
      <c r="AN134" s="311"/>
      <c r="AO134" s="311"/>
      <c r="AP134" s="229"/>
      <c r="AQ134" s="310"/>
      <c r="AR134" s="207"/>
      <c r="AS134" s="207"/>
      <c r="AT134" s="207"/>
      <c r="AU134" s="207"/>
      <c r="AV134" s="207"/>
      <c r="AW134" s="207"/>
      <c r="AX134" s="207"/>
      <c r="AY134" s="207"/>
      <c r="AZ134" s="207"/>
      <c r="BA134" s="207"/>
      <c r="BB134" s="207"/>
      <c r="BC134" s="207"/>
      <c r="BD134" s="207"/>
      <c r="BE134" s="207"/>
      <c r="BF134" s="207"/>
      <c r="BG134" s="300"/>
      <c r="BH134" s="300"/>
      <c r="BI134" s="299"/>
      <c r="BJ134" s="246"/>
      <c r="BK134" s="414"/>
      <c r="BL134" s="213"/>
      <c r="BM134" s="213"/>
      <c r="BN134" s="322"/>
      <c r="BO134" s="321"/>
      <c r="BY134" s="254"/>
      <c r="DN134" s="284"/>
      <c r="DO134" s="283"/>
      <c r="DP134" s="278"/>
      <c r="DQ134" s="282"/>
      <c r="DR134" s="281"/>
      <c r="DS134" s="280"/>
      <c r="DT134" s="279"/>
      <c r="DU134" s="278"/>
      <c r="DV134" s="194"/>
    </row>
    <row r="135" spans="1:126" ht="16.350000000000001" customHeight="1">
      <c r="A135" s="322"/>
      <c r="B135" s="226" t="s">
        <v>12428</v>
      </c>
      <c r="C135" s="226" t="s">
        <v>12427</v>
      </c>
      <c r="D135" s="376" t="s">
        <v>12426</v>
      </c>
      <c r="E135" s="224" t="str">
        <f>MID(D135,9,10)</f>
        <v>721250</v>
      </c>
      <c r="F135" s="322" t="s">
        <v>12416</v>
      </c>
      <c r="G135" s="220" t="s">
        <v>12425</v>
      </c>
      <c r="H135" s="223" t="s">
        <v>12424</v>
      </c>
      <c r="I135" s="223"/>
      <c r="J135" s="225">
        <v>1</v>
      </c>
      <c r="K135" s="302">
        <v>2500</v>
      </c>
      <c r="L135" s="232">
        <f t="shared" si="16"/>
        <v>2750</v>
      </c>
      <c r="M135" s="351" t="s">
        <v>1434</v>
      </c>
      <c r="N135" s="262"/>
      <c r="O135" s="314"/>
      <c r="P135" s="245"/>
      <c r="Q135" s="312"/>
      <c r="R135" s="382"/>
      <c r="S135" s="242" t="s">
        <v>12423</v>
      </c>
      <c r="T135" s="219" t="s">
        <v>5717</v>
      </c>
      <c r="U135" s="303"/>
      <c r="V135" s="303"/>
      <c r="W135" s="303"/>
      <c r="X135" s="303"/>
      <c r="Y135" s="219"/>
      <c r="Z135" s="303"/>
      <c r="AA135" s="303"/>
      <c r="AB135" s="303"/>
      <c r="AC135" s="303"/>
      <c r="AD135" s="311"/>
      <c r="AE135" s="311"/>
      <c r="AF135" s="311"/>
      <c r="AG135" s="311"/>
      <c r="AH135" s="311"/>
      <c r="AJ135" s="286"/>
      <c r="AK135" s="213"/>
      <c r="AL135" s="311"/>
      <c r="AM135" s="311"/>
      <c r="AN135" s="311"/>
      <c r="AO135" s="311"/>
      <c r="AP135" s="229"/>
      <c r="AQ135" s="310"/>
      <c r="AR135" s="207"/>
      <c r="AS135" s="207"/>
      <c r="AT135" s="207"/>
      <c r="AU135" s="207"/>
      <c r="AV135" s="207"/>
      <c r="AW135" s="207"/>
      <c r="AX135" s="207"/>
      <c r="AY135" s="207"/>
      <c r="AZ135" s="207"/>
      <c r="BA135" s="207"/>
      <c r="BB135" s="207"/>
      <c r="BC135" s="207"/>
      <c r="BD135" s="207"/>
      <c r="BE135" s="207"/>
      <c r="BF135" s="207"/>
      <c r="BG135" s="300"/>
      <c r="BH135" s="300"/>
      <c r="BI135" s="299"/>
      <c r="BJ135" s="246"/>
      <c r="BK135" s="414"/>
      <c r="BL135" s="213"/>
      <c r="BM135" s="213"/>
      <c r="BN135" s="322"/>
      <c r="BO135" s="321"/>
      <c r="BY135" s="254"/>
      <c r="DN135" s="284"/>
      <c r="DO135" s="283"/>
      <c r="DP135" s="278"/>
      <c r="DQ135" s="282"/>
      <c r="DR135" s="281"/>
      <c r="DS135" s="280"/>
      <c r="DT135" s="279"/>
      <c r="DU135" s="278"/>
      <c r="DV135" s="194"/>
    </row>
    <row r="136" spans="1:126" ht="16.350000000000001" customHeight="1">
      <c r="A136" s="322"/>
      <c r="B136" s="226" t="s">
        <v>12422</v>
      </c>
      <c r="C136" s="226" t="s">
        <v>12421</v>
      </c>
      <c r="D136" s="376" t="s">
        <v>12420</v>
      </c>
      <c r="E136" s="224" t="str">
        <f>MID(D136,9,10)</f>
        <v>721267</v>
      </c>
      <c r="F136" s="322" t="s">
        <v>12416</v>
      </c>
      <c r="G136" s="220" t="s">
        <v>12419</v>
      </c>
      <c r="H136" s="223" t="s">
        <v>12418</v>
      </c>
      <c r="I136" s="223"/>
      <c r="J136" s="225">
        <v>1</v>
      </c>
      <c r="K136" s="302">
        <v>3500</v>
      </c>
      <c r="L136" s="232">
        <f t="shared" si="16"/>
        <v>3850.0000000000005</v>
      </c>
      <c r="M136" s="351" t="s">
        <v>1434</v>
      </c>
      <c r="N136" s="229"/>
      <c r="O136" s="229"/>
      <c r="P136" s="245"/>
      <c r="Q136" s="312"/>
      <c r="R136" s="382"/>
      <c r="S136" s="242" t="s">
        <v>12417</v>
      </c>
      <c r="T136" s="718" t="s">
        <v>8902</v>
      </c>
      <c r="U136" s="303"/>
      <c r="V136" s="303"/>
      <c r="W136" s="303"/>
      <c r="X136" s="303"/>
      <c r="Y136" s="718"/>
      <c r="Z136" s="303"/>
      <c r="AA136" s="303"/>
      <c r="AB136" s="303"/>
      <c r="AC136" s="303"/>
      <c r="AD136" s="311"/>
      <c r="AE136" s="311"/>
      <c r="AF136" s="311"/>
      <c r="AG136" s="311"/>
      <c r="AH136" s="311"/>
      <c r="AJ136" s="286"/>
      <c r="AK136" s="213"/>
      <c r="AL136" s="311"/>
      <c r="AM136" s="311"/>
      <c r="AN136" s="311"/>
      <c r="AO136" s="311"/>
      <c r="AP136" s="229"/>
      <c r="AQ136" s="310"/>
      <c r="AR136" s="207"/>
      <c r="AS136" s="207"/>
      <c r="AT136" s="207"/>
      <c r="AU136" s="207"/>
      <c r="AV136" s="207"/>
      <c r="AW136" s="207"/>
      <c r="AX136" s="207"/>
      <c r="AY136" s="207"/>
      <c r="AZ136" s="207"/>
      <c r="BA136" s="207"/>
      <c r="BB136" s="207"/>
      <c r="BC136" s="207"/>
      <c r="BD136" s="207"/>
      <c r="BE136" s="207"/>
      <c r="BF136" s="207"/>
      <c r="BG136" s="300"/>
      <c r="BH136" s="300"/>
      <c r="BI136" s="299"/>
      <c r="BJ136" s="246"/>
      <c r="BK136" s="255"/>
      <c r="BL136" s="213"/>
      <c r="BM136" s="213"/>
      <c r="BN136" s="322"/>
      <c r="BO136" s="321"/>
      <c r="BY136" s="254"/>
      <c r="DN136" s="284"/>
      <c r="DO136" s="283"/>
      <c r="DP136" s="278"/>
      <c r="DQ136" s="282"/>
      <c r="DR136" s="281"/>
      <c r="DS136" s="280"/>
      <c r="DT136" s="279"/>
      <c r="DU136" s="278"/>
      <c r="DV136" s="194"/>
    </row>
    <row r="137" spans="1:126" ht="16.350000000000001" customHeight="1">
      <c r="A137" s="322"/>
      <c r="B137" s="226" t="s">
        <v>12415</v>
      </c>
      <c r="C137" s="226" t="s">
        <v>12414</v>
      </c>
      <c r="D137" s="376" t="s">
        <v>12413</v>
      </c>
      <c r="E137" s="224" t="str">
        <f>MID(D137,9,10)</f>
        <v>721274</v>
      </c>
      <c r="F137" s="322" t="s">
        <v>12416</v>
      </c>
      <c r="G137" s="220" t="s">
        <v>12412</v>
      </c>
      <c r="H137" s="223" t="s">
        <v>12340</v>
      </c>
      <c r="I137" s="223"/>
      <c r="J137" s="225">
        <v>1</v>
      </c>
      <c r="K137" s="302">
        <v>9000</v>
      </c>
      <c r="L137" s="232">
        <f t="shared" si="16"/>
        <v>9900</v>
      </c>
      <c r="M137" s="351" t="s">
        <v>1434</v>
      </c>
      <c r="N137" s="229"/>
      <c r="O137" s="229"/>
      <c r="P137" s="245"/>
      <c r="Q137" s="312"/>
      <c r="R137" s="382"/>
      <c r="S137" s="242" t="s">
        <v>12411</v>
      </c>
      <c r="T137" s="618"/>
      <c r="U137" s="303"/>
      <c r="V137" s="303"/>
      <c r="W137" s="303"/>
      <c r="X137" s="303"/>
      <c r="Y137" s="618"/>
      <c r="Z137" s="303"/>
      <c r="AA137" s="303"/>
      <c r="AB137" s="303"/>
      <c r="AC137" s="303"/>
      <c r="AD137" s="311"/>
      <c r="AE137" s="311"/>
      <c r="AF137" s="311"/>
      <c r="AG137" s="311"/>
      <c r="AH137" s="311"/>
      <c r="AJ137" s="286"/>
      <c r="AK137" s="213"/>
      <c r="AL137" s="311"/>
      <c r="AM137" s="311"/>
      <c r="AN137" s="311"/>
      <c r="AO137" s="311"/>
      <c r="AP137" s="229"/>
      <c r="AQ137" s="310"/>
      <c r="AR137" s="207"/>
      <c r="AS137" s="207"/>
      <c r="AT137" s="207"/>
      <c r="AU137" s="207"/>
      <c r="AV137" s="207"/>
      <c r="AW137" s="207"/>
      <c r="AX137" s="207"/>
      <c r="AY137" s="207"/>
      <c r="AZ137" s="207"/>
      <c r="BA137" s="207"/>
      <c r="BB137" s="207"/>
      <c r="BC137" s="207"/>
      <c r="BD137" s="207"/>
      <c r="BE137" s="207"/>
      <c r="BF137" s="207"/>
      <c r="BG137" s="300"/>
      <c r="BH137" s="300"/>
      <c r="BI137" s="299"/>
      <c r="BJ137" s="246"/>
      <c r="BK137" s="255"/>
      <c r="BL137" s="213"/>
      <c r="BM137" s="213"/>
      <c r="BN137" s="322"/>
      <c r="BO137" s="321"/>
      <c r="BY137" s="254"/>
      <c r="DN137" s="284"/>
      <c r="DO137" s="283"/>
      <c r="DP137" s="278"/>
      <c r="DQ137" s="282"/>
      <c r="DR137" s="281"/>
      <c r="DS137" s="280"/>
      <c r="DT137" s="279"/>
      <c r="DU137" s="278"/>
      <c r="DV137" s="194"/>
    </row>
    <row r="138" spans="1:126" ht="16.350000000000001" customHeight="1">
      <c r="A138" s="207" t="s">
        <v>1820</v>
      </c>
      <c r="B138" s="227" t="s">
        <v>944</v>
      </c>
      <c r="D138" s="959" t="s">
        <v>945</v>
      </c>
      <c r="E138" s="224" t="str">
        <f t="shared" ref="E138:E152" si="17">MID(D138,8,10)</f>
        <v>425182</v>
      </c>
      <c r="F138" s="207" t="s">
        <v>66</v>
      </c>
      <c r="G138" s="220" t="s">
        <v>946</v>
      </c>
      <c r="H138" s="223" t="s">
        <v>12410</v>
      </c>
      <c r="J138" s="225">
        <v>1</v>
      </c>
      <c r="K138" s="212">
        <v>5999.9999999999991</v>
      </c>
      <c r="L138" s="263">
        <f t="shared" si="16"/>
        <v>6599.9999999999991</v>
      </c>
      <c r="M138" s="288" t="s">
        <v>1671</v>
      </c>
      <c r="O138" s="219"/>
      <c r="P138" s="245"/>
      <c r="Q138" s="244"/>
      <c r="R138" s="261"/>
      <c r="S138" s="242"/>
      <c r="T138" s="219"/>
      <c r="U138" s="287"/>
      <c r="V138" s="287"/>
      <c r="W138" s="287"/>
      <c r="X138" s="287"/>
      <c r="Y138" s="219"/>
      <c r="Z138" s="287"/>
      <c r="AA138" s="287"/>
      <c r="AB138" s="287"/>
      <c r="AC138" s="287"/>
      <c r="AD138" s="211"/>
      <c r="AE138" s="211"/>
      <c r="AF138" s="211"/>
      <c r="AG138" s="211"/>
      <c r="AH138" s="211"/>
      <c r="AI138" s="228" t="s">
        <v>1709</v>
      </c>
      <c r="AJ138" s="286" t="s">
        <v>1708</v>
      </c>
      <c r="AK138" s="228" t="s">
        <v>1724</v>
      </c>
      <c r="AN138" s="211"/>
      <c r="AO138" s="211"/>
      <c r="AP138" s="229" t="s">
        <v>1717</v>
      </c>
      <c r="AQ138" s="285"/>
      <c r="AR138" s="207"/>
      <c r="AS138" s="207"/>
      <c r="AT138" s="207"/>
      <c r="AU138" s="207"/>
      <c r="AV138" s="207"/>
      <c r="AW138" s="207"/>
      <c r="AX138" s="207"/>
      <c r="AY138" s="207"/>
      <c r="AZ138" s="207"/>
      <c r="BA138" s="207"/>
      <c r="BB138" s="207"/>
      <c r="BC138" s="207"/>
      <c r="BD138" s="207"/>
      <c r="BE138" s="207"/>
      <c r="BF138" s="207"/>
      <c r="BG138" s="228"/>
      <c r="BH138" s="228"/>
      <c r="BI138" s="228"/>
      <c r="BJ138" s="246"/>
      <c r="BK138" s="255"/>
      <c r="BL138" s="228" t="s">
        <v>1703</v>
      </c>
      <c r="BM138" s="228"/>
      <c r="BQ138" s="205" t="s">
        <v>1701</v>
      </c>
      <c r="BY138" s="254"/>
      <c r="DN138" s="284"/>
      <c r="DO138" s="283"/>
      <c r="DP138" s="278"/>
      <c r="DQ138" s="282"/>
      <c r="DR138" s="281"/>
      <c r="DS138" s="280"/>
      <c r="DT138" s="279"/>
      <c r="DU138" s="278"/>
      <c r="DV138" s="194"/>
    </row>
    <row r="139" spans="1:126" ht="16.350000000000001" customHeight="1">
      <c r="A139" s="207" t="s">
        <v>1887</v>
      </c>
      <c r="B139" s="227" t="s">
        <v>12409</v>
      </c>
      <c r="D139" s="959" t="s">
        <v>12408</v>
      </c>
      <c r="E139" s="224" t="str">
        <f t="shared" si="17"/>
        <v>428114</v>
      </c>
      <c r="F139" s="207" t="s">
        <v>66</v>
      </c>
      <c r="G139" s="220" t="s">
        <v>12407</v>
      </c>
      <c r="H139" s="223" t="s">
        <v>12406</v>
      </c>
      <c r="J139" s="225">
        <v>1</v>
      </c>
      <c r="K139" s="212">
        <v>5000</v>
      </c>
      <c r="L139" s="263">
        <f t="shared" si="16"/>
        <v>5500</v>
      </c>
      <c r="M139" s="288" t="s">
        <v>1671</v>
      </c>
      <c r="O139" s="219"/>
      <c r="P139" s="245"/>
      <c r="Q139" s="244"/>
      <c r="R139" s="261"/>
      <c r="S139" s="242"/>
      <c r="T139" s="219"/>
      <c r="U139" s="287"/>
      <c r="V139" s="287"/>
      <c r="W139" s="287"/>
      <c r="X139" s="287"/>
      <c r="Y139" s="219"/>
      <c r="Z139" s="287"/>
      <c r="AA139" s="287"/>
      <c r="AB139" s="287"/>
      <c r="AC139" s="287"/>
      <c r="AD139" s="211"/>
      <c r="AE139" s="211"/>
      <c r="AF139" s="211"/>
      <c r="AG139" s="211"/>
      <c r="AH139" s="211"/>
      <c r="AI139" s="228" t="s">
        <v>1709</v>
      </c>
      <c r="AJ139" s="286" t="s">
        <v>1708</v>
      </c>
      <c r="AK139" s="228" t="s">
        <v>1724</v>
      </c>
      <c r="AN139" s="211"/>
      <c r="AO139" s="211"/>
      <c r="AP139" s="229" t="s">
        <v>1717</v>
      </c>
      <c r="AQ139" s="285"/>
      <c r="AR139" s="207"/>
      <c r="AS139" s="207"/>
      <c r="AT139" s="207"/>
      <c r="AU139" s="207"/>
      <c r="AV139" s="207"/>
      <c r="AW139" s="207"/>
      <c r="AX139" s="207"/>
      <c r="AY139" s="207"/>
      <c r="AZ139" s="207"/>
      <c r="BA139" s="207"/>
      <c r="BB139" s="207"/>
      <c r="BC139" s="207"/>
      <c r="BD139" s="207"/>
      <c r="BE139" s="207"/>
      <c r="BF139" s="207"/>
      <c r="BG139" s="228"/>
      <c r="BH139" s="228"/>
      <c r="BI139" s="228"/>
      <c r="BJ139" s="246"/>
      <c r="BK139" s="255"/>
      <c r="BL139" s="228" t="s">
        <v>1703</v>
      </c>
      <c r="BM139" s="228" t="s">
        <v>1703</v>
      </c>
      <c r="BQ139" s="205" t="s">
        <v>1701</v>
      </c>
      <c r="BY139" s="254"/>
      <c r="DN139" s="284"/>
      <c r="DO139" s="283"/>
      <c r="DP139" s="278"/>
      <c r="DQ139" s="282"/>
      <c r="DR139" s="281"/>
      <c r="DS139" s="280"/>
      <c r="DT139" s="279"/>
      <c r="DU139" s="278"/>
      <c r="DV139" s="194"/>
    </row>
    <row r="140" spans="1:126" ht="16.350000000000001" customHeight="1">
      <c r="A140" s="207" t="s">
        <v>1820</v>
      </c>
      <c r="B140" s="227" t="s">
        <v>12405</v>
      </c>
      <c r="D140" s="959" t="s">
        <v>12404</v>
      </c>
      <c r="E140" s="224" t="str">
        <f t="shared" si="17"/>
        <v>420897</v>
      </c>
      <c r="F140" s="207" t="s">
        <v>66</v>
      </c>
      <c r="G140" s="220" t="s">
        <v>12403</v>
      </c>
      <c r="H140" s="223" t="s">
        <v>12402</v>
      </c>
      <c r="J140" s="225">
        <v>1</v>
      </c>
      <c r="K140" s="212">
        <v>5000</v>
      </c>
      <c r="L140" s="263">
        <f t="shared" si="16"/>
        <v>5500</v>
      </c>
      <c r="M140" s="288" t="s">
        <v>1671</v>
      </c>
      <c r="O140" s="219"/>
      <c r="P140" s="245"/>
      <c r="Q140" s="244"/>
      <c r="R140" s="261"/>
      <c r="S140" s="242"/>
      <c r="T140" s="219"/>
      <c r="U140" s="287"/>
      <c r="V140" s="287"/>
      <c r="W140" s="287"/>
      <c r="X140" s="287"/>
      <c r="Y140" s="219"/>
      <c r="Z140" s="287"/>
      <c r="AA140" s="287"/>
      <c r="AB140" s="287"/>
      <c r="AC140" s="287"/>
      <c r="AD140" s="211"/>
      <c r="AE140" s="211"/>
      <c r="AF140" s="211"/>
      <c r="AG140" s="211"/>
      <c r="AH140" s="211"/>
      <c r="AI140" s="228" t="s">
        <v>1709</v>
      </c>
      <c r="AJ140" s="286" t="s">
        <v>1708</v>
      </c>
      <c r="AK140" s="228" t="s">
        <v>1724</v>
      </c>
      <c r="AN140" s="211"/>
      <c r="AO140" s="211"/>
      <c r="AP140" s="229" t="s">
        <v>1717</v>
      </c>
      <c r="AQ140" s="285"/>
      <c r="AR140" s="207"/>
      <c r="AS140" s="207"/>
      <c r="AT140" s="207"/>
      <c r="AU140" s="207"/>
      <c r="AV140" s="207"/>
      <c r="AW140" s="207"/>
      <c r="AX140" s="207"/>
      <c r="AY140" s="207"/>
      <c r="AZ140" s="207"/>
      <c r="BA140" s="207"/>
      <c r="BB140" s="207"/>
      <c r="BC140" s="207"/>
      <c r="BD140" s="207"/>
      <c r="BE140" s="207"/>
      <c r="BF140" s="207"/>
      <c r="BG140" s="228"/>
      <c r="BH140" s="228"/>
      <c r="BI140" s="228"/>
      <c r="BJ140" s="246"/>
      <c r="BK140" s="255"/>
      <c r="BL140" s="228" t="s">
        <v>1703</v>
      </c>
      <c r="BM140" s="228" t="s">
        <v>1703</v>
      </c>
      <c r="BQ140" s="205" t="s">
        <v>1701</v>
      </c>
      <c r="BY140" s="254"/>
      <c r="DN140" s="284"/>
      <c r="DO140" s="283"/>
      <c r="DP140" s="278"/>
      <c r="DQ140" s="282"/>
      <c r="DR140" s="281"/>
      <c r="DS140" s="280"/>
      <c r="DT140" s="279"/>
      <c r="DU140" s="278"/>
      <c r="DV140" s="194"/>
    </row>
    <row r="141" spans="1:126" ht="16.350000000000001" customHeight="1">
      <c r="A141" s="207" t="s">
        <v>1741</v>
      </c>
      <c r="B141" s="227" t="s">
        <v>12401</v>
      </c>
      <c r="D141" s="376" t="s">
        <v>12400</v>
      </c>
      <c r="E141" s="224" t="str">
        <f t="shared" si="17"/>
        <v>425113</v>
      </c>
      <c r="F141" s="207" t="s">
        <v>66</v>
      </c>
      <c r="G141" s="220" t="s">
        <v>2274</v>
      </c>
      <c r="H141" s="223" t="s">
        <v>12399</v>
      </c>
      <c r="J141" s="222">
        <v>1</v>
      </c>
      <c r="K141" s="212">
        <v>1200</v>
      </c>
      <c r="L141" s="232">
        <f t="shared" si="16"/>
        <v>1320</v>
      </c>
      <c r="M141" s="288" t="s">
        <v>1671</v>
      </c>
      <c r="O141" s="219"/>
      <c r="P141" s="245"/>
      <c r="Q141" s="244"/>
      <c r="R141" s="261">
        <v>30</v>
      </c>
      <c r="S141" s="242">
        <v>30</v>
      </c>
      <c r="T141" s="219" t="s">
        <v>1875</v>
      </c>
      <c r="U141" s="248">
        <f>VLOOKUP(T141,'[1]段ボール 送料'!$H$16:$X$1013,16,FALSE)</f>
        <v>1390</v>
      </c>
      <c r="V141" s="248">
        <f>VLOOKUP(T141,'[1]段ボール 送料'!$H$16:$X$1013,13,FALSE)</f>
        <v>200</v>
      </c>
      <c r="W141" s="248">
        <f>VLOOKUP(T141,'[1]段ボール 送料'!$H$16:$X$1013,14,FALSE)</f>
        <v>125</v>
      </c>
      <c r="X141" s="248">
        <f>VLOOKUP(T141,'[1]段ボール 送料'!$H$16:$X$1013,15,FALSE)</f>
        <v>1065</v>
      </c>
      <c r="Y141" s="219"/>
      <c r="Z141" s="248"/>
      <c r="AA141" s="248"/>
      <c r="AB141" s="248"/>
      <c r="AC141" s="248"/>
      <c r="AD141" s="337"/>
      <c r="AE141" s="337"/>
      <c r="AF141" s="337"/>
      <c r="AG141" s="337"/>
      <c r="AH141" s="337"/>
      <c r="AI141" s="213" t="s">
        <v>1709</v>
      </c>
      <c r="AJ141" s="286" t="s">
        <v>1693</v>
      </c>
      <c r="AK141" s="228" t="s">
        <v>1724</v>
      </c>
      <c r="AL141" s="211">
        <v>177</v>
      </c>
      <c r="AM141" s="211">
        <f>AN141+AO141</f>
        <v>1340</v>
      </c>
      <c r="AN141" s="337">
        <f>VLOOKUP(T141,'[1]段ボール 送料'!$H$16:$X$1013,6,FALSE)</f>
        <v>160</v>
      </c>
      <c r="AO141" s="337">
        <f>VLOOKUP(T141,'[1]段ボール 送料'!$H$16:$X$1013,17,FALSE)</f>
        <v>1180</v>
      </c>
      <c r="AP141" s="229" t="s">
        <v>1706</v>
      </c>
      <c r="AQ141" s="336"/>
      <c r="AR141" s="207"/>
      <c r="AS141" s="207"/>
      <c r="AT141" s="207"/>
      <c r="AU141" s="207"/>
      <c r="AV141" s="207"/>
      <c r="AW141" s="207"/>
      <c r="AX141" s="207"/>
      <c r="AY141" s="207"/>
      <c r="AZ141" s="207"/>
      <c r="BA141" s="207"/>
      <c r="BB141" s="207"/>
      <c r="BC141" s="207"/>
      <c r="BD141" s="207"/>
      <c r="BE141" s="207"/>
      <c r="BF141" s="207"/>
      <c r="BG141" s="228"/>
      <c r="BH141" s="228"/>
      <c r="BI141" s="228"/>
      <c r="BJ141" s="246"/>
      <c r="BK141" s="265" t="s">
        <v>2409</v>
      </c>
      <c r="BL141" s="228"/>
      <c r="BM141" s="228"/>
      <c r="BX141" s="204" t="s">
        <v>1873</v>
      </c>
      <c r="BY141" s="203" t="s">
        <v>1769</v>
      </c>
      <c r="DN141" s="284"/>
      <c r="DO141" s="283"/>
      <c r="DP141" s="278"/>
      <c r="DQ141" s="282"/>
      <c r="DR141" s="281"/>
      <c r="DS141" s="280"/>
      <c r="DT141" s="279"/>
      <c r="DU141" s="278"/>
      <c r="DV141" s="194"/>
    </row>
    <row r="142" spans="1:126" ht="16.350000000000001" customHeight="1">
      <c r="A142" s="207" t="s">
        <v>1729</v>
      </c>
      <c r="B142" s="227" t="s">
        <v>12398</v>
      </c>
      <c r="D142" s="959" t="s">
        <v>12397</v>
      </c>
      <c r="E142" s="224" t="str">
        <f t="shared" si="17"/>
        <v>428268</v>
      </c>
      <c r="F142" s="207" t="s">
        <v>66</v>
      </c>
      <c r="G142" s="220" t="s">
        <v>12396</v>
      </c>
      <c r="H142" s="223" t="s">
        <v>12395</v>
      </c>
      <c r="J142" s="225">
        <v>1</v>
      </c>
      <c r="K142" s="212">
        <v>600</v>
      </c>
      <c r="L142" s="263">
        <f t="shared" si="16"/>
        <v>660</v>
      </c>
      <c r="M142" s="288" t="s">
        <v>1671</v>
      </c>
      <c r="O142" s="219"/>
      <c r="P142" s="245"/>
      <c r="Q142" s="244"/>
      <c r="R142" s="261"/>
      <c r="S142" s="242"/>
      <c r="T142" s="219"/>
      <c r="U142" s="287"/>
      <c r="V142" s="287"/>
      <c r="W142" s="287"/>
      <c r="X142" s="287"/>
      <c r="Y142" s="219"/>
      <c r="Z142" s="287"/>
      <c r="AA142" s="287"/>
      <c r="AB142" s="287"/>
      <c r="AC142" s="287"/>
      <c r="AD142" s="211"/>
      <c r="AE142" s="211"/>
      <c r="AF142" s="211"/>
      <c r="AG142" s="211"/>
      <c r="AH142" s="211"/>
      <c r="AI142" s="228" t="s">
        <v>1709</v>
      </c>
      <c r="AJ142" s="286" t="s">
        <v>1708</v>
      </c>
      <c r="AK142" s="228" t="s">
        <v>1724</v>
      </c>
      <c r="AN142" s="211"/>
      <c r="AO142" s="211"/>
      <c r="AP142" s="229" t="s">
        <v>1717</v>
      </c>
      <c r="AQ142" s="285"/>
      <c r="AR142" s="207"/>
      <c r="AS142" s="207"/>
      <c r="AT142" s="207"/>
      <c r="AU142" s="207"/>
      <c r="AV142" s="207"/>
      <c r="AW142" s="207"/>
      <c r="AX142" s="207"/>
      <c r="AY142" s="207"/>
      <c r="AZ142" s="207"/>
      <c r="BA142" s="207"/>
      <c r="BB142" s="207"/>
      <c r="BC142" s="207"/>
      <c r="BD142" s="207"/>
      <c r="BE142" s="207"/>
      <c r="BF142" s="207"/>
      <c r="BG142" s="228"/>
      <c r="BH142" s="228"/>
      <c r="BI142" s="228"/>
      <c r="BJ142" s="246"/>
      <c r="BK142" s="255"/>
      <c r="BL142" s="228"/>
      <c r="BM142" s="228"/>
      <c r="BQ142" s="205" t="s">
        <v>1701</v>
      </c>
      <c r="BY142" s="254"/>
      <c r="DN142" s="284"/>
      <c r="DO142" s="283"/>
      <c r="DP142" s="278"/>
      <c r="DQ142" s="282"/>
      <c r="DR142" s="281"/>
      <c r="DS142" s="280"/>
      <c r="DT142" s="279"/>
      <c r="DU142" s="278"/>
      <c r="DV142" s="194"/>
    </row>
    <row r="143" spans="1:126" ht="16.350000000000001" customHeight="1">
      <c r="A143" s="207" t="s">
        <v>1746</v>
      </c>
      <c r="B143" s="227" t="s">
        <v>12394</v>
      </c>
      <c r="D143" s="959" t="s">
        <v>12393</v>
      </c>
      <c r="E143" s="224" t="str">
        <f t="shared" si="17"/>
        <v>423966</v>
      </c>
      <c r="F143" s="207" t="s">
        <v>66</v>
      </c>
      <c r="G143" s="220" t="s">
        <v>12392</v>
      </c>
      <c r="H143" s="223" t="s">
        <v>12391</v>
      </c>
      <c r="J143" s="225">
        <v>1</v>
      </c>
      <c r="K143" s="212">
        <v>1799.9999999999998</v>
      </c>
      <c r="L143" s="263">
        <f t="shared" si="16"/>
        <v>1980</v>
      </c>
      <c r="M143" s="288" t="s">
        <v>1671</v>
      </c>
      <c r="O143" s="219"/>
      <c r="P143" s="245"/>
      <c r="Q143" s="244"/>
      <c r="R143" s="261"/>
      <c r="S143" s="242"/>
      <c r="T143" s="219"/>
      <c r="U143" s="287"/>
      <c r="V143" s="287"/>
      <c r="W143" s="287"/>
      <c r="X143" s="287"/>
      <c r="Y143" s="219"/>
      <c r="Z143" s="287"/>
      <c r="AA143" s="287"/>
      <c r="AB143" s="287"/>
      <c r="AC143" s="287"/>
      <c r="AD143" s="211"/>
      <c r="AE143" s="211"/>
      <c r="AF143" s="211"/>
      <c r="AG143" s="211"/>
      <c r="AH143" s="211"/>
      <c r="AI143" s="228" t="s">
        <v>1709</v>
      </c>
      <c r="AJ143" s="286" t="s">
        <v>1708</v>
      </c>
      <c r="AK143" s="228" t="s">
        <v>1724</v>
      </c>
      <c r="AN143" s="211"/>
      <c r="AO143" s="211"/>
      <c r="AP143" s="229" t="s">
        <v>1717</v>
      </c>
      <c r="AQ143" s="285"/>
      <c r="AR143" s="207"/>
      <c r="AS143" s="207"/>
      <c r="AT143" s="207"/>
      <c r="AU143" s="207"/>
      <c r="AV143" s="207"/>
      <c r="AW143" s="207"/>
      <c r="AX143" s="207"/>
      <c r="AY143" s="207"/>
      <c r="AZ143" s="207"/>
      <c r="BA143" s="207"/>
      <c r="BB143" s="207"/>
      <c r="BC143" s="207"/>
      <c r="BD143" s="207"/>
      <c r="BE143" s="207"/>
      <c r="BF143" s="207"/>
      <c r="BG143" s="228"/>
      <c r="BH143" s="228"/>
      <c r="BI143" s="228"/>
      <c r="BJ143" s="246"/>
      <c r="BK143" s="255"/>
      <c r="BL143" s="228"/>
      <c r="BM143" s="228"/>
      <c r="BQ143" s="205" t="s">
        <v>1701</v>
      </c>
      <c r="BY143" s="254"/>
      <c r="DN143" s="284"/>
      <c r="DO143" s="283"/>
      <c r="DP143" s="278"/>
      <c r="DQ143" s="282"/>
      <c r="DR143" s="281"/>
      <c r="DS143" s="280"/>
      <c r="DT143" s="279"/>
      <c r="DU143" s="278"/>
      <c r="DV143" s="194"/>
    </row>
    <row r="144" spans="1:126" ht="16.350000000000001" customHeight="1">
      <c r="A144" s="207" t="s">
        <v>2414</v>
      </c>
      <c r="B144" s="227" t="s">
        <v>12390</v>
      </c>
      <c r="D144" s="376" t="s">
        <v>12389</v>
      </c>
      <c r="E144" s="224" t="str">
        <f t="shared" si="17"/>
        <v>424031</v>
      </c>
      <c r="F144" s="207" t="s">
        <v>66</v>
      </c>
      <c r="G144" s="220" t="s">
        <v>12388</v>
      </c>
      <c r="H144" s="223" t="s">
        <v>12387</v>
      </c>
      <c r="J144" s="222">
        <v>1</v>
      </c>
      <c r="K144" s="212">
        <v>800</v>
      </c>
      <c r="L144" s="232">
        <f t="shared" si="16"/>
        <v>880.00000000000011</v>
      </c>
      <c r="M144" s="288" t="s">
        <v>1671</v>
      </c>
      <c r="O144" s="219"/>
      <c r="P144" s="245"/>
      <c r="Q144" s="244"/>
      <c r="R144" s="261"/>
      <c r="S144" s="338"/>
      <c r="T144" s="219" t="s">
        <v>1875</v>
      </c>
      <c r="U144" s="248">
        <f>VLOOKUP(T144,'[1]段ボール 送料'!$H$16:$X$1013,16,FALSE)</f>
        <v>1390</v>
      </c>
      <c r="V144" s="248">
        <f>VLOOKUP(T144,'[1]段ボール 送料'!$H$16:$X$1013,13,FALSE)</f>
        <v>200</v>
      </c>
      <c r="W144" s="248">
        <f>VLOOKUP(T144,'[1]段ボール 送料'!$H$16:$X$1013,14,FALSE)</f>
        <v>125</v>
      </c>
      <c r="X144" s="248">
        <f>VLOOKUP(T144,'[1]段ボール 送料'!$H$16:$X$1013,15,FALSE)</f>
        <v>1065</v>
      </c>
      <c r="Y144" s="219"/>
      <c r="Z144" s="248"/>
      <c r="AA144" s="248"/>
      <c r="AB144" s="248"/>
      <c r="AC144" s="248"/>
      <c r="AD144" s="337"/>
      <c r="AE144" s="337"/>
      <c r="AF144" s="337"/>
      <c r="AG144" s="337"/>
      <c r="AH144" s="337"/>
      <c r="AI144" s="213" t="s">
        <v>1709</v>
      </c>
      <c r="AJ144" s="286" t="s">
        <v>1693</v>
      </c>
      <c r="AK144" s="228" t="s">
        <v>1724</v>
      </c>
      <c r="AL144" s="211">
        <v>142</v>
      </c>
      <c r="AM144" s="211">
        <f>AN144+AO144</f>
        <v>1340</v>
      </c>
      <c r="AN144" s="337">
        <f>VLOOKUP(T144,'[1]段ボール 送料'!$H$16:$X$1013,6,FALSE)</f>
        <v>160</v>
      </c>
      <c r="AO144" s="337">
        <f>VLOOKUP(T144,'[1]段ボール 送料'!$H$16:$X$1013,17,FALSE)</f>
        <v>1180</v>
      </c>
      <c r="AP144" s="229" t="s">
        <v>1706</v>
      </c>
      <c r="AQ144" s="336"/>
      <c r="AR144" s="207"/>
      <c r="AS144" s="207"/>
      <c r="AT144" s="207"/>
      <c r="AU144" s="207"/>
      <c r="AV144" s="207"/>
      <c r="AW144" s="207"/>
      <c r="AX144" s="207"/>
      <c r="AY144" s="207"/>
      <c r="AZ144" s="207"/>
      <c r="BA144" s="207"/>
      <c r="BB144" s="207"/>
      <c r="BC144" s="207"/>
      <c r="BD144" s="207"/>
      <c r="BE144" s="207"/>
      <c r="BF144" s="207"/>
      <c r="BG144" s="228"/>
      <c r="BH144" s="228"/>
      <c r="BI144" s="228"/>
      <c r="BJ144" s="246"/>
      <c r="BK144" s="265" t="s">
        <v>12330</v>
      </c>
      <c r="BL144" s="228"/>
      <c r="BM144" s="228"/>
      <c r="BX144" s="204" t="s">
        <v>1873</v>
      </c>
      <c r="BY144" s="254"/>
      <c r="DN144" s="284"/>
      <c r="DO144" s="283"/>
      <c r="DP144" s="278"/>
      <c r="DQ144" s="282"/>
      <c r="DR144" s="281"/>
      <c r="DS144" s="280"/>
      <c r="DT144" s="279"/>
      <c r="DU144" s="278"/>
      <c r="DV144" s="194"/>
    </row>
    <row r="145" spans="1:126" ht="16.350000000000001" customHeight="1">
      <c r="A145" s="207" t="s">
        <v>1746</v>
      </c>
      <c r="B145" s="227" t="s">
        <v>12386</v>
      </c>
      <c r="D145" s="959" t="s">
        <v>12385</v>
      </c>
      <c r="E145" s="224" t="str">
        <f t="shared" si="17"/>
        <v>426615</v>
      </c>
      <c r="F145" s="207" t="s">
        <v>66</v>
      </c>
      <c r="G145" s="220" t="s">
        <v>12384</v>
      </c>
      <c r="H145" s="223" t="s">
        <v>12383</v>
      </c>
      <c r="J145" s="225">
        <v>1</v>
      </c>
      <c r="K145" s="212">
        <v>1499.9999999999998</v>
      </c>
      <c r="L145" s="263">
        <f t="shared" si="16"/>
        <v>1649.9999999999998</v>
      </c>
      <c r="M145" s="288" t="s">
        <v>1671</v>
      </c>
      <c r="O145" s="219"/>
      <c r="P145" s="245"/>
      <c r="Q145" s="244"/>
      <c r="R145" s="261"/>
      <c r="S145" s="242"/>
      <c r="T145" s="219"/>
      <c r="U145" s="287"/>
      <c r="V145" s="287"/>
      <c r="W145" s="287"/>
      <c r="X145" s="287"/>
      <c r="Y145" s="219"/>
      <c r="Z145" s="287"/>
      <c r="AA145" s="287"/>
      <c r="AB145" s="287"/>
      <c r="AC145" s="287"/>
      <c r="AD145" s="211"/>
      <c r="AE145" s="211"/>
      <c r="AF145" s="211"/>
      <c r="AG145" s="211"/>
      <c r="AH145" s="211"/>
      <c r="AI145" s="228" t="s">
        <v>1709</v>
      </c>
      <c r="AJ145" s="286" t="s">
        <v>1708</v>
      </c>
      <c r="AK145" s="228" t="s">
        <v>1724</v>
      </c>
      <c r="AN145" s="211"/>
      <c r="AO145" s="211"/>
      <c r="AP145" s="229" t="s">
        <v>1717</v>
      </c>
      <c r="AQ145" s="285"/>
      <c r="AR145" s="207"/>
      <c r="AS145" s="207"/>
      <c r="AT145" s="207"/>
      <c r="AU145" s="207"/>
      <c r="AV145" s="207"/>
      <c r="AW145" s="207"/>
      <c r="AX145" s="207"/>
      <c r="AY145" s="207"/>
      <c r="AZ145" s="207"/>
      <c r="BA145" s="207"/>
      <c r="BB145" s="207"/>
      <c r="BC145" s="207"/>
      <c r="BD145" s="207"/>
      <c r="BE145" s="207"/>
      <c r="BF145" s="207"/>
      <c r="BG145" s="228"/>
      <c r="BH145" s="228"/>
      <c r="BI145" s="228"/>
      <c r="BJ145" s="246"/>
      <c r="BK145" s="255"/>
      <c r="BL145" s="228"/>
      <c r="BM145" s="228"/>
      <c r="BQ145" s="205" t="s">
        <v>1701</v>
      </c>
      <c r="BY145" s="254"/>
      <c r="DN145" s="284"/>
      <c r="DO145" s="283"/>
      <c r="DP145" s="278"/>
      <c r="DQ145" s="282"/>
      <c r="DR145" s="281"/>
      <c r="DS145" s="280"/>
      <c r="DT145" s="279"/>
      <c r="DU145" s="278"/>
      <c r="DV145" s="194"/>
    </row>
    <row r="146" spans="1:126" ht="16.350000000000001" customHeight="1">
      <c r="A146" s="207" t="s">
        <v>1751</v>
      </c>
      <c r="B146" s="227" t="s">
        <v>12382</v>
      </c>
      <c r="D146" s="959" t="s">
        <v>12381</v>
      </c>
      <c r="E146" s="224" t="str">
        <f t="shared" si="17"/>
        <v>428046</v>
      </c>
      <c r="F146" s="207" t="s">
        <v>66</v>
      </c>
      <c r="G146" s="220" t="s">
        <v>12380</v>
      </c>
      <c r="H146" s="223" t="s">
        <v>12379</v>
      </c>
      <c r="J146" s="225">
        <v>1</v>
      </c>
      <c r="K146" s="212">
        <v>1799.9999999999998</v>
      </c>
      <c r="L146" s="263">
        <f t="shared" si="16"/>
        <v>1980</v>
      </c>
      <c r="M146" s="288" t="s">
        <v>1671</v>
      </c>
      <c r="O146" s="219"/>
      <c r="P146" s="225"/>
      <c r="Q146" s="227"/>
      <c r="R146" s="289"/>
      <c r="S146" s="242"/>
      <c r="T146" s="219"/>
      <c r="U146" s="287"/>
      <c r="V146" s="287"/>
      <c r="W146" s="287"/>
      <c r="X146" s="287"/>
      <c r="Y146" s="219"/>
      <c r="Z146" s="287"/>
      <c r="AA146" s="287"/>
      <c r="AB146" s="287"/>
      <c r="AC146" s="287"/>
      <c r="AD146" s="211"/>
      <c r="AE146" s="211"/>
      <c r="AF146" s="211"/>
      <c r="AG146" s="211"/>
      <c r="AH146" s="211"/>
      <c r="AI146" s="228" t="s">
        <v>1709</v>
      </c>
      <c r="AJ146" s="286" t="s">
        <v>1708</v>
      </c>
      <c r="AK146" s="228" t="s">
        <v>1724</v>
      </c>
      <c r="AN146" s="211"/>
      <c r="AO146" s="211"/>
      <c r="AP146" s="229" t="s">
        <v>1717</v>
      </c>
      <c r="AQ146" s="285"/>
      <c r="AR146" s="207"/>
      <c r="AS146" s="207"/>
      <c r="AT146" s="207"/>
      <c r="AU146" s="207"/>
      <c r="AV146" s="207"/>
      <c r="AW146" s="207"/>
      <c r="AX146" s="207"/>
      <c r="AY146" s="207"/>
      <c r="AZ146" s="207"/>
      <c r="BA146" s="207"/>
      <c r="BB146" s="207"/>
      <c r="BC146" s="207"/>
      <c r="BD146" s="207"/>
      <c r="BE146" s="207"/>
      <c r="BF146" s="207"/>
      <c r="BG146" s="228"/>
      <c r="BH146" s="228"/>
      <c r="BI146" s="228"/>
      <c r="BJ146" s="246"/>
      <c r="BK146" s="255"/>
      <c r="BL146" s="228"/>
      <c r="BM146" s="228"/>
      <c r="BQ146" s="205" t="s">
        <v>1701</v>
      </c>
      <c r="BY146" s="254"/>
      <c r="DN146" s="284"/>
      <c r="DO146" s="283"/>
      <c r="DP146" s="278"/>
      <c r="DQ146" s="282"/>
      <c r="DR146" s="281"/>
      <c r="DS146" s="280"/>
      <c r="DT146" s="279"/>
      <c r="DU146" s="278"/>
      <c r="DV146" s="194"/>
    </row>
    <row r="147" spans="1:126" ht="16.350000000000001" customHeight="1">
      <c r="A147" s="437" t="s">
        <v>1799</v>
      </c>
      <c r="B147" s="227" t="s">
        <v>12378</v>
      </c>
      <c r="D147" s="959" t="s">
        <v>12377</v>
      </c>
      <c r="E147" s="224" t="str">
        <f t="shared" si="17"/>
        <v>428060</v>
      </c>
      <c r="F147" s="207" t="s">
        <v>66</v>
      </c>
      <c r="G147" s="220" t="s">
        <v>12376</v>
      </c>
      <c r="H147" s="223" t="s">
        <v>12375</v>
      </c>
      <c r="J147" s="225">
        <v>1</v>
      </c>
      <c r="K147" s="212">
        <v>1499.9999999999998</v>
      </c>
      <c r="L147" s="263">
        <f t="shared" si="16"/>
        <v>1649.9999999999998</v>
      </c>
      <c r="M147" s="288" t="s">
        <v>1671</v>
      </c>
      <c r="N147" s="290"/>
      <c r="O147" s="219"/>
      <c r="P147" s="225"/>
      <c r="Q147" s="227"/>
      <c r="R147" s="289"/>
      <c r="S147" s="242"/>
      <c r="T147" s="219"/>
      <c r="U147" s="287"/>
      <c r="V147" s="287"/>
      <c r="W147" s="287"/>
      <c r="X147" s="287"/>
      <c r="Y147" s="219"/>
      <c r="Z147" s="287"/>
      <c r="AA147" s="287"/>
      <c r="AB147" s="287"/>
      <c r="AC147" s="287"/>
      <c r="AD147" s="211"/>
      <c r="AE147" s="211"/>
      <c r="AF147" s="211"/>
      <c r="AG147" s="211"/>
      <c r="AH147" s="211"/>
      <c r="AI147" s="228" t="s">
        <v>1709</v>
      </c>
      <c r="AJ147" s="286" t="s">
        <v>1708</v>
      </c>
      <c r="AK147" s="228" t="s">
        <v>1724</v>
      </c>
      <c r="AN147" s="211"/>
      <c r="AO147" s="211"/>
      <c r="AP147" s="229" t="s">
        <v>1717</v>
      </c>
      <c r="AQ147" s="285"/>
      <c r="AR147" s="207"/>
      <c r="AS147" s="207"/>
      <c r="AT147" s="207"/>
      <c r="AU147" s="207"/>
      <c r="AV147" s="207"/>
      <c r="AW147" s="207"/>
      <c r="AX147" s="207"/>
      <c r="AY147" s="207"/>
      <c r="AZ147" s="207"/>
      <c r="BA147" s="207"/>
      <c r="BB147" s="207"/>
      <c r="BC147" s="207"/>
      <c r="BD147" s="207"/>
      <c r="BE147" s="207"/>
      <c r="BF147" s="207"/>
      <c r="BG147" s="228"/>
      <c r="BH147" s="228"/>
      <c r="BI147" s="228"/>
      <c r="BJ147" s="246"/>
      <c r="BK147" s="255"/>
      <c r="BL147" s="228"/>
      <c r="BM147" s="228"/>
      <c r="BN147" s="437"/>
      <c r="BO147" s="717"/>
      <c r="BP147" s="204" t="s">
        <v>1701</v>
      </c>
      <c r="BQ147" s="205" t="s">
        <v>1701</v>
      </c>
      <c r="BY147" s="254"/>
      <c r="DN147" s="284"/>
      <c r="DO147" s="283"/>
      <c r="DP147" s="278"/>
      <c r="DQ147" s="282"/>
      <c r="DR147" s="281"/>
      <c r="DS147" s="280"/>
      <c r="DT147" s="279"/>
      <c r="DU147" s="278"/>
      <c r="DV147" s="194"/>
    </row>
    <row r="148" spans="1:126" ht="16.350000000000001" customHeight="1">
      <c r="A148" s="207" t="s">
        <v>1799</v>
      </c>
      <c r="B148" s="227" t="s">
        <v>12374</v>
      </c>
      <c r="D148" s="959" t="s">
        <v>12373</v>
      </c>
      <c r="E148" s="224" t="str">
        <f t="shared" si="17"/>
        <v>428084</v>
      </c>
      <c r="F148" s="207" t="s">
        <v>66</v>
      </c>
      <c r="G148" s="220" t="s">
        <v>12372</v>
      </c>
      <c r="H148" s="223" t="s">
        <v>12371</v>
      </c>
      <c r="J148" s="225">
        <v>1</v>
      </c>
      <c r="K148" s="212">
        <v>1499.9999999999998</v>
      </c>
      <c r="L148" s="263">
        <f t="shared" si="16"/>
        <v>1649.9999999999998</v>
      </c>
      <c r="M148" s="288" t="s">
        <v>1671</v>
      </c>
      <c r="N148" s="290"/>
      <c r="O148" s="219"/>
      <c r="P148" s="225"/>
      <c r="Q148" s="227"/>
      <c r="R148" s="289"/>
      <c r="S148" s="242"/>
      <c r="T148" s="219"/>
      <c r="U148" s="287"/>
      <c r="V148" s="287"/>
      <c r="W148" s="287"/>
      <c r="X148" s="287"/>
      <c r="Y148" s="219"/>
      <c r="Z148" s="287"/>
      <c r="AA148" s="287"/>
      <c r="AB148" s="287"/>
      <c r="AC148" s="287"/>
      <c r="AD148" s="211"/>
      <c r="AE148" s="211"/>
      <c r="AF148" s="211"/>
      <c r="AG148" s="211"/>
      <c r="AH148" s="211"/>
      <c r="AI148" s="228" t="s">
        <v>1709</v>
      </c>
      <c r="AJ148" s="286" t="s">
        <v>1708</v>
      </c>
      <c r="AK148" s="228" t="s">
        <v>1724</v>
      </c>
      <c r="AN148" s="211"/>
      <c r="AO148" s="211"/>
      <c r="AP148" s="229" t="s">
        <v>1717</v>
      </c>
      <c r="AQ148" s="285"/>
      <c r="AR148" s="207"/>
      <c r="AS148" s="207"/>
      <c r="AT148" s="207"/>
      <c r="AU148" s="207"/>
      <c r="AV148" s="207"/>
      <c r="AW148" s="207"/>
      <c r="AX148" s="207"/>
      <c r="AY148" s="207"/>
      <c r="AZ148" s="207"/>
      <c r="BA148" s="207"/>
      <c r="BB148" s="207"/>
      <c r="BC148" s="207"/>
      <c r="BD148" s="207"/>
      <c r="BE148" s="207"/>
      <c r="BF148" s="207"/>
      <c r="BG148" s="228"/>
      <c r="BH148" s="228"/>
      <c r="BI148" s="228"/>
      <c r="BJ148" s="246"/>
      <c r="BK148" s="255"/>
      <c r="BL148" s="228"/>
      <c r="BM148" s="228"/>
      <c r="BQ148" s="205" t="s">
        <v>1701</v>
      </c>
      <c r="BY148" s="254"/>
      <c r="DN148" s="284"/>
      <c r="DO148" s="283"/>
      <c r="DP148" s="278"/>
      <c r="DQ148" s="282"/>
      <c r="DR148" s="281"/>
      <c r="DS148" s="280"/>
      <c r="DT148" s="279"/>
      <c r="DU148" s="278"/>
      <c r="DV148" s="194"/>
    </row>
    <row r="149" spans="1:126" ht="16.350000000000001" customHeight="1">
      <c r="A149" s="207" t="s">
        <v>1746</v>
      </c>
      <c r="B149" s="227" t="s">
        <v>12370</v>
      </c>
      <c r="D149" s="959" t="s">
        <v>12369</v>
      </c>
      <c r="E149" s="224" t="str">
        <f t="shared" si="17"/>
        <v>428091</v>
      </c>
      <c r="F149" s="207" t="s">
        <v>66</v>
      </c>
      <c r="G149" s="220" t="s">
        <v>12368</v>
      </c>
      <c r="H149" s="223" t="s">
        <v>12367</v>
      </c>
      <c r="J149" s="225">
        <v>1</v>
      </c>
      <c r="K149" s="212">
        <v>1500</v>
      </c>
      <c r="L149" s="263">
        <f t="shared" si="16"/>
        <v>1650.0000000000002</v>
      </c>
      <c r="M149" s="288" t="s">
        <v>900</v>
      </c>
      <c r="O149" s="219"/>
      <c r="P149" s="245"/>
      <c r="Q149" s="244"/>
      <c r="R149" s="261">
        <v>410</v>
      </c>
      <c r="S149" s="242">
        <v>410</v>
      </c>
      <c r="T149" s="260" t="s">
        <v>1964</v>
      </c>
      <c r="U149" s="248">
        <f>VLOOKUP(T149,'[1]段ボール 送料'!$H$16:$X$1013,16,FALSE)</f>
        <v>1390</v>
      </c>
      <c r="V149" s="248">
        <f>VLOOKUP(T149,'[1]段ボール 送料'!$H$16:$X$1013,13,FALSE)</f>
        <v>200</v>
      </c>
      <c r="W149" s="248">
        <f>VLOOKUP(T149,'[1]段ボール 送料'!$H$16:$X$1013,14,FALSE)</f>
        <v>125</v>
      </c>
      <c r="X149" s="248">
        <f>VLOOKUP(T149,'[1]段ボール 送料'!$H$16:$X$1013,15,FALSE)</f>
        <v>1065</v>
      </c>
      <c r="Y149" s="219"/>
      <c r="Z149" s="248"/>
      <c r="AA149" s="248"/>
      <c r="AB149" s="248"/>
      <c r="AC149" s="248"/>
      <c r="AD149" s="337"/>
      <c r="AE149" s="337"/>
      <c r="AF149" s="337"/>
      <c r="AG149" s="337"/>
      <c r="AH149" s="337"/>
      <c r="AI149" s="228" t="s">
        <v>1709</v>
      </c>
      <c r="AJ149" s="286" t="s">
        <v>1708</v>
      </c>
      <c r="AK149" s="228" t="s">
        <v>1724</v>
      </c>
      <c r="AL149" s="211">
        <v>200</v>
      </c>
      <c r="AM149" s="211">
        <f>AN149+AO149</f>
        <v>1340</v>
      </c>
      <c r="AN149" s="337">
        <f>VLOOKUP(T149,'[1]段ボール 送料'!$H$16:$X$1013,6,FALSE)</f>
        <v>160</v>
      </c>
      <c r="AO149" s="337">
        <f>VLOOKUP(T149,'[1]段ボール 送料'!$H$16:$X$1013,17,FALSE)</f>
        <v>1180</v>
      </c>
      <c r="AP149" s="229" t="s">
        <v>2139</v>
      </c>
      <c r="AQ149" s="336"/>
      <c r="AR149" s="207"/>
      <c r="AS149" s="207"/>
      <c r="AT149" s="207"/>
      <c r="AU149" s="207"/>
      <c r="AV149" s="207"/>
      <c r="AW149" s="207"/>
      <c r="AX149" s="207"/>
      <c r="AY149" s="207"/>
      <c r="AZ149" s="207"/>
      <c r="BA149" s="207"/>
      <c r="BB149" s="207"/>
      <c r="BC149" s="207"/>
      <c r="BD149" s="207"/>
      <c r="BE149" s="207"/>
      <c r="BF149" s="207"/>
      <c r="BG149" s="228"/>
      <c r="BH149" s="228"/>
      <c r="BI149" s="228"/>
      <c r="BJ149" s="246"/>
      <c r="BK149" s="265" t="s">
        <v>1962</v>
      </c>
      <c r="BL149" s="228"/>
      <c r="BM149" s="228"/>
      <c r="BR149" s="204" t="s">
        <v>1702</v>
      </c>
      <c r="BY149" s="254"/>
      <c r="DN149" s="284"/>
      <c r="DO149" s="283"/>
      <c r="DP149" s="278"/>
      <c r="DQ149" s="282"/>
      <c r="DR149" s="281"/>
      <c r="DS149" s="280"/>
      <c r="DT149" s="279"/>
      <c r="DU149" s="278"/>
      <c r="DV149" s="194"/>
    </row>
    <row r="150" spans="1:126" ht="16.350000000000001" customHeight="1">
      <c r="A150" s="207" t="s">
        <v>1751</v>
      </c>
      <c r="B150" s="227" t="s">
        <v>12366</v>
      </c>
      <c r="D150" s="959" t="s">
        <v>12365</v>
      </c>
      <c r="E150" s="224" t="str">
        <f t="shared" si="17"/>
        <v>430988</v>
      </c>
      <c r="F150" s="207" t="s">
        <v>66</v>
      </c>
      <c r="G150" s="220" t="s">
        <v>12364</v>
      </c>
      <c r="H150" s="223" t="s">
        <v>12363</v>
      </c>
      <c r="J150" s="225">
        <v>1</v>
      </c>
      <c r="K150" s="212">
        <v>2500</v>
      </c>
      <c r="L150" s="263">
        <f t="shared" si="16"/>
        <v>2750</v>
      </c>
      <c r="M150" s="288" t="s">
        <v>1671</v>
      </c>
      <c r="O150" s="219"/>
      <c r="P150" s="225"/>
      <c r="Q150" s="227"/>
      <c r="R150" s="289"/>
      <c r="S150" s="242"/>
      <c r="T150" s="219"/>
      <c r="U150" s="287"/>
      <c r="V150" s="287"/>
      <c r="W150" s="287"/>
      <c r="X150" s="287"/>
      <c r="Y150" s="219"/>
      <c r="Z150" s="287"/>
      <c r="AA150" s="287"/>
      <c r="AB150" s="287"/>
      <c r="AC150" s="287"/>
      <c r="AD150" s="211"/>
      <c r="AE150" s="211"/>
      <c r="AF150" s="211"/>
      <c r="AG150" s="211"/>
      <c r="AH150" s="211"/>
      <c r="AI150" s="228" t="s">
        <v>1709</v>
      </c>
      <c r="AJ150" s="286" t="s">
        <v>1708</v>
      </c>
      <c r="AK150" s="228" t="s">
        <v>1724</v>
      </c>
      <c r="AN150" s="211"/>
      <c r="AO150" s="211"/>
      <c r="AP150" s="229" t="s">
        <v>1717</v>
      </c>
      <c r="AQ150" s="285"/>
      <c r="AR150" s="207"/>
      <c r="AS150" s="207"/>
      <c r="AT150" s="207"/>
      <c r="AU150" s="207"/>
      <c r="AV150" s="207"/>
      <c r="AW150" s="207"/>
      <c r="AX150" s="207"/>
      <c r="AY150" s="207"/>
      <c r="AZ150" s="207"/>
      <c r="BA150" s="207"/>
      <c r="BB150" s="207"/>
      <c r="BC150" s="207"/>
      <c r="BD150" s="207"/>
      <c r="BE150" s="207"/>
      <c r="BF150" s="207"/>
      <c r="BG150" s="228"/>
      <c r="BH150" s="228"/>
      <c r="BI150" s="228"/>
      <c r="BJ150" s="246"/>
      <c r="BK150" s="255"/>
      <c r="BL150" s="228"/>
      <c r="BM150" s="228"/>
      <c r="BQ150" s="205" t="s">
        <v>1701</v>
      </c>
      <c r="BY150" s="254"/>
      <c r="DN150" s="284"/>
      <c r="DO150" s="283"/>
      <c r="DP150" s="278"/>
      <c r="DQ150" s="282"/>
      <c r="DR150" s="281"/>
      <c r="DS150" s="280"/>
      <c r="DT150" s="279"/>
      <c r="DU150" s="278"/>
      <c r="DV150" s="194"/>
    </row>
    <row r="151" spans="1:126" ht="16.350000000000001" customHeight="1">
      <c r="A151" s="207" t="s">
        <v>1825</v>
      </c>
      <c r="B151" s="227" t="s">
        <v>12362</v>
      </c>
      <c r="D151" s="959" t="s">
        <v>12361</v>
      </c>
      <c r="E151" s="224" t="str">
        <f t="shared" si="17"/>
        <v>428640</v>
      </c>
      <c r="F151" s="207" t="s">
        <v>66</v>
      </c>
      <c r="G151" s="220" t="s">
        <v>12360</v>
      </c>
      <c r="H151" s="223" t="s">
        <v>12359</v>
      </c>
      <c r="J151" s="225">
        <v>1</v>
      </c>
      <c r="K151" s="212">
        <v>899.99999999999989</v>
      </c>
      <c r="L151" s="263">
        <f t="shared" si="16"/>
        <v>990</v>
      </c>
      <c r="M151" s="288" t="s">
        <v>1671</v>
      </c>
      <c r="O151" s="219"/>
      <c r="P151" s="245"/>
      <c r="Q151" s="244"/>
      <c r="R151" s="261"/>
      <c r="S151" s="242"/>
      <c r="T151" s="219"/>
      <c r="U151" s="287"/>
      <c r="V151" s="287"/>
      <c r="W151" s="287"/>
      <c r="X151" s="287"/>
      <c r="Y151" s="219"/>
      <c r="Z151" s="287"/>
      <c r="AA151" s="287"/>
      <c r="AB151" s="287"/>
      <c r="AC151" s="287"/>
      <c r="AD151" s="211"/>
      <c r="AE151" s="211"/>
      <c r="AF151" s="211"/>
      <c r="AG151" s="211"/>
      <c r="AH151" s="211"/>
      <c r="AI151" s="228" t="s">
        <v>1709</v>
      </c>
      <c r="AJ151" s="286" t="s">
        <v>1708</v>
      </c>
      <c r="AK151" s="228" t="s">
        <v>1724</v>
      </c>
      <c r="AN151" s="211"/>
      <c r="AO151" s="211"/>
      <c r="AP151" s="229" t="s">
        <v>1717</v>
      </c>
      <c r="AQ151" s="285"/>
      <c r="AR151" s="207"/>
      <c r="AS151" s="207"/>
      <c r="AT151" s="207"/>
      <c r="AU151" s="207"/>
      <c r="AV151" s="207"/>
      <c r="AW151" s="207"/>
      <c r="AX151" s="207"/>
      <c r="AY151" s="207"/>
      <c r="AZ151" s="207"/>
      <c r="BA151" s="207"/>
      <c r="BB151" s="207"/>
      <c r="BC151" s="207"/>
      <c r="BD151" s="207"/>
      <c r="BE151" s="207"/>
      <c r="BF151" s="207"/>
      <c r="BG151" s="228"/>
      <c r="BH151" s="228"/>
      <c r="BI151" s="228"/>
      <c r="BJ151" s="246"/>
      <c r="BK151" s="255"/>
      <c r="BL151" s="228"/>
      <c r="BM151" s="228"/>
      <c r="BQ151" s="205" t="s">
        <v>1701</v>
      </c>
      <c r="BY151" s="254"/>
      <c r="DN151" s="284"/>
      <c r="DO151" s="283"/>
      <c r="DP151" s="278"/>
      <c r="DQ151" s="282"/>
      <c r="DR151" s="281"/>
      <c r="DS151" s="280"/>
      <c r="DT151" s="279"/>
      <c r="DU151" s="278"/>
      <c r="DV151" s="194"/>
    </row>
    <row r="152" spans="1:126" ht="16.350000000000001" customHeight="1">
      <c r="A152" s="207" t="s">
        <v>1729</v>
      </c>
      <c r="B152" s="227" t="s">
        <v>12358</v>
      </c>
      <c r="D152" s="959" t="s">
        <v>12357</v>
      </c>
      <c r="E152" s="224" t="str">
        <f t="shared" si="17"/>
        <v>427407</v>
      </c>
      <c r="F152" s="207" t="s">
        <v>66</v>
      </c>
      <c r="G152" s="220" t="s">
        <v>12356</v>
      </c>
      <c r="H152" s="223" t="s">
        <v>1725</v>
      </c>
      <c r="J152" s="225">
        <v>1</v>
      </c>
      <c r="K152" s="212">
        <v>249.99999999999997</v>
      </c>
      <c r="L152" s="263">
        <f t="shared" si="16"/>
        <v>275</v>
      </c>
      <c r="M152" s="288" t="s">
        <v>1671</v>
      </c>
      <c r="O152" s="219"/>
      <c r="P152" s="245"/>
      <c r="Q152" s="244"/>
      <c r="R152" s="261"/>
      <c r="S152" s="242"/>
      <c r="T152" s="219"/>
      <c r="U152" s="287"/>
      <c r="V152" s="287"/>
      <c r="W152" s="287"/>
      <c r="X152" s="287"/>
      <c r="Y152" s="219"/>
      <c r="Z152" s="287"/>
      <c r="AA152" s="287"/>
      <c r="AB152" s="287"/>
      <c r="AC152" s="287"/>
      <c r="AD152" s="211"/>
      <c r="AE152" s="211"/>
      <c r="AF152" s="211"/>
      <c r="AG152" s="211"/>
      <c r="AH152" s="211"/>
      <c r="AI152" s="228" t="s">
        <v>1709</v>
      </c>
      <c r="AJ152" s="286" t="s">
        <v>1708</v>
      </c>
      <c r="AK152" s="228" t="s">
        <v>1724</v>
      </c>
      <c r="AN152" s="211"/>
      <c r="AO152" s="211"/>
      <c r="AP152" s="229" t="s">
        <v>1717</v>
      </c>
      <c r="AQ152" s="285"/>
      <c r="AR152" s="207"/>
      <c r="AS152" s="207"/>
      <c r="AT152" s="207"/>
      <c r="AU152" s="207"/>
      <c r="AV152" s="207"/>
      <c r="AW152" s="207"/>
      <c r="AX152" s="207"/>
      <c r="AY152" s="207"/>
      <c r="AZ152" s="207"/>
      <c r="BA152" s="207"/>
      <c r="BB152" s="207"/>
      <c r="BC152" s="207"/>
      <c r="BD152" s="207"/>
      <c r="BE152" s="207"/>
      <c r="BF152" s="207"/>
      <c r="BG152" s="228"/>
      <c r="BH152" s="228"/>
      <c r="BI152" s="228"/>
      <c r="BJ152" s="246"/>
      <c r="BK152" s="255"/>
      <c r="BL152" s="228"/>
      <c r="BM152" s="228"/>
      <c r="BQ152" s="205" t="s">
        <v>1701</v>
      </c>
      <c r="BY152" s="254"/>
      <c r="DN152" s="284"/>
      <c r="DO152" s="283"/>
      <c r="DP152" s="278"/>
      <c r="DQ152" s="282"/>
      <c r="DR152" s="281"/>
      <c r="DS152" s="280"/>
      <c r="DT152" s="279"/>
      <c r="DU152" s="278"/>
      <c r="DV152" s="194"/>
    </row>
    <row r="153" spans="1:126" ht="16.350000000000001" customHeight="1">
      <c r="A153" s="322"/>
      <c r="B153" s="226" t="s">
        <v>12355</v>
      </c>
      <c r="C153" s="226" t="s">
        <v>12354</v>
      </c>
      <c r="D153" s="376" t="s">
        <v>12353</v>
      </c>
      <c r="E153" s="224" t="str">
        <f>MID(D153,9,10)</f>
        <v>741685</v>
      </c>
      <c r="F153" s="322" t="s">
        <v>12345</v>
      </c>
      <c r="G153" s="220" t="s">
        <v>12352</v>
      </c>
      <c r="H153" s="223" t="s">
        <v>12340</v>
      </c>
      <c r="I153" s="223"/>
      <c r="J153" s="225">
        <v>1</v>
      </c>
      <c r="K153" s="302">
        <v>650</v>
      </c>
      <c r="L153" s="232">
        <f t="shared" si="16"/>
        <v>715.00000000000011</v>
      </c>
      <c r="M153" s="351" t="s">
        <v>1434</v>
      </c>
      <c r="N153" s="229"/>
      <c r="O153" s="229"/>
      <c r="P153" s="245"/>
      <c r="Q153" s="312"/>
      <c r="R153" s="382"/>
      <c r="S153" s="242" t="s">
        <v>12351</v>
      </c>
      <c r="T153" s="618"/>
      <c r="U153" s="303"/>
      <c r="V153" s="303"/>
      <c r="W153" s="303"/>
      <c r="X153" s="303"/>
      <c r="Y153" s="618"/>
      <c r="Z153" s="303"/>
      <c r="AA153" s="303"/>
      <c r="AB153" s="303"/>
      <c r="AC153" s="303"/>
      <c r="AD153" s="311"/>
      <c r="AE153" s="311"/>
      <c r="AF153" s="311"/>
      <c r="AG153" s="311"/>
      <c r="AH153" s="311"/>
      <c r="AJ153" s="286"/>
      <c r="AK153" s="213"/>
      <c r="AL153" s="311"/>
      <c r="AM153" s="311"/>
      <c r="AN153" s="311"/>
      <c r="AO153" s="311"/>
      <c r="AP153" s="229"/>
      <c r="AQ153" s="310"/>
      <c r="AR153" s="207"/>
      <c r="AS153" s="207"/>
      <c r="AT153" s="207"/>
      <c r="AU153" s="207"/>
      <c r="AV153" s="207"/>
      <c r="AW153" s="207"/>
      <c r="AX153" s="207"/>
      <c r="AY153" s="207"/>
      <c r="AZ153" s="207"/>
      <c r="BA153" s="207"/>
      <c r="BB153" s="207"/>
      <c r="BC153" s="207"/>
      <c r="BD153" s="207"/>
      <c r="BE153" s="207"/>
      <c r="BF153" s="207"/>
      <c r="BG153" s="300"/>
      <c r="BH153" s="300"/>
      <c r="BI153" s="299"/>
      <c r="BJ153" s="246"/>
      <c r="BK153" s="255"/>
      <c r="BL153" s="213"/>
      <c r="BM153" s="213"/>
      <c r="BN153" s="322"/>
      <c r="BO153" s="321"/>
      <c r="BY153" s="254"/>
      <c r="DN153" s="284"/>
      <c r="DO153" s="283"/>
      <c r="DP153" s="278"/>
      <c r="DQ153" s="282"/>
      <c r="DR153" s="281"/>
      <c r="DS153" s="280"/>
      <c r="DT153" s="279"/>
      <c r="DU153" s="278"/>
      <c r="DV153" s="194"/>
    </row>
    <row r="154" spans="1:126" ht="16.350000000000001" customHeight="1">
      <c r="A154" s="322"/>
      <c r="B154" s="226" t="s">
        <v>12350</v>
      </c>
      <c r="C154" s="226" t="s">
        <v>12349</v>
      </c>
      <c r="D154" s="376" t="s">
        <v>12348</v>
      </c>
      <c r="E154" s="224" t="str">
        <f>MID(D154,9,10)</f>
        <v>741692</v>
      </c>
      <c r="F154" s="322" t="s">
        <v>12345</v>
      </c>
      <c r="G154" s="220" t="s">
        <v>12347</v>
      </c>
      <c r="H154" s="223" t="s">
        <v>12340</v>
      </c>
      <c r="I154" s="223"/>
      <c r="J154" s="225">
        <v>1</v>
      </c>
      <c r="K154" s="302">
        <v>650</v>
      </c>
      <c r="L154" s="232">
        <f t="shared" si="16"/>
        <v>715.00000000000011</v>
      </c>
      <c r="M154" s="351" t="s">
        <v>1434</v>
      </c>
      <c r="N154" s="229"/>
      <c r="O154" s="229"/>
      <c r="P154" s="245"/>
      <c r="Q154" s="312"/>
      <c r="R154" s="382"/>
      <c r="S154" s="242" t="s">
        <v>12346</v>
      </c>
      <c r="T154" s="618"/>
      <c r="U154" s="303"/>
      <c r="V154" s="303"/>
      <c r="W154" s="303"/>
      <c r="X154" s="303"/>
      <c r="Y154" s="618"/>
      <c r="Z154" s="303"/>
      <c r="AA154" s="303"/>
      <c r="AB154" s="303"/>
      <c r="AC154" s="303"/>
      <c r="AD154" s="311"/>
      <c r="AE154" s="311"/>
      <c r="AF154" s="311"/>
      <c r="AG154" s="311"/>
      <c r="AH154" s="311"/>
      <c r="AJ154" s="286"/>
      <c r="AK154" s="213"/>
      <c r="AL154" s="311"/>
      <c r="AM154" s="311"/>
      <c r="AN154" s="311"/>
      <c r="AO154" s="311"/>
      <c r="AP154" s="229"/>
      <c r="AQ154" s="310"/>
      <c r="AR154" s="207"/>
      <c r="AS154" s="207"/>
      <c r="AT154" s="207"/>
      <c r="AU154" s="207"/>
      <c r="AV154" s="207"/>
      <c r="AW154" s="207"/>
      <c r="AX154" s="207"/>
      <c r="AY154" s="207"/>
      <c r="AZ154" s="207"/>
      <c r="BA154" s="207"/>
      <c r="BB154" s="207"/>
      <c r="BC154" s="207"/>
      <c r="BD154" s="207"/>
      <c r="BE154" s="207"/>
      <c r="BF154" s="207"/>
      <c r="BG154" s="300"/>
      <c r="BH154" s="300"/>
      <c r="BI154" s="299"/>
      <c r="BJ154" s="246"/>
      <c r="BK154" s="255"/>
      <c r="BL154" s="213"/>
      <c r="BM154" s="213"/>
      <c r="BN154" s="322"/>
      <c r="BO154" s="321"/>
      <c r="BY154" s="254"/>
      <c r="DN154" s="284"/>
      <c r="DO154" s="283"/>
      <c r="DP154" s="278"/>
      <c r="DQ154" s="282"/>
      <c r="DR154" s="281"/>
      <c r="DS154" s="280"/>
      <c r="DT154" s="279"/>
      <c r="DU154" s="278"/>
      <c r="DV154" s="194"/>
    </row>
    <row r="155" spans="1:126" ht="16.350000000000001" customHeight="1">
      <c r="A155" s="322"/>
      <c r="B155" s="226" t="s">
        <v>12344</v>
      </c>
      <c r="C155" s="226" t="s">
        <v>12343</v>
      </c>
      <c r="D155" s="376" t="s">
        <v>12342</v>
      </c>
      <c r="E155" s="224" t="str">
        <f>MID(D155,9,10)</f>
        <v>741708</v>
      </c>
      <c r="F155" s="322" t="s">
        <v>12345</v>
      </c>
      <c r="G155" s="220" t="s">
        <v>12341</v>
      </c>
      <c r="H155" s="223" t="s">
        <v>12340</v>
      </c>
      <c r="I155" s="223"/>
      <c r="J155" s="225">
        <v>1</v>
      </c>
      <c r="K155" s="302">
        <v>650</v>
      </c>
      <c r="L155" s="232">
        <f t="shared" si="16"/>
        <v>715.00000000000011</v>
      </c>
      <c r="M155" s="351" t="s">
        <v>1434</v>
      </c>
      <c r="N155" s="229"/>
      <c r="O155" s="229"/>
      <c r="P155" s="245"/>
      <c r="Q155" s="312"/>
      <c r="R155" s="382"/>
      <c r="S155" s="242" t="s">
        <v>12339</v>
      </c>
      <c r="T155" s="618"/>
      <c r="U155" s="303"/>
      <c r="V155" s="303"/>
      <c r="W155" s="303"/>
      <c r="X155" s="303"/>
      <c r="Y155" s="618"/>
      <c r="Z155" s="303"/>
      <c r="AA155" s="303"/>
      <c r="AB155" s="303"/>
      <c r="AC155" s="303"/>
      <c r="AD155" s="311"/>
      <c r="AE155" s="311"/>
      <c r="AF155" s="311"/>
      <c r="AG155" s="311"/>
      <c r="AH155" s="311"/>
      <c r="AJ155" s="286"/>
      <c r="AK155" s="213"/>
      <c r="AL155" s="311"/>
      <c r="AM155" s="311"/>
      <c r="AN155" s="311"/>
      <c r="AO155" s="311"/>
      <c r="AP155" s="229"/>
      <c r="AQ155" s="310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7"/>
      <c r="BB155" s="207"/>
      <c r="BC155" s="207"/>
      <c r="BD155" s="207"/>
      <c r="BE155" s="207"/>
      <c r="BF155" s="207"/>
      <c r="BG155" s="300"/>
      <c r="BH155" s="300"/>
      <c r="BI155" s="299"/>
      <c r="BJ155" s="246"/>
      <c r="BK155" s="255"/>
      <c r="BL155" s="213"/>
      <c r="BM155" s="213"/>
      <c r="BN155" s="322"/>
      <c r="BO155" s="321"/>
      <c r="BY155" s="254"/>
      <c r="DN155" s="284"/>
      <c r="DO155" s="283"/>
      <c r="DP155" s="278"/>
      <c r="DQ155" s="282"/>
      <c r="DR155" s="281"/>
      <c r="DS155" s="280"/>
      <c r="DT155" s="279"/>
      <c r="DU155" s="278"/>
      <c r="DV155" s="194"/>
    </row>
    <row r="156" spans="1:126" ht="16.350000000000001" customHeight="1">
      <c r="A156" s="207" t="s">
        <v>1729</v>
      </c>
      <c r="B156" s="227" t="s">
        <v>12338</v>
      </c>
      <c r="D156" s="959" t="s">
        <v>12337</v>
      </c>
      <c r="E156" s="224" t="str">
        <f t="shared" ref="E156:E161" si="18">MID(D156,8,10)</f>
        <v>428558</v>
      </c>
      <c r="F156" s="207" t="s">
        <v>66</v>
      </c>
      <c r="G156" s="220" t="s">
        <v>12336</v>
      </c>
      <c r="H156" s="223" t="s">
        <v>12335</v>
      </c>
      <c r="J156" s="225">
        <v>1</v>
      </c>
      <c r="K156" s="212">
        <v>1200</v>
      </c>
      <c r="L156" s="263">
        <f t="shared" si="16"/>
        <v>1320</v>
      </c>
      <c r="M156" s="288" t="s">
        <v>1671</v>
      </c>
      <c r="O156" s="219"/>
      <c r="P156" s="245"/>
      <c r="Q156" s="244"/>
      <c r="R156" s="261"/>
      <c r="S156" s="242"/>
      <c r="T156" s="219"/>
      <c r="U156" s="287"/>
      <c r="V156" s="287"/>
      <c r="W156" s="287"/>
      <c r="X156" s="287"/>
      <c r="Y156" s="219"/>
      <c r="Z156" s="287"/>
      <c r="AA156" s="287"/>
      <c r="AB156" s="287"/>
      <c r="AC156" s="287"/>
      <c r="AD156" s="211"/>
      <c r="AE156" s="211"/>
      <c r="AF156" s="211"/>
      <c r="AG156" s="211"/>
      <c r="AH156" s="211"/>
      <c r="AI156" s="228" t="s">
        <v>1709</v>
      </c>
      <c r="AJ156" s="286" t="s">
        <v>1708</v>
      </c>
      <c r="AK156" s="228" t="s">
        <v>1724</v>
      </c>
      <c r="AN156" s="211"/>
      <c r="AO156" s="211"/>
      <c r="AP156" s="229" t="s">
        <v>1717</v>
      </c>
      <c r="AQ156" s="285"/>
      <c r="AR156" s="207"/>
      <c r="AS156" s="207"/>
      <c r="AT156" s="207"/>
      <c r="AU156" s="207"/>
      <c r="AV156" s="207"/>
      <c r="AW156" s="207"/>
      <c r="AX156" s="207"/>
      <c r="AY156" s="207"/>
      <c r="AZ156" s="207"/>
      <c r="BA156" s="207"/>
      <c r="BB156" s="207"/>
      <c r="BC156" s="207"/>
      <c r="BD156" s="207"/>
      <c r="BE156" s="207"/>
      <c r="BF156" s="207"/>
      <c r="BG156" s="228"/>
      <c r="BH156" s="228"/>
      <c r="BI156" s="228"/>
      <c r="BJ156" s="246"/>
      <c r="BK156" s="255"/>
      <c r="BL156" s="228"/>
      <c r="BM156" s="228"/>
      <c r="BQ156" s="205" t="s">
        <v>1701</v>
      </c>
      <c r="BY156" s="254"/>
      <c r="DN156" s="284"/>
      <c r="DO156" s="283"/>
      <c r="DP156" s="278"/>
      <c r="DQ156" s="282"/>
      <c r="DR156" s="281"/>
      <c r="DS156" s="280"/>
      <c r="DT156" s="279"/>
      <c r="DU156" s="278"/>
      <c r="DV156" s="194"/>
    </row>
    <row r="157" spans="1:126" ht="16.350000000000001" customHeight="1">
      <c r="A157" s="207" t="s">
        <v>1741</v>
      </c>
      <c r="B157" s="227" t="s">
        <v>12334</v>
      </c>
      <c r="D157" s="376" t="s">
        <v>12333</v>
      </c>
      <c r="E157" s="224" t="str">
        <f t="shared" si="18"/>
        <v>425021</v>
      </c>
      <c r="F157" s="207" t="s">
        <v>66</v>
      </c>
      <c r="G157" s="220" t="s">
        <v>12332</v>
      </c>
      <c r="H157" s="223" t="s">
        <v>12331</v>
      </c>
      <c r="J157" s="222">
        <v>1</v>
      </c>
      <c r="K157" s="212">
        <v>4800</v>
      </c>
      <c r="L157" s="232">
        <f t="shared" si="16"/>
        <v>5280</v>
      </c>
      <c r="M157" s="288" t="s">
        <v>1671</v>
      </c>
      <c r="O157" s="219"/>
      <c r="P157" s="245"/>
      <c r="Q157" s="244"/>
      <c r="R157" s="261"/>
      <c r="S157" s="338"/>
      <c r="T157" s="219" t="s">
        <v>1875</v>
      </c>
      <c r="U157" s="248">
        <f>VLOOKUP(T157,'[1]段ボール 送料'!$H$16:$X$1013,16,FALSE)</f>
        <v>1390</v>
      </c>
      <c r="V157" s="248">
        <f>VLOOKUP(T157,'[1]段ボール 送料'!$H$16:$X$1013,13,FALSE)</f>
        <v>200</v>
      </c>
      <c r="W157" s="248">
        <f>VLOOKUP(T157,'[1]段ボール 送料'!$H$16:$X$1013,14,FALSE)</f>
        <v>125</v>
      </c>
      <c r="X157" s="248">
        <f>VLOOKUP(T157,'[1]段ボール 送料'!$H$16:$X$1013,15,FALSE)</f>
        <v>1065</v>
      </c>
      <c r="Y157" s="219"/>
      <c r="Z157" s="248"/>
      <c r="AA157" s="248"/>
      <c r="AB157" s="248"/>
      <c r="AC157" s="248"/>
      <c r="AD157" s="337"/>
      <c r="AE157" s="337"/>
      <c r="AF157" s="337"/>
      <c r="AG157" s="337"/>
      <c r="AH157" s="337"/>
      <c r="AI157" s="213" t="s">
        <v>1709</v>
      </c>
      <c r="AJ157" s="286" t="s">
        <v>1693</v>
      </c>
      <c r="AK157" s="228" t="s">
        <v>1724</v>
      </c>
      <c r="AL157" s="211">
        <v>499</v>
      </c>
      <c r="AM157" s="211">
        <f>AN157+AO157</f>
        <v>1340</v>
      </c>
      <c r="AN157" s="337">
        <f>VLOOKUP(T157,'[1]段ボール 送料'!$H$16:$X$1013,6,FALSE)</f>
        <v>160</v>
      </c>
      <c r="AO157" s="337">
        <f>VLOOKUP(T157,'[1]段ボール 送料'!$H$16:$X$1013,17,FALSE)</f>
        <v>1180</v>
      </c>
      <c r="AP157" s="229" t="s">
        <v>1706</v>
      </c>
      <c r="AQ157" s="336"/>
      <c r="AR157" s="207"/>
      <c r="AS157" s="207"/>
      <c r="AT157" s="207"/>
      <c r="AU157" s="207"/>
      <c r="AV157" s="207"/>
      <c r="AW157" s="207"/>
      <c r="AX157" s="207"/>
      <c r="AY157" s="207"/>
      <c r="AZ157" s="207"/>
      <c r="BA157" s="207"/>
      <c r="BB157" s="207"/>
      <c r="BC157" s="207"/>
      <c r="BD157" s="207"/>
      <c r="BE157" s="207"/>
      <c r="BF157" s="207"/>
      <c r="BG157" s="228"/>
      <c r="BH157" s="228"/>
      <c r="BI157" s="228"/>
      <c r="BJ157" s="246"/>
      <c r="BK157" s="265" t="s">
        <v>12330</v>
      </c>
      <c r="BL157" s="228"/>
      <c r="BM157" s="228"/>
      <c r="BX157" s="204" t="s">
        <v>1873</v>
      </c>
      <c r="BY157" s="254"/>
      <c r="DN157" s="284"/>
      <c r="DO157" s="283"/>
      <c r="DP157" s="278"/>
      <c r="DQ157" s="282"/>
      <c r="DR157" s="281"/>
      <c r="DS157" s="280"/>
      <c r="DT157" s="279"/>
      <c r="DU157" s="278"/>
      <c r="DV157" s="194"/>
    </row>
    <row r="158" spans="1:126" ht="16.350000000000001" customHeight="1">
      <c r="A158" s="207" t="s">
        <v>1799</v>
      </c>
      <c r="B158" s="227" t="s">
        <v>12329</v>
      </c>
      <c r="D158" s="959" t="s">
        <v>12328</v>
      </c>
      <c r="E158" s="224" t="str">
        <f t="shared" si="18"/>
        <v>713774</v>
      </c>
      <c r="F158" s="207" t="s">
        <v>66</v>
      </c>
      <c r="G158" s="220" t="s">
        <v>12327</v>
      </c>
      <c r="H158" s="223" t="s">
        <v>12326</v>
      </c>
      <c r="J158" s="225">
        <v>1</v>
      </c>
      <c r="K158" s="212">
        <v>800</v>
      </c>
      <c r="L158" s="263">
        <f t="shared" si="16"/>
        <v>880.00000000000011</v>
      </c>
      <c r="M158" s="262" t="s">
        <v>947</v>
      </c>
      <c r="O158" s="219" t="s">
        <v>3767</v>
      </c>
      <c r="P158" s="245"/>
      <c r="Q158" s="244"/>
      <c r="R158" s="261"/>
      <c r="S158" s="242"/>
      <c r="T158" s="260" t="s">
        <v>1964</v>
      </c>
      <c r="U158" s="248">
        <f>VLOOKUP(T158,'[1]段ボール 送料'!$H$16:$X$1013,16,FALSE)</f>
        <v>1390</v>
      </c>
      <c r="V158" s="248">
        <f>VLOOKUP(T158,'[1]段ボール 送料'!$H$16:$X$1013,13,FALSE)</f>
        <v>200</v>
      </c>
      <c r="W158" s="248">
        <f>VLOOKUP(T158,'[1]段ボール 送料'!$H$16:$X$1013,14,FALSE)</f>
        <v>125</v>
      </c>
      <c r="X158" s="248">
        <f>VLOOKUP(T158,'[1]段ボール 送料'!$H$16:$X$1013,15,FALSE)</f>
        <v>1065</v>
      </c>
      <c r="Y158" s="219"/>
      <c r="Z158" s="248"/>
      <c r="AA158" s="248"/>
      <c r="AB158" s="248"/>
      <c r="AC158" s="248"/>
      <c r="AD158" s="337"/>
      <c r="AE158" s="337"/>
      <c r="AF158" s="337"/>
      <c r="AG158" s="337"/>
      <c r="AH158" s="337"/>
      <c r="AI158" s="228" t="s">
        <v>1709</v>
      </c>
      <c r="AJ158" s="286" t="s">
        <v>1708</v>
      </c>
      <c r="AK158" s="228" t="s">
        <v>1724</v>
      </c>
      <c r="AL158" s="211">
        <v>1</v>
      </c>
      <c r="AM158" s="211">
        <f>AN158+AO158</f>
        <v>1340</v>
      </c>
      <c r="AN158" s="337">
        <f>VLOOKUP(T158,'[1]段ボール 送料'!$H$16:$X$1013,6,FALSE)</f>
        <v>160</v>
      </c>
      <c r="AO158" s="337">
        <f>VLOOKUP(T158,'[1]段ボール 送料'!$H$16:$X$1013,17,FALSE)</f>
        <v>1180</v>
      </c>
      <c r="AP158" s="229" t="s">
        <v>1717</v>
      </c>
      <c r="AQ158" s="336"/>
      <c r="AR158" s="207"/>
      <c r="AS158" s="207"/>
      <c r="AT158" s="207"/>
      <c r="AU158" s="207"/>
      <c r="AV158" s="207"/>
      <c r="AW158" s="207"/>
      <c r="AX158" s="207"/>
      <c r="AY158" s="207"/>
      <c r="AZ158" s="207"/>
      <c r="BA158" s="207"/>
      <c r="BB158" s="207"/>
      <c r="BC158" s="207"/>
      <c r="BD158" s="207"/>
      <c r="BE158" s="207"/>
      <c r="BF158" s="207"/>
      <c r="BG158" s="228"/>
      <c r="BH158" s="228"/>
      <c r="BI158" s="228"/>
      <c r="BJ158" s="246"/>
      <c r="BK158" s="265" t="s">
        <v>2728</v>
      </c>
      <c r="BL158" s="228"/>
      <c r="BM158" s="228"/>
      <c r="BS158" s="204" t="s">
        <v>1702</v>
      </c>
      <c r="BY158" s="254"/>
      <c r="DN158" s="284"/>
      <c r="DO158" s="283"/>
      <c r="DP158" s="278"/>
      <c r="DQ158" s="282"/>
      <c r="DR158" s="281"/>
      <c r="DS158" s="280"/>
      <c r="DT158" s="279"/>
      <c r="DU158" s="278"/>
      <c r="DV158" s="194"/>
    </row>
    <row r="159" spans="1:126" ht="16.350000000000001" customHeight="1">
      <c r="A159" s="207" t="s">
        <v>1820</v>
      </c>
      <c r="B159" s="227" t="s">
        <v>12325</v>
      </c>
      <c r="D159" s="959" t="s">
        <v>12324</v>
      </c>
      <c r="E159" s="224" t="str">
        <f t="shared" si="18"/>
        <v>427841</v>
      </c>
      <c r="F159" s="207" t="s">
        <v>66</v>
      </c>
      <c r="G159" s="220" t="s">
        <v>12323</v>
      </c>
      <c r="H159" s="223" t="s">
        <v>12322</v>
      </c>
      <c r="J159" s="225">
        <v>1</v>
      </c>
      <c r="K159" s="212">
        <v>1499.9999999999998</v>
      </c>
      <c r="L159" s="263">
        <f t="shared" si="16"/>
        <v>1649.9999999999998</v>
      </c>
      <c r="M159" s="288" t="s">
        <v>1671</v>
      </c>
      <c r="O159" s="219"/>
      <c r="P159" s="245"/>
      <c r="Q159" s="244"/>
      <c r="R159" s="261"/>
      <c r="S159" s="242"/>
      <c r="T159" s="219"/>
      <c r="U159" s="287"/>
      <c r="V159" s="287"/>
      <c r="W159" s="287"/>
      <c r="X159" s="287"/>
      <c r="Y159" s="219"/>
      <c r="Z159" s="287"/>
      <c r="AA159" s="287"/>
      <c r="AB159" s="287"/>
      <c r="AC159" s="287"/>
      <c r="AD159" s="211"/>
      <c r="AE159" s="211"/>
      <c r="AF159" s="211"/>
      <c r="AG159" s="211"/>
      <c r="AH159" s="211"/>
      <c r="AI159" s="228" t="s">
        <v>1709</v>
      </c>
      <c r="AJ159" s="286" t="s">
        <v>1708</v>
      </c>
      <c r="AK159" s="228" t="s">
        <v>1724</v>
      </c>
      <c r="AN159" s="211"/>
      <c r="AO159" s="211"/>
      <c r="AP159" s="229" t="s">
        <v>1717</v>
      </c>
      <c r="AQ159" s="285"/>
      <c r="AR159" s="207"/>
      <c r="AS159" s="207"/>
      <c r="AT159" s="207"/>
      <c r="AU159" s="207"/>
      <c r="AV159" s="207"/>
      <c r="AW159" s="207"/>
      <c r="AX159" s="207"/>
      <c r="AY159" s="207"/>
      <c r="AZ159" s="207"/>
      <c r="BA159" s="207"/>
      <c r="BB159" s="207"/>
      <c r="BC159" s="207"/>
      <c r="BD159" s="207"/>
      <c r="BE159" s="207"/>
      <c r="BF159" s="207"/>
      <c r="BG159" s="228"/>
      <c r="BH159" s="228"/>
      <c r="BI159" s="228"/>
      <c r="BJ159" s="246"/>
      <c r="BK159" s="255"/>
      <c r="BL159" s="228"/>
      <c r="BM159" s="228"/>
      <c r="BQ159" s="205" t="s">
        <v>1701</v>
      </c>
      <c r="BY159" s="254"/>
      <c r="DN159" s="284"/>
      <c r="DO159" s="283"/>
      <c r="DP159" s="278"/>
      <c r="DQ159" s="282"/>
      <c r="DR159" s="281"/>
      <c r="DS159" s="280"/>
      <c r="DT159" s="279"/>
      <c r="DU159" s="278"/>
      <c r="DV159" s="194"/>
    </row>
    <row r="160" spans="1:126" ht="16.350000000000001" customHeight="1">
      <c r="A160" s="207" t="s">
        <v>1764</v>
      </c>
      <c r="B160" s="227" t="s">
        <v>12321</v>
      </c>
      <c r="C160" s="334"/>
      <c r="D160" s="966" t="s">
        <v>12320</v>
      </c>
      <c r="E160" s="224" t="str">
        <f t="shared" si="18"/>
        <v>705151</v>
      </c>
      <c r="F160" s="207" t="s">
        <v>66</v>
      </c>
      <c r="G160" s="220" t="s">
        <v>12319</v>
      </c>
      <c r="H160" s="223" t="s">
        <v>12318</v>
      </c>
      <c r="J160" s="222">
        <v>1</v>
      </c>
      <c r="K160" s="212">
        <v>1500</v>
      </c>
      <c r="L160" s="232">
        <f t="shared" ref="L160:L191" si="19">K160*1.1</f>
        <v>1650.0000000000002</v>
      </c>
      <c r="M160" s="288" t="s">
        <v>1671</v>
      </c>
      <c r="O160" s="219"/>
      <c r="P160" s="245"/>
      <c r="Q160" s="244"/>
      <c r="R160" s="261">
        <v>50</v>
      </c>
      <c r="S160" s="242">
        <v>50</v>
      </c>
      <c r="T160" s="219" t="s">
        <v>1875</v>
      </c>
      <c r="U160" s="248">
        <f>VLOOKUP(T160,'[1]段ボール 送料'!$H$16:$X$1013,16,FALSE)</f>
        <v>1390</v>
      </c>
      <c r="V160" s="248">
        <f>VLOOKUP(T160,'[1]段ボール 送料'!$H$16:$X$1013,13,FALSE)</f>
        <v>200</v>
      </c>
      <c r="W160" s="248">
        <f>VLOOKUP(T160,'[1]段ボール 送料'!$H$16:$X$1013,14,FALSE)</f>
        <v>125</v>
      </c>
      <c r="X160" s="248">
        <f>VLOOKUP(T160,'[1]段ボール 送料'!$H$16:$X$1013,15,FALSE)</f>
        <v>1065</v>
      </c>
      <c r="Y160" s="219"/>
      <c r="Z160" s="248"/>
      <c r="AA160" s="248"/>
      <c r="AB160" s="248"/>
      <c r="AC160" s="248"/>
      <c r="AD160" s="337"/>
      <c r="AE160" s="337"/>
      <c r="AF160" s="337"/>
      <c r="AG160" s="337"/>
      <c r="AH160" s="337"/>
      <c r="AI160" s="228" t="s">
        <v>1709</v>
      </c>
      <c r="AJ160" s="286" t="s">
        <v>1693</v>
      </c>
      <c r="AK160" s="228" t="s">
        <v>1724</v>
      </c>
      <c r="AL160" s="211">
        <v>172</v>
      </c>
      <c r="AM160" s="211">
        <f>AN160+AO160</f>
        <v>1340</v>
      </c>
      <c r="AN160" s="337">
        <f>VLOOKUP(T160,'[1]段ボール 送料'!$H$16:$X$1013,6,FALSE)</f>
        <v>160</v>
      </c>
      <c r="AO160" s="337">
        <f>VLOOKUP(T160,'[1]段ボール 送料'!$H$16:$X$1013,17,FALSE)</f>
        <v>1180</v>
      </c>
      <c r="AP160" s="229" t="s">
        <v>1706</v>
      </c>
      <c r="AQ160" s="336"/>
      <c r="AR160" s="207"/>
      <c r="AS160" s="207"/>
      <c r="AT160" s="207"/>
      <c r="AU160" s="207"/>
      <c r="AV160" s="207"/>
      <c r="AW160" s="207"/>
      <c r="AX160" s="207"/>
      <c r="AY160" s="207"/>
      <c r="AZ160" s="207"/>
      <c r="BA160" s="207"/>
      <c r="BB160" s="207"/>
      <c r="BC160" s="207"/>
      <c r="BD160" s="207"/>
      <c r="BE160" s="207"/>
      <c r="BF160" s="207"/>
      <c r="BG160" s="228"/>
      <c r="BH160" s="228"/>
      <c r="BI160" s="228"/>
      <c r="BJ160" s="246"/>
      <c r="BK160" s="265" t="s">
        <v>1874</v>
      </c>
      <c r="BL160" s="228"/>
      <c r="BM160" s="228"/>
      <c r="BX160" s="204" t="s">
        <v>1873</v>
      </c>
      <c r="BY160" s="254"/>
      <c r="BZ160" s="202" t="s">
        <v>1769</v>
      </c>
      <c r="DN160" s="284"/>
      <c r="DO160" s="283"/>
      <c r="DP160" s="278"/>
      <c r="DQ160" s="282"/>
      <c r="DR160" s="281"/>
      <c r="DS160" s="280"/>
      <c r="DT160" s="279"/>
      <c r="DU160" s="278"/>
      <c r="DV160" s="194"/>
    </row>
    <row r="161" spans="1:136" ht="16.350000000000001" customHeight="1">
      <c r="A161" s="207" t="s">
        <v>1820</v>
      </c>
      <c r="B161" s="227" t="s">
        <v>12317</v>
      </c>
      <c r="D161" s="959" t="s">
        <v>12316</v>
      </c>
      <c r="E161" s="224" t="str">
        <f t="shared" si="18"/>
        <v>705168</v>
      </c>
      <c r="F161" s="207" t="s">
        <v>66</v>
      </c>
      <c r="G161" s="220" t="s">
        <v>12315</v>
      </c>
      <c r="H161" s="223" t="s">
        <v>12314</v>
      </c>
      <c r="J161" s="225">
        <v>1</v>
      </c>
      <c r="K161" s="212">
        <v>1999.9999999999998</v>
      </c>
      <c r="L161" s="263">
        <f t="shared" si="19"/>
        <v>2200</v>
      </c>
      <c r="M161" s="288" t="s">
        <v>1671</v>
      </c>
      <c r="O161" s="219"/>
      <c r="P161" s="245"/>
      <c r="Q161" s="244"/>
      <c r="R161" s="261"/>
      <c r="S161" s="242"/>
      <c r="T161" s="219"/>
      <c r="U161" s="287"/>
      <c r="V161" s="287"/>
      <c r="W161" s="287"/>
      <c r="X161" s="287"/>
      <c r="Y161" s="219"/>
      <c r="Z161" s="287"/>
      <c r="AA161" s="287"/>
      <c r="AB161" s="287"/>
      <c r="AC161" s="287"/>
      <c r="AD161" s="211"/>
      <c r="AE161" s="211"/>
      <c r="AF161" s="211"/>
      <c r="AG161" s="211"/>
      <c r="AH161" s="211"/>
      <c r="AI161" s="228" t="s">
        <v>1709</v>
      </c>
      <c r="AJ161" s="286" t="s">
        <v>1708</v>
      </c>
      <c r="AK161" s="228" t="s">
        <v>1724</v>
      </c>
      <c r="AN161" s="211"/>
      <c r="AO161" s="211"/>
      <c r="AP161" s="229" t="s">
        <v>1717</v>
      </c>
      <c r="AQ161" s="285"/>
      <c r="AR161" s="207"/>
      <c r="AS161" s="207"/>
      <c r="AT161" s="207"/>
      <c r="AU161" s="207"/>
      <c r="AV161" s="207"/>
      <c r="AW161" s="207"/>
      <c r="AX161" s="207"/>
      <c r="AY161" s="207"/>
      <c r="AZ161" s="207"/>
      <c r="BA161" s="207"/>
      <c r="BB161" s="207"/>
      <c r="BC161" s="207"/>
      <c r="BD161" s="207"/>
      <c r="BE161" s="207"/>
      <c r="BF161" s="207"/>
      <c r="BG161" s="228"/>
      <c r="BH161" s="228"/>
      <c r="BI161" s="228"/>
      <c r="BJ161" s="246"/>
      <c r="BK161" s="255"/>
      <c r="BL161" s="228"/>
      <c r="BM161" s="228"/>
      <c r="BQ161" s="205" t="s">
        <v>1701</v>
      </c>
      <c r="BY161" s="254"/>
      <c r="DN161" s="284"/>
      <c r="DO161" s="283"/>
      <c r="DP161" s="278"/>
      <c r="DQ161" s="282"/>
      <c r="DR161" s="281"/>
      <c r="DS161" s="280"/>
      <c r="DT161" s="279"/>
      <c r="DU161" s="278"/>
      <c r="DV161" s="194"/>
    </row>
    <row r="162" spans="1:136" ht="16.350000000000001" customHeight="1">
      <c r="A162" s="307" t="s">
        <v>1785</v>
      </c>
      <c r="B162" s="227" t="s">
        <v>12313</v>
      </c>
      <c r="C162" s="226" t="s">
        <v>12312</v>
      </c>
      <c r="E162" s="224" t="str">
        <f>MID(D162,9,10)</f>
        <v/>
      </c>
      <c r="F162" s="308" t="s">
        <v>1786</v>
      </c>
      <c r="G162" s="220" t="s">
        <v>12308</v>
      </c>
      <c r="H162" s="223" t="s">
        <v>12311</v>
      </c>
      <c r="I162" s="306"/>
      <c r="J162" s="225">
        <v>1</v>
      </c>
      <c r="K162" s="302">
        <v>1500</v>
      </c>
      <c r="L162" s="232">
        <f t="shared" si="19"/>
        <v>1650.0000000000002</v>
      </c>
      <c r="M162" s="262" t="s">
        <v>900</v>
      </c>
      <c r="N162" s="229"/>
      <c r="O162" s="290"/>
      <c r="P162" s="245"/>
      <c r="Q162" s="305"/>
      <c r="R162" s="304"/>
      <c r="S162" s="242"/>
      <c r="T162" s="219"/>
      <c r="U162" s="303"/>
      <c r="V162" s="303"/>
      <c r="W162" s="303"/>
      <c r="X162" s="303"/>
      <c r="Y162" s="219"/>
      <c r="Z162" s="303"/>
      <c r="AA162" s="303"/>
      <c r="AB162" s="303"/>
      <c r="AC162" s="303"/>
      <c r="AD162" s="302"/>
      <c r="AE162" s="302"/>
      <c r="AF162" s="302"/>
      <c r="AG162" s="302"/>
      <c r="AH162" s="302"/>
      <c r="AJ162" s="286"/>
      <c r="AK162" s="213"/>
      <c r="AL162" s="302"/>
      <c r="AM162" s="302"/>
      <c r="AN162" s="302"/>
      <c r="AO162" s="302"/>
      <c r="AP162" s="229"/>
      <c r="AQ162" s="301"/>
      <c r="AR162" s="207"/>
      <c r="AS162" s="207"/>
      <c r="AT162" s="207"/>
      <c r="AU162" s="207"/>
      <c r="AV162" s="207"/>
      <c r="AW162" s="207"/>
      <c r="AX162" s="207"/>
      <c r="AY162" s="207"/>
      <c r="AZ162" s="207"/>
      <c r="BA162" s="207"/>
      <c r="BB162" s="207"/>
      <c r="BC162" s="207"/>
      <c r="BD162" s="207"/>
      <c r="BE162" s="207"/>
      <c r="BF162" s="207"/>
      <c r="BG162" s="300"/>
      <c r="BH162" s="300"/>
      <c r="BI162" s="299"/>
      <c r="BJ162" s="246"/>
      <c r="BK162" s="255"/>
      <c r="BL162" s="213"/>
      <c r="BM162" s="213"/>
      <c r="BN162" s="298"/>
      <c r="BO162" s="297"/>
      <c r="BY162" s="254"/>
      <c r="DN162" s="284"/>
      <c r="DO162" s="283"/>
      <c r="DP162" s="278"/>
      <c r="DQ162" s="282"/>
      <c r="DR162" s="281"/>
      <c r="DS162" s="280"/>
      <c r="DT162" s="279"/>
      <c r="DU162" s="278"/>
      <c r="DV162" s="194"/>
    </row>
    <row r="163" spans="1:136" ht="16.350000000000001" customHeight="1">
      <c r="A163" s="207" t="s">
        <v>1729</v>
      </c>
      <c r="B163" s="227" t="s">
        <v>12310</v>
      </c>
      <c r="D163" s="264" t="s">
        <v>12309</v>
      </c>
      <c r="E163" s="224" t="str">
        <f t="shared" ref="E163:E176" si="20">MID(D163,8,10)</f>
        <v>423515</v>
      </c>
      <c r="F163" s="207" t="s">
        <v>66</v>
      </c>
      <c r="G163" s="220" t="s">
        <v>12308</v>
      </c>
      <c r="H163" s="223" t="s">
        <v>12307</v>
      </c>
      <c r="J163" s="225">
        <v>1</v>
      </c>
      <c r="K163" s="212">
        <v>1499.9999999999998</v>
      </c>
      <c r="L163" s="263">
        <f t="shared" si="19"/>
        <v>1649.9999999999998</v>
      </c>
      <c r="M163" s="262" t="s">
        <v>900</v>
      </c>
      <c r="N163" s="245"/>
      <c r="O163" s="219"/>
      <c r="P163" s="245"/>
      <c r="Q163" s="244"/>
      <c r="R163" s="350"/>
      <c r="S163" s="242"/>
      <c r="T163" s="219"/>
      <c r="U163" s="287"/>
      <c r="V163" s="287"/>
      <c r="W163" s="287"/>
      <c r="X163" s="287"/>
      <c r="Y163" s="219"/>
      <c r="Z163" s="287"/>
      <c r="AA163" s="287"/>
      <c r="AB163" s="287"/>
      <c r="AC163" s="287"/>
      <c r="AD163" s="211"/>
      <c r="AE163" s="211"/>
      <c r="AF163" s="211"/>
      <c r="AG163" s="211"/>
      <c r="AH163" s="211"/>
      <c r="AI163" s="228" t="s">
        <v>1709</v>
      </c>
      <c r="AJ163" s="286" t="s">
        <v>1708</v>
      </c>
      <c r="AK163" s="228" t="s">
        <v>1724</v>
      </c>
      <c r="AN163" s="211"/>
      <c r="AO163" s="211"/>
      <c r="AP163" s="229" t="s">
        <v>1717</v>
      </c>
      <c r="AQ163" s="285"/>
      <c r="AR163" s="207"/>
      <c r="AS163" s="207"/>
      <c r="AT163" s="207"/>
      <c r="AU163" s="207"/>
      <c r="AV163" s="207"/>
      <c r="AW163" s="207"/>
      <c r="AX163" s="207"/>
      <c r="AY163" s="207"/>
      <c r="AZ163" s="207"/>
      <c r="BA163" s="207"/>
      <c r="BB163" s="207"/>
      <c r="BC163" s="207"/>
      <c r="BD163" s="207"/>
      <c r="BE163" s="207"/>
      <c r="BF163" s="207"/>
      <c r="BG163" s="316"/>
      <c r="BH163" s="316"/>
      <c r="BI163" s="228"/>
      <c r="BJ163" s="246"/>
      <c r="BK163" s="255"/>
      <c r="BL163" s="228"/>
      <c r="BM163" s="228"/>
      <c r="BR163" s="205" t="s">
        <v>1701</v>
      </c>
      <c r="BY163" s="254"/>
      <c r="DN163" s="284"/>
      <c r="DO163" s="283"/>
      <c r="DP163" s="278"/>
      <c r="DQ163" s="282"/>
      <c r="DR163" s="281"/>
      <c r="DS163" s="280"/>
      <c r="DT163" s="279"/>
      <c r="DU163" s="278"/>
      <c r="DV163" s="194"/>
    </row>
    <row r="164" spans="1:136" ht="16.350000000000001" customHeight="1">
      <c r="A164" s="207" t="s">
        <v>1887</v>
      </c>
      <c r="B164" s="227" t="s">
        <v>12306</v>
      </c>
      <c r="D164" s="274" t="s">
        <v>12305</v>
      </c>
      <c r="E164" s="224" t="str">
        <f t="shared" si="20"/>
        <v>429043</v>
      </c>
      <c r="F164" s="207" t="s">
        <v>66</v>
      </c>
      <c r="G164" s="220" t="s">
        <v>12304</v>
      </c>
      <c r="H164" s="223" t="s">
        <v>12303</v>
      </c>
      <c r="J164" s="225">
        <v>1</v>
      </c>
      <c r="K164" s="212">
        <v>2500</v>
      </c>
      <c r="L164" s="263">
        <f t="shared" si="19"/>
        <v>2750</v>
      </c>
      <c r="M164" s="288" t="s">
        <v>1671</v>
      </c>
      <c r="O164" s="219"/>
      <c r="P164" s="245"/>
      <c r="Q164" s="244"/>
      <c r="R164" s="261"/>
      <c r="S164" s="242"/>
      <c r="T164" s="219"/>
      <c r="U164" s="287"/>
      <c r="V164" s="287"/>
      <c r="W164" s="287"/>
      <c r="X164" s="287"/>
      <c r="Y164" s="219"/>
      <c r="Z164" s="287"/>
      <c r="AA164" s="287"/>
      <c r="AB164" s="287"/>
      <c r="AC164" s="287"/>
      <c r="AD164" s="211"/>
      <c r="AE164" s="211"/>
      <c r="AF164" s="211"/>
      <c r="AG164" s="211"/>
      <c r="AH164" s="211"/>
      <c r="AI164" s="228" t="s">
        <v>1709</v>
      </c>
      <c r="AJ164" s="286" t="s">
        <v>1708</v>
      </c>
      <c r="AK164" s="228" t="s">
        <v>1724</v>
      </c>
      <c r="AN164" s="211"/>
      <c r="AO164" s="211"/>
      <c r="AP164" s="229" t="s">
        <v>1717</v>
      </c>
      <c r="AQ164" s="285"/>
      <c r="AR164" s="207"/>
      <c r="AS164" s="207"/>
      <c r="AT164" s="207"/>
      <c r="AU164" s="207"/>
      <c r="AV164" s="207"/>
      <c r="AW164" s="207"/>
      <c r="AX164" s="207"/>
      <c r="AY164" s="207"/>
      <c r="AZ164" s="207"/>
      <c r="BA164" s="207"/>
      <c r="BB164" s="207"/>
      <c r="BC164" s="207"/>
      <c r="BD164" s="207"/>
      <c r="BE164" s="207"/>
      <c r="BF164" s="207"/>
      <c r="BG164" s="228"/>
      <c r="BH164" s="228"/>
      <c r="BI164" s="228"/>
      <c r="BJ164" s="246"/>
      <c r="BK164" s="255"/>
      <c r="BL164" s="228"/>
      <c r="BM164" s="228"/>
      <c r="BQ164" s="205" t="s">
        <v>1701</v>
      </c>
      <c r="BY164" s="254"/>
      <c r="DN164" s="284"/>
      <c r="DO164" s="283"/>
      <c r="DP164" s="278"/>
      <c r="DQ164" s="282"/>
      <c r="DR164" s="281"/>
      <c r="DS164" s="280"/>
      <c r="DT164" s="279"/>
      <c r="DU164" s="278"/>
      <c r="DV164" s="194"/>
    </row>
    <row r="165" spans="1:136" ht="16.350000000000001" customHeight="1">
      <c r="A165" s="207" t="s">
        <v>3189</v>
      </c>
      <c r="B165" s="342" t="s">
        <v>12302</v>
      </c>
      <c r="D165" s="274" t="s">
        <v>12301</v>
      </c>
      <c r="E165" s="224" t="str">
        <f t="shared" si="20"/>
        <v>594533</v>
      </c>
      <c r="F165" s="207" t="s">
        <v>66</v>
      </c>
      <c r="G165" s="220" t="s">
        <v>12300</v>
      </c>
      <c r="H165" s="223" t="s">
        <v>12286</v>
      </c>
      <c r="J165" s="225">
        <v>1</v>
      </c>
      <c r="K165" s="212">
        <v>600</v>
      </c>
      <c r="L165" s="263">
        <f t="shared" si="19"/>
        <v>660</v>
      </c>
      <c r="M165" s="288" t="s">
        <v>1671</v>
      </c>
      <c r="N165" s="219" t="s">
        <v>12299</v>
      </c>
      <c r="O165" s="219"/>
      <c r="P165" s="245"/>
      <c r="Q165" s="244"/>
      <c r="R165" s="261"/>
      <c r="S165" s="242"/>
      <c r="T165" s="219"/>
      <c r="U165" s="287"/>
      <c r="V165" s="287"/>
      <c r="W165" s="287"/>
      <c r="X165" s="287"/>
      <c r="Y165" s="219"/>
      <c r="Z165" s="287"/>
      <c r="AA165" s="287"/>
      <c r="AB165" s="287"/>
      <c r="AC165" s="287"/>
      <c r="AD165" s="211"/>
      <c r="AE165" s="211"/>
      <c r="AF165" s="211"/>
      <c r="AG165" s="211"/>
      <c r="AH165" s="211"/>
      <c r="AI165" s="228" t="s">
        <v>1694</v>
      </c>
      <c r="AJ165" s="286" t="s">
        <v>1708</v>
      </c>
      <c r="AK165" s="228" t="s">
        <v>1724</v>
      </c>
      <c r="AN165" s="211"/>
      <c r="AO165" s="211"/>
      <c r="AP165" s="229" t="s">
        <v>12283</v>
      </c>
      <c r="AQ165" s="285"/>
      <c r="AR165" s="207"/>
      <c r="AS165" s="207"/>
      <c r="AT165" s="207"/>
      <c r="AU165" s="207"/>
      <c r="AV165" s="207"/>
      <c r="AW165" s="207"/>
      <c r="AX165" s="207"/>
      <c r="AY165" s="207"/>
      <c r="AZ165" s="207"/>
      <c r="BA165" s="207"/>
      <c r="BB165" s="207"/>
      <c r="BC165" s="207"/>
      <c r="BD165" s="207"/>
      <c r="BE165" s="207"/>
      <c r="BF165" s="207"/>
      <c r="BG165" s="228"/>
      <c r="BH165" s="228"/>
      <c r="BI165" s="228"/>
      <c r="BJ165" s="246"/>
      <c r="BK165" s="255"/>
      <c r="BL165" s="228"/>
      <c r="BM165" s="228"/>
      <c r="BP165" s="204" t="s">
        <v>1701</v>
      </c>
      <c r="BY165" s="254"/>
      <c r="DN165" s="284"/>
      <c r="DO165" s="283"/>
      <c r="DP165" s="278"/>
      <c r="DQ165" s="282"/>
      <c r="DR165" s="281"/>
      <c r="DS165" s="280"/>
      <c r="DT165" s="279"/>
      <c r="DU165" s="278"/>
      <c r="DV165" s="194"/>
    </row>
    <row r="166" spans="1:136" ht="16.350000000000001" customHeight="1">
      <c r="A166" s="207" t="s">
        <v>3189</v>
      </c>
      <c r="B166" s="342" t="s">
        <v>12298</v>
      </c>
      <c r="D166" s="274" t="s">
        <v>12297</v>
      </c>
      <c r="E166" s="224" t="str">
        <f t="shared" si="20"/>
        <v>594519</v>
      </c>
      <c r="F166" s="207" t="s">
        <v>66</v>
      </c>
      <c r="G166" s="220" t="s">
        <v>12296</v>
      </c>
      <c r="H166" s="223" t="s">
        <v>12286</v>
      </c>
      <c r="J166" s="225">
        <v>1</v>
      </c>
      <c r="K166" s="212">
        <v>600</v>
      </c>
      <c r="L166" s="263">
        <f t="shared" si="19"/>
        <v>660</v>
      </c>
      <c r="M166" s="288" t="s">
        <v>1671</v>
      </c>
      <c r="N166" s="219" t="s">
        <v>12295</v>
      </c>
      <c r="O166" s="219"/>
      <c r="P166" s="245"/>
      <c r="Q166" s="244"/>
      <c r="R166" s="261"/>
      <c r="S166" s="242"/>
      <c r="T166" s="219"/>
      <c r="U166" s="287"/>
      <c r="V166" s="287"/>
      <c r="W166" s="287"/>
      <c r="X166" s="287"/>
      <c r="Y166" s="219"/>
      <c r="Z166" s="287"/>
      <c r="AA166" s="287"/>
      <c r="AB166" s="287"/>
      <c r="AC166" s="287"/>
      <c r="AD166" s="211"/>
      <c r="AE166" s="211"/>
      <c r="AF166" s="211"/>
      <c r="AG166" s="211"/>
      <c r="AH166" s="211"/>
      <c r="AI166" s="228" t="s">
        <v>1694</v>
      </c>
      <c r="AJ166" s="286" t="s">
        <v>1708</v>
      </c>
      <c r="AK166" s="228" t="s">
        <v>1724</v>
      </c>
      <c r="AN166" s="211"/>
      <c r="AO166" s="211"/>
      <c r="AP166" s="229" t="s">
        <v>12283</v>
      </c>
      <c r="AQ166" s="285"/>
      <c r="AR166" s="207"/>
      <c r="AS166" s="207"/>
      <c r="AT166" s="207"/>
      <c r="AU166" s="207"/>
      <c r="AV166" s="207"/>
      <c r="AW166" s="207"/>
      <c r="AX166" s="207"/>
      <c r="AY166" s="207"/>
      <c r="AZ166" s="207"/>
      <c r="BA166" s="207"/>
      <c r="BB166" s="207"/>
      <c r="BC166" s="207"/>
      <c r="BD166" s="207"/>
      <c r="BE166" s="207"/>
      <c r="BF166" s="207"/>
      <c r="BG166" s="228"/>
      <c r="BH166" s="228"/>
      <c r="BI166" s="228"/>
      <c r="BJ166" s="246"/>
      <c r="BK166" s="255"/>
      <c r="BL166" s="228"/>
      <c r="BM166" s="228"/>
      <c r="BP166" s="204" t="s">
        <v>1701</v>
      </c>
      <c r="BY166" s="254"/>
      <c r="DN166" s="284"/>
      <c r="DO166" s="283"/>
      <c r="DP166" s="278"/>
      <c r="DQ166" s="282"/>
      <c r="DR166" s="281"/>
      <c r="DS166" s="280"/>
      <c r="DT166" s="279"/>
      <c r="DU166" s="278"/>
      <c r="DV166" s="194"/>
    </row>
    <row r="167" spans="1:136" ht="16.350000000000001" customHeight="1">
      <c r="A167" s="207" t="s">
        <v>3189</v>
      </c>
      <c r="B167" s="342" t="s">
        <v>12294</v>
      </c>
      <c r="C167" s="417"/>
      <c r="D167" s="568" t="s">
        <v>12293</v>
      </c>
      <c r="E167" s="224" t="str">
        <f t="shared" si="20"/>
        <v>594526</v>
      </c>
      <c r="F167" s="207" t="s">
        <v>66</v>
      </c>
      <c r="G167" s="220" t="s">
        <v>12292</v>
      </c>
      <c r="H167" s="223" t="s">
        <v>12286</v>
      </c>
      <c r="J167" s="222">
        <v>1</v>
      </c>
      <c r="K167" s="212">
        <v>600</v>
      </c>
      <c r="L167" s="232">
        <f t="shared" si="19"/>
        <v>660</v>
      </c>
      <c r="M167" s="288" t="s">
        <v>1671</v>
      </c>
      <c r="N167" s="219" t="s">
        <v>12291</v>
      </c>
      <c r="O167" s="219"/>
      <c r="P167" s="245"/>
      <c r="Q167" s="244"/>
      <c r="R167" s="261">
        <v>60</v>
      </c>
      <c r="S167" s="427">
        <v>60</v>
      </c>
      <c r="T167" s="219" t="s">
        <v>1875</v>
      </c>
      <c r="U167" s="248">
        <f>VLOOKUP(T167,'[1]段ボール 送料'!$H$16:$X$1013,16,FALSE)</f>
        <v>1390</v>
      </c>
      <c r="V167" s="248">
        <f>VLOOKUP(T167,'[1]段ボール 送料'!$H$16:$X$1013,13,FALSE)</f>
        <v>200</v>
      </c>
      <c r="W167" s="248">
        <f>VLOOKUP(T167,'[1]段ボール 送料'!$H$16:$X$1013,14,FALSE)</f>
        <v>125</v>
      </c>
      <c r="X167" s="248">
        <f>VLOOKUP(T167,'[1]段ボール 送料'!$H$16:$X$1013,15,FALSE)</f>
        <v>1065</v>
      </c>
      <c r="Y167" s="219"/>
      <c r="Z167" s="248"/>
      <c r="AA167" s="248"/>
      <c r="AB167" s="248"/>
      <c r="AC167" s="248"/>
      <c r="AD167" s="337"/>
      <c r="AE167" s="337"/>
      <c r="AF167" s="337"/>
      <c r="AG167" s="337"/>
      <c r="AH167" s="337"/>
      <c r="AI167" s="228" t="s">
        <v>1694</v>
      </c>
      <c r="AJ167" s="286" t="s">
        <v>1693</v>
      </c>
      <c r="AK167" s="228" t="s">
        <v>1724</v>
      </c>
      <c r="AL167" s="211">
        <v>180</v>
      </c>
      <c r="AM167" s="211">
        <f>AN167+AO167</f>
        <v>1340</v>
      </c>
      <c r="AN167" s="337">
        <f>VLOOKUP(T167,'[1]段ボール 送料'!$H$16:$X$1013,6,FALSE)</f>
        <v>160</v>
      </c>
      <c r="AO167" s="337">
        <f>VLOOKUP(T167,'[1]段ボール 送料'!$H$16:$X$1013,17,FALSE)</f>
        <v>1180</v>
      </c>
      <c r="AP167" s="229" t="s">
        <v>12290</v>
      </c>
      <c r="AQ167" s="336"/>
      <c r="AR167" s="207"/>
      <c r="AS167" s="207"/>
      <c r="AT167" s="207"/>
      <c r="AU167" s="207"/>
      <c r="AV167" s="207"/>
      <c r="AW167" s="207"/>
      <c r="AX167" s="207"/>
      <c r="AY167" s="207"/>
      <c r="AZ167" s="207"/>
      <c r="BA167" s="207"/>
      <c r="BB167" s="207"/>
      <c r="BC167" s="207"/>
      <c r="BD167" s="207"/>
      <c r="BE167" s="207"/>
      <c r="BF167" s="207"/>
      <c r="BG167" s="228"/>
      <c r="BH167" s="228"/>
      <c r="BI167" s="228"/>
      <c r="BJ167" s="246"/>
      <c r="BK167" s="265" t="s">
        <v>1874</v>
      </c>
      <c r="BL167" s="228"/>
      <c r="BM167" s="228"/>
      <c r="BX167" s="204" t="s">
        <v>1873</v>
      </c>
      <c r="BY167" s="254"/>
      <c r="CA167" s="202" t="s">
        <v>1769</v>
      </c>
      <c r="DN167" s="284"/>
      <c r="DO167" s="283"/>
      <c r="DP167" s="278"/>
      <c r="DQ167" s="282"/>
      <c r="DR167" s="281"/>
      <c r="DS167" s="280"/>
      <c r="DT167" s="279"/>
      <c r="DU167" s="278"/>
      <c r="DV167" s="194"/>
    </row>
    <row r="168" spans="1:136" ht="16.350000000000001" customHeight="1">
      <c r="A168" s="207" t="s">
        <v>3189</v>
      </c>
      <c r="B168" s="342" t="s">
        <v>12289</v>
      </c>
      <c r="D168" s="274" t="s">
        <v>12288</v>
      </c>
      <c r="E168" s="224" t="str">
        <f t="shared" si="20"/>
        <v>594816</v>
      </c>
      <c r="F168" s="207" t="s">
        <v>66</v>
      </c>
      <c r="G168" s="220" t="s">
        <v>12287</v>
      </c>
      <c r="H168" s="223" t="s">
        <v>12286</v>
      </c>
      <c r="J168" s="225">
        <v>1</v>
      </c>
      <c r="K168" s="212">
        <v>600</v>
      </c>
      <c r="L168" s="263">
        <f t="shared" si="19"/>
        <v>660</v>
      </c>
      <c r="M168" s="288" t="s">
        <v>1671</v>
      </c>
      <c r="N168" s="306" t="s">
        <v>12285</v>
      </c>
      <c r="O168" s="306"/>
      <c r="P168" s="245"/>
      <c r="Q168" s="244"/>
      <c r="R168" s="261"/>
      <c r="S168" s="242"/>
      <c r="T168" s="219"/>
      <c r="U168" s="287"/>
      <c r="V168" s="287"/>
      <c r="W168" s="287"/>
      <c r="X168" s="287"/>
      <c r="Y168" s="219"/>
      <c r="Z168" s="287"/>
      <c r="AA168" s="287"/>
      <c r="AB168" s="287"/>
      <c r="AC168" s="287"/>
      <c r="AD168" s="211"/>
      <c r="AE168" s="211"/>
      <c r="AF168" s="211"/>
      <c r="AG168" s="211"/>
      <c r="AH168" s="211"/>
      <c r="AI168" s="228" t="s">
        <v>12284</v>
      </c>
      <c r="AJ168" s="286" t="s">
        <v>1708</v>
      </c>
      <c r="AK168" s="228" t="s">
        <v>1724</v>
      </c>
      <c r="AN168" s="211"/>
      <c r="AO168" s="211"/>
      <c r="AP168" s="229" t="s">
        <v>12283</v>
      </c>
      <c r="AQ168" s="285"/>
      <c r="AR168" s="207"/>
      <c r="AS168" s="207"/>
      <c r="AT168" s="207"/>
      <c r="AU168" s="207"/>
      <c r="AV168" s="207"/>
      <c r="AW168" s="207"/>
      <c r="AX168" s="207"/>
      <c r="AY168" s="207"/>
      <c r="AZ168" s="207"/>
      <c r="BA168" s="207"/>
      <c r="BB168" s="207"/>
      <c r="BC168" s="207"/>
      <c r="BD168" s="207"/>
      <c r="BE168" s="207"/>
      <c r="BF168" s="207"/>
      <c r="BG168" s="228"/>
      <c r="BH168" s="228"/>
      <c r="BI168" s="228"/>
      <c r="BJ168" s="246"/>
      <c r="BK168" s="255"/>
      <c r="BL168" s="228"/>
      <c r="BM168" s="228"/>
      <c r="BP168" s="204" t="s">
        <v>1701</v>
      </c>
      <c r="BY168" s="254"/>
      <c r="DN168" s="284"/>
      <c r="DO168" s="283"/>
      <c r="DP168" s="278"/>
      <c r="DQ168" s="282"/>
      <c r="DR168" s="281"/>
      <c r="DS168" s="280"/>
      <c r="DT168" s="279"/>
      <c r="DU168" s="278"/>
      <c r="DV168" s="194"/>
    </row>
    <row r="169" spans="1:136" ht="16.350000000000001" customHeight="1">
      <c r="A169" s="207" t="s">
        <v>1716</v>
      </c>
      <c r="B169" s="227" t="s">
        <v>12282</v>
      </c>
      <c r="D169" s="264" t="s">
        <v>12281</v>
      </c>
      <c r="E169" s="224" t="str">
        <f t="shared" si="20"/>
        <v>027960</v>
      </c>
      <c r="F169" s="207" t="s">
        <v>66</v>
      </c>
      <c r="G169" s="220" t="s">
        <v>12280</v>
      </c>
      <c r="H169" s="223" t="s">
        <v>12275</v>
      </c>
      <c r="J169" s="225">
        <v>1</v>
      </c>
      <c r="K169" s="212">
        <v>1499.9999999999998</v>
      </c>
      <c r="L169" s="263">
        <f t="shared" si="19"/>
        <v>1649.9999999999998</v>
      </c>
      <c r="M169" s="288" t="s">
        <v>1671</v>
      </c>
      <c r="N169" s="219" t="s">
        <v>12279</v>
      </c>
      <c r="O169" s="219"/>
      <c r="P169" s="245"/>
      <c r="Q169" s="244"/>
      <c r="R169" s="261"/>
      <c r="S169" s="242"/>
      <c r="T169" s="219"/>
      <c r="U169" s="287"/>
      <c r="V169" s="287"/>
      <c r="W169" s="287"/>
      <c r="X169" s="287"/>
      <c r="Y169" s="219"/>
      <c r="Z169" s="287"/>
      <c r="AA169" s="287"/>
      <c r="AB169" s="287"/>
      <c r="AC169" s="287"/>
      <c r="AD169" s="211"/>
      <c r="AE169" s="211"/>
      <c r="AF169" s="211"/>
      <c r="AG169" s="211"/>
      <c r="AH169" s="211"/>
      <c r="AI169" s="228" t="s">
        <v>1709</v>
      </c>
      <c r="AJ169" s="286" t="s">
        <v>1708</v>
      </c>
      <c r="AK169" s="228" t="s">
        <v>1724</v>
      </c>
      <c r="AN169" s="211"/>
      <c r="AO169" s="211"/>
      <c r="AP169" s="229" t="s">
        <v>12273</v>
      </c>
      <c r="AQ169" s="285"/>
      <c r="AR169" s="207"/>
      <c r="AS169" s="207"/>
      <c r="AT169" s="207"/>
      <c r="AU169" s="207"/>
      <c r="AV169" s="207"/>
      <c r="AW169" s="207"/>
      <c r="AX169" s="207"/>
      <c r="AY169" s="207"/>
      <c r="AZ169" s="207"/>
      <c r="BA169" s="207"/>
      <c r="BB169" s="207"/>
      <c r="BC169" s="207"/>
      <c r="BD169" s="207"/>
      <c r="BE169" s="207"/>
      <c r="BF169" s="207"/>
      <c r="BG169" s="228"/>
      <c r="BH169" s="228"/>
      <c r="BI169" s="228"/>
      <c r="BJ169" s="246"/>
      <c r="BK169" s="255"/>
      <c r="BL169" s="228" t="s">
        <v>1703</v>
      </c>
      <c r="BM169" s="228" t="s">
        <v>1703</v>
      </c>
      <c r="BQ169" s="205" t="s">
        <v>1701</v>
      </c>
      <c r="BY169" s="254"/>
      <c r="DN169" s="284"/>
      <c r="DO169" s="283"/>
      <c r="DP169" s="278"/>
      <c r="DQ169" s="282"/>
      <c r="DR169" s="281"/>
      <c r="DS169" s="280"/>
      <c r="DT169" s="279"/>
      <c r="DU169" s="278"/>
      <c r="DV169" s="194"/>
    </row>
    <row r="170" spans="1:136" ht="16.350000000000001" customHeight="1">
      <c r="A170" s="207" t="s">
        <v>1716</v>
      </c>
      <c r="B170" s="227" t="s">
        <v>12278</v>
      </c>
      <c r="D170" s="264" t="s">
        <v>12277</v>
      </c>
      <c r="E170" s="224" t="str">
        <f t="shared" si="20"/>
        <v>028936</v>
      </c>
      <c r="F170" s="207" t="s">
        <v>66</v>
      </c>
      <c r="G170" s="220" t="s">
        <v>12276</v>
      </c>
      <c r="H170" s="223" t="s">
        <v>12275</v>
      </c>
      <c r="J170" s="225">
        <v>1</v>
      </c>
      <c r="K170" s="212">
        <v>2999.9999999999995</v>
      </c>
      <c r="L170" s="263">
        <f t="shared" si="19"/>
        <v>3299.9999999999995</v>
      </c>
      <c r="M170" s="288" t="s">
        <v>1671</v>
      </c>
      <c r="N170" s="219" t="s">
        <v>12274</v>
      </c>
      <c r="O170" s="219"/>
      <c r="P170" s="245"/>
      <c r="Q170" s="244"/>
      <c r="R170" s="261"/>
      <c r="S170" s="242"/>
      <c r="T170" s="219"/>
      <c r="U170" s="287"/>
      <c r="V170" s="287"/>
      <c r="W170" s="287"/>
      <c r="X170" s="287"/>
      <c r="Y170" s="219"/>
      <c r="Z170" s="287"/>
      <c r="AA170" s="287"/>
      <c r="AB170" s="287"/>
      <c r="AC170" s="287"/>
      <c r="AD170" s="211"/>
      <c r="AE170" s="211"/>
      <c r="AF170" s="211"/>
      <c r="AG170" s="211"/>
      <c r="AH170" s="211"/>
      <c r="AI170" s="228" t="s">
        <v>1709</v>
      </c>
      <c r="AJ170" s="286" t="s">
        <v>1708</v>
      </c>
      <c r="AK170" s="228" t="s">
        <v>1724</v>
      </c>
      <c r="AN170" s="211"/>
      <c r="AO170" s="211"/>
      <c r="AP170" s="229" t="s">
        <v>12273</v>
      </c>
      <c r="AQ170" s="285"/>
      <c r="AR170" s="207"/>
      <c r="AS170" s="207"/>
      <c r="AT170" s="207"/>
      <c r="AU170" s="207"/>
      <c r="AV170" s="207"/>
      <c r="AW170" s="207"/>
      <c r="AX170" s="207"/>
      <c r="AY170" s="207"/>
      <c r="AZ170" s="207"/>
      <c r="BA170" s="207"/>
      <c r="BB170" s="207"/>
      <c r="BC170" s="207"/>
      <c r="BD170" s="207"/>
      <c r="BE170" s="207"/>
      <c r="BF170" s="207"/>
      <c r="BG170" s="228"/>
      <c r="BH170" s="228"/>
      <c r="BI170" s="228"/>
      <c r="BJ170" s="246"/>
      <c r="BK170" s="255"/>
      <c r="BL170" s="228" t="s">
        <v>1703</v>
      </c>
      <c r="BM170" s="228" t="s">
        <v>1703</v>
      </c>
      <c r="BQ170" s="205" t="s">
        <v>1701</v>
      </c>
      <c r="BY170" s="254"/>
      <c r="DN170" s="284"/>
      <c r="DO170" s="283"/>
      <c r="DP170" s="278"/>
      <c r="DQ170" s="282"/>
      <c r="DR170" s="281"/>
      <c r="DS170" s="280"/>
      <c r="DT170" s="279"/>
      <c r="DU170" s="278"/>
      <c r="DV170" s="194"/>
    </row>
    <row r="171" spans="1:136" ht="16.350000000000001" customHeight="1">
      <c r="A171" s="207" t="s">
        <v>2548</v>
      </c>
      <c r="B171" s="227" t="s">
        <v>12272</v>
      </c>
      <c r="C171" s="385"/>
      <c r="D171" s="398"/>
      <c r="E171" s="224" t="str">
        <f t="shared" si="20"/>
        <v/>
      </c>
      <c r="F171" s="207" t="s">
        <v>11646</v>
      </c>
      <c r="G171" s="701" t="s">
        <v>12271</v>
      </c>
      <c r="H171" s="453" t="s">
        <v>12270</v>
      </c>
      <c r="I171" s="223"/>
      <c r="J171" s="225">
        <v>1</v>
      </c>
      <c r="K171" s="277">
        <v>30000</v>
      </c>
      <c r="L171" s="263">
        <f t="shared" si="19"/>
        <v>33000</v>
      </c>
      <c r="M171" s="288" t="s">
        <v>1671</v>
      </c>
      <c r="N171" s="644"/>
      <c r="O171" s="314" t="s">
        <v>12220</v>
      </c>
      <c r="P171" s="703"/>
      <c r="Q171" s="703"/>
      <c r="R171" s="716">
        <v>2600</v>
      </c>
      <c r="S171" s="715">
        <v>2600</v>
      </c>
      <c r="T171" s="703" t="s">
        <v>5827</v>
      </c>
      <c r="U171" s="248">
        <f>VLOOKUP(T171,'[1]段ボール 送料'!$H$16:$X$1013,16,FALSE)</f>
        <v>1540</v>
      </c>
      <c r="V171" s="248">
        <f>VLOOKUP(T171,'[1]段ボール 送料'!$H$16:$X$1013,13,FALSE)</f>
        <v>550</v>
      </c>
      <c r="W171" s="248">
        <f>VLOOKUP(T171,'[1]段ボール 送料'!$H$16:$X$1013,14,FALSE)</f>
        <v>285</v>
      </c>
      <c r="X171" s="248">
        <f>VLOOKUP(T171,'[1]段ボール 送料'!$H$16:$X$1013,15,FALSE)</f>
        <v>705</v>
      </c>
      <c r="Y171" s="219"/>
      <c r="Z171" s="248"/>
      <c r="AA171" s="248"/>
      <c r="AB171" s="248"/>
      <c r="AC171" s="248"/>
      <c r="AD171" s="407"/>
      <c r="AE171" s="407"/>
      <c r="AF171" s="407"/>
      <c r="AG171" s="407"/>
      <c r="AH171" s="407"/>
      <c r="AI171" s="228" t="s">
        <v>2544</v>
      </c>
      <c r="AJ171" s="286" t="s">
        <v>2543</v>
      </c>
      <c r="AK171" s="228" t="s">
        <v>2542</v>
      </c>
      <c r="AL171" s="407">
        <v>8172</v>
      </c>
      <c r="AM171" s="211">
        <f>AN171+AO171</f>
        <v>1514</v>
      </c>
      <c r="AN171" s="337">
        <f>VLOOKUP(T171,'[1]段ボール 送料'!$H$16:$X$1013,6,FALSE)</f>
        <v>194</v>
      </c>
      <c r="AO171" s="337">
        <f>VLOOKUP(T171,'[1]段ボール 送料'!$H$16:$X$1013,17,FALSE)</f>
        <v>1320</v>
      </c>
      <c r="AP171" s="229" t="s">
        <v>12219</v>
      </c>
      <c r="AQ171" s="406"/>
      <c r="AR171" s="207"/>
      <c r="AS171" s="207"/>
      <c r="AT171" s="207"/>
      <c r="AU171" s="207"/>
      <c r="AV171" s="207"/>
      <c r="AW171" s="207"/>
      <c r="AX171" s="207"/>
      <c r="AY171" s="207"/>
      <c r="AZ171" s="207"/>
      <c r="BA171" s="207"/>
      <c r="BB171" s="207"/>
      <c r="BC171" s="207"/>
      <c r="BD171" s="207"/>
      <c r="BE171" s="207"/>
      <c r="BF171" s="207"/>
      <c r="BG171" s="228"/>
      <c r="BH171" s="228"/>
      <c r="BI171" s="228"/>
      <c r="BJ171" s="246"/>
      <c r="BK171" s="309"/>
      <c r="BL171" s="228"/>
      <c r="BM171" s="228"/>
      <c r="BQ171" s="205" t="s">
        <v>1701</v>
      </c>
      <c r="BY171" s="254"/>
      <c r="DG171" s="200" t="s">
        <v>3786</v>
      </c>
      <c r="DN171" s="284"/>
      <c r="DO171" s="283"/>
      <c r="DP171" s="278"/>
      <c r="DQ171" s="282"/>
      <c r="DR171" s="281"/>
      <c r="DS171" s="280"/>
      <c r="DT171" s="279"/>
      <c r="DU171" s="278"/>
      <c r="DV171" s="194"/>
      <c r="DW171" s="196"/>
      <c r="DX171" s="196"/>
      <c r="DY171" s="196"/>
      <c r="DZ171" s="196"/>
      <c r="EA171" s="196"/>
      <c r="EB171" s="196"/>
      <c r="EC171" s="196"/>
      <c r="ED171" s="196"/>
      <c r="EE171" s="196"/>
      <c r="EF171" s="196"/>
    </row>
    <row r="172" spans="1:136" ht="16.350000000000001" customHeight="1">
      <c r="A172" s="298" t="s">
        <v>2548</v>
      </c>
      <c r="B172" s="227" t="s">
        <v>12269</v>
      </c>
      <c r="C172" s="714"/>
      <c r="D172" s="398"/>
      <c r="E172" s="224" t="str">
        <f t="shared" si="20"/>
        <v/>
      </c>
      <c r="F172" s="207" t="s">
        <v>11646</v>
      </c>
      <c r="G172" s="220" t="s">
        <v>12268</v>
      </c>
      <c r="H172" s="223" t="s">
        <v>12267</v>
      </c>
      <c r="I172" s="223"/>
      <c r="J172" s="225">
        <v>1</v>
      </c>
      <c r="K172" s="302">
        <v>140000</v>
      </c>
      <c r="L172" s="263">
        <f t="shared" si="19"/>
        <v>154000</v>
      </c>
      <c r="M172" s="288" t="s">
        <v>1671</v>
      </c>
      <c r="N172" s="644"/>
      <c r="O172" s="314"/>
      <c r="P172" s="328"/>
      <c r="Q172" s="328"/>
      <c r="R172" s="289"/>
      <c r="S172" s="381"/>
      <c r="T172" s="328"/>
      <c r="U172" s="248"/>
      <c r="V172" s="248"/>
      <c r="W172" s="248"/>
      <c r="X172" s="248"/>
      <c r="Y172" s="219"/>
      <c r="Z172" s="248"/>
      <c r="AA172" s="248"/>
      <c r="AB172" s="248"/>
      <c r="AC172" s="248"/>
      <c r="AD172" s="407"/>
      <c r="AE172" s="407"/>
      <c r="AF172" s="407"/>
      <c r="AG172" s="407"/>
      <c r="AH172" s="407"/>
      <c r="AI172" s="228" t="s">
        <v>2544</v>
      </c>
      <c r="AJ172" s="286" t="s">
        <v>2543</v>
      </c>
      <c r="AK172" s="228" t="s">
        <v>2542</v>
      </c>
      <c r="AL172" s="407"/>
      <c r="AM172" s="407"/>
      <c r="AN172" s="407"/>
      <c r="AO172" s="407"/>
      <c r="AP172" s="229"/>
      <c r="AQ172" s="406"/>
      <c r="AR172" s="207"/>
      <c r="AS172" s="207"/>
      <c r="AT172" s="207"/>
      <c r="AU172" s="207"/>
      <c r="AV172" s="207"/>
      <c r="AW172" s="207"/>
      <c r="AX172" s="207"/>
      <c r="AY172" s="207"/>
      <c r="AZ172" s="207"/>
      <c r="BA172" s="207"/>
      <c r="BB172" s="207"/>
      <c r="BC172" s="207"/>
      <c r="BD172" s="207"/>
      <c r="BE172" s="207"/>
      <c r="BF172" s="207"/>
      <c r="BG172" s="228"/>
      <c r="BH172" s="228"/>
      <c r="BI172" s="228"/>
      <c r="BJ172" s="246"/>
      <c r="BK172" s="309"/>
      <c r="BL172" s="228"/>
      <c r="BM172" s="228"/>
      <c r="BN172" s="298"/>
      <c r="BO172" s="297"/>
      <c r="BP172" s="204" t="s">
        <v>2823</v>
      </c>
      <c r="BY172" s="254"/>
      <c r="DN172" s="284"/>
      <c r="DO172" s="283"/>
      <c r="DP172" s="278"/>
      <c r="DQ172" s="282"/>
      <c r="DR172" s="281"/>
      <c r="DS172" s="280"/>
      <c r="DT172" s="279"/>
      <c r="DU172" s="278"/>
      <c r="DV172" s="194"/>
    </row>
    <row r="173" spans="1:136" ht="16.350000000000001" customHeight="1">
      <c r="A173" s="207" t="s">
        <v>2548</v>
      </c>
      <c r="B173" s="227" t="s">
        <v>12266</v>
      </c>
      <c r="C173" s="385"/>
      <c r="D173" s="398"/>
      <c r="E173" s="224" t="str">
        <f t="shared" si="20"/>
        <v/>
      </c>
      <c r="F173" s="207" t="s">
        <v>11646</v>
      </c>
      <c r="G173" s="668" t="s">
        <v>12265</v>
      </c>
      <c r="H173" s="453" t="s">
        <v>12264</v>
      </c>
      <c r="I173" s="223"/>
      <c r="J173" s="225">
        <v>1</v>
      </c>
      <c r="K173" s="302">
        <v>40000</v>
      </c>
      <c r="L173" s="263">
        <f t="shared" si="19"/>
        <v>44000</v>
      </c>
      <c r="M173" s="288" t="s">
        <v>1671</v>
      </c>
      <c r="N173" s="703"/>
      <c r="O173" s="314" t="s">
        <v>5828</v>
      </c>
      <c r="P173" s="328"/>
      <c r="Q173" s="328"/>
      <c r="R173" s="416">
        <v>3300</v>
      </c>
      <c r="S173" s="242">
        <v>3300</v>
      </c>
      <c r="T173" s="713" t="s">
        <v>12263</v>
      </c>
      <c r="U173" s="422">
        <f>X173+W173+V173</f>
        <v>1390</v>
      </c>
      <c r="V173" s="422">
        <v>375</v>
      </c>
      <c r="W173" s="422">
        <v>315</v>
      </c>
      <c r="X173" s="422">
        <v>700</v>
      </c>
      <c r="Y173" s="219"/>
      <c r="Z173" s="248"/>
      <c r="AA173" s="248"/>
      <c r="AB173" s="248"/>
      <c r="AC173" s="248"/>
      <c r="AD173" s="407"/>
      <c r="AE173" s="407"/>
      <c r="AF173" s="407"/>
      <c r="AG173" s="407"/>
      <c r="AH173" s="407"/>
      <c r="AI173" s="228" t="s">
        <v>2544</v>
      </c>
      <c r="AJ173" s="286" t="s">
        <v>2543</v>
      </c>
      <c r="AK173" s="228" t="s">
        <v>2542</v>
      </c>
      <c r="AL173" s="407">
        <v>8212</v>
      </c>
      <c r="AM173" s="211">
        <f>AN173+AO173</f>
        <v>1461</v>
      </c>
      <c r="AN173" s="443">
        <v>281</v>
      </c>
      <c r="AO173" s="443">
        <v>1180</v>
      </c>
      <c r="AP173" s="229" t="s">
        <v>11601</v>
      </c>
      <c r="AQ173" s="406"/>
      <c r="AR173" s="207"/>
      <c r="AS173" s="207"/>
      <c r="AT173" s="207"/>
      <c r="AU173" s="207"/>
      <c r="AV173" s="207"/>
      <c r="AW173" s="207"/>
      <c r="AX173" s="207"/>
      <c r="AY173" s="207"/>
      <c r="AZ173" s="207"/>
      <c r="BA173" s="207"/>
      <c r="BB173" s="207"/>
      <c r="BC173" s="207"/>
      <c r="BD173" s="207"/>
      <c r="BE173" s="207"/>
      <c r="BF173" s="207"/>
      <c r="BG173" s="228"/>
      <c r="BH173" s="228"/>
      <c r="BI173" s="228"/>
      <c r="BJ173" s="246"/>
      <c r="BK173" s="309"/>
      <c r="BL173" s="228"/>
      <c r="BM173" s="228"/>
      <c r="BP173" s="204" t="s">
        <v>2823</v>
      </c>
      <c r="BY173" s="254"/>
      <c r="DG173" s="200" t="s">
        <v>3786</v>
      </c>
      <c r="DN173" s="284"/>
      <c r="DO173" s="283"/>
      <c r="DP173" s="278"/>
      <c r="DQ173" s="282"/>
      <c r="DR173" s="281"/>
      <c r="DS173" s="280"/>
      <c r="DT173" s="279"/>
      <c r="DU173" s="278"/>
      <c r="DV173" s="194"/>
      <c r="DW173" s="196"/>
      <c r="DX173" s="196"/>
      <c r="DY173" s="196"/>
      <c r="DZ173" s="196"/>
      <c r="EA173" s="196"/>
      <c r="EB173" s="196"/>
      <c r="EC173" s="196"/>
      <c r="ED173" s="196"/>
    </row>
    <row r="174" spans="1:136" ht="16.350000000000001" customHeight="1">
      <c r="A174" s="298" t="s">
        <v>2548</v>
      </c>
      <c r="B174" s="227" t="s">
        <v>12262</v>
      </c>
      <c r="C174" s="385"/>
      <c r="D174" s="398"/>
      <c r="E174" s="224" t="str">
        <f t="shared" si="20"/>
        <v/>
      </c>
      <c r="F174" s="207" t="s">
        <v>11646</v>
      </c>
      <c r="G174" s="220" t="s">
        <v>12261</v>
      </c>
      <c r="H174" s="223" t="s">
        <v>12260</v>
      </c>
      <c r="I174" s="223"/>
      <c r="J174" s="225">
        <v>1</v>
      </c>
      <c r="K174" s="302">
        <v>12000</v>
      </c>
      <c r="L174" s="263">
        <f t="shared" si="19"/>
        <v>13200.000000000002</v>
      </c>
      <c r="M174" s="288" t="s">
        <v>1671</v>
      </c>
      <c r="N174" s="290"/>
      <c r="O174" s="229"/>
      <c r="P174" s="328"/>
      <c r="Q174" s="328"/>
      <c r="R174" s="289"/>
      <c r="S174" s="381"/>
      <c r="T174" s="328"/>
      <c r="U174" s="248"/>
      <c r="V174" s="248"/>
      <c r="W174" s="248"/>
      <c r="X174" s="248"/>
      <c r="Y174" s="219"/>
      <c r="Z174" s="248"/>
      <c r="AA174" s="248"/>
      <c r="AB174" s="248"/>
      <c r="AC174" s="248"/>
      <c r="AD174" s="407"/>
      <c r="AE174" s="407"/>
      <c r="AF174" s="407"/>
      <c r="AG174" s="407"/>
      <c r="AH174" s="407"/>
      <c r="AI174" s="228" t="s">
        <v>2544</v>
      </c>
      <c r="AJ174" s="286" t="s">
        <v>2543</v>
      </c>
      <c r="AK174" s="228" t="s">
        <v>2542</v>
      </c>
      <c r="AL174" s="407"/>
      <c r="AM174" s="407"/>
      <c r="AN174" s="407"/>
      <c r="AO174" s="407"/>
      <c r="AP174" s="229"/>
      <c r="AQ174" s="406"/>
      <c r="AR174" s="207"/>
      <c r="AS174" s="207"/>
      <c r="AT174" s="207"/>
      <c r="AU174" s="207"/>
      <c r="AV174" s="207"/>
      <c r="AW174" s="207"/>
      <c r="AX174" s="207"/>
      <c r="AY174" s="207"/>
      <c r="AZ174" s="207"/>
      <c r="BA174" s="207"/>
      <c r="BB174" s="207"/>
      <c r="BC174" s="207"/>
      <c r="BD174" s="207"/>
      <c r="BE174" s="207"/>
      <c r="BF174" s="207"/>
      <c r="BG174" s="228"/>
      <c r="BH174" s="228"/>
      <c r="BI174" s="228"/>
      <c r="BJ174" s="246"/>
      <c r="BK174" s="207"/>
      <c r="BL174" s="228"/>
      <c r="BM174" s="228"/>
      <c r="BN174" s="298"/>
      <c r="BO174" s="297"/>
      <c r="BP174" s="204" t="s">
        <v>2823</v>
      </c>
      <c r="BY174" s="254"/>
      <c r="DN174" s="284"/>
      <c r="DO174" s="283"/>
      <c r="DP174" s="278"/>
      <c r="DQ174" s="282"/>
      <c r="DR174" s="281"/>
      <c r="DS174" s="280"/>
      <c r="DT174" s="279"/>
      <c r="DU174" s="278"/>
      <c r="DV174" s="194"/>
    </row>
    <row r="175" spans="1:136" ht="16.350000000000001" customHeight="1">
      <c r="A175" s="298" t="s">
        <v>2548</v>
      </c>
      <c r="B175" s="227" t="s">
        <v>12259</v>
      </c>
      <c r="C175" s="385"/>
      <c r="D175" s="398"/>
      <c r="E175" s="224" t="str">
        <f t="shared" si="20"/>
        <v/>
      </c>
      <c r="F175" s="207" t="s">
        <v>11646</v>
      </c>
      <c r="G175" s="220" t="s">
        <v>12258</v>
      </c>
      <c r="H175" s="223" t="s">
        <v>12257</v>
      </c>
      <c r="I175" s="223"/>
      <c r="J175" s="225">
        <v>1</v>
      </c>
      <c r="K175" s="302">
        <v>30000</v>
      </c>
      <c r="L175" s="263">
        <f t="shared" si="19"/>
        <v>33000</v>
      </c>
      <c r="M175" s="288" t="s">
        <v>1671</v>
      </c>
      <c r="N175" s="644"/>
      <c r="O175" s="314"/>
      <c r="P175" s="328"/>
      <c r="Q175" s="328"/>
      <c r="R175" s="289"/>
      <c r="S175" s="381"/>
      <c r="T175" s="328"/>
      <c r="U175" s="248"/>
      <c r="V175" s="248"/>
      <c r="W175" s="248"/>
      <c r="X175" s="248"/>
      <c r="Y175" s="219"/>
      <c r="Z175" s="248"/>
      <c r="AA175" s="248"/>
      <c r="AB175" s="248"/>
      <c r="AC175" s="248"/>
      <c r="AD175" s="407"/>
      <c r="AE175" s="407"/>
      <c r="AF175" s="407"/>
      <c r="AG175" s="407"/>
      <c r="AH175" s="407"/>
      <c r="AI175" s="228" t="s">
        <v>2544</v>
      </c>
      <c r="AJ175" s="286" t="s">
        <v>2543</v>
      </c>
      <c r="AK175" s="228" t="s">
        <v>2542</v>
      </c>
      <c r="AL175" s="407"/>
      <c r="AM175" s="407"/>
      <c r="AN175" s="407"/>
      <c r="AO175" s="407"/>
      <c r="AP175" s="229"/>
      <c r="AQ175" s="406"/>
      <c r="AR175" s="207"/>
      <c r="AS175" s="207"/>
      <c r="AT175" s="207"/>
      <c r="AU175" s="207"/>
      <c r="AV175" s="207"/>
      <c r="AW175" s="207"/>
      <c r="AX175" s="207"/>
      <c r="AY175" s="207"/>
      <c r="AZ175" s="207"/>
      <c r="BA175" s="207"/>
      <c r="BB175" s="207"/>
      <c r="BC175" s="207"/>
      <c r="BD175" s="207"/>
      <c r="BE175" s="207"/>
      <c r="BF175" s="207"/>
      <c r="BG175" s="228"/>
      <c r="BH175" s="228"/>
      <c r="BI175" s="228"/>
      <c r="BJ175" s="246"/>
      <c r="BK175" s="309"/>
      <c r="BL175" s="228"/>
      <c r="BM175" s="228"/>
      <c r="BN175" s="298"/>
      <c r="BO175" s="297"/>
      <c r="BP175" s="204" t="s">
        <v>2823</v>
      </c>
      <c r="BY175" s="254"/>
      <c r="DN175" s="284"/>
      <c r="DO175" s="283"/>
      <c r="DP175" s="278"/>
      <c r="DQ175" s="282"/>
      <c r="DR175" s="281"/>
      <c r="DS175" s="280"/>
      <c r="DT175" s="279"/>
      <c r="DU175" s="278"/>
      <c r="DV175" s="194"/>
    </row>
    <row r="176" spans="1:136" ht="16.350000000000001" customHeight="1">
      <c r="A176" s="298" t="s">
        <v>2548</v>
      </c>
      <c r="B176" s="227" t="s">
        <v>12256</v>
      </c>
      <c r="C176" s="385"/>
      <c r="D176" s="398"/>
      <c r="E176" s="224" t="str">
        <f t="shared" si="20"/>
        <v/>
      </c>
      <c r="F176" s="207" t="s">
        <v>11646</v>
      </c>
      <c r="G176" s="220" t="s">
        <v>12255</v>
      </c>
      <c r="H176" s="223" t="s">
        <v>12254</v>
      </c>
      <c r="I176" s="223"/>
      <c r="J176" s="225">
        <v>1</v>
      </c>
      <c r="K176" s="302">
        <v>11000</v>
      </c>
      <c r="L176" s="263">
        <f t="shared" si="19"/>
        <v>12100.000000000002</v>
      </c>
      <c r="M176" s="288" t="s">
        <v>1671</v>
      </c>
      <c r="N176" s="644"/>
      <c r="O176" s="314"/>
      <c r="P176" s="328"/>
      <c r="Q176" s="328"/>
      <c r="R176" s="289"/>
      <c r="S176" s="381"/>
      <c r="T176" s="328"/>
      <c r="U176" s="248"/>
      <c r="V176" s="248"/>
      <c r="W176" s="248"/>
      <c r="X176" s="248"/>
      <c r="Y176" s="219"/>
      <c r="Z176" s="248"/>
      <c r="AA176" s="248"/>
      <c r="AB176" s="248"/>
      <c r="AC176" s="248"/>
      <c r="AD176" s="407"/>
      <c r="AE176" s="407"/>
      <c r="AF176" s="407"/>
      <c r="AG176" s="407"/>
      <c r="AH176" s="407"/>
      <c r="AI176" s="228" t="s">
        <v>2544</v>
      </c>
      <c r="AJ176" s="286" t="s">
        <v>2543</v>
      </c>
      <c r="AK176" s="228" t="s">
        <v>2542</v>
      </c>
      <c r="AL176" s="407"/>
      <c r="AM176" s="407"/>
      <c r="AN176" s="407"/>
      <c r="AO176" s="407"/>
      <c r="AP176" s="229"/>
      <c r="AQ176" s="406"/>
      <c r="AR176" s="207"/>
      <c r="AS176" s="207"/>
      <c r="AT176" s="207"/>
      <c r="AU176" s="207"/>
      <c r="AV176" s="207"/>
      <c r="AW176" s="207"/>
      <c r="AX176" s="207"/>
      <c r="AY176" s="207"/>
      <c r="AZ176" s="207"/>
      <c r="BA176" s="207"/>
      <c r="BB176" s="207"/>
      <c r="BC176" s="207"/>
      <c r="BD176" s="207"/>
      <c r="BE176" s="207"/>
      <c r="BF176" s="207"/>
      <c r="BG176" s="228"/>
      <c r="BH176" s="228"/>
      <c r="BI176" s="228"/>
      <c r="BJ176" s="246"/>
      <c r="BK176" s="309"/>
      <c r="BL176" s="228"/>
      <c r="BM176" s="228"/>
      <c r="BN176" s="298"/>
      <c r="BO176" s="297"/>
      <c r="BP176" s="204" t="s">
        <v>12088</v>
      </c>
      <c r="BY176" s="254"/>
      <c r="DN176" s="284"/>
      <c r="DO176" s="283"/>
      <c r="DP176" s="278"/>
      <c r="DQ176" s="282"/>
      <c r="DR176" s="281"/>
      <c r="DS176" s="280"/>
      <c r="DT176" s="279"/>
      <c r="DU176" s="278"/>
      <c r="DV176" s="194"/>
    </row>
    <row r="177" spans="1:135" ht="16.350000000000001" customHeight="1">
      <c r="A177" s="705" t="s">
        <v>2548</v>
      </c>
      <c r="B177" s="535" t="s">
        <v>12253</v>
      </c>
      <c r="C177" s="698"/>
      <c r="D177" s="712"/>
      <c r="E177" s="711"/>
      <c r="F177" s="386" t="s">
        <v>2549</v>
      </c>
      <c r="G177" s="451" t="s">
        <v>12252</v>
      </c>
      <c r="H177" s="538" t="s">
        <v>12251</v>
      </c>
      <c r="I177" s="538"/>
      <c r="J177" s="222">
        <v>1</v>
      </c>
      <c r="K177" s="302">
        <v>150000</v>
      </c>
      <c r="L177" s="695">
        <f t="shared" si="19"/>
        <v>165000</v>
      </c>
      <c r="M177" s="288" t="s">
        <v>1671</v>
      </c>
      <c r="N177" s="710"/>
      <c r="O177" s="709"/>
      <c r="P177" s="708"/>
      <c r="Q177" s="708"/>
      <c r="R177" s="354"/>
      <c r="S177" s="691"/>
      <c r="T177" s="708"/>
      <c r="U177" s="690"/>
      <c r="V177" s="690"/>
      <c r="W177" s="690"/>
      <c r="X177" s="690"/>
      <c r="Y177" s="439"/>
      <c r="Z177" s="690"/>
      <c r="AA177" s="690"/>
      <c r="AB177" s="690"/>
      <c r="AC177" s="690"/>
      <c r="AD177" s="407"/>
      <c r="AE177" s="407"/>
      <c r="AF177" s="407"/>
      <c r="AG177" s="407"/>
      <c r="AH177" s="407"/>
      <c r="AI177" s="228" t="s">
        <v>2544</v>
      </c>
      <c r="AJ177" s="286" t="s">
        <v>2543</v>
      </c>
      <c r="AK177" s="228" t="s">
        <v>2542</v>
      </c>
      <c r="AL177" s="407"/>
      <c r="AM177" s="407"/>
      <c r="AN177" s="407"/>
      <c r="AO177" s="407"/>
      <c r="AP177" s="689"/>
      <c r="AQ177" s="406"/>
      <c r="AR177" s="687"/>
      <c r="AS177" s="687"/>
      <c r="AT177" s="687"/>
      <c r="AU177" s="687"/>
      <c r="AV177" s="687"/>
      <c r="AW177" s="687"/>
      <c r="AX177" s="687"/>
      <c r="AY177" s="687"/>
      <c r="AZ177" s="687"/>
      <c r="BA177" s="687"/>
      <c r="BB177" s="687"/>
      <c r="BC177" s="687"/>
      <c r="BD177" s="687"/>
      <c r="BE177" s="687"/>
      <c r="BF177" s="687"/>
      <c r="BG177" s="706"/>
      <c r="BH177" s="706"/>
      <c r="BI177" s="706"/>
      <c r="BJ177" s="246"/>
      <c r="BK177" s="707"/>
      <c r="BL177" s="706"/>
      <c r="BM177" s="228"/>
      <c r="BN177" s="705"/>
      <c r="BO177" s="704"/>
      <c r="BP177" s="204" t="s">
        <v>2823</v>
      </c>
      <c r="BR177" s="580"/>
      <c r="BS177" s="580"/>
      <c r="BT177" s="580"/>
      <c r="BU177" s="481"/>
      <c r="BV177" s="481"/>
      <c r="BW177" s="481"/>
      <c r="BX177" s="580"/>
      <c r="BY177" s="579"/>
      <c r="BZ177" s="578"/>
      <c r="CA177" s="578"/>
      <c r="CB177" s="578"/>
      <c r="CC177" s="577"/>
      <c r="CD177" s="577"/>
      <c r="CE177" s="481"/>
      <c r="CF177" s="497"/>
      <c r="CG177" s="497"/>
      <c r="CH177" s="497"/>
      <c r="CI177" s="497"/>
      <c r="CJ177" s="497"/>
      <c r="CK177" s="497"/>
      <c r="CL177" s="497"/>
      <c r="CM177" s="497"/>
      <c r="CN177" s="497"/>
      <c r="CO177" s="497"/>
      <c r="CP177" s="497"/>
      <c r="CQ177" s="497"/>
      <c r="CR177" s="497"/>
      <c r="CS177" s="497"/>
      <c r="CT177" s="497"/>
      <c r="CU177" s="497"/>
      <c r="CV177" s="497"/>
      <c r="CW177" s="497"/>
      <c r="CX177" s="497"/>
      <c r="CY177" s="497"/>
      <c r="CZ177" s="497"/>
      <c r="DA177" s="497"/>
      <c r="DB177" s="497"/>
      <c r="DC177" s="497"/>
      <c r="DD177" s="497"/>
      <c r="DE177" s="497"/>
      <c r="DF177" s="497"/>
      <c r="DG177" s="497"/>
      <c r="DH177" s="497"/>
      <c r="DI177" s="497"/>
      <c r="DJ177" s="497"/>
      <c r="DK177" s="497"/>
      <c r="DL177" s="497"/>
      <c r="DM177" s="497"/>
      <c r="DN177" s="576"/>
      <c r="DO177" s="283"/>
      <c r="DP177" s="575"/>
      <c r="DQ177" s="282"/>
      <c r="DR177" s="594"/>
      <c r="DS177" s="593"/>
      <c r="DT177" s="279"/>
      <c r="DU177" s="278"/>
      <c r="DV177" s="194"/>
    </row>
    <row r="178" spans="1:135" ht="16.350000000000001" customHeight="1">
      <c r="A178" s="298" t="s">
        <v>2548</v>
      </c>
      <c r="B178" s="226" t="s">
        <v>12250</v>
      </c>
      <c r="C178" s="385"/>
      <c r="D178" s="398"/>
      <c r="E178" s="224" t="str">
        <f t="shared" ref="E178:E209" si="21">MID(D178,8,10)</f>
        <v/>
      </c>
      <c r="F178" s="207" t="s">
        <v>11646</v>
      </c>
      <c r="G178" s="220" t="s">
        <v>12249</v>
      </c>
      <c r="H178" s="223" t="s">
        <v>12248</v>
      </c>
      <c r="I178" s="223"/>
      <c r="J178" s="225">
        <v>1</v>
      </c>
      <c r="K178" s="302">
        <v>42000</v>
      </c>
      <c r="L178" s="263">
        <f t="shared" si="19"/>
        <v>46200.000000000007</v>
      </c>
      <c r="M178" s="262" t="s">
        <v>947</v>
      </c>
      <c r="N178" s="703"/>
      <c r="O178" s="314"/>
      <c r="P178" s="328"/>
      <c r="Q178" s="328"/>
      <c r="R178" s="289"/>
      <c r="S178" s="381"/>
      <c r="T178" s="328"/>
      <c r="U178" s="248"/>
      <c r="V178" s="248"/>
      <c r="W178" s="248"/>
      <c r="X178" s="248"/>
      <c r="Y178" s="219"/>
      <c r="Z178" s="248"/>
      <c r="AA178" s="248"/>
      <c r="AB178" s="248"/>
      <c r="AC178" s="248"/>
      <c r="AD178" s="407"/>
      <c r="AE178" s="407"/>
      <c r="AF178" s="407"/>
      <c r="AG178" s="407"/>
      <c r="AH178" s="407"/>
      <c r="AI178" s="228" t="s">
        <v>2544</v>
      </c>
      <c r="AJ178" s="286" t="s">
        <v>2543</v>
      </c>
      <c r="AK178" s="228" t="s">
        <v>2542</v>
      </c>
      <c r="AL178" s="407"/>
      <c r="AM178" s="407"/>
      <c r="AN178" s="407"/>
      <c r="AO178" s="407"/>
      <c r="AP178" s="229"/>
      <c r="AQ178" s="406"/>
      <c r="AR178" s="207"/>
      <c r="AS178" s="207"/>
      <c r="AT178" s="207"/>
      <c r="AU178" s="207"/>
      <c r="AV178" s="207"/>
      <c r="AW178" s="207"/>
      <c r="AX178" s="207"/>
      <c r="AY178" s="207"/>
      <c r="AZ178" s="207"/>
      <c r="BA178" s="207"/>
      <c r="BB178" s="207"/>
      <c r="BC178" s="207"/>
      <c r="BD178" s="207"/>
      <c r="BE178" s="207"/>
      <c r="BF178" s="207"/>
      <c r="BG178" s="228"/>
      <c r="BH178" s="228"/>
      <c r="BI178" s="228"/>
      <c r="BJ178" s="246"/>
      <c r="BK178" s="309"/>
      <c r="BL178" s="228"/>
      <c r="BM178" s="228"/>
      <c r="BN178" s="298"/>
      <c r="BO178" s="297"/>
      <c r="BP178" s="204" t="s">
        <v>2823</v>
      </c>
      <c r="BY178" s="254"/>
      <c r="DN178" s="284"/>
      <c r="DO178" s="283"/>
      <c r="DP178" s="278"/>
      <c r="DQ178" s="282"/>
      <c r="DR178" s="281"/>
      <c r="DS178" s="280"/>
      <c r="DT178" s="279"/>
      <c r="DU178" s="278"/>
      <c r="DV178" s="194"/>
    </row>
    <row r="179" spans="1:135" ht="16.350000000000001" customHeight="1">
      <c r="A179" s="298" t="s">
        <v>2548</v>
      </c>
      <c r="B179" s="226" t="s">
        <v>12247</v>
      </c>
      <c r="C179" s="385"/>
      <c r="D179" s="398"/>
      <c r="E179" s="224" t="str">
        <f t="shared" si="21"/>
        <v/>
      </c>
      <c r="F179" s="207" t="s">
        <v>11646</v>
      </c>
      <c r="G179" s="668" t="s">
        <v>12246</v>
      </c>
      <c r="H179" s="453" t="s">
        <v>12245</v>
      </c>
      <c r="I179" s="383"/>
      <c r="J179" s="225">
        <v>1</v>
      </c>
      <c r="K179" s="302">
        <v>32000</v>
      </c>
      <c r="L179" s="263">
        <f t="shared" si="19"/>
        <v>35200</v>
      </c>
      <c r="M179" s="288" t="s">
        <v>1671</v>
      </c>
      <c r="N179" s="290"/>
      <c r="O179" s="314" t="s">
        <v>5828</v>
      </c>
      <c r="P179" s="312"/>
      <c r="Q179" s="312"/>
      <c r="R179" s="416">
        <v>2400</v>
      </c>
      <c r="S179" s="242">
        <v>2400</v>
      </c>
      <c r="T179" s="227" t="s">
        <v>11731</v>
      </c>
      <c r="U179" s="248">
        <f>VLOOKUP(T179,'[1]段ボール 送料'!$H$16:$X$1013,16,FALSE)</f>
        <v>1595</v>
      </c>
      <c r="V179" s="248">
        <f>VLOOKUP(T179,'[1]段ボール 送料'!$H$16:$X$1013,13,FALSE)</f>
        <v>1110</v>
      </c>
      <c r="W179" s="248">
        <f>VLOOKUP(T179,'[1]段ボール 送料'!$H$16:$X$1013,14,FALSE)</f>
        <v>250</v>
      </c>
      <c r="X179" s="248">
        <f>VLOOKUP(T179,'[1]段ボール 送料'!$H$16:$X$1013,15,FALSE)</f>
        <v>235</v>
      </c>
      <c r="Y179" s="219"/>
      <c r="Z179" s="248"/>
      <c r="AA179" s="248"/>
      <c r="AB179" s="248"/>
      <c r="AC179" s="248"/>
      <c r="AD179" s="407"/>
      <c r="AE179" s="407"/>
      <c r="AF179" s="407"/>
      <c r="AG179" s="407"/>
      <c r="AH179" s="407"/>
      <c r="AI179" s="228" t="s">
        <v>2544</v>
      </c>
      <c r="AJ179" s="286" t="s">
        <v>2543</v>
      </c>
      <c r="AK179" s="228" t="s">
        <v>2542</v>
      </c>
      <c r="AL179" s="407">
        <v>6439</v>
      </c>
      <c r="AM179" s="211">
        <f>AN179+AO179</f>
        <v>1727</v>
      </c>
      <c r="AN179" s="337">
        <f>VLOOKUP(T179,'[1]段ボール 送料'!$H$16:$X$1013,6,FALSE)</f>
        <v>407</v>
      </c>
      <c r="AO179" s="337">
        <f>VLOOKUP(T179,'[1]段ボール 送料'!$H$16:$X$1013,17,FALSE)</f>
        <v>1320</v>
      </c>
      <c r="AP179" s="229" t="s">
        <v>11601</v>
      </c>
      <c r="AQ179" s="406"/>
      <c r="AR179" s="207"/>
      <c r="AS179" s="207"/>
      <c r="AT179" s="207"/>
      <c r="AU179" s="207"/>
      <c r="AV179" s="207"/>
      <c r="AW179" s="207"/>
      <c r="AX179" s="207"/>
      <c r="AY179" s="207"/>
      <c r="AZ179" s="207"/>
      <c r="BA179" s="207"/>
      <c r="BB179" s="207"/>
      <c r="BC179" s="207"/>
      <c r="BD179" s="207"/>
      <c r="BE179" s="207"/>
      <c r="BF179" s="207"/>
      <c r="BG179" s="228"/>
      <c r="BH179" s="228"/>
      <c r="BI179" s="228"/>
      <c r="BJ179" s="246"/>
      <c r="BK179" s="207"/>
      <c r="BL179" s="228"/>
      <c r="BM179" s="228"/>
      <c r="BN179" s="298"/>
      <c r="BO179" s="297"/>
      <c r="BP179" s="204" t="s">
        <v>2823</v>
      </c>
      <c r="BY179" s="254"/>
      <c r="DG179" s="200" t="s">
        <v>3786</v>
      </c>
      <c r="DN179" s="284"/>
      <c r="DO179" s="283"/>
      <c r="DP179" s="278"/>
      <c r="DQ179" s="282"/>
      <c r="DR179" s="281"/>
      <c r="DS179" s="280"/>
      <c r="DT179" s="279"/>
      <c r="DU179" s="278"/>
      <c r="DV179" s="194"/>
      <c r="DW179" s="196"/>
      <c r="DX179" s="196"/>
      <c r="DY179" s="196"/>
      <c r="DZ179" s="196"/>
      <c r="EA179" s="196"/>
      <c r="EB179" s="196"/>
      <c r="EC179" s="196"/>
      <c r="ED179" s="196"/>
    </row>
    <row r="180" spans="1:135" ht="16.350000000000001" customHeight="1">
      <c r="A180" s="207" t="s">
        <v>2548</v>
      </c>
      <c r="B180" s="227" t="s">
        <v>12244</v>
      </c>
      <c r="C180" s="385"/>
      <c r="D180" s="398"/>
      <c r="E180" s="224" t="str">
        <f t="shared" si="21"/>
        <v/>
      </c>
      <c r="F180" s="207" t="s">
        <v>11646</v>
      </c>
      <c r="G180" s="220" t="s">
        <v>12243</v>
      </c>
      <c r="H180" s="223" t="s">
        <v>12242</v>
      </c>
      <c r="I180" s="383"/>
      <c r="J180" s="225">
        <v>1</v>
      </c>
      <c r="K180" s="302">
        <v>28000</v>
      </c>
      <c r="L180" s="263">
        <f t="shared" si="19"/>
        <v>30800.000000000004</v>
      </c>
      <c r="M180" s="288" t="s">
        <v>1671</v>
      </c>
      <c r="N180" s="290"/>
      <c r="O180" s="229"/>
      <c r="P180" s="312"/>
      <c r="Q180" s="312"/>
      <c r="R180" s="289"/>
      <c r="S180" s="381"/>
      <c r="T180" s="227"/>
      <c r="U180" s="248"/>
      <c r="V180" s="248"/>
      <c r="W180" s="248"/>
      <c r="X180" s="248"/>
      <c r="Y180" s="219"/>
      <c r="Z180" s="248"/>
      <c r="AA180" s="248"/>
      <c r="AB180" s="248"/>
      <c r="AC180" s="248"/>
      <c r="AD180" s="407"/>
      <c r="AE180" s="407"/>
      <c r="AF180" s="407"/>
      <c r="AG180" s="407"/>
      <c r="AH180" s="407"/>
      <c r="AI180" s="228" t="s">
        <v>2544</v>
      </c>
      <c r="AJ180" s="286" t="s">
        <v>2543</v>
      </c>
      <c r="AK180" s="228" t="s">
        <v>2542</v>
      </c>
      <c r="AL180" s="407"/>
      <c r="AM180" s="407"/>
      <c r="AN180" s="407"/>
      <c r="AO180" s="407"/>
      <c r="AP180" s="229"/>
      <c r="AQ180" s="406"/>
      <c r="AR180" s="207"/>
      <c r="AS180" s="207"/>
      <c r="AT180" s="207"/>
      <c r="AU180" s="207"/>
      <c r="AV180" s="207"/>
      <c r="AW180" s="207"/>
      <c r="AX180" s="207"/>
      <c r="AY180" s="207"/>
      <c r="AZ180" s="207"/>
      <c r="BA180" s="207"/>
      <c r="BB180" s="207"/>
      <c r="BC180" s="207"/>
      <c r="BD180" s="207"/>
      <c r="BE180" s="207"/>
      <c r="BF180" s="207"/>
      <c r="BG180" s="228"/>
      <c r="BH180" s="228"/>
      <c r="BI180" s="228"/>
      <c r="BJ180" s="246"/>
      <c r="BK180" s="207"/>
      <c r="BL180" s="228"/>
      <c r="BM180" s="228"/>
      <c r="BP180" s="204" t="s">
        <v>2823</v>
      </c>
      <c r="BY180" s="254"/>
      <c r="DN180" s="284"/>
      <c r="DO180" s="283"/>
      <c r="DP180" s="278"/>
      <c r="DQ180" s="282"/>
      <c r="DR180" s="281"/>
      <c r="DS180" s="280"/>
      <c r="DT180" s="279"/>
      <c r="DU180" s="278"/>
      <c r="DV180" s="194"/>
    </row>
    <row r="181" spans="1:135" ht="16.350000000000001" customHeight="1">
      <c r="A181" s="207" t="s">
        <v>2548</v>
      </c>
      <c r="B181" s="227" t="s">
        <v>12241</v>
      </c>
      <c r="C181" s="385"/>
      <c r="D181" s="384"/>
      <c r="E181" s="224" t="str">
        <f t="shared" si="21"/>
        <v/>
      </c>
      <c r="F181" s="207" t="s">
        <v>11646</v>
      </c>
      <c r="G181" s="220" t="s">
        <v>12240</v>
      </c>
      <c r="H181" s="223" t="s">
        <v>12239</v>
      </c>
      <c r="I181" s="223"/>
      <c r="J181" s="225">
        <v>1</v>
      </c>
      <c r="K181" s="302">
        <v>7000</v>
      </c>
      <c r="L181" s="263">
        <f t="shared" si="19"/>
        <v>7700.0000000000009</v>
      </c>
      <c r="M181" s="288" t="s">
        <v>1671</v>
      </c>
      <c r="N181" s="644"/>
      <c r="O181" s="314"/>
      <c r="P181" s="328"/>
      <c r="Q181" s="312"/>
      <c r="R181" s="289"/>
      <c r="S181" s="381"/>
      <c r="T181" s="702"/>
      <c r="U181" s="248"/>
      <c r="V181" s="248"/>
      <c r="W181" s="248"/>
      <c r="X181" s="248"/>
      <c r="Y181" s="219"/>
      <c r="Z181" s="248"/>
      <c r="AA181" s="248"/>
      <c r="AB181" s="248"/>
      <c r="AC181" s="248"/>
      <c r="AD181" s="407"/>
      <c r="AE181" s="407"/>
      <c r="AF181" s="407"/>
      <c r="AG181" s="407"/>
      <c r="AH181" s="407"/>
      <c r="AI181" s="228" t="s">
        <v>2544</v>
      </c>
      <c r="AJ181" s="286" t="s">
        <v>2543</v>
      </c>
      <c r="AK181" s="228" t="s">
        <v>2542</v>
      </c>
      <c r="AL181" s="407"/>
      <c r="AM181" s="407"/>
      <c r="AN181" s="407"/>
      <c r="AO181" s="407"/>
      <c r="AP181" s="229"/>
      <c r="AQ181" s="406"/>
      <c r="AR181" s="207"/>
      <c r="AS181" s="207"/>
      <c r="AT181" s="207"/>
      <c r="AU181" s="207"/>
      <c r="AV181" s="207"/>
      <c r="AW181" s="207"/>
      <c r="AX181" s="207"/>
      <c r="AY181" s="207"/>
      <c r="AZ181" s="207"/>
      <c r="BA181" s="207"/>
      <c r="BB181" s="207"/>
      <c r="BC181" s="207"/>
      <c r="BD181" s="207"/>
      <c r="BE181" s="207"/>
      <c r="BF181" s="207"/>
      <c r="BG181" s="228"/>
      <c r="BH181" s="228"/>
      <c r="BI181" s="228"/>
      <c r="BJ181" s="246"/>
      <c r="BK181" s="207"/>
      <c r="BL181" s="228"/>
      <c r="BM181" s="228"/>
      <c r="BP181" s="204" t="s">
        <v>2823</v>
      </c>
      <c r="BY181" s="254"/>
      <c r="DN181" s="284"/>
      <c r="DO181" s="283"/>
      <c r="DP181" s="278"/>
      <c r="DQ181" s="282"/>
      <c r="DR181" s="281"/>
      <c r="DS181" s="280"/>
      <c r="DT181" s="279"/>
      <c r="DU181" s="278"/>
      <c r="DV181" s="194"/>
    </row>
    <row r="182" spans="1:135" ht="16.350000000000001" customHeight="1">
      <c r="A182" s="207" t="s">
        <v>2548</v>
      </c>
      <c r="B182" s="227" t="s">
        <v>12238</v>
      </c>
      <c r="C182" s="385"/>
      <c r="D182" s="384"/>
      <c r="E182" s="224" t="str">
        <f t="shared" si="21"/>
        <v/>
      </c>
      <c r="F182" s="207" t="s">
        <v>11646</v>
      </c>
      <c r="G182" s="220" t="s">
        <v>12237</v>
      </c>
      <c r="H182" s="223" t="s">
        <v>12236</v>
      </c>
      <c r="I182" s="223"/>
      <c r="J182" s="225">
        <v>1</v>
      </c>
      <c r="K182" s="302">
        <v>7000</v>
      </c>
      <c r="L182" s="263">
        <f t="shared" si="19"/>
        <v>7700.0000000000009</v>
      </c>
      <c r="M182" s="288" t="s">
        <v>1671</v>
      </c>
      <c r="N182" s="644"/>
      <c r="O182" s="314"/>
      <c r="P182" s="328"/>
      <c r="Q182" s="312"/>
      <c r="R182" s="289"/>
      <c r="S182" s="381"/>
      <c r="T182" s="702"/>
      <c r="U182" s="248"/>
      <c r="V182" s="248"/>
      <c r="W182" s="248"/>
      <c r="X182" s="248"/>
      <c r="Y182" s="219"/>
      <c r="Z182" s="248"/>
      <c r="AA182" s="248"/>
      <c r="AB182" s="248"/>
      <c r="AC182" s="248"/>
      <c r="AD182" s="407"/>
      <c r="AE182" s="407"/>
      <c r="AF182" s="407"/>
      <c r="AG182" s="407"/>
      <c r="AH182" s="407"/>
      <c r="AI182" s="228" t="s">
        <v>2544</v>
      </c>
      <c r="AJ182" s="286" t="s">
        <v>2543</v>
      </c>
      <c r="AK182" s="228" t="s">
        <v>2542</v>
      </c>
      <c r="AL182" s="407"/>
      <c r="AM182" s="407"/>
      <c r="AN182" s="407"/>
      <c r="AO182" s="407"/>
      <c r="AP182" s="229"/>
      <c r="AQ182" s="406"/>
      <c r="AR182" s="207"/>
      <c r="AS182" s="207"/>
      <c r="AT182" s="207"/>
      <c r="AU182" s="207"/>
      <c r="AV182" s="207"/>
      <c r="AW182" s="207"/>
      <c r="AX182" s="207"/>
      <c r="AY182" s="207"/>
      <c r="AZ182" s="207"/>
      <c r="BA182" s="207"/>
      <c r="BB182" s="207"/>
      <c r="BC182" s="207"/>
      <c r="BD182" s="207"/>
      <c r="BE182" s="207"/>
      <c r="BF182" s="207"/>
      <c r="BG182" s="228"/>
      <c r="BH182" s="228"/>
      <c r="BI182" s="228"/>
      <c r="BJ182" s="246"/>
      <c r="BK182" s="207"/>
      <c r="BL182" s="228"/>
      <c r="BM182" s="228"/>
      <c r="BP182" s="204" t="s">
        <v>2823</v>
      </c>
      <c r="BY182" s="254"/>
      <c r="DN182" s="284"/>
      <c r="DO182" s="283"/>
      <c r="DP182" s="278"/>
      <c r="DQ182" s="282"/>
      <c r="DR182" s="281"/>
      <c r="DS182" s="280"/>
      <c r="DT182" s="279"/>
      <c r="DU182" s="278"/>
      <c r="DV182" s="194"/>
    </row>
    <row r="183" spans="1:135" ht="16.350000000000001" customHeight="1">
      <c r="A183" s="298" t="s">
        <v>2548</v>
      </c>
      <c r="B183" s="226" t="s">
        <v>12235</v>
      </c>
      <c r="C183" s="385"/>
      <c r="D183" s="384"/>
      <c r="E183" s="224" t="str">
        <f t="shared" si="21"/>
        <v/>
      </c>
      <c r="F183" s="207" t="s">
        <v>11646</v>
      </c>
      <c r="G183" s="220" t="s">
        <v>12234</v>
      </c>
      <c r="H183" s="223" t="s">
        <v>12233</v>
      </c>
      <c r="I183" s="223"/>
      <c r="J183" s="225">
        <v>1</v>
      </c>
      <c r="K183" s="302">
        <v>20000</v>
      </c>
      <c r="L183" s="263">
        <f t="shared" si="19"/>
        <v>22000</v>
      </c>
      <c r="M183" s="288" t="s">
        <v>1671</v>
      </c>
      <c r="N183" s="644"/>
      <c r="O183" s="314"/>
      <c r="P183" s="328"/>
      <c r="Q183" s="312"/>
      <c r="R183" s="289"/>
      <c r="S183" s="381"/>
      <c r="T183" s="227"/>
      <c r="U183" s="248"/>
      <c r="V183" s="248"/>
      <c r="W183" s="248"/>
      <c r="X183" s="248"/>
      <c r="Y183" s="219"/>
      <c r="Z183" s="248"/>
      <c r="AA183" s="248"/>
      <c r="AB183" s="248"/>
      <c r="AC183" s="248"/>
      <c r="AD183" s="407"/>
      <c r="AE183" s="407"/>
      <c r="AF183" s="407"/>
      <c r="AG183" s="407"/>
      <c r="AH183" s="407"/>
      <c r="AI183" s="228" t="s">
        <v>2544</v>
      </c>
      <c r="AJ183" s="286" t="s">
        <v>2543</v>
      </c>
      <c r="AK183" s="228" t="s">
        <v>2542</v>
      </c>
      <c r="AL183" s="407"/>
      <c r="AM183" s="407"/>
      <c r="AN183" s="407"/>
      <c r="AO183" s="407"/>
      <c r="AP183" s="229"/>
      <c r="AQ183" s="406"/>
      <c r="AR183" s="207"/>
      <c r="AS183" s="207"/>
      <c r="AT183" s="207"/>
      <c r="AU183" s="207"/>
      <c r="AV183" s="207"/>
      <c r="AW183" s="207"/>
      <c r="AX183" s="207"/>
      <c r="AY183" s="207"/>
      <c r="AZ183" s="207"/>
      <c r="BA183" s="207"/>
      <c r="BB183" s="207"/>
      <c r="BC183" s="207"/>
      <c r="BD183" s="207"/>
      <c r="BE183" s="207"/>
      <c r="BF183" s="207"/>
      <c r="BG183" s="228"/>
      <c r="BH183" s="228"/>
      <c r="BI183" s="228"/>
      <c r="BJ183" s="246"/>
      <c r="BK183" s="207"/>
      <c r="BL183" s="228"/>
      <c r="BM183" s="228"/>
      <c r="BN183" s="298"/>
      <c r="BO183" s="297"/>
      <c r="BP183" s="204" t="s">
        <v>2823</v>
      </c>
      <c r="BY183" s="254"/>
      <c r="DN183" s="284"/>
      <c r="DO183" s="283"/>
      <c r="DP183" s="278"/>
      <c r="DQ183" s="282"/>
      <c r="DR183" s="281"/>
      <c r="DS183" s="280"/>
      <c r="DT183" s="279"/>
      <c r="DU183" s="278"/>
      <c r="DV183" s="194"/>
    </row>
    <row r="184" spans="1:135" ht="16.350000000000001" customHeight="1">
      <c r="A184" s="207" t="s">
        <v>2548</v>
      </c>
      <c r="B184" s="227" t="s">
        <v>12232</v>
      </c>
      <c r="C184" s="385"/>
      <c r="D184" s="398"/>
      <c r="E184" s="224" t="str">
        <f t="shared" si="21"/>
        <v/>
      </c>
      <c r="F184" s="207" t="s">
        <v>11646</v>
      </c>
      <c r="G184" s="220" t="s">
        <v>12231</v>
      </c>
      <c r="H184" s="223" t="s">
        <v>12230</v>
      </c>
      <c r="I184" s="383"/>
      <c r="J184" s="225">
        <v>1</v>
      </c>
      <c r="K184" s="302">
        <v>15000</v>
      </c>
      <c r="L184" s="263">
        <f t="shared" si="19"/>
        <v>16500</v>
      </c>
      <c r="M184" s="288" t="s">
        <v>1671</v>
      </c>
      <c r="N184" s="700"/>
      <c r="O184" s="314"/>
      <c r="P184" s="312"/>
      <c r="Q184" s="312"/>
      <c r="R184" s="289"/>
      <c r="S184" s="381"/>
      <c r="T184" s="702"/>
      <c r="U184" s="248"/>
      <c r="V184" s="248"/>
      <c r="W184" s="248"/>
      <c r="X184" s="248"/>
      <c r="Y184" s="219"/>
      <c r="Z184" s="248"/>
      <c r="AA184" s="248"/>
      <c r="AB184" s="248"/>
      <c r="AC184" s="248"/>
      <c r="AD184" s="407"/>
      <c r="AE184" s="407"/>
      <c r="AF184" s="407"/>
      <c r="AG184" s="407"/>
      <c r="AH184" s="407"/>
      <c r="AI184" s="228" t="s">
        <v>2544</v>
      </c>
      <c r="AJ184" s="286" t="s">
        <v>2543</v>
      </c>
      <c r="AK184" s="228" t="s">
        <v>2542</v>
      </c>
      <c r="AL184" s="407"/>
      <c r="AM184" s="407"/>
      <c r="AN184" s="407"/>
      <c r="AO184" s="407"/>
      <c r="AP184" s="229"/>
      <c r="AQ184" s="406"/>
      <c r="AR184" s="207"/>
      <c r="AS184" s="207"/>
      <c r="AT184" s="207"/>
      <c r="AU184" s="207"/>
      <c r="AV184" s="207"/>
      <c r="AW184" s="207"/>
      <c r="AX184" s="207"/>
      <c r="AY184" s="207"/>
      <c r="AZ184" s="207"/>
      <c r="BA184" s="207"/>
      <c r="BB184" s="207"/>
      <c r="BC184" s="207"/>
      <c r="BD184" s="207"/>
      <c r="BE184" s="207"/>
      <c r="BF184" s="207"/>
      <c r="BG184" s="228"/>
      <c r="BH184" s="228"/>
      <c r="BI184" s="228"/>
      <c r="BJ184" s="246"/>
      <c r="BK184" s="414"/>
      <c r="BL184" s="228"/>
      <c r="BM184" s="228"/>
      <c r="BP184" s="204" t="s">
        <v>2823</v>
      </c>
      <c r="BY184" s="254"/>
      <c r="DN184" s="284"/>
      <c r="DO184" s="283"/>
      <c r="DP184" s="278"/>
      <c r="DQ184" s="282"/>
      <c r="DR184" s="281"/>
      <c r="DS184" s="280"/>
      <c r="DT184" s="279"/>
      <c r="DU184" s="278"/>
      <c r="DV184" s="194"/>
    </row>
    <row r="185" spans="1:135" ht="16.350000000000001" customHeight="1">
      <c r="A185" s="298" t="s">
        <v>2548</v>
      </c>
      <c r="B185" s="226" t="s">
        <v>12229</v>
      </c>
      <c r="C185" s="385"/>
      <c r="D185" s="384"/>
      <c r="E185" s="224" t="str">
        <f t="shared" si="21"/>
        <v/>
      </c>
      <c r="F185" s="207" t="s">
        <v>11646</v>
      </c>
      <c r="G185" s="220" t="s">
        <v>12228</v>
      </c>
      <c r="H185" s="223" t="s">
        <v>12227</v>
      </c>
      <c r="I185" s="223"/>
      <c r="J185" s="225">
        <v>1</v>
      </c>
      <c r="K185" s="302">
        <v>50000</v>
      </c>
      <c r="L185" s="263">
        <f t="shared" si="19"/>
        <v>55000.000000000007</v>
      </c>
      <c r="M185" s="262" t="s">
        <v>947</v>
      </c>
      <c r="N185" s="703"/>
      <c r="O185" s="314"/>
      <c r="P185" s="328"/>
      <c r="Q185" s="312"/>
      <c r="R185" s="289"/>
      <c r="S185" s="381"/>
      <c r="T185" s="227"/>
      <c r="U185" s="248"/>
      <c r="V185" s="248"/>
      <c r="W185" s="248"/>
      <c r="X185" s="248"/>
      <c r="Y185" s="219"/>
      <c r="Z185" s="248"/>
      <c r="AA185" s="248"/>
      <c r="AB185" s="248"/>
      <c r="AC185" s="248"/>
      <c r="AD185" s="407"/>
      <c r="AE185" s="407"/>
      <c r="AF185" s="407"/>
      <c r="AG185" s="407"/>
      <c r="AH185" s="407"/>
      <c r="AI185" s="228" t="s">
        <v>2544</v>
      </c>
      <c r="AJ185" s="286" t="s">
        <v>2543</v>
      </c>
      <c r="AK185" s="228" t="s">
        <v>2542</v>
      </c>
      <c r="AL185" s="407"/>
      <c r="AM185" s="407"/>
      <c r="AN185" s="407"/>
      <c r="AO185" s="407"/>
      <c r="AP185" s="229"/>
      <c r="AQ185" s="406"/>
      <c r="AR185" s="207"/>
      <c r="AS185" s="207"/>
      <c r="AT185" s="207"/>
      <c r="AU185" s="207"/>
      <c r="AV185" s="207"/>
      <c r="AW185" s="207"/>
      <c r="AX185" s="207"/>
      <c r="AY185" s="207"/>
      <c r="AZ185" s="207"/>
      <c r="BA185" s="207"/>
      <c r="BB185" s="207"/>
      <c r="BC185" s="207"/>
      <c r="BD185" s="207"/>
      <c r="BE185" s="207"/>
      <c r="BF185" s="207"/>
      <c r="BG185" s="228"/>
      <c r="BH185" s="228"/>
      <c r="BI185" s="228"/>
      <c r="BJ185" s="246"/>
      <c r="BK185" s="437"/>
      <c r="BL185" s="228"/>
      <c r="BM185" s="228"/>
      <c r="BN185" s="298"/>
      <c r="BO185" s="297"/>
      <c r="BP185" s="204" t="s">
        <v>2823</v>
      </c>
      <c r="BY185" s="254"/>
      <c r="DN185" s="284"/>
      <c r="DO185" s="283"/>
      <c r="DP185" s="278"/>
      <c r="DQ185" s="282"/>
      <c r="DR185" s="281"/>
      <c r="DS185" s="280"/>
      <c r="DT185" s="279"/>
      <c r="DU185" s="278"/>
      <c r="DV185" s="194"/>
    </row>
    <row r="186" spans="1:135" ht="16.350000000000001" customHeight="1">
      <c r="A186" s="298" t="s">
        <v>2548</v>
      </c>
      <c r="B186" s="226" t="s">
        <v>12226</v>
      </c>
      <c r="C186" s="385"/>
      <c r="D186" s="398"/>
      <c r="E186" s="224" t="str">
        <f t="shared" si="21"/>
        <v/>
      </c>
      <c r="F186" s="207" t="s">
        <v>11646</v>
      </c>
      <c r="G186" s="220" t="s">
        <v>12225</v>
      </c>
      <c r="H186" s="223" t="s">
        <v>12224</v>
      </c>
      <c r="I186" s="383"/>
      <c r="J186" s="225">
        <v>1</v>
      </c>
      <c r="K186" s="302">
        <v>63000</v>
      </c>
      <c r="L186" s="263">
        <f t="shared" si="19"/>
        <v>69300</v>
      </c>
      <c r="M186" s="288" t="s">
        <v>1671</v>
      </c>
      <c r="N186" s="700"/>
      <c r="O186" s="314"/>
      <c r="P186" s="312"/>
      <c r="Q186" s="312"/>
      <c r="R186" s="289"/>
      <c r="S186" s="381"/>
      <c r="T186" s="702"/>
      <c r="U186" s="248"/>
      <c r="V186" s="248"/>
      <c r="W186" s="248"/>
      <c r="X186" s="248"/>
      <c r="Y186" s="219"/>
      <c r="Z186" s="248"/>
      <c r="AA186" s="248"/>
      <c r="AB186" s="248"/>
      <c r="AC186" s="248"/>
      <c r="AD186" s="407"/>
      <c r="AE186" s="407"/>
      <c r="AF186" s="407"/>
      <c r="AG186" s="407"/>
      <c r="AH186" s="407"/>
      <c r="AI186" s="228" t="s">
        <v>2544</v>
      </c>
      <c r="AJ186" s="286" t="s">
        <v>2543</v>
      </c>
      <c r="AK186" s="228" t="s">
        <v>2542</v>
      </c>
      <c r="AL186" s="407"/>
      <c r="AM186" s="407"/>
      <c r="AN186" s="407"/>
      <c r="AO186" s="407"/>
      <c r="AP186" s="229"/>
      <c r="AQ186" s="406"/>
      <c r="AR186" s="207"/>
      <c r="AS186" s="207"/>
      <c r="AT186" s="207"/>
      <c r="AU186" s="207"/>
      <c r="AV186" s="207"/>
      <c r="AW186" s="207"/>
      <c r="AX186" s="207"/>
      <c r="AY186" s="207"/>
      <c r="AZ186" s="207"/>
      <c r="BA186" s="207"/>
      <c r="BB186" s="207"/>
      <c r="BC186" s="207"/>
      <c r="BD186" s="207"/>
      <c r="BE186" s="207"/>
      <c r="BF186" s="207"/>
      <c r="BG186" s="228"/>
      <c r="BH186" s="228"/>
      <c r="BI186" s="228"/>
      <c r="BJ186" s="246"/>
      <c r="BK186" s="414"/>
      <c r="BL186" s="228"/>
      <c r="BM186" s="228"/>
      <c r="BN186" s="298"/>
      <c r="BO186" s="297"/>
      <c r="BQ186" s="205" t="s">
        <v>1701</v>
      </c>
      <c r="BY186" s="254"/>
      <c r="DN186" s="284"/>
      <c r="DO186" s="283"/>
      <c r="DP186" s="278"/>
      <c r="DQ186" s="282"/>
      <c r="DR186" s="281"/>
      <c r="DS186" s="280"/>
      <c r="DT186" s="279"/>
      <c r="DU186" s="278"/>
      <c r="DV186" s="194"/>
    </row>
    <row r="187" spans="1:135" ht="16.350000000000001" customHeight="1">
      <c r="A187" s="207" t="s">
        <v>2548</v>
      </c>
      <c r="B187" s="227" t="s">
        <v>12223</v>
      </c>
      <c r="C187" s="385"/>
      <c r="D187" s="398"/>
      <c r="E187" s="224" t="str">
        <f t="shared" si="21"/>
        <v/>
      </c>
      <c r="F187" s="207" t="s">
        <v>11646</v>
      </c>
      <c r="G187" s="701" t="s">
        <v>12222</v>
      </c>
      <c r="H187" s="453" t="s">
        <v>12221</v>
      </c>
      <c r="I187" s="383"/>
      <c r="J187" s="225">
        <v>1</v>
      </c>
      <c r="K187" s="277">
        <v>40000</v>
      </c>
      <c r="L187" s="263">
        <f t="shared" si="19"/>
        <v>44000</v>
      </c>
      <c r="M187" s="288" t="s">
        <v>1671</v>
      </c>
      <c r="N187" s="700"/>
      <c r="O187" s="314" t="s">
        <v>12220</v>
      </c>
      <c r="P187" s="312"/>
      <c r="Q187" s="312"/>
      <c r="R187" s="416">
        <v>3200</v>
      </c>
      <c r="S187" s="242">
        <v>3200</v>
      </c>
      <c r="T187" s="699" t="s">
        <v>11955</v>
      </c>
      <c r="U187" s="248">
        <f>VLOOKUP(T187,'[1]段ボール 送料'!$H$16:$X$1013,16,FALSE)</f>
        <v>1490</v>
      </c>
      <c r="V187" s="248">
        <f>VLOOKUP(T187,'[1]段ボール 送料'!$H$16:$X$1013,13,FALSE)</f>
        <v>375</v>
      </c>
      <c r="W187" s="248">
        <f>VLOOKUP(T187,'[1]段ボール 送料'!$H$16:$X$1013,14,FALSE)</f>
        <v>315</v>
      </c>
      <c r="X187" s="248">
        <f>VLOOKUP(T187,'[1]段ボール 送料'!$H$16:$X$1013,15,FALSE)</f>
        <v>800</v>
      </c>
      <c r="Y187" s="219"/>
      <c r="Z187" s="248"/>
      <c r="AA187" s="248"/>
      <c r="AB187" s="248"/>
      <c r="AC187" s="248"/>
      <c r="AD187" s="407"/>
      <c r="AE187" s="407"/>
      <c r="AF187" s="407"/>
      <c r="AG187" s="407"/>
      <c r="AH187" s="407"/>
      <c r="AI187" s="228" t="s">
        <v>2544</v>
      </c>
      <c r="AJ187" s="286" t="s">
        <v>2543</v>
      </c>
      <c r="AK187" s="228" t="s">
        <v>2542</v>
      </c>
      <c r="AL187" s="407">
        <v>7587</v>
      </c>
      <c r="AM187" s="211">
        <f>AN187+AO187</f>
        <v>1601</v>
      </c>
      <c r="AN187" s="337">
        <f>VLOOKUP(T187,'[1]段ボール 送料'!$H$16:$X$1013,6,FALSE)</f>
        <v>281</v>
      </c>
      <c r="AO187" s="337">
        <f>VLOOKUP(T187,'[1]段ボール 送料'!$H$16:$X$1013,17,FALSE)</f>
        <v>1320</v>
      </c>
      <c r="AP187" s="229" t="s">
        <v>12219</v>
      </c>
      <c r="AQ187" s="406"/>
      <c r="AR187" s="207"/>
      <c r="AS187" s="207"/>
      <c r="AT187" s="207"/>
      <c r="AU187" s="207"/>
      <c r="AV187" s="207"/>
      <c r="AW187" s="207"/>
      <c r="AX187" s="207"/>
      <c r="AY187" s="207"/>
      <c r="AZ187" s="207"/>
      <c r="BA187" s="207"/>
      <c r="BB187" s="207"/>
      <c r="BC187" s="207"/>
      <c r="BD187" s="207"/>
      <c r="BE187" s="207"/>
      <c r="BF187" s="207"/>
      <c r="BG187" s="228"/>
      <c r="BH187" s="228"/>
      <c r="BI187" s="228"/>
      <c r="BJ187" s="246"/>
      <c r="BK187" s="414"/>
      <c r="BL187" s="228"/>
      <c r="BM187" s="228"/>
      <c r="BP187" s="204" t="s">
        <v>2823</v>
      </c>
      <c r="BY187" s="254"/>
      <c r="DG187" s="200" t="s">
        <v>3786</v>
      </c>
      <c r="DN187" s="284"/>
      <c r="DO187" s="283"/>
      <c r="DP187" s="278"/>
      <c r="DQ187" s="282"/>
      <c r="DR187" s="281"/>
      <c r="DS187" s="280"/>
      <c r="DT187" s="279"/>
      <c r="DU187" s="278"/>
      <c r="DV187" s="194"/>
      <c r="DW187" s="196"/>
      <c r="DX187" s="196"/>
      <c r="DY187" s="196"/>
      <c r="DZ187" s="196"/>
      <c r="EA187" s="196"/>
      <c r="EB187" s="196"/>
      <c r="EC187" s="196"/>
      <c r="ED187" s="196"/>
      <c r="EE187" s="196"/>
    </row>
    <row r="188" spans="1:135" ht="16.350000000000001" customHeight="1">
      <c r="A188" s="207" t="s">
        <v>2548</v>
      </c>
      <c r="B188" s="227" t="s">
        <v>12218</v>
      </c>
      <c r="C188" s="385"/>
      <c r="D188" s="384"/>
      <c r="E188" s="224" t="str">
        <f t="shared" si="21"/>
        <v/>
      </c>
      <c r="F188" s="207" t="s">
        <v>11646</v>
      </c>
      <c r="G188" s="220" t="s">
        <v>12217</v>
      </c>
      <c r="H188" s="223" t="s">
        <v>12216</v>
      </c>
      <c r="I188" s="223"/>
      <c r="J188" s="225">
        <v>1</v>
      </c>
      <c r="K188" s="302">
        <v>15000</v>
      </c>
      <c r="L188" s="263">
        <f t="shared" si="19"/>
        <v>16500</v>
      </c>
      <c r="M188" s="288" t="s">
        <v>1671</v>
      </c>
      <c r="N188" s="644"/>
      <c r="O188" s="314" t="s">
        <v>12215</v>
      </c>
      <c r="P188" s="328"/>
      <c r="Q188" s="312"/>
      <c r="R188" s="289"/>
      <c r="S188" s="381"/>
      <c r="T188" s="227"/>
      <c r="U188" s="248"/>
      <c r="V188" s="248"/>
      <c r="W188" s="248"/>
      <c r="X188" s="248"/>
      <c r="Y188" s="219"/>
      <c r="Z188" s="248"/>
      <c r="AA188" s="248"/>
      <c r="AB188" s="248"/>
      <c r="AC188" s="248"/>
      <c r="AD188" s="407"/>
      <c r="AE188" s="407"/>
      <c r="AF188" s="407"/>
      <c r="AG188" s="407"/>
      <c r="AH188" s="407"/>
      <c r="AI188" s="228" t="s">
        <v>2544</v>
      </c>
      <c r="AJ188" s="286" t="s">
        <v>2543</v>
      </c>
      <c r="AK188" s="228" t="s">
        <v>2542</v>
      </c>
      <c r="AL188" s="407"/>
      <c r="AM188" s="407"/>
      <c r="AN188" s="407"/>
      <c r="AO188" s="407"/>
      <c r="AP188" s="229"/>
      <c r="AQ188" s="406"/>
      <c r="AR188" s="207"/>
      <c r="AS188" s="207"/>
      <c r="AT188" s="207"/>
      <c r="AU188" s="207"/>
      <c r="AV188" s="207"/>
      <c r="AW188" s="207"/>
      <c r="AX188" s="207"/>
      <c r="AY188" s="207"/>
      <c r="AZ188" s="207"/>
      <c r="BA188" s="207"/>
      <c r="BB188" s="207"/>
      <c r="BC188" s="207"/>
      <c r="BD188" s="207"/>
      <c r="BE188" s="207"/>
      <c r="BF188" s="207"/>
      <c r="BG188" s="228"/>
      <c r="BH188" s="228"/>
      <c r="BI188" s="228"/>
      <c r="BJ188" s="246"/>
      <c r="BK188" s="207"/>
      <c r="BL188" s="228"/>
      <c r="BM188" s="228"/>
      <c r="BP188" s="204" t="s">
        <v>2823</v>
      </c>
      <c r="BY188" s="254"/>
      <c r="DN188" s="284"/>
      <c r="DO188" s="283"/>
      <c r="DP188" s="278"/>
      <c r="DQ188" s="282"/>
      <c r="DR188" s="281"/>
      <c r="DS188" s="280"/>
      <c r="DT188" s="279"/>
      <c r="DU188" s="278"/>
      <c r="DV188" s="194">
        <v>0</v>
      </c>
    </row>
    <row r="189" spans="1:135" ht="16.350000000000001" customHeight="1">
      <c r="A189" s="322" t="s">
        <v>2548</v>
      </c>
      <c r="B189" s="226" t="s">
        <v>12214</v>
      </c>
      <c r="C189" s="385"/>
      <c r="D189" s="384"/>
      <c r="E189" s="224" t="str">
        <f t="shared" si="21"/>
        <v/>
      </c>
      <c r="F189" s="207" t="s">
        <v>11646</v>
      </c>
      <c r="G189" s="220" t="s">
        <v>12213</v>
      </c>
      <c r="H189" s="223" t="s">
        <v>12212</v>
      </c>
      <c r="I189" s="223"/>
      <c r="J189" s="225">
        <v>1</v>
      </c>
      <c r="K189" s="302">
        <v>10000</v>
      </c>
      <c r="L189" s="263">
        <f t="shared" si="19"/>
        <v>11000</v>
      </c>
      <c r="M189" s="288" t="s">
        <v>1671</v>
      </c>
      <c r="N189" s="644"/>
      <c r="O189" s="314"/>
      <c r="P189" s="328"/>
      <c r="Q189" s="312"/>
      <c r="R189" s="289"/>
      <c r="S189" s="381"/>
      <c r="T189" s="227"/>
      <c r="U189" s="248"/>
      <c r="V189" s="248"/>
      <c r="W189" s="248"/>
      <c r="X189" s="248"/>
      <c r="Y189" s="219"/>
      <c r="Z189" s="248"/>
      <c r="AA189" s="248"/>
      <c r="AB189" s="248"/>
      <c r="AC189" s="248"/>
      <c r="AD189" s="407"/>
      <c r="AE189" s="407"/>
      <c r="AF189" s="407"/>
      <c r="AG189" s="407"/>
      <c r="AH189" s="407"/>
      <c r="AI189" s="228" t="s">
        <v>2544</v>
      </c>
      <c r="AJ189" s="286" t="s">
        <v>2543</v>
      </c>
      <c r="AK189" s="228" t="s">
        <v>2542</v>
      </c>
      <c r="AL189" s="407"/>
      <c r="AM189" s="407"/>
      <c r="AN189" s="407"/>
      <c r="AO189" s="407"/>
      <c r="AP189" s="229"/>
      <c r="AQ189" s="406"/>
      <c r="AR189" s="207"/>
      <c r="AS189" s="207"/>
      <c r="AT189" s="207"/>
      <c r="AU189" s="207"/>
      <c r="AV189" s="207"/>
      <c r="AW189" s="207"/>
      <c r="AX189" s="207"/>
      <c r="AY189" s="207"/>
      <c r="AZ189" s="207"/>
      <c r="BA189" s="207"/>
      <c r="BB189" s="207"/>
      <c r="BC189" s="207"/>
      <c r="BD189" s="207"/>
      <c r="BE189" s="207"/>
      <c r="BF189" s="207"/>
      <c r="BG189" s="228"/>
      <c r="BH189" s="228"/>
      <c r="BI189" s="228"/>
      <c r="BJ189" s="246"/>
      <c r="BK189" s="207"/>
      <c r="BL189" s="228"/>
      <c r="BM189" s="228"/>
      <c r="BN189" s="322"/>
      <c r="BO189" s="321"/>
      <c r="BP189" s="204" t="s">
        <v>2823</v>
      </c>
      <c r="BY189" s="254"/>
      <c r="DN189" s="284"/>
      <c r="DO189" s="283"/>
      <c r="DP189" s="278"/>
      <c r="DQ189" s="282"/>
      <c r="DR189" s="281"/>
      <c r="DS189" s="280"/>
      <c r="DT189" s="279"/>
      <c r="DU189" s="278"/>
      <c r="DV189" s="194"/>
    </row>
    <row r="190" spans="1:135" ht="16.350000000000001" customHeight="1">
      <c r="A190" s="322" t="s">
        <v>2548</v>
      </c>
      <c r="B190" s="226" t="s">
        <v>12211</v>
      </c>
      <c r="C190" s="385"/>
      <c r="D190" s="398"/>
      <c r="E190" s="224" t="str">
        <f t="shared" si="21"/>
        <v/>
      </c>
      <c r="F190" s="207" t="s">
        <v>11646</v>
      </c>
      <c r="G190" s="220" t="s">
        <v>12210</v>
      </c>
      <c r="H190" s="223" t="s">
        <v>12167</v>
      </c>
      <c r="I190" s="383"/>
      <c r="J190" s="225">
        <v>1</v>
      </c>
      <c r="K190" s="329">
        <v>15000</v>
      </c>
      <c r="L190" s="263">
        <f t="shared" si="19"/>
        <v>16500</v>
      </c>
      <c r="M190" s="288" t="s">
        <v>1671</v>
      </c>
      <c r="N190" s="290"/>
      <c r="O190" s="229"/>
      <c r="P190" s="312"/>
      <c r="Q190" s="312"/>
      <c r="R190" s="289"/>
      <c r="S190" s="381"/>
      <c r="T190" s="227"/>
      <c r="U190" s="248"/>
      <c r="V190" s="248"/>
      <c r="W190" s="248"/>
      <c r="X190" s="248"/>
      <c r="Y190" s="219"/>
      <c r="Z190" s="248"/>
      <c r="AA190" s="248"/>
      <c r="AB190" s="248"/>
      <c r="AC190" s="248"/>
      <c r="AD190" s="407"/>
      <c r="AE190" s="407"/>
      <c r="AF190" s="407"/>
      <c r="AG190" s="407"/>
      <c r="AH190" s="407"/>
      <c r="AI190" s="228" t="s">
        <v>2544</v>
      </c>
      <c r="AJ190" s="286" t="s">
        <v>2543</v>
      </c>
      <c r="AK190" s="228" t="s">
        <v>2542</v>
      </c>
      <c r="AL190" s="403"/>
      <c r="AM190" s="403"/>
      <c r="AN190" s="407"/>
      <c r="AO190" s="407"/>
      <c r="AP190" s="229"/>
      <c r="AQ190" s="406"/>
      <c r="AR190" s="207"/>
      <c r="AS190" s="207"/>
      <c r="AT190" s="207"/>
      <c r="AU190" s="207"/>
      <c r="AV190" s="207"/>
      <c r="AW190" s="207"/>
      <c r="AX190" s="207"/>
      <c r="AY190" s="207"/>
      <c r="AZ190" s="207"/>
      <c r="BA190" s="207"/>
      <c r="BB190" s="207"/>
      <c r="BC190" s="207"/>
      <c r="BD190" s="207"/>
      <c r="BE190" s="207"/>
      <c r="BF190" s="207"/>
      <c r="BG190" s="228"/>
      <c r="BH190" s="228"/>
      <c r="BI190" s="228"/>
      <c r="BJ190" s="246"/>
      <c r="BK190" s="207"/>
      <c r="BL190" s="228"/>
      <c r="BM190" s="228"/>
      <c r="BN190" s="322"/>
      <c r="BO190" s="321"/>
      <c r="BP190" s="204" t="s">
        <v>2823</v>
      </c>
      <c r="BY190" s="254"/>
      <c r="DN190" s="284"/>
      <c r="DO190" s="283"/>
      <c r="DP190" s="278"/>
      <c r="DQ190" s="282"/>
      <c r="DR190" s="281"/>
      <c r="DS190" s="280"/>
      <c r="DT190" s="279"/>
      <c r="DU190" s="278"/>
      <c r="DV190" s="194"/>
    </row>
    <row r="191" spans="1:135" ht="16.350000000000001" customHeight="1">
      <c r="A191" s="322" t="s">
        <v>2548</v>
      </c>
      <c r="B191" s="226" t="s">
        <v>12209</v>
      </c>
      <c r="C191" s="385"/>
      <c r="D191" s="398"/>
      <c r="E191" s="224" t="str">
        <f t="shared" si="21"/>
        <v/>
      </c>
      <c r="F191" s="207" t="s">
        <v>11646</v>
      </c>
      <c r="G191" s="220" t="s">
        <v>12208</v>
      </c>
      <c r="H191" s="223" t="s">
        <v>12207</v>
      </c>
      <c r="I191" s="383"/>
      <c r="J191" s="225">
        <v>1</v>
      </c>
      <c r="K191" s="329">
        <v>16000</v>
      </c>
      <c r="L191" s="263">
        <f t="shared" si="19"/>
        <v>17600</v>
      </c>
      <c r="M191" s="288" t="s">
        <v>1671</v>
      </c>
      <c r="N191" s="290"/>
      <c r="O191" s="229"/>
      <c r="P191" s="312"/>
      <c r="Q191" s="312"/>
      <c r="R191" s="289"/>
      <c r="S191" s="381"/>
      <c r="T191" s="227"/>
      <c r="U191" s="248"/>
      <c r="V191" s="248"/>
      <c r="W191" s="248"/>
      <c r="X191" s="248"/>
      <c r="Y191" s="219"/>
      <c r="Z191" s="248"/>
      <c r="AA191" s="248"/>
      <c r="AB191" s="248"/>
      <c r="AC191" s="248"/>
      <c r="AD191" s="407"/>
      <c r="AE191" s="407"/>
      <c r="AF191" s="407"/>
      <c r="AG191" s="407"/>
      <c r="AH191" s="407"/>
      <c r="AI191" s="228" t="s">
        <v>2544</v>
      </c>
      <c r="AJ191" s="286" t="s">
        <v>2543</v>
      </c>
      <c r="AK191" s="228" t="s">
        <v>2542</v>
      </c>
      <c r="AL191" s="403"/>
      <c r="AM191" s="403"/>
      <c r="AN191" s="407"/>
      <c r="AO191" s="407"/>
      <c r="AP191" s="229"/>
      <c r="AQ191" s="406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  <c r="BB191" s="207"/>
      <c r="BC191" s="207"/>
      <c r="BD191" s="207"/>
      <c r="BE191" s="207"/>
      <c r="BF191" s="207"/>
      <c r="BG191" s="228"/>
      <c r="BH191" s="228"/>
      <c r="BI191" s="228"/>
      <c r="BJ191" s="246"/>
      <c r="BK191" s="207"/>
      <c r="BL191" s="228"/>
      <c r="BM191" s="228"/>
      <c r="BN191" s="322"/>
      <c r="BO191" s="321"/>
      <c r="BP191" s="204" t="s">
        <v>2823</v>
      </c>
      <c r="BY191" s="254"/>
      <c r="DN191" s="284"/>
      <c r="DO191" s="283"/>
      <c r="DP191" s="278"/>
      <c r="DQ191" s="282"/>
      <c r="DR191" s="281"/>
      <c r="DS191" s="280"/>
      <c r="DT191" s="279"/>
      <c r="DU191" s="278"/>
      <c r="DV191" s="194"/>
    </row>
    <row r="192" spans="1:135" ht="16.350000000000001" customHeight="1">
      <c r="A192" s="298" t="s">
        <v>12206</v>
      </c>
      <c r="B192" s="226" t="s">
        <v>12205</v>
      </c>
      <c r="C192" s="385"/>
      <c r="D192" s="398"/>
      <c r="E192" s="224" t="str">
        <f t="shared" si="21"/>
        <v/>
      </c>
      <c r="F192" s="207" t="s">
        <v>11646</v>
      </c>
      <c r="G192" s="220" t="s">
        <v>12204</v>
      </c>
      <c r="H192" s="223" t="s">
        <v>12203</v>
      </c>
      <c r="I192" s="383"/>
      <c r="J192" s="225">
        <v>1</v>
      </c>
      <c r="K192" s="329">
        <v>18000</v>
      </c>
      <c r="L192" s="263">
        <f t="shared" ref="L192:L206" si="22">K192*1.1</f>
        <v>19800</v>
      </c>
      <c r="M192" s="288" t="s">
        <v>1671</v>
      </c>
      <c r="N192" s="290"/>
      <c r="O192" s="314"/>
      <c r="P192" s="312"/>
      <c r="Q192" s="312"/>
      <c r="R192" s="289"/>
      <c r="S192" s="381"/>
      <c r="T192" s="227"/>
      <c r="U192" s="248"/>
      <c r="V192" s="248"/>
      <c r="W192" s="248"/>
      <c r="X192" s="248"/>
      <c r="Y192" s="219"/>
      <c r="Z192" s="248"/>
      <c r="AA192" s="248"/>
      <c r="AB192" s="248"/>
      <c r="AC192" s="248"/>
      <c r="AD192" s="407"/>
      <c r="AE192" s="407"/>
      <c r="AF192" s="407"/>
      <c r="AG192" s="407"/>
      <c r="AH192" s="407"/>
      <c r="AI192" s="228" t="s">
        <v>2544</v>
      </c>
      <c r="AJ192" s="286" t="s">
        <v>2543</v>
      </c>
      <c r="AK192" s="228" t="s">
        <v>2542</v>
      </c>
      <c r="AL192" s="403"/>
      <c r="AM192" s="403"/>
      <c r="AN192" s="407"/>
      <c r="AO192" s="407"/>
      <c r="AP192" s="229"/>
      <c r="AQ192" s="406"/>
      <c r="AR192" s="207"/>
      <c r="AS192" s="207"/>
      <c r="AT192" s="207"/>
      <c r="AU192" s="207"/>
      <c r="AV192" s="207"/>
      <c r="AW192" s="207"/>
      <c r="AX192" s="207"/>
      <c r="AY192" s="207"/>
      <c r="AZ192" s="207"/>
      <c r="BA192" s="207"/>
      <c r="BB192" s="207"/>
      <c r="BC192" s="207"/>
      <c r="BD192" s="207"/>
      <c r="BE192" s="207"/>
      <c r="BF192" s="207"/>
      <c r="BG192" s="228"/>
      <c r="BH192" s="228"/>
      <c r="BI192" s="228"/>
      <c r="BJ192" s="246"/>
      <c r="BK192" s="207"/>
      <c r="BL192" s="228"/>
      <c r="BM192" s="228"/>
      <c r="BN192" s="298"/>
      <c r="BO192" s="297"/>
      <c r="BP192" s="204" t="s">
        <v>2823</v>
      </c>
      <c r="BY192" s="254"/>
      <c r="DN192" s="284"/>
      <c r="DO192" s="283"/>
      <c r="DP192" s="278"/>
      <c r="DQ192" s="282"/>
      <c r="DR192" s="281"/>
      <c r="DS192" s="280"/>
      <c r="DT192" s="279"/>
      <c r="DU192" s="278"/>
      <c r="DV192" s="194"/>
    </row>
    <row r="193" spans="1:126" ht="16.350000000000001" customHeight="1">
      <c r="A193" s="687" t="s">
        <v>12199</v>
      </c>
      <c r="B193" s="539" t="s">
        <v>12202</v>
      </c>
      <c r="C193" s="698"/>
      <c r="D193" s="384"/>
      <c r="E193" s="697" t="str">
        <f t="shared" si="21"/>
        <v/>
      </c>
      <c r="F193" s="687" t="s">
        <v>11646</v>
      </c>
      <c r="G193" s="451" t="s">
        <v>12201</v>
      </c>
      <c r="H193" s="538" t="s">
        <v>12200</v>
      </c>
      <c r="I193" s="696"/>
      <c r="J193" s="222">
        <v>1</v>
      </c>
      <c r="K193" s="329">
        <v>30000</v>
      </c>
      <c r="L193" s="695">
        <f t="shared" si="22"/>
        <v>33000</v>
      </c>
      <c r="M193" s="572" t="s">
        <v>900</v>
      </c>
      <c r="N193" s="694"/>
      <c r="O193" s="689"/>
      <c r="P193" s="693"/>
      <c r="Q193" s="693"/>
      <c r="R193" s="692"/>
      <c r="S193" s="691"/>
      <c r="T193" s="535"/>
      <c r="U193" s="690"/>
      <c r="V193" s="690"/>
      <c r="W193" s="690"/>
      <c r="X193" s="690"/>
      <c r="Y193" s="439"/>
      <c r="Z193" s="690"/>
      <c r="AA193" s="690"/>
      <c r="AB193" s="690"/>
      <c r="AC193" s="690"/>
      <c r="AD193" s="325"/>
      <c r="AE193" s="325"/>
      <c r="AF193" s="325"/>
      <c r="AG193" s="325"/>
      <c r="AH193" s="325"/>
      <c r="AI193" s="688" t="s">
        <v>2544</v>
      </c>
      <c r="AJ193" s="286" t="s">
        <v>2543</v>
      </c>
      <c r="AK193" s="688" t="s">
        <v>2542</v>
      </c>
      <c r="AL193" s="325"/>
      <c r="AM193" s="325"/>
      <c r="AN193" s="325"/>
      <c r="AO193" s="325"/>
      <c r="AP193" s="689"/>
      <c r="AQ193" s="589"/>
      <c r="AR193" s="687"/>
      <c r="AS193" s="687"/>
      <c r="AT193" s="687"/>
      <c r="AU193" s="687"/>
      <c r="AV193" s="687"/>
      <c r="AW193" s="687"/>
      <c r="AX193" s="687"/>
      <c r="AY193" s="687"/>
      <c r="AZ193" s="687"/>
      <c r="BA193" s="687"/>
      <c r="BB193" s="687"/>
      <c r="BC193" s="687"/>
      <c r="BD193" s="687"/>
      <c r="BE193" s="687"/>
      <c r="BF193" s="687"/>
      <c r="BG193" s="688"/>
      <c r="BH193" s="688"/>
      <c r="BI193" s="688"/>
      <c r="BJ193" s="246"/>
      <c r="BK193" s="687"/>
      <c r="BL193" s="688"/>
      <c r="BM193" s="688"/>
      <c r="BN193" s="687"/>
      <c r="BO193" s="686"/>
      <c r="BP193" s="580"/>
      <c r="BQ193" s="580"/>
      <c r="BR193" s="580"/>
      <c r="BS193" s="580"/>
      <c r="BT193" s="580"/>
      <c r="BU193" s="481"/>
      <c r="BV193" s="481"/>
      <c r="BW193" s="481"/>
      <c r="BX193" s="580"/>
      <c r="BY193" s="579"/>
      <c r="BZ193" s="578"/>
      <c r="CA193" s="578"/>
      <c r="CB193" s="578"/>
      <c r="CC193" s="577"/>
      <c r="CD193" s="577"/>
      <c r="CE193" s="481"/>
      <c r="CF193" s="497"/>
      <c r="CG193" s="497"/>
      <c r="CH193" s="497"/>
      <c r="CI193" s="497"/>
      <c r="CJ193" s="497"/>
      <c r="CK193" s="497"/>
      <c r="CL193" s="497"/>
      <c r="CM193" s="497"/>
      <c r="CN193" s="497"/>
      <c r="CO193" s="497"/>
      <c r="CP193" s="497"/>
      <c r="CQ193" s="497"/>
      <c r="CR193" s="497"/>
      <c r="CS193" s="497"/>
      <c r="CT193" s="497"/>
      <c r="CU193" s="497"/>
      <c r="CV193" s="497"/>
      <c r="CW193" s="497"/>
      <c r="CX193" s="497"/>
      <c r="CY193" s="497"/>
      <c r="CZ193" s="497"/>
      <c r="DA193" s="497"/>
      <c r="DB193" s="497"/>
      <c r="DC193" s="497"/>
      <c r="DD193" s="497"/>
      <c r="DE193" s="497"/>
      <c r="DF193" s="497"/>
      <c r="DG193" s="497"/>
      <c r="DH193" s="497"/>
      <c r="DI193" s="497"/>
      <c r="DJ193" s="497"/>
      <c r="DK193" s="497"/>
      <c r="DL193" s="497"/>
      <c r="DM193" s="497"/>
      <c r="DN193" s="576"/>
      <c r="DO193" s="283"/>
      <c r="DP193" s="575"/>
      <c r="DQ193" s="282"/>
      <c r="DR193" s="594"/>
      <c r="DS193" s="593"/>
      <c r="DT193" s="279"/>
      <c r="DU193" s="278"/>
      <c r="DV193" s="194"/>
    </row>
    <row r="194" spans="1:126" ht="16.350000000000001" customHeight="1">
      <c r="A194" s="207" t="s">
        <v>12199</v>
      </c>
      <c r="B194" s="226" t="s">
        <v>12198</v>
      </c>
      <c r="C194" s="385"/>
      <c r="D194" s="398"/>
      <c r="E194" s="224" t="str">
        <f t="shared" si="21"/>
        <v/>
      </c>
      <c r="F194" s="207" t="s">
        <v>11646</v>
      </c>
      <c r="G194" s="220" t="s">
        <v>12197</v>
      </c>
      <c r="H194" s="223" t="s">
        <v>12196</v>
      </c>
      <c r="I194" s="383"/>
      <c r="J194" s="225">
        <v>1</v>
      </c>
      <c r="K194" s="329">
        <v>90000</v>
      </c>
      <c r="L194" s="263">
        <f t="shared" si="22"/>
        <v>99000.000000000015</v>
      </c>
      <c r="M194" s="288" t="s">
        <v>1671</v>
      </c>
      <c r="N194" s="290"/>
      <c r="O194" s="229"/>
      <c r="P194" s="312"/>
      <c r="Q194" s="312"/>
      <c r="R194" s="289"/>
      <c r="S194" s="381"/>
      <c r="T194" s="227"/>
      <c r="U194" s="248"/>
      <c r="V194" s="248"/>
      <c r="W194" s="248"/>
      <c r="X194" s="248"/>
      <c r="Y194" s="219"/>
      <c r="Z194" s="248"/>
      <c r="AA194" s="248"/>
      <c r="AB194" s="248"/>
      <c r="AC194" s="248"/>
      <c r="AD194" s="407"/>
      <c r="AE194" s="407"/>
      <c r="AF194" s="407"/>
      <c r="AG194" s="407"/>
      <c r="AH194" s="407"/>
      <c r="AI194" s="228" t="s">
        <v>2544</v>
      </c>
      <c r="AJ194" s="286" t="s">
        <v>2543</v>
      </c>
      <c r="AK194" s="228" t="s">
        <v>2542</v>
      </c>
      <c r="AL194" s="403"/>
      <c r="AM194" s="403"/>
      <c r="AN194" s="407"/>
      <c r="AO194" s="407"/>
      <c r="AP194" s="229"/>
      <c r="AQ194" s="406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7"/>
      <c r="BB194" s="207"/>
      <c r="BC194" s="207"/>
      <c r="BD194" s="207"/>
      <c r="BE194" s="207"/>
      <c r="BF194" s="207"/>
      <c r="BG194" s="228"/>
      <c r="BH194" s="228"/>
      <c r="BI194" s="228"/>
      <c r="BJ194" s="246"/>
      <c r="BK194" s="207"/>
      <c r="BL194" s="228"/>
      <c r="BM194" s="228"/>
      <c r="BP194" s="204" t="s">
        <v>2823</v>
      </c>
      <c r="BY194" s="254"/>
      <c r="DN194" s="284"/>
      <c r="DO194" s="283"/>
      <c r="DP194" s="278"/>
      <c r="DQ194" s="282"/>
      <c r="DR194" s="281"/>
      <c r="DS194" s="280"/>
      <c r="DT194" s="279"/>
      <c r="DU194" s="278"/>
      <c r="DV194" s="194"/>
    </row>
    <row r="195" spans="1:126" ht="16.350000000000001" customHeight="1">
      <c r="A195" s="207" t="s">
        <v>2548</v>
      </c>
      <c r="B195" s="226" t="s">
        <v>12195</v>
      </c>
      <c r="C195" s="385"/>
      <c r="D195" s="398"/>
      <c r="E195" s="224" t="str">
        <f t="shared" si="21"/>
        <v/>
      </c>
      <c r="F195" s="207" t="s">
        <v>11646</v>
      </c>
      <c r="G195" s="220" t="s">
        <v>12194</v>
      </c>
      <c r="H195" s="223" t="s">
        <v>12193</v>
      </c>
      <c r="I195" s="383"/>
      <c r="J195" s="225">
        <v>1</v>
      </c>
      <c r="K195" s="329">
        <v>12000</v>
      </c>
      <c r="L195" s="263">
        <f t="shared" si="22"/>
        <v>13200.000000000002</v>
      </c>
      <c r="M195" s="288" t="s">
        <v>1671</v>
      </c>
      <c r="N195" s="290"/>
      <c r="O195" s="229"/>
      <c r="P195" s="312"/>
      <c r="Q195" s="312"/>
      <c r="R195" s="289"/>
      <c r="S195" s="381"/>
      <c r="T195" s="227"/>
      <c r="U195" s="248"/>
      <c r="V195" s="248"/>
      <c r="W195" s="248"/>
      <c r="X195" s="248"/>
      <c r="Y195" s="219"/>
      <c r="Z195" s="248"/>
      <c r="AA195" s="248"/>
      <c r="AB195" s="248"/>
      <c r="AC195" s="248"/>
      <c r="AD195" s="407"/>
      <c r="AE195" s="407"/>
      <c r="AF195" s="407"/>
      <c r="AG195" s="407"/>
      <c r="AH195" s="407"/>
      <c r="AI195" s="228" t="s">
        <v>2544</v>
      </c>
      <c r="AJ195" s="286" t="s">
        <v>2543</v>
      </c>
      <c r="AK195" s="228" t="s">
        <v>2542</v>
      </c>
      <c r="AL195" s="403"/>
      <c r="AM195" s="403"/>
      <c r="AN195" s="407"/>
      <c r="AO195" s="407"/>
      <c r="AP195" s="229"/>
      <c r="AQ195" s="406"/>
      <c r="AR195" s="207"/>
      <c r="AS195" s="207"/>
      <c r="AT195" s="207"/>
      <c r="AU195" s="207"/>
      <c r="AV195" s="207"/>
      <c r="AW195" s="207"/>
      <c r="AX195" s="207"/>
      <c r="AY195" s="207"/>
      <c r="AZ195" s="207"/>
      <c r="BA195" s="207"/>
      <c r="BB195" s="207"/>
      <c r="BC195" s="207"/>
      <c r="BD195" s="207"/>
      <c r="BE195" s="207"/>
      <c r="BF195" s="207"/>
      <c r="BG195" s="228"/>
      <c r="BH195" s="228"/>
      <c r="BI195" s="228"/>
      <c r="BJ195" s="246"/>
      <c r="BK195" s="207"/>
      <c r="BL195" s="228"/>
      <c r="BM195" s="228"/>
      <c r="BP195" s="204" t="s">
        <v>2823</v>
      </c>
      <c r="BY195" s="254"/>
      <c r="DN195" s="284"/>
      <c r="DO195" s="283"/>
      <c r="DP195" s="278"/>
      <c r="DQ195" s="282"/>
      <c r="DR195" s="281"/>
      <c r="DS195" s="280"/>
      <c r="DT195" s="279"/>
      <c r="DU195" s="278"/>
      <c r="DV195" s="194"/>
    </row>
    <row r="196" spans="1:126" ht="16.350000000000001" customHeight="1">
      <c r="A196" s="207" t="s">
        <v>2548</v>
      </c>
      <c r="B196" s="226" t="s">
        <v>12192</v>
      </c>
      <c r="C196" s="385"/>
      <c r="D196" s="398"/>
      <c r="E196" s="224" t="str">
        <f t="shared" si="21"/>
        <v/>
      </c>
      <c r="F196" s="207" t="s">
        <v>11646</v>
      </c>
      <c r="G196" s="220" t="s">
        <v>12191</v>
      </c>
      <c r="H196" s="223" t="s">
        <v>12190</v>
      </c>
      <c r="I196" s="383"/>
      <c r="J196" s="225">
        <v>1</v>
      </c>
      <c r="K196" s="329">
        <v>15000</v>
      </c>
      <c r="L196" s="263">
        <f t="shared" si="22"/>
        <v>16500</v>
      </c>
      <c r="M196" s="288" t="s">
        <v>1671</v>
      </c>
      <c r="N196" s="290"/>
      <c r="O196" s="229"/>
      <c r="P196" s="312"/>
      <c r="Q196" s="312"/>
      <c r="R196" s="289"/>
      <c r="S196" s="381"/>
      <c r="T196" s="227"/>
      <c r="U196" s="248"/>
      <c r="V196" s="248"/>
      <c r="W196" s="248"/>
      <c r="X196" s="248"/>
      <c r="Y196" s="219"/>
      <c r="Z196" s="248"/>
      <c r="AA196" s="248"/>
      <c r="AB196" s="248"/>
      <c r="AC196" s="248"/>
      <c r="AD196" s="407"/>
      <c r="AE196" s="407"/>
      <c r="AF196" s="407"/>
      <c r="AG196" s="407"/>
      <c r="AH196" s="407"/>
      <c r="AI196" s="228" t="s">
        <v>2544</v>
      </c>
      <c r="AJ196" s="286" t="s">
        <v>2543</v>
      </c>
      <c r="AK196" s="228" t="s">
        <v>2542</v>
      </c>
      <c r="AL196" s="403"/>
      <c r="AM196" s="403"/>
      <c r="AN196" s="407"/>
      <c r="AO196" s="407"/>
      <c r="AP196" s="229"/>
      <c r="AQ196" s="406"/>
      <c r="AR196" s="207"/>
      <c r="AS196" s="207"/>
      <c r="AT196" s="207"/>
      <c r="AU196" s="207"/>
      <c r="AV196" s="207"/>
      <c r="AW196" s="207"/>
      <c r="AX196" s="207"/>
      <c r="AY196" s="207"/>
      <c r="AZ196" s="207"/>
      <c r="BA196" s="207"/>
      <c r="BB196" s="207"/>
      <c r="BC196" s="207"/>
      <c r="BD196" s="207"/>
      <c r="BE196" s="207"/>
      <c r="BF196" s="207"/>
      <c r="BG196" s="228"/>
      <c r="BH196" s="228"/>
      <c r="BI196" s="228"/>
      <c r="BJ196" s="246"/>
      <c r="BK196" s="207"/>
      <c r="BL196" s="228"/>
      <c r="BM196" s="228"/>
      <c r="BP196" s="204" t="s">
        <v>2823</v>
      </c>
      <c r="BY196" s="254"/>
      <c r="DN196" s="284"/>
      <c r="DO196" s="283"/>
      <c r="DP196" s="278"/>
      <c r="DQ196" s="282"/>
      <c r="DR196" s="281"/>
      <c r="DS196" s="280"/>
      <c r="DT196" s="279"/>
      <c r="DU196" s="278"/>
      <c r="DV196" s="194"/>
    </row>
    <row r="197" spans="1:126" ht="16.350000000000001" customHeight="1">
      <c r="A197" s="298" t="s">
        <v>2548</v>
      </c>
      <c r="B197" s="226" t="s">
        <v>12189</v>
      </c>
      <c r="C197" s="385"/>
      <c r="D197" s="398"/>
      <c r="E197" s="224" t="str">
        <f t="shared" si="21"/>
        <v/>
      </c>
      <c r="F197" s="207" t="s">
        <v>11646</v>
      </c>
      <c r="G197" s="220" t="s">
        <v>12188</v>
      </c>
      <c r="H197" s="223" t="s">
        <v>12187</v>
      </c>
      <c r="I197" s="383"/>
      <c r="J197" s="225">
        <v>1</v>
      </c>
      <c r="K197" s="329">
        <v>13500</v>
      </c>
      <c r="L197" s="263">
        <f t="shared" si="22"/>
        <v>14850.000000000002</v>
      </c>
      <c r="M197" s="288" t="s">
        <v>1671</v>
      </c>
      <c r="N197" s="290"/>
      <c r="O197" s="229"/>
      <c r="P197" s="312"/>
      <c r="Q197" s="312"/>
      <c r="R197" s="289"/>
      <c r="S197" s="381"/>
      <c r="T197" s="227"/>
      <c r="U197" s="248"/>
      <c r="V197" s="248"/>
      <c r="W197" s="248"/>
      <c r="X197" s="248"/>
      <c r="Y197" s="219"/>
      <c r="Z197" s="248"/>
      <c r="AA197" s="248"/>
      <c r="AB197" s="248"/>
      <c r="AC197" s="248"/>
      <c r="AD197" s="407"/>
      <c r="AE197" s="407"/>
      <c r="AF197" s="407"/>
      <c r="AG197" s="407"/>
      <c r="AH197" s="407"/>
      <c r="AI197" s="228" t="s">
        <v>2544</v>
      </c>
      <c r="AJ197" s="286" t="s">
        <v>2543</v>
      </c>
      <c r="AK197" s="228" t="s">
        <v>2542</v>
      </c>
      <c r="AL197" s="403"/>
      <c r="AM197" s="403"/>
      <c r="AN197" s="407"/>
      <c r="AO197" s="407"/>
      <c r="AP197" s="229"/>
      <c r="AQ197" s="406"/>
      <c r="AR197" s="207"/>
      <c r="AS197" s="207"/>
      <c r="AT197" s="207"/>
      <c r="AU197" s="207"/>
      <c r="AV197" s="207"/>
      <c r="AW197" s="207"/>
      <c r="AX197" s="207"/>
      <c r="AY197" s="207"/>
      <c r="AZ197" s="207"/>
      <c r="BA197" s="207"/>
      <c r="BB197" s="207"/>
      <c r="BC197" s="207"/>
      <c r="BD197" s="207"/>
      <c r="BE197" s="207"/>
      <c r="BF197" s="207"/>
      <c r="BG197" s="228"/>
      <c r="BH197" s="228"/>
      <c r="BI197" s="228"/>
      <c r="BJ197" s="246"/>
      <c r="BK197" s="207"/>
      <c r="BL197" s="228"/>
      <c r="BM197" s="228"/>
      <c r="BN197" s="298"/>
      <c r="BO197" s="297"/>
      <c r="BP197" s="204" t="s">
        <v>2823</v>
      </c>
      <c r="BY197" s="254"/>
      <c r="DN197" s="284"/>
      <c r="DO197" s="283"/>
      <c r="DP197" s="278"/>
      <c r="DQ197" s="282"/>
      <c r="DR197" s="281"/>
      <c r="DS197" s="280"/>
      <c r="DT197" s="279"/>
      <c r="DU197" s="278"/>
      <c r="DV197" s="194"/>
    </row>
    <row r="198" spans="1:126" ht="16.350000000000001" customHeight="1">
      <c r="A198" s="298" t="s">
        <v>2548</v>
      </c>
      <c r="B198" s="226" t="s">
        <v>12186</v>
      </c>
      <c r="C198" s="385"/>
      <c r="D198" s="398"/>
      <c r="E198" s="224" t="str">
        <f t="shared" si="21"/>
        <v/>
      </c>
      <c r="F198" s="207" t="s">
        <v>11646</v>
      </c>
      <c r="G198" s="220" t="s">
        <v>12185</v>
      </c>
      <c r="H198" s="223" t="s">
        <v>12184</v>
      </c>
      <c r="I198" s="383"/>
      <c r="J198" s="225">
        <v>1</v>
      </c>
      <c r="K198" s="329">
        <v>28000</v>
      </c>
      <c r="L198" s="263">
        <f t="shared" si="22"/>
        <v>30800.000000000004</v>
      </c>
      <c r="M198" s="288" t="s">
        <v>1671</v>
      </c>
      <c r="N198" s="290"/>
      <c r="O198" s="438"/>
      <c r="P198" s="312"/>
      <c r="Q198" s="312"/>
      <c r="R198" s="289"/>
      <c r="S198" s="381"/>
      <c r="T198" s="227"/>
      <c r="U198" s="248"/>
      <c r="V198" s="248"/>
      <c r="W198" s="248"/>
      <c r="X198" s="248"/>
      <c r="Y198" s="219"/>
      <c r="Z198" s="248"/>
      <c r="AA198" s="248"/>
      <c r="AB198" s="248"/>
      <c r="AC198" s="248"/>
      <c r="AD198" s="407"/>
      <c r="AE198" s="407"/>
      <c r="AF198" s="407"/>
      <c r="AG198" s="407"/>
      <c r="AH198" s="407"/>
      <c r="AI198" s="228" t="s">
        <v>2544</v>
      </c>
      <c r="AJ198" s="286" t="s">
        <v>2543</v>
      </c>
      <c r="AK198" s="228" t="s">
        <v>2542</v>
      </c>
      <c r="AL198" s="403"/>
      <c r="AM198" s="403"/>
      <c r="AN198" s="407"/>
      <c r="AO198" s="407"/>
      <c r="AP198" s="229"/>
      <c r="AQ198" s="406"/>
      <c r="AR198" s="207"/>
      <c r="AS198" s="207"/>
      <c r="AT198" s="207"/>
      <c r="AU198" s="207"/>
      <c r="AV198" s="207"/>
      <c r="AW198" s="207"/>
      <c r="AX198" s="207"/>
      <c r="AY198" s="207"/>
      <c r="AZ198" s="207"/>
      <c r="BA198" s="207"/>
      <c r="BB198" s="207"/>
      <c r="BC198" s="207"/>
      <c r="BD198" s="207"/>
      <c r="BE198" s="207"/>
      <c r="BF198" s="207"/>
      <c r="BG198" s="228"/>
      <c r="BH198" s="228"/>
      <c r="BI198" s="228"/>
      <c r="BJ198" s="246"/>
      <c r="BK198" s="207"/>
      <c r="BL198" s="228"/>
      <c r="BM198" s="228"/>
      <c r="BN198" s="298"/>
      <c r="BO198" s="297"/>
      <c r="BP198" s="204" t="s">
        <v>2823</v>
      </c>
      <c r="BY198" s="254"/>
      <c r="DN198" s="284"/>
      <c r="DO198" s="283"/>
      <c r="DP198" s="278"/>
      <c r="DQ198" s="282"/>
      <c r="DR198" s="281"/>
      <c r="DS198" s="280"/>
      <c r="DT198" s="279"/>
      <c r="DU198" s="278"/>
      <c r="DV198" s="194"/>
    </row>
    <row r="199" spans="1:126" ht="16.350000000000001" customHeight="1">
      <c r="A199" s="207" t="s">
        <v>2548</v>
      </c>
      <c r="B199" s="227" t="s">
        <v>12183</v>
      </c>
      <c r="C199" s="385"/>
      <c r="D199" s="398"/>
      <c r="E199" s="224" t="str">
        <f t="shared" si="21"/>
        <v/>
      </c>
      <c r="F199" s="207" t="s">
        <v>11646</v>
      </c>
      <c r="G199" s="220" t="s">
        <v>12182</v>
      </c>
      <c r="H199" s="223" t="s">
        <v>12181</v>
      </c>
      <c r="I199" s="383"/>
      <c r="J199" s="225">
        <v>1</v>
      </c>
      <c r="K199" s="329">
        <v>36000</v>
      </c>
      <c r="L199" s="263">
        <f t="shared" si="22"/>
        <v>39600</v>
      </c>
      <c r="M199" s="288" t="s">
        <v>1671</v>
      </c>
      <c r="N199" s="290"/>
      <c r="O199" s="229"/>
      <c r="P199" s="312"/>
      <c r="Q199" s="312"/>
      <c r="R199" s="289"/>
      <c r="S199" s="381"/>
      <c r="T199" s="227"/>
      <c r="U199" s="248"/>
      <c r="V199" s="248"/>
      <c r="W199" s="248"/>
      <c r="X199" s="248"/>
      <c r="Y199" s="219"/>
      <c r="Z199" s="248"/>
      <c r="AA199" s="248"/>
      <c r="AB199" s="248"/>
      <c r="AC199" s="248"/>
      <c r="AD199" s="407"/>
      <c r="AE199" s="407"/>
      <c r="AF199" s="407"/>
      <c r="AG199" s="407"/>
      <c r="AH199" s="407"/>
      <c r="AI199" s="228" t="s">
        <v>2544</v>
      </c>
      <c r="AJ199" s="286" t="s">
        <v>2543</v>
      </c>
      <c r="AK199" s="228" t="s">
        <v>2542</v>
      </c>
      <c r="AL199" s="403"/>
      <c r="AM199" s="403"/>
      <c r="AN199" s="407"/>
      <c r="AO199" s="407"/>
      <c r="AP199" s="229"/>
      <c r="AQ199" s="406"/>
      <c r="AR199" s="207"/>
      <c r="AS199" s="207"/>
      <c r="AT199" s="207"/>
      <c r="AU199" s="207"/>
      <c r="AV199" s="207"/>
      <c r="AW199" s="207"/>
      <c r="AX199" s="207"/>
      <c r="AY199" s="207"/>
      <c r="AZ199" s="207"/>
      <c r="BA199" s="207"/>
      <c r="BB199" s="207"/>
      <c r="BC199" s="207"/>
      <c r="BD199" s="207"/>
      <c r="BE199" s="207"/>
      <c r="BF199" s="207"/>
      <c r="BG199" s="228"/>
      <c r="BH199" s="228"/>
      <c r="BI199" s="228"/>
      <c r="BJ199" s="246"/>
      <c r="BK199" s="207"/>
      <c r="BL199" s="228"/>
      <c r="BM199" s="228"/>
      <c r="BP199" s="204" t="s">
        <v>2823</v>
      </c>
      <c r="BY199" s="254"/>
      <c r="DN199" s="284"/>
      <c r="DO199" s="283"/>
      <c r="DP199" s="278"/>
      <c r="DQ199" s="282"/>
      <c r="DR199" s="281"/>
      <c r="DS199" s="280"/>
      <c r="DT199" s="279"/>
      <c r="DU199" s="278"/>
      <c r="DV199" s="194"/>
    </row>
    <row r="200" spans="1:126" ht="16.350000000000001" customHeight="1">
      <c r="A200" s="298" t="s">
        <v>2548</v>
      </c>
      <c r="B200" s="226" t="s">
        <v>12180</v>
      </c>
      <c r="C200" s="385"/>
      <c r="D200" s="384"/>
      <c r="E200" s="224" t="str">
        <f t="shared" si="21"/>
        <v/>
      </c>
      <c r="F200" s="207" t="s">
        <v>11646</v>
      </c>
      <c r="G200" s="220" t="s">
        <v>12179</v>
      </c>
      <c r="H200" s="223" t="s">
        <v>12178</v>
      </c>
      <c r="I200" s="223"/>
      <c r="J200" s="225">
        <v>1</v>
      </c>
      <c r="K200" s="302">
        <v>13000</v>
      </c>
      <c r="L200" s="263">
        <f t="shared" si="22"/>
        <v>14300.000000000002</v>
      </c>
      <c r="M200" s="288" t="s">
        <v>1671</v>
      </c>
      <c r="N200" s="644"/>
      <c r="O200" s="314"/>
      <c r="P200" s="328"/>
      <c r="Q200" s="312"/>
      <c r="R200" s="289"/>
      <c r="S200" s="381"/>
      <c r="T200" s="227"/>
      <c r="U200" s="248"/>
      <c r="V200" s="248"/>
      <c r="W200" s="248"/>
      <c r="X200" s="248"/>
      <c r="Y200" s="219"/>
      <c r="Z200" s="248"/>
      <c r="AA200" s="248"/>
      <c r="AB200" s="248"/>
      <c r="AC200" s="248"/>
      <c r="AD200" s="402"/>
      <c r="AE200" s="402"/>
      <c r="AF200" s="402"/>
      <c r="AG200" s="402"/>
      <c r="AH200" s="402"/>
      <c r="AI200" s="228" t="s">
        <v>2544</v>
      </c>
      <c r="AJ200" s="286" t="s">
        <v>2543</v>
      </c>
      <c r="AK200" s="228" t="s">
        <v>2542</v>
      </c>
      <c r="AL200" s="407"/>
      <c r="AM200" s="407"/>
      <c r="AN200" s="402"/>
      <c r="AO200" s="402"/>
      <c r="AP200" s="229"/>
      <c r="AQ200" s="401"/>
      <c r="AR200" s="247"/>
      <c r="AS200" s="247"/>
      <c r="AT200" s="247"/>
      <c r="AU200" s="247"/>
      <c r="AV200" s="207"/>
      <c r="AW200" s="207"/>
      <c r="AX200" s="207"/>
      <c r="AY200" s="207"/>
      <c r="AZ200" s="247"/>
      <c r="BA200" s="247"/>
      <c r="BB200" s="247"/>
      <c r="BC200" s="247"/>
      <c r="BD200" s="207"/>
      <c r="BE200" s="207"/>
      <c r="BF200" s="207"/>
      <c r="BG200" s="228"/>
      <c r="BH200" s="228"/>
      <c r="BI200" s="228"/>
      <c r="BJ200" s="246"/>
      <c r="BK200" s="437"/>
      <c r="BL200" s="228"/>
      <c r="BM200" s="228"/>
      <c r="BN200" s="298"/>
      <c r="BO200" s="297"/>
      <c r="BP200" s="204" t="s">
        <v>2823</v>
      </c>
      <c r="BY200" s="254"/>
      <c r="DN200" s="284"/>
      <c r="DO200" s="283"/>
      <c r="DP200" s="278"/>
      <c r="DQ200" s="282"/>
      <c r="DR200" s="281"/>
      <c r="DS200" s="280"/>
      <c r="DT200" s="279"/>
      <c r="DU200" s="278"/>
      <c r="DV200" s="194"/>
    </row>
    <row r="201" spans="1:126" ht="16.350000000000001" customHeight="1">
      <c r="A201" s="298" t="s">
        <v>2548</v>
      </c>
      <c r="B201" s="226" t="s">
        <v>12177</v>
      </c>
      <c r="C201" s="385"/>
      <c r="D201" s="398"/>
      <c r="E201" s="224" t="str">
        <f t="shared" si="21"/>
        <v/>
      </c>
      <c r="F201" s="207" t="s">
        <v>11646</v>
      </c>
      <c r="G201" s="220" t="s">
        <v>12176</v>
      </c>
      <c r="H201" s="223" t="s">
        <v>12175</v>
      </c>
      <c r="I201" s="383"/>
      <c r="J201" s="225">
        <v>1</v>
      </c>
      <c r="K201" s="329">
        <v>25000</v>
      </c>
      <c r="L201" s="263">
        <f t="shared" si="22"/>
        <v>27500.000000000004</v>
      </c>
      <c r="M201" s="288" t="s">
        <v>1671</v>
      </c>
      <c r="N201" s="290"/>
      <c r="O201" s="229"/>
      <c r="P201" s="312"/>
      <c r="Q201" s="312"/>
      <c r="R201" s="289"/>
      <c r="S201" s="381"/>
      <c r="T201" s="227"/>
      <c r="U201" s="248"/>
      <c r="V201" s="248"/>
      <c r="W201" s="248"/>
      <c r="X201" s="248"/>
      <c r="Y201" s="219"/>
      <c r="Z201" s="248"/>
      <c r="AA201" s="248"/>
      <c r="AB201" s="248"/>
      <c r="AC201" s="248"/>
      <c r="AD201" s="407"/>
      <c r="AE201" s="407"/>
      <c r="AF201" s="407"/>
      <c r="AG201" s="407"/>
      <c r="AH201" s="407"/>
      <c r="AI201" s="228" t="s">
        <v>2544</v>
      </c>
      <c r="AJ201" s="286" t="s">
        <v>2543</v>
      </c>
      <c r="AK201" s="228" t="s">
        <v>2542</v>
      </c>
      <c r="AL201" s="403"/>
      <c r="AM201" s="403"/>
      <c r="AN201" s="407"/>
      <c r="AO201" s="407"/>
      <c r="AP201" s="229"/>
      <c r="AQ201" s="406"/>
      <c r="AR201" s="207"/>
      <c r="AS201" s="207"/>
      <c r="AT201" s="207"/>
      <c r="AU201" s="207"/>
      <c r="AV201" s="207"/>
      <c r="AW201" s="207"/>
      <c r="AX201" s="207"/>
      <c r="AY201" s="207"/>
      <c r="AZ201" s="207"/>
      <c r="BA201" s="207"/>
      <c r="BB201" s="207"/>
      <c r="BC201" s="207"/>
      <c r="BD201" s="207"/>
      <c r="BE201" s="207"/>
      <c r="BF201" s="207"/>
      <c r="BG201" s="228"/>
      <c r="BH201" s="228"/>
      <c r="BI201" s="228"/>
      <c r="BJ201" s="246"/>
      <c r="BK201" s="207"/>
      <c r="BL201" s="228"/>
      <c r="BM201" s="228"/>
      <c r="BN201" s="298"/>
      <c r="BO201" s="297"/>
      <c r="BP201" s="204" t="s">
        <v>2823</v>
      </c>
      <c r="BY201" s="254"/>
      <c r="DN201" s="284"/>
      <c r="DO201" s="283"/>
      <c r="DP201" s="278"/>
      <c r="DQ201" s="282"/>
      <c r="DR201" s="281"/>
      <c r="DS201" s="280"/>
      <c r="DT201" s="279"/>
      <c r="DU201" s="278"/>
      <c r="DV201" s="194"/>
    </row>
    <row r="202" spans="1:126" ht="16.350000000000001" customHeight="1">
      <c r="A202" s="680" t="s">
        <v>2548</v>
      </c>
      <c r="B202" s="565" t="s">
        <v>12174</v>
      </c>
      <c r="C202" s="685"/>
      <c r="D202" s="546"/>
      <c r="E202" s="224" t="str">
        <f t="shared" si="21"/>
        <v/>
      </c>
      <c r="F202" s="437" t="s">
        <v>11646</v>
      </c>
      <c r="G202" s="387" t="s">
        <v>12173</v>
      </c>
      <c r="H202" s="453" t="s">
        <v>12172</v>
      </c>
      <c r="I202" s="684"/>
      <c r="J202" s="683">
        <v>1</v>
      </c>
      <c r="K202" s="404">
        <v>100000</v>
      </c>
      <c r="L202" s="356">
        <f t="shared" si="22"/>
        <v>110000.00000000001</v>
      </c>
      <c r="M202" s="288" t="s">
        <v>1671</v>
      </c>
      <c r="N202" s="542"/>
      <c r="O202" s="438"/>
      <c r="P202" s="682"/>
      <c r="Q202" s="682"/>
      <c r="R202" s="320"/>
      <c r="S202" s="681"/>
      <c r="T202" s="260" t="s">
        <v>12171</v>
      </c>
      <c r="U202" s="248">
        <f>VLOOKUP(T202,'[1]段ボール 送料'!$H$16:$X$1013,16,FALSE)</f>
        <v>1990</v>
      </c>
      <c r="V202" s="248">
        <f>VLOOKUP(T202,'[1]段ボール 送料'!$H$16:$X$1013,13,FALSE)</f>
        <v>320</v>
      </c>
      <c r="W202" s="248">
        <f>VLOOKUP(T202,'[1]段ボール 送料'!$H$16:$X$1013,14,FALSE)</f>
        <v>320</v>
      </c>
      <c r="X202" s="248">
        <f>VLOOKUP(T202,'[1]段ボール 送料'!$H$16:$X$1013,15,FALSE)</f>
        <v>1350</v>
      </c>
      <c r="Y202" s="260" t="s">
        <v>3942</v>
      </c>
      <c r="Z202" s="248"/>
      <c r="AA202" s="248"/>
      <c r="AB202" s="248"/>
      <c r="AC202" s="248"/>
      <c r="AD202" s="337"/>
      <c r="AE202" s="337"/>
      <c r="AF202" s="337"/>
      <c r="AG202" s="337"/>
      <c r="AH202" s="337"/>
      <c r="AI202" s="228" t="s">
        <v>2544</v>
      </c>
      <c r="AJ202" s="286" t="s">
        <v>2543</v>
      </c>
      <c r="AK202" s="228" t="s">
        <v>2542</v>
      </c>
      <c r="AL202" s="672">
        <v>23034</v>
      </c>
      <c r="AM202" s="211">
        <f>AN202+AO202</f>
        <v>3522</v>
      </c>
      <c r="AN202" s="337">
        <f>VLOOKUP(T202,'[1]段ボール 送料'!$H$16:$X$1013,6,FALSE)</f>
        <v>572</v>
      </c>
      <c r="AO202" s="337">
        <f>VLOOKUP(T202,'[1]段ボール 送料'!$H$16:$X$1013,17,FALSE)</f>
        <v>2950</v>
      </c>
      <c r="AP202" s="229" t="s">
        <v>12170</v>
      </c>
      <c r="AQ202" s="336"/>
      <c r="AR202" s="207"/>
      <c r="AS202" s="207"/>
      <c r="AT202" s="207"/>
      <c r="AU202" s="207"/>
      <c r="AV202" s="207"/>
      <c r="AW202" s="207"/>
      <c r="AX202" s="207"/>
      <c r="AY202" s="207"/>
      <c r="AZ202" s="207"/>
      <c r="BA202" s="207"/>
      <c r="BB202" s="207"/>
      <c r="BC202" s="207"/>
      <c r="BD202" s="207"/>
      <c r="BE202" s="207"/>
      <c r="BF202" s="207"/>
      <c r="BG202" s="228"/>
      <c r="BH202" s="228"/>
      <c r="BI202" s="228"/>
      <c r="BJ202" s="246"/>
      <c r="BK202" s="437"/>
      <c r="BL202" s="228"/>
      <c r="BM202" s="228"/>
      <c r="BN202" s="680"/>
      <c r="BO202" s="679"/>
      <c r="BP202" s="204" t="s">
        <v>2823</v>
      </c>
      <c r="BR202" s="598"/>
      <c r="BS202" s="598"/>
      <c r="BT202" s="598"/>
      <c r="BU202" s="479"/>
      <c r="BV202" s="479"/>
      <c r="BW202" s="479"/>
      <c r="BX202" s="598"/>
      <c r="BY202" s="678"/>
      <c r="BZ202" s="677"/>
      <c r="CA202" s="677"/>
      <c r="CB202" s="677"/>
      <c r="CC202" s="676"/>
      <c r="CD202" s="676"/>
      <c r="CE202" s="479"/>
      <c r="CF202" s="460"/>
      <c r="CG202" s="460"/>
      <c r="CH202" s="460"/>
      <c r="CI202" s="460"/>
      <c r="CJ202" s="460"/>
      <c r="CK202" s="460"/>
      <c r="CL202" s="460"/>
      <c r="CM202" s="460"/>
      <c r="CN202" s="460"/>
      <c r="CO202" s="460"/>
      <c r="CP202" s="460"/>
      <c r="CQ202" s="460"/>
      <c r="CR202" s="460"/>
      <c r="CS202" s="460"/>
      <c r="CT202" s="200" t="s">
        <v>3786</v>
      </c>
      <c r="CU202" s="460"/>
      <c r="CV202" s="460"/>
      <c r="CW202" s="460"/>
      <c r="CX202" s="460"/>
      <c r="CY202" s="460"/>
      <c r="CZ202" s="460"/>
      <c r="DA202" s="460"/>
      <c r="DB202" s="460"/>
      <c r="DC202" s="460"/>
      <c r="DD202" s="460"/>
      <c r="DE202" s="460"/>
      <c r="DF202" s="460"/>
      <c r="DG202" s="460"/>
      <c r="DH202" s="460"/>
      <c r="DI202" s="460"/>
      <c r="DJ202" s="460"/>
      <c r="DK202" s="460"/>
      <c r="DL202" s="460"/>
      <c r="DM202" s="460"/>
      <c r="DN202" s="675"/>
      <c r="DO202" s="283"/>
      <c r="DP202" s="674"/>
      <c r="DQ202" s="282"/>
      <c r="DR202" s="673"/>
      <c r="DS202" s="279"/>
      <c r="DT202" s="279"/>
      <c r="DU202" s="278"/>
      <c r="DV202" s="194"/>
    </row>
    <row r="203" spans="1:126" ht="16.350000000000001" customHeight="1">
      <c r="A203" s="298" t="s">
        <v>2548</v>
      </c>
      <c r="B203" s="226" t="s">
        <v>12169</v>
      </c>
      <c r="C203" s="385"/>
      <c r="D203" s="398"/>
      <c r="E203" s="224" t="str">
        <f t="shared" si="21"/>
        <v/>
      </c>
      <c r="F203" s="207" t="s">
        <v>11646</v>
      </c>
      <c r="G203" s="220" t="s">
        <v>12168</v>
      </c>
      <c r="H203" s="223" t="s">
        <v>12167</v>
      </c>
      <c r="I203" s="383"/>
      <c r="J203" s="225">
        <v>1</v>
      </c>
      <c r="K203" s="329">
        <v>15000</v>
      </c>
      <c r="L203" s="263">
        <f t="shared" si="22"/>
        <v>16500</v>
      </c>
      <c r="M203" s="288" t="s">
        <v>1671</v>
      </c>
      <c r="N203" s="290"/>
      <c r="O203" s="229"/>
      <c r="P203" s="312"/>
      <c r="Q203" s="312"/>
      <c r="R203" s="289"/>
      <c r="S203" s="381"/>
      <c r="T203" s="227"/>
      <c r="U203" s="248"/>
      <c r="V203" s="248"/>
      <c r="W203" s="248"/>
      <c r="X203" s="248"/>
      <c r="Y203" s="219"/>
      <c r="Z203" s="248"/>
      <c r="AA203" s="248"/>
      <c r="AB203" s="248"/>
      <c r="AC203" s="248"/>
      <c r="AD203" s="407"/>
      <c r="AE203" s="407"/>
      <c r="AF203" s="407"/>
      <c r="AG203" s="407"/>
      <c r="AH203" s="407"/>
      <c r="AI203" s="228" t="s">
        <v>2544</v>
      </c>
      <c r="AJ203" s="286" t="s">
        <v>2543</v>
      </c>
      <c r="AK203" s="228" t="s">
        <v>2542</v>
      </c>
      <c r="AL203" s="403"/>
      <c r="AM203" s="403"/>
      <c r="AN203" s="407"/>
      <c r="AO203" s="407"/>
      <c r="AP203" s="229"/>
      <c r="AQ203" s="406"/>
      <c r="AR203" s="207"/>
      <c r="AS203" s="207"/>
      <c r="AT203" s="207"/>
      <c r="AU203" s="207"/>
      <c r="AV203" s="207"/>
      <c r="AW203" s="207"/>
      <c r="AX203" s="207"/>
      <c r="AY203" s="207"/>
      <c r="AZ203" s="207"/>
      <c r="BA203" s="207"/>
      <c r="BB203" s="207"/>
      <c r="BC203" s="207"/>
      <c r="BD203" s="207"/>
      <c r="BE203" s="207"/>
      <c r="BF203" s="207"/>
      <c r="BG203" s="228"/>
      <c r="BH203" s="228"/>
      <c r="BI203" s="228"/>
      <c r="BJ203" s="246"/>
      <c r="BK203" s="207"/>
      <c r="BL203" s="228"/>
      <c r="BM203" s="228"/>
      <c r="BN203" s="298"/>
      <c r="BO203" s="297"/>
      <c r="BP203" s="204" t="s">
        <v>2823</v>
      </c>
      <c r="BY203" s="254"/>
      <c r="DN203" s="284"/>
      <c r="DO203" s="283"/>
      <c r="DP203" s="278"/>
      <c r="DQ203" s="282"/>
      <c r="DR203" s="281"/>
      <c r="DS203" s="280"/>
      <c r="DT203" s="279"/>
      <c r="DU203" s="278"/>
      <c r="DV203" s="194"/>
    </row>
    <row r="204" spans="1:126" ht="16.350000000000001" customHeight="1">
      <c r="A204" s="298" t="s">
        <v>2548</v>
      </c>
      <c r="B204" s="226" t="s">
        <v>12166</v>
      </c>
      <c r="C204" s="385"/>
      <c r="D204" s="398"/>
      <c r="E204" s="224" t="str">
        <f t="shared" si="21"/>
        <v/>
      </c>
      <c r="F204" s="207" t="s">
        <v>11646</v>
      </c>
      <c r="G204" s="220" t="s">
        <v>12165</v>
      </c>
      <c r="H204" s="223" t="s">
        <v>12164</v>
      </c>
      <c r="I204" s="383"/>
      <c r="J204" s="225">
        <v>1</v>
      </c>
      <c r="K204" s="592">
        <v>9000</v>
      </c>
      <c r="L204" s="263">
        <f t="shared" si="22"/>
        <v>9900</v>
      </c>
      <c r="M204" s="262" t="s">
        <v>947</v>
      </c>
      <c r="N204" s="290"/>
      <c r="O204" s="229"/>
      <c r="P204" s="312"/>
      <c r="Q204" s="312"/>
      <c r="R204" s="289"/>
      <c r="S204" s="381"/>
      <c r="T204" s="227"/>
      <c r="U204" s="248"/>
      <c r="V204" s="248"/>
      <c r="W204" s="248"/>
      <c r="X204" s="248"/>
      <c r="Y204" s="219"/>
      <c r="Z204" s="248"/>
      <c r="AA204" s="248"/>
      <c r="AB204" s="248"/>
      <c r="AC204" s="248"/>
      <c r="AD204" s="671"/>
      <c r="AE204" s="671"/>
      <c r="AF204" s="671"/>
      <c r="AG204" s="671"/>
      <c r="AH204" s="671"/>
      <c r="AI204" s="228" t="s">
        <v>2544</v>
      </c>
      <c r="AJ204" s="286" t="s">
        <v>2543</v>
      </c>
      <c r="AK204" s="228" t="s">
        <v>12163</v>
      </c>
      <c r="AL204" s="672"/>
      <c r="AM204" s="672"/>
      <c r="AN204" s="671"/>
      <c r="AO204" s="671"/>
      <c r="AP204" s="229"/>
      <c r="AQ204" s="670"/>
      <c r="AR204" s="207"/>
      <c r="AS204" s="207"/>
      <c r="AT204" s="207"/>
      <c r="AU204" s="207"/>
      <c r="AV204" s="207"/>
      <c r="AW204" s="207"/>
      <c r="AX204" s="207"/>
      <c r="AY204" s="207"/>
      <c r="AZ204" s="207"/>
      <c r="BA204" s="207"/>
      <c r="BB204" s="207"/>
      <c r="BC204" s="207"/>
      <c r="BD204" s="207"/>
      <c r="BE204" s="207"/>
      <c r="BF204" s="207"/>
      <c r="BG204" s="228"/>
      <c r="BH204" s="228"/>
      <c r="BI204" s="228"/>
      <c r="BJ204" s="246"/>
      <c r="BK204" s="207"/>
      <c r="BL204" s="228"/>
      <c r="BM204" s="228"/>
      <c r="BN204" s="298"/>
      <c r="BO204" s="297"/>
      <c r="BY204" s="254"/>
      <c r="DN204" s="284"/>
      <c r="DO204" s="283"/>
      <c r="DP204" s="278"/>
      <c r="DQ204" s="282"/>
      <c r="DR204" s="281"/>
      <c r="DS204" s="280"/>
      <c r="DT204" s="279"/>
      <c r="DU204" s="278"/>
      <c r="DV204" s="194"/>
    </row>
    <row r="205" spans="1:126" ht="16.350000000000001" customHeight="1">
      <c r="A205" s="298" t="s">
        <v>2548</v>
      </c>
      <c r="B205" s="226" t="s">
        <v>12162</v>
      </c>
      <c r="C205" s="385"/>
      <c r="D205" s="585"/>
      <c r="E205" s="224" t="str">
        <f t="shared" si="21"/>
        <v/>
      </c>
      <c r="F205" s="207" t="s">
        <v>11646</v>
      </c>
      <c r="G205" s="220" t="s">
        <v>12161</v>
      </c>
      <c r="H205" s="223" t="s">
        <v>12160</v>
      </c>
      <c r="I205" s="383"/>
      <c r="J205" s="225">
        <v>1</v>
      </c>
      <c r="K205" s="404">
        <v>12000</v>
      </c>
      <c r="L205" s="356">
        <f t="shared" si="22"/>
        <v>13200.000000000002</v>
      </c>
      <c r="M205" s="288" t="s">
        <v>1671</v>
      </c>
      <c r="N205" s="290"/>
      <c r="O205" s="290" t="s">
        <v>12159</v>
      </c>
      <c r="P205" s="667">
        <v>45231</v>
      </c>
      <c r="Q205" s="312">
        <v>11000</v>
      </c>
      <c r="R205" s="289"/>
      <c r="S205" s="381"/>
      <c r="T205" s="219" t="s">
        <v>4866</v>
      </c>
      <c r="U205" s="248">
        <f>VLOOKUP(T205,'[1]段ボール 送料'!$H$16:$X$1013,16,FALSE)</f>
        <v>900</v>
      </c>
      <c r="V205" s="248">
        <f>VLOOKUP(T205,'[1]段ボール 送料'!$H$16:$X$1013,13,FALSE)</f>
        <v>200</v>
      </c>
      <c r="W205" s="248">
        <f>VLOOKUP(T205,'[1]段ボール 送料'!$H$16:$X$1013,14,FALSE)</f>
        <v>200</v>
      </c>
      <c r="X205" s="248">
        <f>VLOOKUP(T205,'[1]段ボール 送料'!$H$16:$X$1013,15,FALSE)</f>
        <v>500</v>
      </c>
      <c r="Y205" s="219"/>
      <c r="Z205" s="248"/>
      <c r="AA205" s="248"/>
      <c r="AB205" s="248"/>
      <c r="AC205" s="248"/>
      <c r="AD205" s="337"/>
      <c r="AE205" s="337"/>
      <c r="AF205" s="337"/>
      <c r="AG205" s="337"/>
      <c r="AH205" s="337"/>
      <c r="AI205" s="228" t="s">
        <v>2544</v>
      </c>
      <c r="AJ205" s="286" t="s">
        <v>2543</v>
      </c>
      <c r="AK205" s="228" t="s">
        <v>2542</v>
      </c>
      <c r="AL205" s="211">
        <v>2099</v>
      </c>
      <c r="AM205" s="211">
        <f>AN205+AO205</f>
        <v>985</v>
      </c>
      <c r="AN205" s="337">
        <f>VLOOKUP(T205,'[1]段ボール 送料'!$H$16:$X$1013,6,FALSE)</f>
        <v>95</v>
      </c>
      <c r="AO205" s="337">
        <f>VLOOKUP(T205,'[1]段ボール 送料'!$H$16:$X$1013,17,FALSE)</f>
        <v>890</v>
      </c>
      <c r="AP205" s="229" t="s">
        <v>6302</v>
      </c>
      <c r="AQ205" s="336"/>
      <c r="AR205" s="207"/>
      <c r="AS205" s="207"/>
      <c r="AT205" s="207"/>
      <c r="AU205" s="207"/>
      <c r="AV205" s="207"/>
      <c r="AW205" s="207"/>
      <c r="AX205" s="207"/>
      <c r="AY205" s="207"/>
      <c r="AZ205" s="207"/>
      <c r="BA205" s="207"/>
      <c r="BB205" s="207"/>
      <c r="BC205" s="207"/>
      <c r="BD205" s="207"/>
      <c r="BE205" s="207"/>
      <c r="BF205" s="207"/>
      <c r="BG205" s="228"/>
      <c r="BH205" s="228"/>
      <c r="BI205" s="228"/>
      <c r="BJ205" s="246"/>
      <c r="BK205" s="484"/>
      <c r="BL205" s="228"/>
      <c r="BM205" s="228"/>
      <c r="BN205" s="298"/>
      <c r="BO205" s="297"/>
      <c r="BP205" s="204" t="s">
        <v>2823</v>
      </c>
      <c r="BY205" s="203" t="s">
        <v>12158</v>
      </c>
      <c r="DN205" s="284"/>
      <c r="DO205" s="283"/>
      <c r="DP205" s="278"/>
      <c r="DQ205" s="282"/>
      <c r="DR205" s="281"/>
      <c r="DS205" s="280"/>
      <c r="DT205" s="279"/>
      <c r="DU205" s="278"/>
      <c r="DV205" s="194"/>
    </row>
    <row r="206" spans="1:126" ht="16.350000000000001" customHeight="1">
      <c r="A206" s="298" t="s">
        <v>2548</v>
      </c>
      <c r="B206" s="226" t="s">
        <v>12157</v>
      </c>
      <c r="C206" s="385"/>
      <c r="D206" s="398"/>
      <c r="E206" s="224" t="str">
        <f t="shared" si="21"/>
        <v/>
      </c>
      <c r="F206" s="207" t="s">
        <v>11646</v>
      </c>
      <c r="G206" s="220" t="s">
        <v>12156</v>
      </c>
      <c r="H206" s="223" t="s">
        <v>12155</v>
      </c>
      <c r="I206" s="383"/>
      <c r="J206" s="225">
        <v>1</v>
      </c>
      <c r="K206" s="329">
        <v>20000</v>
      </c>
      <c r="L206" s="263">
        <f t="shared" si="22"/>
        <v>22000</v>
      </c>
      <c r="M206" s="288" t="s">
        <v>1671</v>
      </c>
      <c r="N206" s="290"/>
      <c r="O206" s="229"/>
      <c r="P206" s="312"/>
      <c r="Q206" s="312"/>
      <c r="R206" s="289"/>
      <c r="S206" s="381"/>
      <c r="T206" s="227"/>
      <c r="U206" s="248"/>
      <c r="V206" s="248"/>
      <c r="W206" s="248"/>
      <c r="X206" s="248"/>
      <c r="Y206" s="219"/>
      <c r="Z206" s="248"/>
      <c r="AA206" s="248"/>
      <c r="AB206" s="248"/>
      <c r="AC206" s="248"/>
      <c r="AD206" s="407"/>
      <c r="AE206" s="407"/>
      <c r="AF206" s="407"/>
      <c r="AG206" s="407"/>
      <c r="AH206" s="407"/>
      <c r="AI206" s="228" t="s">
        <v>2544</v>
      </c>
      <c r="AJ206" s="286" t="s">
        <v>2543</v>
      </c>
      <c r="AK206" s="228" t="s">
        <v>2542</v>
      </c>
      <c r="AL206" s="403"/>
      <c r="AM206" s="403"/>
      <c r="AN206" s="407"/>
      <c r="AO206" s="407"/>
      <c r="AP206" s="229"/>
      <c r="AQ206" s="406"/>
      <c r="AR206" s="207"/>
      <c r="AS206" s="207"/>
      <c r="AT206" s="207"/>
      <c r="AU206" s="207"/>
      <c r="AV206" s="207"/>
      <c r="AW206" s="207"/>
      <c r="AX206" s="207"/>
      <c r="AY206" s="207"/>
      <c r="AZ206" s="207"/>
      <c r="BA206" s="207"/>
      <c r="BB206" s="207"/>
      <c r="BC206" s="207"/>
      <c r="BD206" s="207"/>
      <c r="BE206" s="207"/>
      <c r="BF206" s="207"/>
      <c r="BG206" s="228"/>
      <c r="BH206" s="228"/>
      <c r="BI206" s="228"/>
      <c r="BJ206" s="246"/>
      <c r="BK206" s="207"/>
      <c r="BL206" s="228"/>
      <c r="BM206" s="228"/>
      <c r="BN206" s="298"/>
      <c r="BO206" s="297"/>
      <c r="BP206" s="204" t="s">
        <v>2823</v>
      </c>
      <c r="BY206" s="254"/>
      <c r="DN206" s="284"/>
      <c r="DO206" s="283"/>
      <c r="DP206" s="278"/>
      <c r="DQ206" s="282"/>
      <c r="DR206" s="281"/>
      <c r="DS206" s="280"/>
      <c r="DT206" s="279"/>
      <c r="DU206" s="278"/>
      <c r="DV206" s="194"/>
    </row>
    <row r="207" spans="1:126" ht="16.350000000000001" customHeight="1">
      <c r="A207" s="298" t="s">
        <v>2548</v>
      </c>
      <c r="B207" s="226" t="s">
        <v>12154</v>
      </c>
      <c r="C207" s="385"/>
      <c r="D207" s="398"/>
      <c r="E207" s="224" t="str">
        <f t="shared" si="21"/>
        <v/>
      </c>
      <c r="F207" s="207" t="s">
        <v>11646</v>
      </c>
      <c r="G207" s="220" t="s">
        <v>12153</v>
      </c>
      <c r="H207" s="223" t="s">
        <v>12152</v>
      </c>
      <c r="I207" s="383"/>
      <c r="J207" s="225">
        <v>1</v>
      </c>
      <c r="K207" s="329">
        <v>55000</v>
      </c>
      <c r="L207" s="263">
        <v>60500.000000000007</v>
      </c>
      <c r="M207" s="262" t="s">
        <v>947</v>
      </c>
      <c r="N207" s="290"/>
      <c r="O207" s="229"/>
      <c r="P207" s="312"/>
      <c r="Q207" s="312"/>
      <c r="R207" s="289"/>
      <c r="S207" s="381"/>
      <c r="T207" s="227"/>
      <c r="U207" s="248"/>
      <c r="V207" s="248"/>
      <c r="W207" s="248"/>
      <c r="X207" s="248"/>
      <c r="Y207" s="219"/>
      <c r="Z207" s="248"/>
      <c r="AA207" s="248"/>
      <c r="AB207" s="248"/>
      <c r="AC207" s="248"/>
      <c r="AD207" s="407"/>
      <c r="AE207" s="407"/>
      <c r="AF207" s="407"/>
      <c r="AG207" s="407"/>
      <c r="AH207" s="407"/>
      <c r="AI207" s="228" t="s">
        <v>2544</v>
      </c>
      <c r="AJ207" s="286" t="s">
        <v>2543</v>
      </c>
      <c r="AK207" s="228" t="s">
        <v>2542</v>
      </c>
      <c r="AL207" s="403"/>
      <c r="AM207" s="403"/>
      <c r="AN207" s="407"/>
      <c r="AO207" s="407"/>
      <c r="AP207" s="229"/>
      <c r="AQ207" s="406"/>
      <c r="AR207" s="207"/>
      <c r="AS207" s="207"/>
      <c r="AT207" s="207"/>
      <c r="AU207" s="207"/>
      <c r="AV207" s="207"/>
      <c r="AW207" s="207"/>
      <c r="AX207" s="207"/>
      <c r="AY207" s="207"/>
      <c r="AZ207" s="207"/>
      <c r="BA207" s="207"/>
      <c r="BB207" s="207"/>
      <c r="BC207" s="207"/>
      <c r="BD207" s="207"/>
      <c r="BE207" s="207"/>
      <c r="BF207" s="207"/>
      <c r="BG207" s="228"/>
      <c r="BH207" s="228"/>
      <c r="BI207" s="228"/>
      <c r="BJ207" s="246"/>
      <c r="BK207" s="207"/>
      <c r="BL207" s="228"/>
      <c r="BM207" s="228"/>
      <c r="BN207" s="298"/>
      <c r="BO207" s="297"/>
      <c r="BP207" s="204" t="s">
        <v>2823</v>
      </c>
      <c r="BY207" s="254"/>
      <c r="DN207" s="284"/>
      <c r="DO207" s="283"/>
      <c r="DP207" s="278"/>
      <c r="DQ207" s="282"/>
      <c r="DR207" s="281"/>
      <c r="DS207" s="280"/>
      <c r="DT207" s="279"/>
      <c r="DU207" s="278"/>
      <c r="DV207" s="194"/>
    </row>
    <row r="208" spans="1:126" ht="16.350000000000001" customHeight="1">
      <c r="A208" s="298" t="s">
        <v>2548</v>
      </c>
      <c r="B208" s="226" t="s">
        <v>12151</v>
      </c>
      <c r="C208" s="385"/>
      <c r="D208" s="398"/>
      <c r="E208" s="224" t="str">
        <f t="shared" si="21"/>
        <v/>
      </c>
      <c r="F208" s="207" t="s">
        <v>11646</v>
      </c>
      <c r="G208" s="220" t="s">
        <v>12150</v>
      </c>
      <c r="H208" s="223" t="s">
        <v>12149</v>
      </c>
      <c r="I208" s="383"/>
      <c r="J208" s="225">
        <v>1</v>
      </c>
      <c r="K208" s="329">
        <v>50000</v>
      </c>
      <c r="L208" s="263">
        <f t="shared" ref="L208:L271" si="23">K208*1.1</f>
        <v>55000.000000000007</v>
      </c>
      <c r="M208" s="288" t="s">
        <v>1671</v>
      </c>
      <c r="N208" s="290"/>
      <c r="O208" s="229"/>
      <c r="P208" s="312"/>
      <c r="Q208" s="312"/>
      <c r="R208" s="289"/>
      <c r="S208" s="381"/>
      <c r="T208" s="227"/>
      <c r="U208" s="248"/>
      <c r="V208" s="248"/>
      <c r="W208" s="248"/>
      <c r="X208" s="248"/>
      <c r="Y208" s="219"/>
      <c r="Z208" s="248"/>
      <c r="AA208" s="248"/>
      <c r="AB208" s="248"/>
      <c r="AC208" s="248"/>
      <c r="AD208" s="407"/>
      <c r="AE208" s="407"/>
      <c r="AF208" s="407"/>
      <c r="AG208" s="407"/>
      <c r="AH208" s="407"/>
      <c r="AI208" s="228" t="s">
        <v>2544</v>
      </c>
      <c r="AJ208" s="286" t="s">
        <v>2543</v>
      </c>
      <c r="AK208" s="228" t="s">
        <v>2542</v>
      </c>
      <c r="AL208" s="403"/>
      <c r="AM208" s="403"/>
      <c r="AN208" s="407"/>
      <c r="AO208" s="407"/>
      <c r="AP208" s="229"/>
      <c r="AQ208" s="406"/>
      <c r="AR208" s="207"/>
      <c r="AS208" s="207"/>
      <c r="AT208" s="207"/>
      <c r="AU208" s="207"/>
      <c r="AV208" s="207"/>
      <c r="AW208" s="207"/>
      <c r="AX208" s="207"/>
      <c r="AY208" s="207"/>
      <c r="AZ208" s="207"/>
      <c r="BA208" s="207"/>
      <c r="BB208" s="207"/>
      <c r="BC208" s="207"/>
      <c r="BD208" s="207"/>
      <c r="BE208" s="207"/>
      <c r="BF208" s="207"/>
      <c r="BG208" s="228"/>
      <c r="BH208" s="228"/>
      <c r="BI208" s="228"/>
      <c r="BJ208" s="246"/>
      <c r="BK208" s="207"/>
      <c r="BL208" s="228"/>
      <c r="BM208" s="228"/>
      <c r="BN208" s="298"/>
      <c r="BO208" s="297"/>
      <c r="BP208" s="204" t="s">
        <v>2823</v>
      </c>
      <c r="BY208" s="254"/>
      <c r="DN208" s="284"/>
      <c r="DO208" s="283"/>
      <c r="DP208" s="278"/>
      <c r="DQ208" s="282"/>
      <c r="DR208" s="281"/>
      <c r="DS208" s="280"/>
      <c r="DT208" s="279"/>
      <c r="DU208" s="278"/>
      <c r="DV208" s="194"/>
    </row>
    <row r="209" spans="1:135" ht="16.350000000000001" customHeight="1">
      <c r="A209" s="298" t="s">
        <v>2548</v>
      </c>
      <c r="B209" s="226" t="s">
        <v>12148</v>
      </c>
      <c r="C209" s="385"/>
      <c r="D209" s="398"/>
      <c r="E209" s="224" t="str">
        <f t="shared" si="21"/>
        <v/>
      </c>
      <c r="F209" s="207" t="s">
        <v>11646</v>
      </c>
      <c r="G209" s="220" t="s">
        <v>12147</v>
      </c>
      <c r="H209" s="223" t="s">
        <v>12146</v>
      </c>
      <c r="I209" s="383"/>
      <c r="J209" s="225">
        <v>1</v>
      </c>
      <c r="K209" s="329">
        <v>18000</v>
      </c>
      <c r="L209" s="263">
        <f t="shared" si="23"/>
        <v>19800</v>
      </c>
      <c r="M209" s="288" t="s">
        <v>1671</v>
      </c>
      <c r="N209" s="290"/>
      <c r="O209" s="229"/>
      <c r="P209" s="312"/>
      <c r="Q209" s="312"/>
      <c r="R209" s="289"/>
      <c r="S209" s="381"/>
      <c r="T209" s="227"/>
      <c r="U209" s="248"/>
      <c r="V209" s="248"/>
      <c r="W209" s="248"/>
      <c r="X209" s="248"/>
      <c r="Y209" s="219"/>
      <c r="Z209" s="248"/>
      <c r="AA209" s="248"/>
      <c r="AB209" s="248"/>
      <c r="AC209" s="248"/>
      <c r="AD209" s="407"/>
      <c r="AE209" s="407"/>
      <c r="AF209" s="407"/>
      <c r="AG209" s="407"/>
      <c r="AH209" s="407"/>
      <c r="AI209" s="228" t="s">
        <v>2544</v>
      </c>
      <c r="AJ209" s="286" t="s">
        <v>2543</v>
      </c>
      <c r="AK209" s="228" t="s">
        <v>2542</v>
      </c>
      <c r="AL209" s="403"/>
      <c r="AM209" s="403"/>
      <c r="AN209" s="407"/>
      <c r="AO209" s="407"/>
      <c r="AP209" s="229"/>
      <c r="AQ209" s="406"/>
      <c r="AR209" s="207"/>
      <c r="AS209" s="207"/>
      <c r="AT209" s="207"/>
      <c r="AU209" s="207"/>
      <c r="AV209" s="207"/>
      <c r="AW209" s="207"/>
      <c r="AX209" s="207"/>
      <c r="AY209" s="207"/>
      <c r="AZ209" s="207"/>
      <c r="BA209" s="207"/>
      <c r="BB209" s="207"/>
      <c r="BC209" s="207"/>
      <c r="BD209" s="207"/>
      <c r="BE209" s="207"/>
      <c r="BF209" s="207"/>
      <c r="BG209" s="228"/>
      <c r="BH209" s="228"/>
      <c r="BI209" s="228"/>
      <c r="BJ209" s="246"/>
      <c r="BK209" s="207"/>
      <c r="BL209" s="228"/>
      <c r="BM209" s="228"/>
      <c r="BN209" s="298"/>
      <c r="BO209" s="297"/>
      <c r="BP209" s="204" t="s">
        <v>2823</v>
      </c>
      <c r="BY209" s="254"/>
      <c r="DN209" s="284"/>
      <c r="DO209" s="283"/>
      <c r="DP209" s="278"/>
      <c r="DQ209" s="282"/>
      <c r="DR209" s="281"/>
      <c r="DS209" s="280"/>
      <c r="DT209" s="279"/>
      <c r="DU209" s="278"/>
      <c r="DV209" s="194"/>
    </row>
    <row r="210" spans="1:135" ht="16.350000000000001" customHeight="1">
      <c r="A210" s="298" t="s">
        <v>2548</v>
      </c>
      <c r="B210" s="226" t="s">
        <v>12145</v>
      </c>
      <c r="C210" s="385"/>
      <c r="D210" s="661" t="s">
        <v>12082</v>
      </c>
      <c r="E210" s="327"/>
      <c r="F210" s="414" t="s">
        <v>2549</v>
      </c>
      <c r="G210" s="220" t="s">
        <v>12144</v>
      </c>
      <c r="H210" s="223" t="s">
        <v>12143</v>
      </c>
      <c r="I210" s="383"/>
      <c r="J210" s="225">
        <v>1</v>
      </c>
      <c r="K210" s="404">
        <v>9000</v>
      </c>
      <c r="L210" s="356">
        <f t="shared" si="23"/>
        <v>9900</v>
      </c>
      <c r="M210" s="288" t="s">
        <v>1671</v>
      </c>
      <c r="N210" s="229"/>
      <c r="O210" s="290" t="s">
        <v>12139</v>
      </c>
      <c r="P210" s="667">
        <v>45231</v>
      </c>
      <c r="Q210" s="312">
        <v>8000</v>
      </c>
      <c r="R210" s="289">
        <v>400</v>
      </c>
      <c r="S210" s="242">
        <v>400</v>
      </c>
      <c r="T210" s="219" t="s">
        <v>12138</v>
      </c>
      <c r="U210" s="248">
        <f>VLOOKUP(T210,'[1]段ボール 送料'!$H$16:$X$1013,16,FALSE)</f>
        <v>900</v>
      </c>
      <c r="V210" s="248">
        <f>VLOOKUP(T210,'[1]段ボール 送料'!$H$16:$X$1013,13,FALSE)</f>
        <v>200</v>
      </c>
      <c r="W210" s="248">
        <f>VLOOKUP(T210,'[1]段ボール 送料'!$H$16:$X$1013,14,FALSE)</f>
        <v>200</v>
      </c>
      <c r="X210" s="248">
        <f>VLOOKUP(T210,'[1]段ボール 送料'!$H$16:$X$1013,15,FALSE)</f>
        <v>500</v>
      </c>
      <c r="Y210" s="219"/>
      <c r="Z210" s="248"/>
      <c r="AA210" s="248"/>
      <c r="AB210" s="248"/>
      <c r="AC210" s="248"/>
      <c r="AD210" s="337"/>
      <c r="AE210" s="337"/>
      <c r="AF210" s="337"/>
      <c r="AG210" s="337"/>
      <c r="AH210" s="337"/>
      <c r="AI210" s="228" t="s">
        <v>2544</v>
      </c>
      <c r="AJ210" s="286" t="s">
        <v>2543</v>
      </c>
      <c r="AK210" s="228" t="s">
        <v>2542</v>
      </c>
      <c r="AL210" s="403">
        <v>1741</v>
      </c>
      <c r="AM210" s="666">
        <f>AN210+AO210</f>
        <v>985</v>
      </c>
      <c r="AN210" s="337">
        <f>VLOOKUP(T210,'[1]段ボール 送料'!$H$16:$X$1013,6,FALSE)</f>
        <v>95</v>
      </c>
      <c r="AO210" s="337">
        <f>VLOOKUP(T210,'[1]段ボール 送料'!$H$16:$X$1013,17,FALSE)</f>
        <v>890</v>
      </c>
      <c r="AP210" s="229" t="s">
        <v>2954</v>
      </c>
      <c r="AQ210" s="336"/>
      <c r="AR210" s="207"/>
      <c r="AS210" s="207"/>
      <c r="AT210" s="207"/>
      <c r="AU210" s="207"/>
      <c r="AV210" s="207"/>
      <c r="AW210" s="207"/>
      <c r="AX210" s="207"/>
      <c r="AY210" s="207"/>
      <c r="AZ210" s="207"/>
      <c r="BA210" s="207"/>
      <c r="BB210" s="207"/>
      <c r="BC210" s="207"/>
      <c r="BD210" s="207"/>
      <c r="BE210" s="207"/>
      <c r="BF210" s="207"/>
      <c r="BG210" s="213"/>
      <c r="BH210" s="213"/>
      <c r="BI210" s="213"/>
      <c r="BJ210" s="336"/>
      <c r="BK210" s="484"/>
      <c r="BL210" s="213"/>
      <c r="BM210" s="228"/>
      <c r="BN210" s="298"/>
      <c r="BO210" s="297"/>
      <c r="BZ210" s="202" t="s">
        <v>12137</v>
      </c>
      <c r="DN210" s="284"/>
      <c r="DO210" s="283"/>
      <c r="DP210" s="278"/>
      <c r="DQ210" s="282"/>
      <c r="DR210" s="281"/>
      <c r="DS210" s="280"/>
      <c r="DT210" s="279"/>
      <c r="DU210" s="278"/>
      <c r="DV210" s="194"/>
    </row>
    <row r="211" spans="1:135" ht="16.350000000000001" customHeight="1">
      <c r="A211" s="298" t="s">
        <v>2548</v>
      </c>
      <c r="B211" s="226" t="s">
        <v>12142</v>
      </c>
      <c r="C211" s="385"/>
      <c r="D211" s="661" t="s">
        <v>12082</v>
      </c>
      <c r="E211" s="327"/>
      <c r="F211" s="414" t="s">
        <v>2549</v>
      </c>
      <c r="G211" s="220" t="s">
        <v>12141</v>
      </c>
      <c r="H211" s="223" t="s">
        <v>12140</v>
      </c>
      <c r="I211" s="383"/>
      <c r="J211" s="225">
        <v>1</v>
      </c>
      <c r="K211" s="404">
        <v>9000</v>
      </c>
      <c r="L211" s="356">
        <f t="shared" si="23"/>
        <v>9900</v>
      </c>
      <c r="M211" s="288" t="s">
        <v>1671</v>
      </c>
      <c r="N211" s="229"/>
      <c r="O211" s="290" t="s">
        <v>12139</v>
      </c>
      <c r="P211" s="667">
        <v>45231</v>
      </c>
      <c r="Q211" s="312">
        <v>8000</v>
      </c>
      <c r="R211" s="289">
        <v>410</v>
      </c>
      <c r="S211" s="242">
        <v>410</v>
      </c>
      <c r="T211" s="219" t="s">
        <v>12138</v>
      </c>
      <c r="U211" s="248">
        <f>VLOOKUP(T211,'[1]段ボール 送料'!$H$16:$X$1013,16,FALSE)</f>
        <v>900</v>
      </c>
      <c r="V211" s="248">
        <f>VLOOKUP(T211,'[1]段ボール 送料'!$H$16:$X$1013,13,FALSE)</f>
        <v>200</v>
      </c>
      <c r="W211" s="248">
        <f>VLOOKUP(T211,'[1]段ボール 送料'!$H$16:$X$1013,14,FALSE)</f>
        <v>200</v>
      </c>
      <c r="X211" s="248">
        <f>VLOOKUP(T211,'[1]段ボール 送料'!$H$16:$X$1013,15,FALSE)</f>
        <v>500</v>
      </c>
      <c r="Y211" s="219"/>
      <c r="Z211" s="248"/>
      <c r="AA211" s="248"/>
      <c r="AB211" s="248"/>
      <c r="AC211" s="248"/>
      <c r="AD211" s="337"/>
      <c r="AE211" s="337"/>
      <c r="AF211" s="337"/>
      <c r="AG211" s="337"/>
      <c r="AH211" s="337"/>
      <c r="AI211" s="228" t="s">
        <v>2544</v>
      </c>
      <c r="AJ211" s="286" t="s">
        <v>2543</v>
      </c>
      <c r="AK211" s="228" t="s">
        <v>2542</v>
      </c>
      <c r="AL211" s="403">
        <v>1848</v>
      </c>
      <c r="AM211" s="666">
        <f>AN211+AO211</f>
        <v>985</v>
      </c>
      <c r="AN211" s="337">
        <f>VLOOKUP(T211,'[1]段ボール 送料'!$H$16:$X$1013,6,FALSE)</f>
        <v>95</v>
      </c>
      <c r="AO211" s="337">
        <f>VLOOKUP(T211,'[1]段ボール 送料'!$H$16:$X$1013,17,FALSE)</f>
        <v>890</v>
      </c>
      <c r="AP211" s="229" t="s">
        <v>2954</v>
      </c>
      <c r="AQ211" s="336"/>
      <c r="AR211" s="207"/>
      <c r="AS211" s="207"/>
      <c r="AT211" s="207"/>
      <c r="AU211" s="207"/>
      <c r="AV211" s="207"/>
      <c r="AW211" s="207"/>
      <c r="AX211" s="207"/>
      <c r="AY211" s="207"/>
      <c r="AZ211" s="207"/>
      <c r="BA211" s="207"/>
      <c r="BB211" s="207"/>
      <c r="BC211" s="207"/>
      <c r="BD211" s="207"/>
      <c r="BE211" s="207"/>
      <c r="BF211" s="207"/>
      <c r="BG211" s="213"/>
      <c r="BH211" s="213"/>
      <c r="BI211" s="213"/>
      <c r="BJ211" s="336"/>
      <c r="BK211" s="484"/>
      <c r="BL211" s="213"/>
      <c r="BM211" s="228"/>
      <c r="BN211" s="298"/>
      <c r="BO211" s="297"/>
      <c r="BZ211" s="202" t="s">
        <v>12137</v>
      </c>
      <c r="DN211" s="284"/>
      <c r="DO211" s="283"/>
      <c r="DP211" s="278"/>
      <c r="DQ211" s="282"/>
      <c r="DR211" s="281"/>
      <c r="DS211" s="280"/>
      <c r="DT211" s="279"/>
      <c r="DU211" s="278"/>
      <c r="DV211" s="194"/>
    </row>
    <row r="212" spans="1:135" ht="15.75" customHeight="1">
      <c r="A212" s="298" t="s">
        <v>2548</v>
      </c>
      <c r="B212" s="226" t="s">
        <v>12136</v>
      </c>
      <c r="C212" s="385"/>
      <c r="D212" s="398"/>
      <c r="E212" s="224" t="str">
        <f t="shared" ref="E212:E227" si="24">MID(D212,8,10)</f>
        <v/>
      </c>
      <c r="F212" s="207" t="s">
        <v>11646</v>
      </c>
      <c r="G212" s="220" t="s">
        <v>12135</v>
      </c>
      <c r="H212" s="223" t="s">
        <v>12134</v>
      </c>
      <c r="I212" s="383"/>
      <c r="J212" s="225">
        <v>1</v>
      </c>
      <c r="K212" s="329">
        <v>15000</v>
      </c>
      <c r="L212" s="263">
        <f t="shared" si="23"/>
        <v>16500</v>
      </c>
      <c r="M212" s="288" t="s">
        <v>2007</v>
      </c>
      <c r="N212" s="290"/>
      <c r="O212" s="229"/>
      <c r="P212" s="312"/>
      <c r="Q212" s="312"/>
      <c r="R212" s="289"/>
      <c r="S212" s="381"/>
      <c r="T212" s="227"/>
      <c r="U212" s="248"/>
      <c r="V212" s="248"/>
      <c r="W212" s="248"/>
      <c r="X212" s="248"/>
      <c r="Y212" s="219"/>
      <c r="Z212" s="248"/>
      <c r="AA212" s="248"/>
      <c r="AB212" s="248"/>
      <c r="AC212" s="248"/>
      <c r="AD212" s="407"/>
      <c r="AE212" s="407"/>
      <c r="AF212" s="407"/>
      <c r="AG212" s="407"/>
      <c r="AH212" s="407"/>
      <c r="AI212" s="228" t="s">
        <v>2544</v>
      </c>
      <c r="AJ212" s="286" t="s">
        <v>2543</v>
      </c>
      <c r="AK212" s="228" t="s">
        <v>2542</v>
      </c>
      <c r="AL212" s="403"/>
      <c r="AM212" s="403"/>
      <c r="AN212" s="407"/>
      <c r="AO212" s="407"/>
      <c r="AP212" s="229"/>
      <c r="AQ212" s="406"/>
      <c r="AR212" s="207"/>
      <c r="AS212" s="207"/>
      <c r="AT212" s="207"/>
      <c r="AU212" s="207"/>
      <c r="AV212" s="207"/>
      <c r="AW212" s="207"/>
      <c r="AX212" s="207"/>
      <c r="AY212" s="207"/>
      <c r="AZ212" s="207"/>
      <c r="BA212" s="207"/>
      <c r="BB212" s="207"/>
      <c r="BC212" s="207"/>
      <c r="BD212" s="207"/>
      <c r="BE212" s="207"/>
      <c r="BF212" s="207"/>
      <c r="BG212" s="228"/>
      <c r="BH212" s="228"/>
      <c r="BI212" s="228"/>
      <c r="BJ212" s="246"/>
      <c r="BK212" s="207"/>
      <c r="BL212" s="228"/>
      <c r="BM212" s="228"/>
      <c r="BN212" s="298"/>
      <c r="BO212" s="297"/>
      <c r="BP212" s="204" t="s">
        <v>2823</v>
      </c>
      <c r="BY212" s="254"/>
      <c r="DN212" s="284"/>
      <c r="DO212" s="283"/>
      <c r="DP212" s="278"/>
      <c r="DQ212" s="282"/>
      <c r="DR212" s="281"/>
      <c r="DS212" s="280"/>
      <c r="DT212" s="279"/>
      <c r="DU212" s="278"/>
      <c r="DV212" s="194"/>
    </row>
    <row r="213" spans="1:135" ht="16.350000000000001" customHeight="1">
      <c r="A213" s="298" t="s">
        <v>2548</v>
      </c>
      <c r="B213" s="226" t="s">
        <v>12133</v>
      </c>
      <c r="C213" s="385"/>
      <c r="D213" s="398"/>
      <c r="E213" s="224" t="str">
        <f t="shared" si="24"/>
        <v/>
      </c>
      <c r="F213" s="207" t="s">
        <v>11646</v>
      </c>
      <c r="G213" s="669" t="s">
        <v>12132</v>
      </c>
      <c r="H213" s="453" t="s">
        <v>12131</v>
      </c>
      <c r="I213" s="383"/>
      <c r="J213" s="225">
        <v>1</v>
      </c>
      <c r="K213" s="329">
        <v>9000</v>
      </c>
      <c r="L213" s="263">
        <f t="shared" si="23"/>
        <v>9900</v>
      </c>
      <c r="M213" s="288" t="s">
        <v>1671</v>
      </c>
      <c r="N213" s="290"/>
      <c r="O213" s="314" t="s">
        <v>12130</v>
      </c>
      <c r="P213" s="312"/>
      <c r="Q213" s="312"/>
      <c r="R213" s="289"/>
      <c r="S213" s="381"/>
      <c r="T213" s="219" t="s">
        <v>5932</v>
      </c>
      <c r="U213" s="248">
        <f>VLOOKUP(T213,'[1]段ボール 送料'!$H$16:$X$1013,16,FALSE)</f>
        <v>840</v>
      </c>
      <c r="V213" s="248">
        <f>VLOOKUP(T213,'[1]段ボール 送料'!$H$16:$X$1013,13,FALSE)</f>
        <v>260</v>
      </c>
      <c r="W213" s="248">
        <f>VLOOKUP(T213,'[1]段ボール 送料'!$H$16:$X$1013,14,FALSE)</f>
        <v>260</v>
      </c>
      <c r="X213" s="248">
        <f>VLOOKUP(T213,'[1]段ボール 送料'!$H$16:$X$1013,15,FALSE)</f>
        <v>320</v>
      </c>
      <c r="Y213" s="219"/>
      <c r="Z213" s="248"/>
      <c r="AA213" s="248"/>
      <c r="AB213" s="248"/>
      <c r="AC213" s="248"/>
      <c r="AD213" s="407"/>
      <c r="AE213" s="407"/>
      <c r="AF213" s="407"/>
      <c r="AG213" s="407"/>
      <c r="AH213" s="407"/>
      <c r="AI213" s="228" t="s">
        <v>2544</v>
      </c>
      <c r="AJ213" s="286" t="s">
        <v>2543</v>
      </c>
      <c r="AK213" s="228" t="s">
        <v>2542</v>
      </c>
      <c r="AL213" s="403">
        <v>1624</v>
      </c>
      <c r="AM213" s="211">
        <f>AN213+AO213</f>
        <v>973</v>
      </c>
      <c r="AN213" s="337">
        <f>VLOOKUP(T213,'[1]段ボール 送料'!$H$16:$X$1013,6,FALSE)</f>
        <v>83</v>
      </c>
      <c r="AO213" s="337">
        <f>VLOOKUP(T213,'[1]段ボール 送料'!$H$16:$X$1013,17,FALSE)</f>
        <v>890</v>
      </c>
      <c r="AP213" s="229" t="s">
        <v>12120</v>
      </c>
      <c r="AQ213" s="406"/>
      <c r="AR213" s="207"/>
      <c r="AS213" s="207"/>
      <c r="AT213" s="207"/>
      <c r="AU213" s="207"/>
      <c r="AV213" s="207"/>
      <c r="AW213" s="207"/>
      <c r="AX213" s="207"/>
      <c r="AY213" s="207"/>
      <c r="AZ213" s="207"/>
      <c r="BA213" s="207"/>
      <c r="BB213" s="207"/>
      <c r="BC213" s="207"/>
      <c r="BD213" s="207"/>
      <c r="BE213" s="207"/>
      <c r="BF213" s="207"/>
      <c r="BG213" s="228"/>
      <c r="BH213" s="228"/>
      <c r="BI213" s="228"/>
      <c r="BJ213" s="246"/>
      <c r="BK213" s="207"/>
      <c r="BL213" s="228"/>
      <c r="BM213" s="228"/>
      <c r="BN213" s="298"/>
      <c r="BO213" s="297"/>
      <c r="BP213" s="204" t="s">
        <v>2823</v>
      </c>
      <c r="BY213" s="254"/>
      <c r="DN213" s="284"/>
      <c r="DO213" s="283"/>
      <c r="DP213" s="278"/>
      <c r="DQ213" s="282"/>
      <c r="DR213" s="281"/>
      <c r="DS213" s="280"/>
      <c r="DT213" s="279"/>
      <c r="DU213" s="278"/>
      <c r="DV213" s="194"/>
    </row>
    <row r="214" spans="1:135" ht="16.350000000000001" customHeight="1">
      <c r="A214" s="207" t="s">
        <v>2548</v>
      </c>
      <c r="B214" s="227" t="s">
        <v>12129</v>
      </c>
      <c r="C214" s="385"/>
      <c r="D214" s="398"/>
      <c r="E214" s="224" t="str">
        <f t="shared" si="24"/>
        <v/>
      </c>
      <c r="F214" s="207" t="s">
        <v>11646</v>
      </c>
      <c r="G214" s="668" t="s">
        <v>12128</v>
      </c>
      <c r="H214" s="453" t="s">
        <v>12127</v>
      </c>
      <c r="I214" s="383"/>
      <c r="J214" s="225">
        <v>1</v>
      </c>
      <c r="K214" s="329">
        <v>9000</v>
      </c>
      <c r="L214" s="263">
        <f t="shared" si="23"/>
        <v>9900</v>
      </c>
      <c r="M214" s="288" t="s">
        <v>1671</v>
      </c>
      <c r="N214" s="290"/>
      <c r="O214" s="314" t="s">
        <v>5828</v>
      </c>
      <c r="P214" s="312"/>
      <c r="Q214" s="312"/>
      <c r="R214" s="289">
        <v>560</v>
      </c>
      <c r="S214" s="427">
        <v>560</v>
      </c>
      <c r="T214" s="219" t="s">
        <v>5932</v>
      </c>
      <c r="U214" s="248">
        <f>VLOOKUP(T214,'[1]段ボール 送料'!$H$16:$X$1013,16,FALSE)</f>
        <v>840</v>
      </c>
      <c r="V214" s="248">
        <f>VLOOKUP(T214,'[1]段ボール 送料'!$H$16:$X$1013,13,FALSE)</f>
        <v>260</v>
      </c>
      <c r="W214" s="248">
        <f>VLOOKUP(T214,'[1]段ボール 送料'!$H$16:$X$1013,14,FALSE)</f>
        <v>260</v>
      </c>
      <c r="X214" s="248">
        <f>VLOOKUP(T214,'[1]段ボール 送料'!$H$16:$X$1013,15,FALSE)</f>
        <v>320</v>
      </c>
      <c r="Y214" s="219"/>
      <c r="Z214" s="248"/>
      <c r="AA214" s="248"/>
      <c r="AB214" s="248"/>
      <c r="AC214" s="248"/>
      <c r="AD214" s="407"/>
      <c r="AE214" s="407"/>
      <c r="AF214" s="407"/>
      <c r="AG214" s="407"/>
      <c r="AH214" s="407"/>
      <c r="AI214" s="228" t="s">
        <v>2544</v>
      </c>
      <c r="AJ214" s="286" t="s">
        <v>2543</v>
      </c>
      <c r="AK214" s="228" t="s">
        <v>2542</v>
      </c>
      <c r="AL214" s="403">
        <v>1746</v>
      </c>
      <c r="AM214" s="211">
        <f>AN214+AO214</f>
        <v>973</v>
      </c>
      <c r="AN214" s="337">
        <f>VLOOKUP(T214,'[1]段ボール 送料'!$H$16:$X$1013,6,FALSE)</f>
        <v>83</v>
      </c>
      <c r="AO214" s="337">
        <f>VLOOKUP(T214,'[1]段ボール 送料'!$H$16:$X$1013,17,FALSE)</f>
        <v>890</v>
      </c>
      <c r="AP214" s="229" t="s">
        <v>12120</v>
      </c>
      <c r="AQ214" s="406"/>
      <c r="AR214" s="207"/>
      <c r="AS214" s="207"/>
      <c r="AT214" s="207"/>
      <c r="AU214" s="207"/>
      <c r="AV214" s="207"/>
      <c r="AW214" s="207"/>
      <c r="AX214" s="207"/>
      <c r="AY214" s="207"/>
      <c r="AZ214" s="207"/>
      <c r="BA214" s="207"/>
      <c r="BB214" s="207"/>
      <c r="BC214" s="207"/>
      <c r="BD214" s="207"/>
      <c r="BE214" s="207"/>
      <c r="BF214" s="207"/>
      <c r="BG214" s="228"/>
      <c r="BH214" s="228"/>
      <c r="BI214" s="228"/>
      <c r="BJ214" s="246"/>
      <c r="BK214" s="207"/>
      <c r="BL214" s="228"/>
      <c r="BM214" s="228"/>
      <c r="BP214" s="204" t="s">
        <v>2823</v>
      </c>
      <c r="BY214" s="254"/>
      <c r="DG214" s="200" t="s">
        <v>3786</v>
      </c>
      <c r="DN214" s="284"/>
      <c r="DO214" s="283"/>
      <c r="DP214" s="278"/>
      <c r="DQ214" s="282"/>
      <c r="DR214" s="281"/>
      <c r="DS214" s="280"/>
      <c r="DT214" s="279"/>
      <c r="DU214" s="278"/>
      <c r="DV214" s="194"/>
      <c r="DW214" s="196"/>
      <c r="DX214" s="196"/>
      <c r="DY214" s="196"/>
      <c r="DZ214" s="196"/>
      <c r="EA214" s="196"/>
      <c r="EB214" s="196"/>
      <c r="EC214" s="196"/>
      <c r="ED214" s="196"/>
      <c r="EE214" s="196"/>
    </row>
    <row r="215" spans="1:135" ht="16.350000000000001" customHeight="1">
      <c r="A215" s="298" t="s">
        <v>2548</v>
      </c>
      <c r="B215" s="226" t="s">
        <v>12126</v>
      </c>
      <c r="C215" s="385"/>
      <c r="D215" s="384"/>
      <c r="E215" s="224" t="str">
        <f t="shared" si="24"/>
        <v/>
      </c>
      <c r="F215" s="207" t="s">
        <v>11646</v>
      </c>
      <c r="G215" s="220" t="s">
        <v>12125</v>
      </c>
      <c r="H215" s="223" t="s">
        <v>12124</v>
      </c>
      <c r="I215" s="223"/>
      <c r="J215" s="225">
        <v>1</v>
      </c>
      <c r="K215" s="329">
        <v>9000</v>
      </c>
      <c r="L215" s="263">
        <f t="shared" si="23"/>
        <v>9900</v>
      </c>
      <c r="M215" s="288" t="s">
        <v>1671</v>
      </c>
      <c r="N215" s="644"/>
      <c r="O215" s="314"/>
      <c r="P215" s="328"/>
      <c r="Q215" s="312"/>
      <c r="R215" s="289"/>
      <c r="S215" s="381"/>
      <c r="T215" s="219"/>
      <c r="U215" s="248"/>
      <c r="V215" s="248"/>
      <c r="W215" s="248"/>
      <c r="X215" s="248"/>
      <c r="Y215" s="219"/>
      <c r="Z215" s="248"/>
      <c r="AA215" s="248"/>
      <c r="AB215" s="248"/>
      <c r="AC215" s="248"/>
      <c r="AD215" s="407"/>
      <c r="AE215" s="407"/>
      <c r="AF215" s="407"/>
      <c r="AG215" s="407"/>
      <c r="AH215" s="407"/>
      <c r="AI215" s="228" t="s">
        <v>2544</v>
      </c>
      <c r="AJ215" s="286" t="s">
        <v>2543</v>
      </c>
      <c r="AK215" s="228" t="s">
        <v>2542</v>
      </c>
      <c r="AL215" s="403"/>
      <c r="AM215" s="403"/>
      <c r="AN215" s="407"/>
      <c r="AO215" s="407"/>
      <c r="AP215" s="229"/>
      <c r="AQ215" s="406"/>
      <c r="AR215" s="207"/>
      <c r="AS215" s="207"/>
      <c r="AT215" s="207"/>
      <c r="AU215" s="207"/>
      <c r="AV215" s="207"/>
      <c r="AW215" s="207"/>
      <c r="AX215" s="207"/>
      <c r="AY215" s="207"/>
      <c r="AZ215" s="207"/>
      <c r="BA215" s="207"/>
      <c r="BB215" s="207"/>
      <c r="BC215" s="207"/>
      <c r="BD215" s="207"/>
      <c r="BE215" s="207"/>
      <c r="BF215" s="207"/>
      <c r="BG215" s="228"/>
      <c r="BH215" s="228"/>
      <c r="BI215" s="228"/>
      <c r="BJ215" s="246"/>
      <c r="BK215" s="207"/>
      <c r="BL215" s="228"/>
      <c r="BM215" s="228"/>
      <c r="BN215" s="298"/>
      <c r="BO215" s="297"/>
      <c r="BP215" s="204" t="s">
        <v>2823</v>
      </c>
      <c r="BY215" s="254"/>
      <c r="DN215" s="284"/>
      <c r="DO215" s="283"/>
      <c r="DP215" s="278"/>
      <c r="DQ215" s="282"/>
      <c r="DR215" s="281"/>
      <c r="DS215" s="280"/>
      <c r="DT215" s="279"/>
      <c r="DU215" s="278"/>
      <c r="DV215" s="194"/>
    </row>
    <row r="216" spans="1:135" ht="16.350000000000001" customHeight="1">
      <c r="A216" s="298" t="s">
        <v>2548</v>
      </c>
      <c r="B216" s="226" t="s">
        <v>12123</v>
      </c>
      <c r="C216" s="385"/>
      <c r="D216" s="398"/>
      <c r="E216" s="224" t="str">
        <f t="shared" si="24"/>
        <v/>
      </c>
      <c r="F216" s="207" t="s">
        <v>11646</v>
      </c>
      <c r="G216" s="668" t="s">
        <v>12122</v>
      </c>
      <c r="H216" s="453" t="s">
        <v>12121</v>
      </c>
      <c r="I216" s="383"/>
      <c r="J216" s="225">
        <v>1</v>
      </c>
      <c r="K216" s="329">
        <v>9000</v>
      </c>
      <c r="L216" s="263">
        <f t="shared" si="23"/>
        <v>9900</v>
      </c>
      <c r="M216" s="288" t="s">
        <v>1671</v>
      </c>
      <c r="N216" s="290"/>
      <c r="O216" s="314" t="s">
        <v>5828</v>
      </c>
      <c r="P216" s="312"/>
      <c r="Q216" s="312"/>
      <c r="R216" s="289">
        <v>580</v>
      </c>
      <c r="S216" s="427">
        <v>580</v>
      </c>
      <c r="T216" s="219" t="s">
        <v>5932</v>
      </c>
      <c r="U216" s="248">
        <f>VLOOKUP(T216,'[1]段ボール 送料'!$H$16:$X$1013,16,FALSE)</f>
        <v>840</v>
      </c>
      <c r="V216" s="248">
        <f>VLOOKUP(T216,'[1]段ボール 送料'!$H$16:$X$1013,13,FALSE)</f>
        <v>260</v>
      </c>
      <c r="W216" s="248">
        <f>VLOOKUP(T216,'[1]段ボール 送料'!$H$16:$X$1013,14,FALSE)</f>
        <v>260</v>
      </c>
      <c r="X216" s="248">
        <f>VLOOKUP(T216,'[1]段ボール 送料'!$H$16:$X$1013,15,FALSE)</f>
        <v>320</v>
      </c>
      <c r="Y216" s="219"/>
      <c r="Z216" s="248"/>
      <c r="AA216" s="248"/>
      <c r="AB216" s="248"/>
      <c r="AC216" s="248"/>
      <c r="AD216" s="407"/>
      <c r="AE216" s="407"/>
      <c r="AF216" s="407"/>
      <c r="AG216" s="407"/>
      <c r="AH216" s="407"/>
      <c r="AI216" s="228" t="s">
        <v>2544</v>
      </c>
      <c r="AJ216" s="286" t="s">
        <v>2543</v>
      </c>
      <c r="AK216" s="228" t="s">
        <v>2542</v>
      </c>
      <c r="AL216" s="403">
        <v>1839</v>
      </c>
      <c r="AM216" s="211">
        <f>AN216+AO216</f>
        <v>973</v>
      </c>
      <c r="AN216" s="337">
        <f>VLOOKUP(T216,'[1]段ボール 送料'!$H$16:$X$1013,6,FALSE)</f>
        <v>83</v>
      </c>
      <c r="AO216" s="337">
        <f>VLOOKUP(T216,'[1]段ボール 送料'!$H$16:$X$1013,17,FALSE)</f>
        <v>890</v>
      </c>
      <c r="AP216" s="229" t="s">
        <v>12120</v>
      </c>
      <c r="AQ216" s="406"/>
      <c r="AR216" s="207"/>
      <c r="AS216" s="207"/>
      <c r="AT216" s="207"/>
      <c r="AU216" s="207"/>
      <c r="AV216" s="207"/>
      <c r="AW216" s="207"/>
      <c r="AX216" s="207"/>
      <c r="AY216" s="207"/>
      <c r="AZ216" s="207"/>
      <c r="BA216" s="207"/>
      <c r="BB216" s="207"/>
      <c r="BC216" s="207"/>
      <c r="BD216" s="207"/>
      <c r="BE216" s="207"/>
      <c r="BF216" s="207"/>
      <c r="BG216" s="228"/>
      <c r="BH216" s="228"/>
      <c r="BI216" s="228"/>
      <c r="BJ216" s="246"/>
      <c r="BK216" s="207"/>
      <c r="BL216" s="228"/>
      <c r="BM216" s="228"/>
      <c r="BN216" s="298"/>
      <c r="BO216" s="297"/>
      <c r="BP216" s="204" t="s">
        <v>2823</v>
      </c>
      <c r="BY216" s="254"/>
      <c r="DG216" s="200" t="s">
        <v>3786</v>
      </c>
      <c r="DN216" s="284"/>
      <c r="DO216" s="283"/>
      <c r="DP216" s="278"/>
      <c r="DQ216" s="282"/>
      <c r="DR216" s="281"/>
      <c r="DS216" s="280"/>
      <c r="DT216" s="279"/>
      <c r="DU216" s="278"/>
      <c r="DV216" s="194"/>
      <c r="DW216" s="196"/>
      <c r="DX216" s="196"/>
      <c r="DY216" s="196"/>
      <c r="DZ216" s="196"/>
      <c r="EA216" s="196"/>
      <c r="EB216" s="196"/>
      <c r="EC216" s="196"/>
      <c r="ED216" s="196"/>
      <c r="EE216" s="196"/>
    </row>
    <row r="217" spans="1:135" ht="16.350000000000001" customHeight="1">
      <c r="A217" s="298" t="s">
        <v>2548</v>
      </c>
      <c r="B217" s="226" t="s">
        <v>12119</v>
      </c>
      <c r="C217" s="385"/>
      <c r="D217" s="398"/>
      <c r="E217" s="224" t="str">
        <f t="shared" si="24"/>
        <v/>
      </c>
      <c r="F217" s="207" t="s">
        <v>11646</v>
      </c>
      <c r="G217" s="220" t="s">
        <v>12115</v>
      </c>
      <c r="H217" s="223" t="s">
        <v>12118</v>
      </c>
      <c r="I217" s="383"/>
      <c r="J217" s="225">
        <v>1</v>
      </c>
      <c r="K217" s="329">
        <v>10000</v>
      </c>
      <c r="L217" s="263">
        <f t="shared" si="23"/>
        <v>11000</v>
      </c>
      <c r="M217" s="288" t="s">
        <v>1671</v>
      </c>
      <c r="N217" s="290"/>
      <c r="O217" s="229"/>
      <c r="P217" s="312"/>
      <c r="Q217" s="312"/>
      <c r="R217" s="289"/>
      <c r="S217" s="381"/>
      <c r="T217" s="227"/>
      <c r="U217" s="248"/>
      <c r="V217" s="248"/>
      <c r="W217" s="248"/>
      <c r="X217" s="248"/>
      <c r="Y217" s="219"/>
      <c r="Z217" s="248"/>
      <c r="AA217" s="248"/>
      <c r="AB217" s="248"/>
      <c r="AC217" s="248"/>
      <c r="AD217" s="407"/>
      <c r="AE217" s="407"/>
      <c r="AF217" s="407"/>
      <c r="AG217" s="407"/>
      <c r="AH217" s="407"/>
      <c r="AI217" s="228" t="s">
        <v>2544</v>
      </c>
      <c r="AJ217" s="286" t="s">
        <v>2543</v>
      </c>
      <c r="AK217" s="228" t="s">
        <v>2542</v>
      </c>
      <c r="AL217" s="403"/>
      <c r="AM217" s="403"/>
      <c r="AN217" s="407"/>
      <c r="AO217" s="407"/>
      <c r="AP217" s="229"/>
      <c r="AQ217" s="406"/>
      <c r="AR217" s="207"/>
      <c r="AS217" s="207"/>
      <c r="AT217" s="207"/>
      <c r="AU217" s="207"/>
      <c r="AV217" s="207"/>
      <c r="AW217" s="207"/>
      <c r="AX217" s="207"/>
      <c r="AY217" s="207"/>
      <c r="AZ217" s="207"/>
      <c r="BA217" s="207"/>
      <c r="BB217" s="207"/>
      <c r="BC217" s="207"/>
      <c r="BD217" s="207"/>
      <c r="BE217" s="207"/>
      <c r="BF217" s="207"/>
      <c r="BG217" s="228"/>
      <c r="BH217" s="228"/>
      <c r="BI217" s="228"/>
      <c r="BJ217" s="246"/>
      <c r="BK217" s="207"/>
      <c r="BL217" s="228"/>
      <c r="BM217" s="228"/>
      <c r="BN217" s="298"/>
      <c r="BO217" s="297"/>
      <c r="BP217" s="204" t="s">
        <v>2823</v>
      </c>
      <c r="BY217" s="254"/>
      <c r="DN217" s="284"/>
      <c r="DO217" s="283"/>
      <c r="DP217" s="278"/>
      <c r="DQ217" s="282"/>
      <c r="DR217" s="281"/>
      <c r="DS217" s="280"/>
      <c r="DT217" s="279"/>
      <c r="DU217" s="278"/>
      <c r="DV217" s="194"/>
    </row>
    <row r="218" spans="1:135" ht="16.350000000000001" customHeight="1">
      <c r="A218" s="298" t="s">
        <v>2548</v>
      </c>
      <c r="B218" s="226" t="s">
        <v>12117</v>
      </c>
      <c r="C218" s="385"/>
      <c r="D218" s="398"/>
      <c r="E218" s="224" t="str">
        <f t="shared" si="24"/>
        <v/>
      </c>
      <c r="F218" s="207" t="s">
        <v>11646</v>
      </c>
      <c r="G218" s="220" t="s">
        <v>12115</v>
      </c>
      <c r="H218" s="223" t="s">
        <v>12114</v>
      </c>
      <c r="I218" s="383"/>
      <c r="J218" s="225">
        <v>1</v>
      </c>
      <c r="K218" s="329">
        <v>10000</v>
      </c>
      <c r="L218" s="263">
        <f t="shared" si="23"/>
        <v>11000</v>
      </c>
      <c r="M218" s="288" t="s">
        <v>1671</v>
      </c>
      <c r="N218" s="290"/>
      <c r="O218" s="229"/>
      <c r="P218" s="312"/>
      <c r="Q218" s="312"/>
      <c r="R218" s="289"/>
      <c r="S218" s="381"/>
      <c r="T218" s="227"/>
      <c r="U218" s="248"/>
      <c r="V218" s="248"/>
      <c r="W218" s="248"/>
      <c r="X218" s="248"/>
      <c r="Y218" s="219"/>
      <c r="Z218" s="248"/>
      <c r="AA218" s="248"/>
      <c r="AB218" s="248"/>
      <c r="AC218" s="248"/>
      <c r="AD218" s="407"/>
      <c r="AE218" s="407"/>
      <c r="AF218" s="407"/>
      <c r="AG218" s="407"/>
      <c r="AH218" s="407"/>
      <c r="AI218" s="228" t="s">
        <v>2544</v>
      </c>
      <c r="AJ218" s="286" t="s">
        <v>2543</v>
      </c>
      <c r="AK218" s="228" t="s">
        <v>2542</v>
      </c>
      <c r="AL218" s="403"/>
      <c r="AM218" s="403"/>
      <c r="AN218" s="407"/>
      <c r="AO218" s="407"/>
      <c r="AP218" s="229"/>
      <c r="AQ218" s="406"/>
      <c r="AR218" s="207"/>
      <c r="AS218" s="207"/>
      <c r="AT218" s="207"/>
      <c r="AU218" s="207"/>
      <c r="AV218" s="207"/>
      <c r="AW218" s="207"/>
      <c r="AX218" s="207"/>
      <c r="AY218" s="207"/>
      <c r="AZ218" s="207"/>
      <c r="BA218" s="207"/>
      <c r="BB218" s="207"/>
      <c r="BC218" s="207"/>
      <c r="BD218" s="207"/>
      <c r="BE218" s="207"/>
      <c r="BF218" s="207"/>
      <c r="BG218" s="228"/>
      <c r="BH218" s="228"/>
      <c r="BI218" s="228"/>
      <c r="BJ218" s="246"/>
      <c r="BK218" s="207"/>
      <c r="BL218" s="228"/>
      <c r="BM218" s="228"/>
      <c r="BN218" s="298"/>
      <c r="BO218" s="297"/>
      <c r="BP218" s="204" t="s">
        <v>2823</v>
      </c>
      <c r="BY218" s="254"/>
      <c r="DN218" s="284"/>
      <c r="DO218" s="283"/>
      <c r="DP218" s="278"/>
      <c r="DQ218" s="282"/>
      <c r="DR218" s="281"/>
      <c r="DS218" s="280"/>
      <c r="DT218" s="279"/>
      <c r="DU218" s="278"/>
      <c r="DV218" s="194"/>
    </row>
    <row r="219" spans="1:135" ht="16.350000000000001" customHeight="1">
      <c r="A219" s="298" t="s">
        <v>2548</v>
      </c>
      <c r="B219" s="226" t="s">
        <v>12116</v>
      </c>
      <c r="C219" s="385"/>
      <c r="D219" s="398"/>
      <c r="E219" s="224" t="str">
        <f t="shared" si="24"/>
        <v/>
      </c>
      <c r="F219" s="207" t="s">
        <v>11646</v>
      </c>
      <c r="G219" s="220" t="s">
        <v>12115</v>
      </c>
      <c r="H219" s="223" t="s">
        <v>12114</v>
      </c>
      <c r="I219" s="383"/>
      <c r="J219" s="225">
        <v>1</v>
      </c>
      <c r="K219" s="329">
        <v>10000</v>
      </c>
      <c r="L219" s="263">
        <f t="shared" si="23"/>
        <v>11000</v>
      </c>
      <c r="M219" s="288" t="s">
        <v>1671</v>
      </c>
      <c r="N219" s="290"/>
      <c r="O219" s="229"/>
      <c r="P219" s="312"/>
      <c r="Q219" s="312"/>
      <c r="R219" s="289"/>
      <c r="S219" s="381"/>
      <c r="T219" s="227"/>
      <c r="U219" s="248"/>
      <c r="V219" s="248"/>
      <c r="W219" s="248"/>
      <c r="X219" s="248"/>
      <c r="Y219" s="219"/>
      <c r="Z219" s="248"/>
      <c r="AA219" s="248"/>
      <c r="AB219" s="248"/>
      <c r="AC219" s="248"/>
      <c r="AD219" s="407"/>
      <c r="AE219" s="407"/>
      <c r="AF219" s="407"/>
      <c r="AG219" s="407"/>
      <c r="AH219" s="407"/>
      <c r="AI219" s="228" t="s">
        <v>2544</v>
      </c>
      <c r="AJ219" s="286" t="s">
        <v>2543</v>
      </c>
      <c r="AK219" s="228" t="s">
        <v>2542</v>
      </c>
      <c r="AL219" s="403"/>
      <c r="AM219" s="403"/>
      <c r="AN219" s="407"/>
      <c r="AO219" s="407"/>
      <c r="AP219" s="229"/>
      <c r="AQ219" s="406"/>
      <c r="AR219" s="207"/>
      <c r="AS219" s="207"/>
      <c r="AT219" s="207"/>
      <c r="AU219" s="207"/>
      <c r="AV219" s="207"/>
      <c r="AW219" s="207"/>
      <c r="AX219" s="207"/>
      <c r="AY219" s="207"/>
      <c r="AZ219" s="207"/>
      <c r="BA219" s="207"/>
      <c r="BB219" s="207"/>
      <c r="BC219" s="207"/>
      <c r="BD219" s="207"/>
      <c r="BE219" s="207"/>
      <c r="BF219" s="207"/>
      <c r="BG219" s="228"/>
      <c r="BH219" s="228"/>
      <c r="BI219" s="228"/>
      <c r="BJ219" s="246"/>
      <c r="BK219" s="207"/>
      <c r="BL219" s="228"/>
      <c r="BM219" s="228"/>
      <c r="BN219" s="298"/>
      <c r="BO219" s="297"/>
      <c r="BP219" s="204" t="s">
        <v>2823</v>
      </c>
      <c r="BY219" s="254"/>
      <c r="DN219" s="284"/>
      <c r="DO219" s="283"/>
      <c r="DP219" s="278"/>
      <c r="DQ219" s="282"/>
      <c r="DR219" s="281"/>
      <c r="DS219" s="280"/>
      <c r="DT219" s="279"/>
      <c r="DU219" s="278"/>
      <c r="DV219" s="194"/>
    </row>
    <row r="220" spans="1:135" ht="16.350000000000001" customHeight="1">
      <c r="A220" s="298" t="s">
        <v>2548</v>
      </c>
      <c r="B220" s="226" t="s">
        <v>12113</v>
      </c>
      <c r="C220" s="385"/>
      <c r="D220" s="398"/>
      <c r="E220" s="224" t="str">
        <f t="shared" si="24"/>
        <v/>
      </c>
      <c r="F220" s="207" t="s">
        <v>11646</v>
      </c>
      <c r="G220" s="220" t="s">
        <v>12112</v>
      </c>
      <c r="H220" s="223" t="s">
        <v>12111</v>
      </c>
      <c r="I220" s="383"/>
      <c r="J220" s="225">
        <v>1</v>
      </c>
      <c r="K220" s="329">
        <v>7499.9999999999991</v>
      </c>
      <c r="L220" s="263">
        <f t="shared" si="23"/>
        <v>8250</v>
      </c>
      <c r="M220" s="262" t="s">
        <v>947</v>
      </c>
      <c r="N220" s="290"/>
      <c r="O220" s="229"/>
      <c r="P220" s="312"/>
      <c r="Q220" s="312"/>
      <c r="R220" s="289"/>
      <c r="S220" s="381"/>
      <c r="T220" s="227"/>
      <c r="U220" s="248"/>
      <c r="V220" s="248"/>
      <c r="W220" s="248"/>
      <c r="X220" s="248"/>
      <c r="Y220" s="219"/>
      <c r="Z220" s="248"/>
      <c r="AA220" s="248"/>
      <c r="AB220" s="248"/>
      <c r="AC220" s="248"/>
      <c r="AD220" s="407"/>
      <c r="AE220" s="407"/>
      <c r="AF220" s="407"/>
      <c r="AG220" s="407"/>
      <c r="AH220" s="407"/>
      <c r="AI220" s="228" t="s">
        <v>2544</v>
      </c>
      <c r="AJ220" s="286" t="s">
        <v>2543</v>
      </c>
      <c r="AK220" s="228" t="s">
        <v>2542</v>
      </c>
      <c r="AL220" s="403"/>
      <c r="AM220" s="403"/>
      <c r="AN220" s="407"/>
      <c r="AO220" s="407"/>
      <c r="AP220" s="229" t="s">
        <v>1717</v>
      </c>
      <c r="AQ220" s="406"/>
      <c r="AR220" s="207"/>
      <c r="AS220" s="207"/>
      <c r="AT220" s="207"/>
      <c r="AU220" s="207"/>
      <c r="AV220" s="207"/>
      <c r="AW220" s="207"/>
      <c r="AX220" s="207"/>
      <c r="AY220" s="207"/>
      <c r="AZ220" s="207"/>
      <c r="BA220" s="207"/>
      <c r="BB220" s="207"/>
      <c r="BC220" s="207"/>
      <c r="BD220" s="207"/>
      <c r="BE220" s="207"/>
      <c r="BF220" s="207"/>
      <c r="BG220" s="228"/>
      <c r="BH220" s="228"/>
      <c r="BI220" s="228"/>
      <c r="BJ220" s="246"/>
      <c r="BK220" s="207"/>
      <c r="BL220" s="228"/>
      <c r="BM220" s="228"/>
      <c r="BN220" s="298"/>
      <c r="BO220" s="297"/>
      <c r="BP220" s="204" t="s">
        <v>12088</v>
      </c>
      <c r="BY220" s="254"/>
      <c r="DN220" s="284"/>
      <c r="DO220" s="283"/>
      <c r="DP220" s="278"/>
      <c r="DQ220" s="282"/>
      <c r="DR220" s="281"/>
      <c r="DS220" s="280"/>
      <c r="DT220" s="279"/>
      <c r="DU220" s="278"/>
      <c r="DV220" s="194"/>
    </row>
    <row r="221" spans="1:135" ht="16.350000000000001" customHeight="1">
      <c r="A221" s="298" t="s">
        <v>2548</v>
      </c>
      <c r="B221" s="226" t="s">
        <v>12110</v>
      </c>
      <c r="C221" s="385"/>
      <c r="D221" s="398"/>
      <c r="E221" s="224" t="str">
        <f t="shared" si="24"/>
        <v/>
      </c>
      <c r="F221" s="207" t="s">
        <v>11646</v>
      </c>
      <c r="G221" s="220" t="s">
        <v>12109</v>
      </c>
      <c r="H221" s="223" t="s">
        <v>12108</v>
      </c>
      <c r="I221" s="383"/>
      <c r="J221" s="225">
        <v>1</v>
      </c>
      <c r="K221" s="329">
        <v>9000</v>
      </c>
      <c r="L221" s="263">
        <f t="shared" si="23"/>
        <v>9900</v>
      </c>
      <c r="M221" s="262" t="s">
        <v>947</v>
      </c>
      <c r="N221" s="290"/>
      <c r="O221" s="229"/>
      <c r="P221" s="312"/>
      <c r="Q221" s="312"/>
      <c r="R221" s="289"/>
      <c r="S221" s="381"/>
      <c r="T221" s="227"/>
      <c r="U221" s="248"/>
      <c r="V221" s="248"/>
      <c r="W221" s="248"/>
      <c r="X221" s="248"/>
      <c r="Y221" s="219"/>
      <c r="Z221" s="248"/>
      <c r="AA221" s="248"/>
      <c r="AB221" s="248"/>
      <c r="AC221" s="248"/>
      <c r="AD221" s="407"/>
      <c r="AE221" s="407"/>
      <c r="AF221" s="407"/>
      <c r="AG221" s="407"/>
      <c r="AH221" s="407"/>
      <c r="AI221" s="228" t="s">
        <v>2544</v>
      </c>
      <c r="AJ221" s="286" t="s">
        <v>2543</v>
      </c>
      <c r="AK221" s="228" t="s">
        <v>2542</v>
      </c>
      <c r="AL221" s="403"/>
      <c r="AM221" s="403"/>
      <c r="AN221" s="407"/>
      <c r="AO221" s="407"/>
      <c r="AP221" s="229" t="s">
        <v>1717</v>
      </c>
      <c r="AQ221" s="406"/>
      <c r="AR221" s="207"/>
      <c r="AS221" s="207"/>
      <c r="AT221" s="207"/>
      <c r="AU221" s="207"/>
      <c r="AV221" s="207"/>
      <c r="AW221" s="207"/>
      <c r="AX221" s="207"/>
      <c r="AY221" s="207"/>
      <c r="AZ221" s="207"/>
      <c r="BA221" s="207"/>
      <c r="BB221" s="207"/>
      <c r="BC221" s="207"/>
      <c r="BD221" s="207"/>
      <c r="BE221" s="207"/>
      <c r="BF221" s="207"/>
      <c r="BG221" s="228"/>
      <c r="BH221" s="228"/>
      <c r="BI221" s="228"/>
      <c r="BJ221" s="246"/>
      <c r="BK221" s="207"/>
      <c r="BL221" s="228"/>
      <c r="BM221" s="228"/>
      <c r="BN221" s="298"/>
      <c r="BO221" s="297"/>
      <c r="BP221" s="204" t="s">
        <v>12088</v>
      </c>
      <c r="BY221" s="254"/>
      <c r="DN221" s="284"/>
      <c r="DO221" s="283"/>
      <c r="DP221" s="278"/>
      <c r="DQ221" s="282"/>
      <c r="DR221" s="281"/>
      <c r="DS221" s="280"/>
      <c r="DT221" s="279"/>
      <c r="DU221" s="278"/>
      <c r="DV221" s="194"/>
    </row>
    <row r="222" spans="1:135" ht="16.350000000000001" customHeight="1">
      <c r="A222" s="298" t="s">
        <v>2548</v>
      </c>
      <c r="B222" s="226" t="s">
        <v>12107</v>
      </c>
      <c r="C222" s="385"/>
      <c r="D222" s="398"/>
      <c r="E222" s="224" t="str">
        <f t="shared" si="24"/>
        <v/>
      </c>
      <c r="F222" s="207" t="s">
        <v>11646</v>
      </c>
      <c r="G222" s="220" t="s">
        <v>12106</v>
      </c>
      <c r="H222" s="223" t="s">
        <v>12105</v>
      </c>
      <c r="I222" s="383"/>
      <c r="J222" s="225">
        <v>1</v>
      </c>
      <c r="K222" s="329">
        <v>10000</v>
      </c>
      <c r="L222" s="263">
        <f t="shared" si="23"/>
        <v>11000</v>
      </c>
      <c r="M222" s="262" t="s">
        <v>947</v>
      </c>
      <c r="N222" s="290"/>
      <c r="O222" s="229"/>
      <c r="P222" s="312"/>
      <c r="Q222" s="312"/>
      <c r="R222" s="289"/>
      <c r="S222" s="381"/>
      <c r="T222" s="227"/>
      <c r="U222" s="248"/>
      <c r="V222" s="248"/>
      <c r="W222" s="248"/>
      <c r="X222" s="248"/>
      <c r="Y222" s="219"/>
      <c r="Z222" s="248"/>
      <c r="AA222" s="248"/>
      <c r="AB222" s="248"/>
      <c r="AC222" s="248"/>
      <c r="AD222" s="407"/>
      <c r="AE222" s="407"/>
      <c r="AF222" s="407"/>
      <c r="AG222" s="407"/>
      <c r="AH222" s="407"/>
      <c r="AI222" s="228" t="s">
        <v>2544</v>
      </c>
      <c r="AJ222" s="286" t="s">
        <v>2543</v>
      </c>
      <c r="AK222" s="228" t="s">
        <v>2542</v>
      </c>
      <c r="AL222" s="403"/>
      <c r="AM222" s="403"/>
      <c r="AN222" s="407"/>
      <c r="AO222" s="407"/>
      <c r="AP222" s="229" t="s">
        <v>1717</v>
      </c>
      <c r="AQ222" s="406"/>
      <c r="AR222" s="207"/>
      <c r="AS222" s="207"/>
      <c r="AT222" s="207"/>
      <c r="AU222" s="207"/>
      <c r="AV222" s="207"/>
      <c r="AW222" s="207"/>
      <c r="AX222" s="207"/>
      <c r="AY222" s="207"/>
      <c r="AZ222" s="207"/>
      <c r="BA222" s="207"/>
      <c r="BB222" s="207"/>
      <c r="BC222" s="207"/>
      <c r="BD222" s="207"/>
      <c r="BE222" s="207"/>
      <c r="BF222" s="207"/>
      <c r="BG222" s="228"/>
      <c r="BH222" s="228"/>
      <c r="BI222" s="228"/>
      <c r="BJ222" s="246"/>
      <c r="BK222" s="207"/>
      <c r="BL222" s="228"/>
      <c r="BM222" s="228"/>
      <c r="BN222" s="298"/>
      <c r="BO222" s="297"/>
      <c r="BP222" s="204" t="s">
        <v>12088</v>
      </c>
      <c r="BY222" s="254"/>
      <c r="DN222" s="284"/>
      <c r="DO222" s="283"/>
      <c r="DP222" s="278"/>
      <c r="DQ222" s="282"/>
      <c r="DR222" s="281"/>
      <c r="DS222" s="280"/>
      <c r="DT222" s="279"/>
      <c r="DU222" s="278"/>
      <c r="DV222" s="194"/>
    </row>
    <row r="223" spans="1:135" ht="16.350000000000001" customHeight="1">
      <c r="A223" s="298" t="s">
        <v>2548</v>
      </c>
      <c r="B223" s="226" t="s">
        <v>12104</v>
      </c>
      <c r="C223" s="385"/>
      <c r="D223" s="398"/>
      <c r="E223" s="224" t="str">
        <f t="shared" si="24"/>
        <v/>
      </c>
      <c r="F223" s="207" t="s">
        <v>11646</v>
      </c>
      <c r="G223" s="220" t="s">
        <v>12103</v>
      </c>
      <c r="H223" s="223" t="s">
        <v>12102</v>
      </c>
      <c r="I223" s="383"/>
      <c r="J223" s="225">
        <v>1</v>
      </c>
      <c r="K223" s="329">
        <v>13499.999999999998</v>
      </c>
      <c r="L223" s="263">
        <f t="shared" si="23"/>
        <v>14850</v>
      </c>
      <c r="M223" s="262" t="s">
        <v>947</v>
      </c>
      <c r="N223" s="290"/>
      <c r="O223" s="229"/>
      <c r="P223" s="312"/>
      <c r="Q223" s="312"/>
      <c r="R223" s="289"/>
      <c r="S223" s="381"/>
      <c r="T223" s="227"/>
      <c r="U223" s="248"/>
      <c r="V223" s="248"/>
      <c r="W223" s="248"/>
      <c r="X223" s="248"/>
      <c r="Y223" s="219"/>
      <c r="Z223" s="248"/>
      <c r="AA223" s="248"/>
      <c r="AB223" s="248"/>
      <c r="AC223" s="248"/>
      <c r="AD223" s="407"/>
      <c r="AE223" s="407"/>
      <c r="AF223" s="407"/>
      <c r="AG223" s="407"/>
      <c r="AH223" s="407"/>
      <c r="AI223" s="228" t="s">
        <v>2544</v>
      </c>
      <c r="AJ223" s="286" t="s">
        <v>2543</v>
      </c>
      <c r="AK223" s="228" t="s">
        <v>2542</v>
      </c>
      <c r="AL223" s="403"/>
      <c r="AM223" s="403"/>
      <c r="AN223" s="407"/>
      <c r="AO223" s="407"/>
      <c r="AP223" s="229" t="s">
        <v>1717</v>
      </c>
      <c r="AQ223" s="406"/>
      <c r="AR223" s="207"/>
      <c r="AS223" s="207"/>
      <c r="AT223" s="207"/>
      <c r="AU223" s="207"/>
      <c r="AV223" s="207"/>
      <c r="AW223" s="207"/>
      <c r="AX223" s="207"/>
      <c r="AY223" s="207"/>
      <c r="AZ223" s="207"/>
      <c r="BA223" s="207"/>
      <c r="BB223" s="207"/>
      <c r="BC223" s="207"/>
      <c r="BD223" s="207"/>
      <c r="BE223" s="207"/>
      <c r="BF223" s="207"/>
      <c r="BG223" s="228"/>
      <c r="BH223" s="228"/>
      <c r="BI223" s="228"/>
      <c r="BJ223" s="246"/>
      <c r="BK223" s="207"/>
      <c r="BL223" s="228"/>
      <c r="BM223" s="228"/>
      <c r="BN223" s="298"/>
      <c r="BO223" s="297"/>
      <c r="BP223" s="204" t="s">
        <v>12088</v>
      </c>
      <c r="BY223" s="254"/>
      <c r="DN223" s="284"/>
      <c r="DO223" s="283"/>
      <c r="DP223" s="278"/>
      <c r="DQ223" s="282"/>
      <c r="DR223" s="281"/>
      <c r="DS223" s="280"/>
      <c r="DT223" s="279"/>
      <c r="DU223" s="278"/>
      <c r="DV223" s="194"/>
    </row>
    <row r="224" spans="1:135" ht="16.350000000000001" customHeight="1">
      <c r="A224" s="298" t="s">
        <v>2548</v>
      </c>
      <c r="B224" s="226" t="s">
        <v>12101</v>
      </c>
      <c r="C224" s="385"/>
      <c r="D224" s="398"/>
      <c r="E224" s="224" t="str">
        <f t="shared" si="24"/>
        <v/>
      </c>
      <c r="F224" s="207" t="s">
        <v>11646</v>
      </c>
      <c r="G224" s="220" t="s">
        <v>12100</v>
      </c>
      <c r="H224" s="223" t="s">
        <v>12099</v>
      </c>
      <c r="I224" s="383"/>
      <c r="J224" s="225">
        <v>1</v>
      </c>
      <c r="K224" s="329">
        <v>9000</v>
      </c>
      <c r="L224" s="263">
        <f t="shared" si="23"/>
        <v>9900</v>
      </c>
      <c r="M224" s="288" t="s">
        <v>1671</v>
      </c>
      <c r="N224" s="290"/>
      <c r="O224" s="229"/>
      <c r="P224" s="312"/>
      <c r="Q224" s="312"/>
      <c r="R224" s="289"/>
      <c r="S224" s="381"/>
      <c r="T224" s="227"/>
      <c r="U224" s="248"/>
      <c r="V224" s="248"/>
      <c r="W224" s="248"/>
      <c r="X224" s="248"/>
      <c r="Y224" s="219"/>
      <c r="Z224" s="248"/>
      <c r="AA224" s="248"/>
      <c r="AB224" s="248"/>
      <c r="AC224" s="248"/>
      <c r="AD224" s="407"/>
      <c r="AE224" s="407"/>
      <c r="AF224" s="407"/>
      <c r="AG224" s="407"/>
      <c r="AH224" s="407"/>
      <c r="AI224" s="228" t="s">
        <v>2544</v>
      </c>
      <c r="AJ224" s="286" t="s">
        <v>2543</v>
      </c>
      <c r="AK224" s="228" t="s">
        <v>2542</v>
      </c>
      <c r="AL224" s="403"/>
      <c r="AM224" s="403"/>
      <c r="AN224" s="407"/>
      <c r="AO224" s="407"/>
      <c r="AP224" s="229"/>
      <c r="AQ224" s="406"/>
      <c r="AR224" s="207"/>
      <c r="AS224" s="207"/>
      <c r="AT224" s="207"/>
      <c r="AU224" s="207"/>
      <c r="AV224" s="207"/>
      <c r="AW224" s="207"/>
      <c r="AX224" s="207"/>
      <c r="AY224" s="207"/>
      <c r="AZ224" s="207"/>
      <c r="BA224" s="207"/>
      <c r="BB224" s="207"/>
      <c r="BC224" s="207"/>
      <c r="BD224" s="207"/>
      <c r="BE224" s="207"/>
      <c r="BF224" s="207"/>
      <c r="BG224" s="228"/>
      <c r="BH224" s="228"/>
      <c r="BI224" s="228"/>
      <c r="BJ224" s="246"/>
      <c r="BK224" s="207"/>
      <c r="BL224" s="228"/>
      <c r="BM224" s="228"/>
      <c r="BN224" s="298"/>
      <c r="BO224" s="297"/>
      <c r="BQ224" s="205" t="s">
        <v>1701</v>
      </c>
      <c r="BY224" s="254"/>
      <c r="DN224" s="284"/>
      <c r="DO224" s="283"/>
      <c r="DP224" s="278"/>
      <c r="DQ224" s="282"/>
      <c r="DR224" s="281"/>
      <c r="DS224" s="280"/>
      <c r="DT224" s="279"/>
      <c r="DU224" s="278"/>
      <c r="DV224" s="194"/>
    </row>
    <row r="225" spans="1:126" ht="16.350000000000001" customHeight="1">
      <c r="A225" s="298" t="s">
        <v>2548</v>
      </c>
      <c r="B225" s="226" t="s">
        <v>12098</v>
      </c>
      <c r="C225" s="385"/>
      <c r="D225" s="398"/>
      <c r="E225" s="224" t="str">
        <f t="shared" si="24"/>
        <v/>
      </c>
      <c r="F225" s="207" t="s">
        <v>11646</v>
      </c>
      <c r="G225" s="220" t="s">
        <v>12097</v>
      </c>
      <c r="H225" s="223" t="s">
        <v>12096</v>
      </c>
      <c r="I225" s="383"/>
      <c r="J225" s="225">
        <v>1</v>
      </c>
      <c r="K225" s="329">
        <v>35000</v>
      </c>
      <c r="L225" s="263">
        <f t="shared" si="23"/>
        <v>38500</v>
      </c>
      <c r="M225" s="288" t="s">
        <v>1671</v>
      </c>
      <c r="N225" s="290"/>
      <c r="O225" s="229"/>
      <c r="P225" s="312"/>
      <c r="Q225" s="312"/>
      <c r="R225" s="289"/>
      <c r="S225" s="381"/>
      <c r="T225" s="227"/>
      <c r="U225" s="248"/>
      <c r="V225" s="248"/>
      <c r="W225" s="248"/>
      <c r="X225" s="248"/>
      <c r="Y225" s="219"/>
      <c r="Z225" s="248"/>
      <c r="AA225" s="248"/>
      <c r="AB225" s="248"/>
      <c r="AC225" s="248"/>
      <c r="AD225" s="407"/>
      <c r="AE225" s="407"/>
      <c r="AF225" s="407"/>
      <c r="AG225" s="407"/>
      <c r="AH225" s="407"/>
      <c r="AI225" s="228" t="s">
        <v>2544</v>
      </c>
      <c r="AJ225" s="286" t="s">
        <v>2543</v>
      </c>
      <c r="AK225" s="228" t="s">
        <v>2542</v>
      </c>
      <c r="AL225" s="403"/>
      <c r="AM225" s="403"/>
      <c r="AN225" s="407"/>
      <c r="AO225" s="407"/>
      <c r="AP225" s="229"/>
      <c r="AQ225" s="406"/>
      <c r="AR225" s="207"/>
      <c r="AS225" s="207"/>
      <c r="AT225" s="207"/>
      <c r="AU225" s="207"/>
      <c r="AV225" s="207"/>
      <c r="AW225" s="207"/>
      <c r="AX225" s="207"/>
      <c r="AY225" s="207"/>
      <c r="AZ225" s="207"/>
      <c r="BA225" s="207"/>
      <c r="BB225" s="207"/>
      <c r="BC225" s="207"/>
      <c r="BD225" s="207"/>
      <c r="BE225" s="207"/>
      <c r="BF225" s="207"/>
      <c r="BG225" s="228"/>
      <c r="BH225" s="228"/>
      <c r="BI225" s="228"/>
      <c r="BJ225" s="246"/>
      <c r="BK225" s="207"/>
      <c r="BL225" s="228"/>
      <c r="BM225" s="228"/>
      <c r="BN225" s="298"/>
      <c r="BO225" s="297"/>
      <c r="BQ225" s="205" t="s">
        <v>1701</v>
      </c>
      <c r="BY225" s="254"/>
      <c r="DN225" s="284"/>
      <c r="DO225" s="283"/>
      <c r="DP225" s="278"/>
      <c r="DQ225" s="282"/>
      <c r="DR225" s="281"/>
      <c r="DS225" s="280"/>
      <c r="DT225" s="279"/>
      <c r="DU225" s="278"/>
      <c r="DV225" s="194"/>
    </row>
    <row r="226" spans="1:126" ht="16.350000000000001" customHeight="1">
      <c r="A226" s="298" t="s">
        <v>2548</v>
      </c>
      <c r="B226" s="226" t="s">
        <v>12095</v>
      </c>
      <c r="C226" s="385"/>
      <c r="D226" s="398"/>
      <c r="E226" s="224" t="str">
        <f t="shared" si="24"/>
        <v/>
      </c>
      <c r="F226" s="207" t="s">
        <v>11646</v>
      </c>
      <c r="G226" s="220" t="s">
        <v>12094</v>
      </c>
      <c r="H226" s="223" t="s">
        <v>12093</v>
      </c>
      <c r="I226" s="383"/>
      <c r="J226" s="225">
        <v>1</v>
      </c>
      <c r="K226" s="329">
        <v>60000</v>
      </c>
      <c r="L226" s="263">
        <f t="shared" si="23"/>
        <v>66000</v>
      </c>
      <c r="M226" s="288" t="s">
        <v>1671</v>
      </c>
      <c r="N226" s="290"/>
      <c r="O226" s="229"/>
      <c r="P226" s="312"/>
      <c r="Q226" s="312"/>
      <c r="R226" s="289"/>
      <c r="S226" s="381"/>
      <c r="T226" s="227"/>
      <c r="U226" s="248"/>
      <c r="V226" s="248"/>
      <c r="W226" s="248"/>
      <c r="X226" s="248"/>
      <c r="Y226" s="219"/>
      <c r="Z226" s="248"/>
      <c r="AA226" s="248"/>
      <c r="AB226" s="248"/>
      <c r="AC226" s="248"/>
      <c r="AD226" s="407"/>
      <c r="AE226" s="407"/>
      <c r="AF226" s="407"/>
      <c r="AG226" s="407"/>
      <c r="AH226" s="407"/>
      <c r="AI226" s="228" t="s">
        <v>2544</v>
      </c>
      <c r="AJ226" s="286" t="s">
        <v>2543</v>
      </c>
      <c r="AK226" s="228" t="s">
        <v>2542</v>
      </c>
      <c r="AL226" s="403"/>
      <c r="AM226" s="403"/>
      <c r="AN226" s="407"/>
      <c r="AO226" s="407"/>
      <c r="AP226" s="229"/>
      <c r="AQ226" s="406"/>
      <c r="AR226" s="207"/>
      <c r="AS226" s="207"/>
      <c r="AT226" s="207"/>
      <c r="AU226" s="207"/>
      <c r="AV226" s="207"/>
      <c r="AW226" s="207"/>
      <c r="AX226" s="207"/>
      <c r="AY226" s="207"/>
      <c r="AZ226" s="207"/>
      <c r="BA226" s="207"/>
      <c r="BB226" s="207"/>
      <c r="BC226" s="207"/>
      <c r="BD226" s="207"/>
      <c r="BE226" s="207"/>
      <c r="BF226" s="207"/>
      <c r="BG226" s="228"/>
      <c r="BH226" s="228"/>
      <c r="BI226" s="228"/>
      <c r="BJ226" s="246"/>
      <c r="BK226" s="207"/>
      <c r="BL226" s="228"/>
      <c r="BM226" s="228"/>
      <c r="BN226" s="298"/>
      <c r="BO226" s="297"/>
      <c r="BQ226" s="205" t="s">
        <v>1701</v>
      </c>
      <c r="BY226" s="254"/>
      <c r="DN226" s="284"/>
      <c r="DO226" s="283"/>
      <c r="DP226" s="278"/>
      <c r="DQ226" s="282"/>
      <c r="DR226" s="281"/>
      <c r="DS226" s="280"/>
      <c r="DT226" s="279"/>
      <c r="DU226" s="278"/>
      <c r="DV226" s="194"/>
    </row>
    <row r="227" spans="1:126" ht="16.350000000000001" customHeight="1">
      <c r="A227" s="298" t="s">
        <v>2548</v>
      </c>
      <c r="B227" s="226" t="s">
        <v>12092</v>
      </c>
      <c r="C227" s="385"/>
      <c r="D227" s="661" t="s">
        <v>12082</v>
      </c>
      <c r="E227" s="224" t="str">
        <f t="shared" si="24"/>
        <v/>
      </c>
      <c r="F227" s="414" t="s">
        <v>2549</v>
      </c>
      <c r="G227" s="220" t="s">
        <v>12091</v>
      </c>
      <c r="H227" s="223" t="s">
        <v>12090</v>
      </c>
      <c r="I227" s="383"/>
      <c r="J227" s="225">
        <v>1</v>
      </c>
      <c r="K227" s="404">
        <v>10000</v>
      </c>
      <c r="L227" s="356">
        <f t="shared" si="23"/>
        <v>11000</v>
      </c>
      <c r="M227" s="288" t="s">
        <v>1671</v>
      </c>
      <c r="N227" s="290"/>
      <c r="O227" s="290" t="s">
        <v>12089</v>
      </c>
      <c r="P227" s="667">
        <v>45231</v>
      </c>
      <c r="Q227" s="312">
        <v>7999.9999999999991</v>
      </c>
      <c r="R227" s="289">
        <v>150</v>
      </c>
      <c r="S227" s="242">
        <v>150</v>
      </c>
      <c r="T227" s="219" t="s">
        <v>5033</v>
      </c>
      <c r="U227" s="248">
        <f>VLOOKUP(T227,'[1]段ボール 送料'!$H$16:$X$1013,16,FALSE)</f>
        <v>1075</v>
      </c>
      <c r="V227" s="248">
        <f>VLOOKUP(T227,'[1]段ボール 送料'!$H$16:$X$1013,13,FALSE)</f>
        <v>655</v>
      </c>
      <c r="W227" s="248">
        <f>VLOOKUP(T227,'[1]段ボール 送料'!$H$16:$X$1013,14,FALSE)</f>
        <v>295</v>
      </c>
      <c r="X227" s="248">
        <f>VLOOKUP(T227,'[1]段ボール 送料'!$H$16:$X$1013,15,FALSE)</f>
        <v>125</v>
      </c>
      <c r="Y227" s="219"/>
      <c r="Z227" s="248"/>
      <c r="AA227" s="248"/>
      <c r="AB227" s="248"/>
      <c r="AC227" s="248"/>
      <c r="AD227" s="337"/>
      <c r="AE227" s="337"/>
      <c r="AF227" s="337"/>
      <c r="AG227" s="337"/>
      <c r="AH227" s="337"/>
      <c r="AI227" s="228" t="s">
        <v>2544</v>
      </c>
      <c r="AJ227" s="286" t="s">
        <v>2543</v>
      </c>
      <c r="AK227" s="228" t="s">
        <v>2542</v>
      </c>
      <c r="AL227" s="403">
        <v>2278</v>
      </c>
      <c r="AM227" s="666">
        <f>AN227+AO227</f>
        <v>1312</v>
      </c>
      <c r="AN227" s="337">
        <f>VLOOKUP(T227,'[1]段ボール 送料'!$H$16:$X$1013,6,FALSE)</f>
        <v>132</v>
      </c>
      <c r="AO227" s="337">
        <f>VLOOKUP(T227,'[1]段ボール 送料'!$H$16:$X$1013,17,FALSE)</f>
        <v>1180</v>
      </c>
      <c r="AP227" s="229" t="s">
        <v>1706</v>
      </c>
      <c r="AQ227" s="336"/>
      <c r="AR227" s="207"/>
      <c r="AS227" s="207"/>
      <c r="AT227" s="207"/>
      <c r="AU227" s="207"/>
      <c r="AV227" s="207"/>
      <c r="AW227" s="207"/>
      <c r="AX227" s="207"/>
      <c r="AY227" s="207"/>
      <c r="AZ227" s="207"/>
      <c r="BA227" s="207"/>
      <c r="BB227" s="207"/>
      <c r="BC227" s="207"/>
      <c r="BD227" s="207"/>
      <c r="BE227" s="207"/>
      <c r="BF227" s="207"/>
      <c r="BG227" s="228"/>
      <c r="BH227" s="228"/>
      <c r="BI227" s="228"/>
      <c r="BJ227" s="246"/>
      <c r="BK227" s="665">
        <v>44835</v>
      </c>
      <c r="BL227" s="228"/>
      <c r="BM227" s="228"/>
      <c r="BN227" s="298"/>
      <c r="BO227" s="297"/>
      <c r="BP227" s="204" t="s">
        <v>12088</v>
      </c>
      <c r="BZ227" s="202" t="s">
        <v>12078</v>
      </c>
      <c r="DN227" s="284"/>
      <c r="DO227" s="283"/>
      <c r="DP227" s="278"/>
      <c r="DQ227" s="282"/>
      <c r="DR227" s="281"/>
      <c r="DS227" s="280"/>
      <c r="DT227" s="279"/>
      <c r="DU227" s="278"/>
      <c r="DV227" s="194"/>
    </row>
    <row r="228" spans="1:126" ht="16.350000000000001" customHeight="1">
      <c r="A228" s="298" t="s">
        <v>2548</v>
      </c>
      <c r="B228" s="226" t="s">
        <v>12087</v>
      </c>
      <c r="C228" s="385"/>
      <c r="D228" s="661" t="s">
        <v>12082</v>
      </c>
      <c r="E228" s="327"/>
      <c r="F228" s="414" t="s">
        <v>2549</v>
      </c>
      <c r="G228" s="220" t="s">
        <v>12086</v>
      </c>
      <c r="H228" s="223" t="s">
        <v>12085</v>
      </c>
      <c r="I228" s="383"/>
      <c r="J228" s="225">
        <v>1</v>
      </c>
      <c r="K228" s="404">
        <v>12000</v>
      </c>
      <c r="L228" s="356">
        <f t="shared" si="23"/>
        <v>13200.000000000002</v>
      </c>
      <c r="M228" s="288" t="s">
        <v>1671</v>
      </c>
      <c r="N228" s="229"/>
      <c r="O228" s="290" t="s">
        <v>12079</v>
      </c>
      <c r="P228" s="667">
        <v>45231</v>
      </c>
      <c r="Q228" s="312">
        <v>8000</v>
      </c>
      <c r="R228" s="289">
        <v>660</v>
      </c>
      <c r="S228" s="242">
        <v>660</v>
      </c>
      <c r="T228" s="219" t="s">
        <v>12084</v>
      </c>
      <c r="U228" s="248">
        <f>VLOOKUP(T228,'[1]段ボール 送料'!$H$16:$X$1013,16,FALSE)</f>
        <v>910</v>
      </c>
      <c r="V228" s="248">
        <f>VLOOKUP(T228,'[1]段ボール 送料'!$H$16:$X$1013,13,FALSE)</f>
        <v>530</v>
      </c>
      <c r="W228" s="248">
        <f>VLOOKUP(T228,'[1]段ボール 送料'!$H$16:$X$1013,14,FALSE)</f>
        <v>200</v>
      </c>
      <c r="X228" s="248">
        <f>VLOOKUP(T228,'[1]段ボール 送料'!$H$16:$X$1013,15,FALSE)</f>
        <v>180</v>
      </c>
      <c r="Y228" s="219"/>
      <c r="Z228" s="248"/>
      <c r="AA228" s="248"/>
      <c r="AB228" s="248"/>
      <c r="AC228" s="248"/>
      <c r="AD228" s="337"/>
      <c r="AE228" s="337"/>
      <c r="AF228" s="337"/>
      <c r="AG228" s="337"/>
      <c r="AH228" s="337"/>
      <c r="AI228" s="228" t="s">
        <v>2544</v>
      </c>
      <c r="AJ228" s="286" t="s">
        <v>2543</v>
      </c>
      <c r="AK228" s="228" t="s">
        <v>2542</v>
      </c>
      <c r="AL228" s="403">
        <v>2716</v>
      </c>
      <c r="AM228" s="666">
        <f>AN228+AO228</f>
        <v>978</v>
      </c>
      <c r="AN228" s="337">
        <f>VLOOKUP(T228,'[1]段ボール 送料'!$H$16:$X$1013,6,FALSE)</f>
        <v>88</v>
      </c>
      <c r="AO228" s="337">
        <f>VLOOKUP(T228,'[1]段ボール 送料'!$H$16:$X$1013,17,FALSE)</f>
        <v>890</v>
      </c>
      <c r="AP228" s="229" t="s">
        <v>12074</v>
      </c>
      <c r="AQ228" s="336"/>
      <c r="AR228" s="207"/>
      <c r="AS228" s="207"/>
      <c r="AT228" s="207"/>
      <c r="AU228" s="207"/>
      <c r="AV228" s="207"/>
      <c r="AW228" s="207"/>
      <c r="AX228" s="207"/>
      <c r="AY228" s="207"/>
      <c r="AZ228" s="207"/>
      <c r="BA228" s="207"/>
      <c r="BB228" s="207"/>
      <c r="BC228" s="207"/>
      <c r="BD228" s="207"/>
      <c r="BE228" s="207"/>
      <c r="BF228" s="207"/>
      <c r="BG228" s="213"/>
      <c r="BH228" s="213"/>
      <c r="BI228" s="228"/>
      <c r="BJ228" s="246"/>
      <c r="BK228" s="665">
        <v>44835</v>
      </c>
      <c r="BL228" s="213"/>
      <c r="BM228" s="228"/>
      <c r="BN228" s="298"/>
      <c r="BO228" s="297"/>
      <c r="BP228" s="204" t="s">
        <v>1701</v>
      </c>
      <c r="BZ228" s="202" t="s">
        <v>12078</v>
      </c>
      <c r="DN228" s="284"/>
      <c r="DO228" s="283"/>
      <c r="DP228" s="278"/>
      <c r="DQ228" s="282"/>
      <c r="DR228" s="281"/>
      <c r="DS228" s="280"/>
      <c r="DT228" s="279"/>
      <c r="DU228" s="278"/>
      <c r="DV228" s="194"/>
    </row>
    <row r="229" spans="1:126" ht="16.350000000000001" customHeight="1">
      <c r="A229" s="298" t="s">
        <v>2548</v>
      </c>
      <c r="B229" s="226" t="s">
        <v>12083</v>
      </c>
      <c r="C229" s="385"/>
      <c r="D229" s="661" t="s">
        <v>12082</v>
      </c>
      <c r="E229" s="327"/>
      <c r="F229" s="414" t="s">
        <v>2549</v>
      </c>
      <c r="G229" s="220" t="s">
        <v>12081</v>
      </c>
      <c r="H229" s="223" t="s">
        <v>12080</v>
      </c>
      <c r="I229" s="223"/>
      <c r="J229" s="225">
        <v>1</v>
      </c>
      <c r="K229" s="404">
        <v>15000</v>
      </c>
      <c r="L229" s="356">
        <f t="shared" si="23"/>
        <v>16500</v>
      </c>
      <c r="M229" s="288" t="s">
        <v>1671</v>
      </c>
      <c r="N229" s="229"/>
      <c r="O229" s="290" t="s">
        <v>12079</v>
      </c>
      <c r="P229" s="667">
        <v>45231</v>
      </c>
      <c r="Q229" s="312">
        <v>13500</v>
      </c>
      <c r="R229" s="289">
        <v>890</v>
      </c>
      <c r="S229" s="242">
        <v>890</v>
      </c>
      <c r="T229" s="219" t="s">
        <v>4063</v>
      </c>
      <c r="U229" s="248">
        <f>VLOOKUP(T229,'[1]段ボール 送料'!$H$16:$X$1013,16,FALSE)</f>
        <v>1360</v>
      </c>
      <c r="V229" s="248">
        <f>VLOOKUP(T229,'[1]段ボール 送料'!$H$16:$X$1013,13,FALSE)</f>
        <v>305</v>
      </c>
      <c r="W229" s="248">
        <f>VLOOKUP(T229,'[1]段ボール 送料'!$H$16:$X$1013,14,FALSE)</f>
        <v>305</v>
      </c>
      <c r="X229" s="248">
        <f>VLOOKUP(T229,'[1]段ボール 送料'!$H$16:$X$1013,15,FALSE)</f>
        <v>750</v>
      </c>
      <c r="Y229" s="219"/>
      <c r="Z229" s="248"/>
      <c r="AA229" s="248"/>
      <c r="AB229" s="248"/>
      <c r="AC229" s="248"/>
      <c r="AD229" s="337"/>
      <c r="AE229" s="337"/>
      <c r="AF229" s="337"/>
      <c r="AG229" s="337"/>
      <c r="AH229" s="337"/>
      <c r="AI229" s="228" t="s">
        <v>2544</v>
      </c>
      <c r="AJ229" s="286" t="s">
        <v>2543</v>
      </c>
      <c r="AK229" s="228" t="s">
        <v>2542</v>
      </c>
      <c r="AL229" s="403">
        <v>3955</v>
      </c>
      <c r="AM229" s="666">
        <f>AN229+AO229</f>
        <v>1387</v>
      </c>
      <c r="AN229" s="337">
        <f>VLOOKUP(T229,'[1]段ボール 送料'!$H$16:$X$1013,6,FALSE)</f>
        <v>207</v>
      </c>
      <c r="AO229" s="337">
        <f>VLOOKUP(T229,'[1]段ボール 送料'!$H$16:$X$1013,17,FALSE)</f>
        <v>1180</v>
      </c>
      <c r="AP229" s="229" t="s">
        <v>12074</v>
      </c>
      <c r="AQ229" s="336"/>
      <c r="AR229" s="207"/>
      <c r="AS229" s="207"/>
      <c r="AT229" s="207"/>
      <c r="AU229" s="207"/>
      <c r="AV229" s="207"/>
      <c r="AW229" s="207"/>
      <c r="AX229" s="207"/>
      <c r="AY229" s="207"/>
      <c r="AZ229" s="207"/>
      <c r="BA229" s="207"/>
      <c r="BB229" s="207"/>
      <c r="BC229" s="207"/>
      <c r="BD229" s="207"/>
      <c r="BE229" s="207"/>
      <c r="BF229" s="207"/>
      <c r="BG229" s="213"/>
      <c r="BH229" s="213"/>
      <c r="BI229" s="228"/>
      <c r="BJ229" s="246"/>
      <c r="BK229" s="665">
        <v>44835</v>
      </c>
      <c r="BL229" s="213"/>
      <c r="BM229" s="228"/>
      <c r="BN229" s="298"/>
      <c r="BO229" s="297"/>
      <c r="BP229" s="204" t="s">
        <v>1701</v>
      </c>
      <c r="BZ229" s="202" t="s">
        <v>12078</v>
      </c>
      <c r="DN229" s="284"/>
      <c r="DO229" s="283"/>
      <c r="DP229" s="278"/>
      <c r="DQ229" s="282"/>
      <c r="DR229" s="281"/>
      <c r="DS229" s="280"/>
      <c r="DT229" s="279"/>
      <c r="DU229" s="278"/>
      <c r="DV229" s="194"/>
    </row>
    <row r="230" spans="1:126" ht="16.350000000000001" customHeight="1">
      <c r="A230" s="298" t="s">
        <v>2548</v>
      </c>
      <c r="B230" s="226" t="s">
        <v>12077</v>
      </c>
      <c r="C230" s="385"/>
      <c r="D230" s="398"/>
      <c r="E230" s="224" t="str">
        <f>MID(D230,8,10)</f>
        <v/>
      </c>
      <c r="F230" s="207" t="s">
        <v>11646</v>
      </c>
      <c r="G230" s="220" t="s">
        <v>12076</v>
      </c>
      <c r="H230" s="223" t="s">
        <v>12075</v>
      </c>
      <c r="I230" s="383"/>
      <c r="J230" s="225">
        <v>1</v>
      </c>
      <c r="K230" s="329">
        <v>40000</v>
      </c>
      <c r="L230" s="263">
        <f t="shared" si="23"/>
        <v>44000</v>
      </c>
      <c r="M230" s="288" t="s">
        <v>900</v>
      </c>
      <c r="N230" s="290"/>
      <c r="O230" s="229"/>
      <c r="P230" s="312"/>
      <c r="Q230" s="312"/>
      <c r="R230" s="289"/>
      <c r="S230" s="381"/>
      <c r="T230" s="225"/>
      <c r="U230" s="248"/>
      <c r="V230" s="248"/>
      <c r="W230" s="248"/>
      <c r="X230" s="248"/>
      <c r="Y230" s="219"/>
      <c r="Z230" s="248"/>
      <c r="AA230" s="248"/>
      <c r="AB230" s="248"/>
      <c r="AC230" s="248"/>
      <c r="AD230" s="407"/>
      <c r="AE230" s="407"/>
      <c r="AF230" s="407"/>
      <c r="AG230" s="407"/>
      <c r="AH230" s="407"/>
      <c r="AI230" s="228" t="s">
        <v>2544</v>
      </c>
      <c r="AJ230" s="286" t="s">
        <v>2543</v>
      </c>
      <c r="AK230" s="228" t="s">
        <v>2542</v>
      </c>
      <c r="AL230" s="403"/>
      <c r="AM230" s="403"/>
      <c r="AN230" s="407"/>
      <c r="AO230" s="407"/>
      <c r="AP230" s="229" t="s">
        <v>12074</v>
      </c>
      <c r="AQ230" s="406"/>
      <c r="AR230" s="207"/>
      <c r="AS230" s="207"/>
      <c r="AT230" s="207"/>
      <c r="AU230" s="207"/>
      <c r="AV230" s="207"/>
      <c r="AW230" s="207"/>
      <c r="AX230" s="207"/>
      <c r="AY230" s="207"/>
      <c r="AZ230" s="207"/>
      <c r="BA230" s="207"/>
      <c r="BB230" s="207"/>
      <c r="BC230" s="207"/>
      <c r="BD230" s="207"/>
      <c r="BE230" s="207"/>
      <c r="BF230" s="207"/>
      <c r="BG230" s="228"/>
      <c r="BH230" s="228"/>
      <c r="BI230" s="228"/>
      <c r="BJ230" s="246"/>
      <c r="BK230" s="207"/>
      <c r="BL230" s="228"/>
      <c r="BM230" s="228"/>
      <c r="BN230" s="298"/>
      <c r="BO230" s="297"/>
      <c r="BP230" s="204" t="s">
        <v>2823</v>
      </c>
      <c r="BY230" s="254"/>
      <c r="DN230" s="284"/>
      <c r="DO230" s="283"/>
      <c r="DP230" s="278"/>
      <c r="DQ230" s="282"/>
      <c r="DR230" s="281"/>
      <c r="DS230" s="280"/>
      <c r="DT230" s="279"/>
      <c r="DU230" s="278"/>
      <c r="DV230" s="194"/>
    </row>
    <row r="231" spans="1:126" ht="16.350000000000001" customHeight="1">
      <c r="A231" s="298" t="s">
        <v>2548</v>
      </c>
      <c r="B231" s="226" t="s">
        <v>12073</v>
      </c>
      <c r="C231" s="385"/>
      <c r="D231" s="398"/>
      <c r="E231" s="224" t="str">
        <f>MID(D231,8,10)</f>
        <v/>
      </c>
      <c r="F231" s="207" t="s">
        <v>11646</v>
      </c>
      <c r="G231" s="220" t="s">
        <v>12072</v>
      </c>
      <c r="H231" s="223" t="s">
        <v>12071</v>
      </c>
      <c r="I231" s="383"/>
      <c r="J231" s="225">
        <v>1</v>
      </c>
      <c r="K231" s="329">
        <v>54000</v>
      </c>
      <c r="L231" s="263">
        <f t="shared" si="23"/>
        <v>59400.000000000007</v>
      </c>
      <c r="M231" s="288" t="s">
        <v>1671</v>
      </c>
      <c r="N231" s="290"/>
      <c r="O231" s="229"/>
      <c r="P231" s="312"/>
      <c r="Q231" s="312"/>
      <c r="R231" s="289"/>
      <c r="S231" s="381"/>
      <c r="T231" s="225"/>
      <c r="U231" s="248"/>
      <c r="V231" s="248"/>
      <c r="W231" s="248"/>
      <c r="X231" s="248"/>
      <c r="Y231" s="219"/>
      <c r="Z231" s="248"/>
      <c r="AA231" s="248"/>
      <c r="AB231" s="248"/>
      <c r="AC231" s="248"/>
      <c r="AD231" s="407"/>
      <c r="AE231" s="407"/>
      <c r="AF231" s="407"/>
      <c r="AG231" s="407"/>
      <c r="AH231" s="407"/>
      <c r="AI231" s="228" t="s">
        <v>2544</v>
      </c>
      <c r="AJ231" s="286" t="s">
        <v>2543</v>
      </c>
      <c r="AK231" s="228" t="s">
        <v>2542</v>
      </c>
      <c r="AL231" s="403"/>
      <c r="AM231" s="403"/>
      <c r="AN231" s="407"/>
      <c r="AO231" s="407"/>
      <c r="AP231" s="229"/>
      <c r="AQ231" s="406"/>
      <c r="AR231" s="207"/>
      <c r="AS231" s="207"/>
      <c r="AT231" s="207"/>
      <c r="AU231" s="207"/>
      <c r="AV231" s="207"/>
      <c r="AW231" s="207"/>
      <c r="AX231" s="207"/>
      <c r="AY231" s="207"/>
      <c r="AZ231" s="207"/>
      <c r="BA231" s="207"/>
      <c r="BB231" s="207"/>
      <c r="BC231" s="207"/>
      <c r="BD231" s="207"/>
      <c r="BE231" s="207"/>
      <c r="BF231" s="207"/>
      <c r="BG231" s="228"/>
      <c r="BH231" s="228"/>
      <c r="BI231" s="228"/>
      <c r="BJ231" s="246"/>
      <c r="BK231" s="207"/>
      <c r="BL231" s="228"/>
      <c r="BM231" s="228"/>
      <c r="BN231" s="298"/>
      <c r="BO231" s="297"/>
      <c r="BP231" s="204" t="s">
        <v>2823</v>
      </c>
      <c r="BY231" s="254"/>
      <c r="DN231" s="284"/>
      <c r="DO231" s="283"/>
      <c r="DP231" s="278"/>
      <c r="DQ231" s="282"/>
      <c r="DR231" s="281"/>
      <c r="DS231" s="280"/>
      <c r="DT231" s="279"/>
      <c r="DU231" s="278"/>
      <c r="DV231" s="194"/>
    </row>
    <row r="232" spans="1:126" ht="16.350000000000001" customHeight="1">
      <c r="A232" s="207" t="s">
        <v>2548</v>
      </c>
      <c r="B232" s="227" t="s">
        <v>12070</v>
      </c>
      <c r="D232" s="398"/>
      <c r="E232" s="224" t="str">
        <f>MID(D232,8,10)</f>
        <v/>
      </c>
      <c r="F232" s="207" t="s">
        <v>2549</v>
      </c>
      <c r="G232" s="220" t="s">
        <v>12069</v>
      </c>
      <c r="H232" s="223" t="s">
        <v>12068</v>
      </c>
      <c r="J232" s="225">
        <v>1</v>
      </c>
      <c r="K232" s="212">
        <v>35000</v>
      </c>
      <c r="L232" s="263">
        <f t="shared" si="23"/>
        <v>38500</v>
      </c>
      <c r="M232" s="288" t="s">
        <v>1671</v>
      </c>
      <c r="O232" s="219"/>
      <c r="P232" s="245"/>
      <c r="Q232" s="244"/>
      <c r="R232" s="272">
        <v>3300</v>
      </c>
      <c r="S232" s="242">
        <v>3300</v>
      </c>
      <c r="T232" s="260" t="s">
        <v>3842</v>
      </c>
      <c r="U232" s="248">
        <f>VLOOKUP(T232,'[1]段ボール 送料'!$H$16:$X$1013,16,FALSE)</f>
        <v>1590</v>
      </c>
      <c r="V232" s="248">
        <f>VLOOKUP(T232,'[1]段ボール 送料'!$H$16:$X$1013,13,FALSE)</f>
        <v>375</v>
      </c>
      <c r="W232" s="248">
        <f>VLOOKUP(T232,'[1]段ボール 送料'!$H$16:$X$1013,14,FALSE)</f>
        <v>315</v>
      </c>
      <c r="X232" s="248">
        <f>VLOOKUP(T232,'[1]段ボール 送料'!$H$16:$X$1013,15,FALSE)</f>
        <v>900</v>
      </c>
      <c r="Y232" s="219"/>
      <c r="Z232" s="248"/>
      <c r="AA232" s="248"/>
      <c r="AB232" s="248"/>
      <c r="AC232" s="248"/>
      <c r="AD232" s="337"/>
      <c r="AE232" s="337"/>
      <c r="AF232" s="337"/>
      <c r="AG232" s="337"/>
      <c r="AH232" s="337"/>
      <c r="AI232" s="228" t="s">
        <v>2544</v>
      </c>
      <c r="AJ232" s="286" t="s">
        <v>2543</v>
      </c>
      <c r="AK232" s="228" t="s">
        <v>2542</v>
      </c>
      <c r="AL232" s="211">
        <v>5270.5</v>
      </c>
      <c r="AM232" s="211">
        <f t="shared" ref="AM232:AM263" si="25">AN232+AO232</f>
        <v>1601</v>
      </c>
      <c r="AN232" s="337">
        <f>VLOOKUP(T232,'[1]段ボール 送料'!$H$16:$X$1013,6,FALSE)</f>
        <v>281</v>
      </c>
      <c r="AO232" s="337">
        <f>VLOOKUP(T232,'[1]段ボール 送料'!$H$16:$X$1013,17,FALSE)</f>
        <v>1320</v>
      </c>
      <c r="AP232" s="229" t="s">
        <v>12067</v>
      </c>
      <c r="AQ232" s="336"/>
      <c r="AR232" s="207"/>
      <c r="AS232" s="207"/>
      <c r="AT232" s="207"/>
      <c r="AU232" s="207"/>
      <c r="AV232" s="207"/>
      <c r="AW232" s="207"/>
      <c r="AX232" s="207"/>
      <c r="AY232" s="207"/>
      <c r="AZ232" s="207"/>
      <c r="BA232" s="207"/>
      <c r="BB232" s="207"/>
      <c r="BC232" s="207"/>
      <c r="BD232" s="207"/>
      <c r="BE232" s="207"/>
      <c r="BF232" s="207"/>
      <c r="BG232" s="228"/>
      <c r="BH232" s="228"/>
      <c r="BI232" s="228"/>
      <c r="BJ232" s="246"/>
      <c r="BK232" s="265" t="s">
        <v>1962</v>
      </c>
      <c r="BL232" s="228"/>
      <c r="BM232" s="228"/>
      <c r="BR232" s="204" t="s">
        <v>1702</v>
      </c>
      <c r="BY232" s="254"/>
      <c r="DN232" s="284"/>
      <c r="DO232" s="283"/>
      <c r="DP232" s="278"/>
      <c r="DQ232" s="282"/>
      <c r="DR232" s="281"/>
      <c r="DS232" s="280"/>
      <c r="DT232" s="279"/>
      <c r="DU232" s="278"/>
      <c r="DV232" s="194"/>
    </row>
    <row r="233" spans="1:126" ht="16.350000000000001" customHeight="1">
      <c r="A233" s="207" t="s">
        <v>2548</v>
      </c>
      <c r="B233" s="227" t="s">
        <v>12066</v>
      </c>
      <c r="D233" s="363"/>
      <c r="F233" s="207" t="s">
        <v>2549</v>
      </c>
      <c r="G233" s="220" t="s">
        <v>12065</v>
      </c>
      <c r="H233" s="223" t="s">
        <v>12064</v>
      </c>
      <c r="J233" s="222">
        <v>1</v>
      </c>
      <c r="K233" s="212">
        <v>8000</v>
      </c>
      <c r="L233" s="232">
        <f t="shared" si="23"/>
        <v>8800</v>
      </c>
      <c r="M233" s="288" t="s">
        <v>1671</v>
      </c>
      <c r="O233" s="219"/>
      <c r="P233" s="245"/>
      <c r="Q233" s="244"/>
      <c r="R233" s="261">
        <v>490</v>
      </c>
      <c r="S233" s="242">
        <v>490</v>
      </c>
      <c r="T233" s="219" t="s">
        <v>12063</v>
      </c>
      <c r="U233" s="248">
        <f>VLOOKUP(T233,'[1]段ボール 送料'!$H$16:$X$1013,16,FALSE)</f>
        <v>620</v>
      </c>
      <c r="V233" s="248">
        <f>VLOOKUP(T233,'[1]段ボール 送料'!$H$16:$X$1013,13,FALSE)</f>
        <v>135</v>
      </c>
      <c r="W233" s="248">
        <f>VLOOKUP(T233,'[1]段ボール 送料'!$H$16:$X$1013,14,FALSE)</f>
        <v>135</v>
      </c>
      <c r="X233" s="248">
        <f>VLOOKUP(T233,'[1]段ボール 送料'!$H$16:$X$1013,15,FALSE)</f>
        <v>350</v>
      </c>
      <c r="Y233" s="219"/>
      <c r="Z233" s="248"/>
      <c r="AA233" s="248"/>
      <c r="AB233" s="248"/>
      <c r="AC233" s="248"/>
      <c r="AD233" s="337"/>
      <c r="AE233" s="337"/>
      <c r="AF233" s="337"/>
      <c r="AG233" s="337"/>
      <c r="AH233" s="337"/>
      <c r="AI233" s="213" t="s">
        <v>2544</v>
      </c>
      <c r="AJ233" s="286" t="s">
        <v>12062</v>
      </c>
      <c r="AK233" s="228" t="s">
        <v>2542</v>
      </c>
      <c r="AL233" s="211">
        <v>1442</v>
      </c>
      <c r="AM233" s="211">
        <f t="shared" si="25"/>
        <v>813</v>
      </c>
      <c r="AN233" s="337">
        <f>VLOOKUP(T233,'[1]段ボール 送料'!$H$16:$X$1013,6,FALSE)</f>
        <v>143</v>
      </c>
      <c r="AO233" s="337">
        <f>VLOOKUP(T233,'[1]段ボール 送料'!$H$16:$X$1013,17,FALSE)</f>
        <v>670</v>
      </c>
      <c r="AP233" s="229" t="s">
        <v>5849</v>
      </c>
      <c r="AQ233" s="336"/>
      <c r="AR233" s="207"/>
      <c r="AS233" s="207"/>
      <c r="AT233" s="207"/>
      <c r="AU233" s="207"/>
      <c r="AV233" s="207"/>
      <c r="AW233" s="207"/>
      <c r="AX233" s="207"/>
      <c r="AY233" s="207"/>
      <c r="AZ233" s="207"/>
      <c r="BA233" s="207"/>
      <c r="BB233" s="207"/>
      <c r="BC233" s="207"/>
      <c r="BD233" s="207"/>
      <c r="BE233" s="207"/>
      <c r="BF233" s="207"/>
      <c r="BG233" s="228"/>
      <c r="BH233" s="228"/>
      <c r="BI233" s="228"/>
      <c r="BJ233" s="246"/>
      <c r="BK233" s="265" t="s">
        <v>1874</v>
      </c>
      <c r="BL233" s="228"/>
      <c r="BM233" s="228"/>
      <c r="BX233" s="204" t="s">
        <v>1873</v>
      </c>
      <c r="BY233" s="203" t="s">
        <v>1769</v>
      </c>
      <c r="DN233" s="284"/>
      <c r="DO233" s="283"/>
      <c r="DP233" s="278"/>
      <c r="DQ233" s="282"/>
      <c r="DR233" s="281"/>
      <c r="DS233" s="280"/>
      <c r="DT233" s="279"/>
      <c r="DU233" s="278"/>
      <c r="DV233" s="194"/>
    </row>
    <row r="234" spans="1:126" ht="16.350000000000001" customHeight="1">
      <c r="A234" s="207" t="s">
        <v>2683</v>
      </c>
      <c r="B234" s="227" t="s">
        <v>12061</v>
      </c>
      <c r="D234" s="363"/>
      <c r="F234" s="207" t="s">
        <v>2549</v>
      </c>
      <c r="G234" s="220" t="s">
        <v>12060</v>
      </c>
      <c r="H234" s="223" t="s">
        <v>12059</v>
      </c>
      <c r="J234" s="222">
        <v>1</v>
      </c>
      <c r="K234" s="212">
        <v>7000</v>
      </c>
      <c r="L234" s="232">
        <f t="shared" si="23"/>
        <v>7700.0000000000009</v>
      </c>
      <c r="M234" s="288" t="s">
        <v>1671</v>
      </c>
      <c r="O234" s="219"/>
      <c r="P234" s="245"/>
      <c r="Q234" s="244"/>
      <c r="R234" s="261">
        <v>150</v>
      </c>
      <c r="S234" s="242">
        <v>150</v>
      </c>
      <c r="T234" s="219" t="s">
        <v>12052</v>
      </c>
      <c r="U234" s="248">
        <f>VLOOKUP(T234,'[1]段ボール 送料'!$H$16:$X$1013,16,FALSE)</f>
        <v>910</v>
      </c>
      <c r="V234" s="248">
        <f>VLOOKUP(T234,'[1]段ボール 送料'!$H$16:$X$1013,13,FALSE)</f>
        <v>530</v>
      </c>
      <c r="W234" s="248">
        <f>VLOOKUP(T234,'[1]段ボール 送料'!$H$16:$X$1013,14,FALSE)</f>
        <v>200</v>
      </c>
      <c r="X234" s="248">
        <f>VLOOKUP(T234,'[1]段ボール 送料'!$H$16:$X$1013,15,FALSE)</f>
        <v>180</v>
      </c>
      <c r="Y234" s="219"/>
      <c r="Z234" s="248"/>
      <c r="AA234" s="248"/>
      <c r="AB234" s="248"/>
      <c r="AC234" s="248"/>
      <c r="AD234" s="337"/>
      <c r="AE234" s="337"/>
      <c r="AF234" s="337"/>
      <c r="AG234" s="337"/>
      <c r="AH234" s="337"/>
      <c r="AI234" s="213" t="s">
        <v>2544</v>
      </c>
      <c r="AJ234" s="286" t="s">
        <v>2543</v>
      </c>
      <c r="AK234" s="228" t="s">
        <v>2542</v>
      </c>
      <c r="AL234" s="211">
        <v>1275</v>
      </c>
      <c r="AM234" s="211">
        <f t="shared" si="25"/>
        <v>978</v>
      </c>
      <c r="AN234" s="337">
        <f>VLOOKUP(T234,'[1]段ボール 送料'!$H$16:$X$1013,6,FALSE)</f>
        <v>88</v>
      </c>
      <c r="AO234" s="337">
        <f>VLOOKUP(T234,'[1]段ボール 送料'!$H$16:$X$1013,17,FALSE)</f>
        <v>890</v>
      </c>
      <c r="AP234" s="229" t="s">
        <v>12051</v>
      </c>
      <c r="AQ234" s="336"/>
      <c r="AR234" s="207"/>
      <c r="AS234" s="207"/>
      <c r="AT234" s="207"/>
      <c r="AU234" s="207"/>
      <c r="AV234" s="207"/>
      <c r="AW234" s="207"/>
      <c r="AX234" s="207"/>
      <c r="AY234" s="207"/>
      <c r="AZ234" s="207"/>
      <c r="BA234" s="207"/>
      <c r="BB234" s="207"/>
      <c r="BC234" s="207"/>
      <c r="BD234" s="207"/>
      <c r="BE234" s="207"/>
      <c r="BF234" s="207"/>
      <c r="BG234" s="228"/>
      <c r="BH234" s="228"/>
      <c r="BI234" s="228"/>
      <c r="BJ234" s="246"/>
      <c r="BK234" s="265" t="s">
        <v>1874</v>
      </c>
      <c r="BL234" s="228"/>
      <c r="BM234" s="228"/>
      <c r="BX234" s="204" t="s">
        <v>1873</v>
      </c>
      <c r="BY234" s="203" t="s">
        <v>1769</v>
      </c>
      <c r="DN234" s="284"/>
      <c r="DO234" s="283"/>
      <c r="DP234" s="278"/>
      <c r="DQ234" s="282"/>
      <c r="DR234" s="281"/>
      <c r="DS234" s="280"/>
      <c r="DT234" s="279"/>
      <c r="DU234" s="278"/>
      <c r="DV234" s="194"/>
    </row>
    <row r="235" spans="1:126" ht="16.350000000000001" customHeight="1">
      <c r="A235" s="207" t="s">
        <v>2683</v>
      </c>
      <c r="B235" s="227" t="s">
        <v>12058</v>
      </c>
      <c r="D235" s="363"/>
      <c r="F235" s="207" t="s">
        <v>2549</v>
      </c>
      <c r="G235" s="220" t="s">
        <v>12057</v>
      </c>
      <c r="H235" s="223" t="s">
        <v>12056</v>
      </c>
      <c r="J235" s="222">
        <v>1</v>
      </c>
      <c r="K235" s="212">
        <v>8000</v>
      </c>
      <c r="L235" s="232">
        <f t="shared" si="23"/>
        <v>8800</v>
      </c>
      <c r="M235" s="288" t="s">
        <v>1671</v>
      </c>
      <c r="O235" s="219"/>
      <c r="P235" s="245"/>
      <c r="Q235" s="244"/>
      <c r="R235" s="261">
        <v>150</v>
      </c>
      <c r="S235" s="242">
        <v>150</v>
      </c>
      <c r="T235" s="219" t="s">
        <v>12052</v>
      </c>
      <c r="U235" s="248">
        <f>VLOOKUP(T235,'[1]段ボール 送料'!$H$16:$X$1013,16,FALSE)</f>
        <v>910</v>
      </c>
      <c r="V235" s="248">
        <f>VLOOKUP(T235,'[1]段ボール 送料'!$H$16:$X$1013,13,FALSE)</f>
        <v>530</v>
      </c>
      <c r="W235" s="248">
        <f>VLOOKUP(T235,'[1]段ボール 送料'!$H$16:$X$1013,14,FALSE)</f>
        <v>200</v>
      </c>
      <c r="X235" s="248">
        <f>VLOOKUP(T235,'[1]段ボール 送料'!$H$16:$X$1013,15,FALSE)</f>
        <v>180</v>
      </c>
      <c r="Y235" s="219"/>
      <c r="Z235" s="248"/>
      <c r="AA235" s="248"/>
      <c r="AB235" s="248"/>
      <c r="AC235" s="248"/>
      <c r="AD235" s="337"/>
      <c r="AE235" s="337"/>
      <c r="AF235" s="337"/>
      <c r="AG235" s="337"/>
      <c r="AH235" s="337"/>
      <c r="AI235" s="213" t="s">
        <v>2544</v>
      </c>
      <c r="AJ235" s="286" t="s">
        <v>2543</v>
      </c>
      <c r="AK235" s="228" t="s">
        <v>2542</v>
      </c>
      <c r="AL235" s="211">
        <v>1458</v>
      </c>
      <c r="AM235" s="211">
        <f t="shared" si="25"/>
        <v>978</v>
      </c>
      <c r="AN235" s="337">
        <f>VLOOKUP(T235,'[1]段ボール 送料'!$H$16:$X$1013,6,FALSE)</f>
        <v>88</v>
      </c>
      <c r="AO235" s="337">
        <f>VLOOKUP(T235,'[1]段ボール 送料'!$H$16:$X$1013,17,FALSE)</f>
        <v>890</v>
      </c>
      <c r="AP235" s="229" t="s">
        <v>12051</v>
      </c>
      <c r="AQ235" s="336"/>
      <c r="AR235" s="207"/>
      <c r="AS235" s="207"/>
      <c r="AT235" s="207"/>
      <c r="AU235" s="207"/>
      <c r="AV235" s="207"/>
      <c r="AW235" s="207"/>
      <c r="AX235" s="207"/>
      <c r="AY235" s="207"/>
      <c r="AZ235" s="207"/>
      <c r="BA235" s="207"/>
      <c r="BB235" s="207"/>
      <c r="BC235" s="207"/>
      <c r="BD235" s="207"/>
      <c r="BE235" s="207"/>
      <c r="BF235" s="207"/>
      <c r="BG235" s="228"/>
      <c r="BH235" s="228"/>
      <c r="BI235" s="228"/>
      <c r="BJ235" s="246"/>
      <c r="BK235" s="265" t="s">
        <v>1874</v>
      </c>
      <c r="BL235" s="228"/>
      <c r="BM235" s="228"/>
      <c r="BX235" s="204" t="s">
        <v>1873</v>
      </c>
      <c r="BY235" s="203" t="s">
        <v>1769</v>
      </c>
      <c r="DN235" s="284"/>
      <c r="DO235" s="283"/>
      <c r="DP235" s="278"/>
      <c r="DQ235" s="282"/>
      <c r="DR235" s="281"/>
      <c r="DS235" s="280"/>
      <c r="DT235" s="279"/>
      <c r="DU235" s="278"/>
      <c r="DV235" s="194"/>
    </row>
    <row r="236" spans="1:126" ht="16.350000000000001" customHeight="1">
      <c r="A236" s="207" t="s">
        <v>2683</v>
      </c>
      <c r="B236" s="227" t="s">
        <v>12055</v>
      </c>
      <c r="D236" s="363"/>
      <c r="F236" s="207" t="s">
        <v>2549</v>
      </c>
      <c r="G236" s="220" t="s">
        <v>12054</v>
      </c>
      <c r="H236" s="223" t="s">
        <v>12053</v>
      </c>
      <c r="J236" s="222">
        <v>1</v>
      </c>
      <c r="K236" s="212">
        <v>8000</v>
      </c>
      <c r="L236" s="232">
        <f t="shared" si="23"/>
        <v>8800</v>
      </c>
      <c r="M236" s="288" t="s">
        <v>1671</v>
      </c>
      <c r="O236" s="219"/>
      <c r="P236" s="245"/>
      <c r="Q236" s="244"/>
      <c r="R236" s="261">
        <v>150</v>
      </c>
      <c r="S236" s="242">
        <v>150</v>
      </c>
      <c r="T236" s="219" t="s">
        <v>12052</v>
      </c>
      <c r="U236" s="248">
        <f>VLOOKUP(T236,'[1]段ボール 送料'!$H$16:$X$1013,16,FALSE)</f>
        <v>910</v>
      </c>
      <c r="V236" s="248">
        <f>VLOOKUP(T236,'[1]段ボール 送料'!$H$16:$X$1013,13,FALSE)</f>
        <v>530</v>
      </c>
      <c r="W236" s="248">
        <f>VLOOKUP(T236,'[1]段ボール 送料'!$H$16:$X$1013,14,FALSE)</f>
        <v>200</v>
      </c>
      <c r="X236" s="248">
        <f>VLOOKUP(T236,'[1]段ボール 送料'!$H$16:$X$1013,15,FALSE)</f>
        <v>180</v>
      </c>
      <c r="Y236" s="219"/>
      <c r="Z236" s="248"/>
      <c r="AA236" s="248"/>
      <c r="AB236" s="248"/>
      <c r="AC236" s="248"/>
      <c r="AD236" s="337"/>
      <c r="AE236" s="337"/>
      <c r="AF236" s="337"/>
      <c r="AG236" s="337"/>
      <c r="AH236" s="337"/>
      <c r="AI236" s="213" t="s">
        <v>2544</v>
      </c>
      <c r="AJ236" s="286" t="s">
        <v>2543</v>
      </c>
      <c r="AK236" s="228" t="s">
        <v>2542</v>
      </c>
      <c r="AL236" s="211">
        <v>1250</v>
      </c>
      <c r="AM236" s="211">
        <f t="shared" si="25"/>
        <v>978</v>
      </c>
      <c r="AN236" s="337">
        <f>VLOOKUP(T236,'[1]段ボール 送料'!$H$16:$X$1013,6,FALSE)</f>
        <v>88</v>
      </c>
      <c r="AO236" s="337">
        <f>VLOOKUP(T236,'[1]段ボール 送料'!$H$16:$X$1013,17,FALSE)</f>
        <v>890</v>
      </c>
      <c r="AP236" s="229" t="s">
        <v>12051</v>
      </c>
      <c r="AQ236" s="336"/>
      <c r="AR236" s="207"/>
      <c r="AS236" s="207"/>
      <c r="AT236" s="207"/>
      <c r="AU236" s="207"/>
      <c r="AV236" s="207"/>
      <c r="AW236" s="207"/>
      <c r="AX236" s="207"/>
      <c r="AY236" s="207"/>
      <c r="AZ236" s="207"/>
      <c r="BA236" s="207"/>
      <c r="BB236" s="207"/>
      <c r="BC236" s="207"/>
      <c r="BD236" s="207"/>
      <c r="BE236" s="207"/>
      <c r="BF236" s="207"/>
      <c r="BG236" s="228"/>
      <c r="BH236" s="228"/>
      <c r="BI236" s="228"/>
      <c r="BJ236" s="246"/>
      <c r="BK236" s="265" t="s">
        <v>1874</v>
      </c>
      <c r="BL236" s="228"/>
      <c r="BM236" s="228"/>
      <c r="BX236" s="204" t="s">
        <v>1873</v>
      </c>
      <c r="BY236" s="203" t="s">
        <v>1769</v>
      </c>
      <c r="DN236" s="284"/>
      <c r="DO236" s="283"/>
      <c r="DP236" s="278"/>
      <c r="DQ236" s="282"/>
      <c r="DR236" s="281"/>
      <c r="DS236" s="280"/>
      <c r="DT236" s="279"/>
      <c r="DU236" s="278"/>
      <c r="DV236" s="194"/>
    </row>
    <row r="237" spans="1:126" ht="16.350000000000001" customHeight="1">
      <c r="A237" s="207" t="s">
        <v>2683</v>
      </c>
      <c r="B237" s="227" t="s">
        <v>12050</v>
      </c>
      <c r="D237" s="363"/>
      <c r="F237" s="207" t="s">
        <v>2549</v>
      </c>
      <c r="G237" s="220" t="s">
        <v>12049</v>
      </c>
      <c r="H237" s="223" t="s">
        <v>12048</v>
      </c>
      <c r="J237" s="222">
        <v>1</v>
      </c>
      <c r="K237" s="212">
        <v>12000</v>
      </c>
      <c r="L237" s="232">
        <f t="shared" si="23"/>
        <v>13200.000000000002</v>
      </c>
      <c r="M237" s="288" t="s">
        <v>1671</v>
      </c>
      <c r="O237" s="219"/>
      <c r="P237" s="245"/>
      <c r="Q237" s="244"/>
      <c r="R237" s="261">
        <v>320</v>
      </c>
      <c r="S237" s="242">
        <v>320</v>
      </c>
      <c r="T237" s="219" t="s">
        <v>3803</v>
      </c>
      <c r="U237" s="248">
        <f>VLOOKUP(T237,'[1]段ボール 送料'!$H$16:$X$1013,16,FALSE)</f>
        <v>1075</v>
      </c>
      <c r="V237" s="248">
        <f>VLOOKUP(T237,'[1]段ボール 送料'!$H$16:$X$1013,13,FALSE)</f>
        <v>655</v>
      </c>
      <c r="W237" s="248">
        <f>VLOOKUP(T237,'[1]段ボール 送料'!$H$16:$X$1013,14,FALSE)</f>
        <v>295</v>
      </c>
      <c r="X237" s="248">
        <f>VLOOKUP(T237,'[1]段ボール 送料'!$H$16:$X$1013,15,FALSE)</f>
        <v>125</v>
      </c>
      <c r="Y237" s="219"/>
      <c r="Z237" s="248"/>
      <c r="AA237" s="248"/>
      <c r="AB237" s="248"/>
      <c r="AC237" s="248"/>
      <c r="AD237" s="337"/>
      <c r="AE237" s="337"/>
      <c r="AF237" s="337"/>
      <c r="AG237" s="337"/>
      <c r="AH237" s="337"/>
      <c r="AI237" s="213" t="s">
        <v>2544</v>
      </c>
      <c r="AJ237" s="286" t="s">
        <v>2543</v>
      </c>
      <c r="AK237" s="228" t="s">
        <v>2542</v>
      </c>
      <c r="AL237" s="211">
        <v>1926</v>
      </c>
      <c r="AM237" s="211">
        <f t="shared" si="25"/>
        <v>1312</v>
      </c>
      <c r="AN237" s="337">
        <f>VLOOKUP(T237,'[1]段ボール 送料'!$H$16:$X$1013,6,FALSE)</f>
        <v>132</v>
      </c>
      <c r="AO237" s="337">
        <f>VLOOKUP(T237,'[1]段ボール 送料'!$H$16:$X$1013,17,FALSE)</f>
        <v>1180</v>
      </c>
      <c r="AP237" s="229" t="s">
        <v>1706</v>
      </c>
      <c r="AQ237" s="336"/>
      <c r="AR237" s="207"/>
      <c r="AS237" s="207"/>
      <c r="AT237" s="207"/>
      <c r="AU237" s="207"/>
      <c r="AV237" s="207"/>
      <c r="AW237" s="207"/>
      <c r="AX237" s="207"/>
      <c r="AY237" s="207"/>
      <c r="AZ237" s="207"/>
      <c r="BA237" s="207"/>
      <c r="BB237" s="207"/>
      <c r="BC237" s="207"/>
      <c r="BD237" s="207"/>
      <c r="BE237" s="207"/>
      <c r="BF237" s="207"/>
      <c r="BG237" s="228"/>
      <c r="BH237" s="228"/>
      <c r="BI237" s="228"/>
      <c r="BJ237" s="246"/>
      <c r="BK237" s="265" t="s">
        <v>1874</v>
      </c>
      <c r="BL237" s="228"/>
      <c r="BM237" s="228"/>
      <c r="BX237" s="204" t="s">
        <v>1873</v>
      </c>
      <c r="BY237" s="203" t="s">
        <v>1769</v>
      </c>
      <c r="DN237" s="284"/>
      <c r="DO237" s="283"/>
      <c r="DP237" s="278"/>
      <c r="DQ237" s="282"/>
      <c r="DR237" s="281"/>
      <c r="DS237" s="280"/>
      <c r="DT237" s="279"/>
      <c r="DU237" s="278"/>
      <c r="DV237" s="194"/>
    </row>
    <row r="238" spans="1:126" ht="16.350000000000001" customHeight="1">
      <c r="A238" s="207" t="s">
        <v>2548</v>
      </c>
      <c r="B238" s="227" t="s">
        <v>12047</v>
      </c>
      <c r="D238" s="363"/>
      <c r="F238" s="207" t="s">
        <v>2549</v>
      </c>
      <c r="G238" s="220" t="s">
        <v>12046</v>
      </c>
      <c r="H238" s="223" t="s">
        <v>12045</v>
      </c>
      <c r="I238" s="219" t="s">
        <v>131</v>
      </c>
      <c r="J238" s="222">
        <v>1</v>
      </c>
      <c r="K238" s="212">
        <v>23000</v>
      </c>
      <c r="L238" s="232">
        <f t="shared" si="23"/>
        <v>25300.000000000004</v>
      </c>
      <c r="M238" s="288" t="s">
        <v>1671</v>
      </c>
      <c r="O238" s="219"/>
      <c r="P238" s="245"/>
      <c r="Q238" s="244"/>
      <c r="R238" s="272">
        <v>2700</v>
      </c>
      <c r="S238" s="242">
        <v>2700</v>
      </c>
      <c r="T238" s="219" t="s">
        <v>12044</v>
      </c>
      <c r="U238" s="248">
        <f>VLOOKUP(T238,'[1]段ボール 送料'!$H$16:$X$1013,16,FALSE)</f>
        <v>1595</v>
      </c>
      <c r="V238" s="248">
        <f>VLOOKUP(T238,'[1]段ボール 送料'!$H$16:$X$1013,13,FALSE)</f>
        <v>1110</v>
      </c>
      <c r="W238" s="248">
        <f>VLOOKUP(T238,'[1]段ボール 送料'!$H$16:$X$1013,14,FALSE)</f>
        <v>250</v>
      </c>
      <c r="X238" s="248">
        <f>VLOOKUP(T238,'[1]段ボール 送料'!$H$16:$X$1013,15,FALSE)</f>
        <v>235</v>
      </c>
      <c r="Y238" s="219"/>
      <c r="Z238" s="248"/>
      <c r="AA238" s="248"/>
      <c r="AB238" s="248"/>
      <c r="AC238" s="248"/>
      <c r="AD238" s="337"/>
      <c r="AE238" s="337"/>
      <c r="AF238" s="337"/>
      <c r="AG238" s="337"/>
      <c r="AH238" s="337"/>
      <c r="AI238" s="213" t="s">
        <v>2544</v>
      </c>
      <c r="AJ238" s="286" t="s">
        <v>2543</v>
      </c>
      <c r="AK238" s="228" t="s">
        <v>2542</v>
      </c>
      <c r="AL238" s="211">
        <v>4389</v>
      </c>
      <c r="AM238" s="211">
        <f t="shared" si="25"/>
        <v>1727</v>
      </c>
      <c r="AN238" s="337">
        <f>VLOOKUP(T238,'[1]段ボール 送料'!$H$16:$X$1013,6,FALSE)</f>
        <v>407</v>
      </c>
      <c r="AO238" s="337">
        <f>VLOOKUP(T238,'[1]段ボール 送料'!$H$16:$X$1013,17,FALSE)</f>
        <v>1320</v>
      </c>
      <c r="AP238" s="229" t="s">
        <v>12043</v>
      </c>
      <c r="AQ238" s="336"/>
      <c r="AR238" s="207"/>
      <c r="AS238" s="207"/>
      <c r="AT238" s="207"/>
      <c r="AU238" s="207"/>
      <c r="AV238" s="207"/>
      <c r="AW238" s="207"/>
      <c r="AX238" s="207"/>
      <c r="AY238" s="207"/>
      <c r="AZ238" s="207"/>
      <c r="BA238" s="207"/>
      <c r="BB238" s="207"/>
      <c r="BC238" s="207"/>
      <c r="BD238" s="207"/>
      <c r="BE238" s="207"/>
      <c r="BF238" s="207"/>
      <c r="BG238" s="228"/>
      <c r="BH238" s="228"/>
      <c r="BI238" s="228"/>
      <c r="BJ238" s="246"/>
      <c r="BK238" s="265" t="s">
        <v>1874</v>
      </c>
      <c r="BL238" s="228"/>
      <c r="BM238" s="228"/>
      <c r="BX238" s="204" t="s">
        <v>1873</v>
      </c>
      <c r="BY238" s="203" t="s">
        <v>1769</v>
      </c>
      <c r="DN238" s="284"/>
      <c r="DO238" s="283"/>
      <c r="DP238" s="278"/>
      <c r="DQ238" s="282"/>
      <c r="DR238" s="281"/>
      <c r="DS238" s="280"/>
      <c r="DT238" s="279"/>
      <c r="DU238" s="278"/>
      <c r="DV238" s="194"/>
    </row>
    <row r="239" spans="1:126" ht="16.350000000000001" customHeight="1">
      <c r="A239" s="298" t="s">
        <v>2548</v>
      </c>
      <c r="B239" s="227" t="s">
        <v>12042</v>
      </c>
      <c r="D239" s="398"/>
      <c r="F239" s="414" t="s">
        <v>2549</v>
      </c>
      <c r="G239" s="220" t="s">
        <v>12041</v>
      </c>
      <c r="H239" s="223" t="s">
        <v>12040</v>
      </c>
      <c r="J239" s="222">
        <v>1</v>
      </c>
      <c r="K239" s="212">
        <v>20000</v>
      </c>
      <c r="L239" s="232">
        <f t="shared" si="23"/>
        <v>22000</v>
      </c>
      <c r="M239" s="288" t="s">
        <v>1671</v>
      </c>
      <c r="O239" s="219"/>
      <c r="P239" s="245"/>
      <c r="Q239" s="244"/>
      <c r="R239" s="272">
        <v>1400</v>
      </c>
      <c r="S239" s="242">
        <v>1400</v>
      </c>
      <c r="T239" s="219" t="s">
        <v>4683</v>
      </c>
      <c r="U239" s="248">
        <f>VLOOKUP(T239,'[1]段ボール 送料'!$H$16:$X$1013,16,FALSE)</f>
        <v>1130</v>
      </c>
      <c r="V239" s="248">
        <f>VLOOKUP(T239,'[1]段ボール 送料'!$H$16:$X$1013,13,FALSE)</f>
        <v>265</v>
      </c>
      <c r="W239" s="248">
        <f>VLOOKUP(T239,'[1]段ボール 送料'!$H$16:$X$1013,14,FALSE)</f>
        <v>265</v>
      </c>
      <c r="X239" s="248">
        <f>VLOOKUP(T239,'[1]段ボール 送料'!$H$16:$X$1013,15,FALSE)</f>
        <v>600</v>
      </c>
      <c r="Y239" s="219"/>
      <c r="Z239" s="248"/>
      <c r="AA239" s="248"/>
      <c r="AB239" s="248"/>
      <c r="AC239" s="248"/>
      <c r="AD239" s="337"/>
      <c r="AE239" s="337"/>
      <c r="AF239" s="337"/>
      <c r="AG239" s="337"/>
      <c r="AH239" s="337"/>
      <c r="AI239" s="228" t="s">
        <v>2544</v>
      </c>
      <c r="AJ239" s="286" t="s">
        <v>2543</v>
      </c>
      <c r="AK239" s="228" t="s">
        <v>2542</v>
      </c>
      <c r="AL239" s="211">
        <v>4340</v>
      </c>
      <c r="AM239" s="211">
        <f t="shared" si="25"/>
        <v>1318</v>
      </c>
      <c r="AN239" s="337">
        <f>VLOOKUP(T239,'[1]段ボール 送料'!$H$16:$X$1013,6,FALSE)</f>
        <v>138</v>
      </c>
      <c r="AO239" s="337">
        <f>VLOOKUP(T239,'[1]段ボール 送料'!$H$16:$X$1013,17,FALSE)</f>
        <v>1180</v>
      </c>
      <c r="AP239" s="229" t="s">
        <v>3190</v>
      </c>
      <c r="AQ239" s="336"/>
      <c r="AR239" s="207"/>
      <c r="AS239" s="207"/>
      <c r="AT239" s="207"/>
      <c r="AU239" s="207"/>
      <c r="AV239" s="207"/>
      <c r="AW239" s="207"/>
      <c r="AX239" s="207"/>
      <c r="AY239" s="207"/>
      <c r="AZ239" s="207"/>
      <c r="BA239" s="207"/>
      <c r="BB239" s="207"/>
      <c r="BC239" s="207"/>
      <c r="BD239" s="207"/>
      <c r="BE239" s="207"/>
      <c r="BF239" s="207"/>
      <c r="BG239" s="228"/>
      <c r="BH239" s="228"/>
      <c r="BI239" s="228"/>
      <c r="BJ239" s="246"/>
      <c r="BK239" s="265" t="s">
        <v>1874</v>
      </c>
      <c r="BL239" s="228"/>
      <c r="BM239" s="228"/>
      <c r="BX239" s="204" t="s">
        <v>1873</v>
      </c>
      <c r="BY239" s="254"/>
      <c r="BZ239" s="202" t="s">
        <v>1769</v>
      </c>
      <c r="DN239" s="284"/>
      <c r="DO239" s="283"/>
      <c r="DP239" s="278"/>
      <c r="DQ239" s="282"/>
      <c r="DR239" s="281"/>
      <c r="DS239" s="280"/>
      <c r="DT239" s="279"/>
      <c r="DU239" s="278"/>
      <c r="DV239" s="194"/>
    </row>
    <row r="240" spans="1:126" ht="16.350000000000001" customHeight="1">
      <c r="A240" s="298" t="s">
        <v>2548</v>
      </c>
      <c r="B240" s="227" t="s">
        <v>12039</v>
      </c>
      <c r="D240" s="398"/>
      <c r="F240" s="414" t="s">
        <v>2549</v>
      </c>
      <c r="G240" s="220" t="s">
        <v>12038</v>
      </c>
      <c r="H240" s="223" t="s">
        <v>12037</v>
      </c>
      <c r="J240" s="222">
        <v>1</v>
      </c>
      <c r="K240" s="212">
        <v>14999.999999999998</v>
      </c>
      <c r="L240" s="232">
        <f t="shared" si="23"/>
        <v>16500</v>
      </c>
      <c r="M240" s="288" t="s">
        <v>1671</v>
      </c>
      <c r="O240" s="219"/>
      <c r="P240" s="245"/>
      <c r="Q240" s="244"/>
      <c r="R240" s="261">
        <v>680</v>
      </c>
      <c r="S240" s="242">
        <v>680</v>
      </c>
      <c r="T240" s="219" t="s">
        <v>2955</v>
      </c>
      <c r="U240" s="248">
        <f>VLOOKUP(T240,'[1]段ボール 送料'!$H$16:$X$1013,16,FALSE)</f>
        <v>730</v>
      </c>
      <c r="V240" s="248">
        <f>VLOOKUP(T240,'[1]段ボール 送料'!$H$16:$X$1013,13,FALSE)</f>
        <v>200</v>
      </c>
      <c r="W240" s="248">
        <f>VLOOKUP(T240,'[1]段ボール 送料'!$H$16:$X$1013,14,FALSE)</f>
        <v>200</v>
      </c>
      <c r="X240" s="248">
        <f>VLOOKUP(T240,'[1]段ボール 送料'!$H$16:$X$1013,15,FALSE)</f>
        <v>330</v>
      </c>
      <c r="Y240" s="219"/>
      <c r="Z240" s="248"/>
      <c r="AA240" s="248"/>
      <c r="AB240" s="248"/>
      <c r="AC240" s="248"/>
      <c r="AD240" s="337"/>
      <c r="AE240" s="337"/>
      <c r="AF240" s="337"/>
      <c r="AG240" s="337"/>
      <c r="AH240" s="337"/>
      <c r="AI240" s="228" t="s">
        <v>2544</v>
      </c>
      <c r="AJ240" s="286" t="s">
        <v>2543</v>
      </c>
      <c r="AK240" s="228" t="s">
        <v>2542</v>
      </c>
      <c r="AL240" s="211">
        <v>3386</v>
      </c>
      <c r="AM240" s="211">
        <f t="shared" si="25"/>
        <v>749</v>
      </c>
      <c r="AN240" s="337">
        <f>VLOOKUP(T240,'[1]段ボール 送料'!$H$16:$X$1013,6,FALSE)</f>
        <v>79</v>
      </c>
      <c r="AO240" s="337">
        <f>VLOOKUP(T240,'[1]段ボール 送料'!$H$16:$X$1013,17,FALSE)</f>
        <v>670</v>
      </c>
      <c r="AP240" s="229" t="s">
        <v>3190</v>
      </c>
      <c r="AQ240" s="336"/>
      <c r="AR240" s="207"/>
      <c r="AS240" s="207"/>
      <c r="AT240" s="207"/>
      <c r="AU240" s="207"/>
      <c r="AV240" s="207"/>
      <c r="AW240" s="207"/>
      <c r="AX240" s="207"/>
      <c r="AY240" s="207"/>
      <c r="AZ240" s="207"/>
      <c r="BA240" s="207"/>
      <c r="BB240" s="207"/>
      <c r="BC240" s="207"/>
      <c r="BD240" s="207"/>
      <c r="BE240" s="207"/>
      <c r="BF240" s="207"/>
      <c r="BG240" s="228"/>
      <c r="BH240" s="228"/>
      <c r="BI240" s="228"/>
      <c r="BJ240" s="246"/>
      <c r="BK240" s="265" t="s">
        <v>1874</v>
      </c>
      <c r="BL240" s="228"/>
      <c r="BM240" s="228"/>
      <c r="BX240" s="204" t="s">
        <v>1873</v>
      </c>
      <c r="BY240" s="254"/>
      <c r="BZ240" s="202" t="s">
        <v>1769</v>
      </c>
      <c r="DN240" s="284"/>
      <c r="DO240" s="283"/>
      <c r="DP240" s="278"/>
      <c r="DQ240" s="282"/>
      <c r="DR240" s="281"/>
      <c r="DS240" s="280"/>
      <c r="DT240" s="279"/>
      <c r="DU240" s="278"/>
      <c r="DV240" s="194"/>
    </row>
    <row r="241" spans="1:125" ht="16.350000000000001" customHeight="1">
      <c r="A241" s="207" t="s">
        <v>12028</v>
      </c>
      <c r="B241" s="227" t="s">
        <v>12036</v>
      </c>
      <c r="D241" s="398"/>
      <c r="F241" s="207" t="s">
        <v>11989</v>
      </c>
      <c r="G241" s="220" t="s">
        <v>12035</v>
      </c>
      <c r="H241" s="223" t="s">
        <v>12032</v>
      </c>
      <c r="J241" s="225">
        <v>1</v>
      </c>
      <c r="K241" s="610">
        <v>7500</v>
      </c>
      <c r="L241" s="232">
        <f t="shared" si="23"/>
        <v>8250</v>
      </c>
      <c r="M241" s="288" t="s">
        <v>1671</v>
      </c>
      <c r="O241" s="219" t="s">
        <v>12031</v>
      </c>
      <c r="P241" s="245"/>
      <c r="Q241" s="244"/>
      <c r="R241" s="289">
        <v>160</v>
      </c>
      <c r="S241" s="242">
        <v>160</v>
      </c>
      <c r="T241" s="219" t="s">
        <v>12011</v>
      </c>
      <c r="U241" s="248">
        <f>VLOOKUP(T241,'[1]段ボール 送料'!$H$16:$X$1013,16,FALSE)</f>
        <v>780</v>
      </c>
      <c r="V241" s="248">
        <f>VLOOKUP(T241,'[1]段ボール 送料'!$H$16:$X$1013,13,FALSE)</f>
        <v>260</v>
      </c>
      <c r="W241" s="248">
        <f>VLOOKUP(T241,'[1]段ボール 送料'!$H$16:$X$1013,14,FALSE)</f>
        <v>260</v>
      </c>
      <c r="X241" s="248">
        <f>VLOOKUP(T241,'[1]段ボール 送料'!$H$16:$X$1013,15,FALSE)</f>
        <v>260</v>
      </c>
      <c r="Y241" s="219"/>
      <c r="Z241" s="287"/>
      <c r="AA241" s="287"/>
      <c r="AB241" s="287"/>
      <c r="AC241" s="287"/>
      <c r="AD241" s="211"/>
      <c r="AE241" s="211"/>
      <c r="AF241" s="211"/>
      <c r="AG241" s="211"/>
      <c r="AH241" s="211"/>
      <c r="AI241" s="213" t="s">
        <v>2544</v>
      </c>
      <c r="AJ241" s="286" t="s">
        <v>2543</v>
      </c>
      <c r="AK241" s="228" t="s">
        <v>2542</v>
      </c>
      <c r="AL241" s="211">
        <v>1357</v>
      </c>
      <c r="AM241" s="211">
        <f t="shared" si="25"/>
        <v>753</v>
      </c>
      <c r="AN241" s="337">
        <f>VLOOKUP(T241,'[1]段ボール 送料'!$H$16:$X$1013,6,FALSE)</f>
        <v>83</v>
      </c>
      <c r="AO241" s="337">
        <f>VLOOKUP(T241,'[1]段ボール 送料'!$H$16:$X$1013,17,FALSE)</f>
        <v>670</v>
      </c>
      <c r="AP241" s="229" t="s">
        <v>1706</v>
      </c>
      <c r="AQ241" s="663">
        <v>1</v>
      </c>
      <c r="AR241" s="207"/>
      <c r="AS241" s="207"/>
      <c r="AT241" s="207"/>
      <c r="AU241" s="207"/>
      <c r="AV241" s="207"/>
      <c r="AW241" s="207"/>
      <c r="AX241" s="207"/>
      <c r="AY241" s="207"/>
      <c r="AZ241" s="207"/>
      <c r="BA241" s="207"/>
      <c r="BB241" s="207"/>
      <c r="BC241" s="207"/>
      <c r="BD241" s="207"/>
      <c r="BE241" s="207"/>
      <c r="BF241" s="207"/>
      <c r="BG241" s="228"/>
      <c r="BH241" s="228"/>
      <c r="BI241" s="228"/>
      <c r="BJ241" s="246"/>
      <c r="BL241" s="228"/>
      <c r="BM241" s="228"/>
      <c r="CY241" s="200" t="s">
        <v>1769</v>
      </c>
      <c r="DN241" s="284"/>
      <c r="DO241" s="283"/>
      <c r="DP241" s="278"/>
      <c r="DQ241" s="278"/>
      <c r="DR241" s="281"/>
      <c r="DS241" s="280"/>
      <c r="DT241" s="280"/>
      <c r="DU241" s="278"/>
    </row>
    <row r="242" spans="1:125" ht="16.350000000000001" customHeight="1">
      <c r="A242" s="207" t="s">
        <v>12028</v>
      </c>
      <c r="B242" s="227" t="s">
        <v>12034</v>
      </c>
      <c r="D242" s="398"/>
      <c r="F242" s="207" t="s">
        <v>11989</v>
      </c>
      <c r="G242" s="220" t="s">
        <v>12033</v>
      </c>
      <c r="H242" s="223" t="s">
        <v>12032</v>
      </c>
      <c r="J242" s="225">
        <v>1</v>
      </c>
      <c r="K242" s="610">
        <v>7500</v>
      </c>
      <c r="L242" s="232">
        <f t="shared" si="23"/>
        <v>8250</v>
      </c>
      <c r="M242" s="288" t="s">
        <v>1671</v>
      </c>
      <c r="O242" s="219" t="s">
        <v>12031</v>
      </c>
      <c r="P242" s="245"/>
      <c r="Q242" s="244"/>
      <c r="R242" s="289">
        <v>160</v>
      </c>
      <c r="S242" s="242">
        <v>160</v>
      </c>
      <c r="T242" s="219" t="s">
        <v>12011</v>
      </c>
      <c r="U242" s="248">
        <f>VLOOKUP(T242,'[1]段ボール 送料'!$H$16:$X$1013,16,FALSE)</f>
        <v>780</v>
      </c>
      <c r="V242" s="248">
        <f>VLOOKUP(T242,'[1]段ボール 送料'!$H$16:$X$1013,13,FALSE)</f>
        <v>260</v>
      </c>
      <c r="W242" s="248">
        <f>VLOOKUP(T242,'[1]段ボール 送料'!$H$16:$X$1013,14,FALSE)</f>
        <v>260</v>
      </c>
      <c r="X242" s="248">
        <f>VLOOKUP(T242,'[1]段ボール 送料'!$H$16:$X$1013,15,FALSE)</f>
        <v>260</v>
      </c>
      <c r="Y242" s="219"/>
      <c r="Z242" s="287"/>
      <c r="AA242" s="287"/>
      <c r="AB242" s="287"/>
      <c r="AC242" s="287"/>
      <c r="AD242" s="211"/>
      <c r="AE242" s="211"/>
      <c r="AF242" s="211"/>
      <c r="AG242" s="211"/>
      <c r="AH242" s="211"/>
      <c r="AI242" s="213" t="s">
        <v>2544</v>
      </c>
      <c r="AJ242" s="286" t="s">
        <v>2543</v>
      </c>
      <c r="AK242" s="228" t="s">
        <v>2542</v>
      </c>
      <c r="AL242" s="211">
        <v>1357</v>
      </c>
      <c r="AM242" s="211">
        <f t="shared" si="25"/>
        <v>753</v>
      </c>
      <c r="AN242" s="337">
        <f>VLOOKUP(T242,'[1]段ボール 送料'!$H$16:$X$1013,6,FALSE)</f>
        <v>83</v>
      </c>
      <c r="AO242" s="337">
        <f>VLOOKUP(T242,'[1]段ボール 送料'!$H$16:$X$1013,17,FALSE)</f>
        <v>670</v>
      </c>
      <c r="AP242" s="229" t="s">
        <v>1706</v>
      </c>
      <c r="AQ242" s="663">
        <v>1</v>
      </c>
      <c r="AR242" s="207"/>
      <c r="AS242" s="207"/>
      <c r="AT242" s="207"/>
      <c r="AU242" s="207"/>
      <c r="AV242" s="207"/>
      <c r="AW242" s="207"/>
      <c r="AX242" s="207"/>
      <c r="AY242" s="207"/>
      <c r="AZ242" s="207"/>
      <c r="BA242" s="207"/>
      <c r="BB242" s="207"/>
      <c r="BC242" s="207"/>
      <c r="BD242" s="207"/>
      <c r="BE242" s="207"/>
      <c r="BF242" s="207"/>
      <c r="BG242" s="228"/>
      <c r="BH242" s="228"/>
      <c r="BI242" s="228"/>
      <c r="BJ242" s="246"/>
      <c r="BL242" s="228"/>
      <c r="BM242" s="228"/>
      <c r="CY242" s="200" t="s">
        <v>1769</v>
      </c>
      <c r="DN242" s="284"/>
      <c r="DO242" s="283"/>
      <c r="DP242" s="278"/>
      <c r="DQ242" s="278"/>
      <c r="DR242" s="281"/>
      <c r="DS242" s="280"/>
      <c r="DT242" s="280"/>
      <c r="DU242" s="278"/>
    </row>
    <row r="243" spans="1:125" ht="16.350000000000001" customHeight="1">
      <c r="A243" s="207" t="s">
        <v>12028</v>
      </c>
      <c r="B243" s="227" t="s">
        <v>12030</v>
      </c>
      <c r="D243" s="363"/>
      <c r="F243" s="207" t="s">
        <v>11989</v>
      </c>
      <c r="G243" s="220" t="s">
        <v>12029</v>
      </c>
      <c r="H243" s="223" t="s">
        <v>12025</v>
      </c>
      <c r="J243" s="225">
        <v>1</v>
      </c>
      <c r="K243" s="610">
        <v>12000</v>
      </c>
      <c r="L243" s="232">
        <f t="shared" si="23"/>
        <v>13200.000000000002</v>
      </c>
      <c r="M243" s="288" t="s">
        <v>1671</v>
      </c>
      <c r="O243" s="219" t="s">
        <v>12024</v>
      </c>
      <c r="P243" s="245"/>
      <c r="Q243" s="244"/>
      <c r="R243" s="289">
        <v>490</v>
      </c>
      <c r="S243" s="242">
        <v>490</v>
      </c>
      <c r="T243" s="219" t="s">
        <v>4697</v>
      </c>
      <c r="U243" s="248">
        <f>VLOOKUP(T243,'[1]段ボール 送料'!$H$16:$X$1013,16,FALSE)</f>
        <v>990</v>
      </c>
      <c r="V243" s="248">
        <f>VLOOKUP(T243,'[1]段ボール 送料'!$H$16:$X$1013,13,FALSE)</f>
        <v>330</v>
      </c>
      <c r="W243" s="248">
        <f>VLOOKUP(T243,'[1]段ボール 送料'!$H$16:$X$1013,14,FALSE)</f>
        <v>330</v>
      </c>
      <c r="X243" s="248">
        <f>VLOOKUP(T243,'[1]段ボール 送料'!$H$16:$X$1013,15,FALSE)</f>
        <v>330</v>
      </c>
      <c r="Y243" s="219"/>
      <c r="Z243" s="287"/>
      <c r="AA243" s="287"/>
      <c r="AB243" s="287"/>
      <c r="AC243" s="287"/>
      <c r="AD243" s="211"/>
      <c r="AE243" s="211"/>
      <c r="AF243" s="211"/>
      <c r="AG243" s="211"/>
      <c r="AH243" s="211"/>
      <c r="AI243" s="213" t="s">
        <v>2544</v>
      </c>
      <c r="AJ243" s="286" t="s">
        <v>2543</v>
      </c>
      <c r="AK243" s="228" t="s">
        <v>2542</v>
      </c>
      <c r="AL243" s="211">
        <v>2127</v>
      </c>
      <c r="AM243" s="211">
        <f t="shared" si="25"/>
        <v>984</v>
      </c>
      <c r="AN243" s="337">
        <f>VLOOKUP(T243,'[1]段ボール 送料'!$H$16:$X$1013,6,FALSE)</f>
        <v>94</v>
      </c>
      <c r="AO243" s="337">
        <f>VLOOKUP(T243,'[1]段ボール 送料'!$H$16:$X$1013,17,FALSE)</f>
        <v>890</v>
      </c>
      <c r="AP243" s="229" t="s">
        <v>11998</v>
      </c>
      <c r="AQ243" s="663">
        <v>1</v>
      </c>
      <c r="AR243" s="207"/>
      <c r="AS243" s="207"/>
      <c r="AT243" s="207"/>
      <c r="AU243" s="207"/>
      <c r="AV243" s="207"/>
      <c r="AW243" s="207"/>
      <c r="AX243" s="207"/>
      <c r="AY243" s="207"/>
      <c r="AZ243" s="207"/>
      <c r="BA243" s="207"/>
      <c r="BB243" s="207"/>
      <c r="BC243" s="207"/>
      <c r="BD243" s="207"/>
      <c r="BE243" s="207"/>
      <c r="BF243" s="207"/>
      <c r="BG243" s="228"/>
      <c r="BH243" s="228"/>
      <c r="BI243" s="228"/>
      <c r="BJ243" s="246"/>
      <c r="BL243" s="228"/>
      <c r="BM243" s="228"/>
      <c r="CY243" s="200" t="s">
        <v>1769</v>
      </c>
      <c r="DN243" s="284"/>
      <c r="DO243" s="283"/>
      <c r="DP243" s="278"/>
      <c r="DQ243" s="278"/>
      <c r="DR243" s="281"/>
      <c r="DS243" s="280"/>
      <c r="DT243" s="280"/>
      <c r="DU243" s="278"/>
    </row>
    <row r="244" spans="1:125" ht="16.350000000000001" customHeight="1">
      <c r="A244" s="207" t="s">
        <v>12028</v>
      </c>
      <c r="B244" s="227" t="s">
        <v>12027</v>
      </c>
      <c r="D244" s="363"/>
      <c r="F244" s="207" t="s">
        <v>11989</v>
      </c>
      <c r="G244" s="220" t="s">
        <v>12026</v>
      </c>
      <c r="H244" s="223" t="s">
        <v>12025</v>
      </c>
      <c r="J244" s="225">
        <v>1</v>
      </c>
      <c r="K244" s="610">
        <v>12000</v>
      </c>
      <c r="L244" s="232">
        <f t="shared" si="23"/>
        <v>13200.000000000002</v>
      </c>
      <c r="M244" s="288" t="s">
        <v>1671</v>
      </c>
      <c r="O244" s="219" t="s">
        <v>12024</v>
      </c>
      <c r="P244" s="245"/>
      <c r="Q244" s="244"/>
      <c r="R244" s="289">
        <v>490</v>
      </c>
      <c r="S244" s="242">
        <v>490</v>
      </c>
      <c r="T244" s="219" t="s">
        <v>4697</v>
      </c>
      <c r="U244" s="248">
        <f>VLOOKUP(T244,'[1]段ボール 送料'!$H$16:$X$1013,16,FALSE)</f>
        <v>990</v>
      </c>
      <c r="V244" s="248">
        <f>VLOOKUP(T244,'[1]段ボール 送料'!$H$16:$X$1013,13,FALSE)</f>
        <v>330</v>
      </c>
      <c r="W244" s="248">
        <f>VLOOKUP(T244,'[1]段ボール 送料'!$H$16:$X$1013,14,FALSE)</f>
        <v>330</v>
      </c>
      <c r="X244" s="248">
        <f>VLOOKUP(T244,'[1]段ボール 送料'!$H$16:$X$1013,15,FALSE)</f>
        <v>330</v>
      </c>
      <c r="Y244" s="219"/>
      <c r="Z244" s="287"/>
      <c r="AA244" s="287"/>
      <c r="AB244" s="287"/>
      <c r="AC244" s="287"/>
      <c r="AD244" s="211"/>
      <c r="AE244" s="211"/>
      <c r="AF244" s="211"/>
      <c r="AG244" s="211"/>
      <c r="AH244" s="211"/>
      <c r="AI244" s="213" t="s">
        <v>2544</v>
      </c>
      <c r="AJ244" s="286" t="s">
        <v>2543</v>
      </c>
      <c r="AK244" s="228" t="s">
        <v>2542</v>
      </c>
      <c r="AL244" s="211">
        <v>2127</v>
      </c>
      <c r="AM244" s="211">
        <f t="shared" si="25"/>
        <v>984</v>
      </c>
      <c r="AN244" s="337">
        <f>VLOOKUP(T244,'[1]段ボール 送料'!$H$16:$X$1013,6,FALSE)</f>
        <v>94</v>
      </c>
      <c r="AO244" s="337">
        <f>VLOOKUP(T244,'[1]段ボール 送料'!$H$16:$X$1013,17,FALSE)</f>
        <v>890</v>
      </c>
      <c r="AP244" s="229" t="s">
        <v>11998</v>
      </c>
      <c r="AQ244" s="663">
        <v>1</v>
      </c>
      <c r="AR244" s="207"/>
      <c r="AS244" s="207"/>
      <c r="AT244" s="207"/>
      <c r="AU244" s="207"/>
      <c r="AV244" s="207"/>
      <c r="AW244" s="207"/>
      <c r="AX244" s="207"/>
      <c r="AY244" s="207"/>
      <c r="AZ244" s="207"/>
      <c r="BA244" s="207"/>
      <c r="BB244" s="207"/>
      <c r="BC244" s="207"/>
      <c r="BD244" s="207"/>
      <c r="BE244" s="207"/>
      <c r="BF244" s="207"/>
      <c r="BG244" s="228"/>
      <c r="BH244" s="228"/>
      <c r="BI244" s="228"/>
      <c r="BJ244" s="246"/>
      <c r="BL244" s="228"/>
      <c r="BM244" s="228"/>
      <c r="CY244" s="200" t="s">
        <v>1769</v>
      </c>
      <c r="DN244" s="284"/>
      <c r="DO244" s="283"/>
      <c r="DP244" s="278"/>
      <c r="DQ244" s="278"/>
      <c r="DR244" s="281"/>
      <c r="DS244" s="280"/>
      <c r="DT244" s="280"/>
      <c r="DU244" s="278"/>
    </row>
    <row r="245" spans="1:125" ht="16.350000000000001" customHeight="1">
      <c r="A245" s="207" t="s">
        <v>11988</v>
      </c>
      <c r="B245" s="227" t="s">
        <v>12023</v>
      </c>
      <c r="D245" s="363"/>
      <c r="F245" s="207" t="s">
        <v>11989</v>
      </c>
      <c r="G245" s="220" t="s">
        <v>12022</v>
      </c>
      <c r="H245" s="223" t="s">
        <v>12019</v>
      </c>
      <c r="J245" s="225">
        <v>1</v>
      </c>
      <c r="K245" s="610">
        <v>7500</v>
      </c>
      <c r="L245" s="232">
        <f t="shared" si="23"/>
        <v>8250</v>
      </c>
      <c r="M245" s="288" t="s">
        <v>1671</v>
      </c>
      <c r="O245" s="219" t="s">
        <v>12018</v>
      </c>
      <c r="P245" s="245"/>
      <c r="Q245" s="244"/>
      <c r="R245" s="289">
        <v>270</v>
      </c>
      <c r="S245" s="242">
        <v>270</v>
      </c>
      <c r="T245" s="219" t="s">
        <v>12011</v>
      </c>
      <c r="U245" s="248">
        <f>VLOOKUP(T245,'[1]段ボール 送料'!$H$16:$X$1013,16,FALSE)</f>
        <v>780</v>
      </c>
      <c r="V245" s="248">
        <f>VLOOKUP(T245,'[1]段ボール 送料'!$H$16:$X$1013,13,FALSE)</f>
        <v>260</v>
      </c>
      <c r="W245" s="248">
        <f>VLOOKUP(T245,'[1]段ボール 送料'!$H$16:$X$1013,14,FALSE)</f>
        <v>260</v>
      </c>
      <c r="X245" s="248">
        <f>VLOOKUP(T245,'[1]段ボール 送料'!$H$16:$X$1013,15,FALSE)</f>
        <v>260</v>
      </c>
      <c r="Y245" s="219"/>
      <c r="Z245" s="287"/>
      <c r="AA245" s="287"/>
      <c r="AB245" s="287"/>
      <c r="AC245" s="287"/>
      <c r="AD245" s="211"/>
      <c r="AE245" s="211"/>
      <c r="AF245" s="211"/>
      <c r="AG245" s="211"/>
      <c r="AH245" s="211"/>
      <c r="AI245" s="213" t="s">
        <v>2544</v>
      </c>
      <c r="AJ245" s="286" t="s">
        <v>2543</v>
      </c>
      <c r="AK245" s="228" t="s">
        <v>2542</v>
      </c>
      <c r="AL245" s="211">
        <v>1345</v>
      </c>
      <c r="AM245" s="211">
        <f t="shared" si="25"/>
        <v>753</v>
      </c>
      <c r="AN245" s="337">
        <f>VLOOKUP(T245,'[1]段ボール 送料'!$H$16:$X$1013,6,FALSE)</f>
        <v>83</v>
      </c>
      <c r="AO245" s="337">
        <f>VLOOKUP(T245,'[1]段ボール 送料'!$H$16:$X$1013,17,FALSE)</f>
        <v>670</v>
      </c>
      <c r="AP245" s="229" t="s">
        <v>11998</v>
      </c>
      <c r="AQ245" s="663">
        <v>1</v>
      </c>
      <c r="AR245" s="207"/>
      <c r="AS245" s="207"/>
      <c r="AT245" s="207"/>
      <c r="AU245" s="207"/>
      <c r="AV245" s="207"/>
      <c r="AW245" s="207"/>
      <c r="AX245" s="207"/>
      <c r="AY245" s="207"/>
      <c r="AZ245" s="207"/>
      <c r="BA245" s="207"/>
      <c r="BB245" s="207"/>
      <c r="BC245" s="207"/>
      <c r="BD245" s="207"/>
      <c r="BE245" s="207"/>
      <c r="BF245" s="207"/>
      <c r="BG245" s="228"/>
      <c r="BH245" s="228"/>
      <c r="BI245" s="228"/>
      <c r="BJ245" s="246"/>
      <c r="BL245" s="228"/>
      <c r="BM245" s="228"/>
      <c r="CY245" s="200" t="s">
        <v>1769</v>
      </c>
      <c r="DN245" s="284"/>
      <c r="DO245" s="283"/>
      <c r="DP245" s="278"/>
      <c r="DQ245" s="278"/>
      <c r="DR245" s="281"/>
      <c r="DS245" s="280"/>
      <c r="DT245" s="280"/>
      <c r="DU245" s="278"/>
    </row>
    <row r="246" spans="1:125" ht="16.350000000000001" customHeight="1">
      <c r="A246" s="207" t="s">
        <v>11988</v>
      </c>
      <c r="B246" s="227" t="s">
        <v>12021</v>
      </c>
      <c r="D246" s="363"/>
      <c r="F246" s="207" t="s">
        <v>11989</v>
      </c>
      <c r="G246" s="220" t="s">
        <v>12020</v>
      </c>
      <c r="H246" s="223" t="s">
        <v>12019</v>
      </c>
      <c r="J246" s="225">
        <v>1</v>
      </c>
      <c r="K246" s="610">
        <v>7500</v>
      </c>
      <c r="L246" s="232">
        <f t="shared" si="23"/>
        <v>8250</v>
      </c>
      <c r="M246" s="288" t="s">
        <v>1671</v>
      </c>
      <c r="O246" s="219" t="s">
        <v>12018</v>
      </c>
      <c r="P246" s="245"/>
      <c r="Q246" s="244"/>
      <c r="R246" s="289">
        <v>270</v>
      </c>
      <c r="S246" s="242">
        <v>270</v>
      </c>
      <c r="T246" s="219" t="s">
        <v>12011</v>
      </c>
      <c r="U246" s="248">
        <f>VLOOKUP(T246,'[1]段ボール 送料'!$H$16:$X$1013,16,FALSE)</f>
        <v>780</v>
      </c>
      <c r="V246" s="248">
        <f>VLOOKUP(T246,'[1]段ボール 送料'!$H$16:$X$1013,13,FALSE)</f>
        <v>260</v>
      </c>
      <c r="W246" s="248">
        <f>VLOOKUP(T246,'[1]段ボール 送料'!$H$16:$X$1013,14,FALSE)</f>
        <v>260</v>
      </c>
      <c r="X246" s="248">
        <f>VLOOKUP(T246,'[1]段ボール 送料'!$H$16:$X$1013,15,FALSE)</f>
        <v>260</v>
      </c>
      <c r="Y246" s="219"/>
      <c r="Z246" s="287"/>
      <c r="AA246" s="287"/>
      <c r="AB246" s="287"/>
      <c r="AC246" s="287"/>
      <c r="AD246" s="211"/>
      <c r="AE246" s="211"/>
      <c r="AF246" s="211"/>
      <c r="AG246" s="211"/>
      <c r="AH246" s="211"/>
      <c r="AI246" s="213" t="s">
        <v>2544</v>
      </c>
      <c r="AJ246" s="286" t="s">
        <v>2543</v>
      </c>
      <c r="AK246" s="228" t="s">
        <v>2542</v>
      </c>
      <c r="AL246" s="211">
        <v>1345</v>
      </c>
      <c r="AM246" s="211">
        <f t="shared" si="25"/>
        <v>753</v>
      </c>
      <c r="AN246" s="337">
        <f>VLOOKUP(T246,'[1]段ボール 送料'!$H$16:$X$1013,6,FALSE)</f>
        <v>83</v>
      </c>
      <c r="AO246" s="337">
        <f>VLOOKUP(T246,'[1]段ボール 送料'!$H$16:$X$1013,17,FALSE)</f>
        <v>670</v>
      </c>
      <c r="AP246" s="229" t="s">
        <v>11998</v>
      </c>
      <c r="AQ246" s="663">
        <v>1</v>
      </c>
      <c r="AR246" s="207"/>
      <c r="AS246" s="207"/>
      <c r="AT246" s="207"/>
      <c r="AU246" s="207"/>
      <c r="AV246" s="207"/>
      <c r="AW246" s="207"/>
      <c r="AX246" s="207"/>
      <c r="AY246" s="207"/>
      <c r="AZ246" s="207"/>
      <c r="BA246" s="207"/>
      <c r="BB246" s="207"/>
      <c r="BC246" s="207"/>
      <c r="BD246" s="207"/>
      <c r="BE246" s="207"/>
      <c r="BF246" s="207"/>
      <c r="BG246" s="228"/>
      <c r="BH246" s="228"/>
      <c r="BI246" s="228"/>
      <c r="BJ246" s="246"/>
      <c r="BL246" s="228"/>
      <c r="BM246" s="228"/>
      <c r="CY246" s="200" t="s">
        <v>1769</v>
      </c>
      <c r="DN246" s="284"/>
      <c r="DO246" s="283"/>
      <c r="DP246" s="278"/>
      <c r="DQ246" s="278"/>
      <c r="DR246" s="281"/>
      <c r="DS246" s="280"/>
      <c r="DT246" s="280"/>
      <c r="DU246" s="278"/>
    </row>
    <row r="247" spans="1:125" ht="27.75" customHeight="1">
      <c r="A247" s="207" t="s">
        <v>11988</v>
      </c>
      <c r="B247" s="227" t="s">
        <v>12017</v>
      </c>
      <c r="D247" s="363"/>
      <c r="F247" s="207" t="s">
        <v>11989</v>
      </c>
      <c r="G247" s="220" t="s">
        <v>12016</v>
      </c>
      <c r="H247" s="223" t="s">
        <v>12013</v>
      </c>
      <c r="J247" s="225">
        <v>1</v>
      </c>
      <c r="K247" s="610">
        <v>8500</v>
      </c>
      <c r="L247" s="232">
        <f t="shared" si="23"/>
        <v>9350</v>
      </c>
      <c r="M247" s="288" t="s">
        <v>1671</v>
      </c>
      <c r="O247" s="219" t="s">
        <v>12012</v>
      </c>
      <c r="P247" s="245"/>
      <c r="Q247" s="244"/>
      <c r="R247" s="289">
        <v>270</v>
      </c>
      <c r="S247" s="242">
        <v>270</v>
      </c>
      <c r="T247" s="219" t="s">
        <v>12011</v>
      </c>
      <c r="U247" s="248">
        <f>VLOOKUP(T247,'[1]段ボール 送料'!$H$16:$X$1013,16,FALSE)</f>
        <v>780</v>
      </c>
      <c r="V247" s="248">
        <f>VLOOKUP(T247,'[1]段ボール 送料'!$H$16:$X$1013,13,FALSE)</f>
        <v>260</v>
      </c>
      <c r="W247" s="248">
        <f>VLOOKUP(T247,'[1]段ボール 送料'!$H$16:$X$1013,14,FALSE)</f>
        <v>260</v>
      </c>
      <c r="X247" s="248">
        <f>VLOOKUP(T247,'[1]段ボール 送料'!$H$16:$X$1013,15,FALSE)</f>
        <v>260</v>
      </c>
      <c r="Y247" s="219"/>
      <c r="Z247" s="287"/>
      <c r="AA247" s="287"/>
      <c r="AB247" s="287"/>
      <c r="AC247" s="287"/>
      <c r="AD247" s="211"/>
      <c r="AE247" s="211"/>
      <c r="AF247" s="211"/>
      <c r="AG247" s="211"/>
      <c r="AH247" s="211"/>
      <c r="AI247" s="213" t="s">
        <v>2544</v>
      </c>
      <c r="AJ247" s="286" t="s">
        <v>2543</v>
      </c>
      <c r="AK247" s="228" t="s">
        <v>2542</v>
      </c>
      <c r="AL247" s="211">
        <v>1815</v>
      </c>
      <c r="AM247" s="211">
        <f t="shared" si="25"/>
        <v>753</v>
      </c>
      <c r="AN247" s="337">
        <f>VLOOKUP(T247,'[1]段ボール 送料'!$H$16:$X$1013,6,FALSE)</f>
        <v>83</v>
      </c>
      <c r="AO247" s="337">
        <f>VLOOKUP(T247,'[1]段ボール 送料'!$H$16:$X$1013,17,FALSE)</f>
        <v>670</v>
      </c>
      <c r="AP247" s="229" t="s">
        <v>11998</v>
      </c>
      <c r="AQ247" s="663">
        <v>1</v>
      </c>
      <c r="AR247" s="207"/>
      <c r="AS247" s="207"/>
      <c r="AT247" s="207"/>
      <c r="AU247" s="207"/>
      <c r="AV247" s="207"/>
      <c r="AW247" s="207"/>
      <c r="AX247" s="207"/>
      <c r="AY247" s="207"/>
      <c r="AZ247" s="207"/>
      <c r="BA247" s="207"/>
      <c r="BB247" s="207"/>
      <c r="BC247" s="207"/>
      <c r="BD247" s="207"/>
      <c r="BE247" s="207"/>
      <c r="BF247" s="207"/>
      <c r="BG247" s="228"/>
      <c r="BH247" s="228"/>
      <c r="BI247" s="228"/>
      <c r="BJ247" s="246"/>
      <c r="BL247" s="228"/>
      <c r="BM247" s="228"/>
      <c r="CY247" s="200" t="s">
        <v>1769</v>
      </c>
      <c r="DN247" s="284"/>
      <c r="DO247" s="283"/>
      <c r="DP247" s="278"/>
      <c r="DQ247" s="278"/>
      <c r="DR247" s="281"/>
      <c r="DS247" s="280"/>
      <c r="DT247" s="280"/>
      <c r="DU247" s="278"/>
    </row>
    <row r="248" spans="1:125" ht="27.75" customHeight="1">
      <c r="A248" s="207" t="s">
        <v>11988</v>
      </c>
      <c r="B248" s="227" t="s">
        <v>12015</v>
      </c>
      <c r="D248" s="363"/>
      <c r="F248" s="207" t="s">
        <v>11989</v>
      </c>
      <c r="G248" s="220" t="s">
        <v>12014</v>
      </c>
      <c r="H248" s="223" t="s">
        <v>12013</v>
      </c>
      <c r="J248" s="225">
        <v>1</v>
      </c>
      <c r="K248" s="610">
        <v>8500</v>
      </c>
      <c r="L248" s="232">
        <f t="shared" si="23"/>
        <v>9350</v>
      </c>
      <c r="M248" s="288" t="s">
        <v>1671</v>
      </c>
      <c r="O248" s="219" t="s">
        <v>12012</v>
      </c>
      <c r="P248" s="245"/>
      <c r="Q248" s="244"/>
      <c r="R248" s="289">
        <v>270</v>
      </c>
      <c r="S248" s="242">
        <v>270</v>
      </c>
      <c r="T248" s="219" t="s">
        <v>12011</v>
      </c>
      <c r="U248" s="248">
        <f>VLOOKUP(T248,'[1]段ボール 送料'!$H$16:$X$1013,16,FALSE)</f>
        <v>780</v>
      </c>
      <c r="V248" s="248">
        <f>VLOOKUP(T248,'[1]段ボール 送料'!$H$16:$X$1013,13,FALSE)</f>
        <v>260</v>
      </c>
      <c r="W248" s="248">
        <f>VLOOKUP(T248,'[1]段ボール 送料'!$H$16:$X$1013,14,FALSE)</f>
        <v>260</v>
      </c>
      <c r="X248" s="248">
        <f>VLOOKUP(T248,'[1]段ボール 送料'!$H$16:$X$1013,15,FALSE)</f>
        <v>260</v>
      </c>
      <c r="Y248" s="219"/>
      <c r="Z248" s="287"/>
      <c r="AA248" s="287"/>
      <c r="AB248" s="287"/>
      <c r="AC248" s="287"/>
      <c r="AD248" s="211"/>
      <c r="AE248" s="211"/>
      <c r="AF248" s="211"/>
      <c r="AG248" s="211"/>
      <c r="AH248" s="211"/>
      <c r="AI248" s="213" t="s">
        <v>2544</v>
      </c>
      <c r="AJ248" s="286" t="s">
        <v>2543</v>
      </c>
      <c r="AK248" s="228" t="s">
        <v>2542</v>
      </c>
      <c r="AL248" s="211">
        <v>1815</v>
      </c>
      <c r="AM248" s="211">
        <f t="shared" si="25"/>
        <v>753</v>
      </c>
      <c r="AN248" s="337">
        <f>VLOOKUP(T248,'[1]段ボール 送料'!$H$16:$X$1013,6,FALSE)</f>
        <v>83</v>
      </c>
      <c r="AO248" s="337">
        <f>VLOOKUP(T248,'[1]段ボール 送料'!$H$16:$X$1013,17,FALSE)</f>
        <v>670</v>
      </c>
      <c r="AP248" s="229" t="s">
        <v>11998</v>
      </c>
      <c r="AQ248" s="663">
        <v>1</v>
      </c>
      <c r="AR248" s="207"/>
      <c r="AS248" s="207"/>
      <c r="AT248" s="207"/>
      <c r="AU248" s="207"/>
      <c r="AV248" s="207"/>
      <c r="AW248" s="207"/>
      <c r="AX248" s="207"/>
      <c r="AY248" s="207"/>
      <c r="AZ248" s="207"/>
      <c r="BA248" s="207"/>
      <c r="BB248" s="207"/>
      <c r="BC248" s="207"/>
      <c r="BD248" s="207"/>
      <c r="BE248" s="207"/>
      <c r="BF248" s="207"/>
      <c r="BG248" s="228"/>
      <c r="BH248" s="228"/>
      <c r="BI248" s="228"/>
      <c r="BJ248" s="246"/>
      <c r="BL248" s="228"/>
      <c r="BM248" s="228"/>
      <c r="CY248" s="200" t="s">
        <v>1769</v>
      </c>
      <c r="DN248" s="284"/>
      <c r="DO248" s="283"/>
      <c r="DP248" s="278"/>
      <c r="DQ248" s="278"/>
      <c r="DR248" s="281"/>
      <c r="DS248" s="280"/>
      <c r="DT248" s="280"/>
      <c r="DU248" s="278"/>
    </row>
    <row r="249" spans="1:125" ht="16.350000000000001" customHeight="1">
      <c r="A249" s="207" t="s">
        <v>11988</v>
      </c>
      <c r="B249" s="227" t="s">
        <v>12010</v>
      </c>
      <c r="D249" s="363"/>
      <c r="F249" s="207" t="s">
        <v>11989</v>
      </c>
      <c r="G249" s="220" t="s">
        <v>12009</v>
      </c>
      <c r="H249" s="223" t="s">
        <v>12006</v>
      </c>
      <c r="J249" s="225">
        <v>1</v>
      </c>
      <c r="K249" s="610">
        <v>12000</v>
      </c>
      <c r="L249" s="232">
        <f t="shared" si="23"/>
        <v>13200.000000000002</v>
      </c>
      <c r="M249" s="288" t="s">
        <v>1671</v>
      </c>
      <c r="O249" s="219" t="s">
        <v>12005</v>
      </c>
      <c r="P249" s="245"/>
      <c r="Q249" s="244"/>
      <c r="R249" s="289">
        <v>350</v>
      </c>
      <c r="S249" s="242">
        <v>350</v>
      </c>
      <c r="T249" s="219" t="s">
        <v>4697</v>
      </c>
      <c r="U249" s="248">
        <f>VLOOKUP(T249,'[1]段ボール 送料'!$H$16:$X$1013,16,FALSE)</f>
        <v>990</v>
      </c>
      <c r="V249" s="248">
        <f>VLOOKUP(T249,'[1]段ボール 送料'!$H$16:$X$1013,13,FALSE)</f>
        <v>330</v>
      </c>
      <c r="W249" s="248">
        <f>VLOOKUP(T249,'[1]段ボール 送料'!$H$16:$X$1013,14,FALSE)</f>
        <v>330</v>
      </c>
      <c r="X249" s="248">
        <f>VLOOKUP(T249,'[1]段ボール 送料'!$H$16:$X$1013,15,FALSE)</f>
        <v>330</v>
      </c>
      <c r="Y249" s="219"/>
      <c r="Z249" s="287"/>
      <c r="AA249" s="287"/>
      <c r="AB249" s="287"/>
      <c r="AC249" s="287"/>
      <c r="AD249" s="211"/>
      <c r="AE249" s="211"/>
      <c r="AF249" s="211"/>
      <c r="AG249" s="211"/>
      <c r="AH249" s="211"/>
      <c r="AI249" s="213" t="s">
        <v>2544</v>
      </c>
      <c r="AJ249" s="286" t="s">
        <v>2543</v>
      </c>
      <c r="AK249" s="228" t="s">
        <v>2542</v>
      </c>
      <c r="AL249" s="211">
        <v>2127</v>
      </c>
      <c r="AM249" s="211">
        <f t="shared" si="25"/>
        <v>984</v>
      </c>
      <c r="AN249" s="337">
        <f>VLOOKUP(T249,'[1]段ボール 送料'!$H$16:$X$1013,6,FALSE)</f>
        <v>94</v>
      </c>
      <c r="AO249" s="337">
        <f>VLOOKUP(T249,'[1]段ボール 送料'!$H$16:$X$1013,17,FALSE)</f>
        <v>890</v>
      </c>
      <c r="AP249" s="229" t="s">
        <v>11998</v>
      </c>
      <c r="AQ249" s="663">
        <v>1</v>
      </c>
      <c r="AR249" s="207"/>
      <c r="AS249" s="207"/>
      <c r="AT249" s="207"/>
      <c r="AU249" s="207"/>
      <c r="AV249" s="207"/>
      <c r="AW249" s="207"/>
      <c r="AX249" s="207"/>
      <c r="AY249" s="207"/>
      <c r="AZ249" s="207"/>
      <c r="BA249" s="207"/>
      <c r="BB249" s="207"/>
      <c r="BC249" s="207"/>
      <c r="BD249" s="207"/>
      <c r="BE249" s="207"/>
      <c r="BF249" s="207"/>
      <c r="BG249" s="228"/>
      <c r="BH249" s="228"/>
      <c r="BI249" s="228"/>
      <c r="BJ249" s="246"/>
      <c r="BL249" s="228"/>
      <c r="BM249" s="228"/>
      <c r="CY249" s="200" t="s">
        <v>1769</v>
      </c>
      <c r="DN249" s="284"/>
      <c r="DO249" s="283"/>
      <c r="DP249" s="278"/>
      <c r="DQ249" s="278"/>
      <c r="DR249" s="281"/>
      <c r="DS249" s="280"/>
      <c r="DT249" s="280"/>
      <c r="DU249" s="278"/>
    </row>
    <row r="250" spans="1:125" ht="16.350000000000001" customHeight="1">
      <c r="A250" s="207" t="s">
        <v>11988</v>
      </c>
      <c r="B250" s="227" t="s">
        <v>12008</v>
      </c>
      <c r="D250" s="363"/>
      <c r="F250" s="207" t="s">
        <v>11989</v>
      </c>
      <c r="G250" s="220" t="s">
        <v>12007</v>
      </c>
      <c r="H250" s="223" t="s">
        <v>12006</v>
      </c>
      <c r="J250" s="225">
        <v>1</v>
      </c>
      <c r="K250" s="610">
        <v>12000</v>
      </c>
      <c r="L250" s="232">
        <f t="shared" si="23"/>
        <v>13200.000000000002</v>
      </c>
      <c r="M250" s="288" t="s">
        <v>1671</v>
      </c>
      <c r="O250" s="219" t="s">
        <v>12005</v>
      </c>
      <c r="P250" s="245"/>
      <c r="Q250" s="244"/>
      <c r="R250" s="289">
        <v>350</v>
      </c>
      <c r="S250" s="242">
        <v>350</v>
      </c>
      <c r="T250" s="219" t="s">
        <v>4697</v>
      </c>
      <c r="U250" s="248">
        <f>VLOOKUP(T250,'[1]段ボール 送料'!$H$16:$X$1013,16,FALSE)</f>
        <v>990</v>
      </c>
      <c r="V250" s="248">
        <f>VLOOKUP(T250,'[1]段ボール 送料'!$H$16:$X$1013,13,FALSE)</f>
        <v>330</v>
      </c>
      <c r="W250" s="248">
        <f>VLOOKUP(T250,'[1]段ボール 送料'!$H$16:$X$1013,14,FALSE)</f>
        <v>330</v>
      </c>
      <c r="X250" s="248">
        <f>VLOOKUP(T250,'[1]段ボール 送料'!$H$16:$X$1013,15,FALSE)</f>
        <v>330</v>
      </c>
      <c r="Y250" s="219"/>
      <c r="Z250" s="287"/>
      <c r="AA250" s="287"/>
      <c r="AB250" s="287"/>
      <c r="AC250" s="287"/>
      <c r="AD250" s="211"/>
      <c r="AE250" s="211"/>
      <c r="AF250" s="211"/>
      <c r="AG250" s="211"/>
      <c r="AH250" s="211"/>
      <c r="AI250" s="213" t="s">
        <v>2544</v>
      </c>
      <c r="AJ250" s="286" t="s">
        <v>2543</v>
      </c>
      <c r="AK250" s="228" t="s">
        <v>2542</v>
      </c>
      <c r="AL250" s="211">
        <v>2127</v>
      </c>
      <c r="AM250" s="211">
        <f t="shared" si="25"/>
        <v>984</v>
      </c>
      <c r="AN250" s="337">
        <f>VLOOKUP(T250,'[1]段ボール 送料'!$H$16:$X$1013,6,FALSE)</f>
        <v>94</v>
      </c>
      <c r="AO250" s="337">
        <f>VLOOKUP(T250,'[1]段ボール 送料'!$H$16:$X$1013,17,FALSE)</f>
        <v>890</v>
      </c>
      <c r="AP250" s="229" t="s">
        <v>11998</v>
      </c>
      <c r="AQ250" s="663">
        <v>1</v>
      </c>
      <c r="AR250" s="207"/>
      <c r="AS250" s="207"/>
      <c r="AT250" s="207"/>
      <c r="AU250" s="207"/>
      <c r="AV250" s="207"/>
      <c r="AW250" s="207"/>
      <c r="AX250" s="207"/>
      <c r="AY250" s="207"/>
      <c r="AZ250" s="207"/>
      <c r="BA250" s="207"/>
      <c r="BB250" s="207"/>
      <c r="BC250" s="207"/>
      <c r="BD250" s="207"/>
      <c r="BE250" s="207"/>
      <c r="BF250" s="207"/>
      <c r="BG250" s="228"/>
      <c r="BH250" s="228"/>
      <c r="BI250" s="228"/>
      <c r="BJ250" s="246"/>
      <c r="BL250" s="228"/>
      <c r="BM250" s="228"/>
      <c r="CY250" s="200" t="s">
        <v>1769</v>
      </c>
      <c r="DN250" s="284"/>
      <c r="DO250" s="283"/>
      <c r="DP250" s="278"/>
      <c r="DQ250" s="278"/>
      <c r="DR250" s="281"/>
      <c r="DS250" s="280"/>
      <c r="DT250" s="280"/>
      <c r="DU250" s="278"/>
    </row>
    <row r="251" spans="1:125" ht="27.75" customHeight="1">
      <c r="A251" s="207" t="s">
        <v>11988</v>
      </c>
      <c r="B251" s="227" t="s">
        <v>12004</v>
      </c>
      <c r="D251" s="363"/>
      <c r="F251" s="207" t="s">
        <v>11989</v>
      </c>
      <c r="G251" s="220" t="s">
        <v>12003</v>
      </c>
      <c r="H251" s="223" t="s">
        <v>12000</v>
      </c>
      <c r="J251" s="225">
        <v>1</v>
      </c>
      <c r="K251" s="610">
        <v>13000</v>
      </c>
      <c r="L251" s="232">
        <f t="shared" si="23"/>
        <v>14300.000000000002</v>
      </c>
      <c r="M251" s="288" t="s">
        <v>1671</v>
      </c>
      <c r="O251" s="219" t="s">
        <v>11999</v>
      </c>
      <c r="P251" s="245"/>
      <c r="Q251" s="244"/>
      <c r="R251" s="289">
        <v>350</v>
      </c>
      <c r="S251" s="242">
        <v>350</v>
      </c>
      <c r="T251" s="219" t="s">
        <v>4697</v>
      </c>
      <c r="U251" s="248">
        <f>VLOOKUP(T251,'[1]段ボール 送料'!$H$16:$X$1013,16,FALSE)</f>
        <v>990</v>
      </c>
      <c r="V251" s="248">
        <f>VLOOKUP(T251,'[1]段ボール 送料'!$H$16:$X$1013,13,FALSE)</f>
        <v>330</v>
      </c>
      <c r="W251" s="248">
        <f>VLOOKUP(T251,'[1]段ボール 送料'!$H$16:$X$1013,14,FALSE)</f>
        <v>330</v>
      </c>
      <c r="X251" s="248">
        <f>VLOOKUP(T251,'[1]段ボール 送料'!$H$16:$X$1013,15,FALSE)</f>
        <v>330</v>
      </c>
      <c r="Y251" s="219"/>
      <c r="Z251" s="287"/>
      <c r="AA251" s="287"/>
      <c r="AB251" s="287"/>
      <c r="AC251" s="287"/>
      <c r="AD251" s="211"/>
      <c r="AE251" s="211"/>
      <c r="AF251" s="211"/>
      <c r="AG251" s="211"/>
      <c r="AH251" s="211"/>
      <c r="AI251" s="213" t="s">
        <v>2544</v>
      </c>
      <c r="AJ251" s="286" t="s">
        <v>2543</v>
      </c>
      <c r="AK251" s="228" t="s">
        <v>2542</v>
      </c>
      <c r="AL251" s="211">
        <v>2597</v>
      </c>
      <c r="AM251" s="211">
        <f t="shared" si="25"/>
        <v>984</v>
      </c>
      <c r="AN251" s="337">
        <f>VLOOKUP(T251,'[1]段ボール 送料'!$H$16:$X$1013,6,FALSE)</f>
        <v>94</v>
      </c>
      <c r="AO251" s="337">
        <f>VLOOKUP(T251,'[1]段ボール 送料'!$H$16:$X$1013,17,FALSE)</f>
        <v>890</v>
      </c>
      <c r="AP251" s="229" t="s">
        <v>11998</v>
      </c>
      <c r="AQ251" s="663">
        <v>1</v>
      </c>
      <c r="AR251" s="207"/>
      <c r="AS251" s="207"/>
      <c r="AT251" s="207"/>
      <c r="AU251" s="207"/>
      <c r="AV251" s="207"/>
      <c r="AW251" s="207"/>
      <c r="AX251" s="207"/>
      <c r="AY251" s="207"/>
      <c r="AZ251" s="207"/>
      <c r="BA251" s="207"/>
      <c r="BB251" s="207"/>
      <c r="BC251" s="207"/>
      <c r="BD251" s="207"/>
      <c r="BE251" s="207"/>
      <c r="BF251" s="207"/>
      <c r="BG251" s="228"/>
      <c r="BH251" s="228"/>
      <c r="BI251" s="228"/>
      <c r="BJ251" s="246"/>
      <c r="BL251" s="228"/>
      <c r="BM251" s="228"/>
      <c r="CY251" s="200" t="s">
        <v>1769</v>
      </c>
      <c r="DN251" s="284"/>
      <c r="DO251" s="283"/>
      <c r="DP251" s="278"/>
      <c r="DQ251" s="278"/>
      <c r="DR251" s="281"/>
      <c r="DS251" s="280"/>
      <c r="DT251" s="280"/>
      <c r="DU251" s="278"/>
    </row>
    <row r="252" spans="1:125" ht="27.75" customHeight="1">
      <c r="A252" s="207" t="s">
        <v>11988</v>
      </c>
      <c r="B252" s="227" t="s">
        <v>12002</v>
      </c>
      <c r="D252" s="363"/>
      <c r="F252" s="207" t="s">
        <v>11989</v>
      </c>
      <c r="G252" s="220" t="s">
        <v>12001</v>
      </c>
      <c r="H252" s="223" t="s">
        <v>12000</v>
      </c>
      <c r="J252" s="225">
        <v>1</v>
      </c>
      <c r="K252" s="610">
        <v>13000</v>
      </c>
      <c r="L252" s="232">
        <f t="shared" si="23"/>
        <v>14300.000000000002</v>
      </c>
      <c r="M252" s="288" t="s">
        <v>1671</v>
      </c>
      <c r="O252" s="219" t="s">
        <v>11999</v>
      </c>
      <c r="P252" s="245"/>
      <c r="Q252" s="244"/>
      <c r="R252" s="289">
        <v>350</v>
      </c>
      <c r="S252" s="242">
        <v>350</v>
      </c>
      <c r="T252" s="219" t="s">
        <v>4697</v>
      </c>
      <c r="U252" s="248">
        <f>VLOOKUP(T252,'[1]段ボール 送料'!$H$16:$X$1013,16,FALSE)</f>
        <v>990</v>
      </c>
      <c r="V252" s="248">
        <f>VLOOKUP(T252,'[1]段ボール 送料'!$H$16:$X$1013,13,FALSE)</f>
        <v>330</v>
      </c>
      <c r="W252" s="248">
        <f>VLOOKUP(T252,'[1]段ボール 送料'!$H$16:$X$1013,14,FALSE)</f>
        <v>330</v>
      </c>
      <c r="X252" s="248">
        <f>VLOOKUP(T252,'[1]段ボール 送料'!$H$16:$X$1013,15,FALSE)</f>
        <v>330</v>
      </c>
      <c r="Y252" s="219"/>
      <c r="Z252" s="287"/>
      <c r="AA252" s="287"/>
      <c r="AB252" s="287"/>
      <c r="AC252" s="287"/>
      <c r="AD252" s="211"/>
      <c r="AE252" s="211"/>
      <c r="AF252" s="211"/>
      <c r="AG252" s="211"/>
      <c r="AH252" s="211"/>
      <c r="AI252" s="213" t="s">
        <v>2544</v>
      </c>
      <c r="AJ252" s="286" t="s">
        <v>2543</v>
      </c>
      <c r="AK252" s="228" t="s">
        <v>2542</v>
      </c>
      <c r="AL252" s="211">
        <v>2597</v>
      </c>
      <c r="AM252" s="211">
        <f t="shared" si="25"/>
        <v>984</v>
      </c>
      <c r="AN252" s="337">
        <f>VLOOKUP(T252,'[1]段ボール 送料'!$H$16:$X$1013,6,FALSE)</f>
        <v>94</v>
      </c>
      <c r="AO252" s="337">
        <f>VLOOKUP(T252,'[1]段ボール 送料'!$H$16:$X$1013,17,FALSE)</f>
        <v>890</v>
      </c>
      <c r="AP252" s="229" t="s">
        <v>11998</v>
      </c>
      <c r="AQ252" s="663">
        <v>1</v>
      </c>
      <c r="AR252" s="207"/>
      <c r="AS252" s="207"/>
      <c r="AT252" s="207"/>
      <c r="AU252" s="207"/>
      <c r="AV252" s="207"/>
      <c r="AW252" s="207"/>
      <c r="AX252" s="207"/>
      <c r="AY252" s="207"/>
      <c r="AZ252" s="207"/>
      <c r="BA252" s="207"/>
      <c r="BB252" s="207"/>
      <c r="BC252" s="207"/>
      <c r="BD252" s="207"/>
      <c r="BE252" s="207"/>
      <c r="BF252" s="207"/>
      <c r="BG252" s="228"/>
      <c r="BH252" s="228"/>
      <c r="BI252" s="228"/>
      <c r="BJ252" s="246"/>
      <c r="BL252" s="228"/>
      <c r="BM252" s="228"/>
      <c r="CY252" s="200" t="s">
        <v>1769</v>
      </c>
      <c r="DN252" s="284"/>
      <c r="DO252" s="283"/>
      <c r="DP252" s="278"/>
      <c r="DQ252" s="278"/>
      <c r="DR252" s="281"/>
      <c r="DS252" s="280"/>
      <c r="DT252" s="280"/>
      <c r="DU252" s="278"/>
    </row>
    <row r="253" spans="1:125" ht="16.350000000000001" customHeight="1">
      <c r="A253" s="207" t="s">
        <v>11988</v>
      </c>
      <c r="B253" s="227" t="s">
        <v>11997</v>
      </c>
      <c r="D253" s="363"/>
      <c r="F253" s="207" t="s">
        <v>11989</v>
      </c>
      <c r="G253" s="220" t="s">
        <v>11996</v>
      </c>
      <c r="H253" s="223" t="s">
        <v>11993</v>
      </c>
      <c r="J253" s="225">
        <v>1</v>
      </c>
      <c r="K253" s="664">
        <v>18000</v>
      </c>
      <c r="L253" s="232">
        <f t="shared" si="23"/>
        <v>19800</v>
      </c>
      <c r="M253" s="288" t="s">
        <v>1671</v>
      </c>
      <c r="O253" s="219" t="s">
        <v>11992</v>
      </c>
      <c r="P253" s="245"/>
      <c r="Q253" s="244"/>
      <c r="R253" s="289">
        <v>490</v>
      </c>
      <c r="S253" s="242">
        <v>490</v>
      </c>
      <c r="T253" s="219" t="s">
        <v>3380</v>
      </c>
      <c r="U253" s="248">
        <f>VLOOKUP(T253,'[1]段ボール 送料'!$H$16:$X$1013,16,FALSE)</f>
        <v>1360</v>
      </c>
      <c r="V253" s="248">
        <f>VLOOKUP(T253,'[1]段ボール 送料'!$H$16:$X$1013,13,FALSE)</f>
        <v>305</v>
      </c>
      <c r="W253" s="248">
        <f>VLOOKUP(T253,'[1]段ボール 送料'!$H$16:$X$1013,14,FALSE)</f>
        <v>305</v>
      </c>
      <c r="X253" s="248">
        <f>VLOOKUP(T253,'[1]段ボール 送料'!$H$16:$X$1013,15,FALSE)</f>
        <v>750</v>
      </c>
      <c r="Y253" s="219"/>
      <c r="Z253" s="287"/>
      <c r="AA253" s="287"/>
      <c r="AB253" s="287"/>
      <c r="AC253" s="287"/>
      <c r="AD253" s="211"/>
      <c r="AE253" s="211"/>
      <c r="AF253" s="211"/>
      <c r="AG253" s="211"/>
      <c r="AH253" s="211"/>
      <c r="AI253" s="213" t="s">
        <v>2544</v>
      </c>
      <c r="AJ253" s="286" t="s">
        <v>2543</v>
      </c>
      <c r="AK253" s="228" t="s">
        <v>2542</v>
      </c>
      <c r="AL253" s="211">
        <v>3263</v>
      </c>
      <c r="AM253" s="211">
        <f t="shared" si="25"/>
        <v>1387</v>
      </c>
      <c r="AN253" s="337">
        <f>VLOOKUP(T253,'[1]段ボール 送料'!$H$16:$X$1013,6,FALSE)</f>
        <v>207</v>
      </c>
      <c r="AO253" s="337">
        <f>VLOOKUP(T253,'[1]段ボール 送料'!$H$16:$X$1013,17,FALSE)</f>
        <v>1180</v>
      </c>
      <c r="AP253" s="229" t="s">
        <v>1706</v>
      </c>
      <c r="AQ253" s="663">
        <v>1</v>
      </c>
      <c r="AR253" s="207"/>
      <c r="AS253" s="207"/>
      <c r="AT253" s="207"/>
      <c r="AU253" s="207"/>
      <c r="AV253" s="207"/>
      <c r="AW253" s="207"/>
      <c r="AX253" s="207"/>
      <c r="AY253" s="207"/>
      <c r="AZ253" s="207"/>
      <c r="BA253" s="207"/>
      <c r="BB253" s="207"/>
      <c r="BC253" s="207"/>
      <c r="BD253" s="207"/>
      <c r="BE253" s="207"/>
      <c r="BF253" s="207"/>
      <c r="BG253" s="228"/>
      <c r="BH253" s="228"/>
      <c r="BI253" s="228"/>
      <c r="BJ253" s="246"/>
      <c r="BL253" s="228"/>
      <c r="BM253" s="228"/>
      <c r="CY253" s="200" t="s">
        <v>1769</v>
      </c>
      <c r="DN253" s="284"/>
      <c r="DO253" s="283"/>
      <c r="DP253" s="278"/>
      <c r="DQ253" s="278"/>
      <c r="DR253" s="281"/>
      <c r="DS253" s="280"/>
      <c r="DT253" s="280"/>
      <c r="DU253" s="278"/>
    </row>
    <row r="254" spans="1:125" ht="16.350000000000001" customHeight="1">
      <c r="A254" s="207" t="s">
        <v>11988</v>
      </c>
      <c r="B254" s="227" t="s">
        <v>11995</v>
      </c>
      <c r="D254" s="363"/>
      <c r="F254" s="207" t="s">
        <v>11989</v>
      </c>
      <c r="G254" s="220" t="s">
        <v>11994</v>
      </c>
      <c r="H254" s="223" t="s">
        <v>11993</v>
      </c>
      <c r="J254" s="225">
        <v>1</v>
      </c>
      <c r="K254" s="664">
        <v>18000</v>
      </c>
      <c r="L254" s="232">
        <f t="shared" si="23"/>
        <v>19800</v>
      </c>
      <c r="M254" s="288" t="s">
        <v>1671</v>
      </c>
      <c r="O254" s="219" t="s">
        <v>11992</v>
      </c>
      <c r="P254" s="245"/>
      <c r="Q254" s="244"/>
      <c r="R254" s="289">
        <v>490</v>
      </c>
      <c r="S254" s="242">
        <v>490</v>
      </c>
      <c r="T254" s="219" t="s">
        <v>3380</v>
      </c>
      <c r="U254" s="248">
        <f>VLOOKUP(T254,'[1]段ボール 送料'!$H$16:$X$1013,16,FALSE)</f>
        <v>1360</v>
      </c>
      <c r="V254" s="248">
        <f>VLOOKUP(T254,'[1]段ボール 送料'!$H$16:$X$1013,13,FALSE)</f>
        <v>305</v>
      </c>
      <c r="W254" s="248">
        <f>VLOOKUP(T254,'[1]段ボール 送料'!$H$16:$X$1013,14,FALSE)</f>
        <v>305</v>
      </c>
      <c r="X254" s="248">
        <f>VLOOKUP(T254,'[1]段ボール 送料'!$H$16:$X$1013,15,FALSE)</f>
        <v>750</v>
      </c>
      <c r="Y254" s="219"/>
      <c r="Z254" s="287"/>
      <c r="AA254" s="287"/>
      <c r="AB254" s="287"/>
      <c r="AC254" s="287"/>
      <c r="AD254" s="211"/>
      <c r="AE254" s="211"/>
      <c r="AF254" s="211"/>
      <c r="AG254" s="211"/>
      <c r="AH254" s="211"/>
      <c r="AI254" s="213" t="s">
        <v>2544</v>
      </c>
      <c r="AJ254" s="286" t="s">
        <v>2543</v>
      </c>
      <c r="AK254" s="228" t="s">
        <v>2542</v>
      </c>
      <c r="AL254" s="211">
        <v>3263</v>
      </c>
      <c r="AM254" s="211">
        <f t="shared" si="25"/>
        <v>1387</v>
      </c>
      <c r="AN254" s="337">
        <f>VLOOKUP(T254,'[1]段ボール 送料'!$H$16:$X$1013,6,FALSE)</f>
        <v>207</v>
      </c>
      <c r="AO254" s="337">
        <f>VLOOKUP(T254,'[1]段ボール 送料'!$H$16:$X$1013,17,FALSE)</f>
        <v>1180</v>
      </c>
      <c r="AP254" s="229" t="s">
        <v>1706</v>
      </c>
      <c r="AQ254" s="663">
        <v>1</v>
      </c>
      <c r="AR254" s="207"/>
      <c r="AS254" s="207"/>
      <c r="AT254" s="207"/>
      <c r="AU254" s="207"/>
      <c r="AV254" s="207"/>
      <c r="AW254" s="207"/>
      <c r="AX254" s="207"/>
      <c r="AY254" s="207"/>
      <c r="AZ254" s="207"/>
      <c r="BA254" s="207"/>
      <c r="BB254" s="207"/>
      <c r="BC254" s="207"/>
      <c r="BD254" s="207"/>
      <c r="BE254" s="207"/>
      <c r="BF254" s="207"/>
      <c r="BG254" s="228"/>
      <c r="BH254" s="228"/>
      <c r="BI254" s="228"/>
      <c r="BJ254" s="246"/>
      <c r="BL254" s="228"/>
      <c r="BM254" s="228"/>
      <c r="CY254" s="200" t="s">
        <v>1769</v>
      </c>
      <c r="DN254" s="284"/>
      <c r="DO254" s="283"/>
      <c r="DP254" s="278"/>
      <c r="DQ254" s="278"/>
      <c r="DR254" s="281"/>
      <c r="DS254" s="280"/>
      <c r="DT254" s="280"/>
      <c r="DU254" s="278"/>
    </row>
    <row r="255" spans="1:125" ht="20.25" customHeight="1">
      <c r="A255" s="207" t="s">
        <v>11988</v>
      </c>
      <c r="B255" s="227" t="s">
        <v>11991</v>
      </c>
      <c r="D255" s="363"/>
      <c r="F255" s="207" t="s">
        <v>11989</v>
      </c>
      <c r="G255" s="220" t="s">
        <v>11990</v>
      </c>
      <c r="H255" s="223" t="s">
        <v>11985</v>
      </c>
      <c r="J255" s="225">
        <v>1</v>
      </c>
      <c r="K255" s="664">
        <v>19000</v>
      </c>
      <c r="L255" s="232">
        <f t="shared" si="23"/>
        <v>20900</v>
      </c>
      <c r="M255" s="288" t="s">
        <v>1671</v>
      </c>
      <c r="O255" s="219" t="s">
        <v>11984</v>
      </c>
      <c r="P255" s="245"/>
      <c r="Q255" s="244"/>
      <c r="R255" s="289">
        <v>490</v>
      </c>
      <c r="S255" s="242">
        <v>490</v>
      </c>
      <c r="T255" s="219" t="s">
        <v>4063</v>
      </c>
      <c r="U255" s="248">
        <f>VLOOKUP(T255,'[1]段ボール 送料'!$H$16:$X$1013,16,FALSE)</f>
        <v>1360</v>
      </c>
      <c r="V255" s="248">
        <f>VLOOKUP(T255,'[1]段ボール 送料'!$H$16:$X$1013,13,FALSE)</f>
        <v>305</v>
      </c>
      <c r="W255" s="248">
        <f>VLOOKUP(T255,'[1]段ボール 送料'!$H$16:$X$1013,14,FALSE)</f>
        <v>305</v>
      </c>
      <c r="X255" s="248">
        <f>VLOOKUP(T255,'[1]段ボール 送料'!$H$16:$X$1013,15,FALSE)</f>
        <v>750</v>
      </c>
      <c r="Y255" s="219"/>
      <c r="Z255" s="287"/>
      <c r="AA255" s="287"/>
      <c r="AB255" s="287"/>
      <c r="AC255" s="287"/>
      <c r="AD255" s="211"/>
      <c r="AE255" s="211"/>
      <c r="AF255" s="211"/>
      <c r="AG255" s="211"/>
      <c r="AH255" s="211"/>
      <c r="AI255" s="213" t="s">
        <v>2544</v>
      </c>
      <c r="AJ255" s="286" t="s">
        <v>2543</v>
      </c>
      <c r="AK255" s="228" t="s">
        <v>2542</v>
      </c>
      <c r="AL255" s="211">
        <v>3733</v>
      </c>
      <c r="AM255" s="211">
        <f t="shared" si="25"/>
        <v>1387</v>
      </c>
      <c r="AN255" s="337">
        <f>VLOOKUP(T255,'[1]段ボール 送料'!$H$16:$X$1013,6,FALSE)</f>
        <v>207</v>
      </c>
      <c r="AO255" s="337">
        <f>VLOOKUP(T255,'[1]段ボール 送料'!$H$16:$X$1013,17,FALSE)</f>
        <v>1180</v>
      </c>
      <c r="AP255" s="229" t="s">
        <v>1706</v>
      </c>
      <c r="AQ255" s="663">
        <v>1</v>
      </c>
      <c r="AR255" s="207"/>
      <c r="AS255" s="207"/>
      <c r="AT255" s="207"/>
      <c r="AU255" s="207"/>
      <c r="AV255" s="207"/>
      <c r="AW255" s="207"/>
      <c r="AX255" s="207"/>
      <c r="AY255" s="207"/>
      <c r="AZ255" s="207"/>
      <c r="BA255" s="207"/>
      <c r="BB255" s="207"/>
      <c r="BC255" s="207"/>
      <c r="BD255" s="207"/>
      <c r="BE255" s="207"/>
      <c r="BF255" s="207"/>
      <c r="BG255" s="228"/>
      <c r="BH255" s="228"/>
      <c r="BI255" s="228"/>
      <c r="BJ255" s="246"/>
      <c r="BL255" s="228"/>
      <c r="BM255" s="228"/>
      <c r="CY255" s="200" t="s">
        <v>1769</v>
      </c>
      <c r="DN255" s="284"/>
      <c r="DO255" s="283"/>
      <c r="DP255" s="278"/>
      <c r="DQ255" s="278"/>
      <c r="DR255" s="281"/>
      <c r="DS255" s="280"/>
      <c r="DT255" s="280"/>
      <c r="DU255" s="278"/>
    </row>
    <row r="256" spans="1:125" ht="20.25" customHeight="1">
      <c r="A256" s="207" t="s">
        <v>11988</v>
      </c>
      <c r="B256" s="227" t="s">
        <v>11987</v>
      </c>
      <c r="D256" s="363"/>
      <c r="F256" s="207" t="s">
        <v>11989</v>
      </c>
      <c r="G256" s="220" t="s">
        <v>11986</v>
      </c>
      <c r="H256" s="223" t="s">
        <v>11985</v>
      </c>
      <c r="J256" s="225">
        <v>1</v>
      </c>
      <c r="K256" s="664">
        <v>19000</v>
      </c>
      <c r="L256" s="232">
        <f t="shared" si="23"/>
        <v>20900</v>
      </c>
      <c r="M256" s="288" t="s">
        <v>1671</v>
      </c>
      <c r="O256" s="219" t="s">
        <v>11984</v>
      </c>
      <c r="P256" s="245"/>
      <c r="Q256" s="244"/>
      <c r="R256" s="289">
        <v>490</v>
      </c>
      <c r="S256" s="242">
        <v>490</v>
      </c>
      <c r="T256" s="219" t="s">
        <v>3380</v>
      </c>
      <c r="U256" s="248">
        <f>VLOOKUP(T256,'[1]段ボール 送料'!$H$16:$X$1013,16,FALSE)</f>
        <v>1360</v>
      </c>
      <c r="V256" s="248">
        <f>VLOOKUP(T256,'[1]段ボール 送料'!$H$16:$X$1013,13,FALSE)</f>
        <v>305</v>
      </c>
      <c r="W256" s="248">
        <f>VLOOKUP(T256,'[1]段ボール 送料'!$H$16:$X$1013,14,FALSE)</f>
        <v>305</v>
      </c>
      <c r="X256" s="248">
        <f>VLOOKUP(T256,'[1]段ボール 送料'!$H$16:$X$1013,15,FALSE)</f>
        <v>750</v>
      </c>
      <c r="Y256" s="219"/>
      <c r="Z256" s="287"/>
      <c r="AA256" s="287"/>
      <c r="AB256" s="287"/>
      <c r="AC256" s="287"/>
      <c r="AD256" s="211"/>
      <c r="AE256" s="211"/>
      <c r="AF256" s="211"/>
      <c r="AG256" s="211"/>
      <c r="AH256" s="211"/>
      <c r="AI256" s="213" t="s">
        <v>2544</v>
      </c>
      <c r="AJ256" s="286" t="s">
        <v>2543</v>
      </c>
      <c r="AK256" s="228" t="s">
        <v>2542</v>
      </c>
      <c r="AL256" s="211">
        <v>3733</v>
      </c>
      <c r="AM256" s="211">
        <f t="shared" si="25"/>
        <v>1387</v>
      </c>
      <c r="AN256" s="337">
        <f>VLOOKUP(T256,'[1]段ボール 送料'!$H$16:$X$1013,6,FALSE)</f>
        <v>207</v>
      </c>
      <c r="AO256" s="337">
        <f>VLOOKUP(T256,'[1]段ボール 送料'!$H$16:$X$1013,17,FALSE)</f>
        <v>1180</v>
      </c>
      <c r="AP256" s="229" t="s">
        <v>1706</v>
      </c>
      <c r="AQ256" s="663">
        <v>1</v>
      </c>
      <c r="AR256" s="207"/>
      <c r="AS256" s="207"/>
      <c r="AT256" s="207"/>
      <c r="AU256" s="207"/>
      <c r="AV256" s="207"/>
      <c r="AW256" s="207"/>
      <c r="AX256" s="207"/>
      <c r="AY256" s="207"/>
      <c r="AZ256" s="207"/>
      <c r="BA256" s="207"/>
      <c r="BB256" s="207"/>
      <c r="BC256" s="207"/>
      <c r="BD256" s="207"/>
      <c r="BE256" s="207"/>
      <c r="BF256" s="207"/>
      <c r="BG256" s="228"/>
      <c r="BH256" s="228"/>
      <c r="BI256" s="228"/>
      <c r="BJ256" s="246"/>
      <c r="BL256" s="228"/>
      <c r="BM256" s="228"/>
      <c r="CY256" s="200" t="s">
        <v>1769</v>
      </c>
      <c r="DN256" s="284"/>
      <c r="DO256" s="283"/>
      <c r="DP256" s="278"/>
      <c r="DQ256" s="278"/>
      <c r="DR256" s="281"/>
      <c r="DS256" s="280"/>
      <c r="DT256" s="280"/>
      <c r="DU256" s="278"/>
    </row>
    <row r="257" spans="1:125" ht="16.350000000000001" customHeight="1">
      <c r="A257" s="207" t="s">
        <v>11749</v>
      </c>
      <c r="B257" s="227" t="s">
        <v>11983</v>
      </c>
      <c r="C257" s="226" t="s">
        <v>11982</v>
      </c>
      <c r="D257" s="264" t="s">
        <v>11981</v>
      </c>
      <c r="E257" s="224" t="str">
        <f t="shared" ref="E257:E299" si="26">MID(D257,8,10)</f>
        <v>441373</v>
      </c>
      <c r="F257" s="207" t="s">
        <v>11646</v>
      </c>
      <c r="G257" s="220" t="s">
        <v>11980</v>
      </c>
      <c r="H257" s="223" t="s">
        <v>11966</v>
      </c>
      <c r="J257" s="222">
        <v>1</v>
      </c>
      <c r="K257" s="212">
        <v>25000</v>
      </c>
      <c r="L257" s="212">
        <f t="shared" si="23"/>
        <v>27500.000000000004</v>
      </c>
      <c r="M257" s="288" t="s">
        <v>1671</v>
      </c>
      <c r="O257" s="219"/>
      <c r="P257" s="245"/>
      <c r="Q257" s="244"/>
      <c r="R257" s="289">
        <v>1000</v>
      </c>
      <c r="S257" s="242">
        <v>1000</v>
      </c>
      <c r="T257" s="219" t="s">
        <v>3842</v>
      </c>
      <c r="U257" s="248">
        <f>VLOOKUP(T257,'[1]段ボール 送料'!$H$16:$X$1013,16,FALSE)</f>
        <v>1590</v>
      </c>
      <c r="V257" s="248">
        <f>VLOOKUP(T257,'[1]段ボール 送料'!$H$16:$X$1013,13,FALSE)</f>
        <v>375</v>
      </c>
      <c r="W257" s="248">
        <f>VLOOKUP(T257,'[1]段ボール 送料'!$H$16:$X$1013,14,FALSE)</f>
        <v>315</v>
      </c>
      <c r="X257" s="248">
        <f>VLOOKUP(T257,'[1]段ボール 送料'!$H$16:$X$1013,15,FALSE)</f>
        <v>900</v>
      </c>
      <c r="Y257" s="219"/>
      <c r="Z257" s="287"/>
      <c r="AA257" s="287"/>
      <c r="AB257" s="287"/>
      <c r="AC257" s="287"/>
      <c r="AD257" s="344"/>
      <c r="AE257" s="344"/>
      <c r="AF257" s="344"/>
      <c r="AG257" s="344"/>
      <c r="AH257" s="344"/>
      <c r="AI257" s="213" t="s">
        <v>2544</v>
      </c>
      <c r="AJ257" s="392" t="s">
        <v>2543</v>
      </c>
      <c r="AK257" s="228" t="s">
        <v>2542</v>
      </c>
      <c r="AL257" s="211">
        <v>6700</v>
      </c>
      <c r="AM257" s="211">
        <f t="shared" si="25"/>
        <v>1601</v>
      </c>
      <c r="AN257" s="353">
        <f>VLOOKUP(T257,'[1]段ボール 送料'!$H$16:$X$1013,6,FALSE)</f>
        <v>281</v>
      </c>
      <c r="AO257" s="353">
        <f>VLOOKUP(T257,'[1]段ボール 送料'!$H$16:$X$1013,17,FALSE)</f>
        <v>1320</v>
      </c>
      <c r="AP257" s="229" t="s">
        <v>1706</v>
      </c>
      <c r="AQ257" s="360">
        <v>1</v>
      </c>
      <c r="AR257" s="247"/>
      <c r="AS257" s="247"/>
      <c r="AT257" s="247"/>
      <c r="AU257" s="359">
        <f t="shared" ref="AU257:AU282" si="27">S257</f>
        <v>1000</v>
      </c>
      <c r="AV257" s="248">
        <f>VLOOKUP(T257,'[1]段ボール 送料'!$H$16:$X$1013,11,FALSE)</f>
        <v>430</v>
      </c>
      <c r="AW257" s="248"/>
      <c r="AX257" s="207"/>
      <c r="AY257" s="247">
        <f t="shared" ref="AY257:AY282" si="28">SUBTOTAL(9,AV257:AX257)</f>
        <v>430</v>
      </c>
      <c r="AZ257" s="247">
        <f t="shared" ref="AZ257:AZ282" si="29">AR257+AV257</f>
        <v>430</v>
      </c>
      <c r="BA257" s="247">
        <f t="shared" ref="BA257:BA282" si="30">AS257+AW257</f>
        <v>0</v>
      </c>
      <c r="BB257" s="247">
        <f t="shared" ref="BB257:BB282" si="31">AT257+AX257</f>
        <v>0</v>
      </c>
      <c r="BC257" s="247">
        <f t="shared" ref="BC257:BC282" si="32">AU257+AY257</f>
        <v>1430</v>
      </c>
      <c r="BD257" s="207"/>
      <c r="BE257" s="207"/>
      <c r="BF257" s="207"/>
      <c r="BG257" s="228"/>
      <c r="BH257" s="228"/>
      <c r="BI257" s="228"/>
      <c r="BJ257" s="246"/>
      <c r="BK257" s="298" t="s">
        <v>2356</v>
      </c>
      <c r="BL257" s="228"/>
      <c r="BM257" s="228"/>
      <c r="DD257" s="200" t="s">
        <v>1769</v>
      </c>
      <c r="DN257" s="284"/>
      <c r="DO257" s="283"/>
      <c r="DP257" s="278"/>
      <c r="DQ257" s="278"/>
      <c r="DR257" s="281"/>
      <c r="DS257" s="280"/>
      <c r="DT257" s="280"/>
      <c r="DU257" s="278"/>
    </row>
    <row r="258" spans="1:125" ht="16.350000000000001" customHeight="1">
      <c r="A258" s="207" t="s">
        <v>2548</v>
      </c>
      <c r="B258" s="227" t="s">
        <v>11979</v>
      </c>
      <c r="C258" s="226" t="s">
        <v>11978</v>
      </c>
      <c r="D258" s="264" t="s">
        <v>11977</v>
      </c>
      <c r="E258" s="224" t="str">
        <f t="shared" si="26"/>
        <v>441397</v>
      </c>
      <c r="F258" s="207" t="s">
        <v>11646</v>
      </c>
      <c r="G258" s="220" t="s">
        <v>11976</v>
      </c>
      <c r="H258" s="223" t="s">
        <v>11961</v>
      </c>
      <c r="J258" s="222">
        <v>1</v>
      </c>
      <c r="K258" s="212">
        <v>35000</v>
      </c>
      <c r="L258" s="212">
        <f t="shared" si="23"/>
        <v>38500</v>
      </c>
      <c r="M258" s="288" t="s">
        <v>1671</v>
      </c>
      <c r="O258" s="219"/>
      <c r="P258" s="245"/>
      <c r="Q258" s="244"/>
      <c r="R258" s="416">
        <v>2300</v>
      </c>
      <c r="S258" s="242">
        <v>2300</v>
      </c>
      <c r="T258" s="219" t="s">
        <v>4063</v>
      </c>
      <c r="U258" s="248">
        <f>VLOOKUP(T258,'[1]段ボール 送料'!$H$16:$X$1013,16,FALSE)</f>
        <v>1360</v>
      </c>
      <c r="V258" s="248">
        <f>VLOOKUP(T258,'[1]段ボール 送料'!$H$16:$X$1013,13,FALSE)</f>
        <v>305</v>
      </c>
      <c r="W258" s="248">
        <f>VLOOKUP(T258,'[1]段ボール 送料'!$H$16:$X$1013,14,FALSE)</f>
        <v>305</v>
      </c>
      <c r="X258" s="248">
        <f>VLOOKUP(T258,'[1]段ボール 送料'!$H$16:$X$1013,15,FALSE)</f>
        <v>750</v>
      </c>
      <c r="Y258" s="219"/>
      <c r="Z258" s="287"/>
      <c r="AA258" s="287"/>
      <c r="AB258" s="287"/>
      <c r="AC258" s="287"/>
      <c r="AD258" s="344"/>
      <c r="AE258" s="344"/>
      <c r="AF258" s="344"/>
      <c r="AG258" s="344"/>
      <c r="AH258" s="344"/>
      <c r="AI258" s="213" t="s">
        <v>2544</v>
      </c>
      <c r="AJ258" s="392" t="s">
        <v>2543</v>
      </c>
      <c r="AK258" s="228" t="s">
        <v>2542</v>
      </c>
      <c r="AL258" s="211">
        <v>9387</v>
      </c>
      <c r="AM258" s="211">
        <f t="shared" si="25"/>
        <v>1387</v>
      </c>
      <c r="AN258" s="353">
        <f>VLOOKUP(T258,'[1]段ボール 送料'!$H$16:$X$1013,6,FALSE)</f>
        <v>207</v>
      </c>
      <c r="AO258" s="353">
        <f>VLOOKUP(T258,'[1]段ボール 送料'!$H$16:$X$1013,17,FALSE)</f>
        <v>1180</v>
      </c>
      <c r="AP258" s="229" t="s">
        <v>11954</v>
      </c>
      <c r="AQ258" s="360">
        <v>1</v>
      </c>
      <c r="AR258" s="247"/>
      <c r="AS258" s="247"/>
      <c r="AT258" s="247"/>
      <c r="AU258" s="359">
        <f t="shared" si="27"/>
        <v>2300</v>
      </c>
      <c r="AV258" s="248">
        <f>VLOOKUP(T258,'[1]段ボール 送料'!$H$16:$X$1013,11,FALSE)</f>
        <v>700</v>
      </c>
      <c r="AW258" s="248"/>
      <c r="AX258" s="207"/>
      <c r="AY258" s="247">
        <f t="shared" si="28"/>
        <v>700</v>
      </c>
      <c r="AZ258" s="247">
        <f t="shared" si="29"/>
        <v>700</v>
      </c>
      <c r="BA258" s="247">
        <f t="shared" si="30"/>
        <v>0</v>
      </c>
      <c r="BB258" s="247">
        <f t="shared" si="31"/>
        <v>0</v>
      </c>
      <c r="BC258" s="247">
        <f t="shared" si="32"/>
        <v>3000</v>
      </c>
      <c r="BD258" s="207"/>
      <c r="BE258" s="207"/>
      <c r="BF258" s="207"/>
      <c r="BG258" s="228"/>
      <c r="BH258" s="228"/>
      <c r="BI258" s="228"/>
      <c r="BJ258" s="246"/>
      <c r="BK258" s="298" t="s">
        <v>2356</v>
      </c>
      <c r="BL258" s="228"/>
      <c r="BM258" s="228"/>
      <c r="DD258" s="200" t="s">
        <v>1769</v>
      </c>
      <c r="DN258" s="284"/>
      <c r="DO258" s="283"/>
      <c r="DP258" s="278"/>
      <c r="DQ258" s="278"/>
      <c r="DR258" s="281"/>
      <c r="DS258" s="280"/>
      <c r="DT258" s="280"/>
      <c r="DU258" s="278"/>
    </row>
    <row r="259" spans="1:125" ht="16.350000000000001" customHeight="1">
      <c r="A259" s="207" t="s">
        <v>2548</v>
      </c>
      <c r="B259" s="227" t="s">
        <v>11975</v>
      </c>
      <c r="C259" s="226" t="s">
        <v>11974</v>
      </c>
      <c r="D259" s="264" t="s">
        <v>11973</v>
      </c>
      <c r="E259" s="224" t="str">
        <f t="shared" si="26"/>
        <v>441410</v>
      </c>
      <c r="F259" s="207" t="s">
        <v>11646</v>
      </c>
      <c r="G259" s="220" t="s">
        <v>11972</v>
      </c>
      <c r="H259" s="223" t="s">
        <v>11971</v>
      </c>
      <c r="J259" s="222">
        <v>1</v>
      </c>
      <c r="K259" s="212">
        <v>45000</v>
      </c>
      <c r="L259" s="212">
        <f t="shared" si="23"/>
        <v>49500.000000000007</v>
      </c>
      <c r="M259" s="288" t="s">
        <v>1671</v>
      </c>
      <c r="O259" s="219"/>
      <c r="P259" s="245"/>
      <c r="Q259" s="244"/>
      <c r="R259" s="416">
        <v>2500</v>
      </c>
      <c r="S259" s="242">
        <v>2500</v>
      </c>
      <c r="T259" s="219" t="s">
        <v>11955</v>
      </c>
      <c r="U259" s="248">
        <f>VLOOKUP(T259,'[1]段ボール 送料'!$H$16:$X$1013,16,FALSE)</f>
        <v>1490</v>
      </c>
      <c r="V259" s="248">
        <f>VLOOKUP(T259,'[1]段ボール 送料'!$H$16:$X$1013,13,FALSE)</f>
        <v>375</v>
      </c>
      <c r="W259" s="248">
        <f>VLOOKUP(T259,'[1]段ボール 送料'!$H$16:$X$1013,14,FALSE)</f>
        <v>315</v>
      </c>
      <c r="X259" s="248">
        <f>VLOOKUP(T259,'[1]段ボール 送料'!$H$16:$X$1013,15,FALSE)</f>
        <v>800</v>
      </c>
      <c r="Y259" s="219"/>
      <c r="Z259" s="287"/>
      <c r="AA259" s="287"/>
      <c r="AB259" s="287"/>
      <c r="AC259" s="287"/>
      <c r="AD259" s="344"/>
      <c r="AE259" s="344"/>
      <c r="AF259" s="344"/>
      <c r="AG259" s="344"/>
      <c r="AH259" s="344"/>
      <c r="AI259" s="213" t="s">
        <v>2544</v>
      </c>
      <c r="AJ259" s="392" t="s">
        <v>2543</v>
      </c>
      <c r="AK259" s="228" t="s">
        <v>2542</v>
      </c>
      <c r="AL259" s="211">
        <v>11795</v>
      </c>
      <c r="AM259" s="211">
        <f t="shared" si="25"/>
        <v>1601</v>
      </c>
      <c r="AN259" s="353">
        <f>VLOOKUP(T259,'[1]段ボール 送料'!$H$16:$X$1013,6,FALSE)</f>
        <v>281</v>
      </c>
      <c r="AO259" s="353">
        <f>VLOOKUP(T259,'[1]段ボール 送料'!$H$16:$X$1013,17,FALSE)</f>
        <v>1320</v>
      </c>
      <c r="AP259" s="229" t="s">
        <v>11954</v>
      </c>
      <c r="AQ259" s="360">
        <v>1</v>
      </c>
      <c r="AR259" s="247"/>
      <c r="AS259" s="247"/>
      <c r="AT259" s="247"/>
      <c r="AU259" s="359">
        <f t="shared" si="27"/>
        <v>2500</v>
      </c>
      <c r="AV259" s="248">
        <f>VLOOKUP(T259,'[1]段ボール 送料'!$H$16:$X$1013,11,FALSE)</f>
        <v>430</v>
      </c>
      <c r="AW259" s="248"/>
      <c r="AX259" s="207"/>
      <c r="AY259" s="247">
        <f t="shared" si="28"/>
        <v>430</v>
      </c>
      <c r="AZ259" s="247">
        <f t="shared" si="29"/>
        <v>430</v>
      </c>
      <c r="BA259" s="247">
        <f t="shared" si="30"/>
        <v>0</v>
      </c>
      <c r="BB259" s="247">
        <f t="shared" si="31"/>
        <v>0</v>
      </c>
      <c r="BC259" s="247">
        <f t="shared" si="32"/>
        <v>2930</v>
      </c>
      <c r="BD259" s="207"/>
      <c r="BE259" s="207"/>
      <c r="BF259" s="207"/>
      <c r="BG259" s="228"/>
      <c r="BH259" s="228"/>
      <c r="BI259" s="228"/>
      <c r="BJ259" s="246"/>
      <c r="BK259" s="298" t="s">
        <v>2356</v>
      </c>
      <c r="BL259" s="228"/>
      <c r="BM259" s="228"/>
      <c r="DD259" s="200" t="s">
        <v>1769</v>
      </c>
      <c r="DN259" s="284"/>
      <c r="DO259" s="283"/>
      <c r="DP259" s="278"/>
      <c r="DQ259" s="278"/>
      <c r="DR259" s="281"/>
      <c r="DS259" s="280"/>
      <c r="DT259" s="280"/>
      <c r="DU259" s="278"/>
    </row>
    <row r="260" spans="1:125" ht="16.350000000000001" customHeight="1">
      <c r="A260" s="207" t="s">
        <v>2548</v>
      </c>
      <c r="B260" s="227" t="s">
        <v>11970</v>
      </c>
      <c r="C260" s="226" t="s">
        <v>11969</v>
      </c>
      <c r="D260" s="264" t="s">
        <v>11968</v>
      </c>
      <c r="E260" s="224" t="str">
        <f t="shared" si="26"/>
        <v>441380</v>
      </c>
      <c r="F260" s="207" t="s">
        <v>2822</v>
      </c>
      <c r="G260" s="220" t="s">
        <v>11967</v>
      </c>
      <c r="H260" s="223" t="s">
        <v>11966</v>
      </c>
      <c r="J260" s="222">
        <v>1</v>
      </c>
      <c r="K260" s="212">
        <v>25000</v>
      </c>
      <c r="L260" s="212">
        <f t="shared" si="23"/>
        <v>27500.000000000004</v>
      </c>
      <c r="M260" s="288" t="s">
        <v>1671</v>
      </c>
      <c r="O260" s="219"/>
      <c r="P260" s="245"/>
      <c r="Q260" s="244"/>
      <c r="R260" s="289">
        <v>1000</v>
      </c>
      <c r="S260" s="242">
        <v>1000</v>
      </c>
      <c r="T260" s="219" t="s">
        <v>3842</v>
      </c>
      <c r="U260" s="248">
        <f>VLOOKUP(T260,'[1]段ボール 送料'!$H$16:$X$1013,16,FALSE)</f>
        <v>1590</v>
      </c>
      <c r="V260" s="248">
        <f>VLOOKUP(T260,'[1]段ボール 送料'!$H$16:$X$1013,13,FALSE)</f>
        <v>375</v>
      </c>
      <c r="W260" s="248">
        <f>VLOOKUP(T260,'[1]段ボール 送料'!$H$16:$X$1013,14,FALSE)</f>
        <v>315</v>
      </c>
      <c r="X260" s="248">
        <f>VLOOKUP(T260,'[1]段ボール 送料'!$H$16:$X$1013,15,FALSE)</f>
        <v>900</v>
      </c>
      <c r="Y260" s="219"/>
      <c r="Z260" s="287"/>
      <c r="AA260" s="287"/>
      <c r="AB260" s="287"/>
      <c r="AC260" s="287"/>
      <c r="AD260" s="344"/>
      <c r="AE260" s="344"/>
      <c r="AF260" s="344"/>
      <c r="AG260" s="344"/>
      <c r="AH260" s="344"/>
      <c r="AI260" s="213" t="s">
        <v>2544</v>
      </c>
      <c r="AJ260" s="392" t="s">
        <v>2543</v>
      </c>
      <c r="AK260" s="228" t="s">
        <v>2542</v>
      </c>
      <c r="AL260" s="211">
        <v>6700</v>
      </c>
      <c r="AM260" s="211">
        <f t="shared" si="25"/>
        <v>1601</v>
      </c>
      <c r="AN260" s="353">
        <f>VLOOKUP(T260,'[1]段ボール 送料'!$H$16:$X$1013,6,FALSE)</f>
        <v>281</v>
      </c>
      <c r="AO260" s="353">
        <f>VLOOKUP(T260,'[1]段ボール 送料'!$H$16:$X$1013,17,FALSE)</f>
        <v>1320</v>
      </c>
      <c r="AP260" s="229" t="s">
        <v>1706</v>
      </c>
      <c r="AQ260" s="360">
        <v>1</v>
      </c>
      <c r="AR260" s="247"/>
      <c r="AS260" s="247"/>
      <c r="AT260" s="247"/>
      <c r="AU260" s="359">
        <f t="shared" si="27"/>
        <v>1000</v>
      </c>
      <c r="AV260" s="248">
        <f>VLOOKUP(T260,'[1]段ボール 送料'!$H$16:$X$1013,11,FALSE)</f>
        <v>430</v>
      </c>
      <c r="AW260" s="248"/>
      <c r="AX260" s="207"/>
      <c r="AY260" s="247">
        <f t="shared" si="28"/>
        <v>430</v>
      </c>
      <c r="AZ260" s="247">
        <f t="shared" si="29"/>
        <v>430</v>
      </c>
      <c r="BA260" s="247">
        <f t="shared" si="30"/>
        <v>0</v>
      </c>
      <c r="BB260" s="247">
        <f t="shared" si="31"/>
        <v>0</v>
      </c>
      <c r="BC260" s="247">
        <f t="shared" si="32"/>
        <v>1430</v>
      </c>
      <c r="BD260" s="207"/>
      <c r="BE260" s="207"/>
      <c r="BF260" s="207"/>
      <c r="BG260" s="228"/>
      <c r="BH260" s="228"/>
      <c r="BI260" s="228"/>
      <c r="BJ260" s="246"/>
      <c r="BK260" s="298" t="s">
        <v>2356</v>
      </c>
      <c r="BL260" s="228"/>
      <c r="BM260" s="228"/>
      <c r="DD260" s="200" t="s">
        <v>1769</v>
      </c>
      <c r="DN260" s="284"/>
      <c r="DO260" s="283"/>
      <c r="DP260" s="278"/>
      <c r="DQ260" s="278"/>
      <c r="DR260" s="281"/>
      <c r="DS260" s="280"/>
      <c r="DT260" s="280"/>
      <c r="DU260" s="278"/>
    </row>
    <row r="261" spans="1:125" ht="16.350000000000001" customHeight="1">
      <c r="A261" s="207" t="s">
        <v>2548</v>
      </c>
      <c r="B261" s="227" t="s">
        <v>11965</v>
      </c>
      <c r="C261" s="226" t="s">
        <v>11964</v>
      </c>
      <c r="D261" s="264" t="s">
        <v>11963</v>
      </c>
      <c r="E261" s="224" t="str">
        <f t="shared" si="26"/>
        <v>441403</v>
      </c>
      <c r="F261" s="207" t="s">
        <v>2822</v>
      </c>
      <c r="G261" s="220" t="s">
        <v>11962</v>
      </c>
      <c r="H261" s="223" t="s">
        <v>11961</v>
      </c>
      <c r="J261" s="222">
        <v>1</v>
      </c>
      <c r="K261" s="212">
        <v>35000</v>
      </c>
      <c r="L261" s="212">
        <f t="shared" si="23"/>
        <v>38500</v>
      </c>
      <c r="M261" s="288" t="s">
        <v>1671</v>
      </c>
      <c r="O261" s="219"/>
      <c r="P261" s="245"/>
      <c r="Q261" s="244"/>
      <c r="R261" s="416">
        <v>2300</v>
      </c>
      <c r="S261" s="242">
        <v>2300</v>
      </c>
      <c r="T261" s="219" t="s">
        <v>4063</v>
      </c>
      <c r="U261" s="248">
        <f>VLOOKUP(T261,'[1]段ボール 送料'!$H$16:$X$1013,16,FALSE)</f>
        <v>1360</v>
      </c>
      <c r="V261" s="248">
        <f>VLOOKUP(T261,'[1]段ボール 送料'!$H$16:$X$1013,13,FALSE)</f>
        <v>305</v>
      </c>
      <c r="W261" s="248">
        <f>VLOOKUP(T261,'[1]段ボール 送料'!$H$16:$X$1013,14,FALSE)</f>
        <v>305</v>
      </c>
      <c r="X261" s="248">
        <f>VLOOKUP(T261,'[1]段ボール 送料'!$H$16:$X$1013,15,FALSE)</f>
        <v>750</v>
      </c>
      <c r="Y261" s="219"/>
      <c r="Z261" s="287"/>
      <c r="AA261" s="287"/>
      <c r="AB261" s="287"/>
      <c r="AC261" s="287"/>
      <c r="AD261" s="344"/>
      <c r="AE261" s="344"/>
      <c r="AF261" s="344"/>
      <c r="AG261" s="344"/>
      <c r="AH261" s="344"/>
      <c r="AI261" s="213" t="s">
        <v>2544</v>
      </c>
      <c r="AJ261" s="392" t="s">
        <v>2543</v>
      </c>
      <c r="AK261" s="228" t="s">
        <v>2542</v>
      </c>
      <c r="AL261" s="211">
        <v>9387</v>
      </c>
      <c r="AM261" s="211">
        <f t="shared" si="25"/>
        <v>1387</v>
      </c>
      <c r="AN261" s="353">
        <f>VLOOKUP(T261,'[1]段ボール 送料'!$H$16:$X$1013,6,FALSE)</f>
        <v>207</v>
      </c>
      <c r="AO261" s="353">
        <f>VLOOKUP(T261,'[1]段ボール 送料'!$H$16:$X$1013,17,FALSE)</f>
        <v>1180</v>
      </c>
      <c r="AP261" s="229" t="s">
        <v>11954</v>
      </c>
      <c r="AQ261" s="360">
        <v>1</v>
      </c>
      <c r="AR261" s="247"/>
      <c r="AS261" s="247"/>
      <c r="AT261" s="247"/>
      <c r="AU261" s="359">
        <f t="shared" si="27"/>
        <v>2300</v>
      </c>
      <c r="AV261" s="248">
        <f>VLOOKUP(T261,'[1]段ボール 送料'!$H$16:$X$1013,11,FALSE)</f>
        <v>700</v>
      </c>
      <c r="AW261" s="248"/>
      <c r="AX261" s="207"/>
      <c r="AY261" s="247">
        <f t="shared" si="28"/>
        <v>700</v>
      </c>
      <c r="AZ261" s="247">
        <f t="shared" si="29"/>
        <v>700</v>
      </c>
      <c r="BA261" s="247">
        <f t="shared" si="30"/>
        <v>0</v>
      </c>
      <c r="BB261" s="247">
        <f t="shared" si="31"/>
        <v>0</v>
      </c>
      <c r="BC261" s="247">
        <f t="shared" si="32"/>
        <v>3000</v>
      </c>
      <c r="BD261" s="207"/>
      <c r="BE261" s="207"/>
      <c r="BF261" s="207"/>
      <c r="BG261" s="228"/>
      <c r="BH261" s="228"/>
      <c r="BI261" s="228"/>
      <c r="BJ261" s="246"/>
      <c r="BK261" s="298" t="s">
        <v>2356</v>
      </c>
      <c r="BL261" s="228"/>
      <c r="BM261" s="228"/>
      <c r="DD261" s="200" t="s">
        <v>1769</v>
      </c>
      <c r="DN261" s="284"/>
      <c r="DO261" s="283"/>
      <c r="DP261" s="278"/>
      <c r="DQ261" s="278"/>
      <c r="DR261" s="281"/>
      <c r="DS261" s="280"/>
      <c r="DT261" s="280"/>
      <c r="DU261" s="278"/>
    </row>
    <row r="262" spans="1:125" ht="16.350000000000001" customHeight="1">
      <c r="A262" s="207" t="s">
        <v>2548</v>
      </c>
      <c r="B262" s="227" t="s">
        <v>11960</v>
      </c>
      <c r="C262" s="226" t="s">
        <v>11959</v>
      </c>
      <c r="D262" s="264" t="s">
        <v>11958</v>
      </c>
      <c r="E262" s="224" t="str">
        <f t="shared" si="26"/>
        <v>441427</v>
      </c>
      <c r="F262" s="207" t="s">
        <v>2822</v>
      </c>
      <c r="G262" s="220" t="s">
        <v>11957</v>
      </c>
      <c r="H262" s="223" t="s">
        <v>11956</v>
      </c>
      <c r="J262" s="222">
        <v>1</v>
      </c>
      <c r="K262" s="212">
        <v>45000</v>
      </c>
      <c r="L262" s="212">
        <f t="shared" si="23"/>
        <v>49500.000000000007</v>
      </c>
      <c r="M262" s="288" t="s">
        <v>1671</v>
      </c>
      <c r="O262" s="219"/>
      <c r="P262" s="245"/>
      <c r="Q262" s="244"/>
      <c r="R262" s="416">
        <v>2500</v>
      </c>
      <c r="S262" s="242">
        <v>2500</v>
      </c>
      <c r="T262" s="219" t="s">
        <v>11955</v>
      </c>
      <c r="U262" s="248">
        <f>VLOOKUP(T262,'[1]段ボール 送料'!$H$16:$X$1013,16,FALSE)</f>
        <v>1490</v>
      </c>
      <c r="V262" s="248">
        <f>VLOOKUP(T262,'[1]段ボール 送料'!$H$16:$X$1013,13,FALSE)</f>
        <v>375</v>
      </c>
      <c r="W262" s="248">
        <f>VLOOKUP(T262,'[1]段ボール 送料'!$H$16:$X$1013,14,FALSE)</f>
        <v>315</v>
      </c>
      <c r="X262" s="248">
        <f>VLOOKUP(T262,'[1]段ボール 送料'!$H$16:$X$1013,15,FALSE)</f>
        <v>800</v>
      </c>
      <c r="Y262" s="219"/>
      <c r="Z262" s="287"/>
      <c r="AA262" s="287"/>
      <c r="AB262" s="287"/>
      <c r="AC262" s="287"/>
      <c r="AD262" s="344"/>
      <c r="AE262" s="344"/>
      <c r="AF262" s="344"/>
      <c r="AG262" s="344"/>
      <c r="AH262" s="344"/>
      <c r="AI262" s="213" t="s">
        <v>2544</v>
      </c>
      <c r="AJ262" s="392" t="s">
        <v>2543</v>
      </c>
      <c r="AK262" s="228" t="s">
        <v>2542</v>
      </c>
      <c r="AL262" s="211">
        <v>11795</v>
      </c>
      <c r="AM262" s="211">
        <f t="shared" si="25"/>
        <v>1601</v>
      </c>
      <c r="AN262" s="353">
        <f>VLOOKUP(T262,'[1]段ボール 送料'!$H$16:$X$1013,6,FALSE)</f>
        <v>281</v>
      </c>
      <c r="AO262" s="353">
        <f>VLOOKUP(T262,'[1]段ボール 送料'!$H$16:$X$1013,17,FALSE)</f>
        <v>1320</v>
      </c>
      <c r="AP262" s="229" t="s">
        <v>11954</v>
      </c>
      <c r="AQ262" s="360">
        <v>1</v>
      </c>
      <c r="AR262" s="247"/>
      <c r="AS262" s="247"/>
      <c r="AT262" s="247"/>
      <c r="AU262" s="359">
        <f t="shared" si="27"/>
        <v>2500</v>
      </c>
      <c r="AV262" s="248">
        <f>VLOOKUP(T262,'[1]段ボール 送料'!$H$16:$X$1013,11,FALSE)</f>
        <v>430</v>
      </c>
      <c r="AW262" s="248"/>
      <c r="AX262" s="207"/>
      <c r="AY262" s="247">
        <f t="shared" si="28"/>
        <v>430</v>
      </c>
      <c r="AZ262" s="247">
        <f t="shared" si="29"/>
        <v>430</v>
      </c>
      <c r="BA262" s="247">
        <f t="shared" si="30"/>
        <v>0</v>
      </c>
      <c r="BB262" s="247">
        <f t="shared" si="31"/>
        <v>0</v>
      </c>
      <c r="BC262" s="247">
        <f t="shared" si="32"/>
        <v>2930</v>
      </c>
      <c r="BD262" s="207"/>
      <c r="BE262" s="207"/>
      <c r="BF262" s="207"/>
      <c r="BG262" s="228"/>
      <c r="BH262" s="228"/>
      <c r="BI262" s="228"/>
      <c r="BJ262" s="246"/>
      <c r="BK262" s="298" t="s">
        <v>2356</v>
      </c>
      <c r="BL262" s="228"/>
      <c r="BM262" s="228"/>
      <c r="DD262" s="200" t="s">
        <v>1769</v>
      </c>
      <c r="DN262" s="284"/>
      <c r="DO262" s="283"/>
      <c r="DP262" s="278"/>
      <c r="DQ262" s="278"/>
      <c r="DR262" s="281"/>
      <c r="DS262" s="280"/>
      <c r="DT262" s="280"/>
      <c r="DU262" s="278"/>
    </row>
    <row r="263" spans="1:125" ht="16.350000000000001" customHeight="1">
      <c r="A263" s="207" t="s">
        <v>2548</v>
      </c>
      <c r="B263" s="227" t="s">
        <v>11953</v>
      </c>
      <c r="C263" s="226" t="s">
        <v>11952</v>
      </c>
      <c r="D263" s="264" t="s">
        <v>11951</v>
      </c>
      <c r="E263" s="224" t="str">
        <f t="shared" si="26"/>
        <v>441434</v>
      </c>
      <c r="F263" s="207" t="s">
        <v>2822</v>
      </c>
      <c r="G263" s="220" t="s">
        <v>11950</v>
      </c>
      <c r="H263" s="223" t="s">
        <v>11949</v>
      </c>
      <c r="J263" s="222">
        <v>1</v>
      </c>
      <c r="K263" s="212">
        <v>14000</v>
      </c>
      <c r="L263" s="212">
        <f t="shared" si="23"/>
        <v>15400.000000000002</v>
      </c>
      <c r="M263" s="288" t="s">
        <v>1671</v>
      </c>
      <c r="O263" s="219"/>
      <c r="P263" s="245"/>
      <c r="Q263" s="244"/>
      <c r="R263" s="289">
        <v>110</v>
      </c>
      <c r="S263" s="242">
        <v>110</v>
      </c>
      <c r="T263" s="219" t="s">
        <v>11948</v>
      </c>
      <c r="U263" s="248">
        <f>VLOOKUP(T263,'[1]段ボール 送料'!$H$16:$X$1013,16,FALSE)</f>
        <v>650</v>
      </c>
      <c r="V263" s="248">
        <f>VLOOKUP(T263,'[1]段ボール 送料'!$H$16:$X$1013,13,FALSE)</f>
        <v>155</v>
      </c>
      <c r="W263" s="248">
        <f>VLOOKUP(T263,'[1]段ボール 送料'!$H$16:$X$1013,14,FALSE)</f>
        <v>155</v>
      </c>
      <c r="X263" s="248">
        <f>VLOOKUP(T263,'[1]段ボール 送料'!$H$16:$X$1013,15,FALSE)</f>
        <v>340</v>
      </c>
      <c r="Y263" s="219"/>
      <c r="Z263" s="287"/>
      <c r="AA263" s="287"/>
      <c r="AB263" s="287"/>
      <c r="AC263" s="287"/>
      <c r="AD263" s="344"/>
      <c r="AE263" s="344"/>
      <c r="AF263" s="344"/>
      <c r="AG263" s="344"/>
      <c r="AH263" s="344"/>
      <c r="AI263" s="213" t="s">
        <v>2544</v>
      </c>
      <c r="AJ263" s="392" t="s">
        <v>2543</v>
      </c>
      <c r="AK263" s="228" t="s">
        <v>2542</v>
      </c>
      <c r="AL263" s="211">
        <v>2844</v>
      </c>
      <c r="AM263" s="211">
        <f t="shared" si="25"/>
        <v>742</v>
      </c>
      <c r="AN263" s="353">
        <f>VLOOKUP(T263,'[1]段ボール 送料'!$H$16:$X$1013,6,FALSE)</f>
        <v>72</v>
      </c>
      <c r="AO263" s="353">
        <f>VLOOKUP(T263,'[1]段ボール 送料'!$H$16:$X$1013,17,FALSE)</f>
        <v>670</v>
      </c>
      <c r="AP263" s="229" t="s">
        <v>1706</v>
      </c>
      <c r="AQ263" s="360">
        <v>1</v>
      </c>
      <c r="AR263" s="247"/>
      <c r="AS263" s="247"/>
      <c r="AT263" s="247"/>
      <c r="AU263" s="359">
        <f t="shared" si="27"/>
        <v>110</v>
      </c>
      <c r="AV263" s="248">
        <f>VLOOKUP(T263,'[1]段ボール 送料'!$H$16:$X$1013,11,FALSE)</f>
        <v>184</v>
      </c>
      <c r="AW263" s="248"/>
      <c r="AX263" s="207"/>
      <c r="AY263" s="247">
        <f t="shared" si="28"/>
        <v>184</v>
      </c>
      <c r="AZ263" s="247">
        <f t="shared" si="29"/>
        <v>184</v>
      </c>
      <c r="BA263" s="247">
        <f t="shared" si="30"/>
        <v>0</v>
      </c>
      <c r="BB263" s="247">
        <f t="shared" si="31"/>
        <v>0</v>
      </c>
      <c r="BC263" s="247">
        <f t="shared" si="32"/>
        <v>294</v>
      </c>
      <c r="BD263" s="207"/>
      <c r="BE263" s="207"/>
      <c r="BF263" s="207"/>
      <c r="BG263" s="228"/>
      <c r="BH263" s="228"/>
      <c r="BI263" s="228"/>
      <c r="BJ263" s="246"/>
      <c r="BK263" s="298" t="s">
        <v>2356</v>
      </c>
      <c r="BL263" s="228"/>
      <c r="BM263" s="228"/>
      <c r="DD263" s="200" t="s">
        <v>1769</v>
      </c>
      <c r="DN263" s="284"/>
      <c r="DO263" s="283"/>
      <c r="DP263" s="278"/>
      <c r="DQ263" s="278"/>
      <c r="DR263" s="281"/>
      <c r="DS263" s="280"/>
      <c r="DT263" s="280"/>
      <c r="DU263" s="278"/>
    </row>
    <row r="264" spans="1:125" ht="16.350000000000001" customHeight="1">
      <c r="A264" s="207" t="s">
        <v>2548</v>
      </c>
      <c r="B264" s="227" t="s">
        <v>11947</v>
      </c>
      <c r="C264" s="226" t="s">
        <v>11946</v>
      </c>
      <c r="D264" s="264" t="s">
        <v>11945</v>
      </c>
      <c r="E264" s="224" t="str">
        <f t="shared" si="26"/>
        <v>441441</v>
      </c>
      <c r="F264" s="207" t="s">
        <v>11646</v>
      </c>
      <c r="G264" s="220" t="s">
        <v>11944</v>
      </c>
      <c r="H264" s="223" t="s">
        <v>11854</v>
      </c>
      <c r="J264" s="222">
        <v>1</v>
      </c>
      <c r="K264" s="212">
        <v>12000</v>
      </c>
      <c r="L264" s="212">
        <f t="shared" si="23"/>
        <v>13200.000000000002</v>
      </c>
      <c r="M264" s="288" t="s">
        <v>1671</v>
      </c>
      <c r="O264" s="219"/>
      <c r="P264" s="245"/>
      <c r="Q264" s="244"/>
      <c r="R264" s="289">
        <v>550</v>
      </c>
      <c r="S264" s="242">
        <v>550</v>
      </c>
      <c r="T264" s="219" t="s">
        <v>5932</v>
      </c>
      <c r="U264" s="248">
        <f>VLOOKUP(T264,'[1]段ボール 送料'!$H$16:$X$1013,16,FALSE)</f>
        <v>840</v>
      </c>
      <c r="V264" s="248">
        <f>VLOOKUP(T264,'[1]段ボール 送料'!$H$16:$X$1013,13,FALSE)</f>
        <v>260</v>
      </c>
      <c r="W264" s="248">
        <f>VLOOKUP(T264,'[1]段ボール 送料'!$H$16:$X$1013,14,FALSE)</f>
        <v>260</v>
      </c>
      <c r="X264" s="248">
        <f>VLOOKUP(T264,'[1]段ボール 送料'!$H$16:$X$1013,15,FALSE)</f>
        <v>320</v>
      </c>
      <c r="Y264" s="219"/>
      <c r="Z264" s="287"/>
      <c r="AA264" s="287"/>
      <c r="AB264" s="287"/>
      <c r="AC264" s="287"/>
      <c r="AD264" s="344"/>
      <c r="AE264" s="344"/>
      <c r="AF264" s="344"/>
      <c r="AG264" s="344"/>
      <c r="AH264" s="344"/>
      <c r="AI264" s="213" t="s">
        <v>2544</v>
      </c>
      <c r="AJ264" s="392" t="s">
        <v>2543</v>
      </c>
      <c r="AK264" s="228" t="s">
        <v>2542</v>
      </c>
      <c r="AL264" s="211">
        <v>2772</v>
      </c>
      <c r="AM264" s="211">
        <f t="shared" ref="AM264:AM282" si="33">AN264+AO264</f>
        <v>973</v>
      </c>
      <c r="AN264" s="353">
        <f>VLOOKUP(T264,'[1]段ボール 送料'!$H$16:$X$1013,6,FALSE)</f>
        <v>83</v>
      </c>
      <c r="AO264" s="353">
        <f>VLOOKUP(T264,'[1]段ボール 送料'!$H$16:$X$1013,17,FALSE)</f>
        <v>890</v>
      </c>
      <c r="AP264" s="229" t="s">
        <v>3190</v>
      </c>
      <c r="AQ264" s="360">
        <v>1</v>
      </c>
      <c r="AR264" s="247"/>
      <c r="AS264" s="247"/>
      <c r="AT264" s="247"/>
      <c r="AU264" s="359">
        <f t="shared" si="27"/>
        <v>550</v>
      </c>
      <c r="AV264" s="248">
        <f>VLOOKUP(T264,'[1]段ボール 送料'!$H$16:$X$1013,11,FALSE)</f>
        <v>320</v>
      </c>
      <c r="AW264" s="248"/>
      <c r="AX264" s="207"/>
      <c r="AY264" s="247">
        <f t="shared" si="28"/>
        <v>320</v>
      </c>
      <c r="AZ264" s="247">
        <f t="shared" si="29"/>
        <v>320</v>
      </c>
      <c r="BA264" s="247">
        <f t="shared" si="30"/>
        <v>0</v>
      </c>
      <c r="BB264" s="247">
        <f t="shared" si="31"/>
        <v>0</v>
      </c>
      <c r="BC264" s="247">
        <f t="shared" si="32"/>
        <v>870</v>
      </c>
      <c r="BD264" s="207"/>
      <c r="BE264" s="207"/>
      <c r="BF264" s="207"/>
      <c r="BG264" s="228"/>
      <c r="BH264" s="228"/>
      <c r="BI264" s="228"/>
      <c r="BJ264" s="246"/>
      <c r="BK264" s="298" t="s">
        <v>2356</v>
      </c>
      <c r="BL264" s="228"/>
      <c r="BM264" s="228"/>
      <c r="DD264" s="200" t="s">
        <v>1769</v>
      </c>
      <c r="DN264" s="284"/>
      <c r="DO264" s="283"/>
      <c r="DP264" s="278"/>
      <c r="DQ264" s="278"/>
      <c r="DR264" s="281"/>
      <c r="DS264" s="280"/>
      <c r="DT264" s="280"/>
      <c r="DU264" s="278"/>
    </row>
    <row r="265" spans="1:125" ht="16.350000000000001" customHeight="1">
      <c r="A265" s="207" t="s">
        <v>2548</v>
      </c>
      <c r="B265" s="227" t="s">
        <v>11943</v>
      </c>
      <c r="C265" s="226" t="s">
        <v>11942</v>
      </c>
      <c r="D265" s="264" t="s">
        <v>11941</v>
      </c>
      <c r="E265" s="224" t="str">
        <f t="shared" si="26"/>
        <v>441458</v>
      </c>
      <c r="F265" s="207" t="s">
        <v>11646</v>
      </c>
      <c r="G265" s="220" t="s">
        <v>11940</v>
      </c>
      <c r="H265" s="223" t="s">
        <v>11854</v>
      </c>
      <c r="J265" s="222">
        <v>1</v>
      </c>
      <c r="K265" s="212">
        <v>12000</v>
      </c>
      <c r="L265" s="212">
        <f t="shared" si="23"/>
        <v>13200.000000000002</v>
      </c>
      <c r="M265" s="288" t="s">
        <v>1671</v>
      </c>
      <c r="O265" s="219"/>
      <c r="P265" s="245"/>
      <c r="Q265" s="244"/>
      <c r="R265" s="289">
        <v>550</v>
      </c>
      <c r="S265" s="242">
        <v>550</v>
      </c>
      <c r="T265" s="219" t="s">
        <v>5932</v>
      </c>
      <c r="U265" s="248">
        <f>VLOOKUP(T265,'[1]段ボール 送料'!$H$16:$X$1013,16,FALSE)</f>
        <v>840</v>
      </c>
      <c r="V265" s="248">
        <f>VLOOKUP(T265,'[1]段ボール 送料'!$H$16:$X$1013,13,FALSE)</f>
        <v>260</v>
      </c>
      <c r="W265" s="248">
        <f>VLOOKUP(T265,'[1]段ボール 送料'!$H$16:$X$1013,14,FALSE)</f>
        <v>260</v>
      </c>
      <c r="X265" s="248">
        <f>VLOOKUP(T265,'[1]段ボール 送料'!$H$16:$X$1013,15,FALSE)</f>
        <v>320</v>
      </c>
      <c r="Y265" s="219"/>
      <c r="Z265" s="287"/>
      <c r="AA265" s="287"/>
      <c r="AB265" s="287"/>
      <c r="AC265" s="287"/>
      <c r="AD265" s="344"/>
      <c r="AE265" s="344"/>
      <c r="AF265" s="344"/>
      <c r="AG265" s="344"/>
      <c r="AH265" s="344"/>
      <c r="AI265" s="213" t="s">
        <v>2544</v>
      </c>
      <c r="AJ265" s="392" t="s">
        <v>2543</v>
      </c>
      <c r="AK265" s="228" t="s">
        <v>2542</v>
      </c>
      <c r="AL265" s="211">
        <v>2772</v>
      </c>
      <c r="AM265" s="211">
        <f t="shared" si="33"/>
        <v>973</v>
      </c>
      <c r="AN265" s="353">
        <f>VLOOKUP(T265,'[1]段ボール 送料'!$H$16:$X$1013,6,FALSE)</f>
        <v>83</v>
      </c>
      <c r="AO265" s="353">
        <f>VLOOKUP(T265,'[1]段ボール 送料'!$H$16:$X$1013,17,FALSE)</f>
        <v>890</v>
      </c>
      <c r="AP265" s="229" t="s">
        <v>3190</v>
      </c>
      <c r="AQ265" s="360">
        <v>1</v>
      </c>
      <c r="AR265" s="247"/>
      <c r="AS265" s="247"/>
      <c r="AT265" s="247"/>
      <c r="AU265" s="359">
        <f t="shared" si="27"/>
        <v>550</v>
      </c>
      <c r="AV265" s="248">
        <f>VLOOKUP(T265,'[1]段ボール 送料'!$H$16:$X$1013,11,FALSE)</f>
        <v>320</v>
      </c>
      <c r="AW265" s="248"/>
      <c r="AX265" s="207"/>
      <c r="AY265" s="247">
        <f t="shared" si="28"/>
        <v>320</v>
      </c>
      <c r="AZ265" s="247">
        <f t="shared" si="29"/>
        <v>320</v>
      </c>
      <c r="BA265" s="247">
        <f t="shared" si="30"/>
        <v>0</v>
      </c>
      <c r="BB265" s="247">
        <f t="shared" si="31"/>
        <v>0</v>
      </c>
      <c r="BC265" s="247">
        <f t="shared" si="32"/>
        <v>870</v>
      </c>
      <c r="BD265" s="207"/>
      <c r="BE265" s="207"/>
      <c r="BF265" s="207"/>
      <c r="BG265" s="228"/>
      <c r="BH265" s="228"/>
      <c r="BI265" s="228"/>
      <c r="BJ265" s="246"/>
      <c r="BK265" s="298" t="s">
        <v>2356</v>
      </c>
      <c r="BL265" s="228"/>
      <c r="BM265" s="228"/>
      <c r="DD265" s="200" t="s">
        <v>1769</v>
      </c>
      <c r="DN265" s="284"/>
      <c r="DO265" s="283"/>
      <c r="DP265" s="278"/>
      <c r="DQ265" s="278"/>
      <c r="DR265" s="281"/>
      <c r="DS265" s="280"/>
      <c r="DT265" s="280"/>
      <c r="DU265" s="278"/>
    </row>
    <row r="266" spans="1:125" ht="16.350000000000001" customHeight="1">
      <c r="A266" s="207" t="s">
        <v>2548</v>
      </c>
      <c r="B266" s="227" t="s">
        <v>11939</v>
      </c>
      <c r="C266" s="226" t="s">
        <v>11938</v>
      </c>
      <c r="D266" s="264" t="s">
        <v>11937</v>
      </c>
      <c r="E266" s="224" t="str">
        <f t="shared" si="26"/>
        <v>441472</v>
      </c>
      <c r="F266" s="207" t="s">
        <v>2549</v>
      </c>
      <c r="G266" s="220" t="s">
        <v>11936</v>
      </c>
      <c r="H266" s="223" t="s">
        <v>11935</v>
      </c>
      <c r="J266" s="222">
        <v>1</v>
      </c>
      <c r="K266" s="212">
        <v>40000</v>
      </c>
      <c r="L266" s="212">
        <f t="shared" si="23"/>
        <v>44000</v>
      </c>
      <c r="M266" s="288" t="s">
        <v>1671</v>
      </c>
      <c r="O266" s="219"/>
      <c r="P266" s="245"/>
      <c r="Q266" s="244"/>
      <c r="R266" s="289">
        <v>2000</v>
      </c>
      <c r="S266" s="242">
        <v>2000</v>
      </c>
      <c r="T266" s="219" t="s">
        <v>5827</v>
      </c>
      <c r="U266" s="248">
        <f>VLOOKUP(T266,'[1]段ボール 送料'!$H$16:$X$1013,16,FALSE)</f>
        <v>1540</v>
      </c>
      <c r="V266" s="248">
        <f>VLOOKUP(T266,'[1]段ボール 送料'!$H$16:$X$1013,13,FALSE)</f>
        <v>550</v>
      </c>
      <c r="W266" s="248">
        <f>VLOOKUP(T266,'[1]段ボール 送料'!$H$16:$X$1013,14,FALSE)</f>
        <v>285</v>
      </c>
      <c r="X266" s="248">
        <f>VLOOKUP(T266,'[1]段ボール 送料'!$H$16:$X$1013,15,FALSE)</f>
        <v>705</v>
      </c>
      <c r="Y266" s="219"/>
      <c r="Z266" s="287"/>
      <c r="AA266" s="287"/>
      <c r="AB266" s="287"/>
      <c r="AC266" s="287"/>
      <c r="AD266" s="344"/>
      <c r="AE266" s="344"/>
      <c r="AF266" s="344"/>
      <c r="AG266" s="344"/>
      <c r="AH266" s="344"/>
      <c r="AI266" s="213" t="s">
        <v>2544</v>
      </c>
      <c r="AJ266" s="392" t="s">
        <v>2543</v>
      </c>
      <c r="AK266" s="228" t="s">
        <v>2542</v>
      </c>
      <c r="AL266" s="211">
        <v>8755</v>
      </c>
      <c r="AM266" s="211">
        <f t="shared" si="33"/>
        <v>1514</v>
      </c>
      <c r="AN266" s="353">
        <f>VLOOKUP(T266,'[1]段ボール 送料'!$H$16:$X$1013,6,FALSE)</f>
        <v>194</v>
      </c>
      <c r="AO266" s="353">
        <f>VLOOKUP(T266,'[1]段ボール 送料'!$H$16:$X$1013,17,FALSE)</f>
        <v>1320</v>
      </c>
      <c r="AP266" s="229" t="s">
        <v>11924</v>
      </c>
      <c r="AQ266" s="360">
        <v>1</v>
      </c>
      <c r="AR266" s="247"/>
      <c r="AS266" s="247"/>
      <c r="AT266" s="247"/>
      <c r="AU266" s="359">
        <f t="shared" si="27"/>
        <v>2000</v>
      </c>
      <c r="AV266" s="248">
        <f>VLOOKUP(T266,'[1]段ボール 送料'!$H$16:$X$1013,11,FALSE)</f>
        <v>820</v>
      </c>
      <c r="AW266" s="248"/>
      <c r="AX266" s="207"/>
      <c r="AY266" s="247">
        <f t="shared" si="28"/>
        <v>820</v>
      </c>
      <c r="AZ266" s="247">
        <f t="shared" si="29"/>
        <v>820</v>
      </c>
      <c r="BA266" s="247">
        <f t="shared" si="30"/>
        <v>0</v>
      </c>
      <c r="BB266" s="247">
        <f t="shared" si="31"/>
        <v>0</v>
      </c>
      <c r="BC266" s="247">
        <f t="shared" si="32"/>
        <v>2820</v>
      </c>
      <c r="BD266" s="207"/>
      <c r="BE266" s="207"/>
      <c r="BF266" s="207"/>
      <c r="BG266" s="228"/>
      <c r="BH266" s="228"/>
      <c r="BI266" s="228"/>
      <c r="BJ266" s="246"/>
      <c r="BK266" s="298" t="s">
        <v>11923</v>
      </c>
      <c r="BL266" s="228"/>
      <c r="BM266" s="228"/>
      <c r="DH266" s="200" t="s">
        <v>1769</v>
      </c>
      <c r="DN266" s="284"/>
      <c r="DO266" s="283"/>
      <c r="DP266" s="278"/>
      <c r="DQ266" s="278"/>
      <c r="DR266" s="281"/>
      <c r="DS266" s="280"/>
      <c r="DT266" s="280"/>
      <c r="DU266" s="278"/>
    </row>
    <row r="267" spans="1:125" ht="16.350000000000001" customHeight="1">
      <c r="A267" s="207" t="s">
        <v>2548</v>
      </c>
      <c r="B267" s="227" t="s">
        <v>11934</v>
      </c>
      <c r="C267" s="226" t="s">
        <v>11933</v>
      </c>
      <c r="D267" s="264" t="s">
        <v>11932</v>
      </c>
      <c r="E267" s="224" t="str">
        <f t="shared" si="26"/>
        <v>441489</v>
      </c>
      <c r="F267" s="207" t="s">
        <v>2549</v>
      </c>
      <c r="G267" s="220" t="s">
        <v>11931</v>
      </c>
      <c r="H267" s="223" t="s">
        <v>11930</v>
      </c>
      <c r="J267" s="222">
        <v>1</v>
      </c>
      <c r="K267" s="212">
        <v>45000</v>
      </c>
      <c r="L267" s="212">
        <f t="shared" si="23"/>
        <v>49500.000000000007</v>
      </c>
      <c r="M267" s="288" t="s">
        <v>1671</v>
      </c>
      <c r="O267" s="219"/>
      <c r="P267" s="245"/>
      <c r="Q267" s="244"/>
      <c r="R267" s="416">
        <v>2100</v>
      </c>
      <c r="S267" s="242">
        <v>2100</v>
      </c>
      <c r="T267" s="219" t="s">
        <v>5827</v>
      </c>
      <c r="U267" s="248">
        <f>VLOOKUP(T267,'[1]段ボール 送料'!$H$16:$X$1013,16,FALSE)</f>
        <v>1540</v>
      </c>
      <c r="V267" s="248">
        <f>VLOOKUP(T267,'[1]段ボール 送料'!$H$16:$X$1013,13,FALSE)</f>
        <v>550</v>
      </c>
      <c r="W267" s="248">
        <f>VLOOKUP(T267,'[1]段ボール 送料'!$H$16:$X$1013,14,FALSE)</f>
        <v>285</v>
      </c>
      <c r="X267" s="248">
        <f>VLOOKUP(T267,'[1]段ボール 送料'!$H$16:$X$1013,15,FALSE)</f>
        <v>705</v>
      </c>
      <c r="Y267" s="219"/>
      <c r="Z267" s="287"/>
      <c r="AA267" s="287"/>
      <c r="AB267" s="287"/>
      <c r="AC267" s="287"/>
      <c r="AD267" s="344"/>
      <c r="AE267" s="344"/>
      <c r="AF267" s="344"/>
      <c r="AG267" s="344"/>
      <c r="AH267" s="344"/>
      <c r="AI267" s="213" t="s">
        <v>2544</v>
      </c>
      <c r="AJ267" s="392" t="s">
        <v>2543</v>
      </c>
      <c r="AK267" s="228" t="s">
        <v>2542</v>
      </c>
      <c r="AL267" s="211">
        <v>10251</v>
      </c>
      <c r="AM267" s="211">
        <f t="shared" si="33"/>
        <v>1514</v>
      </c>
      <c r="AN267" s="353">
        <f>VLOOKUP(T267,'[1]段ボール 送料'!$H$16:$X$1013,6,FALSE)</f>
        <v>194</v>
      </c>
      <c r="AO267" s="353">
        <f>VLOOKUP(T267,'[1]段ボール 送料'!$H$16:$X$1013,17,FALSE)</f>
        <v>1320</v>
      </c>
      <c r="AP267" s="229" t="s">
        <v>11924</v>
      </c>
      <c r="AQ267" s="360">
        <v>1</v>
      </c>
      <c r="AR267" s="247"/>
      <c r="AS267" s="247"/>
      <c r="AT267" s="247"/>
      <c r="AU267" s="359">
        <f t="shared" si="27"/>
        <v>2100</v>
      </c>
      <c r="AV267" s="248">
        <f>VLOOKUP(T267,'[1]段ボール 送料'!$H$16:$X$1013,11,FALSE)</f>
        <v>820</v>
      </c>
      <c r="AW267" s="248"/>
      <c r="AX267" s="207"/>
      <c r="AY267" s="247">
        <f t="shared" si="28"/>
        <v>820</v>
      </c>
      <c r="AZ267" s="247">
        <f t="shared" si="29"/>
        <v>820</v>
      </c>
      <c r="BA267" s="247">
        <f t="shared" si="30"/>
        <v>0</v>
      </c>
      <c r="BB267" s="247">
        <f t="shared" si="31"/>
        <v>0</v>
      </c>
      <c r="BC267" s="247">
        <f t="shared" si="32"/>
        <v>2920</v>
      </c>
      <c r="BD267" s="207"/>
      <c r="BE267" s="207"/>
      <c r="BF267" s="207"/>
      <c r="BG267" s="228"/>
      <c r="BH267" s="228"/>
      <c r="BI267" s="228"/>
      <c r="BJ267" s="246"/>
      <c r="BK267" s="298" t="s">
        <v>11923</v>
      </c>
      <c r="BL267" s="228"/>
      <c r="BM267" s="228"/>
      <c r="DH267" s="200" t="s">
        <v>1769</v>
      </c>
      <c r="DN267" s="284"/>
      <c r="DO267" s="283"/>
      <c r="DP267" s="278"/>
      <c r="DQ267" s="278"/>
      <c r="DR267" s="281"/>
      <c r="DS267" s="280"/>
      <c r="DT267" s="280"/>
      <c r="DU267" s="278"/>
    </row>
    <row r="268" spans="1:125" ht="16.350000000000001" customHeight="1">
      <c r="A268" s="207" t="s">
        <v>2548</v>
      </c>
      <c r="B268" s="227" t="s">
        <v>11929</v>
      </c>
      <c r="C268" s="226" t="s">
        <v>11928</v>
      </c>
      <c r="D268" s="264" t="s">
        <v>11927</v>
      </c>
      <c r="E268" s="224" t="str">
        <f t="shared" si="26"/>
        <v>441496</v>
      </c>
      <c r="F268" s="207" t="s">
        <v>2549</v>
      </c>
      <c r="G268" s="220" t="s">
        <v>11926</v>
      </c>
      <c r="H268" s="223" t="s">
        <v>11925</v>
      </c>
      <c r="J268" s="222">
        <v>1</v>
      </c>
      <c r="K268" s="212">
        <v>40000</v>
      </c>
      <c r="L268" s="212">
        <f t="shared" si="23"/>
        <v>44000</v>
      </c>
      <c r="M268" s="288" t="s">
        <v>1671</v>
      </c>
      <c r="O268" s="219"/>
      <c r="P268" s="245"/>
      <c r="Q268" s="244"/>
      <c r="R268" s="416">
        <v>1900</v>
      </c>
      <c r="S268" s="242">
        <v>1900</v>
      </c>
      <c r="T268" s="219" t="s">
        <v>5827</v>
      </c>
      <c r="U268" s="248">
        <f>VLOOKUP(T268,'[1]段ボール 送料'!$H$16:$X$1013,16,FALSE)</f>
        <v>1540</v>
      </c>
      <c r="V268" s="248">
        <f>VLOOKUP(T268,'[1]段ボール 送料'!$H$16:$X$1013,13,FALSE)</f>
        <v>550</v>
      </c>
      <c r="W268" s="248">
        <f>VLOOKUP(T268,'[1]段ボール 送料'!$H$16:$X$1013,14,FALSE)</f>
        <v>285</v>
      </c>
      <c r="X268" s="248">
        <f>VLOOKUP(T268,'[1]段ボール 送料'!$H$16:$X$1013,15,FALSE)</f>
        <v>705</v>
      </c>
      <c r="Y268" s="219"/>
      <c r="Z268" s="287"/>
      <c r="AA268" s="287"/>
      <c r="AB268" s="287"/>
      <c r="AC268" s="287"/>
      <c r="AD268" s="344"/>
      <c r="AE268" s="344"/>
      <c r="AF268" s="344"/>
      <c r="AG268" s="344"/>
      <c r="AH268" s="344"/>
      <c r="AI268" s="213" t="s">
        <v>2544</v>
      </c>
      <c r="AJ268" s="392" t="s">
        <v>2543</v>
      </c>
      <c r="AK268" s="228" t="s">
        <v>2542</v>
      </c>
      <c r="AL268" s="211">
        <v>7979</v>
      </c>
      <c r="AM268" s="211">
        <f t="shared" si="33"/>
        <v>1514</v>
      </c>
      <c r="AN268" s="353">
        <f>VLOOKUP(T268,'[1]段ボール 送料'!$H$16:$X$1013,6,FALSE)</f>
        <v>194</v>
      </c>
      <c r="AO268" s="353">
        <f>VLOOKUP(T268,'[1]段ボール 送料'!$H$16:$X$1013,17,FALSE)</f>
        <v>1320</v>
      </c>
      <c r="AP268" s="229" t="s">
        <v>11924</v>
      </c>
      <c r="AQ268" s="360">
        <v>1</v>
      </c>
      <c r="AR268" s="247"/>
      <c r="AS268" s="247"/>
      <c r="AT268" s="247"/>
      <c r="AU268" s="359">
        <f t="shared" si="27"/>
        <v>1900</v>
      </c>
      <c r="AV268" s="248">
        <f>VLOOKUP(T268,'[1]段ボール 送料'!$H$16:$X$1013,11,FALSE)</f>
        <v>820</v>
      </c>
      <c r="AW268" s="248"/>
      <c r="AX268" s="207"/>
      <c r="AY268" s="247">
        <f t="shared" si="28"/>
        <v>820</v>
      </c>
      <c r="AZ268" s="247">
        <f t="shared" si="29"/>
        <v>820</v>
      </c>
      <c r="BA268" s="247">
        <f t="shared" si="30"/>
        <v>0</v>
      </c>
      <c r="BB268" s="247">
        <f t="shared" si="31"/>
        <v>0</v>
      </c>
      <c r="BC268" s="247">
        <f t="shared" si="32"/>
        <v>2720</v>
      </c>
      <c r="BD268" s="207"/>
      <c r="BE268" s="207"/>
      <c r="BF268" s="207"/>
      <c r="BG268" s="228"/>
      <c r="BH268" s="228"/>
      <c r="BI268" s="228"/>
      <c r="BJ268" s="246"/>
      <c r="BK268" s="298" t="s">
        <v>11923</v>
      </c>
      <c r="BL268" s="228"/>
      <c r="BM268" s="228"/>
      <c r="DH268" s="200" t="s">
        <v>1769</v>
      </c>
      <c r="DN268" s="284"/>
      <c r="DO268" s="283"/>
      <c r="DP268" s="278"/>
      <c r="DQ268" s="278"/>
      <c r="DR268" s="281"/>
      <c r="DS268" s="280"/>
      <c r="DT268" s="280"/>
      <c r="DU268" s="278"/>
    </row>
    <row r="269" spans="1:125" ht="16.350000000000001" customHeight="1">
      <c r="A269" s="207" t="s">
        <v>2683</v>
      </c>
      <c r="B269" s="227" t="s">
        <v>11922</v>
      </c>
      <c r="C269" s="226" t="s">
        <v>11921</v>
      </c>
      <c r="D269" s="264" t="s">
        <v>11920</v>
      </c>
      <c r="E269" s="224" t="str">
        <f t="shared" si="26"/>
        <v>441502</v>
      </c>
      <c r="F269" s="207" t="s">
        <v>2549</v>
      </c>
      <c r="G269" s="220" t="s">
        <v>11919</v>
      </c>
      <c r="H269" s="223" t="s">
        <v>11918</v>
      </c>
      <c r="J269" s="222">
        <v>1</v>
      </c>
      <c r="K269" s="212">
        <v>12000</v>
      </c>
      <c r="L269" s="212">
        <f t="shared" si="23"/>
        <v>13200.000000000002</v>
      </c>
      <c r="M269" s="288" t="s">
        <v>1671</v>
      </c>
      <c r="O269" s="219"/>
      <c r="P269" s="245"/>
      <c r="Q269" s="244"/>
      <c r="R269" s="289">
        <v>300</v>
      </c>
      <c r="S269" s="242">
        <v>300</v>
      </c>
      <c r="T269" s="219" t="s">
        <v>4581</v>
      </c>
      <c r="U269" s="248">
        <f>VLOOKUP(T269,'[1]段ボール 送料'!$H$16:$X$1013,16,FALSE)</f>
        <v>810</v>
      </c>
      <c r="V269" s="248">
        <f>VLOOKUP(T269,'[1]段ボール 送料'!$H$16:$X$1013,13,FALSE)</f>
        <v>380</v>
      </c>
      <c r="W269" s="248">
        <f>VLOOKUP(T269,'[1]段ボール 送料'!$H$16:$X$1013,14,FALSE)</f>
        <v>320</v>
      </c>
      <c r="X269" s="248">
        <f>VLOOKUP(T269,'[1]段ボール 送料'!$H$16:$X$1013,15,FALSE)</f>
        <v>110</v>
      </c>
      <c r="Y269" s="219"/>
      <c r="Z269" s="287"/>
      <c r="AA269" s="287"/>
      <c r="AB269" s="287"/>
      <c r="AC269" s="287"/>
      <c r="AD269" s="344"/>
      <c r="AE269" s="344"/>
      <c r="AF269" s="344"/>
      <c r="AG269" s="344"/>
      <c r="AH269" s="344"/>
      <c r="AI269" s="213" t="s">
        <v>2544</v>
      </c>
      <c r="AJ269" s="392" t="s">
        <v>2543</v>
      </c>
      <c r="AK269" s="228" t="s">
        <v>2542</v>
      </c>
      <c r="AL269" s="211">
        <v>2685</v>
      </c>
      <c r="AM269" s="211">
        <f t="shared" si="33"/>
        <v>977</v>
      </c>
      <c r="AN269" s="353">
        <f>VLOOKUP(T269,'[1]段ボール 送料'!$H$16:$X$1013,6,FALSE)</f>
        <v>87</v>
      </c>
      <c r="AO269" s="353">
        <f>VLOOKUP(T269,'[1]段ボール 送料'!$H$16:$X$1013,17,FALSE)</f>
        <v>890</v>
      </c>
      <c r="AP269" s="229" t="s">
        <v>1706</v>
      </c>
      <c r="AQ269" s="360">
        <v>1</v>
      </c>
      <c r="AR269" s="247"/>
      <c r="AS269" s="247"/>
      <c r="AT269" s="247"/>
      <c r="AU269" s="359">
        <f t="shared" si="27"/>
        <v>300</v>
      </c>
      <c r="AV269" s="248">
        <f>VLOOKUP(T269,'[1]段ボール 送料'!$H$16:$X$1013,11,FALSE)</f>
        <v>346</v>
      </c>
      <c r="AW269" s="248"/>
      <c r="AX269" s="207"/>
      <c r="AY269" s="247">
        <f t="shared" si="28"/>
        <v>346</v>
      </c>
      <c r="AZ269" s="247">
        <f t="shared" si="29"/>
        <v>346</v>
      </c>
      <c r="BA269" s="247">
        <f t="shared" si="30"/>
        <v>0</v>
      </c>
      <c r="BB269" s="247">
        <f t="shared" si="31"/>
        <v>0</v>
      </c>
      <c r="BC269" s="247">
        <f t="shared" si="32"/>
        <v>646</v>
      </c>
      <c r="BD269" s="207"/>
      <c r="BE269" s="207"/>
      <c r="BF269" s="207"/>
      <c r="BG269" s="228"/>
      <c r="BH269" s="228"/>
      <c r="BI269" s="228"/>
      <c r="BJ269" s="246"/>
      <c r="BK269" s="298" t="s">
        <v>11859</v>
      </c>
      <c r="BL269" s="228"/>
      <c r="BM269" s="228"/>
      <c r="DI269" s="200" t="s">
        <v>1769</v>
      </c>
      <c r="DN269" s="284"/>
      <c r="DO269" s="283"/>
      <c r="DP269" s="278"/>
      <c r="DQ269" s="278"/>
      <c r="DR269" s="281"/>
      <c r="DS269" s="280"/>
      <c r="DT269" s="280"/>
      <c r="DU269" s="278"/>
    </row>
    <row r="270" spans="1:125" ht="16.350000000000001" customHeight="1">
      <c r="A270" s="207" t="s">
        <v>2683</v>
      </c>
      <c r="B270" s="227" t="s">
        <v>11917</v>
      </c>
      <c r="C270" s="226" t="s">
        <v>11916</v>
      </c>
      <c r="D270" s="264" t="s">
        <v>11915</v>
      </c>
      <c r="E270" s="224" t="str">
        <f t="shared" si="26"/>
        <v>441519</v>
      </c>
      <c r="F270" s="207" t="s">
        <v>2549</v>
      </c>
      <c r="G270" s="220" t="s">
        <v>11914</v>
      </c>
      <c r="H270" s="223" t="s">
        <v>11913</v>
      </c>
      <c r="J270" s="222">
        <v>1</v>
      </c>
      <c r="K270" s="212">
        <v>12000</v>
      </c>
      <c r="L270" s="212">
        <f t="shared" si="23"/>
        <v>13200.000000000002</v>
      </c>
      <c r="M270" s="288" t="s">
        <v>1671</v>
      </c>
      <c r="O270" s="219"/>
      <c r="P270" s="245"/>
      <c r="Q270" s="244"/>
      <c r="R270" s="289">
        <v>280</v>
      </c>
      <c r="S270" s="242">
        <v>280</v>
      </c>
      <c r="T270" s="219" t="s">
        <v>3298</v>
      </c>
      <c r="U270" s="248">
        <f>VLOOKUP(T270,'[1]段ボール 送料'!$H$16:$X$1013,16,FALSE)</f>
        <v>1075</v>
      </c>
      <c r="V270" s="248">
        <f>VLOOKUP(T270,'[1]段ボール 送料'!$H$16:$X$1013,13,FALSE)</f>
        <v>655</v>
      </c>
      <c r="W270" s="248">
        <f>VLOOKUP(T270,'[1]段ボール 送料'!$H$16:$X$1013,14,FALSE)</f>
        <v>295</v>
      </c>
      <c r="X270" s="248">
        <f>VLOOKUP(T270,'[1]段ボール 送料'!$H$16:$X$1013,15,FALSE)</f>
        <v>125</v>
      </c>
      <c r="Y270" s="219"/>
      <c r="Z270" s="287"/>
      <c r="AA270" s="287"/>
      <c r="AB270" s="287"/>
      <c r="AC270" s="287"/>
      <c r="AD270" s="344"/>
      <c r="AE270" s="344"/>
      <c r="AF270" s="344"/>
      <c r="AG270" s="344"/>
      <c r="AH270" s="344"/>
      <c r="AI270" s="213" t="s">
        <v>2544</v>
      </c>
      <c r="AJ270" s="392" t="s">
        <v>2543</v>
      </c>
      <c r="AK270" s="228" t="s">
        <v>2542</v>
      </c>
      <c r="AL270" s="211">
        <v>2685</v>
      </c>
      <c r="AM270" s="211">
        <f t="shared" si="33"/>
        <v>1312</v>
      </c>
      <c r="AN270" s="353">
        <f>VLOOKUP(T270,'[1]段ボール 送料'!$H$16:$X$1013,6,FALSE)</f>
        <v>132</v>
      </c>
      <c r="AO270" s="353">
        <f>VLOOKUP(T270,'[1]段ボール 送料'!$H$16:$X$1013,17,FALSE)</f>
        <v>1180</v>
      </c>
      <c r="AP270" s="229" t="s">
        <v>1706</v>
      </c>
      <c r="AQ270" s="360">
        <v>1</v>
      </c>
      <c r="AR270" s="247"/>
      <c r="AS270" s="247"/>
      <c r="AT270" s="247"/>
      <c r="AU270" s="359">
        <f t="shared" si="27"/>
        <v>280</v>
      </c>
      <c r="AV270" s="248">
        <f>VLOOKUP(T270,'[1]段ボール 送料'!$H$16:$X$1013,11,FALSE)</f>
        <v>420</v>
      </c>
      <c r="AW270" s="248"/>
      <c r="AX270" s="207"/>
      <c r="AY270" s="247">
        <f t="shared" si="28"/>
        <v>420</v>
      </c>
      <c r="AZ270" s="247">
        <f t="shared" si="29"/>
        <v>420</v>
      </c>
      <c r="BA270" s="247">
        <f t="shared" si="30"/>
        <v>0</v>
      </c>
      <c r="BB270" s="247">
        <f t="shared" si="31"/>
        <v>0</v>
      </c>
      <c r="BC270" s="247">
        <f t="shared" si="32"/>
        <v>700</v>
      </c>
      <c r="BD270" s="207"/>
      <c r="BE270" s="207"/>
      <c r="BF270" s="207"/>
      <c r="BG270" s="228"/>
      <c r="BH270" s="228"/>
      <c r="BI270" s="228"/>
      <c r="BJ270" s="246"/>
      <c r="BK270" s="298" t="s">
        <v>11859</v>
      </c>
      <c r="BL270" s="228"/>
      <c r="BM270" s="228"/>
      <c r="DI270" s="200" t="s">
        <v>1769</v>
      </c>
      <c r="DN270" s="284"/>
      <c r="DO270" s="283"/>
      <c r="DP270" s="278"/>
      <c r="DQ270" s="278"/>
      <c r="DR270" s="281"/>
      <c r="DS270" s="280"/>
      <c r="DT270" s="280"/>
      <c r="DU270" s="278"/>
    </row>
    <row r="271" spans="1:125" ht="16.350000000000001" customHeight="1">
      <c r="A271" s="207" t="s">
        <v>2683</v>
      </c>
      <c r="B271" s="227" t="s">
        <v>11912</v>
      </c>
      <c r="C271" s="226" t="s">
        <v>11911</v>
      </c>
      <c r="D271" s="264" t="s">
        <v>11910</v>
      </c>
      <c r="E271" s="224" t="str">
        <f t="shared" si="26"/>
        <v>441526</v>
      </c>
      <c r="F271" s="207" t="s">
        <v>2549</v>
      </c>
      <c r="G271" s="220" t="s">
        <v>11909</v>
      </c>
      <c r="H271" s="223" t="s">
        <v>11908</v>
      </c>
      <c r="J271" s="222">
        <v>1</v>
      </c>
      <c r="K271" s="212">
        <v>13000</v>
      </c>
      <c r="L271" s="212">
        <f t="shared" si="23"/>
        <v>14300.000000000002</v>
      </c>
      <c r="M271" s="288" t="s">
        <v>1671</v>
      </c>
      <c r="O271" s="219"/>
      <c r="P271" s="245"/>
      <c r="Q271" s="244"/>
      <c r="R271" s="289">
        <v>310</v>
      </c>
      <c r="S271" s="242">
        <v>310</v>
      </c>
      <c r="T271" s="219" t="s">
        <v>6299</v>
      </c>
      <c r="U271" s="248">
        <f>VLOOKUP(T271,'[1]段ボール 送料'!$H$16:$X$1013,16,FALSE)</f>
        <v>910</v>
      </c>
      <c r="V271" s="248">
        <f>VLOOKUP(T271,'[1]段ボール 送料'!$H$16:$X$1013,13,FALSE)</f>
        <v>530</v>
      </c>
      <c r="W271" s="248">
        <f>VLOOKUP(T271,'[1]段ボール 送料'!$H$16:$X$1013,14,FALSE)</f>
        <v>200</v>
      </c>
      <c r="X271" s="248">
        <f>VLOOKUP(T271,'[1]段ボール 送料'!$H$16:$X$1013,15,FALSE)</f>
        <v>180</v>
      </c>
      <c r="Y271" s="219"/>
      <c r="Z271" s="287"/>
      <c r="AA271" s="287"/>
      <c r="AB271" s="287"/>
      <c r="AC271" s="287"/>
      <c r="AD271" s="344"/>
      <c r="AE271" s="344"/>
      <c r="AF271" s="344"/>
      <c r="AG271" s="344"/>
      <c r="AH271" s="344"/>
      <c r="AI271" s="213" t="s">
        <v>2544</v>
      </c>
      <c r="AJ271" s="392" t="s">
        <v>2543</v>
      </c>
      <c r="AK271" s="228" t="s">
        <v>2542</v>
      </c>
      <c r="AL271" s="211">
        <v>2804</v>
      </c>
      <c r="AM271" s="211">
        <f t="shared" si="33"/>
        <v>978</v>
      </c>
      <c r="AN271" s="353">
        <f>VLOOKUP(T271,'[1]段ボール 送料'!$H$16:$X$1013,6,FALSE)</f>
        <v>88</v>
      </c>
      <c r="AO271" s="353">
        <f>VLOOKUP(T271,'[1]段ボール 送料'!$H$16:$X$1013,17,FALSE)</f>
        <v>890</v>
      </c>
      <c r="AP271" s="229" t="s">
        <v>1706</v>
      </c>
      <c r="AQ271" s="360">
        <v>1</v>
      </c>
      <c r="AR271" s="247"/>
      <c r="AS271" s="247"/>
      <c r="AT271" s="247"/>
      <c r="AU271" s="359">
        <f t="shared" si="27"/>
        <v>310</v>
      </c>
      <c r="AV271" s="248">
        <f>VLOOKUP(T271,'[1]段ボール 送料'!$H$16:$X$1013,11,FALSE)</f>
        <v>320</v>
      </c>
      <c r="AW271" s="248"/>
      <c r="AX271" s="207"/>
      <c r="AY271" s="247">
        <f t="shared" si="28"/>
        <v>320</v>
      </c>
      <c r="AZ271" s="247">
        <f t="shared" si="29"/>
        <v>320</v>
      </c>
      <c r="BA271" s="247">
        <f t="shared" si="30"/>
        <v>0</v>
      </c>
      <c r="BB271" s="247">
        <f t="shared" si="31"/>
        <v>0</v>
      </c>
      <c r="BC271" s="247">
        <f t="shared" si="32"/>
        <v>630</v>
      </c>
      <c r="BD271" s="207"/>
      <c r="BE271" s="207"/>
      <c r="BF271" s="207"/>
      <c r="BG271" s="228"/>
      <c r="BH271" s="228"/>
      <c r="BI271" s="228"/>
      <c r="BJ271" s="246"/>
      <c r="BK271" s="298" t="s">
        <v>11859</v>
      </c>
      <c r="BL271" s="228"/>
      <c r="BM271" s="228"/>
      <c r="DI271" s="200" t="s">
        <v>1769</v>
      </c>
      <c r="DN271" s="284"/>
      <c r="DO271" s="283"/>
      <c r="DP271" s="278"/>
      <c r="DQ271" s="278"/>
      <c r="DR271" s="281"/>
      <c r="DS271" s="280"/>
      <c r="DT271" s="280"/>
      <c r="DU271" s="278"/>
    </row>
    <row r="272" spans="1:125" ht="16.350000000000001" customHeight="1">
      <c r="A272" s="207" t="s">
        <v>2683</v>
      </c>
      <c r="B272" s="227" t="s">
        <v>11907</v>
      </c>
      <c r="C272" s="226" t="s">
        <v>11906</v>
      </c>
      <c r="D272" s="264" t="s">
        <v>11905</v>
      </c>
      <c r="E272" s="224" t="str">
        <f t="shared" si="26"/>
        <v>441533</v>
      </c>
      <c r="F272" s="207" t="s">
        <v>2549</v>
      </c>
      <c r="G272" s="220" t="s">
        <v>11904</v>
      </c>
      <c r="H272" s="223" t="s">
        <v>11903</v>
      </c>
      <c r="J272" s="222">
        <v>1</v>
      </c>
      <c r="K272" s="212">
        <v>10000</v>
      </c>
      <c r="L272" s="212">
        <f t="shared" ref="L272:L335" si="34">K272*1.1</f>
        <v>11000</v>
      </c>
      <c r="M272" s="288" t="s">
        <v>1671</v>
      </c>
      <c r="O272" s="219"/>
      <c r="P272" s="245"/>
      <c r="Q272" s="244"/>
      <c r="R272" s="289">
        <v>380</v>
      </c>
      <c r="S272" s="242">
        <v>380</v>
      </c>
      <c r="T272" s="219" t="s">
        <v>4581</v>
      </c>
      <c r="U272" s="248">
        <f>VLOOKUP(T272,'[1]段ボール 送料'!$H$16:$X$1013,16,FALSE)</f>
        <v>810</v>
      </c>
      <c r="V272" s="248">
        <f>VLOOKUP(T272,'[1]段ボール 送料'!$H$16:$X$1013,13,FALSE)</f>
        <v>380</v>
      </c>
      <c r="W272" s="248">
        <f>VLOOKUP(T272,'[1]段ボール 送料'!$H$16:$X$1013,14,FALSE)</f>
        <v>320</v>
      </c>
      <c r="X272" s="248">
        <f>VLOOKUP(T272,'[1]段ボール 送料'!$H$16:$X$1013,15,FALSE)</f>
        <v>110</v>
      </c>
      <c r="Y272" s="219"/>
      <c r="Z272" s="287"/>
      <c r="AA272" s="287"/>
      <c r="AB272" s="287"/>
      <c r="AC272" s="287"/>
      <c r="AD272" s="344"/>
      <c r="AE272" s="344"/>
      <c r="AF272" s="344"/>
      <c r="AG272" s="344"/>
      <c r="AH272" s="344"/>
      <c r="AI272" s="213" t="s">
        <v>2544</v>
      </c>
      <c r="AJ272" s="392" t="s">
        <v>2543</v>
      </c>
      <c r="AK272" s="228" t="s">
        <v>2542</v>
      </c>
      <c r="AL272" s="211">
        <v>2293</v>
      </c>
      <c r="AM272" s="211">
        <f t="shared" si="33"/>
        <v>977</v>
      </c>
      <c r="AN272" s="353">
        <f>VLOOKUP(T272,'[1]段ボール 送料'!$H$16:$X$1013,6,FALSE)</f>
        <v>87</v>
      </c>
      <c r="AO272" s="353">
        <f>VLOOKUP(T272,'[1]段ボール 送料'!$H$16:$X$1013,17,FALSE)</f>
        <v>890</v>
      </c>
      <c r="AP272" s="229" t="s">
        <v>1706</v>
      </c>
      <c r="AQ272" s="360">
        <v>1</v>
      </c>
      <c r="AR272" s="247"/>
      <c r="AS272" s="247"/>
      <c r="AT272" s="247"/>
      <c r="AU272" s="359">
        <f t="shared" si="27"/>
        <v>380</v>
      </c>
      <c r="AV272" s="248">
        <f>VLOOKUP(T272,'[1]段ボール 送料'!$H$16:$X$1013,11,FALSE)</f>
        <v>346</v>
      </c>
      <c r="AW272" s="248"/>
      <c r="AX272" s="207"/>
      <c r="AY272" s="247">
        <f t="shared" si="28"/>
        <v>346</v>
      </c>
      <c r="AZ272" s="247">
        <f t="shared" si="29"/>
        <v>346</v>
      </c>
      <c r="BA272" s="247">
        <f t="shared" si="30"/>
        <v>0</v>
      </c>
      <c r="BB272" s="247">
        <f t="shared" si="31"/>
        <v>0</v>
      </c>
      <c r="BC272" s="247">
        <f t="shared" si="32"/>
        <v>726</v>
      </c>
      <c r="BD272" s="207"/>
      <c r="BE272" s="207"/>
      <c r="BF272" s="207"/>
      <c r="BG272" s="228"/>
      <c r="BH272" s="228"/>
      <c r="BI272" s="228"/>
      <c r="BJ272" s="246"/>
      <c r="BK272" s="298" t="s">
        <v>11859</v>
      </c>
      <c r="BL272" s="228"/>
      <c r="BM272" s="228"/>
      <c r="DI272" s="200" t="s">
        <v>1769</v>
      </c>
      <c r="DN272" s="284"/>
      <c r="DO272" s="283"/>
      <c r="DP272" s="278"/>
      <c r="DQ272" s="278"/>
      <c r="DR272" s="281"/>
      <c r="DS272" s="280"/>
      <c r="DT272" s="280"/>
      <c r="DU272" s="278"/>
    </row>
    <row r="273" spans="1:126" ht="16.350000000000001" customHeight="1">
      <c r="A273" s="207" t="s">
        <v>2683</v>
      </c>
      <c r="B273" s="227" t="s">
        <v>11902</v>
      </c>
      <c r="C273" s="226" t="s">
        <v>11901</v>
      </c>
      <c r="D273" s="264" t="s">
        <v>11900</v>
      </c>
      <c r="E273" s="224" t="str">
        <f t="shared" si="26"/>
        <v>441540</v>
      </c>
      <c r="F273" s="207" t="s">
        <v>2549</v>
      </c>
      <c r="G273" s="220" t="s">
        <v>11899</v>
      </c>
      <c r="H273" s="223" t="s">
        <v>11898</v>
      </c>
      <c r="J273" s="222">
        <v>1</v>
      </c>
      <c r="K273" s="212">
        <v>12000</v>
      </c>
      <c r="L273" s="212">
        <f t="shared" si="34"/>
        <v>13200.000000000002</v>
      </c>
      <c r="M273" s="288" t="s">
        <v>1671</v>
      </c>
      <c r="O273" s="219"/>
      <c r="P273" s="245"/>
      <c r="Q273" s="244"/>
      <c r="R273" s="289">
        <v>320</v>
      </c>
      <c r="S273" s="242">
        <v>320</v>
      </c>
      <c r="T273" s="219" t="s">
        <v>3298</v>
      </c>
      <c r="U273" s="248">
        <f>VLOOKUP(T273,'[1]段ボール 送料'!$H$16:$X$1013,16,FALSE)</f>
        <v>1075</v>
      </c>
      <c r="V273" s="248">
        <f>VLOOKUP(T273,'[1]段ボール 送料'!$H$16:$X$1013,13,FALSE)</f>
        <v>655</v>
      </c>
      <c r="W273" s="248">
        <f>VLOOKUP(T273,'[1]段ボール 送料'!$H$16:$X$1013,14,FALSE)</f>
        <v>295</v>
      </c>
      <c r="X273" s="248">
        <f>VLOOKUP(T273,'[1]段ボール 送料'!$H$16:$X$1013,15,FALSE)</f>
        <v>125</v>
      </c>
      <c r="Y273" s="219"/>
      <c r="Z273" s="287"/>
      <c r="AA273" s="287"/>
      <c r="AB273" s="287"/>
      <c r="AC273" s="287"/>
      <c r="AD273" s="344"/>
      <c r="AE273" s="344"/>
      <c r="AF273" s="344"/>
      <c r="AG273" s="344"/>
      <c r="AH273" s="344"/>
      <c r="AI273" s="213" t="s">
        <v>2544</v>
      </c>
      <c r="AJ273" s="392" t="s">
        <v>2543</v>
      </c>
      <c r="AK273" s="228" t="s">
        <v>2542</v>
      </c>
      <c r="AL273" s="211">
        <v>2590</v>
      </c>
      <c r="AM273" s="211">
        <f t="shared" si="33"/>
        <v>1312</v>
      </c>
      <c r="AN273" s="353">
        <f>VLOOKUP(T273,'[1]段ボール 送料'!$H$16:$X$1013,6,FALSE)</f>
        <v>132</v>
      </c>
      <c r="AO273" s="353">
        <f>VLOOKUP(T273,'[1]段ボール 送料'!$H$16:$X$1013,17,FALSE)</f>
        <v>1180</v>
      </c>
      <c r="AP273" s="229" t="s">
        <v>1706</v>
      </c>
      <c r="AQ273" s="360">
        <v>1</v>
      </c>
      <c r="AR273" s="247"/>
      <c r="AS273" s="247"/>
      <c r="AT273" s="247"/>
      <c r="AU273" s="359">
        <f t="shared" si="27"/>
        <v>320</v>
      </c>
      <c r="AV273" s="248">
        <f>VLOOKUP(T273,'[1]段ボール 送料'!$H$16:$X$1013,11,FALSE)</f>
        <v>420</v>
      </c>
      <c r="AW273" s="248"/>
      <c r="AX273" s="207"/>
      <c r="AY273" s="247">
        <f t="shared" si="28"/>
        <v>420</v>
      </c>
      <c r="AZ273" s="247">
        <f t="shared" si="29"/>
        <v>420</v>
      </c>
      <c r="BA273" s="247">
        <f t="shared" si="30"/>
        <v>0</v>
      </c>
      <c r="BB273" s="247">
        <f t="shared" si="31"/>
        <v>0</v>
      </c>
      <c r="BC273" s="247">
        <f t="shared" si="32"/>
        <v>740</v>
      </c>
      <c r="BD273" s="207"/>
      <c r="BE273" s="207"/>
      <c r="BF273" s="207"/>
      <c r="BG273" s="228"/>
      <c r="BH273" s="228"/>
      <c r="BI273" s="228"/>
      <c r="BJ273" s="246"/>
      <c r="BK273" s="298" t="s">
        <v>11859</v>
      </c>
      <c r="BL273" s="228"/>
      <c r="BM273" s="228"/>
      <c r="DI273" s="200" t="s">
        <v>1769</v>
      </c>
      <c r="DN273" s="284"/>
      <c r="DO273" s="283"/>
      <c r="DP273" s="278"/>
      <c r="DQ273" s="278"/>
      <c r="DR273" s="281"/>
      <c r="DS273" s="280"/>
      <c r="DT273" s="280"/>
      <c r="DU273" s="278"/>
    </row>
    <row r="274" spans="1:126" ht="16.350000000000001" customHeight="1">
      <c r="A274" s="662" t="s">
        <v>2548</v>
      </c>
      <c r="B274" s="334" t="s">
        <v>11897</v>
      </c>
      <c r="C274" s="334"/>
      <c r="D274" s="661" t="s">
        <v>11896</v>
      </c>
      <c r="E274" s="660" t="str">
        <f t="shared" si="26"/>
        <v>441625</v>
      </c>
      <c r="F274" s="662" t="s">
        <v>11646</v>
      </c>
      <c r="G274" s="332" t="s">
        <v>11895</v>
      </c>
      <c r="H274" s="223" t="s">
        <v>11891</v>
      </c>
      <c r="I274" s="223"/>
      <c r="J274" s="225">
        <v>1</v>
      </c>
      <c r="K274" s="302">
        <v>10000</v>
      </c>
      <c r="L274" s="263">
        <f t="shared" si="34"/>
        <v>11000</v>
      </c>
      <c r="M274" s="288" t="s">
        <v>1671</v>
      </c>
      <c r="N274" s="290"/>
      <c r="O274" s="229"/>
      <c r="P274" s="328"/>
      <c r="Q274" s="312"/>
      <c r="R274" s="289">
        <v>610</v>
      </c>
      <c r="S274" s="242">
        <v>610</v>
      </c>
      <c r="T274" s="219" t="s">
        <v>11890</v>
      </c>
      <c r="U274" s="248">
        <f>VLOOKUP(T274,'[1]段ボール 送料'!$H$16:$X$1013,16,FALSE)</f>
        <v>730</v>
      </c>
      <c r="V274" s="248">
        <f>VLOOKUP(T274,'[1]段ボール 送料'!$H$16:$X$1013,13,FALSE)</f>
        <v>200</v>
      </c>
      <c r="W274" s="248">
        <f>VLOOKUP(T274,'[1]段ボール 送料'!$H$16:$X$1013,14,FALSE)</f>
        <v>200</v>
      </c>
      <c r="X274" s="248">
        <f>VLOOKUP(T274,'[1]段ボール 送料'!$H$16:$X$1013,15,FALSE)</f>
        <v>330</v>
      </c>
      <c r="Y274" s="219"/>
      <c r="Z274" s="248"/>
      <c r="AA274" s="248"/>
      <c r="AB274" s="248"/>
      <c r="AC274" s="248"/>
      <c r="AD274" s="407"/>
      <c r="AE274" s="407"/>
      <c r="AF274" s="407"/>
      <c r="AG274" s="407"/>
      <c r="AH274" s="407"/>
      <c r="AI274" s="228" t="s">
        <v>2544</v>
      </c>
      <c r="AJ274" s="286" t="s">
        <v>2543</v>
      </c>
      <c r="AK274" s="228" t="s">
        <v>2542</v>
      </c>
      <c r="AL274" s="407">
        <v>2561</v>
      </c>
      <c r="AM274" s="211">
        <f t="shared" si="33"/>
        <v>749</v>
      </c>
      <c r="AN274" s="353">
        <f>VLOOKUP(T274,'[1]段ボール 送料'!$H$16:$X$1013,6,FALSE)</f>
        <v>79</v>
      </c>
      <c r="AO274" s="353">
        <f>VLOOKUP(T274,'[1]段ボール 送料'!$H$16:$X$1013,17,FALSE)</f>
        <v>670</v>
      </c>
      <c r="AP274" s="229" t="s">
        <v>2954</v>
      </c>
      <c r="AQ274" s="360">
        <v>1</v>
      </c>
      <c r="AR274" s="207"/>
      <c r="AS274" s="207"/>
      <c r="AT274" s="207"/>
      <c r="AU274" s="207">
        <f t="shared" si="27"/>
        <v>610</v>
      </c>
      <c r="AV274" s="248">
        <f>VLOOKUP(T274,'[1]段ボール 送料'!$H$16:$X$1013,11,FALSE)</f>
        <v>256</v>
      </c>
      <c r="AW274" s="207"/>
      <c r="AX274" s="207"/>
      <c r="AY274" s="247">
        <f t="shared" si="28"/>
        <v>256</v>
      </c>
      <c r="AZ274" s="247">
        <f t="shared" si="29"/>
        <v>256</v>
      </c>
      <c r="BA274" s="247">
        <f t="shared" si="30"/>
        <v>0</v>
      </c>
      <c r="BB274" s="247">
        <f t="shared" si="31"/>
        <v>0</v>
      </c>
      <c r="BC274" s="247">
        <f t="shared" si="32"/>
        <v>866</v>
      </c>
      <c r="BD274" s="207"/>
      <c r="BE274" s="207"/>
      <c r="BF274" s="207"/>
      <c r="BG274" s="228"/>
      <c r="BH274" s="228"/>
      <c r="BI274" s="228"/>
      <c r="BJ274" s="246"/>
      <c r="BK274" s="298" t="s">
        <v>11882</v>
      </c>
      <c r="BL274" s="228"/>
      <c r="BM274" s="228"/>
      <c r="BQ274" s="205" t="s">
        <v>1701</v>
      </c>
      <c r="BY274" s="254"/>
      <c r="DM274" s="200" t="s">
        <v>1769</v>
      </c>
      <c r="DN274" s="284"/>
      <c r="DO274" s="283"/>
      <c r="DP274" s="278"/>
      <c r="DQ274" s="282"/>
      <c r="DR274" s="281"/>
      <c r="DS274" s="280"/>
      <c r="DT274" s="279"/>
      <c r="DU274" s="278"/>
      <c r="DV274" s="194"/>
    </row>
    <row r="275" spans="1:126" ht="16.350000000000001" customHeight="1">
      <c r="A275" s="662" t="s">
        <v>2548</v>
      </c>
      <c r="B275" s="334" t="s">
        <v>11894</v>
      </c>
      <c r="C275" s="334"/>
      <c r="D275" s="661" t="s">
        <v>11893</v>
      </c>
      <c r="E275" s="660" t="str">
        <f t="shared" si="26"/>
        <v>441632</v>
      </c>
      <c r="F275" s="662" t="s">
        <v>11646</v>
      </c>
      <c r="G275" s="332" t="s">
        <v>11892</v>
      </c>
      <c r="H275" s="223" t="s">
        <v>11891</v>
      </c>
      <c r="I275" s="223"/>
      <c r="J275" s="225">
        <v>1</v>
      </c>
      <c r="K275" s="302">
        <v>10000</v>
      </c>
      <c r="L275" s="263">
        <f t="shared" si="34"/>
        <v>11000</v>
      </c>
      <c r="M275" s="288" t="s">
        <v>1671</v>
      </c>
      <c r="N275" s="290"/>
      <c r="O275" s="229"/>
      <c r="P275" s="328"/>
      <c r="Q275" s="312"/>
      <c r="R275" s="289">
        <v>610</v>
      </c>
      <c r="S275" s="242">
        <v>610</v>
      </c>
      <c r="T275" s="219" t="s">
        <v>11890</v>
      </c>
      <c r="U275" s="248">
        <f>VLOOKUP(T275,'[1]段ボール 送料'!$H$16:$X$1013,16,FALSE)</f>
        <v>730</v>
      </c>
      <c r="V275" s="248">
        <f>VLOOKUP(T275,'[1]段ボール 送料'!$H$16:$X$1013,13,FALSE)</f>
        <v>200</v>
      </c>
      <c r="W275" s="248">
        <f>VLOOKUP(T275,'[1]段ボール 送料'!$H$16:$X$1013,14,FALSE)</f>
        <v>200</v>
      </c>
      <c r="X275" s="248">
        <f>VLOOKUP(T275,'[1]段ボール 送料'!$H$16:$X$1013,15,FALSE)</f>
        <v>330</v>
      </c>
      <c r="Y275" s="219"/>
      <c r="Z275" s="248"/>
      <c r="AA275" s="248"/>
      <c r="AB275" s="248"/>
      <c r="AC275" s="248"/>
      <c r="AD275" s="407"/>
      <c r="AE275" s="407"/>
      <c r="AF275" s="407"/>
      <c r="AG275" s="407"/>
      <c r="AH275" s="407"/>
      <c r="AI275" s="228" t="s">
        <v>2544</v>
      </c>
      <c r="AJ275" s="286" t="s">
        <v>2543</v>
      </c>
      <c r="AK275" s="228" t="s">
        <v>2542</v>
      </c>
      <c r="AL275" s="407">
        <v>2561</v>
      </c>
      <c r="AM275" s="211">
        <f t="shared" si="33"/>
        <v>749</v>
      </c>
      <c r="AN275" s="353">
        <f>VLOOKUP(T275,'[1]段ボール 送料'!$H$16:$X$1013,6,FALSE)</f>
        <v>79</v>
      </c>
      <c r="AO275" s="353">
        <f>VLOOKUP(T275,'[1]段ボール 送料'!$H$16:$X$1013,17,FALSE)</f>
        <v>670</v>
      </c>
      <c r="AP275" s="229" t="s">
        <v>2954</v>
      </c>
      <c r="AQ275" s="360">
        <v>1</v>
      </c>
      <c r="AR275" s="207"/>
      <c r="AS275" s="207"/>
      <c r="AT275" s="207"/>
      <c r="AU275" s="207">
        <f t="shared" si="27"/>
        <v>610</v>
      </c>
      <c r="AV275" s="248">
        <f>VLOOKUP(T275,'[1]段ボール 送料'!$H$16:$X$1013,11,FALSE)</f>
        <v>256</v>
      </c>
      <c r="AW275" s="207"/>
      <c r="AX275" s="207"/>
      <c r="AY275" s="247">
        <f t="shared" si="28"/>
        <v>256</v>
      </c>
      <c r="AZ275" s="247">
        <f t="shared" si="29"/>
        <v>256</v>
      </c>
      <c r="BA275" s="247">
        <f t="shared" si="30"/>
        <v>0</v>
      </c>
      <c r="BB275" s="247">
        <f t="shared" si="31"/>
        <v>0</v>
      </c>
      <c r="BC275" s="247">
        <f t="shared" si="32"/>
        <v>866</v>
      </c>
      <c r="BD275" s="207"/>
      <c r="BE275" s="207"/>
      <c r="BF275" s="207"/>
      <c r="BG275" s="228"/>
      <c r="BH275" s="228"/>
      <c r="BI275" s="228"/>
      <c r="BJ275" s="246"/>
      <c r="BK275" s="298" t="s">
        <v>11882</v>
      </c>
      <c r="BL275" s="228"/>
      <c r="BM275" s="228"/>
      <c r="BQ275" s="205" t="s">
        <v>1701</v>
      </c>
      <c r="BY275" s="254"/>
      <c r="DM275" s="200" t="s">
        <v>1769</v>
      </c>
      <c r="DN275" s="284"/>
      <c r="DO275" s="283"/>
      <c r="DP275" s="278"/>
      <c r="DQ275" s="282"/>
      <c r="DR275" s="281"/>
      <c r="DS275" s="280"/>
      <c r="DT275" s="279"/>
      <c r="DU275" s="278"/>
      <c r="DV275" s="194"/>
    </row>
    <row r="276" spans="1:126" ht="16.350000000000001" customHeight="1">
      <c r="A276" s="662" t="s">
        <v>2548</v>
      </c>
      <c r="B276" s="334" t="s">
        <v>11889</v>
      </c>
      <c r="C276" s="334"/>
      <c r="D276" s="661" t="s">
        <v>11888</v>
      </c>
      <c r="E276" s="660" t="str">
        <f t="shared" si="26"/>
        <v>441649</v>
      </c>
      <c r="F276" s="662" t="s">
        <v>11646</v>
      </c>
      <c r="G276" s="332" t="s">
        <v>11887</v>
      </c>
      <c r="H276" s="223" t="s">
        <v>11883</v>
      </c>
      <c r="I276" s="223"/>
      <c r="J276" s="225">
        <v>1</v>
      </c>
      <c r="K276" s="302">
        <v>14000</v>
      </c>
      <c r="L276" s="263">
        <f t="shared" si="34"/>
        <v>15400.000000000002</v>
      </c>
      <c r="M276" s="288" t="s">
        <v>1671</v>
      </c>
      <c r="N276" s="290"/>
      <c r="O276" s="229"/>
      <c r="P276" s="328"/>
      <c r="Q276" s="312"/>
      <c r="R276" s="289">
        <v>630</v>
      </c>
      <c r="S276" s="242">
        <v>630</v>
      </c>
      <c r="T276" s="219" t="s">
        <v>6303</v>
      </c>
      <c r="U276" s="248">
        <f>VLOOKUP(T276,'[1]段ボール 送料'!$H$16:$X$1013,16,FALSE)</f>
        <v>900</v>
      </c>
      <c r="V276" s="248">
        <f>VLOOKUP(T276,'[1]段ボール 送料'!$H$16:$X$1013,13,FALSE)</f>
        <v>200</v>
      </c>
      <c r="W276" s="248">
        <f>VLOOKUP(T276,'[1]段ボール 送料'!$H$16:$X$1013,14,FALSE)</f>
        <v>200</v>
      </c>
      <c r="X276" s="248">
        <f>VLOOKUP(T276,'[1]段ボール 送料'!$H$16:$X$1013,15,FALSE)</f>
        <v>500</v>
      </c>
      <c r="Y276" s="219"/>
      <c r="Z276" s="248"/>
      <c r="AA276" s="248"/>
      <c r="AB276" s="248"/>
      <c r="AC276" s="248"/>
      <c r="AD276" s="407"/>
      <c r="AE276" s="407"/>
      <c r="AF276" s="407"/>
      <c r="AG276" s="407"/>
      <c r="AH276" s="407"/>
      <c r="AI276" s="228" t="s">
        <v>2544</v>
      </c>
      <c r="AJ276" s="286" t="s">
        <v>2543</v>
      </c>
      <c r="AK276" s="228" t="s">
        <v>2542</v>
      </c>
      <c r="AL276" s="407">
        <v>3401</v>
      </c>
      <c r="AM276" s="211">
        <f t="shared" si="33"/>
        <v>985</v>
      </c>
      <c r="AN276" s="353">
        <f>VLOOKUP(T276,'[1]段ボール 送料'!$H$16:$X$1013,6,FALSE)</f>
        <v>95</v>
      </c>
      <c r="AO276" s="353">
        <f>VLOOKUP(T276,'[1]段ボール 送料'!$H$16:$X$1013,17,FALSE)</f>
        <v>890</v>
      </c>
      <c r="AP276" s="229" t="s">
        <v>2954</v>
      </c>
      <c r="AQ276" s="360">
        <v>1</v>
      </c>
      <c r="AR276" s="207"/>
      <c r="AS276" s="207"/>
      <c r="AT276" s="207"/>
      <c r="AU276" s="207">
        <f t="shared" si="27"/>
        <v>630</v>
      </c>
      <c r="AV276" s="248">
        <f>VLOOKUP(T276,'[1]段ボール 送料'!$H$16:$X$1013,11,FALSE)</f>
        <v>318</v>
      </c>
      <c r="AW276" s="207"/>
      <c r="AX276" s="207"/>
      <c r="AY276" s="247">
        <f t="shared" si="28"/>
        <v>318</v>
      </c>
      <c r="AZ276" s="247">
        <f t="shared" si="29"/>
        <v>318</v>
      </c>
      <c r="BA276" s="247">
        <f t="shared" si="30"/>
        <v>0</v>
      </c>
      <c r="BB276" s="247">
        <f t="shared" si="31"/>
        <v>0</v>
      </c>
      <c r="BC276" s="247">
        <f t="shared" si="32"/>
        <v>948</v>
      </c>
      <c r="BD276" s="207"/>
      <c r="BE276" s="207"/>
      <c r="BF276" s="207"/>
      <c r="BG276" s="228"/>
      <c r="BH276" s="228"/>
      <c r="BI276" s="228"/>
      <c r="BJ276" s="246"/>
      <c r="BK276" s="298" t="s">
        <v>11882</v>
      </c>
      <c r="BL276" s="228"/>
      <c r="BM276" s="228"/>
      <c r="BQ276" s="205" t="s">
        <v>1701</v>
      </c>
      <c r="BY276" s="254"/>
      <c r="DM276" s="200" t="s">
        <v>1769</v>
      </c>
      <c r="DN276" s="284"/>
      <c r="DO276" s="283"/>
      <c r="DP276" s="278"/>
      <c r="DQ276" s="282"/>
      <c r="DR276" s="281"/>
      <c r="DS276" s="280"/>
      <c r="DT276" s="279"/>
      <c r="DU276" s="278"/>
      <c r="DV276" s="194"/>
    </row>
    <row r="277" spans="1:126" ht="16.350000000000001" customHeight="1">
      <c r="A277" s="662" t="s">
        <v>2548</v>
      </c>
      <c r="B277" s="334" t="s">
        <v>11886</v>
      </c>
      <c r="C277" s="334"/>
      <c r="D277" s="661" t="s">
        <v>11885</v>
      </c>
      <c r="E277" s="660" t="str">
        <f t="shared" si="26"/>
        <v>441656</v>
      </c>
      <c r="F277" s="662" t="s">
        <v>11646</v>
      </c>
      <c r="G277" s="332" t="s">
        <v>11884</v>
      </c>
      <c r="H277" s="223" t="s">
        <v>11883</v>
      </c>
      <c r="I277" s="223"/>
      <c r="J277" s="225">
        <v>1</v>
      </c>
      <c r="K277" s="302">
        <v>14000</v>
      </c>
      <c r="L277" s="263">
        <f t="shared" si="34"/>
        <v>15400.000000000002</v>
      </c>
      <c r="M277" s="288" t="s">
        <v>1671</v>
      </c>
      <c r="N277" s="290"/>
      <c r="O277" s="229"/>
      <c r="P277" s="328"/>
      <c r="Q277" s="312"/>
      <c r="R277" s="289">
        <v>630</v>
      </c>
      <c r="S277" s="242">
        <v>630</v>
      </c>
      <c r="T277" s="219" t="s">
        <v>6303</v>
      </c>
      <c r="U277" s="248">
        <f>VLOOKUP(T277,'[1]段ボール 送料'!$H$16:$X$1013,16,FALSE)</f>
        <v>900</v>
      </c>
      <c r="V277" s="248">
        <f>VLOOKUP(T277,'[1]段ボール 送料'!$H$16:$X$1013,13,FALSE)</f>
        <v>200</v>
      </c>
      <c r="W277" s="248">
        <f>VLOOKUP(T277,'[1]段ボール 送料'!$H$16:$X$1013,14,FALSE)</f>
        <v>200</v>
      </c>
      <c r="X277" s="248">
        <f>VLOOKUP(T277,'[1]段ボール 送料'!$H$16:$X$1013,15,FALSE)</f>
        <v>500</v>
      </c>
      <c r="Y277" s="219"/>
      <c r="Z277" s="248"/>
      <c r="AA277" s="248"/>
      <c r="AB277" s="248"/>
      <c r="AC277" s="248"/>
      <c r="AD277" s="407"/>
      <c r="AE277" s="407"/>
      <c r="AF277" s="407"/>
      <c r="AG277" s="407"/>
      <c r="AH277" s="407"/>
      <c r="AI277" s="228" t="s">
        <v>2544</v>
      </c>
      <c r="AJ277" s="286" t="s">
        <v>2543</v>
      </c>
      <c r="AK277" s="228" t="s">
        <v>2542</v>
      </c>
      <c r="AL277" s="407">
        <v>3401</v>
      </c>
      <c r="AM277" s="211">
        <f t="shared" si="33"/>
        <v>985</v>
      </c>
      <c r="AN277" s="353">
        <f>VLOOKUP(T277,'[1]段ボール 送料'!$H$16:$X$1013,6,FALSE)</f>
        <v>95</v>
      </c>
      <c r="AO277" s="353">
        <f>VLOOKUP(T277,'[1]段ボール 送料'!$H$16:$X$1013,17,FALSE)</f>
        <v>890</v>
      </c>
      <c r="AP277" s="229" t="s">
        <v>2954</v>
      </c>
      <c r="AQ277" s="360">
        <v>1</v>
      </c>
      <c r="AR277" s="207"/>
      <c r="AS277" s="207"/>
      <c r="AT277" s="207"/>
      <c r="AU277" s="207">
        <f t="shared" si="27"/>
        <v>630</v>
      </c>
      <c r="AV277" s="248">
        <f>VLOOKUP(T277,'[1]段ボール 送料'!$H$16:$X$1013,11,FALSE)</f>
        <v>318</v>
      </c>
      <c r="AW277" s="207"/>
      <c r="AX277" s="207"/>
      <c r="AY277" s="247">
        <f t="shared" si="28"/>
        <v>318</v>
      </c>
      <c r="AZ277" s="247">
        <f t="shared" si="29"/>
        <v>318</v>
      </c>
      <c r="BA277" s="247">
        <f t="shared" si="30"/>
        <v>0</v>
      </c>
      <c r="BB277" s="247">
        <f t="shared" si="31"/>
        <v>0</v>
      </c>
      <c r="BC277" s="247">
        <f t="shared" si="32"/>
        <v>948</v>
      </c>
      <c r="BD277" s="207"/>
      <c r="BE277" s="207"/>
      <c r="BF277" s="207"/>
      <c r="BG277" s="228"/>
      <c r="BH277" s="228"/>
      <c r="BI277" s="228"/>
      <c r="BJ277" s="246"/>
      <c r="BK277" s="298" t="s">
        <v>11882</v>
      </c>
      <c r="BL277" s="228"/>
      <c r="BM277" s="228"/>
      <c r="BQ277" s="205" t="s">
        <v>1701</v>
      </c>
      <c r="BY277" s="254"/>
      <c r="DM277" s="200" t="s">
        <v>1769</v>
      </c>
      <c r="DN277" s="284"/>
      <c r="DO277" s="283"/>
      <c r="DP277" s="278"/>
      <c r="DQ277" s="282"/>
      <c r="DR277" s="281"/>
      <c r="DS277" s="280"/>
      <c r="DT277" s="279"/>
      <c r="DU277" s="278"/>
      <c r="DV277" s="194"/>
    </row>
    <row r="278" spans="1:126" ht="16.350000000000001" customHeight="1">
      <c r="A278" s="207" t="s">
        <v>2548</v>
      </c>
      <c r="B278" s="227" t="s">
        <v>11881</v>
      </c>
      <c r="C278" s="226" t="s">
        <v>11880</v>
      </c>
      <c r="D278" s="264" t="s">
        <v>11879</v>
      </c>
      <c r="E278" s="224" t="str">
        <f t="shared" si="26"/>
        <v>441557</v>
      </c>
      <c r="F278" s="207" t="s">
        <v>2549</v>
      </c>
      <c r="G278" s="220" t="s">
        <v>11878</v>
      </c>
      <c r="H278" s="223" t="s">
        <v>11877</v>
      </c>
      <c r="J278" s="222">
        <v>1</v>
      </c>
      <c r="K278" s="212">
        <v>12000</v>
      </c>
      <c r="L278" s="212">
        <f t="shared" si="34"/>
        <v>13200.000000000002</v>
      </c>
      <c r="M278" s="288" t="s">
        <v>1671</v>
      </c>
      <c r="O278" s="219"/>
      <c r="P278" s="245"/>
      <c r="Q278" s="244"/>
      <c r="R278" s="289">
        <v>700</v>
      </c>
      <c r="S278" s="242">
        <v>700</v>
      </c>
      <c r="T278" s="219" t="s">
        <v>6299</v>
      </c>
      <c r="U278" s="248">
        <f>VLOOKUP(T278,'[1]段ボール 送料'!$H$16:$X$1013,16,FALSE)</f>
        <v>910</v>
      </c>
      <c r="V278" s="248">
        <f>VLOOKUP(T278,'[1]段ボール 送料'!$H$16:$X$1013,13,FALSE)</f>
        <v>530</v>
      </c>
      <c r="W278" s="248">
        <f>VLOOKUP(T278,'[1]段ボール 送料'!$H$16:$X$1013,14,FALSE)</f>
        <v>200</v>
      </c>
      <c r="X278" s="248">
        <f>VLOOKUP(T278,'[1]段ボール 送料'!$H$16:$X$1013,15,FALSE)</f>
        <v>180</v>
      </c>
      <c r="Y278" s="219"/>
      <c r="Z278" s="287"/>
      <c r="AA278" s="287"/>
      <c r="AB278" s="287"/>
      <c r="AC278" s="287"/>
      <c r="AD278" s="344"/>
      <c r="AE278" s="344"/>
      <c r="AF278" s="344"/>
      <c r="AG278" s="344"/>
      <c r="AH278" s="344"/>
      <c r="AI278" s="213" t="s">
        <v>2544</v>
      </c>
      <c r="AJ278" s="392" t="s">
        <v>2543</v>
      </c>
      <c r="AK278" s="228" t="s">
        <v>2542</v>
      </c>
      <c r="AL278" s="211">
        <v>3074</v>
      </c>
      <c r="AM278" s="211">
        <f t="shared" si="33"/>
        <v>978</v>
      </c>
      <c r="AN278" s="353">
        <f>VLOOKUP(T278,'[1]段ボール 送料'!$H$16:$X$1013,6,FALSE)</f>
        <v>88</v>
      </c>
      <c r="AO278" s="353">
        <f>VLOOKUP(T278,'[1]段ボール 送料'!$H$16:$X$1013,17,FALSE)</f>
        <v>890</v>
      </c>
      <c r="AP278" s="229" t="s">
        <v>11860</v>
      </c>
      <c r="AQ278" s="360">
        <v>1</v>
      </c>
      <c r="AR278" s="247"/>
      <c r="AS278" s="247"/>
      <c r="AT278" s="247"/>
      <c r="AU278" s="359">
        <f t="shared" si="27"/>
        <v>700</v>
      </c>
      <c r="AV278" s="248">
        <f>VLOOKUP(T278,'[1]段ボール 送料'!$H$16:$X$1013,11,FALSE)</f>
        <v>320</v>
      </c>
      <c r="AW278" s="248"/>
      <c r="AX278" s="207"/>
      <c r="AY278" s="247">
        <f t="shared" si="28"/>
        <v>320</v>
      </c>
      <c r="AZ278" s="247">
        <f t="shared" si="29"/>
        <v>320</v>
      </c>
      <c r="BA278" s="247">
        <f t="shared" si="30"/>
        <v>0</v>
      </c>
      <c r="BB278" s="247">
        <f t="shared" si="31"/>
        <v>0</v>
      </c>
      <c r="BC278" s="247">
        <f t="shared" si="32"/>
        <v>1020</v>
      </c>
      <c r="BD278" s="207"/>
      <c r="BE278" s="207"/>
      <c r="BF278" s="207"/>
      <c r="BG278" s="228"/>
      <c r="BH278" s="228"/>
      <c r="BI278" s="228"/>
      <c r="BJ278" s="246"/>
      <c r="BK278" s="298" t="s">
        <v>11859</v>
      </c>
      <c r="BL278" s="228"/>
      <c r="BM278" s="228"/>
      <c r="DI278" s="200" t="s">
        <v>1769</v>
      </c>
      <c r="DN278" s="284"/>
      <c r="DO278" s="283"/>
      <c r="DP278" s="278"/>
      <c r="DQ278" s="278"/>
      <c r="DR278" s="281"/>
      <c r="DS278" s="280"/>
      <c r="DT278" s="280"/>
      <c r="DU278" s="278"/>
    </row>
    <row r="279" spans="1:126" ht="16.350000000000001" customHeight="1">
      <c r="A279" s="207" t="s">
        <v>2548</v>
      </c>
      <c r="B279" s="227" t="s">
        <v>11876</v>
      </c>
      <c r="C279" s="226" t="s">
        <v>11875</v>
      </c>
      <c r="D279" s="264" t="s">
        <v>11874</v>
      </c>
      <c r="E279" s="224" t="str">
        <f t="shared" si="26"/>
        <v>441564</v>
      </c>
      <c r="F279" s="207" t="s">
        <v>2549</v>
      </c>
      <c r="G279" s="220" t="s">
        <v>11873</v>
      </c>
      <c r="H279" s="223" t="s">
        <v>11872</v>
      </c>
      <c r="J279" s="222">
        <v>1</v>
      </c>
      <c r="K279" s="212">
        <v>18000</v>
      </c>
      <c r="L279" s="212">
        <f t="shared" si="34"/>
        <v>19800</v>
      </c>
      <c r="M279" s="288" t="s">
        <v>1671</v>
      </c>
      <c r="O279" s="219"/>
      <c r="P279" s="245"/>
      <c r="Q279" s="244"/>
      <c r="R279" s="416">
        <v>1100</v>
      </c>
      <c r="S279" s="242">
        <v>1100</v>
      </c>
      <c r="T279" s="219" t="s">
        <v>3380</v>
      </c>
      <c r="U279" s="248">
        <f>VLOOKUP(T279,'[1]段ボール 送料'!$H$16:$X$1013,16,FALSE)</f>
        <v>1360</v>
      </c>
      <c r="V279" s="248">
        <f>VLOOKUP(T279,'[1]段ボール 送料'!$H$16:$X$1013,13,FALSE)</f>
        <v>305</v>
      </c>
      <c r="W279" s="248">
        <f>VLOOKUP(T279,'[1]段ボール 送料'!$H$16:$X$1013,14,FALSE)</f>
        <v>305</v>
      </c>
      <c r="X279" s="248">
        <f>VLOOKUP(T279,'[1]段ボール 送料'!$H$16:$X$1013,15,FALSE)</f>
        <v>750</v>
      </c>
      <c r="Y279" s="219"/>
      <c r="Z279" s="287"/>
      <c r="AA279" s="287"/>
      <c r="AB279" s="287"/>
      <c r="AC279" s="287"/>
      <c r="AD279" s="344"/>
      <c r="AE279" s="344"/>
      <c r="AF279" s="344"/>
      <c r="AG279" s="344"/>
      <c r="AH279" s="344"/>
      <c r="AI279" s="213" t="s">
        <v>2544</v>
      </c>
      <c r="AJ279" s="392" t="s">
        <v>2543</v>
      </c>
      <c r="AK279" s="228" t="s">
        <v>2542</v>
      </c>
      <c r="AL279" s="211">
        <v>4535</v>
      </c>
      <c r="AM279" s="211">
        <f t="shared" si="33"/>
        <v>1387</v>
      </c>
      <c r="AN279" s="353">
        <f>VLOOKUP(T279,'[1]段ボール 送料'!$H$16:$X$1013,6,FALSE)</f>
        <v>207</v>
      </c>
      <c r="AO279" s="353">
        <f>VLOOKUP(T279,'[1]段ボール 送料'!$H$16:$X$1013,17,FALSE)</f>
        <v>1180</v>
      </c>
      <c r="AP279" s="229" t="s">
        <v>11860</v>
      </c>
      <c r="AQ279" s="360">
        <v>1</v>
      </c>
      <c r="AR279" s="247"/>
      <c r="AS279" s="247"/>
      <c r="AT279" s="247"/>
      <c r="AU279" s="359">
        <f t="shared" si="27"/>
        <v>1100</v>
      </c>
      <c r="AV279" s="248">
        <f>VLOOKUP(T279,'[1]段ボール 送料'!$H$16:$X$1013,11,FALSE)</f>
        <v>700</v>
      </c>
      <c r="AW279" s="248"/>
      <c r="AX279" s="207"/>
      <c r="AY279" s="247">
        <f t="shared" si="28"/>
        <v>700</v>
      </c>
      <c r="AZ279" s="247">
        <f t="shared" si="29"/>
        <v>700</v>
      </c>
      <c r="BA279" s="247">
        <f t="shared" si="30"/>
        <v>0</v>
      </c>
      <c r="BB279" s="247">
        <f t="shared" si="31"/>
        <v>0</v>
      </c>
      <c r="BC279" s="247">
        <f t="shared" si="32"/>
        <v>1800</v>
      </c>
      <c r="BD279" s="207"/>
      <c r="BE279" s="207"/>
      <c r="BF279" s="207"/>
      <c r="BG279" s="228"/>
      <c r="BH279" s="228"/>
      <c r="BI279" s="228"/>
      <c r="BJ279" s="246"/>
      <c r="BK279" s="298" t="s">
        <v>11859</v>
      </c>
      <c r="BL279" s="228"/>
      <c r="BM279" s="228"/>
      <c r="DI279" s="200" t="s">
        <v>1769</v>
      </c>
      <c r="DN279" s="284"/>
      <c r="DO279" s="283"/>
      <c r="DP279" s="278"/>
      <c r="DQ279" s="278"/>
      <c r="DR279" s="281"/>
      <c r="DS279" s="280"/>
      <c r="DT279" s="280"/>
      <c r="DU279" s="278"/>
    </row>
    <row r="280" spans="1:126" ht="16.350000000000001" customHeight="1">
      <c r="A280" s="207" t="s">
        <v>2548</v>
      </c>
      <c r="B280" s="227" t="s">
        <v>11871</v>
      </c>
      <c r="C280" s="226" t="s">
        <v>11870</v>
      </c>
      <c r="D280" s="264" t="s">
        <v>11869</v>
      </c>
      <c r="E280" s="224" t="str">
        <f t="shared" si="26"/>
        <v>441571</v>
      </c>
      <c r="F280" s="207" t="s">
        <v>2549</v>
      </c>
      <c r="G280" s="220" t="s">
        <v>11868</v>
      </c>
      <c r="H280" s="223" t="s">
        <v>11867</v>
      </c>
      <c r="J280" s="222">
        <v>1</v>
      </c>
      <c r="K280" s="212">
        <v>13000</v>
      </c>
      <c r="L280" s="212">
        <f t="shared" si="34"/>
        <v>14300.000000000002</v>
      </c>
      <c r="M280" s="288" t="s">
        <v>1671</v>
      </c>
      <c r="O280" s="219"/>
      <c r="P280" s="245"/>
      <c r="Q280" s="244"/>
      <c r="R280" s="289">
        <v>600</v>
      </c>
      <c r="S280" s="242">
        <v>600</v>
      </c>
      <c r="T280" s="219" t="s">
        <v>6299</v>
      </c>
      <c r="U280" s="248">
        <f>VLOOKUP(T280,'[1]段ボール 送料'!$H$16:$X$1013,16,FALSE)</f>
        <v>910</v>
      </c>
      <c r="V280" s="248">
        <f>VLOOKUP(T280,'[1]段ボール 送料'!$H$16:$X$1013,13,FALSE)</f>
        <v>530</v>
      </c>
      <c r="W280" s="248">
        <f>VLOOKUP(T280,'[1]段ボール 送料'!$H$16:$X$1013,14,FALSE)</f>
        <v>200</v>
      </c>
      <c r="X280" s="248">
        <f>VLOOKUP(T280,'[1]段ボール 送料'!$H$16:$X$1013,15,FALSE)</f>
        <v>180</v>
      </c>
      <c r="Y280" s="219"/>
      <c r="Z280" s="287"/>
      <c r="AA280" s="287"/>
      <c r="AB280" s="287"/>
      <c r="AC280" s="287"/>
      <c r="AD280" s="344"/>
      <c r="AE280" s="344"/>
      <c r="AF280" s="344"/>
      <c r="AG280" s="344"/>
      <c r="AH280" s="344"/>
      <c r="AI280" s="213" t="s">
        <v>2544</v>
      </c>
      <c r="AJ280" s="392" t="s">
        <v>2543</v>
      </c>
      <c r="AK280" s="228" t="s">
        <v>2542</v>
      </c>
      <c r="AL280" s="211">
        <v>3265</v>
      </c>
      <c r="AM280" s="211">
        <f t="shared" si="33"/>
        <v>978</v>
      </c>
      <c r="AN280" s="353">
        <f>VLOOKUP(T280,'[1]段ボール 送料'!$H$16:$X$1013,6,FALSE)</f>
        <v>88</v>
      </c>
      <c r="AO280" s="353">
        <f>VLOOKUP(T280,'[1]段ボール 送料'!$H$16:$X$1013,17,FALSE)</f>
        <v>890</v>
      </c>
      <c r="AP280" s="229" t="s">
        <v>11860</v>
      </c>
      <c r="AQ280" s="360">
        <v>1</v>
      </c>
      <c r="AR280" s="247"/>
      <c r="AS280" s="247"/>
      <c r="AT280" s="247"/>
      <c r="AU280" s="359">
        <f t="shared" si="27"/>
        <v>600</v>
      </c>
      <c r="AV280" s="248">
        <f>VLOOKUP(T280,'[1]段ボール 送料'!$H$16:$X$1013,11,FALSE)</f>
        <v>320</v>
      </c>
      <c r="AW280" s="248"/>
      <c r="AX280" s="207"/>
      <c r="AY280" s="247">
        <f t="shared" si="28"/>
        <v>320</v>
      </c>
      <c r="AZ280" s="247">
        <f t="shared" si="29"/>
        <v>320</v>
      </c>
      <c r="BA280" s="247">
        <f t="shared" si="30"/>
        <v>0</v>
      </c>
      <c r="BB280" s="247">
        <f t="shared" si="31"/>
        <v>0</v>
      </c>
      <c r="BC280" s="247">
        <f t="shared" si="32"/>
        <v>920</v>
      </c>
      <c r="BD280" s="207"/>
      <c r="BE280" s="207"/>
      <c r="BF280" s="207"/>
      <c r="BG280" s="228"/>
      <c r="BH280" s="228"/>
      <c r="BI280" s="228"/>
      <c r="BJ280" s="246"/>
      <c r="BK280" s="298" t="s">
        <v>11859</v>
      </c>
      <c r="BL280" s="228"/>
      <c r="BM280" s="228"/>
      <c r="DI280" s="200" t="s">
        <v>1769</v>
      </c>
      <c r="DN280" s="284"/>
      <c r="DO280" s="283"/>
      <c r="DP280" s="278"/>
      <c r="DQ280" s="278"/>
      <c r="DR280" s="281"/>
      <c r="DS280" s="280"/>
      <c r="DT280" s="280"/>
      <c r="DU280" s="278"/>
    </row>
    <row r="281" spans="1:126" ht="16.350000000000001" customHeight="1">
      <c r="A281" s="207" t="s">
        <v>2548</v>
      </c>
      <c r="B281" s="227" t="s">
        <v>11866</v>
      </c>
      <c r="C281" s="226" t="s">
        <v>11865</v>
      </c>
      <c r="D281" s="264" t="s">
        <v>11864</v>
      </c>
      <c r="E281" s="224" t="str">
        <f t="shared" si="26"/>
        <v>441588</v>
      </c>
      <c r="F281" s="207" t="s">
        <v>2549</v>
      </c>
      <c r="G281" s="220" t="s">
        <v>11863</v>
      </c>
      <c r="H281" s="223" t="s">
        <v>11862</v>
      </c>
      <c r="J281" s="222">
        <v>1</v>
      </c>
      <c r="K281" s="212">
        <v>22000</v>
      </c>
      <c r="L281" s="212">
        <f t="shared" si="34"/>
        <v>24200.000000000004</v>
      </c>
      <c r="M281" s="288" t="s">
        <v>1671</v>
      </c>
      <c r="O281" s="219"/>
      <c r="P281" s="245"/>
      <c r="Q281" s="244"/>
      <c r="R281" s="289">
        <v>1000</v>
      </c>
      <c r="S281" s="242">
        <v>1000</v>
      </c>
      <c r="T281" s="219" t="s">
        <v>11861</v>
      </c>
      <c r="U281" s="248">
        <f>VLOOKUP(T281,'[1]段ボール 送料'!$H$16:$X$1013,16,FALSE)</f>
        <v>1110</v>
      </c>
      <c r="V281" s="248">
        <f>VLOOKUP(T281,'[1]段ボール 送料'!$H$16:$X$1013,13,FALSE)</f>
        <v>305</v>
      </c>
      <c r="W281" s="248">
        <f>VLOOKUP(T281,'[1]段ボール 送料'!$H$16:$X$1013,14,FALSE)</f>
        <v>305</v>
      </c>
      <c r="X281" s="248">
        <f>VLOOKUP(T281,'[1]段ボール 送料'!$H$16:$X$1013,15,FALSE)</f>
        <v>500</v>
      </c>
      <c r="Y281" s="219"/>
      <c r="Z281" s="287"/>
      <c r="AA281" s="287"/>
      <c r="AB281" s="287"/>
      <c r="AC281" s="287"/>
      <c r="AD281" s="344"/>
      <c r="AE281" s="344"/>
      <c r="AF281" s="344"/>
      <c r="AG281" s="344"/>
      <c r="AH281" s="344"/>
      <c r="AI281" s="213" t="s">
        <v>2544</v>
      </c>
      <c r="AJ281" s="392" t="s">
        <v>2543</v>
      </c>
      <c r="AK281" s="228" t="s">
        <v>2542</v>
      </c>
      <c r="AL281" s="211">
        <v>5623</v>
      </c>
      <c r="AM281" s="211">
        <f t="shared" si="33"/>
        <v>1387</v>
      </c>
      <c r="AN281" s="353">
        <f>VLOOKUP(T281,'[1]段ボール 送料'!$H$16:$X$1013,6,FALSE)</f>
        <v>207</v>
      </c>
      <c r="AO281" s="353">
        <f>VLOOKUP(T281,'[1]段ボール 送料'!$H$16:$X$1013,17,FALSE)</f>
        <v>1180</v>
      </c>
      <c r="AP281" s="229" t="s">
        <v>11860</v>
      </c>
      <c r="AQ281" s="360">
        <v>1</v>
      </c>
      <c r="AR281" s="247"/>
      <c r="AS281" s="247"/>
      <c r="AT281" s="247"/>
      <c r="AU281" s="359">
        <f t="shared" si="27"/>
        <v>1000</v>
      </c>
      <c r="AV281" s="248">
        <f>VLOOKUP(T281,'[1]段ボール 送料'!$H$16:$X$1013,11,FALSE)</f>
        <v>700</v>
      </c>
      <c r="AW281" s="248"/>
      <c r="AX281" s="207"/>
      <c r="AY281" s="247">
        <f t="shared" si="28"/>
        <v>700</v>
      </c>
      <c r="AZ281" s="247">
        <f t="shared" si="29"/>
        <v>700</v>
      </c>
      <c r="BA281" s="247">
        <f t="shared" si="30"/>
        <v>0</v>
      </c>
      <c r="BB281" s="247">
        <f t="shared" si="31"/>
        <v>0</v>
      </c>
      <c r="BC281" s="247">
        <f t="shared" si="32"/>
        <v>1700</v>
      </c>
      <c r="BD281" s="207"/>
      <c r="BE281" s="207"/>
      <c r="BF281" s="207"/>
      <c r="BG281" s="228"/>
      <c r="BH281" s="228"/>
      <c r="BI281" s="228"/>
      <c r="BJ281" s="246"/>
      <c r="BK281" s="298" t="s">
        <v>11859</v>
      </c>
      <c r="BL281" s="228"/>
      <c r="BM281" s="228"/>
      <c r="DI281" s="200" t="s">
        <v>1769</v>
      </c>
      <c r="DN281" s="284"/>
      <c r="DO281" s="283"/>
      <c r="DP281" s="278"/>
      <c r="DQ281" s="278"/>
      <c r="DR281" s="281"/>
      <c r="DS281" s="280"/>
      <c r="DT281" s="280"/>
      <c r="DU281" s="278"/>
    </row>
    <row r="282" spans="1:126" ht="16.350000000000001" customHeight="1">
      <c r="A282" s="207" t="s">
        <v>2548</v>
      </c>
      <c r="B282" s="227" t="s">
        <v>11858</v>
      </c>
      <c r="C282" s="226" t="s">
        <v>11857</v>
      </c>
      <c r="D282" s="264" t="s">
        <v>11856</v>
      </c>
      <c r="E282" s="224" t="str">
        <f t="shared" si="26"/>
        <v>441465</v>
      </c>
      <c r="F282" s="207" t="s">
        <v>11646</v>
      </c>
      <c r="G282" s="220" t="s">
        <v>11855</v>
      </c>
      <c r="H282" s="223" t="s">
        <v>11854</v>
      </c>
      <c r="J282" s="222">
        <v>1</v>
      </c>
      <c r="K282" s="212">
        <v>12000</v>
      </c>
      <c r="L282" s="212">
        <f t="shared" si="34"/>
        <v>13200.000000000002</v>
      </c>
      <c r="M282" s="288" t="s">
        <v>1671</v>
      </c>
      <c r="O282" s="219"/>
      <c r="P282" s="245"/>
      <c r="Q282" s="244"/>
      <c r="R282" s="289">
        <v>550</v>
      </c>
      <c r="S282" s="242">
        <v>550</v>
      </c>
      <c r="T282" s="219" t="s">
        <v>5932</v>
      </c>
      <c r="U282" s="248">
        <f>VLOOKUP(T282,'[1]段ボール 送料'!$H$16:$X$1013,16,FALSE)</f>
        <v>840</v>
      </c>
      <c r="V282" s="248">
        <f>VLOOKUP(T282,'[1]段ボール 送料'!$H$16:$X$1013,13,FALSE)</f>
        <v>260</v>
      </c>
      <c r="W282" s="248">
        <f>VLOOKUP(T282,'[1]段ボール 送料'!$H$16:$X$1013,14,FALSE)</f>
        <v>260</v>
      </c>
      <c r="X282" s="248">
        <f>VLOOKUP(T282,'[1]段ボール 送料'!$H$16:$X$1013,15,FALSE)</f>
        <v>320</v>
      </c>
      <c r="Y282" s="219"/>
      <c r="Z282" s="287"/>
      <c r="AA282" s="287"/>
      <c r="AB282" s="287"/>
      <c r="AC282" s="287"/>
      <c r="AD282" s="344"/>
      <c r="AE282" s="344"/>
      <c r="AF282" s="344"/>
      <c r="AG282" s="344"/>
      <c r="AH282" s="344"/>
      <c r="AI282" s="213" t="s">
        <v>2544</v>
      </c>
      <c r="AJ282" s="392" t="s">
        <v>2543</v>
      </c>
      <c r="AK282" s="228" t="s">
        <v>2542</v>
      </c>
      <c r="AL282" s="211">
        <v>2772</v>
      </c>
      <c r="AM282" s="211">
        <f t="shared" si="33"/>
        <v>973</v>
      </c>
      <c r="AN282" s="353">
        <f>VLOOKUP(T282,'[1]段ボール 送料'!$H$16:$X$1013,6,FALSE)</f>
        <v>83</v>
      </c>
      <c r="AO282" s="353">
        <f>VLOOKUP(T282,'[1]段ボール 送料'!$H$16:$X$1013,17,FALSE)</f>
        <v>890</v>
      </c>
      <c r="AP282" s="229" t="s">
        <v>3190</v>
      </c>
      <c r="AQ282" s="360">
        <v>1</v>
      </c>
      <c r="AR282" s="247"/>
      <c r="AS282" s="247"/>
      <c r="AT282" s="247"/>
      <c r="AU282" s="359">
        <f t="shared" si="27"/>
        <v>550</v>
      </c>
      <c r="AV282" s="248">
        <f>VLOOKUP(T282,'[1]段ボール 送料'!$H$16:$X$1013,11,FALSE)</f>
        <v>320</v>
      </c>
      <c r="AW282" s="248"/>
      <c r="AX282" s="207"/>
      <c r="AY282" s="247">
        <f t="shared" si="28"/>
        <v>320</v>
      </c>
      <c r="AZ282" s="247">
        <f t="shared" si="29"/>
        <v>320</v>
      </c>
      <c r="BA282" s="247">
        <f t="shared" si="30"/>
        <v>0</v>
      </c>
      <c r="BB282" s="247">
        <f t="shared" si="31"/>
        <v>0</v>
      </c>
      <c r="BC282" s="247">
        <f t="shared" si="32"/>
        <v>870</v>
      </c>
      <c r="BD282" s="207"/>
      <c r="BE282" s="207"/>
      <c r="BF282" s="207"/>
      <c r="BG282" s="228"/>
      <c r="BH282" s="228"/>
      <c r="BI282" s="228"/>
      <c r="BJ282" s="246"/>
      <c r="BK282" s="298" t="s">
        <v>2356</v>
      </c>
      <c r="BL282" s="228"/>
      <c r="BM282" s="228"/>
      <c r="DN282" s="284"/>
      <c r="DO282" s="283"/>
      <c r="DP282" s="278"/>
      <c r="DQ282" s="278"/>
      <c r="DR282" s="281"/>
      <c r="DS282" s="280"/>
      <c r="DT282" s="280"/>
      <c r="DU282" s="278"/>
    </row>
    <row r="283" spans="1:126" ht="16.350000000000001" customHeight="1">
      <c r="A283" s="298" t="s">
        <v>2548</v>
      </c>
      <c r="B283" s="226" t="s">
        <v>11853</v>
      </c>
      <c r="D283" s="398"/>
      <c r="E283" s="224" t="str">
        <f t="shared" si="26"/>
        <v/>
      </c>
      <c r="F283" s="207" t="s">
        <v>11646</v>
      </c>
      <c r="G283" s="220" t="s">
        <v>11852</v>
      </c>
      <c r="H283" s="223" t="s">
        <v>11851</v>
      </c>
      <c r="I283" s="383"/>
      <c r="J283" s="225">
        <v>1</v>
      </c>
      <c r="K283" s="329">
        <v>13000</v>
      </c>
      <c r="L283" s="263">
        <f t="shared" si="34"/>
        <v>14300.000000000002</v>
      </c>
      <c r="M283" s="288" t="s">
        <v>1671</v>
      </c>
      <c r="N283" s="290"/>
      <c r="O283" s="229"/>
      <c r="P283" s="312"/>
      <c r="Q283" s="328"/>
      <c r="R283" s="289"/>
      <c r="S283" s="381"/>
      <c r="T283" s="328"/>
      <c r="U283" s="248"/>
      <c r="V283" s="248"/>
      <c r="W283" s="248"/>
      <c r="X283" s="248"/>
      <c r="Y283" s="219"/>
      <c r="Z283" s="248"/>
      <c r="AA283" s="248"/>
      <c r="AB283" s="248"/>
      <c r="AC283" s="248"/>
      <c r="AD283" s="407"/>
      <c r="AE283" s="407"/>
      <c r="AF283" s="407"/>
      <c r="AG283" s="407"/>
      <c r="AH283" s="407"/>
      <c r="AI283" s="228" t="s">
        <v>2544</v>
      </c>
      <c r="AJ283" s="286" t="s">
        <v>2543</v>
      </c>
      <c r="AK283" s="228" t="s">
        <v>2542</v>
      </c>
      <c r="AL283" s="403"/>
      <c r="AM283" s="403"/>
      <c r="AN283" s="407"/>
      <c r="AO283" s="407"/>
      <c r="AP283" s="229"/>
      <c r="AQ283" s="406"/>
      <c r="AR283" s="207"/>
      <c r="AS283" s="207"/>
      <c r="AT283" s="207"/>
      <c r="AU283" s="207"/>
      <c r="AV283" s="207"/>
      <c r="AW283" s="207"/>
      <c r="AX283" s="207"/>
      <c r="AY283" s="207"/>
      <c r="AZ283" s="207"/>
      <c r="BA283" s="207"/>
      <c r="BB283" s="207"/>
      <c r="BC283" s="207"/>
      <c r="BD283" s="207"/>
      <c r="BE283" s="207"/>
      <c r="BF283" s="207"/>
      <c r="BG283" s="228"/>
      <c r="BH283" s="228"/>
      <c r="BI283" s="228"/>
      <c r="BJ283" s="246"/>
      <c r="BK283" s="207"/>
      <c r="BL283" s="228"/>
      <c r="BM283" s="228"/>
      <c r="BN283" s="298"/>
      <c r="BO283" s="297"/>
      <c r="BP283" s="204" t="s">
        <v>2823</v>
      </c>
      <c r="BY283" s="254"/>
      <c r="DN283" s="284"/>
      <c r="DO283" s="283"/>
      <c r="DP283" s="278"/>
      <c r="DQ283" s="282"/>
      <c r="DR283" s="281"/>
      <c r="DS283" s="280"/>
      <c r="DT283" s="279"/>
      <c r="DU283" s="278"/>
      <c r="DV283" s="194"/>
    </row>
    <row r="284" spans="1:126" ht="16.350000000000001" customHeight="1">
      <c r="A284" s="207" t="s">
        <v>2548</v>
      </c>
      <c r="B284" s="226" t="s">
        <v>11850</v>
      </c>
      <c r="D284" s="384"/>
      <c r="E284" s="224" t="str">
        <f t="shared" si="26"/>
        <v/>
      </c>
      <c r="F284" s="207" t="s">
        <v>11646</v>
      </c>
      <c r="G284" s="220" t="s">
        <v>11849</v>
      </c>
      <c r="H284" s="223" t="s">
        <v>11848</v>
      </c>
      <c r="I284" s="223"/>
      <c r="J284" s="225">
        <v>1</v>
      </c>
      <c r="K284" s="302">
        <v>8000</v>
      </c>
      <c r="L284" s="263">
        <f t="shared" si="34"/>
        <v>8800</v>
      </c>
      <c r="M284" s="288" t="s">
        <v>1671</v>
      </c>
      <c r="N284" s="290"/>
      <c r="O284" s="229"/>
      <c r="P284" s="328"/>
      <c r="Q284" s="312"/>
      <c r="R284" s="289"/>
      <c r="S284" s="381"/>
      <c r="T284" s="227"/>
      <c r="U284" s="248"/>
      <c r="V284" s="248"/>
      <c r="W284" s="248"/>
      <c r="X284" s="248"/>
      <c r="Y284" s="219"/>
      <c r="Z284" s="248"/>
      <c r="AA284" s="248"/>
      <c r="AB284" s="248"/>
      <c r="AC284" s="248"/>
      <c r="AD284" s="407"/>
      <c r="AE284" s="407"/>
      <c r="AF284" s="407"/>
      <c r="AG284" s="407"/>
      <c r="AH284" s="407"/>
      <c r="AI284" s="228" t="s">
        <v>2544</v>
      </c>
      <c r="AJ284" s="286" t="s">
        <v>2543</v>
      </c>
      <c r="AK284" s="228" t="s">
        <v>2542</v>
      </c>
      <c r="AL284" s="407"/>
      <c r="AM284" s="407"/>
      <c r="AN284" s="407"/>
      <c r="AO284" s="407"/>
      <c r="AP284" s="229"/>
      <c r="AQ284" s="406"/>
      <c r="AR284" s="207"/>
      <c r="AS284" s="207"/>
      <c r="AT284" s="207"/>
      <c r="AU284" s="207"/>
      <c r="AV284" s="207"/>
      <c r="AW284" s="207"/>
      <c r="AX284" s="207"/>
      <c r="AY284" s="207"/>
      <c r="AZ284" s="207"/>
      <c r="BA284" s="207"/>
      <c r="BB284" s="207"/>
      <c r="BC284" s="207"/>
      <c r="BD284" s="207"/>
      <c r="BE284" s="207"/>
      <c r="BF284" s="207"/>
      <c r="BG284" s="228"/>
      <c r="BH284" s="228"/>
      <c r="BI284" s="228"/>
      <c r="BJ284" s="246"/>
      <c r="BK284" s="207"/>
      <c r="BL284" s="228"/>
      <c r="BM284" s="228"/>
      <c r="BQ284" s="205" t="s">
        <v>1701</v>
      </c>
      <c r="BY284" s="254"/>
      <c r="DN284" s="284"/>
      <c r="DO284" s="283"/>
      <c r="DP284" s="278"/>
      <c r="DQ284" s="282"/>
      <c r="DR284" s="281"/>
      <c r="DS284" s="280"/>
      <c r="DT284" s="279"/>
      <c r="DU284" s="278"/>
      <c r="DV284" s="194"/>
    </row>
    <row r="285" spans="1:126" ht="16.350000000000001" customHeight="1">
      <c r="A285" s="207" t="s">
        <v>11570</v>
      </c>
      <c r="B285" s="227" t="s">
        <v>11847</v>
      </c>
      <c r="D285" s="398"/>
      <c r="E285" s="224" t="str">
        <f t="shared" si="26"/>
        <v/>
      </c>
      <c r="F285" s="207" t="s">
        <v>2549</v>
      </c>
      <c r="G285" s="220" t="s">
        <v>11846</v>
      </c>
      <c r="H285" s="223" t="s">
        <v>11845</v>
      </c>
      <c r="J285" s="225">
        <v>1</v>
      </c>
      <c r="K285" s="610">
        <v>18000</v>
      </c>
      <c r="L285" s="263">
        <f t="shared" si="34"/>
        <v>19800</v>
      </c>
      <c r="M285" s="288" t="s">
        <v>1671</v>
      </c>
      <c r="O285" s="219" t="s">
        <v>11783</v>
      </c>
      <c r="P285" s="245"/>
      <c r="Q285" s="244"/>
      <c r="R285" s="261"/>
      <c r="S285" s="242"/>
      <c r="T285" s="260" t="s">
        <v>4063</v>
      </c>
      <c r="U285" s="248">
        <f>VLOOKUP(T285,'[1]段ボール 送料'!$H$16:$X$1013,16,FALSE)</f>
        <v>1360</v>
      </c>
      <c r="V285" s="248">
        <f>VLOOKUP(T285,'[1]段ボール 送料'!$H$16:$X$1013,13,FALSE)</f>
        <v>305</v>
      </c>
      <c r="W285" s="248">
        <f>VLOOKUP(T285,'[1]段ボール 送料'!$H$16:$X$1013,14,FALSE)</f>
        <v>305</v>
      </c>
      <c r="X285" s="248">
        <f>VLOOKUP(T285,'[1]段ボール 送料'!$H$16:$X$1013,15,FALSE)</f>
        <v>750</v>
      </c>
      <c r="Y285" s="219"/>
      <c r="Z285" s="248"/>
      <c r="AA285" s="248"/>
      <c r="AB285" s="248"/>
      <c r="AC285" s="248"/>
      <c r="AD285" s="337"/>
      <c r="AE285" s="337"/>
      <c r="AF285" s="337"/>
      <c r="AG285" s="337"/>
      <c r="AH285" s="337"/>
      <c r="AI285" s="228" t="s">
        <v>2544</v>
      </c>
      <c r="AJ285" s="286" t="s">
        <v>2543</v>
      </c>
      <c r="AK285" s="228" t="s">
        <v>2542</v>
      </c>
      <c r="AM285" s="211">
        <f>AN285+AO285</f>
        <v>1387</v>
      </c>
      <c r="AN285" s="337">
        <f>VLOOKUP(T285,'[1]段ボール 送料'!$H$16:$X$1013,6,FALSE)</f>
        <v>207</v>
      </c>
      <c r="AO285" s="337">
        <f>VLOOKUP(T285,'[1]段ボール 送料'!$H$16:$X$1013,17,FALSE)</f>
        <v>1180</v>
      </c>
      <c r="AP285" s="229" t="s">
        <v>1717</v>
      </c>
      <c r="AQ285" s="336"/>
      <c r="AR285" s="207"/>
      <c r="AS285" s="207"/>
      <c r="AT285" s="207"/>
      <c r="AU285" s="207"/>
      <c r="AV285" s="207"/>
      <c r="AW285" s="207"/>
      <c r="AX285" s="207"/>
      <c r="AY285" s="207"/>
      <c r="AZ285" s="207"/>
      <c r="BA285" s="207"/>
      <c r="BB285" s="207"/>
      <c r="BC285" s="207"/>
      <c r="BD285" s="207"/>
      <c r="BE285" s="207"/>
      <c r="BF285" s="207"/>
      <c r="BG285" s="228"/>
      <c r="BH285" s="228"/>
      <c r="BI285" s="228"/>
      <c r="BJ285" s="246" t="s">
        <v>2673</v>
      </c>
      <c r="BK285" s="255"/>
      <c r="BL285" s="228"/>
      <c r="BM285" s="228"/>
      <c r="BP285" s="204" t="s">
        <v>1702</v>
      </c>
      <c r="BY285" s="254"/>
      <c r="DN285" s="284"/>
      <c r="DO285" s="283"/>
      <c r="DP285" s="278"/>
      <c r="DQ285" s="282"/>
      <c r="DR285" s="281"/>
      <c r="DS285" s="280"/>
      <c r="DT285" s="279"/>
      <c r="DU285" s="278"/>
      <c r="DV285" s="194"/>
    </row>
    <row r="286" spans="1:126" ht="16.350000000000001" customHeight="1">
      <c r="A286" s="207" t="s">
        <v>11570</v>
      </c>
      <c r="B286" s="227" t="s">
        <v>11844</v>
      </c>
      <c r="D286" s="398"/>
      <c r="E286" s="224" t="str">
        <f t="shared" si="26"/>
        <v/>
      </c>
      <c r="F286" s="207" t="s">
        <v>2549</v>
      </c>
      <c r="G286" s="220" t="s">
        <v>11843</v>
      </c>
      <c r="H286" s="223" t="s">
        <v>11842</v>
      </c>
      <c r="J286" s="225">
        <v>1</v>
      </c>
      <c r="K286" s="610">
        <v>18000</v>
      </c>
      <c r="L286" s="263">
        <f t="shared" si="34"/>
        <v>19800</v>
      </c>
      <c r="M286" s="288" t="s">
        <v>1671</v>
      </c>
      <c r="O286" s="219" t="s">
        <v>11783</v>
      </c>
      <c r="P286" s="245"/>
      <c r="Q286" s="244"/>
      <c r="R286" s="261"/>
      <c r="S286" s="242"/>
      <c r="T286" s="260" t="s">
        <v>4063</v>
      </c>
      <c r="U286" s="248">
        <f>VLOOKUP(T286,'[1]段ボール 送料'!$H$16:$X$1013,16,FALSE)</f>
        <v>1360</v>
      </c>
      <c r="V286" s="248">
        <f>VLOOKUP(T286,'[1]段ボール 送料'!$H$16:$X$1013,13,FALSE)</f>
        <v>305</v>
      </c>
      <c r="W286" s="248">
        <f>VLOOKUP(T286,'[1]段ボール 送料'!$H$16:$X$1013,14,FALSE)</f>
        <v>305</v>
      </c>
      <c r="X286" s="248">
        <f>VLOOKUP(T286,'[1]段ボール 送料'!$H$16:$X$1013,15,FALSE)</f>
        <v>750</v>
      </c>
      <c r="Y286" s="219"/>
      <c r="Z286" s="248"/>
      <c r="AA286" s="248"/>
      <c r="AB286" s="248"/>
      <c r="AC286" s="248"/>
      <c r="AD286" s="337"/>
      <c r="AE286" s="337"/>
      <c r="AF286" s="337"/>
      <c r="AG286" s="337"/>
      <c r="AH286" s="337"/>
      <c r="AI286" s="228" t="s">
        <v>2544</v>
      </c>
      <c r="AJ286" s="286" t="s">
        <v>2543</v>
      </c>
      <c r="AK286" s="228" t="s">
        <v>2542</v>
      </c>
      <c r="AM286" s="211">
        <f>AN286+AO286</f>
        <v>1387</v>
      </c>
      <c r="AN286" s="337">
        <f>VLOOKUP(T286,'[1]段ボール 送料'!$H$16:$X$1013,6,FALSE)</f>
        <v>207</v>
      </c>
      <c r="AO286" s="337">
        <f>VLOOKUP(T286,'[1]段ボール 送料'!$H$16:$X$1013,17,FALSE)</f>
        <v>1180</v>
      </c>
      <c r="AP286" s="229" t="s">
        <v>1717</v>
      </c>
      <c r="AQ286" s="336"/>
      <c r="AR286" s="207"/>
      <c r="AS286" s="207"/>
      <c r="AT286" s="207"/>
      <c r="AU286" s="207"/>
      <c r="AV286" s="207"/>
      <c r="AW286" s="207"/>
      <c r="AX286" s="207"/>
      <c r="AY286" s="207"/>
      <c r="AZ286" s="207"/>
      <c r="BA286" s="207"/>
      <c r="BB286" s="207"/>
      <c r="BC286" s="207"/>
      <c r="BD286" s="207"/>
      <c r="BE286" s="207"/>
      <c r="BF286" s="207"/>
      <c r="BG286" s="228"/>
      <c r="BH286" s="228"/>
      <c r="BI286" s="228"/>
      <c r="BJ286" s="246" t="s">
        <v>2673</v>
      </c>
      <c r="BK286" s="255"/>
      <c r="BL286" s="228"/>
      <c r="BM286" s="228"/>
      <c r="BP286" s="204" t="s">
        <v>1702</v>
      </c>
      <c r="BY286" s="254"/>
      <c r="DN286" s="284"/>
      <c r="DO286" s="283"/>
      <c r="DP286" s="278"/>
      <c r="DQ286" s="282"/>
      <c r="DR286" s="281"/>
      <c r="DS286" s="280"/>
      <c r="DT286" s="279"/>
      <c r="DU286" s="278"/>
      <c r="DV286" s="194"/>
    </row>
    <row r="287" spans="1:126" ht="16.350000000000001" customHeight="1">
      <c r="A287" s="207" t="s">
        <v>11570</v>
      </c>
      <c r="B287" s="227" t="s">
        <v>11841</v>
      </c>
      <c r="D287" s="398"/>
      <c r="E287" s="224" t="str">
        <f t="shared" si="26"/>
        <v/>
      </c>
      <c r="F287" s="207" t="s">
        <v>2549</v>
      </c>
      <c r="G287" s="220" t="s">
        <v>11840</v>
      </c>
      <c r="H287" s="223" t="s">
        <v>11839</v>
      </c>
      <c r="J287" s="225">
        <v>1</v>
      </c>
      <c r="K287" s="610">
        <v>18000</v>
      </c>
      <c r="L287" s="263">
        <f t="shared" si="34"/>
        <v>19800</v>
      </c>
      <c r="M287" s="288" t="s">
        <v>1671</v>
      </c>
      <c r="O287" s="219" t="s">
        <v>11783</v>
      </c>
      <c r="P287" s="245"/>
      <c r="Q287" s="244"/>
      <c r="R287" s="261"/>
      <c r="S287" s="242"/>
      <c r="T287" s="260" t="s">
        <v>4063</v>
      </c>
      <c r="U287" s="248">
        <f>VLOOKUP(T287,'[1]段ボール 送料'!$H$16:$X$1013,16,FALSE)</f>
        <v>1360</v>
      </c>
      <c r="V287" s="248">
        <f>VLOOKUP(T287,'[1]段ボール 送料'!$H$16:$X$1013,13,FALSE)</f>
        <v>305</v>
      </c>
      <c r="W287" s="248">
        <f>VLOOKUP(T287,'[1]段ボール 送料'!$H$16:$X$1013,14,FALSE)</f>
        <v>305</v>
      </c>
      <c r="X287" s="248">
        <f>VLOOKUP(T287,'[1]段ボール 送料'!$H$16:$X$1013,15,FALSE)</f>
        <v>750</v>
      </c>
      <c r="Y287" s="219"/>
      <c r="Z287" s="248"/>
      <c r="AA287" s="248"/>
      <c r="AB287" s="248"/>
      <c r="AC287" s="248"/>
      <c r="AD287" s="337"/>
      <c r="AE287" s="337"/>
      <c r="AF287" s="337"/>
      <c r="AG287" s="337"/>
      <c r="AH287" s="337"/>
      <c r="AI287" s="228" t="s">
        <v>2544</v>
      </c>
      <c r="AJ287" s="286" t="s">
        <v>2543</v>
      </c>
      <c r="AK287" s="228" t="s">
        <v>2542</v>
      </c>
      <c r="AM287" s="211">
        <f>AN287+AO287</f>
        <v>1387</v>
      </c>
      <c r="AN287" s="337">
        <f>VLOOKUP(T287,'[1]段ボール 送料'!$H$16:$X$1013,6,FALSE)</f>
        <v>207</v>
      </c>
      <c r="AO287" s="337">
        <f>VLOOKUP(T287,'[1]段ボール 送料'!$H$16:$X$1013,17,FALSE)</f>
        <v>1180</v>
      </c>
      <c r="AP287" s="229" t="s">
        <v>1717</v>
      </c>
      <c r="AQ287" s="336"/>
      <c r="AR287" s="207"/>
      <c r="AS287" s="207"/>
      <c r="AT287" s="207"/>
      <c r="AU287" s="207"/>
      <c r="AV287" s="207"/>
      <c r="AW287" s="207"/>
      <c r="AX287" s="207"/>
      <c r="AY287" s="207"/>
      <c r="AZ287" s="207"/>
      <c r="BA287" s="207"/>
      <c r="BB287" s="207"/>
      <c r="BC287" s="207"/>
      <c r="BD287" s="207"/>
      <c r="BE287" s="207"/>
      <c r="BF287" s="207"/>
      <c r="BG287" s="228"/>
      <c r="BH287" s="228"/>
      <c r="BI287" s="228"/>
      <c r="BJ287" s="246" t="s">
        <v>2673</v>
      </c>
      <c r="BK287" s="255"/>
      <c r="BL287" s="228"/>
      <c r="BM287" s="228"/>
      <c r="BP287" s="204" t="s">
        <v>1702</v>
      </c>
      <c r="BY287" s="254"/>
      <c r="DN287" s="284"/>
      <c r="DO287" s="283"/>
      <c r="DP287" s="278"/>
      <c r="DQ287" s="282"/>
      <c r="DR287" s="281"/>
      <c r="DS287" s="280"/>
      <c r="DT287" s="279"/>
      <c r="DU287" s="278"/>
      <c r="DV287" s="194"/>
    </row>
    <row r="288" spans="1:126" ht="16.350000000000001" customHeight="1">
      <c r="A288" s="207" t="s">
        <v>2548</v>
      </c>
      <c r="B288" s="227" t="s">
        <v>11838</v>
      </c>
      <c r="D288" s="274" t="s">
        <v>11837</v>
      </c>
      <c r="E288" s="224" t="str">
        <f t="shared" si="26"/>
        <v>438847</v>
      </c>
      <c r="F288" s="207" t="s">
        <v>2549</v>
      </c>
      <c r="G288" s="220" t="s">
        <v>11836</v>
      </c>
      <c r="H288" s="223" t="s">
        <v>11835</v>
      </c>
      <c r="I288" s="219" t="s">
        <v>6598</v>
      </c>
      <c r="J288" s="225">
        <v>1</v>
      </c>
      <c r="K288" s="610">
        <v>20000</v>
      </c>
      <c r="L288" s="263">
        <f t="shared" si="34"/>
        <v>22000</v>
      </c>
      <c r="M288" s="288" t="s">
        <v>900</v>
      </c>
      <c r="N288" s="542" t="s">
        <v>11834</v>
      </c>
      <c r="O288" s="219" t="s">
        <v>11818</v>
      </c>
      <c r="P288" s="245"/>
      <c r="Q288" s="244"/>
      <c r="R288" s="350"/>
      <c r="S288" s="242"/>
      <c r="T288" s="219"/>
      <c r="U288" s="287"/>
      <c r="V288" s="287"/>
      <c r="W288" s="287"/>
      <c r="X288" s="287"/>
      <c r="Y288" s="219"/>
      <c r="Z288" s="287"/>
      <c r="AA288" s="287"/>
      <c r="AB288" s="287"/>
      <c r="AC288" s="287"/>
      <c r="AD288" s="211"/>
      <c r="AE288" s="211"/>
      <c r="AF288" s="211"/>
      <c r="AG288" s="211"/>
      <c r="AH288" s="211"/>
      <c r="AI288" s="228" t="s">
        <v>2544</v>
      </c>
      <c r="AJ288" s="286" t="s">
        <v>2543</v>
      </c>
      <c r="AK288" s="228" t="s">
        <v>2542</v>
      </c>
      <c r="AN288" s="211"/>
      <c r="AO288" s="211"/>
      <c r="AP288" s="229" t="s">
        <v>11828</v>
      </c>
      <c r="AQ288" s="285"/>
      <c r="AR288" s="207"/>
      <c r="AS288" s="207"/>
      <c r="AT288" s="207"/>
      <c r="AU288" s="207"/>
      <c r="AV288" s="207"/>
      <c r="AW288" s="207"/>
      <c r="AX288" s="207"/>
      <c r="AY288" s="207"/>
      <c r="AZ288" s="207"/>
      <c r="BA288" s="207"/>
      <c r="BB288" s="207"/>
      <c r="BC288" s="207"/>
      <c r="BD288" s="207"/>
      <c r="BE288" s="207"/>
      <c r="BF288" s="207"/>
      <c r="BG288" s="228" t="s">
        <v>1703</v>
      </c>
      <c r="BH288" s="228"/>
      <c r="BI288" s="228"/>
      <c r="BJ288" s="246"/>
      <c r="BK288" s="255"/>
      <c r="BL288" s="228"/>
      <c r="BM288" s="228"/>
      <c r="BP288" s="204" t="s">
        <v>1702</v>
      </c>
      <c r="BS288" s="204" t="s">
        <v>2823</v>
      </c>
      <c r="BY288" s="254"/>
      <c r="DN288" s="284"/>
      <c r="DO288" s="283"/>
      <c r="DP288" s="278"/>
      <c r="DQ288" s="282"/>
      <c r="DR288" s="281"/>
      <c r="DS288" s="280"/>
      <c r="DT288" s="279"/>
      <c r="DU288" s="278"/>
      <c r="DV288" s="194"/>
    </row>
    <row r="289" spans="1:126" ht="16.350000000000001" customHeight="1">
      <c r="A289" s="207" t="s">
        <v>2548</v>
      </c>
      <c r="B289" s="227" t="s">
        <v>11833</v>
      </c>
      <c r="D289" s="274" t="s">
        <v>11832</v>
      </c>
      <c r="E289" s="224" t="str">
        <f t="shared" si="26"/>
        <v>438854</v>
      </c>
      <c r="F289" s="207" t="s">
        <v>2549</v>
      </c>
      <c r="G289" s="220" t="s">
        <v>11831</v>
      </c>
      <c r="H289" s="223" t="s">
        <v>11830</v>
      </c>
      <c r="J289" s="225">
        <v>1</v>
      </c>
      <c r="K289" s="610">
        <v>20000</v>
      </c>
      <c r="L289" s="263">
        <f t="shared" si="34"/>
        <v>22000</v>
      </c>
      <c r="M289" s="288" t="s">
        <v>900</v>
      </c>
      <c r="N289" s="435" t="s">
        <v>11829</v>
      </c>
      <c r="O289" s="219" t="s">
        <v>11818</v>
      </c>
      <c r="P289" s="245"/>
      <c r="Q289" s="244"/>
      <c r="R289" s="350"/>
      <c r="S289" s="242"/>
      <c r="T289" s="219"/>
      <c r="U289" s="287"/>
      <c r="V289" s="287"/>
      <c r="W289" s="287"/>
      <c r="X289" s="287"/>
      <c r="Y289" s="219"/>
      <c r="Z289" s="287"/>
      <c r="AA289" s="287"/>
      <c r="AB289" s="287"/>
      <c r="AC289" s="287"/>
      <c r="AD289" s="211"/>
      <c r="AE289" s="211"/>
      <c r="AF289" s="211"/>
      <c r="AG289" s="211"/>
      <c r="AH289" s="211"/>
      <c r="AI289" s="228" t="s">
        <v>2544</v>
      </c>
      <c r="AJ289" s="286" t="s">
        <v>2543</v>
      </c>
      <c r="AK289" s="228" t="s">
        <v>2542</v>
      </c>
      <c r="AN289" s="211"/>
      <c r="AO289" s="211"/>
      <c r="AP289" s="229" t="s">
        <v>11828</v>
      </c>
      <c r="AQ289" s="285"/>
      <c r="AR289" s="207"/>
      <c r="AS289" s="207"/>
      <c r="AT289" s="207"/>
      <c r="AU289" s="207"/>
      <c r="AV289" s="207"/>
      <c r="AW289" s="207"/>
      <c r="AX289" s="207"/>
      <c r="AY289" s="207"/>
      <c r="AZ289" s="207"/>
      <c r="BA289" s="207"/>
      <c r="BB289" s="207"/>
      <c r="BC289" s="207"/>
      <c r="BD289" s="207"/>
      <c r="BE289" s="207"/>
      <c r="BF289" s="207"/>
      <c r="BG289" s="228" t="s">
        <v>1703</v>
      </c>
      <c r="BH289" s="228"/>
      <c r="BI289" s="228"/>
      <c r="BJ289" s="246"/>
      <c r="BK289" s="255"/>
      <c r="BL289" s="228"/>
      <c r="BM289" s="228"/>
      <c r="BP289" s="204" t="s">
        <v>1702</v>
      </c>
      <c r="BS289" s="204" t="s">
        <v>2823</v>
      </c>
      <c r="BY289" s="254"/>
      <c r="DN289" s="284"/>
      <c r="DO289" s="283"/>
      <c r="DP289" s="278"/>
      <c r="DQ289" s="282"/>
      <c r="DR289" s="281"/>
      <c r="DS289" s="280"/>
      <c r="DT289" s="279"/>
      <c r="DU289" s="278"/>
      <c r="DV289" s="194"/>
    </row>
    <row r="290" spans="1:126" ht="16.350000000000001" customHeight="1">
      <c r="A290" s="207" t="s">
        <v>2683</v>
      </c>
      <c r="B290" s="227" t="s">
        <v>11827</v>
      </c>
      <c r="D290" s="274" t="s">
        <v>11826</v>
      </c>
      <c r="E290" s="224" t="str">
        <f t="shared" si="26"/>
        <v>5438861</v>
      </c>
      <c r="F290" s="207" t="s">
        <v>2549</v>
      </c>
      <c r="G290" s="220" t="s">
        <v>11825</v>
      </c>
      <c r="H290" s="223" t="s">
        <v>11824</v>
      </c>
      <c r="J290" s="225">
        <v>1</v>
      </c>
      <c r="K290" s="610">
        <v>13000</v>
      </c>
      <c r="L290" s="263">
        <f t="shared" si="34"/>
        <v>14300.000000000002</v>
      </c>
      <c r="M290" s="288" t="s">
        <v>947</v>
      </c>
      <c r="N290" s="435" t="s">
        <v>11823</v>
      </c>
      <c r="O290" s="219" t="s">
        <v>11818</v>
      </c>
      <c r="P290" s="245"/>
      <c r="Q290" s="244"/>
      <c r="R290" s="261"/>
      <c r="S290" s="242"/>
      <c r="T290" s="219"/>
      <c r="U290" s="287"/>
      <c r="V290" s="287"/>
      <c r="W290" s="287"/>
      <c r="X290" s="287"/>
      <c r="Y290" s="219"/>
      <c r="Z290" s="287"/>
      <c r="AA290" s="287"/>
      <c r="AB290" s="287"/>
      <c r="AC290" s="287"/>
      <c r="AD290" s="211"/>
      <c r="AE290" s="211"/>
      <c r="AF290" s="211"/>
      <c r="AG290" s="211"/>
      <c r="AH290" s="211"/>
      <c r="AI290" s="228" t="s">
        <v>2544</v>
      </c>
      <c r="AJ290" s="286" t="s">
        <v>2543</v>
      </c>
      <c r="AK290" s="228" t="s">
        <v>2542</v>
      </c>
      <c r="AN290" s="211"/>
      <c r="AO290" s="211"/>
      <c r="AP290" s="229" t="s">
        <v>11597</v>
      </c>
      <c r="AQ290" s="285"/>
      <c r="AR290" s="207"/>
      <c r="AS290" s="207"/>
      <c r="AT290" s="207"/>
      <c r="AU290" s="247">
        <f>SUBTOTAL(9,AR290:AT290)</f>
        <v>0</v>
      </c>
      <c r="AV290" s="248" t="e">
        <f>VLOOKUP(T290,'[1]段ボール 送料'!$H$16:$X$1013,11,FALSE)</f>
        <v>#N/A</v>
      </c>
      <c r="AW290" s="248"/>
      <c r="AX290" s="248"/>
      <c r="AY290" s="247" t="e">
        <f>SUBTOTAL(9,AV290:AX290)</f>
        <v>#N/A</v>
      </c>
      <c r="AZ290" s="247" t="e">
        <f>AR290+AV290</f>
        <v>#N/A</v>
      </c>
      <c r="BA290" s="247">
        <f>AS290+AW290</f>
        <v>0</v>
      </c>
      <c r="BB290" s="247">
        <f>AT290+AX290</f>
        <v>0</v>
      </c>
      <c r="BC290" s="247" t="e">
        <f>AU290+AY290</f>
        <v>#N/A</v>
      </c>
      <c r="BD290" s="207"/>
      <c r="BE290" s="207"/>
      <c r="BF290" s="207"/>
      <c r="BG290" s="228" t="s">
        <v>1703</v>
      </c>
      <c r="BH290" s="228"/>
      <c r="BI290" s="228"/>
      <c r="BJ290" s="246"/>
      <c r="BK290" s="255"/>
      <c r="BL290" s="228"/>
      <c r="BM290" s="228"/>
      <c r="BP290" s="204" t="s">
        <v>1702</v>
      </c>
      <c r="BS290" s="204" t="s">
        <v>2823</v>
      </c>
      <c r="BY290" s="254"/>
      <c r="DN290" s="284"/>
      <c r="DO290" s="283"/>
      <c r="DP290" s="278"/>
      <c r="DQ290" s="282"/>
      <c r="DR290" s="281"/>
      <c r="DS290" s="280"/>
      <c r="DT290" s="279"/>
      <c r="DU290" s="278"/>
      <c r="DV290" s="194"/>
    </row>
    <row r="291" spans="1:126" ht="16.350000000000001" customHeight="1">
      <c r="A291" s="207" t="s">
        <v>2683</v>
      </c>
      <c r="B291" s="227" t="s">
        <v>11822</v>
      </c>
      <c r="D291" s="274" t="s">
        <v>11819</v>
      </c>
      <c r="E291" s="224" t="str">
        <f t="shared" si="26"/>
        <v>0597-0</v>
      </c>
      <c r="F291" s="207" t="s">
        <v>2549</v>
      </c>
      <c r="G291" s="220" t="s">
        <v>11821</v>
      </c>
      <c r="H291" s="223" t="s">
        <v>11820</v>
      </c>
      <c r="J291" s="225">
        <v>1</v>
      </c>
      <c r="K291" s="610">
        <v>6000</v>
      </c>
      <c r="L291" s="263">
        <f t="shared" si="34"/>
        <v>6600.0000000000009</v>
      </c>
      <c r="M291" s="288" t="s">
        <v>900</v>
      </c>
      <c r="N291" s="435" t="s">
        <v>11819</v>
      </c>
      <c r="O291" s="219" t="s">
        <v>11818</v>
      </c>
      <c r="P291" s="245"/>
      <c r="Q291" s="244"/>
      <c r="R291" s="350"/>
      <c r="S291" s="242"/>
      <c r="T291" s="219"/>
      <c r="U291" s="287"/>
      <c r="V291" s="287"/>
      <c r="W291" s="287"/>
      <c r="X291" s="287"/>
      <c r="Y291" s="219"/>
      <c r="Z291" s="287"/>
      <c r="AA291" s="287"/>
      <c r="AB291" s="287"/>
      <c r="AC291" s="287"/>
      <c r="AD291" s="211"/>
      <c r="AE291" s="211"/>
      <c r="AF291" s="211"/>
      <c r="AG291" s="211"/>
      <c r="AH291" s="211"/>
      <c r="AI291" s="228" t="s">
        <v>2544</v>
      </c>
      <c r="AJ291" s="286" t="s">
        <v>2543</v>
      </c>
      <c r="AK291" s="228" t="s">
        <v>2542</v>
      </c>
      <c r="AN291" s="211"/>
      <c r="AO291" s="211"/>
      <c r="AP291" s="229" t="s">
        <v>11597</v>
      </c>
      <c r="AQ291" s="285"/>
      <c r="AR291" s="207"/>
      <c r="AS291" s="207"/>
      <c r="AT291" s="207"/>
      <c r="AU291" s="207"/>
      <c r="AV291" s="207"/>
      <c r="AW291" s="207"/>
      <c r="AX291" s="207"/>
      <c r="AY291" s="207"/>
      <c r="AZ291" s="207"/>
      <c r="BA291" s="207"/>
      <c r="BB291" s="207"/>
      <c r="BC291" s="207"/>
      <c r="BD291" s="207"/>
      <c r="BE291" s="207"/>
      <c r="BF291" s="207"/>
      <c r="BG291" s="228"/>
      <c r="BH291" s="228"/>
      <c r="BI291" s="228"/>
      <c r="BJ291" s="246"/>
      <c r="BK291" s="255"/>
      <c r="BL291" s="228"/>
      <c r="BM291" s="228"/>
      <c r="BP291" s="204" t="s">
        <v>1702</v>
      </c>
      <c r="BS291" s="204" t="s">
        <v>2823</v>
      </c>
      <c r="BY291" s="254"/>
      <c r="DN291" s="284"/>
      <c r="DO291" s="283"/>
      <c r="DP291" s="278"/>
      <c r="DQ291" s="282"/>
      <c r="DR291" s="281"/>
      <c r="DS291" s="280"/>
      <c r="DT291" s="279"/>
      <c r="DU291" s="278"/>
      <c r="DV291" s="194"/>
    </row>
    <row r="292" spans="1:126" ht="16.350000000000001" customHeight="1">
      <c r="A292" s="207" t="s">
        <v>2548</v>
      </c>
      <c r="B292" s="227" t="s">
        <v>11817</v>
      </c>
      <c r="D292" s="398"/>
      <c r="E292" s="224" t="str">
        <f t="shared" si="26"/>
        <v/>
      </c>
      <c r="F292" s="207" t="s">
        <v>2549</v>
      </c>
      <c r="G292" s="220" t="s">
        <v>11816</v>
      </c>
      <c r="H292" s="223" t="s">
        <v>11815</v>
      </c>
      <c r="J292" s="225">
        <v>1</v>
      </c>
      <c r="K292" s="610">
        <v>9000</v>
      </c>
      <c r="L292" s="263">
        <f t="shared" si="34"/>
        <v>9900</v>
      </c>
      <c r="M292" s="288" t="s">
        <v>900</v>
      </c>
      <c r="O292" s="219" t="s">
        <v>11811</v>
      </c>
      <c r="P292" s="245"/>
      <c r="Q292" s="244"/>
      <c r="R292" s="350"/>
      <c r="S292" s="242"/>
      <c r="T292" s="219"/>
      <c r="U292" s="287"/>
      <c r="V292" s="287"/>
      <c r="W292" s="287"/>
      <c r="X292" s="287"/>
      <c r="Y292" s="219"/>
      <c r="Z292" s="287"/>
      <c r="AA292" s="287"/>
      <c r="AB292" s="287"/>
      <c r="AC292" s="287"/>
      <c r="AD292" s="211"/>
      <c r="AE292" s="211"/>
      <c r="AF292" s="211"/>
      <c r="AG292" s="211"/>
      <c r="AH292" s="211"/>
      <c r="AI292" s="228" t="s">
        <v>2544</v>
      </c>
      <c r="AJ292" s="286" t="s">
        <v>2543</v>
      </c>
      <c r="AK292" s="228" t="s">
        <v>2542</v>
      </c>
      <c r="AN292" s="211"/>
      <c r="AO292" s="211"/>
      <c r="AP292" s="229" t="s">
        <v>11601</v>
      </c>
      <c r="AQ292" s="285"/>
      <c r="AR292" s="207"/>
      <c r="AS292" s="207"/>
      <c r="AT292" s="207"/>
      <c r="AU292" s="207"/>
      <c r="AV292" s="207"/>
      <c r="AW292" s="207"/>
      <c r="AX292" s="207"/>
      <c r="AY292" s="207"/>
      <c r="AZ292" s="207"/>
      <c r="BA292" s="207"/>
      <c r="BB292" s="207"/>
      <c r="BC292" s="207"/>
      <c r="BD292" s="207"/>
      <c r="BE292" s="207"/>
      <c r="BF292" s="207"/>
      <c r="BG292" s="228"/>
      <c r="BH292" s="228"/>
      <c r="BI292" s="228"/>
      <c r="BJ292" s="246" t="s">
        <v>2673</v>
      </c>
      <c r="BK292" s="255"/>
      <c r="BL292" s="228"/>
      <c r="BM292" s="228"/>
      <c r="BP292" s="204" t="s">
        <v>1702</v>
      </c>
      <c r="BY292" s="254"/>
      <c r="DN292" s="284"/>
      <c r="DO292" s="283"/>
      <c r="DP292" s="278"/>
      <c r="DQ292" s="282"/>
      <c r="DR292" s="281"/>
      <c r="DS292" s="280"/>
      <c r="DT292" s="279"/>
      <c r="DU292" s="278"/>
      <c r="DV292" s="194"/>
    </row>
    <row r="293" spans="1:126" ht="16.350000000000001" customHeight="1">
      <c r="A293" s="207" t="s">
        <v>2548</v>
      </c>
      <c r="B293" s="227" t="s">
        <v>11814</v>
      </c>
      <c r="D293" s="398"/>
      <c r="E293" s="224" t="str">
        <f t="shared" si="26"/>
        <v/>
      </c>
      <c r="F293" s="207" t="s">
        <v>2549</v>
      </c>
      <c r="G293" s="220" t="s">
        <v>11813</v>
      </c>
      <c r="H293" s="223" t="s">
        <v>11812</v>
      </c>
      <c r="I293" s="219" t="s">
        <v>552</v>
      </c>
      <c r="J293" s="225">
        <v>1</v>
      </c>
      <c r="K293" s="610">
        <v>6000</v>
      </c>
      <c r="L293" s="263">
        <f t="shared" si="34"/>
        <v>6600.0000000000009</v>
      </c>
      <c r="M293" s="288" t="s">
        <v>900</v>
      </c>
      <c r="O293" s="219" t="s">
        <v>11811</v>
      </c>
      <c r="P293" s="245"/>
      <c r="Q293" s="244"/>
      <c r="R293" s="350"/>
      <c r="S293" s="242"/>
      <c r="T293" s="219"/>
      <c r="U293" s="287"/>
      <c r="V293" s="287"/>
      <c r="W293" s="287"/>
      <c r="X293" s="287"/>
      <c r="Y293" s="219"/>
      <c r="Z293" s="287"/>
      <c r="AA293" s="287"/>
      <c r="AB293" s="287"/>
      <c r="AC293" s="287"/>
      <c r="AD293" s="211"/>
      <c r="AE293" s="211"/>
      <c r="AF293" s="211"/>
      <c r="AG293" s="211"/>
      <c r="AH293" s="211"/>
      <c r="AI293" s="228" t="s">
        <v>2703</v>
      </c>
      <c r="AJ293" s="286" t="s">
        <v>2543</v>
      </c>
      <c r="AK293" s="228" t="s">
        <v>2542</v>
      </c>
      <c r="AN293" s="211"/>
      <c r="AO293" s="211"/>
      <c r="AP293" s="229" t="s">
        <v>11601</v>
      </c>
      <c r="AQ293" s="285"/>
      <c r="AR293" s="207"/>
      <c r="AS293" s="207"/>
      <c r="AT293" s="207"/>
      <c r="AU293" s="207"/>
      <c r="AV293" s="207"/>
      <c r="AW293" s="207"/>
      <c r="AX293" s="207"/>
      <c r="AY293" s="207"/>
      <c r="AZ293" s="207"/>
      <c r="BA293" s="207"/>
      <c r="BB293" s="207"/>
      <c r="BC293" s="207"/>
      <c r="BD293" s="207"/>
      <c r="BE293" s="207"/>
      <c r="BF293" s="207"/>
      <c r="BG293" s="228"/>
      <c r="BH293" s="228"/>
      <c r="BI293" s="228"/>
      <c r="BJ293" s="246" t="s">
        <v>2673</v>
      </c>
      <c r="BK293" s="255"/>
      <c r="BL293" s="228"/>
      <c r="BM293" s="228"/>
      <c r="BP293" s="204" t="s">
        <v>1702</v>
      </c>
      <c r="BY293" s="254"/>
      <c r="DN293" s="284"/>
      <c r="DO293" s="283"/>
      <c r="DP293" s="278"/>
      <c r="DQ293" s="282"/>
      <c r="DR293" s="281"/>
      <c r="DS293" s="280"/>
      <c r="DT293" s="279"/>
      <c r="DU293" s="278"/>
      <c r="DV293" s="194"/>
    </row>
    <row r="294" spans="1:126" ht="16.350000000000001" customHeight="1">
      <c r="A294" s="207" t="s">
        <v>11810</v>
      </c>
      <c r="B294" s="227" t="s">
        <v>11809</v>
      </c>
      <c r="D294" s="398"/>
      <c r="E294" s="224" t="str">
        <f t="shared" si="26"/>
        <v/>
      </c>
      <c r="F294" s="207" t="s">
        <v>886</v>
      </c>
      <c r="G294" s="220" t="s">
        <v>11808</v>
      </c>
      <c r="H294" s="223" t="s">
        <v>11807</v>
      </c>
      <c r="J294" s="225">
        <v>1</v>
      </c>
      <c r="K294" s="610">
        <v>22000</v>
      </c>
      <c r="L294" s="263">
        <f t="shared" si="34"/>
        <v>24200.000000000004</v>
      </c>
      <c r="M294" s="288" t="s">
        <v>1671</v>
      </c>
      <c r="O294" s="219" t="s">
        <v>3767</v>
      </c>
      <c r="P294" s="245"/>
      <c r="Q294" s="244"/>
      <c r="R294" s="261"/>
      <c r="S294" s="242"/>
      <c r="T294" s="219"/>
      <c r="U294" s="287"/>
      <c r="V294" s="287"/>
      <c r="W294" s="287"/>
      <c r="X294" s="287"/>
      <c r="Y294" s="219"/>
      <c r="Z294" s="287"/>
      <c r="AA294" s="287"/>
      <c r="AB294" s="287"/>
      <c r="AC294" s="287"/>
      <c r="AD294" s="211"/>
      <c r="AE294" s="211"/>
      <c r="AF294" s="211"/>
      <c r="AG294" s="211"/>
      <c r="AH294" s="211"/>
      <c r="AI294" s="228" t="s">
        <v>2714</v>
      </c>
      <c r="AJ294" s="286" t="s">
        <v>2543</v>
      </c>
      <c r="AK294" s="228" t="s">
        <v>2742</v>
      </c>
      <c r="AN294" s="211"/>
      <c r="AO294" s="211"/>
      <c r="AP294" s="229" t="s">
        <v>1717</v>
      </c>
      <c r="AQ294" s="285"/>
      <c r="AR294" s="207"/>
      <c r="AS294" s="207"/>
      <c r="AT294" s="207"/>
      <c r="AU294" s="207"/>
      <c r="AV294" s="207"/>
      <c r="AW294" s="207"/>
      <c r="AX294" s="207"/>
      <c r="AY294" s="207"/>
      <c r="AZ294" s="207"/>
      <c r="BA294" s="207"/>
      <c r="BB294" s="207"/>
      <c r="BC294" s="207"/>
      <c r="BD294" s="207"/>
      <c r="BE294" s="207"/>
      <c r="BF294" s="207"/>
      <c r="BG294" s="228"/>
      <c r="BH294" s="228" t="s">
        <v>1703</v>
      </c>
      <c r="BI294" s="228"/>
      <c r="BJ294" s="246" t="s">
        <v>2673</v>
      </c>
      <c r="BK294" s="255"/>
      <c r="BL294" s="228"/>
      <c r="BM294" s="228"/>
      <c r="BP294" s="204" t="s">
        <v>1702</v>
      </c>
      <c r="BY294" s="254"/>
      <c r="DN294" s="284"/>
      <c r="DO294" s="283"/>
      <c r="DP294" s="278"/>
      <c r="DQ294" s="282"/>
      <c r="DR294" s="281"/>
      <c r="DS294" s="280"/>
      <c r="DT294" s="279"/>
      <c r="DU294" s="278"/>
      <c r="DV294" s="194"/>
    </row>
    <row r="295" spans="1:126" ht="16.350000000000001" customHeight="1">
      <c r="A295" s="207" t="s">
        <v>11570</v>
      </c>
      <c r="B295" s="227" t="s">
        <v>11806</v>
      </c>
      <c r="D295" s="398"/>
      <c r="E295" s="224" t="str">
        <f t="shared" si="26"/>
        <v/>
      </c>
      <c r="F295" s="207" t="s">
        <v>2549</v>
      </c>
      <c r="G295" s="220" t="s">
        <v>11805</v>
      </c>
      <c r="H295" s="223" t="s">
        <v>11804</v>
      </c>
      <c r="J295" s="225">
        <v>1</v>
      </c>
      <c r="K295" s="610">
        <v>18000</v>
      </c>
      <c r="L295" s="263">
        <f t="shared" si="34"/>
        <v>19800</v>
      </c>
      <c r="M295" s="288" t="s">
        <v>1671</v>
      </c>
      <c r="O295" s="219" t="s">
        <v>11783</v>
      </c>
      <c r="P295" s="245"/>
      <c r="Q295" s="244"/>
      <c r="R295" s="261"/>
      <c r="S295" s="242"/>
      <c r="T295" s="260" t="s">
        <v>4063</v>
      </c>
      <c r="U295" s="248">
        <f>VLOOKUP(T295,'[1]段ボール 送料'!$H$16:$X$1013,16,FALSE)</f>
        <v>1360</v>
      </c>
      <c r="V295" s="248">
        <f>VLOOKUP(T295,'[1]段ボール 送料'!$H$16:$X$1013,13,FALSE)</f>
        <v>305</v>
      </c>
      <c r="W295" s="248">
        <f>VLOOKUP(T295,'[1]段ボール 送料'!$H$16:$X$1013,14,FALSE)</f>
        <v>305</v>
      </c>
      <c r="X295" s="248">
        <f>VLOOKUP(T295,'[1]段ボール 送料'!$H$16:$X$1013,15,FALSE)</f>
        <v>750</v>
      </c>
      <c r="Y295" s="219"/>
      <c r="Z295" s="248"/>
      <c r="AA295" s="248"/>
      <c r="AB295" s="248"/>
      <c r="AC295" s="248"/>
      <c r="AD295" s="337"/>
      <c r="AE295" s="337"/>
      <c r="AF295" s="337"/>
      <c r="AG295" s="337"/>
      <c r="AH295" s="337"/>
      <c r="AI295" s="228" t="s">
        <v>2872</v>
      </c>
      <c r="AJ295" s="286" t="s">
        <v>2543</v>
      </c>
      <c r="AK295" s="228" t="s">
        <v>2542</v>
      </c>
      <c r="AL295" s="211">
        <v>2042</v>
      </c>
      <c r="AM295" s="211">
        <f>AN295+AO295</f>
        <v>1387</v>
      </c>
      <c r="AN295" s="337">
        <f>VLOOKUP(T295,'[1]段ボール 送料'!$H$16:$X$1013,6,FALSE)</f>
        <v>207</v>
      </c>
      <c r="AO295" s="337">
        <f>VLOOKUP(T295,'[1]段ボール 送料'!$H$16:$X$1013,17,FALSE)</f>
        <v>1180</v>
      </c>
      <c r="AP295" s="229" t="s">
        <v>1717</v>
      </c>
      <c r="AQ295" s="336"/>
      <c r="AR295" s="207"/>
      <c r="AS295" s="207"/>
      <c r="AT295" s="207"/>
      <c r="AU295" s="207"/>
      <c r="AV295" s="207"/>
      <c r="AW295" s="207"/>
      <c r="AX295" s="207"/>
      <c r="AY295" s="207"/>
      <c r="AZ295" s="207"/>
      <c r="BA295" s="207"/>
      <c r="BB295" s="207"/>
      <c r="BC295" s="207"/>
      <c r="BD295" s="207"/>
      <c r="BE295" s="207"/>
      <c r="BF295" s="207"/>
      <c r="BG295" s="228"/>
      <c r="BH295" s="228"/>
      <c r="BI295" s="228"/>
      <c r="BJ295" s="246" t="s">
        <v>2673</v>
      </c>
      <c r="BK295" s="255"/>
      <c r="BL295" s="228"/>
      <c r="BM295" s="228"/>
      <c r="BP295" s="204" t="s">
        <v>1702</v>
      </c>
      <c r="BY295" s="254"/>
      <c r="DN295" s="284"/>
      <c r="DO295" s="283"/>
      <c r="DP295" s="278"/>
      <c r="DQ295" s="282"/>
      <c r="DR295" s="281"/>
      <c r="DS295" s="280"/>
      <c r="DT295" s="279"/>
      <c r="DU295" s="278"/>
      <c r="DV295" s="194"/>
    </row>
    <row r="296" spans="1:126" ht="16.350000000000001" customHeight="1">
      <c r="A296" s="207" t="s">
        <v>11570</v>
      </c>
      <c r="B296" s="227" t="s">
        <v>11803</v>
      </c>
      <c r="D296" s="398"/>
      <c r="E296" s="224" t="str">
        <f t="shared" si="26"/>
        <v/>
      </c>
      <c r="F296" s="207" t="s">
        <v>2549</v>
      </c>
      <c r="G296" s="220" t="s">
        <v>11802</v>
      </c>
      <c r="H296" s="223" t="s">
        <v>11801</v>
      </c>
      <c r="J296" s="225">
        <v>1</v>
      </c>
      <c r="K296" s="610">
        <v>18000</v>
      </c>
      <c r="L296" s="263">
        <f t="shared" si="34"/>
        <v>19800</v>
      </c>
      <c r="M296" s="288" t="s">
        <v>1671</v>
      </c>
      <c r="O296" s="219" t="s">
        <v>11783</v>
      </c>
      <c r="P296" s="245"/>
      <c r="Q296" s="244"/>
      <c r="R296" s="261">
        <v>2000</v>
      </c>
      <c r="S296" s="242">
        <v>2000</v>
      </c>
      <c r="T296" s="260" t="s">
        <v>4063</v>
      </c>
      <c r="U296" s="248">
        <f>VLOOKUP(T296,'[1]段ボール 送料'!$H$16:$X$1013,16,FALSE)</f>
        <v>1360</v>
      </c>
      <c r="V296" s="248">
        <f>VLOOKUP(T296,'[1]段ボール 送料'!$H$16:$X$1013,13,FALSE)</f>
        <v>305</v>
      </c>
      <c r="W296" s="248">
        <f>VLOOKUP(T296,'[1]段ボール 送料'!$H$16:$X$1013,14,FALSE)</f>
        <v>305</v>
      </c>
      <c r="X296" s="248">
        <f>VLOOKUP(T296,'[1]段ボール 送料'!$H$16:$X$1013,15,FALSE)</f>
        <v>750</v>
      </c>
      <c r="Y296" s="219"/>
      <c r="Z296" s="248"/>
      <c r="AA296" s="248"/>
      <c r="AB296" s="248"/>
      <c r="AC296" s="248"/>
      <c r="AD296" s="337"/>
      <c r="AE296" s="337"/>
      <c r="AF296" s="337"/>
      <c r="AG296" s="337"/>
      <c r="AH296" s="337"/>
      <c r="AI296" s="228" t="s">
        <v>2544</v>
      </c>
      <c r="AJ296" s="286" t="s">
        <v>2543</v>
      </c>
      <c r="AK296" s="228" t="s">
        <v>2542</v>
      </c>
      <c r="AL296" s="211">
        <v>1899</v>
      </c>
      <c r="AM296" s="211">
        <f>AN296+AO296</f>
        <v>1387</v>
      </c>
      <c r="AN296" s="337">
        <f>VLOOKUP(T296,'[1]段ボール 送料'!$H$16:$X$1013,6,FALSE)</f>
        <v>207</v>
      </c>
      <c r="AO296" s="337">
        <f>VLOOKUP(T296,'[1]段ボール 送料'!$H$16:$X$1013,17,FALSE)</f>
        <v>1180</v>
      </c>
      <c r="AP296" s="229" t="s">
        <v>2139</v>
      </c>
      <c r="AQ296" s="336"/>
      <c r="AR296" s="207"/>
      <c r="AS296" s="207"/>
      <c r="AT296" s="207"/>
      <c r="AU296" s="207"/>
      <c r="AV296" s="207"/>
      <c r="AW296" s="207"/>
      <c r="AX296" s="207"/>
      <c r="AY296" s="207"/>
      <c r="AZ296" s="207"/>
      <c r="BA296" s="207"/>
      <c r="BB296" s="207"/>
      <c r="BC296" s="207"/>
      <c r="BD296" s="207"/>
      <c r="BE296" s="207"/>
      <c r="BF296" s="207"/>
      <c r="BG296" s="228"/>
      <c r="BH296" s="228"/>
      <c r="BI296" s="228"/>
      <c r="BJ296" s="246"/>
      <c r="BK296" s="265" t="s">
        <v>1962</v>
      </c>
      <c r="BL296" s="228"/>
      <c r="BM296" s="228"/>
      <c r="BR296" s="204" t="s">
        <v>1702</v>
      </c>
      <c r="BY296" s="254"/>
      <c r="DN296" s="284"/>
      <c r="DO296" s="283"/>
      <c r="DP296" s="278"/>
      <c r="DQ296" s="282"/>
      <c r="DR296" s="281"/>
      <c r="DS296" s="280"/>
      <c r="DT296" s="279"/>
      <c r="DU296" s="278"/>
      <c r="DV296" s="194"/>
    </row>
    <row r="297" spans="1:126" ht="16.350000000000001" customHeight="1">
      <c r="A297" s="207" t="s">
        <v>11570</v>
      </c>
      <c r="B297" s="227" t="s">
        <v>11800</v>
      </c>
      <c r="D297" s="398"/>
      <c r="E297" s="224" t="str">
        <f t="shared" si="26"/>
        <v/>
      </c>
      <c r="F297" s="207" t="s">
        <v>2549</v>
      </c>
      <c r="G297" s="220" t="s">
        <v>11799</v>
      </c>
      <c r="H297" s="223" t="s">
        <v>11798</v>
      </c>
      <c r="J297" s="225">
        <v>1</v>
      </c>
      <c r="K297" s="610">
        <v>18000</v>
      </c>
      <c r="L297" s="263">
        <f t="shared" si="34"/>
        <v>19800</v>
      </c>
      <c r="M297" s="288" t="s">
        <v>1671</v>
      </c>
      <c r="O297" s="219" t="s">
        <v>11783</v>
      </c>
      <c r="P297" s="245"/>
      <c r="Q297" s="244"/>
      <c r="R297" s="272">
        <v>4200</v>
      </c>
      <c r="S297" s="242">
        <v>4200</v>
      </c>
      <c r="T297" s="260" t="s">
        <v>4063</v>
      </c>
      <c r="U297" s="248">
        <f>VLOOKUP(T297,'[1]段ボール 送料'!$H$16:$X$1013,16,FALSE)</f>
        <v>1360</v>
      </c>
      <c r="V297" s="248">
        <f>VLOOKUP(T297,'[1]段ボール 送料'!$H$16:$X$1013,13,FALSE)</f>
        <v>305</v>
      </c>
      <c r="W297" s="248">
        <f>VLOOKUP(T297,'[1]段ボール 送料'!$H$16:$X$1013,14,FALSE)</f>
        <v>305</v>
      </c>
      <c r="X297" s="248">
        <f>VLOOKUP(T297,'[1]段ボール 送料'!$H$16:$X$1013,15,FALSE)</f>
        <v>750</v>
      </c>
      <c r="Y297" s="219"/>
      <c r="Z297" s="248"/>
      <c r="AA297" s="248"/>
      <c r="AB297" s="248"/>
      <c r="AC297" s="248"/>
      <c r="AD297" s="337"/>
      <c r="AE297" s="337"/>
      <c r="AF297" s="337"/>
      <c r="AG297" s="337"/>
      <c r="AH297" s="337"/>
      <c r="AI297" s="228" t="s">
        <v>2544</v>
      </c>
      <c r="AJ297" s="286" t="s">
        <v>2543</v>
      </c>
      <c r="AK297" s="228" t="s">
        <v>2542</v>
      </c>
      <c r="AL297" s="211">
        <v>2536</v>
      </c>
      <c r="AM297" s="211">
        <f>AN297+AO297</f>
        <v>1387</v>
      </c>
      <c r="AN297" s="337">
        <f>VLOOKUP(T297,'[1]段ボール 送料'!$H$16:$X$1013,6,FALSE)</f>
        <v>207</v>
      </c>
      <c r="AO297" s="337">
        <f>VLOOKUP(T297,'[1]段ボール 送料'!$H$16:$X$1013,17,FALSE)</f>
        <v>1180</v>
      </c>
      <c r="AP297" s="229" t="s">
        <v>2139</v>
      </c>
      <c r="AQ297" s="336"/>
      <c r="AR297" s="207"/>
      <c r="AS297" s="207"/>
      <c r="AT297" s="207"/>
      <c r="AU297" s="207"/>
      <c r="AV297" s="207"/>
      <c r="AW297" s="207"/>
      <c r="AX297" s="207"/>
      <c r="AY297" s="207"/>
      <c r="AZ297" s="207"/>
      <c r="BA297" s="207"/>
      <c r="BB297" s="207"/>
      <c r="BC297" s="207"/>
      <c r="BD297" s="207"/>
      <c r="BE297" s="207"/>
      <c r="BF297" s="207"/>
      <c r="BG297" s="228"/>
      <c r="BH297" s="228"/>
      <c r="BI297" s="228"/>
      <c r="BJ297" s="246"/>
      <c r="BK297" s="265" t="s">
        <v>1962</v>
      </c>
      <c r="BL297" s="228"/>
      <c r="BM297" s="228"/>
      <c r="BR297" s="204" t="s">
        <v>1702</v>
      </c>
      <c r="BY297" s="254"/>
      <c r="DN297" s="284"/>
      <c r="DO297" s="283"/>
      <c r="DP297" s="278"/>
      <c r="DQ297" s="282"/>
      <c r="DR297" s="281"/>
      <c r="DS297" s="280"/>
      <c r="DT297" s="279"/>
      <c r="DU297" s="278"/>
      <c r="DV297" s="194"/>
    </row>
    <row r="298" spans="1:126" ht="16.350000000000001" customHeight="1">
      <c r="A298" s="207" t="s">
        <v>2548</v>
      </c>
      <c r="B298" s="227" t="s">
        <v>11797</v>
      </c>
      <c r="D298" s="398"/>
      <c r="E298" s="224" t="str">
        <f t="shared" si="26"/>
        <v/>
      </c>
      <c r="F298" s="207" t="s">
        <v>2549</v>
      </c>
      <c r="G298" s="220" t="s">
        <v>11796</v>
      </c>
      <c r="H298" s="223" t="s">
        <v>11795</v>
      </c>
      <c r="J298" s="225">
        <v>1</v>
      </c>
      <c r="K298" s="610">
        <v>34000</v>
      </c>
      <c r="L298" s="263">
        <f t="shared" si="34"/>
        <v>37400</v>
      </c>
      <c r="M298" s="288" t="s">
        <v>1671</v>
      </c>
      <c r="O298" s="219" t="s">
        <v>11794</v>
      </c>
      <c r="P298" s="245"/>
      <c r="Q298" s="244"/>
      <c r="R298" s="261"/>
      <c r="S298" s="242"/>
      <c r="T298" s="219"/>
      <c r="U298" s="287"/>
      <c r="V298" s="287"/>
      <c r="W298" s="287"/>
      <c r="X298" s="287"/>
      <c r="Y298" s="219"/>
      <c r="Z298" s="287"/>
      <c r="AA298" s="287"/>
      <c r="AB298" s="287"/>
      <c r="AC298" s="287"/>
      <c r="AD298" s="211"/>
      <c r="AE298" s="211"/>
      <c r="AF298" s="211"/>
      <c r="AG298" s="211"/>
      <c r="AH298" s="211"/>
      <c r="AI298" s="228" t="s">
        <v>2544</v>
      </c>
      <c r="AJ298" s="286" t="s">
        <v>2543</v>
      </c>
      <c r="AK298" s="228" t="s">
        <v>2542</v>
      </c>
      <c r="AN298" s="211"/>
      <c r="AO298" s="211"/>
      <c r="AP298" s="229" t="s">
        <v>1717</v>
      </c>
      <c r="AQ298" s="285"/>
      <c r="AR298" s="207"/>
      <c r="AS298" s="207"/>
      <c r="AT298" s="207"/>
      <c r="AU298" s="207"/>
      <c r="AV298" s="207"/>
      <c r="AW298" s="207"/>
      <c r="AX298" s="207"/>
      <c r="AY298" s="207"/>
      <c r="AZ298" s="207"/>
      <c r="BA298" s="207"/>
      <c r="BB298" s="207"/>
      <c r="BC298" s="207"/>
      <c r="BD298" s="207"/>
      <c r="BE298" s="207"/>
      <c r="BF298" s="207"/>
      <c r="BG298" s="228"/>
      <c r="BH298" s="228"/>
      <c r="BI298" s="228"/>
      <c r="BJ298" s="246" t="s">
        <v>2673</v>
      </c>
      <c r="BK298" s="255" t="s">
        <v>11793</v>
      </c>
      <c r="BL298" s="228"/>
      <c r="BM298" s="228"/>
      <c r="BP298" s="204" t="s">
        <v>1702</v>
      </c>
      <c r="BY298" s="254"/>
      <c r="DN298" s="284"/>
      <c r="DO298" s="283"/>
      <c r="DP298" s="278"/>
      <c r="DQ298" s="282"/>
      <c r="DR298" s="281"/>
      <c r="DS298" s="280"/>
      <c r="DT298" s="279"/>
      <c r="DU298" s="278"/>
      <c r="DV298" s="194"/>
    </row>
    <row r="299" spans="1:126" ht="16.350000000000001" customHeight="1">
      <c r="A299" s="207" t="s">
        <v>2548</v>
      </c>
      <c r="B299" s="227" t="s">
        <v>11792</v>
      </c>
      <c r="D299" s="398"/>
      <c r="E299" s="224" t="str">
        <f t="shared" si="26"/>
        <v/>
      </c>
      <c r="F299" s="207" t="s">
        <v>2549</v>
      </c>
      <c r="G299" s="220" t="s">
        <v>11791</v>
      </c>
      <c r="H299" s="223" t="s">
        <v>11790</v>
      </c>
      <c r="J299" s="225">
        <v>1</v>
      </c>
      <c r="K299" s="610">
        <v>35000</v>
      </c>
      <c r="L299" s="263">
        <f t="shared" si="34"/>
        <v>38500</v>
      </c>
      <c r="M299" s="288" t="s">
        <v>1671</v>
      </c>
      <c r="O299" s="219" t="s">
        <v>3767</v>
      </c>
      <c r="P299" s="245"/>
      <c r="Q299" s="244"/>
      <c r="R299" s="272">
        <v>1900</v>
      </c>
      <c r="S299" s="242">
        <v>1900</v>
      </c>
      <c r="T299" s="260" t="s">
        <v>3842</v>
      </c>
      <c r="U299" s="248">
        <f>VLOOKUP(T299,'[1]段ボール 送料'!$H$16:$X$1013,16,FALSE)</f>
        <v>1590</v>
      </c>
      <c r="V299" s="248">
        <f>VLOOKUP(T299,'[1]段ボール 送料'!$H$16:$X$1013,13,FALSE)</f>
        <v>375</v>
      </c>
      <c r="W299" s="248">
        <f>VLOOKUP(T299,'[1]段ボール 送料'!$H$16:$X$1013,14,FALSE)</f>
        <v>315</v>
      </c>
      <c r="X299" s="248">
        <f>VLOOKUP(T299,'[1]段ボール 送料'!$H$16:$X$1013,15,FALSE)</f>
        <v>900</v>
      </c>
      <c r="Y299" s="219"/>
      <c r="Z299" s="248"/>
      <c r="AA299" s="248"/>
      <c r="AB299" s="248"/>
      <c r="AC299" s="248"/>
      <c r="AD299" s="337"/>
      <c r="AE299" s="337"/>
      <c r="AF299" s="337"/>
      <c r="AG299" s="337"/>
      <c r="AH299" s="337"/>
      <c r="AI299" s="228" t="s">
        <v>2544</v>
      </c>
      <c r="AJ299" s="286" t="s">
        <v>2543</v>
      </c>
      <c r="AK299" s="228" t="s">
        <v>2542</v>
      </c>
      <c r="AL299" s="211">
        <v>3998</v>
      </c>
      <c r="AM299" s="211">
        <f t="shared" ref="AM299:AM315" si="35">AN299+AO299</f>
        <v>1601</v>
      </c>
      <c r="AN299" s="337">
        <f>VLOOKUP(T299,'[1]段ボール 送料'!$H$16:$X$1013,6,FALSE)</f>
        <v>281</v>
      </c>
      <c r="AO299" s="337">
        <f>VLOOKUP(T299,'[1]段ボール 送料'!$H$16:$X$1013,17,FALSE)</f>
        <v>1320</v>
      </c>
      <c r="AP299" s="229" t="s">
        <v>1717</v>
      </c>
      <c r="AQ299" s="336"/>
      <c r="AR299" s="207"/>
      <c r="AS299" s="207"/>
      <c r="AT299" s="207"/>
      <c r="AU299" s="207"/>
      <c r="AV299" s="207"/>
      <c r="AW299" s="207"/>
      <c r="AX299" s="207"/>
      <c r="AY299" s="207"/>
      <c r="AZ299" s="207"/>
      <c r="BA299" s="207"/>
      <c r="BB299" s="207"/>
      <c r="BC299" s="207"/>
      <c r="BD299" s="207"/>
      <c r="BE299" s="207"/>
      <c r="BF299" s="207"/>
      <c r="BG299" s="228"/>
      <c r="BH299" s="228"/>
      <c r="BI299" s="228"/>
      <c r="BJ299" s="246"/>
      <c r="BK299" s="265" t="s">
        <v>2728</v>
      </c>
      <c r="BL299" s="228"/>
      <c r="BM299" s="228"/>
      <c r="BS299" s="204" t="s">
        <v>1702</v>
      </c>
      <c r="BY299" s="254"/>
      <c r="DN299" s="284"/>
      <c r="DO299" s="283"/>
      <c r="DP299" s="278"/>
      <c r="DQ299" s="282"/>
      <c r="DR299" s="281"/>
      <c r="DS299" s="280"/>
      <c r="DT299" s="279"/>
      <c r="DU299" s="278"/>
      <c r="DV299" s="194"/>
    </row>
    <row r="300" spans="1:126" ht="16.350000000000001" customHeight="1">
      <c r="A300" s="207" t="s">
        <v>11749</v>
      </c>
      <c r="B300" s="227" t="s">
        <v>11789</v>
      </c>
      <c r="C300" s="659"/>
      <c r="D300" s="658"/>
      <c r="F300" s="207" t="s">
        <v>2549</v>
      </c>
      <c r="G300" s="220" t="s">
        <v>11788</v>
      </c>
      <c r="H300" s="223" t="s">
        <v>11787</v>
      </c>
      <c r="J300" s="222">
        <v>1</v>
      </c>
      <c r="K300" s="610">
        <v>18000</v>
      </c>
      <c r="L300" s="232">
        <f t="shared" si="34"/>
        <v>19800</v>
      </c>
      <c r="M300" s="288" t="s">
        <v>1671</v>
      </c>
      <c r="O300" s="219" t="s">
        <v>11783</v>
      </c>
      <c r="P300" s="245"/>
      <c r="Q300" s="244"/>
      <c r="R300" s="261">
        <v>720</v>
      </c>
      <c r="S300" s="427">
        <v>720</v>
      </c>
      <c r="T300" s="219" t="s">
        <v>3842</v>
      </c>
      <c r="U300" s="248">
        <f>VLOOKUP(T300,'[1]段ボール 送料'!$H$16:$X$1013,16,FALSE)</f>
        <v>1590</v>
      </c>
      <c r="V300" s="248">
        <f>VLOOKUP(T300,'[1]段ボール 送料'!$H$16:$X$1013,13,FALSE)</f>
        <v>375</v>
      </c>
      <c r="W300" s="248">
        <f>VLOOKUP(T300,'[1]段ボール 送料'!$H$16:$X$1013,14,FALSE)</f>
        <v>315</v>
      </c>
      <c r="X300" s="248">
        <f>VLOOKUP(T300,'[1]段ボール 送料'!$H$16:$X$1013,15,FALSE)</f>
        <v>900</v>
      </c>
      <c r="Y300" s="219"/>
      <c r="Z300" s="248"/>
      <c r="AA300" s="248"/>
      <c r="AB300" s="248"/>
      <c r="AC300" s="248"/>
      <c r="AD300" s="337"/>
      <c r="AE300" s="337"/>
      <c r="AF300" s="337"/>
      <c r="AG300" s="337"/>
      <c r="AH300" s="337"/>
      <c r="AI300" s="228" t="s">
        <v>2544</v>
      </c>
      <c r="AJ300" s="286" t="s">
        <v>2543</v>
      </c>
      <c r="AK300" s="228" t="s">
        <v>2542</v>
      </c>
      <c r="AL300" s="211">
        <v>3267</v>
      </c>
      <c r="AM300" s="211">
        <f t="shared" si="35"/>
        <v>1601</v>
      </c>
      <c r="AN300" s="337">
        <f>VLOOKUP(T300,'[1]段ボール 送料'!$H$16:$X$1013,6,FALSE)</f>
        <v>281</v>
      </c>
      <c r="AO300" s="337">
        <f>VLOOKUP(T300,'[1]段ボール 送料'!$H$16:$X$1013,17,FALSE)</f>
        <v>1320</v>
      </c>
      <c r="AP300" s="229" t="s">
        <v>1706</v>
      </c>
      <c r="AQ300" s="336"/>
      <c r="AR300" s="207"/>
      <c r="AS300" s="207"/>
      <c r="AT300" s="207"/>
      <c r="AU300" s="207"/>
      <c r="AV300" s="207"/>
      <c r="AW300" s="207"/>
      <c r="AX300" s="207"/>
      <c r="AY300" s="207"/>
      <c r="AZ300" s="207"/>
      <c r="BA300" s="207"/>
      <c r="BB300" s="207"/>
      <c r="BC300" s="207"/>
      <c r="BD300" s="207"/>
      <c r="BE300" s="207"/>
      <c r="BF300" s="207"/>
      <c r="BG300" s="228"/>
      <c r="BH300" s="228"/>
      <c r="BI300" s="228"/>
      <c r="BJ300" s="246"/>
      <c r="BK300" s="436">
        <v>45240</v>
      </c>
      <c r="BL300" s="228"/>
      <c r="BM300" s="228"/>
      <c r="BX300" s="204" t="s">
        <v>1873</v>
      </c>
      <c r="BY300" s="254"/>
      <c r="CB300" s="202" t="s">
        <v>1769</v>
      </c>
      <c r="DN300" s="284"/>
      <c r="DO300" s="283"/>
      <c r="DP300" s="278"/>
      <c r="DQ300" s="282"/>
      <c r="DR300" s="281"/>
      <c r="DS300" s="280"/>
      <c r="DT300" s="279"/>
      <c r="DU300" s="278"/>
      <c r="DV300" s="194"/>
    </row>
    <row r="301" spans="1:126" ht="16.350000000000001" customHeight="1">
      <c r="A301" s="207" t="s">
        <v>11749</v>
      </c>
      <c r="B301" s="227" t="s">
        <v>11786</v>
      </c>
      <c r="C301" s="659"/>
      <c r="D301" s="658"/>
      <c r="F301" s="207" t="s">
        <v>2549</v>
      </c>
      <c r="G301" s="220" t="s">
        <v>11785</v>
      </c>
      <c r="H301" s="223" t="s">
        <v>11784</v>
      </c>
      <c r="J301" s="222">
        <v>1</v>
      </c>
      <c r="K301" s="610">
        <v>18000</v>
      </c>
      <c r="L301" s="232">
        <f t="shared" si="34"/>
        <v>19800</v>
      </c>
      <c r="M301" s="288" t="s">
        <v>1671</v>
      </c>
      <c r="O301" s="219" t="s">
        <v>11783</v>
      </c>
      <c r="P301" s="245"/>
      <c r="Q301" s="244"/>
      <c r="R301" s="261">
        <v>520</v>
      </c>
      <c r="S301" s="427">
        <v>520</v>
      </c>
      <c r="T301" s="219" t="s">
        <v>4063</v>
      </c>
      <c r="U301" s="248">
        <f>VLOOKUP(T301,'[1]段ボール 送料'!$H$16:$X$1013,16,FALSE)</f>
        <v>1360</v>
      </c>
      <c r="V301" s="248">
        <f>VLOOKUP(T301,'[1]段ボール 送料'!$H$16:$X$1013,13,FALSE)</f>
        <v>305</v>
      </c>
      <c r="W301" s="248">
        <f>VLOOKUP(T301,'[1]段ボール 送料'!$H$16:$X$1013,14,FALSE)</f>
        <v>305</v>
      </c>
      <c r="X301" s="248">
        <f>VLOOKUP(T301,'[1]段ボール 送料'!$H$16:$X$1013,15,FALSE)</f>
        <v>750</v>
      </c>
      <c r="Y301" s="219"/>
      <c r="Z301" s="248"/>
      <c r="AA301" s="248"/>
      <c r="AB301" s="248"/>
      <c r="AC301" s="248"/>
      <c r="AD301" s="337"/>
      <c r="AE301" s="337"/>
      <c r="AF301" s="337"/>
      <c r="AG301" s="337"/>
      <c r="AH301" s="337"/>
      <c r="AI301" s="228" t="s">
        <v>2544</v>
      </c>
      <c r="AJ301" s="286" t="s">
        <v>2543</v>
      </c>
      <c r="AK301" s="228" t="s">
        <v>2542</v>
      </c>
      <c r="AL301" s="211">
        <v>2669</v>
      </c>
      <c r="AM301" s="211">
        <f t="shared" si="35"/>
        <v>1387</v>
      </c>
      <c r="AN301" s="337">
        <f>VLOOKUP(T301,'[1]段ボール 送料'!$H$16:$X$1013,6,FALSE)</f>
        <v>207</v>
      </c>
      <c r="AO301" s="337">
        <f>VLOOKUP(T301,'[1]段ボール 送料'!$H$16:$X$1013,17,FALSE)</f>
        <v>1180</v>
      </c>
      <c r="AP301" s="229" t="s">
        <v>1706</v>
      </c>
      <c r="AQ301" s="336"/>
      <c r="AR301" s="207"/>
      <c r="AS301" s="207"/>
      <c r="AT301" s="207"/>
      <c r="AU301" s="207"/>
      <c r="AV301" s="207"/>
      <c r="AW301" s="207"/>
      <c r="AX301" s="207"/>
      <c r="AY301" s="207"/>
      <c r="AZ301" s="207"/>
      <c r="BA301" s="207"/>
      <c r="BB301" s="207"/>
      <c r="BC301" s="207"/>
      <c r="BD301" s="207"/>
      <c r="BE301" s="207"/>
      <c r="BF301" s="207"/>
      <c r="BG301" s="228"/>
      <c r="BH301" s="228"/>
      <c r="BI301" s="228"/>
      <c r="BJ301" s="246"/>
      <c r="BK301" s="436">
        <v>45240</v>
      </c>
      <c r="BL301" s="228"/>
      <c r="BM301" s="228"/>
      <c r="BX301" s="204" t="s">
        <v>1873</v>
      </c>
      <c r="BY301" s="254"/>
      <c r="CB301" s="202" t="s">
        <v>1769</v>
      </c>
      <c r="DN301" s="284"/>
      <c r="DO301" s="283"/>
      <c r="DP301" s="278"/>
      <c r="DQ301" s="282"/>
      <c r="DR301" s="281"/>
      <c r="DS301" s="280"/>
      <c r="DT301" s="279"/>
      <c r="DU301" s="278"/>
      <c r="DV301" s="194"/>
    </row>
    <row r="302" spans="1:126" ht="16.350000000000001" customHeight="1">
      <c r="A302" s="207" t="s">
        <v>2548</v>
      </c>
      <c r="B302" s="227" t="s">
        <v>11782</v>
      </c>
      <c r="D302" s="409" t="s">
        <v>11781</v>
      </c>
      <c r="E302" s="224" t="str">
        <f>MID(D302,8,10)</f>
        <v>434733</v>
      </c>
      <c r="F302" s="207" t="s">
        <v>2549</v>
      </c>
      <c r="G302" s="220" t="s">
        <v>11780</v>
      </c>
      <c r="H302" s="223" t="s">
        <v>11779</v>
      </c>
      <c r="J302" s="225">
        <v>1</v>
      </c>
      <c r="K302" s="610">
        <v>4000</v>
      </c>
      <c r="L302" s="263">
        <f t="shared" si="34"/>
        <v>4400</v>
      </c>
      <c r="M302" s="262" t="s">
        <v>947</v>
      </c>
      <c r="N302" s="219" t="s">
        <v>11778</v>
      </c>
      <c r="O302" s="219" t="s">
        <v>11777</v>
      </c>
      <c r="P302" s="245"/>
      <c r="Q302" s="244"/>
      <c r="R302" s="261">
        <v>170</v>
      </c>
      <c r="S302" s="242">
        <v>170</v>
      </c>
      <c r="T302" s="260" t="s">
        <v>11776</v>
      </c>
      <c r="U302" s="248">
        <f>VLOOKUP(T302,'[1]段ボール 送料'!$H$16:$X$1013,16,FALSE)</f>
        <v>620</v>
      </c>
      <c r="V302" s="248">
        <f>VLOOKUP(T302,'[1]段ボール 送料'!$H$16:$X$1013,13,FALSE)</f>
        <v>135</v>
      </c>
      <c r="W302" s="248">
        <f>VLOOKUP(T302,'[1]段ボール 送料'!$H$16:$X$1013,14,FALSE)</f>
        <v>135</v>
      </c>
      <c r="X302" s="248">
        <f>VLOOKUP(T302,'[1]段ボール 送料'!$H$16:$X$1013,15,FALSE)</f>
        <v>350</v>
      </c>
      <c r="Y302" s="219"/>
      <c r="Z302" s="248"/>
      <c r="AA302" s="248"/>
      <c r="AB302" s="248"/>
      <c r="AC302" s="248"/>
      <c r="AD302" s="337"/>
      <c r="AE302" s="337"/>
      <c r="AF302" s="337"/>
      <c r="AG302" s="337"/>
      <c r="AH302" s="337"/>
      <c r="AI302" s="228" t="s">
        <v>2544</v>
      </c>
      <c r="AJ302" s="286" t="s">
        <v>2543</v>
      </c>
      <c r="AK302" s="228" t="s">
        <v>2542</v>
      </c>
      <c r="AL302" s="211">
        <v>562</v>
      </c>
      <c r="AM302" s="211">
        <f t="shared" si="35"/>
        <v>813</v>
      </c>
      <c r="AN302" s="337">
        <f>VLOOKUP(T302,'[1]段ボール 送料'!$H$16:$X$1013,6,FALSE)</f>
        <v>143</v>
      </c>
      <c r="AO302" s="337">
        <f>VLOOKUP(T302,'[1]段ボール 送料'!$H$16:$X$1013,17,FALSE)</f>
        <v>670</v>
      </c>
      <c r="AP302" s="229" t="s">
        <v>2811</v>
      </c>
      <c r="AQ302" s="336"/>
      <c r="AR302" s="207"/>
      <c r="AS302" s="207"/>
      <c r="AT302" s="207"/>
      <c r="AU302" s="207"/>
      <c r="AV302" s="207"/>
      <c r="AW302" s="207"/>
      <c r="AX302" s="207"/>
      <c r="AY302" s="207"/>
      <c r="AZ302" s="207"/>
      <c r="BA302" s="207"/>
      <c r="BB302" s="207"/>
      <c r="BC302" s="207"/>
      <c r="BD302" s="207"/>
      <c r="BE302" s="207"/>
      <c r="BF302" s="207"/>
      <c r="BG302" s="228"/>
      <c r="BH302" s="228"/>
      <c r="BI302" s="228"/>
      <c r="BJ302" s="246"/>
      <c r="BK302" s="265" t="s">
        <v>2728</v>
      </c>
      <c r="BL302" s="228"/>
      <c r="BM302" s="228"/>
      <c r="BS302" s="204" t="s">
        <v>1702</v>
      </c>
      <c r="BY302" s="254"/>
      <c r="DN302" s="284"/>
      <c r="DO302" s="283"/>
      <c r="DP302" s="278"/>
      <c r="DQ302" s="282"/>
      <c r="DR302" s="281"/>
      <c r="DS302" s="280"/>
      <c r="DT302" s="279"/>
      <c r="DU302" s="278"/>
      <c r="DV302" s="194"/>
    </row>
    <row r="303" spans="1:126" ht="16.350000000000001" customHeight="1">
      <c r="A303" s="207" t="s">
        <v>2548</v>
      </c>
      <c r="B303" s="227" t="s">
        <v>11775</v>
      </c>
      <c r="D303" s="274" t="s">
        <v>11772</v>
      </c>
      <c r="E303" s="224" t="str">
        <f>MID(D303,8,10)</f>
        <v>364-02</v>
      </c>
      <c r="F303" s="207" t="s">
        <v>2549</v>
      </c>
      <c r="G303" s="220" t="s">
        <v>11774</v>
      </c>
      <c r="H303" s="223" t="s">
        <v>11773</v>
      </c>
      <c r="J303" s="225">
        <v>1</v>
      </c>
      <c r="K303" s="610">
        <v>8000</v>
      </c>
      <c r="L303" s="263">
        <f t="shared" si="34"/>
        <v>8800</v>
      </c>
      <c r="M303" s="262" t="s">
        <v>947</v>
      </c>
      <c r="N303" s="219" t="s">
        <v>11772</v>
      </c>
      <c r="O303" s="219" t="s">
        <v>11771</v>
      </c>
      <c r="P303" s="245"/>
      <c r="Q303" s="244"/>
      <c r="R303" s="261"/>
      <c r="S303" s="242"/>
      <c r="T303" s="260" t="s">
        <v>11770</v>
      </c>
      <c r="U303" s="248">
        <f>VLOOKUP(T303,'[1]段ボール 送料'!$H$16:$X$1013,16,FALSE)</f>
        <v>650</v>
      </c>
      <c r="V303" s="248">
        <f>VLOOKUP(T303,'[1]段ボール 送料'!$H$16:$X$1013,13,FALSE)</f>
        <v>155</v>
      </c>
      <c r="W303" s="248">
        <f>VLOOKUP(T303,'[1]段ボール 送料'!$H$16:$X$1013,14,FALSE)</f>
        <v>155</v>
      </c>
      <c r="X303" s="248">
        <f>VLOOKUP(T303,'[1]段ボール 送料'!$H$16:$X$1013,15,FALSE)</f>
        <v>340</v>
      </c>
      <c r="Y303" s="219"/>
      <c r="Z303" s="248"/>
      <c r="AA303" s="248"/>
      <c r="AB303" s="248"/>
      <c r="AC303" s="248"/>
      <c r="AD303" s="337"/>
      <c r="AE303" s="337"/>
      <c r="AF303" s="337"/>
      <c r="AG303" s="337"/>
      <c r="AH303" s="337"/>
      <c r="AI303" s="228" t="s">
        <v>2544</v>
      </c>
      <c r="AJ303" s="286" t="s">
        <v>2543</v>
      </c>
      <c r="AK303" s="228" t="s">
        <v>2542</v>
      </c>
      <c r="AL303" s="211">
        <v>1610</v>
      </c>
      <c r="AM303" s="211">
        <f t="shared" si="35"/>
        <v>742</v>
      </c>
      <c r="AN303" s="337">
        <f>VLOOKUP(T303,'[1]段ボール 送料'!$H$16:$X$1013,6,FALSE)</f>
        <v>72</v>
      </c>
      <c r="AO303" s="337">
        <f>VLOOKUP(T303,'[1]段ボール 送料'!$H$16:$X$1013,17,FALSE)</f>
        <v>670</v>
      </c>
      <c r="AP303" s="229" t="s">
        <v>2811</v>
      </c>
      <c r="AQ303" s="336"/>
      <c r="AR303" s="207"/>
      <c r="AS303" s="207"/>
      <c r="AT303" s="207"/>
      <c r="AU303" s="207"/>
      <c r="AV303" s="207"/>
      <c r="AW303" s="207"/>
      <c r="AX303" s="207"/>
      <c r="AY303" s="207"/>
      <c r="AZ303" s="207"/>
      <c r="BA303" s="207"/>
      <c r="BB303" s="207"/>
      <c r="BC303" s="207"/>
      <c r="BD303" s="207"/>
      <c r="BE303" s="207"/>
      <c r="BF303" s="207"/>
      <c r="BG303" s="228"/>
      <c r="BH303" s="228"/>
      <c r="BI303" s="228"/>
      <c r="BJ303" s="246"/>
      <c r="BK303" s="265" t="s">
        <v>2728</v>
      </c>
      <c r="BL303" s="228"/>
      <c r="BM303" s="228"/>
      <c r="BS303" s="204" t="s">
        <v>1702</v>
      </c>
      <c r="BY303" s="254"/>
      <c r="DN303" s="284"/>
      <c r="DO303" s="283"/>
      <c r="DP303" s="278"/>
      <c r="DQ303" s="282"/>
      <c r="DR303" s="281"/>
      <c r="DS303" s="280"/>
      <c r="DT303" s="279"/>
      <c r="DU303" s="278"/>
      <c r="DV303" s="194"/>
    </row>
    <row r="304" spans="1:126" ht="16.350000000000001" customHeight="1">
      <c r="A304" s="207" t="s">
        <v>2548</v>
      </c>
      <c r="B304" s="342" t="s">
        <v>11769</v>
      </c>
      <c r="C304" s="657"/>
      <c r="D304" s="656"/>
      <c r="F304" s="207" t="s">
        <v>2549</v>
      </c>
      <c r="G304" s="220" t="s">
        <v>11768</v>
      </c>
      <c r="H304" s="223" t="s">
        <v>11761</v>
      </c>
      <c r="J304" s="222">
        <v>1</v>
      </c>
      <c r="K304" s="610">
        <v>30000</v>
      </c>
      <c r="L304" s="232">
        <f t="shared" si="34"/>
        <v>33000</v>
      </c>
      <c r="M304" s="262" t="s">
        <v>1671</v>
      </c>
      <c r="O304" s="219"/>
      <c r="P304" s="245"/>
      <c r="Q304" s="244"/>
      <c r="R304" s="261"/>
      <c r="S304" s="655"/>
      <c r="T304" s="219" t="s">
        <v>3842</v>
      </c>
      <c r="U304" s="248">
        <f>VLOOKUP(T304,'[1]段ボール 送料'!$H$16:$X$1013,16,FALSE)</f>
        <v>1590</v>
      </c>
      <c r="V304" s="248">
        <f>VLOOKUP(T304,'[1]段ボール 送料'!$H$16:$X$1013,13,FALSE)</f>
        <v>375</v>
      </c>
      <c r="W304" s="248">
        <f>VLOOKUP(T304,'[1]段ボール 送料'!$H$16:$X$1013,14,FALSE)</f>
        <v>315</v>
      </c>
      <c r="X304" s="248">
        <f>VLOOKUP(T304,'[1]段ボール 送料'!$H$16:$X$1013,15,FALSE)</f>
        <v>900</v>
      </c>
      <c r="Y304" s="219"/>
      <c r="Z304" s="248"/>
      <c r="AA304" s="248"/>
      <c r="AB304" s="248"/>
      <c r="AC304" s="248"/>
      <c r="AD304" s="337"/>
      <c r="AE304" s="337"/>
      <c r="AF304" s="337"/>
      <c r="AG304" s="337"/>
      <c r="AH304" s="337"/>
      <c r="AI304" s="228" t="s">
        <v>2544</v>
      </c>
      <c r="AJ304" s="286" t="s">
        <v>2543</v>
      </c>
      <c r="AK304" s="228" t="s">
        <v>2542</v>
      </c>
      <c r="AL304" s="319">
        <v>4572</v>
      </c>
      <c r="AM304" s="211">
        <f t="shared" si="35"/>
        <v>1601</v>
      </c>
      <c r="AN304" s="337">
        <f>VLOOKUP(T304,'[1]段ボール 送料'!$H$16:$X$1013,6,FALSE)</f>
        <v>281</v>
      </c>
      <c r="AO304" s="337">
        <f>VLOOKUP(T304,'[1]段ボール 送料'!$H$16:$X$1013,17,FALSE)</f>
        <v>1320</v>
      </c>
      <c r="AP304" s="229" t="s">
        <v>1706</v>
      </c>
      <c r="AQ304" s="336"/>
      <c r="AR304" s="207"/>
      <c r="AS304" s="207"/>
      <c r="AT304" s="207"/>
      <c r="AU304" s="207"/>
      <c r="AV304" s="207"/>
      <c r="AW304" s="207"/>
      <c r="AX304" s="207"/>
      <c r="AY304" s="207"/>
      <c r="AZ304" s="207"/>
      <c r="BA304" s="207"/>
      <c r="BB304" s="207"/>
      <c r="BC304" s="207"/>
      <c r="BD304" s="207"/>
      <c r="BE304" s="207"/>
      <c r="BF304" s="207"/>
      <c r="BG304" s="228"/>
      <c r="BH304" s="228"/>
      <c r="BI304" s="228"/>
      <c r="BJ304" s="246" t="s">
        <v>2673</v>
      </c>
      <c r="BK304" s="436">
        <v>45269</v>
      </c>
      <c r="BL304" s="228"/>
      <c r="BM304" s="228"/>
      <c r="BX304" s="204" t="s">
        <v>1873</v>
      </c>
      <c r="BY304" s="254"/>
      <c r="CC304" s="202" t="s">
        <v>1769</v>
      </c>
      <c r="DN304" s="284"/>
      <c r="DO304" s="283"/>
      <c r="DP304" s="278"/>
      <c r="DQ304" s="282"/>
      <c r="DR304" s="281"/>
      <c r="DS304" s="280"/>
      <c r="DT304" s="279"/>
      <c r="DU304" s="278"/>
      <c r="DV304" s="194"/>
    </row>
    <row r="305" spans="1:126" ht="16.350000000000001" customHeight="1">
      <c r="A305" s="207" t="s">
        <v>2548</v>
      </c>
      <c r="B305" s="342" t="s">
        <v>11767</v>
      </c>
      <c r="C305" s="657"/>
      <c r="D305" s="656"/>
      <c r="F305" s="207" t="s">
        <v>2549</v>
      </c>
      <c r="G305" s="220" t="s">
        <v>11766</v>
      </c>
      <c r="H305" s="223" t="s">
        <v>11761</v>
      </c>
      <c r="J305" s="222">
        <v>1</v>
      </c>
      <c r="K305" s="610">
        <v>30000</v>
      </c>
      <c r="L305" s="232">
        <f t="shared" si="34"/>
        <v>33000</v>
      </c>
      <c r="M305" s="262" t="s">
        <v>1671</v>
      </c>
      <c r="O305" s="219"/>
      <c r="P305" s="245"/>
      <c r="Q305" s="244"/>
      <c r="R305" s="261"/>
      <c r="S305" s="655"/>
      <c r="T305" s="219" t="s">
        <v>3842</v>
      </c>
      <c r="U305" s="248">
        <f>VLOOKUP(T305,'[1]段ボール 送料'!$H$16:$X$1013,16,FALSE)</f>
        <v>1590</v>
      </c>
      <c r="V305" s="248">
        <f>VLOOKUP(T305,'[1]段ボール 送料'!$H$16:$X$1013,13,FALSE)</f>
        <v>375</v>
      </c>
      <c r="W305" s="248">
        <f>VLOOKUP(T305,'[1]段ボール 送料'!$H$16:$X$1013,14,FALSE)</f>
        <v>315</v>
      </c>
      <c r="X305" s="248">
        <f>VLOOKUP(T305,'[1]段ボール 送料'!$H$16:$X$1013,15,FALSE)</f>
        <v>900</v>
      </c>
      <c r="Y305" s="219"/>
      <c r="Z305" s="248"/>
      <c r="AA305" s="248"/>
      <c r="AB305" s="248"/>
      <c r="AC305" s="248"/>
      <c r="AD305" s="353"/>
      <c r="AE305" s="353"/>
      <c r="AF305" s="353"/>
      <c r="AG305" s="353"/>
      <c r="AH305" s="353"/>
      <c r="AI305" s="228" t="s">
        <v>2544</v>
      </c>
      <c r="AJ305" s="286" t="s">
        <v>2543</v>
      </c>
      <c r="AK305" s="228" t="s">
        <v>2542</v>
      </c>
      <c r="AL305" s="319">
        <v>4572</v>
      </c>
      <c r="AM305" s="211">
        <f t="shared" si="35"/>
        <v>1601</v>
      </c>
      <c r="AN305" s="353">
        <f>VLOOKUP(T305,'[1]段ボール 送料'!$H$16:$X$1013,6,FALSE)</f>
        <v>281</v>
      </c>
      <c r="AO305" s="353">
        <f>VLOOKUP(T305,'[1]段ボール 送料'!$H$16:$X$1013,17,FALSE)</f>
        <v>1320</v>
      </c>
      <c r="AP305" s="229" t="s">
        <v>1706</v>
      </c>
      <c r="AQ305" s="355"/>
      <c r="AR305" s="247"/>
      <c r="AS305" s="247"/>
      <c r="AT305" s="247"/>
      <c r="AU305" s="247"/>
      <c r="AV305" s="207"/>
      <c r="AW305" s="207"/>
      <c r="AX305" s="207"/>
      <c r="AY305" s="207"/>
      <c r="AZ305" s="247"/>
      <c r="BA305" s="247"/>
      <c r="BB305" s="247"/>
      <c r="BC305" s="247"/>
      <c r="BD305" s="207"/>
      <c r="BE305" s="207"/>
      <c r="BF305" s="207"/>
      <c r="BG305" s="228"/>
      <c r="BH305" s="228"/>
      <c r="BI305" s="228"/>
      <c r="BJ305" s="246" t="s">
        <v>2673</v>
      </c>
      <c r="BK305" s="436">
        <v>45291</v>
      </c>
      <c r="BL305" s="228"/>
      <c r="BM305" s="228"/>
      <c r="BX305" s="204" t="s">
        <v>1873</v>
      </c>
      <c r="BY305" s="254"/>
      <c r="CC305" s="202" t="s">
        <v>1769</v>
      </c>
      <c r="CD305" s="202"/>
      <c r="CE305" s="202" t="s">
        <v>1769</v>
      </c>
      <c r="DN305" s="284"/>
      <c r="DO305" s="283"/>
      <c r="DP305" s="278"/>
      <c r="DQ305" s="282"/>
      <c r="DR305" s="281"/>
      <c r="DS305" s="280"/>
      <c r="DT305" s="279"/>
      <c r="DU305" s="278"/>
      <c r="DV305" s="194"/>
    </row>
    <row r="306" spans="1:126" ht="16.350000000000001" customHeight="1">
      <c r="A306" s="207" t="s">
        <v>2548</v>
      </c>
      <c r="B306" s="342" t="s">
        <v>11765</v>
      </c>
      <c r="C306" s="657"/>
      <c r="D306" s="656"/>
      <c r="F306" s="207" t="s">
        <v>2549</v>
      </c>
      <c r="G306" s="220" t="s">
        <v>11764</v>
      </c>
      <c r="H306" s="223" t="s">
        <v>11761</v>
      </c>
      <c r="J306" s="222">
        <v>1</v>
      </c>
      <c r="K306" s="610">
        <v>30000</v>
      </c>
      <c r="L306" s="232">
        <f t="shared" si="34"/>
        <v>33000</v>
      </c>
      <c r="M306" s="288" t="s">
        <v>1671</v>
      </c>
      <c r="O306" s="219"/>
      <c r="P306" s="245"/>
      <c r="Q306" s="244"/>
      <c r="R306" s="261"/>
      <c r="S306" s="655"/>
      <c r="T306" s="219" t="s">
        <v>3842</v>
      </c>
      <c r="U306" s="248">
        <f>VLOOKUP(T306,'[1]段ボール 送料'!$H$16:$X$1013,16,FALSE)</f>
        <v>1590</v>
      </c>
      <c r="V306" s="248">
        <f>VLOOKUP(T306,'[1]段ボール 送料'!$H$16:$X$1013,13,FALSE)</f>
        <v>375</v>
      </c>
      <c r="W306" s="248">
        <f>VLOOKUP(T306,'[1]段ボール 送料'!$H$16:$X$1013,14,FALSE)</f>
        <v>315</v>
      </c>
      <c r="X306" s="248">
        <f>VLOOKUP(T306,'[1]段ボール 送料'!$H$16:$X$1013,15,FALSE)</f>
        <v>900</v>
      </c>
      <c r="Y306" s="219"/>
      <c r="Z306" s="248"/>
      <c r="AA306" s="248"/>
      <c r="AB306" s="248"/>
      <c r="AC306" s="248"/>
      <c r="AD306" s="337"/>
      <c r="AE306" s="337"/>
      <c r="AF306" s="337"/>
      <c r="AG306" s="337"/>
      <c r="AH306" s="337"/>
      <c r="AI306" s="228" t="s">
        <v>2544</v>
      </c>
      <c r="AJ306" s="286" t="s">
        <v>2543</v>
      </c>
      <c r="AK306" s="228" t="s">
        <v>2542</v>
      </c>
      <c r="AL306" s="319">
        <v>4572</v>
      </c>
      <c r="AM306" s="211">
        <f t="shared" si="35"/>
        <v>1601</v>
      </c>
      <c r="AN306" s="337">
        <f>VLOOKUP(T306,'[1]段ボール 送料'!$H$16:$X$1013,6,FALSE)</f>
        <v>281</v>
      </c>
      <c r="AO306" s="337">
        <f>VLOOKUP(T306,'[1]段ボール 送料'!$H$16:$X$1013,17,FALSE)</f>
        <v>1320</v>
      </c>
      <c r="AP306" s="229" t="s">
        <v>1706</v>
      </c>
      <c r="AQ306" s="336"/>
      <c r="AR306" s="207"/>
      <c r="AS306" s="207"/>
      <c r="AT306" s="207"/>
      <c r="AU306" s="207"/>
      <c r="AV306" s="207"/>
      <c r="AW306" s="207"/>
      <c r="AX306" s="207"/>
      <c r="AY306" s="207"/>
      <c r="AZ306" s="207"/>
      <c r="BA306" s="207"/>
      <c r="BB306" s="207"/>
      <c r="BC306" s="207"/>
      <c r="BD306" s="207"/>
      <c r="BE306" s="207"/>
      <c r="BF306" s="207"/>
      <c r="BG306" s="228"/>
      <c r="BH306" s="228"/>
      <c r="BI306" s="228"/>
      <c r="BJ306" s="246" t="s">
        <v>2673</v>
      </c>
      <c r="BK306" s="436">
        <v>45291</v>
      </c>
      <c r="BL306" s="228"/>
      <c r="BM306" s="228"/>
      <c r="BX306" s="204" t="s">
        <v>1873</v>
      </c>
      <c r="BY306" s="254"/>
      <c r="CC306" s="202" t="s">
        <v>1769</v>
      </c>
      <c r="CD306" s="202"/>
      <c r="CE306" s="202" t="s">
        <v>1769</v>
      </c>
      <c r="DN306" s="284"/>
      <c r="DO306" s="283"/>
      <c r="DP306" s="278"/>
      <c r="DQ306" s="282"/>
      <c r="DR306" s="281"/>
      <c r="DS306" s="280"/>
      <c r="DT306" s="279"/>
      <c r="DU306" s="278"/>
      <c r="DV306" s="194"/>
    </row>
    <row r="307" spans="1:126" ht="16.350000000000001" customHeight="1">
      <c r="A307" s="207" t="s">
        <v>2548</v>
      </c>
      <c r="B307" s="342" t="s">
        <v>11763</v>
      </c>
      <c r="C307" s="657"/>
      <c r="D307" s="656"/>
      <c r="F307" s="207" t="s">
        <v>2549</v>
      </c>
      <c r="G307" s="220" t="s">
        <v>11762</v>
      </c>
      <c r="H307" s="223" t="s">
        <v>11761</v>
      </c>
      <c r="J307" s="222">
        <v>1</v>
      </c>
      <c r="K307" s="610">
        <v>30000</v>
      </c>
      <c r="L307" s="232">
        <f t="shared" si="34"/>
        <v>33000</v>
      </c>
      <c r="M307" s="288" t="s">
        <v>1671</v>
      </c>
      <c r="O307" s="219"/>
      <c r="P307" s="245"/>
      <c r="Q307" s="244"/>
      <c r="R307" s="261"/>
      <c r="S307" s="655"/>
      <c r="T307" s="219" t="s">
        <v>3842</v>
      </c>
      <c r="U307" s="248">
        <f>VLOOKUP(T307,'[1]段ボール 送料'!$H$16:$X$1013,16,FALSE)</f>
        <v>1590</v>
      </c>
      <c r="V307" s="248">
        <f>VLOOKUP(T307,'[1]段ボール 送料'!$H$16:$X$1013,13,FALSE)</f>
        <v>375</v>
      </c>
      <c r="W307" s="248">
        <f>VLOOKUP(T307,'[1]段ボール 送料'!$H$16:$X$1013,14,FALSE)</f>
        <v>315</v>
      </c>
      <c r="X307" s="248">
        <f>VLOOKUP(T307,'[1]段ボール 送料'!$H$16:$X$1013,15,FALSE)</f>
        <v>900</v>
      </c>
      <c r="Y307" s="219"/>
      <c r="Z307" s="248"/>
      <c r="AA307" s="248"/>
      <c r="AB307" s="248"/>
      <c r="AC307" s="248"/>
      <c r="AD307" s="337"/>
      <c r="AE307" s="337"/>
      <c r="AF307" s="337"/>
      <c r="AG307" s="337"/>
      <c r="AH307" s="337"/>
      <c r="AI307" s="228" t="s">
        <v>2544</v>
      </c>
      <c r="AJ307" s="286" t="s">
        <v>2543</v>
      </c>
      <c r="AK307" s="228" t="s">
        <v>2542</v>
      </c>
      <c r="AL307" s="319">
        <v>4572</v>
      </c>
      <c r="AM307" s="211">
        <f t="shared" si="35"/>
        <v>1601</v>
      </c>
      <c r="AN307" s="337">
        <f>VLOOKUP(T307,'[1]段ボール 送料'!$H$16:$X$1013,6,FALSE)</f>
        <v>281</v>
      </c>
      <c r="AO307" s="337">
        <f>VLOOKUP(T307,'[1]段ボール 送料'!$H$16:$X$1013,17,FALSE)</f>
        <v>1320</v>
      </c>
      <c r="AP307" s="229" t="s">
        <v>1706</v>
      </c>
      <c r="AQ307" s="336"/>
      <c r="AR307" s="207"/>
      <c r="AS307" s="207"/>
      <c r="AT307" s="207"/>
      <c r="AU307" s="207"/>
      <c r="AV307" s="207"/>
      <c r="AW307" s="207"/>
      <c r="AX307" s="207"/>
      <c r="AY307" s="207"/>
      <c r="AZ307" s="207"/>
      <c r="BA307" s="207"/>
      <c r="BB307" s="207"/>
      <c r="BC307" s="207"/>
      <c r="BD307" s="207"/>
      <c r="BE307" s="207"/>
      <c r="BF307" s="207"/>
      <c r="BG307" s="228"/>
      <c r="BH307" s="228"/>
      <c r="BI307" s="228"/>
      <c r="BJ307" s="246" t="s">
        <v>2673</v>
      </c>
      <c r="BK307" s="436">
        <v>45291</v>
      </c>
      <c r="BL307" s="228"/>
      <c r="BM307" s="228"/>
      <c r="BX307" s="204" t="s">
        <v>1873</v>
      </c>
      <c r="BY307" s="254"/>
      <c r="CC307" s="202" t="s">
        <v>1769</v>
      </c>
      <c r="CD307" s="202"/>
      <c r="CE307" s="202" t="s">
        <v>1769</v>
      </c>
      <c r="DN307" s="284"/>
      <c r="DO307" s="283"/>
      <c r="DP307" s="278"/>
      <c r="DQ307" s="282"/>
      <c r="DR307" s="281"/>
      <c r="DS307" s="280"/>
      <c r="DT307" s="279"/>
      <c r="DU307" s="278"/>
      <c r="DV307" s="194"/>
    </row>
    <row r="308" spans="1:126" ht="16.350000000000001" customHeight="1">
      <c r="A308" s="207" t="s">
        <v>11749</v>
      </c>
      <c r="B308" s="227" t="s">
        <v>11760</v>
      </c>
      <c r="D308" s="638"/>
      <c r="F308" s="207" t="s">
        <v>2549</v>
      </c>
      <c r="G308" s="220" t="s">
        <v>11759</v>
      </c>
      <c r="H308" s="223" t="s">
        <v>11758</v>
      </c>
      <c r="J308" s="222">
        <v>1</v>
      </c>
      <c r="K308" s="610">
        <v>15000</v>
      </c>
      <c r="L308" s="232">
        <f t="shared" si="34"/>
        <v>16500</v>
      </c>
      <c r="M308" s="262" t="s">
        <v>1671</v>
      </c>
      <c r="O308" s="219" t="s">
        <v>11757</v>
      </c>
      <c r="P308" s="245"/>
      <c r="Q308" s="244"/>
      <c r="R308" s="654"/>
      <c r="S308" s="361"/>
      <c r="T308" s="219" t="s">
        <v>4063</v>
      </c>
      <c r="U308" s="248">
        <f>VLOOKUP(T308,'[1]段ボール 送料'!$H$16:$X$1013,16,FALSE)</f>
        <v>1360</v>
      </c>
      <c r="V308" s="248">
        <f>VLOOKUP(T308,'[1]段ボール 送料'!$H$16:$X$1013,13,FALSE)</f>
        <v>305</v>
      </c>
      <c r="W308" s="248">
        <f>VLOOKUP(T308,'[1]段ボール 送料'!$H$16:$X$1013,14,FALSE)</f>
        <v>305</v>
      </c>
      <c r="X308" s="248">
        <f>VLOOKUP(T308,'[1]段ボール 送料'!$H$16:$X$1013,15,FALSE)</f>
        <v>750</v>
      </c>
      <c r="Y308" s="219"/>
      <c r="Z308" s="287"/>
      <c r="AA308" s="287"/>
      <c r="AB308" s="287"/>
      <c r="AC308" s="287"/>
      <c r="AD308" s="372"/>
      <c r="AE308" s="372"/>
      <c r="AF308" s="372"/>
      <c r="AG308" s="372"/>
      <c r="AH308" s="372"/>
      <c r="AI308" s="213" t="s">
        <v>2544</v>
      </c>
      <c r="AJ308" s="286" t="s">
        <v>2543</v>
      </c>
      <c r="AK308" s="268" t="s">
        <v>2542</v>
      </c>
      <c r="AL308" s="211">
        <v>2720</v>
      </c>
      <c r="AM308" s="211">
        <f t="shared" si="35"/>
        <v>1387</v>
      </c>
      <c r="AN308" s="337">
        <f>VLOOKUP(T308,'[1]段ボール 送料'!$H$16:$X$1013,6,FALSE)</f>
        <v>207</v>
      </c>
      <c r="AO308" s="337">
        <f>VLOOKUP(T308,'[1]段ボール 送料'!$H$16:$X$1013,17,FALSE)</f>
        <v>1180</v>
      </c>
      <c r="AP308" s="229" t="s">
        <v>1706</v>
      </c>
      <c r="AQ308" s="444">
        <v>1</v>
      </c>
      <c r="AR308" s="207"/>
      <c r="AS308" s="207"/>
      <c r="AT308" s="207"/>
      <c r="AU308" s="207"/>
      <c r="AV308" s="207"/>
      <c r="AW308" s="207"/>
      <c r="AX308" s="207"/>
      <c r="AY308" s="207"/>
      <c r="AZ308" s="207"/>
      <c r="BA308" s="207"/>
      <c r="BB308" s="207"/>
      <c r="BC308" s="207"/>
      <c r="BD308" s="207"/>
      <c r="BE308" s="207"/>
      <c r="BF308" s="207"/>
      <c r="BG308" s="228"/>
      <c r="BH308" s="228"/>
      <c r="BI308" s="228"/>
      <c r="BJ308" s="246"/>
      <c r="BK308" s="255"/>
      <c r="BL308" s="228"/>
      <c r="BM308" s="228"/>
      <c r="DN308" s="284"/>
      <c r="DO308" s="283"/>
      <c r="DP308" s="278"/>
      <c r="DQ308" s="278"/>
      <c r="DR308" s="281"/>
      <c r="DS308" s="280"/>
      <c r="DT308" s="280"/>
      <c r="DU308" s="278"/>
    </row>
    <row r="309" spans="1:126" ht="16.350000000000001" customHeight="1">
      <c r="A309" s="653" t="s">
        <v>11749</v>
      </c>
      <c r="B309" s="652" t="s">
        <v>11756</v>
      </c>
      <c r="C309" s="651"/>
      <c r="D309" s="650"/>
      <c r="E309" s="649"/>
      <c r="F309" s="653" t="s">
        <v>2549</v>
      </c>
      <c r="G309" s="648" t="s">
        <v>11755</v>
      </c>
      <c r="H309" s="223" t="s">
        <v>11754</v>
      </c>
      <c r="J309" s="222">
        <v>1</v>
      </c>
      <c r="K309" s="610">
        <v>19000</v>
      </c>
      <c r="L309" s="232">
        <f t="shared" si="34"/>
        <v>20900</v>
      </c>
      <c r="M309" s="262" t="s">
        <v>1671</v>
      </c>
      <c r="O309" s="219" t="s">
        <v>11750</v>
      </c>
      <c r="P309" s="245"/>
      <c r="Q309" s="244"/>
      <c r="R309" s="261">
        <v>940</v>
      </c>
      <c r="S309" s="427">
        <v>940</v>
      </c>
      <c r="T309" s="219" t="s">
        <v>3930</v>
      </c>
      <c r="U309" s="248">
        <f>VLOOKUP(T309,'[1]段ボール 送料'!$H$16:$X$1013,16,FALSE)</f>
        <v>1590</v>
      </c>
      <c r="V309" s="248">
        <f>VLOOKUP(T309,'[1]段ボール 送料'!$H$16:$X$1013,13,FALSE)</f>
        <v>375</v>
      </c>
      <c r="W309" s="248">
        <f>VLOOKUP(T309,'[1]段ボール 送料'!$H$16:$X$1013,14,FALSE)</f>
        <v>315</v>
      </c>
      <c r="X309" s="248">
        <f>VLOOKUP(T309,'[1]段ボール 送料'!$H$16:$X$1013,15,FALSE)</f>
        <v>900</v>
      </c>
      <c r="Y309" s="219"/>
      <c r="Z309" s="287"/>
      <c r="AA309" s="287"/>
      <c r="AB309" s="287"/>
      <c r="AC309" s="287"/>
      <c r="AD309" s="372"/>
      <c r="AE309" s="372"/>
      <c r="AF309" s="372"/>
      <c r="AG309" s="372"/>
      <c r="AH309" s="372"/>
      <c r="AI309" s="213" t="s">
        <v>2872</v>
      </c>
      <c r="AJ309" s="286" t="s">
        <v>2543</v>
      </c>
      <c r="AK309" s="268" t="s">
        <v>2542</v>
      </c>
      <c r="AL309" s="211">
        <v>2454</v>
      </c>
      <c r="AM309" s="211">
        <f t="shared" si="35"/>
        <v>1601</v>
      </c>
      <c r="AN309" s="337">
        <f>VLOOKUP(T309,'[1]段ボール 送料'!$H$16:$X$1013,6,FALSE)</f>
        <v>281</v>
      </c>
      <c r="AO309" s="337">
        <f>VLOOKUP(T309,'[1]段ボール 送料'!$H$16:$X$1013,17,FALSE)</f>
        <v>1320</v>
      </c>
      <c r="AP309" s="229" t="s">
        <v>1706</v>
      </c>
      <c r="AQ309" s="444">
        <v>1</v>
      </c>
      <c r="AR309" s="207"/>
      <c r="AS309" s="207"/>
      <c r="AT309" s="207"/>
      <c r="AU309" s="359">
        <f t="shared" ref="AU309:AU315" si="36">S309</f>
        <v>940</v>
      </c>
      <c r="AV309" s="248">
        <f>VLOOKUP(T309,'[1]段ボール 送料'!$H$16:$X$1013,11,FALSE)</f>
        <v>430</v>
      </c>
      <c r="AW309" s="248"/>
      <c r="AX309" s="207"/>
      <c r="AY309" s="247">
        <f t="shared" ref="AY309:AY315" si="37">SUBTOTAL(9,AV309:AX309)</f>
        <v>430</v>
      </c>
      <c r="AZ309" s="247">
        <f t="shared" ref="AZ309:BC315" si="38">AR309+AV309</f>
        <v>430</v>
      </c>
      <c r="BA309" s="247">
        <f t="shared" si="38"/>
        <v>0</v>
      </c>
      <c r="BB309" s="247">
        <f t="shared" si="38"/>
        <v>0</v>
      </c>
      <c r="BC309" s="247">
        <f t="shared" si="38"/>
        <v>1370</v>
      </c>
      <c r="BD309" s="207"/>
      <c r="BE309" s="207"/>
      <c r="BF309" s="207"/>
      <c r="BG309" s="228"/>
      <c r="BH309" s="228"/>
      <c r="BI309" s="228"/>
      <c r="BJ309" s="246"/>
      <c r="BK309" s="647">
        <v>45658</v>
      </c>
      <c r="BL309" s="228"/>
      <c r="BM309" s="228"/>
      <c r="DL309" s="200" t="s">
        <v>1769</v>
      </c>
      <c r="DN309" s="284"/>
      <c r="DO309" s="283"/>
      <c r="DP309" s="278"/>
      <c r="DQ309" s="278"/>
      <c r="DR309" s="281"/>
      <c r="DS309" s="280"/>
      <c r="DT309" s="280"/>
      <c r="DU309" s="278"/>
    </row>
    <row r="310" spans="1:126" ht="16.350000000000001" customHeight="1">
      <c r="A310" s="653" t="s">
        <v>11749</v>
      </c>
      <c r="B310" s="652" t="s">
        <v>11753</v>
      </c>
      <c r="C310" s="651"/>
      <c r="D310" s="650"/>
      <c r="E310" s="649"/>
      <c r="F310" s="653" t="s">
        <v>2549</v>
      </c>
      <c r="G310" s="648" t="s">
        <v>11752</v>
      </c>
      <c r="H310" s="223" t="s">
        <v>11751</v>
      </c>
      <c r="J310" s="222">
        <v>1</v>
      </c>
      <c r="K310" s="610">
        <v>19000</v>
      </c>
      <c r="L310" s="232">
        <f t="shared" si="34"/>
        <v>20900</v>
      </c>
      <c r="M310" s="262" t="s">
        <v>1671</v>
      </c>
      <c r="O310" s="219" t="s">
        <v>11750</v>
      </c>
      <c r="P310" s="245"/>
      <c r="Q310" s="244"/>
      <c r="R310" s="261">
        <v>400</v>
      </c>
      <c r="S310" s="427">
        <v>400</v>
      </c>
      <c r="T310" s="219" t="s">
        <v>3380</v>
      </c>
      <c r="U310" s="248">
        <f>VLOOKUP(T310,'[1]段ボール 送料'!$H$16:$X$1013,16,FALSE)</f>
        <v>1360</v>
      </c>
      <c r="V310" s="248">
        <f>VLOOKUP(T310,'[1]段ボール 送料'!$H$16:$X$1013,13,FALSE)</f>
        <v>305</v>
      </c>
      <c r="W310" s="248">
        <f>VLOOKUP(T310,'[1]段ボール 送料'!$H$16:$X$1013,14,FALSE)</f>
        <v>305</v>
      </c>
      <c r="X310" s="248">
        <f>VLOOKUP(T310,'[1]段ボール 送料'!$H$16:$X$1013,15,FALSE)</f>
        <v>750</v>
      </c>
      <c r="Y310" s="219"/>
      <c r="Z310" s="287"/>
      <c r="AA310" s="287"/>
      <c r="AB310" s="287"/>
      <c r="AC310" s="287"/>
      <c r="AD310" s="372"/>
      <c r="AE310" s="372"/>
      <c r="AF310" s="372"/>
      <c r="AG310" s="372"/>
      <c r="AH310" s="372"/>
      <c r="AI310" s="213" t="s">
        <v>2872</v>
      </c>
      <c r="AJ310" s="286" t="s">
        <v>2543</v>
      </c>
      <c r="AK310" s="268" t="s">
        <v>2542</v>
      </c>
      <c r="AL310" s="211">
        <v>1869</v>
      </c>
      <c r="AM310" s="211">
        <f t="shared" si="35"/>
        <v>1387</v>
      </c>
      <c r="AN310" s="337">
        <f>VLOOKUP(T310,'[1]段ボール 送料'!$H$16:$X$1013,6,FALSE)</f>
        <v>207</v>
      </c>
      <c r="AO310" s="337">
        <f>VLOOKUP(T310,'[1]段ボール 送料'!$H$16:$X$1013,17,FALSE)</f>
        <v>1180</v>
      </c>
      <c r="AP310" s="229" t="s">
        <v>1706</v>
      </c>
      <c r="AQ310" s="444">
        <v>1</v>
      </c>
      <c r="AR310" s="207"/>
      <c r="AS310" s="207"/>
      <c r="AT310" s="207"/>
      <c r="AU310" s="359">
        <f t="shared" si="36"/>
        <v>400</v>
      </c>
      <c r="AV310" s="248">
        <f>VLOOKUP(T310,'[1]段ボール 送料'!$H$16:$X$1013,11,FALSE)</f>
        <v>700</v>
      </c>
      <c r="AW310" s="248"/>
      <c r="AX310" s="207"/>
      <c r="AY310" s="247">
        <f t="shared" si="37"/>
        <v>700</v>
      </c>
      <c r="AZ310" s="247">
        <f t="shared" si="38"/>
        <v>700</v>
      </c>
      <c r="BA310" s="247">
        <f t="shared" si="38"/>
        <v>0</v>
      </c>
      <c r="BB310" s="247">
        <f t="shared" si="38"/>
        <v>0</v>
      </c>
      <c r="BC310" s="247">
        <f t="shared" si="38"/>
        <v>1100</v>
      </c>
      <c r="BD310" s="207"/>
      <c r="BE310" s="207"/>
      <c r="BF310" s="207"/>
      <c r="BG310" s="228"/>
      <c r="BH310" s="228"/>
      <c r="BI310" s="228"/>
      <c r="BJ310" s="246"/>
      <c r="BK310" s="647">
        <v>45658</v>
      </c>
      <c r="BL310" s="228"/>
      <c r="BM310" s="228"/>
      <c r="DL310" s="200" t="s">
        <v>1769</v>
      </c>
      <c r="DN310" s="284"/>
      <c r="DO310" s="283"/>
      <c r="DP310" s="278"/>
      <c r="DQ310" s="278"/>
      <c r="DR310" s="281"/>
      <c r="DS310" s="280"/>
      <c r="DT310" s="280"/>
      <c r="DU310" s="278"/>
    </row>
    <row r="311" spans="1:126" ht="16.350000000000001" customHeight="1">
      <c r="A311" s="653" t="s">
        <v>11749</v>
      </c>
      <c r="B311" s="652" t="s">
        <v>11748</v>
      </c>
      <c r="C311" s="651"/>
      <c r="D311" s="650"/>
      <c r="E311" s="649"/>
      <c r="F311" s="653" t="s">
        <v>2549</v>
      </c>
      <c r="G311" s="648" t="s">
        <v>11747</v>
      </c>
      <c r="H311" s="223" t="s">
        <v>11746</v>
      </c>
      <c r="J311" s="222">
        <v>1</v>
      </c>
      <c r="K311" s="610">
        <v>21000</v>
      </c>
      <c r="L311" s="232">
        <f t="shared" si="34"/>
        <v>23100.000000000004</v>
      </c>
      <c r="M311" s="262" t="s">
        <v>1671</v>
      </c>
      <c r="O311" s="219" t="s">
        <v>11745</v>
      </c>
      <c r="P311" s="245"/>
      <c r="Q311" s="244"/>
      <c r="R311" s="261">
        <v>1000</v>
      </c>
      <c r="S311" s="427">
        <v>1000</v>
      </c>
      <c r="T311" s="219" t="s">
        <v>3380</v>
      </c>
      <c r="U311" s="248">
        <f>VLOOKUP(T311,'[1]段ボール 送料'!$H$16:$X$1013,16,FALSE)</f>
        <v>1360</v>
      </c>
      <c r="V311" s="248">
        <f>VLOOKUP(T311,'[1]段ボール 送料'!$H$16:$X$1013,13,FALSE)</f>
        <v>305</v>
      </c>
      <c r="W311" s="248">
        <f>VLOOKUP(T311,'[1]段ボール 送料'!$H$16:$X$1013,14,FALSE)</f>
        <v>305</v>
      </c>
      <c r="X311" s="248">
        <f>VLOOKUP(T311,'[1]段ボール 送料'!$H$16:$X$1013,15,FALSE)</f>
        <v>750</v>
      </c>
      <c r="Y311" s="219"/>
      <c r="Z311" s="287"/>
      <c r="AA311" s="287"/>
      <c r="AB311" s="287"/>
      <c r="AC311" s="287"/>
      <c r="AD311" s="372"/>
      <c r="AE311" s="372"/>
      <c r="AF311" s="372"/>
      <c r="AG311" s="372"/>
      <c r="AH311" s="372"/>
      <c r="AI311" s="213" t="s">
        <v>2872</v>
      </c>
      <c r="AJ311" s="286" t="s">
        <v>2543</v>
      </c>
      <c r="AK311" s="268" t="s">
        <v>2542</v>
      </c>
      <c r="AL311" s="211">
        <v>3289</v>
      </c>
      <c r="AM311" s="211">
        <f t="shared" si="35"/>
        <v>1387</v>
      </c>
      <c r="AN311" s="337">
        <f>VLOOKUP(T311,'[1]段ボール 送料'!$H$16:$X$1013,6,FALSE)</f>
        <v>207</v>
      </c>
      <c r="AO311" s="337">
        <f>VLOOKUP(T311,'[1]段ボール 送料'!$H$16:$X$1013,17,FALSE)</f>
        <v>1180</v>
      </c>
      <c r="AP311" s="229" t="s">
        <v>1706</v>
      </c>
      <c r="AQ311" s="444">
        <v>1</v>
      </c>
      <c r="AR311" s="207"/>
      <c r="AS311" s="207"/>
      <c r="AT311" s="207"/>
      <c r="AU311" s="359">
        <f t="shared" si="36"/>
        <v>1000</v>
      </c>
      <c r="AV311" s="248">
        <f>VLOOKUP(T311,'[1]段ボール 送料'!$H$16:$X$1013,11,FALSE)</f>
        <v>700</v>
      </c>
      <c r="AW311" s="248"/>
      <c r="AX311" s="207"/>
      <c r="AY311" s="247">
        <f t="shared" si="37"/>
        <v>700</v>
      </c>
      <c r="AZ311" s="247">
        <f t="shared" si="38"/>
        <v>700</v>
      </c>
      <c r="BA311" s="247">
        <f t="shared" si="38"/>
        <v>0</v>
      </c>
      <c r="BB311" s="247">
        <f t="shared" si="38"/>
        <v>0</v>
      </c>
      <c r="BC311" s="247">
        <f t="shared" si="38"/>
        <v>1700</v>
      </c>
      <c r="BD311" s="207"/>
      <c r="BE311" s="207"/>
      <c r="BF311" s="207"/>
      <c r="BG311" s="228"/>
      <c r="BH311" s="228"/>
      <c r="BI311" s="228"/>
      <c r="BJ311" s="246"/>
      <c r="BK311" s="647">
        <v>45658</v>
      </c>
      <c r="BL311" s="228"/>
      <c r="BM311" s="228"/>
      <c r="DL311" s="200" t="s">
        <v>1769</v>
      </c>
      <c r="DN311" s="284"/>
      <c r="DO311" s="283"/>
      <c r="DP311" s="278"/>
      <c r="DQ311" s="278"/>
      <c r="DR311" s="281"/>
      <c r="DS311" s="280"/>
      <c r="DT311" s="280"/>
      <c r="DU311" s="278"/>
    </row>
    <row r="312" spans="1:126" ht="16.350000000000001" customHeight="1">
      <c r="A312" s="653" t="s">
        <v>2548</v>
      </c>
      <c r="B312" s="652" t="s">
        <v>11744</v>
      </c>
      <c r="C312" s="651"/>
      <c r="D312" s="650"/>
      <c r="E312" s="649"/>
      <c r="F312" s="653" t="s">
        <v>2549</v>
      </c>
      <c r="G312" s="648" t="s">
        <v>11743</v>
      </c>
      <c r="H312" s="223" t="s">
        <v>11740</v>
      </c>
      <c r="J312" s="222">
        <v>1</v>
      </c>
      <c r="K312" s="610">
        <v>23000</v>
      </c>
      <c r="L312" s="232">
        <f t="shared" si="34"/>
        <v>25300.000000000004</v>
      </c>
      <c r="M312" s="262" t="s">
        <v>1671</v>
      </c>
      <c r="O312" s="219" t="s">
        <v>11739</v>
      </c>
      <c r="P312" s="245"/>
      <c r="Q312" s="244"/>
      <c r="R312" s="261">
        <v>3000</v>
      </c>
      <c r="S312" s="427">
        <v>3000</v>
      </c>
      <c r="T312" s="219" t="s">
        <v>11731</v>
      </c>
      <c r="U312" s="248">
        <f>VLOOKUP(T312,'[1]段ボール 送料'!$H$16:$X$1013,16,FALSE)</f>
        <v>1595</v>
      </c>
      <c r="V312" s="248">
        <f>VLOOKUP(T312,'[1]段ボール 送料'!$H$16:$X$1013,13,FALSE)</f>
        <v>1110</v>
      </c>
      <c r="W312" s="248">
        <f>VLOOKUP(T312,'[1]段ボール 送料'!$H$16:$X$1013,14,FALSE)</f>
        <v>250</v>
      </c>
      <c r="X312" s="248">
        <f>VLOOKUP(T312,'[1]段ボール 送料'!$H$16:$X$1013,15,FALSE)</f>
        <v>235</v>
      </c>
      <c r="Y312" s="219"/>
      <c r="Z312" s="287"/>
      <c r="AA312" s="287"/>
      <c r="AB312" s="287"/>
      <c r="AC312" s="287"/>
      <c r="AD312" s="372"/>
      <c r="AE312" s="372"/>
      <c r="AF312" s="372"/>
      <c r="AG312" s="372"/>
      <c r="AH312" s="372"/>
      <c r="AI312" s="213" t="s">
        <v>2872</v>
      </c>
      <c r="AJ312" s="286" t="s">
        <v>2543</v>
      </c>
      <c r="AK312" s="268" t="s">
        <v>2542</v>
      </c>
      <c r="AL312" s="211">
        <v>4109</v>
      </c>
      <c r="AM312" s="211">
        <f t="shared" si="35"/>
        <v>1727</v>
      </c>
      <c r="AN312" s="337">
        <f>VLOOKUP(T312,'[1]段ボール 送料'!$H$16:$X$1013,6,FALSE)</f>
        <v>407</v>
      </c>
      <c r="AO312" s="337">
        <f>VLOOKUP(T312,'[1]段ボール 送料'!$H$16:$X$1013,17,FALSE)</f>
        <v>1320</v>
      </c>
      <c r="AP312" s="229" t="s">
        <v>11738</v>
      </c>
      <c r="AQ312" s="444">
        <v>1</v>
      </c>
      <c r="AR312" s="207"/>
      <c r="AS312" s="207"/>
      <c r="AT312" s="207"/>
      <c r="AU312" s="359">
        <f t="shared" si="36"/>
        <v>3000</v>
      </c>
      <c r="AV312" s="248">
        <f>VLOOKUP(T312,'[1]段ボール 送料'!$H$16:$X$1013,11,FALSE)</f>
        <v>1850</v>
      </c>
      <c r="AW312" s="248"/>
      <c r="AX312" s="207"/>
      <c r="AY312" s="247">
        <f t="shared" si="37"/>
        <v>1850</v>
      </c>
      <c r="AZ312" s="247">
        <f t="shared" si="38"/>
        <v>1850</v>
      </c>
      <c r="BA312" s="247">
        <f t="shared" si="38"/>
        <v>0</v>
      </c>
      <c r="BB312" s="247">
        <f t="shared" si="38"/>
        <v>0</v>
      </c>
      <c r="BC312" s="247">
        <f t="shared" si="38"/>
        <v>4850</v>
      </c>
      <c r="BD312" s="207"/>
      <c r="BE312" s="207"/>
      <c r="BF312" s="207"/>
      <c r="BG312" s="228"/>
      <c r="BH312" s="228"/>
      <c r="BI312" s="228"/>
      <c r="BJ312" s="246"/>
      <c r="BK312" s="647">
        <v>45658</v>
      </c>
      <c r="BL312" s="228"/>
      <c r="BM312" s="228"/>
      <c r="DL312" s="200" t="s">
        <v>1769</v>
      </c>
      <c r="DN312" s="284"/>
      <c r="DO312" s="283"/>
      <c r="DP312" s="278"/>
      <c r="DQ312" s="278"/>
      <c r="DR312" s="281"/>
      <c r="DS312" s="280"/>
      <c r="DT312" s="280"/>
      <c r="DU312" s="278"/>
    </row>
    <row r="313" spans="1:126" ht="16.350000000000001" customHeight="1">
      <c r="A313" s="653" t="s">
        <v>2548</v>
      </c>
      <c r="B313" s="652" t="s">
        <v>11742</v>
      </c>
      <c r="C313" s="651"/>
      <c r="D313" s="650"/>
      <c r="E313" s="649"/>
      <c r="F313" s="653" t="s">
        <v>2549</v>
      </c>
      <c r="G313" s="648" t="s">
        <v>11741</v>
      </c>
      <c r="H313" s="223" t="s">
        <v>11740</v>
      </c>
      <c r="J313" s="222">
        <v>1</v>
      </c>
      <c r="K313" s="610">
        <v>23000</v>
      </c>
      <c r="L313" s="232">
        <f t="shared" si="34"/>
        <v>25300.000000000004</v>
      </c>
      <c r="M313" s="262" t="s">
        <v>1671</v>
      </c>
      <c r="O313" s="219" t="s">
        <v>11739</v>
      </c>
      <c r="P313" s="245"/>
      <c r="Q313" s="244"/>
      <c r="R313" s="261">
        <v>3000</v>
      </c>
      <c r="S313" s="427">
        <v>3000</v>
      </c>
      <c r="T313" s="219" t="s">
        <v>11731</v>
      </c>
      <c r="U313" s="248">
        <f>VLOOKUP(T313,'[1]段ボール 送料'!$H$16:$X$1013,16,FALSE)</f>
        <v>1595</v>
      </c>
      <c r="V313" s="248">
        <f>VLOOKUP(T313,'[1]段ボール 送料'!$H$16:$X$1013,13,FALSE)</f>
        <v>1110</v>
      </c>
      <c r="W313" s="248">
        <f>VLOOKUP(T313,'[1]段ボール 送料'!$H$16:$X$1013,14,FALSE)</f>
        <v>250</v>
      </c>
      <c r="X313" s="248">
        <f>VLOOKUP(T313,'[1]段ボール 送料'!$H$16:$X$1013,15,FALSE)</f>
        <v>235</v>
      </c>
      <c r="Y313" s="219"/>
      <c r="Z313" s="287"/>
      <c r="AA313" s="287"/>
      <c r="AB313" s="287"/>
      <c r="AC313" s="287"/>
      <c r="AD313" s="372"/>
      <c r="AE313" s="372"/>
      <c r="AF313" s="372"/>
      <c r="AG313" s="372"/>
      <c r="AH313" s="372"/>
      <c r="AI313" s="213" t="s">
        <v>2872</v>
      </c>
      <c r="AJ313" s="286" t="s">
        <v>2543</v>
      </c>
      <c r="AK313" s="268" t="s">
        <v>2542</v>
      </c>
      <c r="AL313" s="211">
        <v>5004</v>
      </c>
      <c r="AM313" s="211">
        <f t="shared" si="35"/>
        <v>1727</v>
      </c>
      <c r="AN313" s="337">
        <f>VLOOKUP(T313,'[1]段ボール 送料'!$H$16:$X$1013,6,FALSE)</f>
        <v>407</v>
      </c>
      <c r="AO313" s="337">
        <f>VLOOKUP(T313,'[1]段ボール 送料'!$H$16:$X$1013,17,FALSE)</f>
        <v>1320</v>
      </c>
      <c r="AP313" s="229" t="s">
        <v>11738</v>
      </c>
      <c r="AQ313" s="444">
        <v>1</v>
      </c>
      <c r="AR313" s="207"/>
      <c r="AS313" s="207"/>
      <c r="AT313" s="207"/>
      <c r="AU313" s="359">
        <f t="shared" si="36"/>
        <v>3000</v>
      </c>
      <c r="AV313" s="248">
        <f>VLOOKUP(T313,'[1]段ボール 送料'!$H$16:$X$1013,11,FALSE)</f>
        <v>1850</v>
      </c>
      <c r="AW313" s="248"/>
      <c r="AX313" s="207"/>
      <c r="AY313" s="247">
        <f t="shared" si="37"/>
        <v>1850</v>
      </c>
      <c r="AZ313" s="247">
        <f t="shared" si="38"/>
        <v>1850</v>
      </c>
      <c r="BA313" s="247">
        <f t="shared" si="38"/>
        <v>0</v>
      </c>
      <c r="BB313" s="247">
        <f t="shared" si="38"/>
        <v>0</v>
      </c>
      <c r="BC313" s="247">
        <f t="shared" si="38"/>
        <v>4850</v>
      </c>
      <c r="BD313" s="207"/>
      <c r="BE313" s="207"/>
      <c r="BF313" s="207"/>
      <c r="BG313" s="228"/>
      <c r="BH313" s="228"/>
      <c r="BI313" s="228"/>
      <c r="BJ313" s="246"/>
      <c r="BK313" s="647">
        <v>45658</v>
      </c>
      <c r="BL313" s="228"/>
      <c r="BM313" s="228"/>
      <c r="DL313" s="200" t="s">
        <v>1769</v>
      </c>
      <c r="DN313" s="284"/>
      <c r="DO313" s="283"/>
      <c r="DP313" s="278"/>
      <c r="DQ313" s="278"/>
      <c r="DR313" s="281"/>
      <c r="DS313" s="280"/>
      <c r="DT313" s="280"/>
      <c r="DU313" s="278"/>
    </row>
    <row r="314" spans="1:126" ht="16.350000000000001" customHeight="1">
      <c r="A314" s="653" t="s">
        <v>2548</v>
      </c>
      <c r="B314" s="652" t="s">
        <v>11737</v>
      </c>
      <c r="C314" s="651"/>
      <c r="D314" s="650"/>
      <c r="E314" s="649"/>
      <c r="F314" s="653" t="s">
        <v>2549</v>
      </c>
      <c r="G314" s="648" t="s">
        <v>11736</v>
      </c>
      <c r="H314" s="223" t="s">
        <v>11733</v>
      </c>
      <c r="J314" s="222">
        <v>1</v>
      </c>
      <c r="K314" s="610">
        <v>28000</v>
      </c>
      <c r="L314" s="232">
        <f t="shared" si="34"/>
        <v>30800.000000000004</v>
      </c>
      <c r="M314" s="262" t="s">
        <v>1671</v>
      </c>
      <c r="O314" s="219" t="s">
        <v>11732</v>
      </c>
      <c r="P314" s="245"/>
      <c r="Q314" s="244"/>
      <c r="R314" s="261">
        <v>3000</v>
      </c>
      <c r="S314" s="427">
        <v>3000</v>
      </c>
      <c r="T314" s="219" t="s">
        <v>11731</v>
      </c>
      <c r="U314" s="248">
        <f>VLOOKUP(T314,'[1]段ボール 送料'!$H$16:$X$1013,16,FALSE)</f>
        <v>1595</v>
      </c>
      <c r="V314" s="248">
        <f>VLOOKUP(T314,'[1]段ボール 送料'!$H$16:$X$1013,13,FALSE)</f>
        <v>1110</v>
      </c>
      <c r="W314" s="248">
        <f>VLOOKUP(T314,'[1]段ボール 送料'!$H$16:$X$1013,14,FALSE)</f>
        <v>250</v>
      </c>
      <c r="X314" s="248">
        <f>VLOOKUP(T314,'[1]段ボール 送料'!$H$16:$X$1013,15,FALSE)</f>
        <v>235</v>
      </c>
      <c r="Y314" s="219"/>
      <c r="Z314" s="287"/>
      <c r="AA314" s="287"/>
      <c r="AB314" s="287"/>
      <c r="AC314" s="287"/>
      <c r="AD314" s="372"/>
      <c r="AE314" s="372"/>
      <c r="AF314" s="372"/>
      <c r="AG314" s="372"/>
      <c r="AH314" s="372"/>
      <c r="AI314" s="213" t="s">
        <v>2872</v>
      </c>
      <c r="AJ314" s="286" t="s">
        <v>2543</v>
      </c>
      <c r="AK314" s="268" t="s">
        <v>2542</v>
      </c>
      <c r="AL314" s="211">
        <v>4586</v>
      </c>
      <c r="AM314" s="211">
        <f t="shared" si="35"/>
        <v>1727</v>
      </c>
      <c r="AN314" s="337">
        <f>VLOOKUP(T314,'[1]段ボール 送料'!$H$16:$X$1013,6,FALSE)</f>
        <v>407</v>
      </c>
      <c r="AO314" s="337">
        <f>VLOOKUP(T314,'[1]段ボール 送料'!$H$16:$X$1013,17,FALSE)</f>
        <v>1320</v>
      </c>
      <c r="AP314" s="229" t="s">
        <v>11730</v>
      </c>
      <c r="AQ314" s="444">
        <v>1</v>
      </c>
      <c r="AR314" s="207"/>
      <c r="AS314" s="207"/>
      <c r="AT314" s="207"/>
      <c r="AU314" s="359">
        <f t="shared" si="36"/>
        <v>3000</v>
      </c>
      <c r="AV314" s="248">
        <f>VLOOKUP(T314,'[1]段ボール 送料'!$H$16:$X$1013,11,FALSE)</f>
        <v>1850</v>
      </c>
      <c r="AW314" s="248"/>
      <c r="AX314" s="207"/>
      <c r="AY314" s="247">
        <f t="shared" si="37"/>
        <v>1850</v>
      </c>
      <c r="AZ314" s="247">
        <f t="shared" si="38"/>
        <v>1850</v>
      </c>
      <c r="BA314" s="247">
        <f t="shared" si="38"/>
        <v>0</v>
      </c>
      <c r="BB314" s="247">
        <f t="shared" si="38"/>
        <v>0</v>
      </c>
      <c r="BC314" s="247">
        <f t="shared" si="38"/>
        <v>4850</v>
      </c>
      <c r="BD314" s="207"/>
      <c r="BE314" s="207"/>
      <c r="BF314" s="207"/>
      <c r="BG314" s="228"/>
      <c r="BH314" s="228"/>
      <c r="BI314" s="228"/>
      <c r="BJ314" s="246"/>
      <c r="BK314" s="647">
        <v>45658</v>
      </c>
      <c r="BL314" s="228"/>
      <c r="BM314" s="228"/>
      <c r="DL314" s="200" t="s">
        <v>1769</v>
      </c>
      <c r="DN314" s="284"/>
      <c r="DO314" s="283"/>
      <c r="DP314" s="278"/>
      <c r="DQ314" s="278"/>
      <c r="DR314" s="281"/>
      <c r="DS314" s="280"/>
      <c r="DT314" s="280"/>
      <c r="DU314" s="278"/>
    </row>
    <row r="315" spans="1:126" ht="16.350000000000001" customHeight="1">
      <c r="A315" s="653" t="s">
        <v>2548</v>
      </c>
      <c r="B315" s="652" t="s">
        <v>11735</v>
      </c>
      <c r="C315" s="651"/>
      <c r="D315" s="650"/>
      <c r="E315" s="649"/>
      <c r="F315" s="653" t="s">
        <v>2549</v>
      </c>
      <c r="G315" s="648" t="s">
        <v>11734</v>
      </c>
      <c r="H315" s="223" t="s">
        <v>11733</v>
      </c>
      <c r="J315" s="222">
        <v>1</v>
      </c>
      <c r="K315" s="610">
        <v>28000</v>
      </c>
      <c r="L315" s="232">
        <f t="shared" si="34"/>
        <v>30800.000000000004</v>
      </c>
      <c r="M315" s="262" t="s">
        <v>1671</v>
      </c>
      <c r="O315" s="219" t="s">
        <v>11732</v>
      </c>
      <c r="P315" s="245"/>
      <c r="Q315" s="244"/>
      <c r="R315" s="261">
        <v>3000</v>
      </c>
      <c r="S315" s="427">
        <v>3000</v>
      </c>
      <c r="T315" s="219" t="s">
        <v>11731</v>
      </c>
      <c r="U315" s="248">
        <f>VLOOKUP(T315,'[1]段ボール 送料'!$H$16:$X$1013,16,FALSE)</f>
        <v>1595</v>
      </c>
      <c r="V315" s="248">
        <f>VLOOKUP(T315,'[1]段ボール 送料'!$H$16:$X$1013,13,FALSE)</f>
        <v>1110</v>
      </c>
      <c r="W315" s="248">
        <f>VLOOKUP(T315,'[1]段ボール 送料'!$H$16:$X$1013,14,FALSE)</f>
        <v>250</v>
      </c>
      <c r="X315" s="248">
        <f>VLOOKUP(T315,'[1]段ボール 送料'!$H$16:$X$1013,15,FALSE)</f>
        <v>235</v>
      </c>
      <c r="Y315" s="219"/>
      <c r="Z315" s="287"/>
      <c r="AA315" s="287"/>
      <c r="AB315" s="287"/>
      <c r="AC315" s="287"/>
      <c r="AD315" s="372"/>
      <c r="AE315" s="372"/>
      <c r="AF315" s="372"/>
      <c r="AG315" s="372"/>
      <c r="AH315" s="372"/>
      <c r="AI315" s="213" t="s">
        <v>2872</v>
      </c>
      <c r="AJ315" s="286" t="s">
        <v>2543</v>
      </c>
      <c r="AK315" s="268" t="s">
        <v>2542</v>
      </c>
      <c r="AL315" s="211">
        <v>4213</v>
      </c>
      <c r="AM315" s="211">
        <f t="shared" si="35"/>
        <v>1727</v>
      </c>
      <c r="AN315" s="337">
        <f>VLOOKUP(T315,'[1]段ボール 送料'!$H$16:$X$1013,6,FALSE)</f>
        <v>407</v>
      </c>
      <c r="AO315" s="337">
        <f>VLOOKUP(T315,'[1]段ボール 送料'!$H$16:$X$1013,17,FALSE)</f>
        <v>1320</v>
      </c>
      <c r="AP315" s="229" t="s">
        <v>11730</v>
      </c>
      <c r="AQ315" s="444">
        <v>1</v>
      </c>
      <c r="AR315" s="207"/>
      <c r="AS315" s="207"/>
      <c r="AT315" s="207"/>
      <c r="AU315" s="359">
        <f t="shared" si="36"/>
        <v>3000</v>
      </c>
      <c r="AV315" s="248">
        <f>VLOOKUP(T315,'[1]段ボール 送料'!$H$16:$X$1013,11,FALSE)</f>
        <v>1850</v>
      </c>
      <c r="AW315" s="248"/>
      <c r="AX315" s="207"/>
      <c r="AY315" s="247">
        <f t="shared" si="37"/>
        <v>1850</v>
      </c>
      <c r="AZ315" s="247">
        <f t="shared" si="38"/>
        <v>1850</v>
      </c>
      <c r="BA315" s="247">
        <f t="shared" si="38"/>
        <v>0</v>
      </c>
      <c r="BB315" s="247">
        <f t="shared" si="38"/>
        <v>0</v>
      </c>
      <c r="BC315" s="247">
        <f t="shared" si="38"/>
        <v>4850</v>
      </c>
      <c r="BD315" s="207"/>
      <c r="BE315" s="207"/>
      <c r="BF315" s="207"/>
      <c r="BG315" s="228"/>
      <c r="BH315" s="228"/>
      <c r="BI315" s="228"/>
      <c r="BJ315" s="246"/>
      <c r="BK315" s="647">
        <v>45658</v>
      </c>
      <c r="BL315" s="228"/>
      <c r="BM315" s="228"/>
      <c r="DL315" s="200" t="s">
        <v>1769</v>
      </c>
      <c r="DN315" s="284"/>
      <c r="DO315" s="283"/>
      <c r="DP315" s="278"/>
      <c r="DQ315" s="278"/>
      <c r="DR315" s="281"/>
      <c r="DS315" s="280"/>
      <c r="DT315" s="280"/>
      <c r="DU315" s="278"/>
    </row>
    <row r="316" spans="1:126" ht="16.350000000000001" customHeight="1">
      <c r="A316" s="207" t="s">
        <v>1799</v>
      </c>
      <c r="B316" s="227" t="s">
        <v>11729</v>
      </c>
      <c r="D316" s="264" t="s">
        <v>11728</v>
      </c>
      <c r="E316" s="224" t="str">
        <f t="shared" ref="E316:E326" si="39">MID(D316,8,10)</f>
        <v>426738</v>
      </c>
      <c r="F316" s="207" t="s">
        <v>66</v>
      </c>
      <c r="G316" s="220" t="s">
        <v>11727</v>
      </c>
      <c r="H316" s="223" t="s">
        <v>11726</v>
      </c>
      <c r="J316" s="225">
        <v>1</v>
      </c>
      <c r="K316" s="212">
        <v>1799.9999999999998</v>
      </c>
      <c r="L316" s="263">
        <f t="shared" si="34"/>
        <v>1980</v>
      </c>
      <c r="M316" s="262" t="s">
        <v>1671</v>
      </c>
      <c r="N316" s="290"/>
      <c r="O316" s="219"/>
      <c r="P316" s="225"/>
      <c r="Q316" s="227"/>
      <c r="R316" s="289"/>
      <c r="S316" s="455"/>
      <c r="T316" s="219"/>
      <c r="U316" s="287"/>
      <c r="V316" s="287"/>
      <c r="W316" s="287"/>
      <c r="X316" s="287"/>
      <c r="Y316" s="219"/>
      <c r="Z316" s="287"/>
      <c r="AA316" s="287"/>
      <c r="AB316" s="287"/>
      <c r="AC316" s="287"/>
      <c r="AD316" s="211"/>
      <c r="AE316" s="211"/>
      <c r="AF316" s="211"/>
      <c r="AG316" s="211"/>
      <c r="AH316" s="211"/>
      <c r="AI316" s="228" t="s">
        <v>1709</v>
      </c>
      <c r="AJ316" s="286" t="s">
        <v>1708</v>
      </c>
      <c r="AK316" s="228" t="s">
        <v>1724</v>
      </c>
      <c r="AN316" s="211"/>
      <c r="AO316" s="211"/>
      <c r="AP316" s="229" t="s">
        <v>1717</v>
      </c>
      <c r="AQ316" s="285"/>
      <c r="AR316" s="207"/>
      <c r="AS316" s="207"/>
      <c r="AT316" s="207"/>
      <c r="AU316" s="207"/>
      <c r="AV316" s="207"/>
      <c r="AW316" s="207"/>
      <c r="AX316" s="207"/>
      <c r="AY316" s="207"/>
      <c r="AZ316" s="207"/>
      <c r="BA316" s="207"/>
      <c r="BB316" s="207"/>
      <c r="BC316" s="207"/>
      <c r="BD316" s="207"/>
      <c r="BE316" s="207"/>
      <c r="BF316" s="207"/>
      <c r="BG316" s="228"/>
      <c r="BH316" s="228"/>
      <c r="BI316" s="228"/>
      <c r="BJ316" s="246"/>
      <c r="BK316" s="255"/>
      <c r="BL316" s="228"/>
      <c r="BM316" s="228"/>
      <c r="BQ316" s="205" t="s">
        <v>1701</v>
      </c>
      <c r="BY316" s="254"/>
      <c r="DN316" s="284"/>
      <c r="DO316" s="283"/>
      <c r="DP316" s="278"/>
      <c r="DQ316" s="282"/>
      <c r="DR316" s="281"/>
      <c r="DS316" s="280"/>
      <c r="DT316" s="279"/>
      <c r="DU316" s="278"/>
      <c r="DV316" s="194"/>
    </row>
    <row r="317" spans="1:126" ht="16.350000000000001" customHeight="1">
      <c r="A317" s="207" t="s">
        <v>1729</v>
      </c>
      <c r="B317" s="227" t="s">
        <v>11725</v>
      </c>
      <c r="D317" s="264" t="s">
        <v>11724</v>
      </c>
      <c r="E317" s="224" t="str">
        <f t="shared" si="39"/>
        <v>426714</v>
      </c>
      <c r="F317" s="207" t="s">
        <v>66</v>
      </c>
      <c r="G317" s="220" t="s">
        <v>11723</v>
      </c>
      <c r="H317" s="223" t="s">
        <v>2653</v>
      </c>
      <c r="J317" s="225">
        <v>1</v>
      </c>
      <c r="K317" s="212">
        <v>1200</v>
      </c>
      <c r="L317" s="263">
        <f t="shared" si="34"/>
        <v>1320</v>
      </c>
      <c r="M317" s="262" t="s">
        <v>1671</v>
      </c>
      <c r="O317" s="219"/>
      <c r="P317" s="245"/>
      <c r="Q317" s="244"/>
      <c r="R317" s="261"/>
      <c r="S317" s="242"/>
      <c r="T317" s="219"/>
      <c r="U317" s="287"/>
      <c r="V317" s="287"/>
      <c r="W317" s="287"/>
      <c r="X317" s="287"/>
      <c r="Y317" s="219"/>
      <c r="Z317" s="287"/>
      <c r="AA317" s="287"/>
      <c r="AB317" s="287"/>
      <c r="AC317" s="287"/>
      <c r="AD317" s="211"/>
      <c r="AE317" s="211"/>
      <c r="AF317" s="211"/>
      <c r="AG317" s="211"/>
      <c r="AH317" s="211"/>
      <c r="AI317" s="228" t="s">
        <v>1709</v>
      </c>
      <c r="AJ317" s="286" t="s">
        <v>1708</v>
      </c>
      <c r="AK317" s="228" t="s">
        <v>1724</v>
      </c>
      <c r="AN317" s="211"/>
      <c r="AO317" s="211"/>
      <c r="AP317" s="229" t="s">
        <v>1717</v>
      </c>
      <c r="AQ317" s="285"/>
      <c r="AR317" s="207"/>
      <c r="AS317" s="207"/>
      <c r="AT317" s="207"/>
      <c r="AU317" s="207"/>
      <c r="AV317" s="207"/>
      <c r="AW317" s="207"/>
      <c r="AX317" s="207"/>
      <c r="AY317" s="207"/>
      <c r="AZ317" s="207"/>
      <c r="BA317" s="207"/>
      <c r="BB317" s="207"/>
      <c r="BC317" s="207"/>
      <c r="BD317" s="207"/>
      <c r="BE317" s="207"/>
      <c r="BF317" s="207"/>
      <c r="BG317" s="228"/>
      <c r="BH317" s="228"/>
      <c r="BI317" s="228"/>
      <c r="BJ317" s="246"/>
      <c r="BK317" s="255"/>
      <c r="BL317" s="228"/>
      <c r="BM317" s="228"/>
      <c r="BQ317" s="205" t="s">
        <v>1701</v>
      </c>
      <c r="BY317" s="254"/>
      <c r="DN317" s="284"/>
      <c r="DO317" s="283"/>
      <c r="DP317" s="278"/>
      <c r="DQ317" s="282"/>
      <c r="DR317" s="281"/>
      <c r="DS317" s="280"/>
      <c r="DT317" s="279"/>
      <c r="DU317" s="278"/>
      <c r="DV317" s="194"/>
    </row>
    <row r="318" spans="1:126" ht="16.350000000000001" customHeight="1">
      <c r="A318" s="207" t="s">
        <v>1799</v>
      </c>
      <c r="B318" s="227" t="s">
        <v>11722</v>
      </c>
      <c r="D318" s="264" t="s">
        <v>11721</v>
      </c>
      <c r="E318" s="224" t="str">
        <f t="shared" si="39"/>
        <v>428107</v>
      </c>
      <c r="F318" s="207" t="s">
        <v>66</v>
      </c>
      <c r="G318" s="220" t="s">
        <v>11720</v>
      </c>
      <c r="H318" s="223" t="s">
        <v>11719</v>
      </c>
      <c r="J318" s="225">
        <v>1</v>
      </c>
      <c r="K318" s="212">
        <v>1499.9999999999998</v>
      </c>
      <c r="L318" s="263">
        <f t="shared" si="34"/>
        <v>1649.9999999999998</v>
      </c>
      <c r="M318" s="262" t="s">
        <v>1671</v>
      </c>
      <c r="N318" s="290"/>
      <c r="O318" s="219"/>
      <c r="P318" s="225"/>
      <c r="Q318" s="227"/>
      <c r="R318" s="289"/>
      <c r="S318" s="242"/>
      <c r="T318" s="219"/>
      <c r="U318" s="287"/>
      <c r="V318" s="287"/>
      <c r="W318" s="287"/>
      <c r="X318" s="287"/>
      <c r="Y318" s="219"/>
      <c r="Z318" s="287"/>
      <c r="AA318" s="287"/>
      <c r="AB318" s="287"/>
      <c r="AC318" s="287"/>
      <c r="AD318" s="211"/>
      <c r="AE318" s="211"/>
      <c r="AF318" s="211"/>
      <c r="AG318" s="211"/>
      <c r="AH318" s="211"/>
      <c r="AI318" s="228" t="s">
        <v>1709</v>
      </c>
      <c r="AJ318" s="286" t="s">
        <v>1708</v>
      </c>
      <c r="AK318" s="228" t="s">
        <v>1724</v>
      </c>
      <c r="AM318" s="193"/>
      <c r="AN318" s="211"/>
      <c r="AO318" s="211"/>
      <c r="AP318" s="229" t="s">
        <v>1717</v>
      </c>
      <c r="AQ318" s="285"/>
      <c r="AR318" s="207"/>
      <c r="AS318" s="207"/>
      <c r="AT318" s="207"/>
      <c r="AU318" s="207"/>
      <c r="AV318" s="207"/>
      <c r="AW318" s="207"/>
      <c r="AX318" s="207"/>
      <c r="AY318" s="207"/>
      <c r="AZ318" s="207"/>
      <c r="BA318" s="207"/>
      <c r="BB318" s="207"/>
      <c r="BC318" s="207"/>
      <c r="BD318" s="207"/>
      <c r="BE318" s="207"/>
      <c r="BF318" s="207"/>
      <c r="BG318" s="228"/>
      <c r="BH318" s="228"/>
      <c r="BI318" s="228"/>
      <c r="BJ318" s="246"/>
      <c r="BK318" s="255"/>
      <c r="BL318" s="228"/>
      <c r="BM318" s="228"/>
      <c r="BQ318" s="205" t="s">
        <v>1701</v>
      </c>
      <c r="BY318" s="254"/>
      <c r="DN318" s="284"/>
      <c r="DO318" s="283"/>
      <c r="DP318" s="278"/>
      <c r="DQ318" s="282"/>
      <c r="DR318" s="281"/>
      <c r="DS318" s="280"/>
      <c r="DT318" s="279"/>
      <c r="DU318" s="278"/>
      <c r="DV318" s="194"/>
    </row>
    <row r="319" spans="1:126" ht="18.75">
      <c r="A319" s="207" t="s">
        <v>1729</v>
      </c>
      <c r="B319" s="227" t="s">
        <v>11718</v>
      </c>
      <c r="D319" s="264" t="s">
        <v>11717</v>
      </c>
      <c r="E319" s="224" t="str">
        <f t="shared" si="39"/>
        <v>426646</v>
      </c>
      <c r="F319" s="207" t="s">
        <v>66</v>
      </c>
      <c r="G319" s="220" t="s">
        <v>11716</v>
      </c>
      <c r="H319" s="223" t="s">
        <v>11715</v>
      </c>
      <c r="J319" s="225">
        <v>1</v>
      </c>
      <c r="K319" s="212">
        <v>1499.9999999999998</v>
      </c>
      <c r="L319" s="263">
        <f t="shared" si="34"/>
        <v>1649.9999999999998</v>
      </c>
      <c r="M319" s="262" t="s">
        <v>1671</v>
      </c>
      <c r="O319" s="219"/>
      <c r="P319" s="245"/>
      <c r="Q319" s="244"/>
      <c r="R319" s="261"/>
      <c r="S319" s="242"/>
      <c r="T319" s="219"/>
      <c r="U319" s="287"/>
      <c r="V319" s="287"/>
      <c r="W319" s="287"/>
      <c r="X319" s="287"/>
      <c r="Y319" s="219"/>
      <c r="Z319" s="287"/>
      <c r="AA319" s="287"/>
      <c r="AB319" s="287"/>
      <c r="AC319" s="287"/>
      <c r="AD319" s="211"/>
      <c r="AE319" s="211"/>
      <c r="AF319" s="211"/>
      <c r="AG319" s="211"/>
      <c r="AH319" s="211"/>
      <c r="AI319" s="228" t="s">
        <v>1709</v>
      </c>
      <c r="AJ319" s="286" t="s">
        <v>1708</v>
      </c>
      <c r="AK319" s="228" t="s">
        <v>1724</v>
      </c>
      <c r="AN319" s="211"/>
      <c r="AO319" s="211"/>
      <c r="AP319" s="229" t="s">
        <v>1717</v>
      </c>
      <c r="AQ319" s="285"/>
      <c r="AR319" s="207"/>
      <c r="AS319" s="207"/>
      <c r="AT319" s="207"/>
      <c r="AU319" s="207"/>
      <c r="AV319" s="207"/>
      <c r="AW319" s="207"/>
      <c r="AX319" s="207"/>
      <c r="AY319" s="207"/>
      <c r="AZ319" s="207"/>
      <c r="BA319" s="207"/>
      <c r="BB319" s="207"/>
      <c r="BC319" s="207"/>
      <c r="BD319" s="207"/>
      <c r="BE319" s="207"/>
      <c r="BF319" s="207"/>
      <c r="BG319" s="228"/>
      <c r="BH319" s="228"/>
      <c r="BI319" s="228"/>
      <c r="BJ319" s="246"/>
      <c r="BK319" s="255"/>
      <c r="BL319" s="228"/>
      <c r="BM319" s="228"/>
      <c r="BQ319" s="205" t="s">
        <v>1701</v>
      </c>
      <c r="BY319" s="254"/>
      <c r="DN319" s="284"/>
      <c r="DO319" s="283"/>
      <c r="DP319" s="278"/>
      <c r="DQ319" s="282"/>
      <c r="DR319" s="281"/>
      <c r="DS319" s="280"/>
      <c r="DT319" s="279"/>
      <c r="DU319" s="278"/>
      <c r="DV319" s="194"/>
    </row>
    <row r="320" spans="1:126" ht="18.75">
      <c r="A320" s="207" t="s">
        <v>1729</v>
      </c>
      <c r="B320" s="227" t="s">
        <v>11714</v>
      </c>
      <c r="D320" s="264" t="s">
        <v>11713</v>
      </c>
      <c r="E320" s="224" t="str">
        <f t="shared" si="39"/>
        <v>425052</v>
      </c>
      <c r="F320" s="207" t="s">
        <v>66</v>
      </c>
      <c r="G320" s="220" t="s">
        <v>11712</v>
      </c>
      <c r="H320" s="223" t="s">
        <v>11711</v>
      </c>
      <c r="J320" s="225">
        <v>1</v>
      </c>
      <c r="K320" s="212">
        <v>1499.9999999999998</v>
      </c>
      <c r="L320" s="263">
        <f t="shared" si="34"/>
        <v>1649.9999999999998</v>
      </c>
      <c r="M320" s="262" t="s">
        <v>1671</v>
      </c>
      <c r="O320" s="219"/>
      <c r="P320" s="245"/>
      <c r="Q320" s="244"/>
      <c r="R320" s="261"/>
      <c r="S320" s="242"/>
      <c r="T320" s="219"/>
      <c r="U320" s="287"/>
      <c r="V320" s="287"/>
      <c r="W320" s="287"/>
      <c r="X320" s="287"/>
      <c r="Y320" s="219"/>
      <c r="Z320" s="287"/>
      <c r="AA320" s="287"/>
      <c r="AB320" s="287"/>
      <c r="AC320" s="287"/>
      <c r="AD320" s="211"/>
      <c r="AE320" s="211"/>
      <c r="AF320" s="211"/>
      <c r="AG320" s="211"/>
      <c r="AH320" s="211"/>
      <c r="AI320" s="228" t="s">
        <v>1709</v>
      </c>
      <c r="AJ320" s="286" t="s">
        <v>1708</v>
      </c>
      <c r="AK320" s="228" t="s">
        <v>1724</v>
      </c>
      <c r="AN320" s="211"/>
      <c r="AO320" s="211"/>
      <c r="AP320" s="229" t="s">
        <v>1717</v>
      </c>
      <c r="AQ320" s="285"/>
      <c r="AR320" s="207"/>
      <c r="AS320" s="207"/>
      <c r="AT320" s="207"/>
      <c r="AU320" s="207"/>
      <c r="AV320" s="207"/>
      <c r="AW320" s="207"/>
      <c r="AX320" s="207"/>
      <c r="AY320" s="207"/>
      <c r="AZ320" s="207"/>
      <c r="BA320" s="207"/>
      <c r="BB320" s="207"/>
      <c r="BC320" s="207"/>
      <c r="BD320" s="207"/>
      <c r="BE320" s="207"/>
      <c r="BF320" s="207"/>
      <c r="BG320" s="228"/>
      <c r="BH320" s="228"/>
      <c r="BI320" s="228"/>
      <c r="BJ320" s="246"/>
      <c r="BK320" s="255"/>
      <c r="BL320" s="228"/>
      <c r="BM320" s="228"/>
      <c r="BQ320" s="205" t="s">
        <v>1701</v>
      </c>
      <c r="BY320" s="254"/>
      <c r="DN320" s="284"/>
      <c r="DO320" s="283"/>
      <c r="DP320" s="278"/>
      <c r="DQ320" s="282"/>
      <c r="DR320" s="281"/>
      <c r="DS320" s="280"/>
      <c r="DT320" s="279"/>
      <c r="DU320" s="278"/>
      <c r="DV320" s="194"/>
    </row>
    <row r="321" spans="1:126" ht="18.75">
      <c r="A321" s="207" t="s">
        <v>1820</v>
      </c>
      <c r="B321" s="227" t="s">
        <v>11710</v>
      </c>
      <c r="D321" s="264" t="s">
        <v>11709</v>
      </c>
      <c r="E321" s="224" t="str">
        <f t="shared" si="39"/>
        <v>426677</v>
      </c>
      <c r="F321" s="207" t="s">
        <v>66</v>
      </c>
      <c r="G321" s="220" t="s">
        <v>11708</v>
      </c>
      <c r="H321" s="223" t="s">
        <v>11707</v>
      </c>
      <c r="J321" s="225">
        <v>1</v>
      </c>
      <c r="K321" s="212">
        <v>2200</v>
      </c>
      <c r="L321" s="263">
        <f t="shared" si="34"/>
        <v>2420</v>
      </c>
      <c r="M321" s="262" t="s">
        <v>1671</v>
      </c>
      <c r="O321" s="219"/>
      <c r="P321" s="245"/>
      <c r="Q321" s="244"/>
      <c r="R321" s="261"/>
      <c r="S321" s="242"/>
      <c r="T321" s="219"/>
      <c r="U321" s="287"/>
      <c r="V321" s="287"/>
      <c r="W321" s="287"/>
      <c r="X321" s="287"/>
      <c r="Y321" s="219"/>
      <c r="Z321" s="287"/>
      <c r="AA321" s="287"/>
      <c r="AB321" s="287"/>
      <c r="AC321" s="287"/>
      <c r="AD321" s="211"/>
      <c r="AE321" s="211"/>
      <c r="AF321" s="211"/>
      <c r="AG321" s="211"/>
      <c r="AH321" s="211"/>
      <c r="AI321" s="228" t="s">
        <v>1709</v>
      </c>
      <c r="AJ321" s="286" t="s">
        <v>1708</v>
      </c>
      <c r="AK321" s="228" t="s">
        <v>1724</v>
      </c>
      <c r="AN321" s="211"/>
      <c r="AO321" s="211"/>
      <c r="AP321" s="229" t="s">
        <v>1717</v>
      </c>
      <c r="AQ321" s="285"/>
      <c r="AR321" s="207"/>
      <c r="AS321" s="207"/>
      <c r="AT321" s="207"/>
      <c r="AU321" s="207"/>
      <c r="AV321" s="207"/>
      <c r="AW321" s="207"/>
      <c r="AX321" s="207"/>
      <c r="AY321" s="207"/>
      <c r="AZ321" s="207"/>
      <c r="BA321" s="207"/>
      <c r="BB321" s="207"/>
      <c r="BC321" s="207"/>
      <c r="BD321" s="207"/>
      <c r="BE321" s="207"/>
      <c r="BF321" s="207"/>
      <c r="BG321" s="228"/>
      <c r="BH321" s="228"/>
      <c r="BI321" s="228"/>
      <c r="BJ321" s="246"/>
      <c r="BK321" s="255"/>
      <c r="BL321" s="228"/>
      <c r="BM321" s="228"/>
      <c r="BQ321" s="205" t="s">
        <v>1701</v>
      </c>
      <c r="BY321" s="254"/>
      <c r="DN321" s="284"/>
      <c r="DO321" s="283"/>
      <c r="DP321" s="278"/>
      <c r="DQ321" s="282"/>
      <c r="DR321" s="281"/>
      <c r="DS321" s="280"/>
      <c r="DT321" s="279"/>
      <c r="DU321" s="278"/>
      <c r="DV321" s="194"/>
    </row>
    <row r="322" spans="1:126" ht="18.75">
      <c r="A322" s="207" t="s">
        <v>1820</v>
      </c>
      <c r="B322" s="227" t="s">
        <v>11706</v>
      </c>
      <c r="D322" s="264" t="s">
        <v>11705</v>
      </c>
      <c r="E322" s="224" t="str">
        <f t="shared" si="39"/>
        <v>426684</v>
      </c>
      <c r="F322" s="207" t="s">
        <v>66</v>
      </c>
      <c r="G322" s="220" t="s">
        <v>11704</v>
      </c>
      <c r="H322" s="223" t="s">
        <v>11703</v>
      </c>
      <c r="J322" s="225">
        <v>1</v>
      </c>
      <c r="K322" s="212">
        <v>1200</v>
      </c>
      <c r="L322" s="263">
        <f t="shared" si="34"/>
        <v>1320</v>
      </c>
      <c r="M322" s="288" t="s">
        <v>1671</v>
      </c>
      <c r="O322" s="219"/>
      <c r="P322" s="245"/>
      <c r="Q322" s="244"/>
      <c r="R322" s="261"/>
      <c r="S322" s="242"/>
      <c r="T322" s="219"/>
      <c r="U322" s="287"/>
      <c r="V322" s="287"/>
      <c r="W322" s="287"/>
      <c r="X322" s="287"/>
      <c r="Y322" s="219"/>
      <c r="Z322" s="287"/>
      <c r="AA322" s="287"/>
      <c r="AB322" s="287"/>
      <c r="AC322" s="287"/>
      <c r="AD322" s="211"/>
      <c r="AE322" s="211"/>
      <c r="AF322" s="211"/>
      <c r="AG322" s="211"/>
      <c r="AH322" s="211"/>
      <c r="AI322" s="228" t="s">
        <v>1709</v>
      </c>
      <c r="AJ322" s="286" t="s">
        <v>1708</v>
      </c>
      <c r="AK322" s="228" t="s">
        <v>1724</v>
      </c>
      <c r="AN322" s="211"/>
      <c r="AO322" s="211"/>
      <c r="AP322" s="229" t="s">
        <v>1717</v>
      </c>
      <c r="AQ322" s="285"/>
      <c r="AR322" s="207"/>
      <c r="AS322" s="207"/>
      <c r="AT322" s="207"/>
      <c r="AU322" s="207"/>
      <c r="AV322" s="207"/>
      <c r="AW322" s="207"/>
      <c r="AX322" s="207"/>
      <c r="AY322" s="207"/>
      <c r="AZ322" s="207"/>
      <c r="BA322" s="207"/>
      <c r="BB322" s="207"/>
      <c r="BC322" s="207"/>
      <c r="BD322" s="207"/>
      <c r="BE322" s="207"/>
      <c r="BF322" s="207"/>
      <c r="BG322" s="228"/>
      <c r="BH322" s="228"/>
      <c r="BI322" s="228"/>
      <c r="BJ322" s="246"/>
      <c r="BK322" s="255"/>
      <c r="BL322" s="228"/>
      <c r="BM322" s="228"/>
      <c r="BQ322" s="205" t="s">
        <v>1701</v>
      </c>
      <c r="BY322" s="254"/>
      <c r="DN322" s="284"/>
      <c r="DO322" s="283"/>
      <c r="DP322" s="278"/>
      <c r="DQ322" s="282"/>
      <c r="DR322" s="281"/>
      <c r="DS322" s="280"/>
      <c r="DT322" s="279"/>
      <c r="DU322" s="278"/>
      <c r="DV322" s="194"/>
    </row>
    <row r="323" spans="1:126" ht="18.75">
      <c r="A323" s="207" t="s">
        <v>1746</v>
      </c>
      <c r="B323" s="227" t="s">
        <v>11702</v>
      </c>
      <c r="D323" s="264" t="s">
        <v>11701</v>
      </c>
      <c r="E323" s="224" t="str">
        <f t="shared" si="39"/>
        <v>427483</v>
      </c>
      <c r="F323" s="207" t="s">
        <v>66</v>
      </c>
      <c r="G323" s="220" t="s">
        <v>11700</v>
      </c>
      <c r="H323" s="223" t="s">
        <v>11699</v>
      </c>
      <c r="J323" s="225">
        <v>1</v>
      </c>
      <c r="K323" s="212">
        <v>1499.9999999999998</v>
      </c>
      <c r="L323" s="263">
        <f t="shared" si="34"/>
        <v>1649.9999999999998</v>
      </c>
      <c r="M323" s="288" t="s">
        <v>1671</v>
      </c>
      <c r="O323" s="219"/>
      <c r="P323" s="646"/>
      <c r="Q323" s="244"/>
      <c r="R323" s="261"/>
      <c r="S323" s="242"/>
      <c r="T323" s="219"/>
      <c r="U323" s="287"/>
      <c r="V323" s="287"/>
      <c r="W323" s="287"/>
      <c r="X323" s="287"/>
      <c r="Y323" s="219"/>
      <c r="Z323" s="287"/>
      <c r="AA323" s="287"/>
      <c r="AB323" s="287"/>
      <c r="AC323" s="287"/>
      <c r="AD323" s="211"/>
      <c r="AE323" s="211"/>
      <c r="AF323" s="211"/>
      <c r="AG323" s="211"/>
      <c r="AH323" s="211"/>
      <c r="AI323" s="228" t="s">
        <v>1709</v>
      </c>
      <c r="AJ323" s="286" t="s">
        <v>1708</v>
      </c>
      <c r="AK323" s="228" t="s">
        <v>1724</v>
      </c>
      <c r="AN323" s="211"/>
      <c r="AO323" s="211"/>
      <c r="AP323" s="229" t="s">
        <v>1717</v>
      </c>
      <c r="AQ323" s="285"/>
      <c r="AR323" s="207"/>
      <c r="AS323" s="207"/>
      <c r="AT323" s="207"/>
      <c r="AU323" s="207"/>
      <c r="AV323" s="207"/>
      <c r="AW323" s="207"/>
      <c r="AX323" s="207"/>
      <c r="AY323" s="207"/>
      <c r="AZ323" s="207"/>
      <c r="BA323" s="207"/>
      <c r="BB323" s="207"/>
      <c r="BC323" s="207"/>
      <c r="BD323" s="207"/>
      <c r="BE323" s="207"/>
      <c r="BF323" s="207"/>
      <c r="BG323" s="228"/>
      <c r="BH323" s="228"/>
      <c r="BI323" s="228"/>
      <c r="BJ323" s="246"/>
      <c r="BK323" s="255"/>
      <c r="BL323" s="228"/>
      <c r="BM323" s="228"/>
      <c r="BQ323" s="205" t="s">
        <v>1701</v>
      </c>
      <c r="BY323" s="254"/>
      <c r="DN323" s="284"/>
      <c r="DO323" s="283"/>
      <c r="DP323" s="278"/>
      <c r="DQ323" s="282"/>
      <c r="DR323" s="281"/>
      <c r="DS323" s="280"/>
      <c r="DT323" s="279"/>
      <c r="DU323" s="278"/>
      <c r="DV323" s="194"/>
    </row>
    <row r="324" spans="1:126" ht="18.75">
      <c r="A324" s="207" t="s">
        <v>1799</v>
      </c>
      <c r="B324" s="227" t="s">
        <v>11698</v>
      </c>
      <c r="D324" s="264" t="s">
        <v>11697</v>
      </c>
      <c r="E324" s="224" t="str">
        <f t="shared" si="39"/>
        <v>430315</v>
      </c>
      <c r="F324" s="207" t="s">
        <v>66</v>
      </c>
      <c r="G324" s="220" t="s">
        <v>11696</v>
      </c>
      <c r="H324" s="223" t="s">
        <v>11695</v>
      </c>
      <c r="J324" s="225">
        <v>1</v>
      </c>
      <c r="K324" s="212">
        <v>3799.9999999999995</v>
      </c>
      <c r="L324" s="263">
        <f t="shared" si="34"/>
        <v>4180</v>
      </c>
      <c r="M324" s="288" t="s">
        <v>1671</v>
      </c>
      <c r="N324" s="290"/>
      <c r="O324" s="219"/>
      <c r="P324" s="225"/>
      <c r="Q324" s="227"/>
      <c r="R324" s="289"/>
      <c r="S324" s="242"/>
      <c r="T324" s="219"/>
      <c r="U324" s="287"/>
      <c r="V324" s="287"/>
      <c r="W324" s="287"/>
      <c r="X324" s="287"/>
      <c r="Y324" s="219"/>
      <c r="Z324" s="287"/>
      <c r="AA324" s="287"/>
      <c r="AB324" s="287"/>
      <c r="AC324" s="287"/>
      <c r="AD324" s="211"/>
      <c r="AE324" s="211"/>
      <c r="AF324" s="211"/>
      <c r="AG324" s="211"/>
      <c r="AH324" s="211"/>
      <c r="AI324" s="228" t="s">
        <v>1709</v>
      </c>
      <c r="AJ324" s="286" t="s">
        <v>1708</v>
      </c>
      <c r="AK324" s="228" t="s">
        <v>1724</v>
      </c>
      <c r="AN324" s="211"/>
      <c r="AO324" s="211"/>
      <c r="AP324" s="229" t="s">
        <v>1717</v>
      </c>
      <c r="AQ324" s="285"/>
      <c r="AR324" s="207"/>
      <c r="AS324" s="207"/>
      <c r="AT324" s="207"/>
      <c r="AU324" s="207"/>
      <c r="AV324" s="207"/>
      <c r="AW324" s="207"/>
      <c r="AX324" s="207"/>
      <c r="AY324" s="207"/>
      <c r="AZ324" s="207"/>
      <c r="BA324" s="207"/>
      <c r="BB324" s="207"/>
      <c r="BC324" s="207"/>
      <c r="BD324" s="207"/>
      <c r="BE324" s="207"/>
      <c r="BF324" s="207"/>
      <c r="BG324" s="228"/>
      <c r="BH324" s="228"/>
      <c r="BI324" s="228"/>
      <c r="BJ324" s="246"/>
      <c r="BK324" s="255"/>
      <c r="BL324" s="228"/>
      <c r="BM324" s="228"/>
      <c r="BQ324" s="205" t="s">
        <v>1701</v>
      </c>
      <c r="BY324" s="254"/>
      <c r="DN324" s="284"/>
      <c r="DO324" s="283"/>
      <c r="DP324" s="278"/>
      <c r="DQ324" s="282"/>
      <c r="DR324" s="281"/>
      <c r="DS324" s="280"/>
      <c r="DT324" s="279"/>
      <c r="DU324" s="278"/>
      <c r="DV324" s="194"/>
    </row>
    <row r="325" spans="1:126" ht="18.75">
      <c r="A325" s="207" t="s">
        <v>1986</v>
      </c>
      <c r="B325" s="227" t="s">
        <v>11694</v>
      </c>
      <c r="D325" s="264" t="s">
        <v>11693</v>
      </c>
      <c r="E325" s="224" t="str">
        <f t="shared" si="39"/>
        <v>430339</v>
      </c>
      <c r="F325" s="207" t="s">
        <v>66</v>
      </c>
      <c r="G325" s="220" t="s">
        <v>11692</v>
      </c>
      <c r="H325" s="223" t="s">
        <v>11691</v>
      </c>
      <c r="J325" s="225">
        <v>1</v>
      </c>
      <c r="K325" s="212">
        <v>1999.9999999999998</v>
      </c>
      <c r="L325" s="263">
        <f t="shared" si="34"/>
        <v>2200</v>
      </c>
      <c r="M325" s="262" t="s">
        <v>1671</v>
      </c>
      <c r="N325" s="290"/>
      <c r="O325" s="219"/>
      <c r="P325" s="225"/>
      <c r="Q325" s="227"/>
      <c r="R325" s="289"/>
      <c r="S325" s="242"/>
      <c r="T325" s="219"/>
      <c r="U325" s="287"/>
      <c r="V325" s="287"/>
      <c r="W325" s="287"/>
      <c r="X325" s="287"/>
      <c r="Y325" s="219"/>
      <c r="Z325" s="287"/>
      <c r="AA325" s="287"/>
      <c r="AB325" s="287"/>
      <c r="AC325" s="287"/>
      <c r="AD325" s="211"/>
      <c r="AE325" s="211"/>
      <c r="AF325" s="211"/>
      <c r="AG325" s="211"/>
      <c r="AH325" s="211"/>
      <c r="AI325" s="228" t="s">
        <v>1709</v>
      </c>
      <c r="AJ325" s="286" t="s">
        <v>1708</v>
      </c>
      <c r="AK325" s="228" t="s">
        <v>1724</v>
      </c>
      <c r="AN325" s="211"/>
      <c r="AO325" s="211"/>
      <c r="AP325" s="229" t="s">
        <v>1717</v>
      </c>
      <c r="AQ325" s="285"/>
      <c r="AR325" s="207"/>
      <c r="AS325" s="207"/>
      <c r="AT325" s="207"/>
      <c r="AU325" s="207"/>
      <c r="AV325" s="207"/>
      <c r="AW325" s="207"/>
      <c r="AX325" s="207"/>
      <c r="AY325" s="207"/>
      <c r="AZ325" s="207"/>
      <c r="BA325" s="207"/>
      <c r="BB325" s="207"/>
      <c r="BC325" s="207"/>
      <c r="BD325" s="207"/>
      <c r="BE325" s="207"/>
      <c r="BF325" s="207"/>
      <c r="BG325" s="228"/>
      <c r="BH325" s="228"/>
      <c r="BI325" s="228"/>
      <c r="BJ325" s="246"/>
      <c r="BK325" s="255"/>
      <c r="BL325" s="228"/>
      <c r="BM325" s="228"/>
      <c r="BQ325" s="205" t="s">
        <v>1701</v>
      </c>
      <c r="BY325" s="254"/>
      <c r="DN325" s="284"/>
      <c r="DO325" s="283"/>
      <c r="DP325" s="278"/>
      <c r="DQ325" s="282"/>
      <c r="DR325" s="281"/>
      <c r="DS325" s="280"/>
      <c r="DT325" s="279"/>
      <c r="DU325" s="278"/>
      <c r="DV325" s="194"/>
    </row>
    <row r="326" spans="1:126" ht="18.75">
      <c r="A326" s="207" t="s">
        <v>1975</v>
      </c>
      <c r="B326" s="227" t="s">
        <v>11690</v>
      </c>
      <c r="D326" s="264" t="s">
        <v>11689</v>
      </c>
      <c r="E326" s="224" t="str">
        <f t="shared" si="39"/>
        <v>430438</v>
      </c>
      <c r="F326" s="207" t="s">
        <v>66</v>
      </c>
      <c r="G326" s="220" t="s">
        <v>11688</v>
      </c>
      <c r="H326" s="223" t="s">
        <v>11687</v>
      </c>
      <c r="J326" s="225">
        <v>1</v>
      </c>
      <c r="K326" s="212">
        <v>3799.9999999999995</v>
      </c>
      <c r="L326" s="263">
        <f t="shared" si="34"/>
        <v>4180</v>
      </c>
      <c r="M326" s="262" t="s">
        <v>1671</v>
      </c>
      <c r="N326" s="290"/>
      <c r="O326" s="219"/>
      <c r="P326" s="225"/>
      <c r="Q326" s="227"/>
      <c r="R326" s="289"/>
      <c r="S326" s="242"/>
      <c r="T326" s="219"/>
      <c r="U326" s="287"/>
      <c r="V326" s="287"/>
      <c r="W326" s="287"/>
      <c r="X326" s="287"/>
      <c r="Y326" s="219"/>
      <c r="Z326" s="287"/>
      <c r="AA326" s="287"/>
      <c r="AB326" s="287"/>
      <c r="AC326" s="287"/>
      <c r="AD326" s="211"/>
      <c r="AE326" s="211"/>
      <c r="AF326" s="211"/>
      <c r="AG326" s="211"/>
      <c r="AH326" s="211"/>
      <c r="AI326" s="228" t="s">
        <v>1709</v>
      </c>
      <c r="AJ326" s="286" t="s">
        <v>1708</v>
      </c>
      <c r="AK326" s="228" t="s">
        <v>1724</v>
      </c>
      <c r="AN326" s="211"/>
      <c r="AO326" s="211"/>
      <c r="AP326" s="229" t="s">
        <v>1717</v>
      </c>
      <c r="AQ326" s="285"/>
      <c r="AR326" s="207"/>
      <c r="AS326" s="207"/>
      <c r="AT326" s="207"/>
      <c r="AU326" s="207"/>
      <c r="AV326" s="207"/>
      <c r="AW326" s="207"/>
      <c r="AX326" s="207"/>
      <c r="AY326" s="207"/>
      <c r="AZ326" s="207"/>
      <c r="BA326" s="207"/>
      <c r="BB326" s="207"/>
      <c r="BC326" s="207"/>
      <c r="BD326" s="207"/>
      <c r="BE326" s="207"/>
      <c r="BF326" s="207"/>
      <c r="BG326" s="228"/>
      <c r="BH326" s="228"/>
      <c r="BI326" s="228"/>
      <c r="BJ326" s="246"/>
      <c r="BK326" s="255"/>
      <c r="BL326" s="228"/>
      <c r="BM326" s="228"/>
      <c r="BQ326" s="205" t="s">
        <v>1701</v>
      </c>
      <c r="BY326" s="254"/>
      <c r="DN326" s="284"/>
      <c r="DO326" s="283"/>
      <c r="DP326" s="278"/>
      <c r="DQ326" s="282"/>
      <c r="DR326" s="281"/>
      <c r="DS326" s="280"/>
      <c r="DT326" s="279"/>
      <c r="DU326" s="278"/>
      <c r="DV326" s="194"/>
    </row>
    <row r="327" spans="1:126" ht="18.75">
      <c r="A327" s="207" t="s">
        <v>3189</v>
      </c>
      <c r="B327" s="227" t="s">
        <v>11686</v>
      </c>
      <c r="D327" s="225">
        <v>73717989999</v>
      </c>
      <c r="F327" s="207" t="s">
        <v>66</v>
      </c>
      <c r="G327" s="220" t="s">
        <v>11685</v>
      </c>
      <c r="J327" s="222">
        <v>1</v>
      </c>
      <c r="K327" s="212">
        <v>4500</v>
      </c>
      <c r="L327" s="232">
        <f t="shared" si="34"/>
        <v>4950</v>
      </c>
      <c r="M327" s="262" t="s">
        <v>1671</v>
      </c>
      <c r="O327" s="219"/>
      <c r="P327" s="245"/>
      <c r="Q327" s="244"/>
      <c r="R327" s="261"/>
      <c r="S327" s="242"/>
      <c r="T327" s="219" t="s">
        <v>11684</v>
      </c>
      <c r="U327" s="248">
        <f>VLOOKUP(T327,'[1]段ボール 送料'!$H$16:$X$1013,16,FALSE)</f>
        <v>360</v>
      </c>
      <c r="V327" s="248">
        <f>VLOOKUP(T327,'[1]段ボール 送料'!$H$16:$X$1013,13,FALSE)</f>
        <v>120</v>
      </c>
      <c r="W327" s="248">
        <f>VLOOKUP(T327,'[1]段ボール 送料'!$H$16:$X$1013,14,FALSE)</f>
        <v>120</v>
      </c>
      <c r="X327" s="248">
        <f>VLOOKUP(T327,'[1]段ボール 送料'!$H$16:$X$1013,15,FALSE)</f>
        <v>120</v>
      </c>
      <c r="Y327" s="219"/>
      <c r="Z327" s="248"/>
      <c r="AA327" s="248"/>
      <c r="AB327" s="248"/>
      <c r="AC327" s="248"/>
      <c r="AD327" s="337"/>
      <c r="AE327" s="337"/>
      <c r="AF327" s="337"/>
      <c r="AG327" s="337"/>
      <c r="AH327" s="337"/>
      <c r="AI327" s="228" t="s">
        <v>1694</v>
      </c>
      <c r="AJ327" s="286" t="s">
        <v>1693</v>
      </c>
      <c r="AK327" s="228" t="s">
        <v>1724</v>
      </c>
      <c r="AL327" s="211">
        <v>2721</v>
      </c>
      <c r="AM327" s="211">
        <f>AN327+AO327</f>
        <v>617</v>
      </c>
      <c r="AN327" s="337">
        <f>VLOOKUP(T327,'[1]段ボール 送料'!$H$16:$X$1013,6,FALSE)</f>
        <v>127</v>
      </c>
      <c r="AO327" s="337">
        <f>VLOOKUP(T327,'[1]段ボール 送料'!$H$16:$X$1013,17,FALSE)</f>
        <v>490</v>
      </c>
      <c r="AP327" s="229" t="s">
        <v>11683</v>
      </c>
      <c r="AQ327" s="336"/>
      <c r="AR327" s="207"/>
      <c r="AS327" s="207"/>
      <c r="AT327" s="207"/>
      <c r="AU327" s="207"/>
      <c r="AV327" s="207"/>
      <c r="AW327" s="207"/>
      <c r="AX327" s="207"/>
      <c r="AY327" s="207"/>
      <c r="AZ327" s="207"/>
      <c r="BA327" s="207"/>
      <c r="BB327" s="207"/>
      <c r="BC327" s="207"/>
      <c r="BD327" s="207"/>
      <c r="BE327" s="207"/>
      <c r="BF327" s="207"/>
      <c r="BG327" s="228"/>
      <c r="BH327" s="228"/>
      <c r="BI327" s="228"/>
      <c r="BJ327" s="246"/>
      <c r="BK327" s="436"/>
      <c r="BL327" s="228"/>
      <c r="BM327" s="228"/>
      <c r="BX327" s="204" t="s">
        <v>1873</v>
      </c>
      <c r="BY327" s="254"/>
      <c r="DN327" s="284"/>
      <c r="DO327" s="283"/>
      <c r="DP327" s="278"/>
      <c r="DQ327" s="282"/>
      <c r="DR327" s="281"/>
      <c r="DS327" s="280"/>
      <c r="DT327" s="279"/>
      <c r="DU327" s="278"/>
      <c r="DV327" s="194"/>
    </row>
    <row r="328" spans="1:126" ht="18.75">
      <c r="A328" s="207" t="s">
        <v>2548</v>
      </c>
      <c r="B328" s="226" t="s">
        <v>11682</v>
      </c>
      <c r="C328" s="385"/>
      <c r="D328" s="398"/>
      <c r="E328" s="224" t="str">
        <f t="shared" ref="E328:E341" si="40">MID(D328,8,10)</f>
        <v/>
      </c>
      <c r="F328" s="207" t="s">
        <v>11646</v>
      </c>
      <c r="G328" s="220" t="s">
        <v>11681</v>
      </c>
      <c r="H328" s="223" t="s">
        <v>11680</v>
      </c>
      <c r="I328" s="383"/>
      <c r="J328" s="225">
        <v>1</v>
      </c>
      <c r="K328" s="329">
        <v>6000</v>
      </c>
      <c r="L328" s="263">
        <f t="shared" si="34"/>
        <v>6600.0000000000009</v>
      </c>
      <c r="M328" s="262" t="s">
        <v>1671</v>
      </c>
      <c r="N328" s="290"/>
      <c r="O328" s="229"/>
      <c r="P328" s="312"/>
      <c r="Q328" s="312"/>
      <c r="R328" s="289"/>
      <c r="S328" s="381"/>
      <c r="T328" s="227"/>
      <c r="U328" s="248"/>
      <c r="V328" s="248"/>
      <c r="W328" s="248"/>
      <c r="X328" s="248"/>
      <c r="Y328" s="219"/>
      <c r="Z328" s="248"/>
      <c r="AA328" s="248"/>
      <c r="AB328" s="248"/>
      <c r="AC328" s="248"/>
      <c r="AD328" s="407"/>
      <c r="AE328" s="407"/>
      <c r="AF328" s="407"/>
      <c r="AG328" s="407"/>
      <c r="AH328" s="407"/>
      <c r="AI328" s="228" t="s">
        <v>2544</v>
      </c>
      <c r="AJ328" s="286" t="s">
        <v>2543</v>
      </c>
      <c r="AK328" s="228" t="s">
        <v>2542</v>
      </c>
      <c r="AL328" s="403"/>
      <c r="AM328" s="403"/>
      <c r="AN328" s="407"/>
      <c r="AO328" s="407"/>
      <c r="AP328" s="229"/>
      <c r="AQ328" s="406"/>
      <c r="AR328" s="207"/>
      <c r="AS328" s="207"/>
      <c r="AT328" s="207"/>
      <c r="AU328" s="207"/>
      <c r="AV328" s="207"/>
      <c r="AW328" s="207"/>
      <c r="AX328" s="207"/>
      <c r="AY328" s="207"/>
      <c r="AZ328" s="207"/>
      <c r="BA328" s="207"/>
      <c r="BB328" s="207"/>
      <c r="BC328" s="207"/>
      <c r="BD328" s="207"/>
      <c r="BE328" s="207"/>
      <c r="BF328" s="207"/>
      <c r="BG328" s="228"/>
      <c r="BH328" s="228"/>
      <c r="BI328" s="228"/>
      <c r="BJ328" s="246"/>
      <c r="BK328" s="207"/>
      <c r="BL328" s="228"/>
      <c r="BM328" s="228"/>
      <c r="BP328" s="204" t="s">
        <v>2823</v>
      </c>
      <c r="BY328" s="254"/>
      <c r="DN328" s="284"/>
      <c r="DO328" s="283"/>
      <c r="DP328" s="278"/>
      <c r="DQ328" s="282"/>
      <c r="DR328" s="281"/>
      <c r="DS328" s="280"/>
      <c r="DT328" s="279"/>
      <c r="DU328" s="278"/>
      <c r="DV328" s="194"/>
    </row>
    <row r="329" spans="1:126" ht="18.75">
      <c r="A329" s="207" t="s">
        <v>2548</v>
      </c>
      <c r="B329" s="226" t="s">
        <v>11679</v>
      </c>
      <c r="C329" s="385"/>
      <c r="D329" s="398"/>
      <c r="E329" s="224" t="str">
        <f t="shared" si="40"/>
        <v/>
      </c>
      <c r="F329" s="207" t="s">
        <v>11646</v>
      </c>
      <c r="G329" s="220" t="s">
        <v>11678</v>
      </c>
      <c r="H329" s="223" t="s">
        <v>11677</v>
      </c>
      <c r="I329" s="383"/>
      <c r="J329" s="225">
        <v>1</v>
      </c>
      <c r="K329" s="329">
        <v>11000</v>
      </c>
      <c r="L329" s="263">
        <f t="shared" si="34"/>
        <v>12100.000000000002</v>
      </c>
      <c r="M329" s="262" t="s">
        <v>1671</v>
      </c>
      <c r="N329" s="290"/>
      <c r="O329" s="229"/>
      <c r="P329" s="312"/>
      <c r="Q329" s="312"/>
      <c r="R329" s="289"/>
      <c r="S329" s="381"/>
      <c r="T329" s="227"/>
      <c r="U329" s="248"/>
      <c r="V329" s="248"/>
      <c r="W329" s="248"/>
      <c r="X329" s="248"/>
      <c r="Y329" s="219"/>
      <c r="Z329" s="248"/>
      <c r="AA329" s="248"/>
      <c r="AB329" s="248"/>
      <c r="AC329" s="248"/>
      <c r="AD329" s="407"/>
      <c r="AE329" s="407"/>
      <c r="AF329" s="407"/>
      <c r="AG329" s="407"/>
      <c r="AH329" s="407"/>
      <c r="AI329" s="228" t="s">
        <v>2544</v>
      </c>
      <c r="AJ329" s="286" t="s">
        <v>2543</v>
      </c>
      <c r="AK329" s="228" t="s">
        <v>2542</v>
      </c>
      <c r="AL329" s="403"/>
      <c r="AM329" s="403"/>
      <c r="AN329" s="407"/>
      <c r="AO329" s="407"/>
      <c r="AP329" s="229"/>
      <c r="AQ329" s="406"/>
      <c r="AR329" s="207"/>
      <c r="AS329" s="207"/>
      <c r="AT329" s="207"/>
      <c r="AU329" s="207"/>
      <c r="AV329" s="207"/>
      <c r="AW329" s="207"/>
      <c r="AX329" s="207"/>
      <c r="AY329" s="207"/>
      <c r="AZ329" s="207"/>
      <c r="BA329" s="207"/>
      <c r="BB329" s="207"/>
      <c r="BC329" s="207"/>
      <c r="BD329" s="207"/>
      <c r="BE329" s="207"/>
      <c r="BF329" s="207"/>
      <c r="BG329" s="228"/>
      <c r="BH329" s="228"/>
      <c r="BI329" s="228"/>
      <c r="BJ329" s="246"/>
      <c r="BK329" s="207"/>
      <c r="BL329" s="228"/>
      <c r="BM329" s="228"/>
      <c r="BP329" s="204" t="s">
        <v>2823</v>
      </c>
      <c r="BY329" s="254"/>
      <c r="DN329" s="284"/>
      <c r="DO329" s="283"/>
      <c r="DP329" s="278"/>
      <c r="DQ329" s="282"/>
      <c r="DR329" s="281"/>
      <c r="DS329" s="280"/>
      <c r="DT329" s="279"/>
      <c r="DU329" s="278"/>
      <c r="DV329" s="194"/>
    </row>
    <row r="330" spans="1:126" ht="18.75">
      <c r="A330" s="207" t="s">
        <v>2548</v>
      </c>
      <c r="B330" s="226" t="s">
        <v>11676</v>
      </c>
      <c r="C330" s="385"/>
      <c r="D330" s="398"/>
      <c r="E330" s="224" t="str">
        <f t="shared" si="40"/>
        <v/>
      </c>
      <c r="F330" s="207" t="s">
        <v>11646</v>
      </c>
      <c r="G330" s="220" t="s">
        <v>11675</v>
      </c>
      <c r="H330" s="223" t="s">
        <v>11674</v>
      </c>
      <c r="I330" s="383"/>
      <c r="J330" s="225">
        <v>1</v>
      </c>
      <c r="K330" s="329">
        <v>38000</v>
      </c>
      <c r="L330" s="263">
        <f t="shared" si="34"/>
        <v>41800</v>
      </c>
      <c r="M330" s="262" t="s">
        <v>1671</v>
      </c>
      <c r="N330" s="290"/>
      <c r="O330" s="229"/>
      <c r="P330" s="312"/>
      <c r="Q330" s="312"/>
      <c r="R330" s="289"/>
      <c r="S330" s="381"/>
      <c r="T330" s="227"/>
      <c r="U330" s="248"/>
      <c r="V330" s="248"/>
      <c r="W330" s="248"/>
      <c r="X330" s="248"/>
      <c r="Y330" s="219"/>
      <c r="Z330" s="248"/>
      <c r="AA330" s="248"/>
      <c r="AB330" s="248"/>
      <c r="AC330" s="248"/>
      <c r="AD330" s="407"/>
      <c r="AE330" s="407"/>
      <c r="AF330" s="407"/>
      <c r="AG330" s="407"/>
      <c r="AH330" s="407"/>
      <c r="AI330" s="228" t="s">
        <v>2544</v>
      </c>
      <c r="AJ330" s="286" t="s">
        <v>2543</v>
      </c>
      <c r="AK330" s="228" t="s">
        <v>2542</v>
      </c>
      <c r="AL330" s="403"/>
      <c r="AM330" s="403"/>
      <c r="AN330" s="407"/>
      <c r="AO330" s="407"/>
      <c r="AP330" s="229"/>
      <c r="AQ330" s="406"/>
      <c r="AR330" s="207"/>
      <c r="AS330" s="207"/>
      <c r="AT330" s="207"/>
      <c r="AU330" s="207"/>
      <c r="AV330" s="207"/>
      <c r="AW330" s="207"/>
      <c r="AX330" s="207"/>
      <c r="AY330" s="207"/>
      <c r="AZ330" s="207"/>
      <c r="BA330" s="207"/>
      <c r="BB330" s="207"/>
      <c r="BC330" s="207"/>
      <c r="BD330" s="207"/>
      <c r="BE330" s="207"/>
      <c r="BF330" s="207"/>
      <c r="BG330" s="228"/>
      <c r="BH330" s="228"/>
      <c r="BI330" s="228"/>
      <c r="BJ330" s="246"/>
      <c r="BK330" s="207"/>
      <c r="BL330" s="228"/>
      <c r="BM330" s="228"/>
      <c r="BP330" s="204" t="s">
        <v>2823</v>
      </c>
      <c r="BY330" s="254"/>
      <c r="DN330" s="284"/>
      <c r="DO330" s="283"/>
      <c r="DP330" s="278"/>
      <c r="DQ330" s="282"/>
      <c r="DR330" s="281"/>
      <c r="DS330" s="280"/>
      <c r="DT330" s="279"/>
      <c r="DU330" s="278"/>
      <c r="DV330" s="194"/>
    </row>
    <row r="331" spans="1:126" ht="18.75">
      <c r="A331" s="207" t="s">
        <v>2548</v>
      </c>
      <c r="B331" s="226" t="s">
        <v>11673</v>
      </c>
      <c r="C331" s="385"/>
      <c r="D331" s="398"/>
      <c r="E331" s="224" t="str">
        <f t="shared" si="40"/>
        <v/>
      </c>
      <c r="F331" s="207" t="s">
        <v>11646</v>
      </c>
      <c r="G331" s="220" t="s">
        <v>11672</v>
      </c>
      <c r="H331" s="223" t="s">
        <v>11671</v>
      </c>
      <c r="I331" s="383"/>
      <c r="J331" s="225">
        <v>1</v>
      </c>
      <c r="K331" s="329">
        <v>7500</v>
      </c>
      <c r="L331" s="263">
        <f t="shared" si="34"/>
        <v>8250</v>
      </c>
      <c r="M331" s="262" t="s">
        <v>1671</v>
      </c>
      <c r="N331" s="290"/>
      <c r="O331" s="229"/>
      <c r="P331" s="312"/>
      <c r="Q331" s="312"/>
      <c r="R331" s="289"/>
      <c r="S331" s="381"/>
      <c r="T331" s="227"/>
      <c r="U331" s="248"/>
      <c r="V331" s="248"/>
      <c r="W331" s="248"/>
      <c r="X331" s="248"/>
      <c r="Y331" s="219"/>
      <c r="Z331" s="248"/>
      <c r="AA331" s="248"/>
      <c r="AB331" s="248"/>
      <c r="AC331" s="248"/>
      <c r="AD331" s="407"/>
      <c r="AE331" s="407"/>
      <c r="AF331" s="407"/>
      <c r="AG331" s="407"/>
      <c r="AH331" s="407"/>
      <c r="AI331" s="228" t="s">
        <v>2544</v>
      </c>
      <c r="AJ331" s="286" t="s">
        <v>2543</v>
      </c>
      <c r="AK331" s="228" t="s">
        <v>2542</v>
      </c>
      <c r="AL331" s="403"/>
      <c r="AM331" s="403"/>
      <c r="AN331" s="407"/>
      <c r="AO331" s="407"/>
      <c r="AP331" s="229"/>
      <c r="AQ331" s="406"/>
      <c r="AR331" s="207"/>
      <c r="AS331" s="207"/>
      <c r="AT331" s="207"/>
      <c r="AU331" s="207"/>
      <c r="AV331" s="207"/>
      <c r="AW331" s="207"/>
      <c r="AX331" s="207"/>
      <c r="AY331" s="207"/>
      <c r="AZ331" s="207"/>
      <c r="BA331" s="207"/>
      <c r="BB331" s="207"/>
      <c r="BC331" s="207"/>
      <c r="BD331" s="207"/>
      <c r="BE331" s="207"/>
      <c r="BF331" s="207"/>
      <c r="BG331" s="228"/>
      <c r="BH331" s="228"/>
      <c r="BI331" s="228"/>
      <c r="BJ331" s="246"/>
      <c r="BK331" s="207"/>
      <c r="BL331" s="228"/>
      <c r="BM331" s="228"/>
      <c r="BP331" s="204" t="s">
        <v>2823</v>
      </c>
      <c r="BY331" s="254"/>
      <c r="DN331" s="284"/>
      <c r="DO331" s="283"/>
      <c r="DP331" s="278"/>
      <c r="DQ331" s="282"/>
      <c r="DR331" s="281"/>
      <c r="DS331" s="280"/>
      <c r="DT331" s="279"/>
      <c r="DU331" s="278"/>
      <c r="DV331" s="194"/>
    </row>
    <row r="332" spans="1:126" ht="18.75">
      <c r="A332" s="207" t="s">
        <v>2548</v>
      </c>
      <c r="B332" s="226" t="s">
        <v>11670</v>
      </c>
      <c r="C332" s="385"/>
      <c r="D332" s="398"/>
      <c r="E332" s="224" t="str">
        <f t="shared" si="40"/>
        <v/>
      </c>
      <c r="F332" s="207" t="s">
        <v>11646</v>
      </c>
      <c r="G332" s="220" t="s">
        <v>11669</v>
      </c>
      <c r="H332" s="223" t="s">
        <v>11668</v>
      </c>
      <c r="I332" s="383"/>
      <c r="J332" s="225">
        <v>1</v>
      </c>
      <c r="K332" s="329">
        <v>12000</v>
      </c>
      <c r="L332" s="263">
        <f t="shared" si="34"/>
        <v>13200.000000000002</v>
      </c>
      <c r="M332" s="262" t="s">
        <v>1671</v>
      </c>
      <c r="N332" s="290"/>
      <c r="O332" s="229"/>
      <c r="P332" s="312"/>
      <c r="Q332" s="312"/>
      <c r="R332" s="289"/>
      <c r="S332" s="381"/>
      <c r="T332" s="227"/>
      <c r="U332" s="248"/>
      <c r="V332" s="248"/>
      <c r="W332" s="248"/>
      <c r="X332" s="248"/>
      <c r="Y332" s="219"/>
      <c r="Z332" s="248"/>
      <c r="AA332" s="248"/>
      <c r="AB332" s="248"/>
      <c r="AC332" s="248"/>
      <c r="AD332" s="407"/>
      <c r="AE332" s="407"/>
      <c r="AF332" s="407"/>
      <c r="AG332" s="407"/>
      <c r="AH332" s="407"/>
      <c r="AI332" s="228" t="s">
        <v>2544</v>
      </c>
      <c r="AJ332" s="286" t="s">
        <v>2543</v>
      </c>
      <c r="AK332" s="228" t="s">
        <v>2542</v>
      </c>
      <c r="AL332" s="403"/>
      <c r="AM332" s="403"/>
      <c r="AN332" s="407"/>
      <c r="AO332" s="407"/>
      <c r="AP332" s="229"/>
      <c r="AQ332" s="406"/>
      <c r="AR332" s="207"/>
      <c r="AS332" s="207"/>
      <c r="AT332" s="207"/>
      <c r="AU332" s="207"/>
      <c r="AV332" s="207"/>
      <c r="AW332" s="207"/>
      <c r="AX332" s="207"/>
      <c r="AY332" s="207"/>
      <c r="AZ332" s="207"/>
      <c r="BA332" s="207"/>
      <c r="BB332" s="207"/>
      <c r="BC332" s="207"/>
      <c r="BD332" s="207"/>
      <c r="BE332" s="207"/>
      <c r="BF332" s="207"/>
      <c r="BG332" s="228"/>
      <c r="BH332" s="228"/>
      <c r="BI332" s="228"/>
      <c r="BJ332" s="246"/>
      <c r="BK332" s="207"/>
      <c r="BL332" s="228"/>
      <c r="BM332" s="228"/>
      <c r="BP332" s="204" t="s">
        <v>2823</v>
      </c>
      <c r="BY332" s="254"/>
      <c r="DN332" s="284"/>
      <c r="DO332" s="283"/>
      <c r="DP332" s="278"/>
      <c r="DQ332" s="282"/>
      <c r="DR332" s="281"/>
      <c r="DS332" s="280"/>
      <c r="DT332" s="279"/>
      <c r="DU332" s="278"/>
      <c r="DV332" s="194"/>
    </row>
    <row r="333" spans="1:126" ht="18.75">
      <c r="A333" s="207" t="s">
        <v>2548</v>
      </c>
      <c r="B333" s="226" t="s">
        <v>11667</v>
      </c>
      <c r="C333" s="385"/>
      <c r="D333" s="398"/>
      <c r="E333" s="224" t="str">
        <f t="shared" si="40"/>
        <v/>
      </c>
      <c r="F333" s="207" t="s">
        <v>11646</v>
      </c>
      <c r="G333" s="220" t="s">
        <v>11666</v>
      </c>
      <c r="H333" s="223" t="s">
        <v>2858</v>
      </c>
      <c r="I333" s="383"/>
      <c r="J333" s="225">
        <v>1</v>
      </c>
      <c r="K333" s="329">
        <v>30000</v>
      </c>
      <c r="L333" s="263">
        <f t="shared" si="34"/>
        <v>33000</v>
      </c>
      <c r="M333" s="262" t="s">
        <v>1671</v>
      </c>
      <c r="N333" s="290"/>
      <c r="O333" s="229"/>
      <c r="P333" s="312"/>
      <c r="Q333" s="312"/>
      <c r="R333" s="289"/>
      <c r="S333" s="381"/>
      <c r="T333" s="227"/>
      <c r="U333" s="248"/>
      <c r="V333" s="248"/>
      <c r="W333" s="248"/>
      <c r="X333" s="248"/>
      <c r="Y333" s="219"/>
      <c r="Z333" s="248"/>
      <c r="AA333" s="248"/>
      <c r="AB333" s="248"/>
      <c r="AC333" s="248"/>
      <c r="AD333" s="407"/>
      <c r="AE333" s="407"/>
      <c r="AF333" s="407"/>
      <c r="AG333" s="407"/>
      <c r="AH333" s="407"/>
      <c r="AI333" s="228" t="s">
        <v>2544</v>
      </c>
      <c r="AJ333" s="286" t="s">
        <v>2543</v>
      </c>
      <c r="AK333" s="228" t="s">
        <v>2542</v>
      </c>
      <c r="AL333" s="403"/>
      <c r="AM333" s="403"/>
      <c r="AN333" s="407"/>
      <c r="AO333" s="407"/>
      <c r="AP333" s="229"/>
      <c r="AQ333" s="406"/>
      <c r="AR333" s="207"/>
      <c r="AS333" s="207"/>
      <c r="AT333" s="207"/>
      <c r="AU333" s="207"/>
      <c r="AV333" s="207"/>
      <c r="AW333" s="207"/>
      <c r="AX333" s="207"/>
      <c r="AY333" s="207"/>
      <c r="AZ333" s="207"/>
      <c r="BA333" s="207"/>
      <c r="BB333" s="207"/>
      <c r="BC333" s="207"/>
      <c r="BD333" s="207"/>
      <c r="BE333" s="207"/>
      <c r="BF333" s="207"/>
      <c r="BG333" s="228"/>
      <c r="BH333" s="228"/>
      <c r="BI333" s="228"/>
      <c r="BJ333" s="246"/>
      <c r="BK333" s="207"/>
      <c r="BL333" s="228"/>
      <c r="BM333" s="228"/>
      <c r="BP333" s="204" t="s">
        <v>2823</v>
      </c>
      <c r="BY333" s="254"/>
      <c r="DN333" s="284"/>
      <c r="DO333" s="283"/>
      <c r="DP333" s="278"/>
      <c r="DQ333" s="282"/>
      <c r="DR333" s="281"/>
      <c r="DS333" s="280"/>
      <c r="DT333" s="279"/>
      <c r="DU333" s="278"/>
      <c r="DV333" s="194"/>
    </row>
    <row r="334" spans="1:126" ht="18.75">
      <c r="A334" s="207" t="s">
        <v>2548</v>
      </c>
      <c r="B334" s="226" t="s">
        <v>11665</v>
      </c>
      <c r="C334" s="385"/>
      <c r="D334" s="398"/>
      <c r="E334" s="224" t="str">
        <f t="shared" si="40"/>
        <v/>
      </c>
      <c r="F334" s="207" t="s">
        <v>11646</v>
      </c>
      <c r="G334" s="220" t="s">
        <v>11664</v>
      </c>
      <c r="H334" s="223" t="s">
        <v>2855</v>
      </c>
      <c r="I334" s="383"/>
      <c r="J334" s="225">
        <v>1</v>
      </c>
      <c r="K334" s="329">
        <v>50000</v>
      </c>
      <c r="L334" s="263">
        <f t="shared" si="34"/>
        <v>55000.000000000007</v>
      </c>
      <c r="M334" s="262" t="s">
        <v>1671</v>
      </c>
      <c r="N334" s="290"/>
      <c r="O334" s="229"/>
      <c r="P334" s="312"/>
      <c r="Q334" s="312"/>
      <c r="R334" s="289"/>
      <c r="S334" s="381"/>
      <c r="T334" s="227"/>
      <c r="U334" s="248"/>
      <c r="V334" s="248"/>
      <c r="W334" s="248"/>
      <c r="X334" s="248"/>
      <c r="Y334" s="219"/>
      <c r="Z334" s="248"/>
      <c r="AA334" s="248"/>
      <c r="AB334" s="248"/>
      <c r="AC334" s="248"/>
      <c r="AD334" s="407"/>
      <c r="AE334" s="407"/>
      <c r="AF334" s="407"/>
      <c r="AG334" s="407"/>
      <c r="AH334" s="407"/>
      <c r="AI334" s="228" t="s">
        <v>2544</v>
      </c>
      <c r="AJ334" s="286" t="s">
        <v>2543</v>
      </c>
      <c r="AK334" s="228" t="s">
        <v>2542</v>
      </c>
      <c r="AL334" s="403"/>
      <c r="AM334" s="403"/>
      <c r="AN334" s="407"/>
      <c r="AO334" s="407"/>
      <c r="AP334" s="229"/>
      <c r="AQ334" s="406"/>
      <c r="AR334" s="207"/>
      <c r="AS334" s="207"/>
      <c r="AT334" s="207"/>
      <c r="AU334" s="207"/>
      <c r="AV334" s="207"/>
      <c r="AW334" s="207"/>
      <c r="AX334" s="207"/>
      <c r="AY334" s="207"/>
      <c r="AZ334" s="207"/>
      <c r="BA334" s="207"/>
      <c r="BB334" s="207"/>
      <c r="BC334" s="207"/>
      <c r="BD334" s="207"/>
      <c r="BE334" s="207"/>
      <c r="BF334" s="207"/>
      <c r="BG334" s="228"/>
      <c r="BH334" s="228"/>
      <c r="BI334" s="228"/>
      <c r="BJ334" s="246"/>
      <c r="BK334" s="207"/>
      <c r="BL334" s="228"/>
      <c r="BM334" s="228"/>
      <c r="BP334" s="204" t="s">
        <v>2823</v>
      </c>
      <c r="BY334" s="254"/>
      <c r="DN334" s="284"/>
      <c r="DO334" s="283"/>
      <c r="DP334" s="278"/>
      <c r="DQ334" s="282"/>
      <c r="DR334" s="281"/>
      <c r="DS334" s="280"/>
      <c r="DT334" s="279"/>
      <c r="DU334" s="278"/>
      <c r="DV334" s="194"/>
    </row>
    <row r="335" spans="1:126" ht="18.75">
      <c r="A335" s="207" t="s">
        <v>2548</v>
      </c>
      <c r="B335" s="226" t="s">
        <v>11663</v>
      </c>
      <c r="C335" s="385"/>
      <c r="D335" s="398"/>
      <c r="E335" s="224" t="str">
        <f t="shared" si="40"/>
        <v/>
      </c>
      <c r="F335" s="207" t="s">
        <v>11646</v>
      </c>
      <c r="G335" s="220" t="s">
        <v>11662</v>
      </c>
      <c r="H335" s="223" t="s">
        <v>11661</v>
      </c>
      <c r="I335" s="383"/>
      <c r="J335" s="225">
        <v>1</v>
      </c>
      <c r="K335" s="329">
        <v>20000</v>
      </c>
      <c r="L335" s="263">
        <f t="shared" si="34"/>
        <v>22000</v>
      </c>
      <c r="M335" s="262" t="s">
        <v>1671</v>
      </c>
      <c r="N335" s="290"/>
      <c r="O335" s="229"/>
      <c r="P335" s="312"/>
      <c r="Q335" s="312"/>
      <c r="R335" s="289"/>
      <c r="S335" s="381"/>
      <c r="T335" s="227"/>
      <c r="U335" s="248"/>
      <c r="V335" s="248"/>
      <c r="W335" s="248"/>
      <c r="X335" s="248"/>
      <c r="Y335" s="219"/>
      <c r="Z335" s="248"/>
      <c r="AA335" s="248"/>
      <c r="AB335" s="248"/>
      <c r="AC335" s="248"/>
      <c r="AD335" s="407"/>
      <c r="AE335" s="407"/>
      <c r="AF335" s="407"/>
      <c r="AG335" s="407"/>
      <c r="AH335" s="407"/>
      <c r="AI335" s="228" t="s">
        <v>2544</v>
      </c>
      <c r="AJ335" s="286" t="s">
        <v>2543</v>
      </c>
      <c r="AK335" s="228" t="s">
        <v>2542</v>
      </c>
      <c r="AL335" s="403"/>
      <c r="AM335" s="403"/>
      <c r="AN335" s="407"/>
      <c r="AO335" s="407"/>
      <c r="AP335" s="229"/>
      <c r="AQ335" s="406"/>
      <c r="AR335" s="207"/>
      <c r="AS335" s="207"/>
      <c r="AT335" s="207"/>
      <c r="AU335" s="207"/>
      <c r="AV335" s="207"/>
      <c r="AW335" s="207"/>
      <c r="AX335" s="207"/>
      <c r="AY335" s="207"/>
      <c r="AZ335" s="207"/>
      <c r="BA335" s="207"/>
      <c r="BB335" s="207"/>
      <c r="BC335" s="207"/>
      <c r="BD335" s="207"/>
      <c r="BE335" s="207"/>
      <c r="BF335" s="207"/>
      <c r="BG335" s="228"/>
      <c r="BH335" s="228"/>
      <c r="BI335" s="228"/>
      <c r="BJ335" s="246"/>
      <c r="BK335" s="207"/>
      <c r="BL335" s="228"/>
      <c r="BM335" s="228"/>
      <c r="BP335" s="204" t="s">
        <v>2823</v>
      </c>
      <c r="BY335" s="254"/>
      <c r="DN335" s="284"/>
      <c r="DO335" s="283"/>
      <c r="DP335" s="278"/>
      <c r="DQ335" s="282"/>
      <c r="DR335" s="281"/>
      <c r="DS335" s="280"/>
      <c r="DT335" s="279"/>
      <c r="DU335" s="278"/>
      <c r="DV335" s="194"/>
    </row>
    <row r="336" spans="1:126" ht="18.75">
      <c r="A336" s="207" t="s">
        <v>2548</v>
      </c>
      <c r="B336" s="226" t="s">
        <v>11660</v>
      </c>
      <c r="C336" s="385"/>
      <c r="D336" s="398"/>
      <c r="E336" s="224" t="str">
        <f t="shared" si="40"/>
        <v/>
      </c>
      <c r="F336" s="207" t="s">
        <v>11646</v>
      </c>
      <c r="G336" s="220" t="s">
        <v>11659</v>
      </c>
      <c r="H336" s="223" t="s">
        <v>11656</v>
      </c>
      <c r="I336" s="383"/>
      <c r="J336" s="225">
        <v>1</v>
      </c>
      <c r="K336" s="329">
        <v>10000</v>
      </c>
      <c r="L336" s="263">
        <f t="shared" ref="L336:L399" si="41">K336*1.1</f>
        <v>11000</v>
      </c>
      <c r="M336" s="262" t="s">
        <v>1671</v>
      </c>
      <c r="N336" s="290"/>
      <c r="O336" s="229"/>
      <c r="P336" s="312"/>
      <c r="Q336" s="312"/>
      <c r="R336" s="289"/>
      <c r="S336" s="381"/>
      <c r="T336" s="227"/>
      <c r="U336" s="248"/>
      <c r="V336" s="248"/>
      <c r="W336" s="248"/>
      <c r="X336" s="248"/>
      <c r="Y336" s="219"/>
      <c r="Z336" s="248"/>
      <c r="AA336" s="248"/>
      <c r="AB336" s="248"/>
      <c r="AC336" s="248"/>
      <c r="AD336" s="407"/>
      <c r="AE336" s="407"/>
      <c r="AF336" s="407"/>
      <c r="AG336" s="407"/>
      <c r="AH336" s="407"/>
      <c r="AI336" s="228" t="s">
        <v>2544</v>
      </c>
      <c r="AJ336" s="286" t="s">
        <v>2543</v>
      </c>
      <c r="AK336" s="228" t="s">
        <v>2542</v>
      </c>
      <c r="AL336" s="403"/>
      <c r="AM336" s="403"/>
      <c r="AN336" s="407"/>
      <c r="AO336" s="407"/>
      <c r="AP336" s="229"/>
      <c r="AQ336" s="406"/>
      <c r="AR336" s="207"/>
      <c r="AS336" s="207"/>
      <c r="AT336" s="207"/>
      <c r="AU336" s="207"/>
      <c r="AV336" s="207"/>
      <c r="AW336" s="207"/>
      <c r="AX336" s="207"/>
      <c r="AY336" s="207"/>
      <c r="AZ336" s="207"/>
      <c r="BA336" s="207"/>
      <c r="BB336" s="207"/>
      <c r="BC336" s="207"/>
      <c r="BD336" s="207"/>
      <c r="BE336" s="207"/>
      <c r="BF336" s="207"/>
      <c r="BG336" s="228"/>
      <c r="BH336" s="228"/>
      <c r="BI336" s="228"/>
      <c r="BJ336" s="246"/>
      <c r="BK336" s="207"/>
      <c r="BL336" s="228"/>
      <c r="BM336" s="228"/>
      <c r="BP336" s="204" t="s">
        <v>2823</v>
      </c>
      <c r="BY336" s="254"/>
      <c r="DN336" s="284"/>
      <c r="DO336" s="283"/>
      <c r="DP336" s="278"/>
      <c r="DQ336" s="282"/>
      <c r="DR336" s="281"/>
      <c r="DS336" s="280"/>
      <c r="DT336" s="279"/>
      <c r="DU336" s="278"/>
      <c r="DV336" s="194"/>
    </row>
    <row r="337" spans="1:126" ht="18.75">
      <c r="A337" s="207" t="s">
        <v>2548</v>
      </c>
      <c r="B337" s="226" t="s">
        <v>11658</v>
      </c>
      <c r="C337" s="385"/>
      <c r="D337" s="398"/>
      <c r="E337" s="224" t="str">
        <f t="shared" si="40"/>
        <v/>
      </c>
      <c r="F337" s="207" t="s">
        <v>11646</v>
      </c>
      <c r="G337" s="220" t="s">
        <v>11657</v>
      </c>
      <c r="H337" s="223" t="s">
        <v>11656</v>
      </c>
      <c r="I337" s="383"/>
      <c r="J337" s="225">
        <v>1</v>
      </c>
      <c r="K337" s="329">
        <v>10000</v>
      </c>
      <c r="L337" s="263">
        <f t="shared" si="41"/>
        <v>11000</v>
      </c>
      <c r="M337" s="262" t="s">
        <v>1671</v>
      </c>
      <c r="N337" s="290"/>
      <c r="O337" s="229"/>
      <c r="P337" s="312"/>
      <c r="Q337" s="312"/>
      <c r="R337" s="289"/>
      <c r="S337" s="381"/>
      <c r="T337" s="227"/>
      <c r="U337" s="248"/>
      <c r="V337" s="248"/>
      <c r="W337" s="248"/>
      <c r="X337" s="248"/>
      <c r="Y337" s="219"/>
      <c r="Z337" s="248"/>
      <c r="AA337" s="248"/>
      <c r="AB337" s="248"/>
      <c r="AC337" s="248"/>
      <c r="AD337" s="407"/>
      <c r="AE337" s="407"/>
      <c r="AF337" s="407"/>
      <c r="AG337" s="407"/>
      <c r="AH337" s="407"/>
      <c r="AI337" s="228" t="s">
        <v>2544</v>
      </c>
      <c r="AJ337" s="286" t="s">
        <v>2543</v>
      </c>
      <c r="AK337" s="228" t="s">
        <v>2542</v>
      </c>
      <c r="AL337" s="403"/>
      <c r="AM337" s="403"/>
      <c r="AN337" s="407"/>
      <c r="AO337" s="407"/>
      <c r="AP337" s="229"/>
      <c r="AQ337" s="406"/>
      <c r="AR337" s="207"/>
      <c r="AS337" s="207"/>
      <c r="AT337" s="207"/>
      <c r="AU337" s="207"/>
      <c r="AV337" s="207"/>
      <c r="AW337" s="207"/>
      <c r="AX337" s="207"/>
      <c r="AY337" s="207"/>
      <c r="AZ337" s="207"/>
      <c r="BA337" s="207"/>
      <c r="BB337" s="207"/>
      <c r="BC337" s="207"/>
      <c r="BD337" s="207"/>
      <c r="BE337" s="207"/>
      <c r="BF337" s="207"/>
      <c r="BG337" s="228"/>
      <c r="BH337" s="228"/>
      <c r="BI337" s="228"/>
      <c r="BJ337" s="246"/>
      <c r="BK337" s="207"/>
      <c r="BL337" s="228"/>
      <c r="BM337" s="228"/>
      <c r="BP337" s="204" t="s">
        <v>2823</v>
      </c>
      <c r="BY337" s="254"/>
      <c r="DN337" s="284"/>
      <c r="DO337" s="283"/>
      <c r="DP337" s="278"/>
      <c r="DQ337" s="282"/>
      <c r="DR337" s="281"/>
      <c r="DS337" s="280"/>
      <c r="DT337" s="279"/>
      <c r="DU337" s="278"/>
      <c r="DV337" s="194"/>
    </row>
    <row r="338" spans="1:126" ht="18.75">
      <c r="A338" s="207" t="s">
        <v>2548</v>
      </c>
      <c r="B338" s="226" t="s">
        <v>11655</v>
      </c>
      <c r="C338" s="385"/>
      <c r="D338" s="398"/>
      <c r="E338" s="224" t="str">
        <f t="shared" si="40"/>
        <v/>
      </c>
      <c r="F338" s="207" t="s">
        <v>11646</v>
      </c>
      <c r="G338" s="220" t="s">
        <v>11654</v>
      </c>
      <c r="H338" s="223" t="s">
        <v>11653</v>
      </c>
      <c r="I338" s="223"/>
      <c r="J338" s="225">
        <v>1</v>
      </c>
      <c r="K338" s="329">
        <v>12000</v>
      </c>
      <c r="L338" s="263">
        <f t="shared" si="41"/>
        <v>13200.000000000002</v>
      </c>
      <c r="M338" s="262" t="s">
        <v>1671</v>
      </c>
      <c r="N338" s="290"/>
      <c r="O338" s="229"/>
      <c r="P338" s="312"/>
      <c r="Q338" s="312"/>
      <c r="R338" s="289"/>
      <c r="S338" s="381"/>
      <c r="T338" s="227"/>
      <c r="U338" s="248"/>
      <c r="V338" s="248"/>
      <c r="W338" s="248"/>
      <c r="X338" s="248"/>
      <c r="Y338" s="219"/>
      <c r="Z338" s="248"/>
      <c r="AA338" s="248"/>
      <c r="AB338" s="248"/>
      <c r="AC338" s="248"/>
      <c r="AD338" s="407"/>
      <c r="AE338" s="407"/>
      <c r="AF338" s="407"/>
      <c r="AG338" s="407"/>
      <c r="AH338" s="407"/>
      <c r="AI338" s="228" t="s">
        <v>2544</v>
      </c>
      <c r="AJ338" s="286" t="s">
        <v>2543</v>
      </c>
      <c r="AK338" s="228" t="s">
        <v>2542</v>
      </c>
      <c r="AL338" s="403"/>
      <c r="AM338" s="403"/>
      <c r="AN338" s="407"/>
      <c r="AO338" s="407"/>
      <c r="AP338" s="229"/>
      <c r="AQ338" s="406"/>
      <c r="AR338" s="207"/>
      <c r="AS338" s="207"/>
      <c r="AT338" s="207"/>
      <c r="AU338" s="207"/>
      <c r="AV338" s="207"/>
      <c r="AW338" s="207"/>
      <c r="AX338" s="207"/>
      <c r="AY338" s="207"/>
      <c r="AZ338" s="207"/>
      <c r="BA338" s="207"/>
      <c r="BB338" s="207"/>
      <c r="BC338" s="207"/>
      <c r="BD338" s="207"/>
      <c r="BE338" s="207"/>
      <c r="BF338" s="207"/>
      <c r="BG338" s="228"/>
      <c r="BH338" s="228"/>
      <c r="BI338" s="228"/>
      <c r="BJ338" s="246"/>
      <c r="BK338" s="207"/>
      <c r="BL338" s="228"/>
      <c r="BM338" s="228"/>
      <c r="BP338" s="204" t="s">
        <v>2823</v>
      </c>
      <c r="BY338" s="254"/>
      <c r="DN338" s="284"/>
      <c r="DO338" s="283"/>
      <c r="DP338" s="278"/>
      <c r="DQ338" s="282"/>
      <c r="DR338" s="281"/>
      <c r="DS338" s="280"/>
      <c r="DT338" s="279"/>
      <c r="DU338" s="278"/>
      <c r="DV338" s="194"/>
    </row>
    <row r="339" spans="1:126" ht="18.75">
      <c r="A339" s="207" t="s">
        <v>2548</v>
      </c>
      <c r="B339" s="227" t="s">
        <v>11652</v>
      </c>
      <c r="C339" s="385"/>
      <c r="D339" s="398"/>
      <c r="E339" s="224" t="str">
        <f t="shared" si="40"/>
        <v/>
      </c>
      <c r="F339" s="207" t="s">
        <v>11646</v>
      </c>
      <c r="G339" s="220" t="s">
        <v>11651</v>
      </c>
      <c r="H339" s="645" t="s">
        <v>11650</v>
      </c>
      <c r="I339" s="223"/>
      <c r="J339" s="225">
        <v>1</v>
      </c>
      <c r="K339" s="329">
        <v>5500</v>
      </c>
      <c r="L339" s="263">
        <f t="shared" si="41"/>
        <v>6050.0000000000009</v>
      </c>
      <c r="M339" s="262" t="s">
        <v>1671</v>
      </c>
      <c r="N339" s="290"/>
      <c r="O339" s="229"/>
      <c r="P339" s="312"/>
      <c r="Q339" s="312"/>
      <c r="R339" s="289"/>
      <c r="S339" s="381"/>
      <c r="T339" s="227"/>
      <c r="U339" s="248"/>
      <c r="V339" s="248"/>
      <c r="W339" s="248"/>
      <c r="X339" s="248"/>
      <c r="Y339" s="219"/>
      <c r="Z339" s="248"/>
      <c r="AA339" s="248"/>
      <c r="AB339" s="248"/>
      <c r="AC339" s="248"/>
      <c r="AD339" s="407"/>
      <c r="AE339" s="407"/>
      <c r="AF339" s="407"/>
      <c r="AG339" s="407"/>
      <c r="AH339" s="407"/>
      <c r="AI339" s="228" t="s">
        <v>2544</v>
      </c>
      <c r="AJ339" s="286" t="s">
        <v>2543</v>
      </c>
      <c r="AK339" s="228" t="s">
        <v>2542</v>
      </c>
      <c r="AL339" s="403"/>
      <c r="AM339" s="403"/>
      <c r="AN339" s="407"/>
      <c r="AO339" s="407"/>
      <c r="AP339" s="229"/>
      <c r="AQ339" s="406"/>
      <c r="AR339" s="207"/>
      <c r="AS339" s="207"/>
      <c r="AT339" s="207"/>
      <c r="AU339" s="207"/>
      <c r="AV339" s="207"/>
      <c r="AW339" s="207"/>
      <c r="AX339" s="207"/>
      <c r="AY339" s="207"/>
      <c r="AZ339" s="207"/>
      <c r="BA339" s="207"/>
      <c r="BB339" s="207"/>
      <c r="BC339" s="207"/>
      <c r="BD339" s="207"/>
      <c r="BE339" s="207"/>
      <c r="BF339" s="207"/>
      <c r="BG339" s="228"/>
      <c r="BH339" s="228"/>
      <c r="BI339" s="228"/>
      <c r="BJ339" s="246"/>
      <c r="BK339" s="207"/>
      <c r="BL339" s="228"/>
      <c r="BM339" s="228"/>
      <c r="BP339" s="204" t="s">
        <v>2823</v>
      </c>
      <c r="BY339" s="254"/>
      <c r="DN339" s="284"/>
      <c r="DO339" s="283"/>
      <c r="DP339" s="278"/>
      <c r="DQ339" s="282"/>
      <c r="DR339" s="281"/>
      <c r="DS339" s="280"/>
      <c r="DT339" s="279"/>
      <c r="DU339" s="278"/>
      <c r="DV339" s="194"/>
    </row>
    <row r="340" spans="1:126" ht="18.75">
      <c r="A340" s="207" t="s">
        <v>2548</v>
      </c>
      <c r="B340" s="226" t="s">
        <v>11649</v>
      </c>
      <c r="C340" s="385"/>
      <c r="D340" s="384"/>
      <c r="E340" s="224" t="str">
        <f t="shared" si="40"/>
        <v/>
      </c>
      <c r="F340" s="207" t="s">
        <v>11646</v>
      </c>
      <c r="G340" s="220" t="s">
        <v>11648</v>
      </c>
      <c r="H340" s="223" t="s">
        <v>11647</v>
      </c>
      <c r="I340" s="223"/>
      <c r="J340" s="225">
        <v>1</v>
      </c>
      <c r="K340" s="302">
        <v>10000</v>
      </c>
      <c r="L340" s="263">
        <f t="shared" si="41"/>
        <v>11000</v>
      </c>
      <c r="M340" s="262" t="s">
        <v>1671</v>
      </c>
      <c r="N340" s="644"/>
      <c r="O340" s="314"/>
      <c r="P340" s="328"/>
      <c r="Q340" s="312"/>
      <c r="R340" s="289"/>
      <c r="S340" s="381"/>
      <c r="T340" s="227"/>
      <c r="U340" s="248"/>
      <c r="V340" s="248"/>
      <c r="W340" s="248"/>
      <c r="X340" s="248"/>
      <c r="Y340" s="219"/>
      <c r="Z340" s="248"/>
      <c r="AA340" s="248"/>
      <c r="AB340" s="248"/>
      <c r="AC340" s="248"/>
      <c r="AD340" s="407"/>
      <c r="AE340" s="407"/>
      <c r="AF340" s="407"/>
      <c r="AG340" s="407"/>
      <c r="AH340" s="407"/>
      <c r="AI340" s="228" t="s">
        <v>2544</v>
      </c>
      <c r="AJ340" s="286" t="s">
        <v>2543</v>
      </c>
      <c r="AK340" s="228" t="s">
        <v>2542</v>
      </c>
      <c r="AL340" s="407"/>
      <c r="AM340" s="407"/>
      <c r="AN340" s="407"/>
      <c r="AO340" s="407"/>
      <c r="AP340" s="229"/>
      <c r="AQ340" s="406"/>
      <c r="AR340" s="207"/>
      <c r="AS340" s="207"/>
      <c r="AT340" s="207"/>
      <c r="AU340" s="207"/>
      <c r="AV340" s="207"/>
      <c r="AW340" s="207"/>
      <c r="AX340" s="207"/>
      <c r="AY340" s="207"/>
      <c r="AZ340" s="207"/>
      <c r="BA340" s="207"/>
      <c r="BB340" s="207"/>
      <c r="BC340" s="207"/>
      <c r="BD340" s="207"/>
      <c r="BE340" s="207"/>
      <c r="BF340" s="207"/>
      <c r="BG340" s="228"/>
      <c r="BH340" s="228"/>
      <c r="BI340" s="228"/>
      <c r="BJ340" s="246"/>
      <c r="BK340" s="207"/>
      <c r="BL340" s="228"/>
      <c r="BM340" s="228"/>
      <c r="BP340" s="204" t="s">
        <v>2823</v>
      </c>
      <c r="BY340" s="254"/>
      <c r="DN340" s="284"/>
      <c r="DO340" s="283"/>
      <c r="DP340" s="278"/>
      <c r="DQ340" s="282"/>
      <c r="DR340" s="281"/>
      <c r="DS340" s="280"/>
      <c r="DT340" s="279"/>
      <c r="DU340" s="278"/>
      <c r="DV340" s="194"/>
    </row>
    <row r="341" spans="1:126" ht="18.75">
      <c r="A341" s="207" t="s">
        <v>2548</v>
      </c>
      <c r="B341" s="226" t="s">
        <v>11645</v>
      </c>
      <c r="C341" s="385"/>
      <c r="D341" s="398"/>
      <c r="E341" s="224" t="str">
        <f t="shared" si="40"/>
        <v/>
      </c>
      <c r="F341" s="207" t="s">
        <v>11646</v>
      </c>
      <c r="G341" s="220" t="s">
        <v>11644</v>
      </c>
      <c r="H341" s="223" t="s">
        <v>11643</v>
      </c>
      <c r="I341" s="383"/>
      <c r="J341" s="225">
        <v>1</v>
      </c>
      <c r="K341" s="329">
        <v>5000</v>
      </c>
      <c r="L341" s="263">
        <f t="shared" si="41"/>
        <v>5500</v>
      </c>
      <c r="M341" s="262" t="s">
        <v>1671</v>
      </c>
      <c r="N341" s="290"/>
      <c r="O341" s="229"/>
      <c r="P341" s="312"/>
      <c r="Q341" s="312"/>
      <c r="R341" s="289"/>
      <c r="S341" s="381"/>
      <c r="T341" s="227"/>
      <c r="U341" s="248"/>
      <c r="V341" s="248"/>
      <c r="W341" s="248"/>
      <c r="X341" s="248"/>
      <c r="Y341" s="219"/>
      <c r="Z341" s="248"/>
      <c r="AA341" s="248"/>
      <c r="AB341" s="248"/>
      <c r="AC341" s="248"/>
      <c r="AD341" s="407"/>
      <c r="AE341" s="407"/>
      <c r="AF341" s="407"/>
      <c r="AG341" s="407"/>
      <c r="AH341" s="407"/>
      <c r="AI341" s="228" t="s">
        <v>2544</v>
      </c>
      <c r="AJ341" s="286" t="s">
        <v>2543</v>
      </c>
      <c r="AK341" s="228" t="s">
        <v>2542</v>
      </c>
      <c r="AL341" s="403"/>
      <c r="AM341" s="403"/>
      <c r="AN341" s="407"/>
      <c r="AO341" s="407"/>
      <c r="AP341" s="229"/>
      <c r="AQ341" s="406"/>
      <c r="AR341" s="207"/>
      <c r="AS341" s="207"/>
      <c r="AT341" s="207"/>
      <c r="AU341" s="207"/>
      <c r="AV341" s="207"/>
      <c r="AW341" s="207"/>
      <c r="AX341" s="207"/>
      <c r="AY341" s="207"/>
      <c r="AZ341" s="207"/>
      <c r="BA341" s="207"/>
      <c r="BB341" s="207"/>
      <c r="BC341" s="207"/>
      <c r="BD341" s="207"/>
      <c r="BE341" s="207"/>
      <c r="BF341" s="207"/>
      <c r="BG341" s="228"/>
      <c r="BH341" s="228"/>
      <c r="BI341" s="228"/>
      <c r="BJ341" s="246"/>
      <c r="BK341" s="207"/>
      <c r="BL341" s="228"/>
      <c r="BM341" s="228"/>
      <c r="BP341" s="204" t="s">
        <v>2823</v>
      </c>
      <c r="BY341" s="254"/>
      <c r="DN341" s="284"/>
      <c r="DO341" s="283"/>
      <c r="DP341" s="278"/>
      <c r="DQ341" s="282"/>
      <c r="DR341" s="281"/>
      <c r="DS341" s="280"/>
      <c r="DT341" s="279"/>
      <c r="DU341" s="278"/>
      <c r="DV341" s="194"/>
    </row>
    <row r="342" spans="1:126" ht="18.75">
      <c r="A342" s="207" t="s">
        <v>2548</v>
      </c>
      <c r="B342" s="342" t="s">
        <v>11642</v>
      </c>
      <c r="D342" s="264" t="s">
        <v>11641</v>
      </c>
      <c r="F342" s="207" t="s">
        <v>2549</v>
      </c>
      <c r="G342" s="220" t="s">
        <v>11640</v>
      </c>
      <c r="H342" s="223" t="s">
        <v>11639</v>
      </c>
      <c r="J342" s="222">
        <v>1</v>
      </c>
      <c r="K342" s="449">
        <v>20000</v>
      </c>
      <c r="L342" s="232">
        <f t="shared" si="41"/>
        <v>22000</v>
      </c>
      <c r="M342" s="262" t="s">
        <v>947</v>
      </c>
      <c r="O342" s="219" t="s">
        <v>11638</v>
      </c>
      <c r="P342" s="245"/>
      <c r="Q342" s="244"/>
      <c r="R342" s="272">
        <v>2500</v>
      </c>
      <c r="S342" s="427">
        <v>2500</v>
      </c>
      <c r="T342" s="219" t="s">
        <v>3771</v>
      </c>
      <c r="U342" s="248">
        <f>VLOOKUP(T342,'[1]段ボール 送料'!$H$16:$X$1013,16,FALSE)</f>
        <v>1495</v>
      </c>
      <c r="V342" s="248">
        <f>VLOOKUP(T342,'[1]段ボール 送料'!$H$16:$X$1013,13,FALSE)</f>
        <v>220</v>
      </c>
      <c r="W342" s="248">
        <f>VLOOKUP(T342,'[1]段ボール 送料'!$H$16:$X$1013,14,FALSE)</f>
        <v>215</v>
      </c>
      <c r="X342" s="248">
        <f>VLOOKUP(T342,'[1]段ボール 送料'!$H$16:$X$1013,15,FALSE)</f>
        <v>1060</v>
      </c>
      <c r="Y342" s="219"/>
      <c r="Z342" s="248"/>
      <c r="AA342" s="248"/>
      <c r="AB342" s="248"/>
      <c r="AC342" s="248"/>
      <c r="AD342" s="337"/>
      <c r="AE342" s="337"/>
      <c r="AF342" s="337"/>
      <c r="AG342" s="337"/>
      <c r="AH342" s="337"/>
      <c r="AI342" s="228" t="s">
        <v>2544</v>
      </c>
      <c r="AJ342" s="643" t="s">
        <v>2676</v>
      </c>
      <c r="AK342" s="445" t="s">
        <v>2675</v>
      </c>
      <c r="AL342" s="211">
        <v>4334</v>
      </c>
      <c r="AM342" s="211">
        <f>AN342+AO342</f>
        <v>1505</v>
      </c>
      <c r="AN342" s="337">
        <f>VLOOKUP(T342,'[1]段ボール 送料'!$H$16:$X$1013,6,FALSE)</f>
        <v>185</v>
      </c>
      <c r="AO342" s="337">
        <f>VLOOKUP(T342,'[1]段ボール 送料'!$H$16:$X$1013,17,FALSE)</f>
        <v>1320</v>
      </c>
      <c r="AP342" s="229" t="s">
        <v>11632</v>
      </c>
      <c r="AQ342" s="336"/>
      <c r="AR342" s="207"/>
      <c r="AS342" s="207"/>
      <c r="AT342" s="207"/>
      <c r="AU342" s="247">
        <f>SUBTOTAL(9,AR342:AT342)</f>
        <v>0</v>
      </c>
      <c r="AV342" s="248">
        <f>VLOOKUP(T342,'[1]段ボール 送料'!$H$16:$X$1013,11,FALSE)</f>
        <v>1435</v>
      </c>
      <c r="AW342" s="248"/>
      <c r="AX342" s="248"/>
      <c r="AY342" s="247">
        <f>SUBTOTAL(9,AV342:AX342)</f>
        <v>1435</v>
      </c>
      <c r="AZ342" s="247">
        <f t="shared" ref="AZ342:BC345" si="42">AR342+AV342</f>
        <v>1435</v>
      </c>
      <c r="BA342" s="247">
        <f t="shared" si="42"/>
        <v>0</v>
      </c>
      <c r="BB342" s="247">
        <f t="shared" si="42"/>
        <v>0</v>
      </c>
      <c r="BC342" s="247">
        <f t="shared" si="42"/>
        <v>1435</v>
      </c>
      <c r="BD342" s="207"/>
      <c r="BE342" s="207"/>
      <c r="BF342" s="207"/>
      <c r="BG342" s="445" t="s">
        <v>1703</v>
      </c>
      <c r="BH342" s="228"/>
      <c r="BI342" s="228"/>
      <c r="BJ342" s="246"/>
      <c r="BK342" s="436">
        <v>45292</v>
      </c>
      <c r="BL342" s="228"/>
      <c r="BM342" s="228"/>
      <c r="BX342" s="204" t="s">
        <v>1873</v>
      </c>
      <c r="BY342" s="254"/>
      <c r="CD342" s="202" t="s">
        <v>1769</v>
      </c>
      <c r="DN342" s="284"/>
      <c r="DO342" s="283"/>
      <c r="DP342" s="278"/>
      <c r="DQ342" s="282"/>
      <c r="DR342" s="281"/>
      <c r="DS342" s="280"/>
      <c r="DT342" s="279"/>
      <c r="DU342" s="278"/>
      <c r="DV342" s="194"/>
    </row>
    <row r="343" spans="1:126" ht="18.75">
      <c r="A343" s="207" t="s">
        <v>2548</v>
      </c>
      <c r="B343" s="342" t="s">
        <v>11637</v>
      </c>
      <c r="D343" s="264" t="s">
        <v>11636</v>
      </c>
      <c r="F343" s="207" t="s">
        <v>2549</v>
      </c>
      <c r="G343" s="220" t="s">
        <v>11635</v>
      </c>
      <c r="H343" s="223" t="s">
        <v>11634</v>
      </c>
      <c r="J343" s="222">
        <v>1</v>
      </c>
      <c r="K343" s="449">
        <v>20000</v>
      </c>
      <c r="L343" s="232">
        <f t="shared" si="41"/>
        <v>22000</v>
      </c>
      <c r="M343" s="262" t="s">
        <v>947</v>
      </c>
      <c r="O343" s="219" t="s">
        <v>11633</v>
      </c>
      <c r="P343" s="245"/>
      <c r="Q343" s="244"/>
      <c r="R343" s="272">
        <v>2800</v>
      </c>
      <c r="S343" s="427">
        <v>2800</v>
      </c>
      <c r="T343" s="219" t="s">
        <v>3771</v>
      </c>
      <c r="U343" s="248">
        <f>VLOOKUP(T343,'[1]段ボール 送料'!$H$16:$X$1013,16,FALSE)</f>
        <v>1495</v>
      </c>
      <c r="V343" s="248">
        <f>VLOOKUP(T343,'[1]段ボール 送料'!$H$16:$X$1013,13,FALSE)</f>
        <v>220</v>
      </c>
      <c r="W343" s="248">
        <f>VLOOKUP(T343,'[1]段ボール 送料'!$H$16:$X$1013,14,FALSE)</f>
        <v>215</v>
      </c>
      <c r="X343" s="248">
        <f>VLOOKUP(T343,'[1]段ボール 送料'!$H$16:$X$1013,15,FALSE)</f>
        <v>1060</v>
      </c>
      <c r="Y343" s="219"/>
      <c r="Z343" s="248"/>
      <c r="AA343" s="248"/>
      <c r="AB343" s="248"/>
      <c r="AC343" s="248"/>
      <c r="AD343" s="337"/>
      <c r="AE343" s="337"/>
      <c r="AF343" s="337"/>
      <c r="AG343" s="337"/>
      <c r="AH343" s="337"/>
      <c r="AI343" s="228" t="s">
        <v>2544</v>
      </c>
      <c r="AJ343" s="643" t="s">
        <v>2676</v>
      </c>
      <c r="AK343" s="445" t="s">
        <v>2675</v>
      </c>
      <c r="AL343" s="211">
        <v>4232</v>
      </c>
      <c r="AM343" s="211">
        <f>AN343+AO343</f>
        <v>1505</v>
      </c>
      <c r="AN343" s="337">
        <f>VLOOKUP(T343,'[1]段ボール 送料'!$H$16:$X$1013,6,FALSE)</f>
        <v>185</v>
      </c>
      <c r="AO343" s="337">
        <f>VLOOKUP(T343,'[1]段ボール 送料'!$H$16:$X$1013,17,FALSE)</f>
        <v>1320</v>
      </c>
      <c r="AP343" s="229" t="s">
        <v>11632</v>
      </c>
      <c r="AQ343" s="336"/>
      <c r="AR343" s="207"/>
      <c r="AS343" s="207"/>
      <c r="AT343" s="207"/>
      <c r="AU343" s="247">
        <f>SUBTOTAL(9,AR343:AT343)</f>
        <v>0</v>
      </c>
      <c r="AV343" s="248">
        <f>VLOOKUP(T343,'[1]段ボール 送料'!$H$16:$X$1013,11,FALSE)</f>
        <v>1435</v>
      </c>
      <c r="AW343" s="248"/>
      <c r="AX343" s="248"/>
      <c r="AY343" s="247">
        <f>SUBTOTAL(9,AV343:AX343)</f>
        <v>1435</v>
      </c>
      <c r="AZ343" s="247">
        <f t="shared" si="42"/>
        <v>1435</v>
      </c>
      <c r="BA343" s="247">
        <f t="shared" si="42"/>
        <v>0</v>
      </c>
      <c r="BB343" s="247">
        <f t="shared" si="42"/>
        <v>0</v>
      </c>
      <c r="BC343" s="247">
        <f t="shared" si="42"/>
        <v>1435</v>
      </c>
      <c r="BD343" s="207"/>
      <c r="BE343" s="207"/>
      <c r="BF343" s="207"/>
      <c r="BG343" s="445" t="s">
        <v>1703</v>
      </c>
      <c r="BH343" s="228"/>
      <c r="BI343" s="228"/>
      <c r="BJ343" s="246"/>
      <c r="BK343" s="436">
        <v>45292</v>
      </c>
      <c r="BL343" s="228"/>
      <c r="BM343" s="228"/>
      <c r="BX343" s="204" t="s">
        <v>1873</v>
      </c>
      <c r="BY343" s="254"/>
      <c r="CD343" s="202" t="s">
        <v>1769</v>
      </c>
      <c r="DN343" s="284"/>
      <c r="DO343" s="283"/>
      <c r="DP343" s="278"/>
      <c r="DQ343" s="282"/>
      <c r="DR343" s="281"/>
      <c r="DS343" s="280"/>
      <c r="DT343" s="279"/>
      <c r="DU343" s="278"/>
      <c r="DV343" s="194"/>
    </row>
    <row r="344" spans="1:126" ht="18.75">
      <c r="A344" s="207" t="s">
        <v>2548</v>
      </c>
      <c r="B344" s="342" t="s">
        <v>11631</v>
      </c>
      <c r="D344" s="264" t="s">
        <v>11630</v>
      </c>
      <c r="F344" s="207" t="s">
        <v>2549</v>
      </c>
      <c r="G344" s="220" t="s">
        <v>11629</v>
      </c>
      <c r="H344" s="223" t="s">
        <v>11624</v>
      </c>
      <c r="J344" s="222">
        <v>1</v>
      </c>
      <c r="K344" s="449">
        <v>18000</v>
      </c>
      <c r="L344" s="232">
        <f t="shared" si="41"/>
        <v>19800</v>
      </c>
      <c r="M344" s="288" t="s">
        <v>947</v>
      </c>
      <c r="O344" s="219" t="s">
        <v>11628</v>
      </c>
      <c r="P344" s="245"/>
      <c r="Q344" s="244"/>
      <c r="R344" s="272">
        <v>2500</v>
      </c>
      <c r="S344" s="427">
        <v>2500</v>
      </c>
      <c r="T344" s="219" t="s">
        <v>3771</v>
      </c>
      <c r="U344" s="248">
        <f>VLOOKUP(T344,'[1]段ボール 送料'!$H$16:$X$1013,16,FALSE)</f>
        <v>1495</v>
      </c>
      <c r="V344" s="248">
        <f>VLOOKUP(T344,'[1]段ボール 送料'!$H$16:$X$1013,13,FALSE)</f>
        <v>220</v>
      </c>
      <c r="W344" s="248">
        <f>VLOOKUP(T344,'[1]段ボール 送料'!$H$16:$X$1013,14,FALSE)</f>
        <v>215</v>
      </c>
      <c r="X344" s="248">
        <f>VLOOKUP(T344,'[1]段ボール 送料'!$H$16:$X$1013,15,FALSE)</f>
        <v>1060</v>
      </c>
      <c r="Y344" s="219"/>
      <c r="Z344" s="248"/>
      <c r="AA344" s="248"/>
      <c r="AB344" s="248"/>
      <c r="AC344" s="248"/>
      <c r="AD344" s="337"/>
      <c r="AE344" s="337"/>
      <c r="AF344" s="337"/>
      <c r="AG344" s="337"/>
      <c r="AH344" s="337"/>
      <c r="AI344" s="228" t="s">
        <v>2544</v>
      </c>
      <c r="AJ344" s="643" t="s">
        <v>2676</v>
      </c>
      <c r="AK344" s="445" t="s">
        <v>2675</v>
      </c>
      <c r="AL344" s="211">
        <v>3595</v>
      </c>
      <c r="AM344" s="211">
        <f>AN344+AO344</f>
        <v>1505</v>
      </c>
      <c r="AN344" s="337">
        <f>VLOOKUP(T344,'[1]段ボール 送料'!$H$16:$X$1013,6,FALSE)</f>
        <v>185</v>
      </c>
      <c r="AO344" s="337">
        <f>VLOOKUP(T344,'[1]段ボール 送料'!$H$16:$X$1013,17,FALSE)</f>
        <v>1320</v>
      </c>
      <c r="AP344" s="229" t="s">
        <v>4389</v>
      </c>
      <c r="AQ344" s="336"/>
      <c r="AR344" s="207"/>
      <c r="AS344" s="207"/>
      <c r="AT344" s="207"/>
      <c r="AU344" s="247">
        <f>SUBTOTAL(9,AR344:AT344)</f>
        <v>0</v>
      </c>
      <c r="AV344" s="248">
        <f>VLOOKUP(T344,'[1]段ボール 送料'!$H$16:$X$1013,11,FALSE)</f>
        <v>1435</v>
      </c>
      <c r="AW344" s="248"/>
      <c r="AX344" s="248"/>
      <c r="AY344" s="247">
        <f>SUBTOTAL(9,AV344:AX344)</f>
        <v>1435</v>
      </c>
      <c r="AZ344" s="247">
        <f t="shared" si="42"/>
        <v>1435</v>
      </c>
      <c r="BA344" s="247">
        <f t="shared" si="42"/>
        <v>0</v>
      </c>
      <c r="BB344" s="247">
        <f t="shared" si="42"/>
        <v>0</v>
      </c>
      <c r="BC344" s="247">
        <f t="shared" si="42"/>
        <v>1435</v>
      </c>
      <c r="BD344" s="207"/>
      <c r="BE344" s="207"/>
      <c r="BF344" s="207"/>
      <c r="BG344" s="445" t="s">
        <v>1703</v>
      </c>
      <c r="BH344" s="228"/>
      <c r="BI344" s="228"/>
      <c r="BJ344" s="246"/>
      <c r="BK344" s="436">
        <v>45292</v>
      </c>
      <c r="BL344" s="228"/>
      <c r="BM344" s="228"/>
      <c r="BX344" s="204" t="s">
        <v>1873</v>
      </c>
      <c r="BY344" s="254"/>
      <c r="CD344" s="202" t="s">
        <v>1769</v>
      </c>
      <c r="DN344" s="284"/>
      <c r="DO344" s="283"/>
      <c r="DP344" s="278"/>
      <c r="DQ344" s="282"/>
      <c r="DR344" s="281"/>
      <c r="DS344" s="280"/>
      <c r="DT344" s="279"/>
      <c r="DU344" s="278"/>
      <c r="DV344" s="194"/>
    </row>
    <row r="345" spans="1:126" ht="18.75">
      <c r="A345" s="207" t="s">
        <v>2548</v>
      </c>
      <c r="B345" s="342" t="s">
        <v>11627</v>
      </c>
      <c r="D345" s="264" t="s">
        <v>11626</v>
      </c>
      <c r="F345" s="207" t="s">
        <v>2549</v>
      </c>
      <c r="G345" s="220" t="s">
        <v>11625</v>
      </c>
      <c r="H345" s="223" t="s">
        <v>11624</v>
      </c>
      <c r="J345" s="222">
        <v>1</v>
      </c>
      <c r="K345" s="449">
        <v>18000</v>
      </c>
      <c r="L345" s="232">
        <f t="shared" si="41"/>
        <v>19800</v>
      </c>
      <c r="M345" s="288" t="s">
        <v>947</v>
      </c>
      <c r="O345" s="219" t="s">
        <v>11623</v>
      </c>
      <c r="P345" s="245"/>
      <c r="Q345" s="244"/>
      <c r="R345" s="272">
        <v>2500</v>
      </c>
      <c r="S345" s="427">
        <v>2500</v>
      </c>
      <c r="T345" s="219" t="s">
        <v>3771</v>
      </c>
      <c r="U345" s="248">
        <f>VLOOKUP(T345,'[1]段ボール 送料'!$H$16:$X$1013,16,FALSE)</f>
        <v>1495</v>
      </c>
      <c r="V345" s="248">
        <f>VLOOKUP(T345,'[1]段ボール 送料'!$H$16:$X$1013,13,FALSE)</f>
        <v>220</v>
      </c>
      <c r="W345" s="248">
        <f>VLOOKUP(T345,'[1]段ボール 送料'!$H$16:$X$1013,14,FALSE)</f>
        <v>215</v>
      </c>
      <c r="X345" s="248">
        <f>VLOOKUP(T345,'[1]段ボール 送料'!$H$16:$X$1013,15,FALSE)</f>
        <v>1060</v>
      </c>
      <c r="Y345" s="219"/>
      <c r="Z345" s="248"/>
      <c r="AA345" s="248"/>
      <c r="AB345" s="248"/>
      <c r="AC345" s="248"/>
      <c r="AD345" s="337"/>
      <c r="AE345" s="337"/>
      <c r="AF345" s="337"/>
      <c r="AG345" s="337"/>
      <c r="AH345" s="337"/>
      <c r="AI345" s="228" t="s">
        <v>2544</v>
      </c>
      <c r="AJ345" s="643" t="s">
        <v>2676</v>
      </c>
      <c r="AK345" s="445" t="s">
        <v>2675</v>
      </c>
      <c r="AL345" s="211">
        <v>3595</v>
      </c>
      <c r="AM345" s="211">
        <f>AN345+AO345</f>
        <v>1505</v>
      </c>
      <c r="AN345" s="337">
        <f>VLOOKUP(T345,'[1]段ボール 送料'!$H$16:$X$1013,6,FALSE)</f>
        <v>185</v>
      </c>
      <c r="AO345" s="337">
        <f>VLOOKUP(T345,'[1]段ボール 送料'!$H$16:$X$1013,17,FALSE)</f>
        <v>1320</v>
      </c>
      <c r="AP345" s="229" t="s">
        <v>4389</v>
      </c>
      <c r="AQ345" s="336"/>
      <c r="AR345" s="207"/>
      <c r="AS345" s="207"/>
      <c r="AT345" s="207"/>
      <c r="AU345" s="247">
        <f>SUBTOTAL(9,AR345:AT345)</f>
        <v>0</v>
      </c>
      <c r="AV345" s="248">
        <f>VLOOKUP(T345,'[1]段ボール 送料'!$H$16:$X$1013,11,FALSE)</f>
        <v>1435</v>
      </c>
      <c r="AW345" s="248"/>
      <c r="AX345" s="248"/>
      <c r="AY345" s="247">
        <f>SUBTOTAL(9,AV345:AX345)</f>
        <v>1435</v>
      </c>
      <c r="AZ345" s="247">
        <f t="shared" si="42"/>
        <v>1435</v>
      </c>
      <c r="BA345" s="247">
        <f t="shared" si="42"/>
        <v>0</v>
      </c>
      <c r="BB345" s="247">
        <f t="shared" si="42"/>
        <v>0</v>
      </c>
      <c r="BC345" s="247">
        <f t="shared" si="42"/>
        <v>1435</v>
      </c>
      <c r="BD345" s="207"/>
      <c r="BE345" s="207"/>
      <c r="BF345" s="207"/>
      <c r="BG345" s="445" t="s">
        <v>1703</v>
      </c>
      <c r="BH345" s="228"/>
      <c r="BI345" s="228"/>
      <c r="BJ345" s="246"/>
      <c r="BK345" s="436">
        <v>45292</v>
      </c>
      <c r="BL345" s="228"/>
      <c r="BM345" s="228"/>
      <c r="BX345" s="204" t="s">
        <v>1873</v>
      </c>
      <c r="BY345" s="254"/>
      <c r="CD345" s="202" t="s">
        <v>1769</v>
      </c>
      <c r="DN345" s="284"/>
      <c r="DO345" s="283"/>
      <c r="DP345" s="278"/>
      <c r="DQ345" s="282"/>
      <c r="DR345" s="281"/>
      <c r="DS345" s="280"/>
      <c r="DT345" s="279"/>
      <c r="DU345" s="278"/>
      <c r="DV345" s="194"/>
    </row>
    <row r="346" spans="1:126" ht="18.75">
      <c r="A346" s="339"/>
      <c r="B346" s="227" t="s">
        <v>11622</v>
      </c>
      <c r="C346" s="420"/>
      <c r="D346" s="638"/>
      <c r="E346" s="634"/>
      <c r="F346" s="641"/>
      <c r="G346" s="220" t="s">
        <v>11621</v>
      </c>
      <c r="H346" s="223" t="s">
        <v>11620</v>
      </c>
      <c r="I346" s="219" t="s">
        <v>39</v>
      </c>
      <c r="J346" s="222">
        <v>1</v>
      </c>
      <c r="K346" s="633">
        <v>30000</v>
      </c>
      <c r="L346" s="232">
        <f t="shared" si="41"/>
        <v>33000</v>
      </c>
      <c r="M346" s="262" t="s">
        <v>947</v>
      </c>
      <c r="O346" s="219" t="s">
        <v>11619</v>
      </c>
      <c r="P346" s="245"/>
      <c r="Q346" s="244"/>
      <c r="R346" s="261">
        <v>10000</v>
      </c>
      <c r="S346" s="242">
        <v>10000</v>
      </c>
      <c r="T346" s="219" t="s">
        <v>11618</v>
      </c>
      <c r="U346" s="248">
        <f>VLOOKUP(T346,'[1]段ボール 送料'!$H$16:$X$1013,16,FALSE)</f>
        <v>1970</v>
      </c>
      <c r="V346" s="248">
        <f>VLOOKUP(T346,'[1]段ボール 送料'!$H$16:$X$1013,13,FALSE)</f>
        <v>235</v>
      </c>
      <c r="W346" s="248">
        <f>VLOOKUP(T346,'[1]段ボール 送料'!$H$16:$X$1013,14,FALSE)</f>
        <v>255</v>
      </c>
      <c r="X346" s="248">
        <f>VLOOKUP(T346,'[1]段ボール 送料'!$H$16:$X$1013,15,FALSE)</f>
        <v>1480</v>
      </c>
      <c r="Y346" s="219"/>
      <c r="Z346" s="287"/>
      <c r="AA346" s="287"/>
      <c r="AB346" s="287"/>
      <c r="AC346" s="287"/>
      <c r="AD346" s="211"/>
      <c r="AE346" s="211"/>
      <c r="AF346" s="211"/>
      <c r="AG346" s="211"/>
      <c r="AH346" s="211"/>
      <c r="AI346" s="213" t="s">
        <v>2714</v>
      </c>
      <c r="AJ346" s="286" t="s">
        <v>2543</v>
      </c>
      <c r="AK346" s="268" t="s">
        <v>2742</v>
      </c>
      <c r="AL346" s="211">
        <v>5252</v>
      </c>
      <c r="AM346" s="211">
        <f>AN346+AO346</f>
        <v>3555</v>
      </c>
      <c r="AN346" s="337">
        <f>VLOOKUP(T346,'[1]段ボール 送料'!$H$16:$X$1013,6,FALSE)</f>
        <v>605</v>
      </c>
      <c r="AO346" s="337">
        <f>VLOOKUP(T346,'[1]段ボール 送料'!$H$16:$X$1013,17,FALSE)</f>
        <v>2950</v>
      </c>
      <c r="AP346" s="229" t="s">
        <v>11525</v>
      </c>
      <c r="AQ346" s="444">
        <v>1</v>
      </c>
      <c r="AR346" s="207"/>
      <c r="AS346" s="207"/>
      <c r="AT346" s="207"/>
      <c r="AU346" s="207"/>
      <c r="AV346" s="207"/>
      <c r="AW346" s="207"/>
      <c r="AX346" s="207"/>
      <c r="AY346" s="207"/>
      <c r="AZ346" s="207"/>
      <c r="BA346" s="207"/>
      <c r="BB346" s="207"/>
      <c r="BC346" s="207"/>
      <c r="BD346" s="207"/>
      <c r="BE346" s="207"/>
      <c r="BF346" s="207"/>
      <c r="BG346" s="228"/>
      <c r="BH346" s="228" t="s">
        <v>1703</v>
      </c>
      <c r="BI346" s="228"/>
      <c r="BJ346" s="246"/>
      <c r="BK346" s="208" t="s">
        <v>11534</v>
      </c>
      <c r="BL346" s="228"/>
      <c r="BM346" s="228"/>
      <c r="CV346" s="200" t="s">
        <v>1769</v>
      </c>
      <c r="DN346" s="284"/>
      <c r="DO346" s="283"/>
      <c r="DP346" s="278"/>
      <c r="DQ346" s="278"/>
      <c r="DR346" s="281"/>
      <c r="DS346" s="280"/>
      <c r="DT346" s="280"/>
      <c r="DU346" s="278"/>
    </row>
    <row r="347" spans="1:126" ht="18.75">
      <c r="A347" s="207" t="s">
        <v>2683</v>
      </c>
      <c r="B347" s="227" t="s">
        <v>11617</v>
      </c>
      <c r="D347" s="398"/>
      <c r="E347" s="397" t="str">
        <f t="shared" ref="E347:E353" si="43">MID(D347,8,10)</f>
        <v/>
      </c>
      <c r="F347" s="207" t="s">
        <v>2549</v>
      </c>
      <c r="G347" s="220" t="s">
        <v>11616</v>
      </c>
      <c r="H347" s="223" t="s">
        <v>11615</v>
      </c>
      <c r="J347" s="225">
        <v>1</v>
      </c>
      <c r="K347" s="610">
        <v>8000</v>
      </c>
      <c r="L347" s="263">
        <f t="shared" si="41"/>
        <v>8800</v>
      </c>
      <c r="M347" s="262" t="s">
        <v>1671</v>
      </c>
      <c r="O347" s="219" t="s">
        <v>11589</v>
      </c>
      <c r="P347" s="245"/>
      <c r="Q347" s="244"/>
      <c r="R347" s="261"/>
      <c r="S347" s="242"/>
      <c r="T347" s="219"/>
      <c r="U347" s="287"/>
      <c r="V347" s="287"/>
      <c r="W347" s="287"/>
      <c r="X347" s="287"/>
      <c r="Y347" s="219"/>
      <c r="Z347" s="287"/>
      <c r="AA347" s="287"/>
      <c r="AB347" s="287"/>
      <c r="AC347" s="287"/>
      <c r="AD347" s="211"/>
      <c r="AE347" s="211"/>
      <c r="AF347" s="211"/>
      <c r="AG347" s="211"/>
      <c r="AH347" s="211"/>
      <c r="AI347" s="213" t="s">
        <v>2544</v>
      </c>
      <c r="AJ347" s="286" t="s">
        <v>2543</v>
      </c>
      <c r="AK347" s="228" t="s">
        <v>2542</v>
      </c>
      <c r="AN347" s="211"/>
      <c r="AO347" s="211"/>
      <c r="AP347" s="229" t="s">
        <v>11614</v>
      </c>
      <c r="AQ347" s="285"/>
      <c r="AR347" s="207"/>
      <c r="AS347" s="207"/>
      <c r="AT347" s="207"/>
      <c r="AU347" s="207"/>
      <c r="AV347" s="207"/>
      <c r="AW347" s="207"/>
      <c r="AX347" s="207"/>
      <c r="AY347" s="207"/>
      <c r="AZ347" s="207"/>
      <c r="BA347" s="207"/>
      <c r="BB347" s="207"/>
      <c r="BC347" s="207"/>
      <c r="BD347" s="207"/>
      <c r="BE347" s="207"/>
      <c r="BF347" s="207"/>
      <c r="BG347" s="228"/>
      <c r="BH347" s="228"/>
      <c r="BI347" s="228"/>
      <c r="BJ347" s="246"/>
      <c r="BK347" s="255"/>
      <c r="BL347" s="228"/>
      <c r="BM347" s="228"/>
      <c r="BP347" s="204" t="s">
        <v>1702</v>
      </c>
      <c r="BY347" s="254"/>
      <c r="DN347" s="284"/>
      <c r="DO347" s="283"/>
      <c r="DP347" s="278"/>
      <c r="DQ347" s="282"/>
      <c r="DR347" s="281"/>
      <c r="DS347" s="280"/>
      <c r="DT347" s="279"/>
      <c r="DU347" s="278"/>
      <c r="DV347" s="194"/>
    </row>
    <row r="348" spans="1:126" ht="18.75">
      <c r="A348" s="207" t="s">
        <v>11610</v>
      </c>
      <c r="B348" s="227" t="s">
        <v>11613</v>
      </c>
      <c r="C348" s="385"/>
      <c r="D348" s="398"/>
      <c r="E348" s="397" t="str">
        <f t="shared" si="43"/>
        <v/>
      </c>
      <c r="F348" s="207" t="s">
        <v>934</v>
      </c>
      <c r="G348" s="220" t="s">
        <v>11612</v>
      </c>
      <c r="H348" s="223" t="s">
        <v>11611</v>
      </c>
      <c r="J348" s="225">
        <v>1</v>
      </c>
      <c r="K348" s="610">
        <v>15000</v>
      </c>
      <c r="L348" s="263">
        <f t="shared" si="41"/>
        <v>16500</v>
      </c>
      <c r="M348" s="262" t="s">
        <v>1671</v>
      </c>
      <c r="O348" s="219" t="s">
        <v>11589</v>
      </c>
      <c r="P348" s="245"/>
      <c r="Q348" s="244"/>
      <c r="R348" s="261"/>
      <c r="S348" s="242"/>
      <c r="T348" s="219" t="s">
        <v>3191</v>
      </c>
      <c r="U348" s="248">
        <f>VLOOKUP(T348,'[1]段ボール 送料'!$H$16:$X$1013,16,FALSE)</f>
        <v>1130</v>
      </c>
      <c r="V348" s="248">
        <f>VLOOKUP(T348,'[1]段ボール 送料'!$H$16:$X$1013,13,FALSE)</f>
        <v>265</v>
      </c>
      <c r="W348" s="248">
        <f>VLOOKUP(T348,'[1]段ボール 送料'!$H$16:$X$1013,14,FALSE)</f>
        <v>265</v>
      </c>
      <c r="X348" s="248">
        <f>VLOOKUP(T348,'[1]段ボール 送料'!$H$16:$X$1013,15,FALSE)</f>
        <v>600</v>
      </c>
      <c r="Y348" s="219"/>
      <c r="Z348" s="287"/>
      <c r="AA348" s="287"/>
      <c r="AB348" s="287"/>
      <c r="AC348" s="287"/>
      <c r="AD348" s="337"/>
      <c r="AE348" s="337"/>
      <c r="AF348" s="337"/>
      <c r="AG348" s="337"/>
      <c r="AH348" s="337"/>
      <c r="AI348" s="213" t="s">
        <v>2544</v>
      </c>
      <c r="AJ348" s="286" t="s">
        <v>2543</v>
      </c>
      <c r="AK348" s="228" t="s">
        <v>2542</v>
      </c>
      <c r="AL348" s="211">
        <v>2528</v>
      </c>
      <c r="AM348" s="211">
        <f>AN348+AO348</f>
        <v>1318</v>
      </c>
      <c r="AN348" s="337">
        <f>VLOOKUP(T348,'[1]段ボール 送料'!$H$16:$X$1013,6,FALSE)</f>
        <v>138</v>
      </c>
      <c r="AO348" s="337">
        <f>VLOOKUP(T348,'[1]段ボール 送料'!$H$16:$X$1013,17,FALSE)</f>
        <v>1180</v>
      </c>
      <c r="AP348" s="229" t="s">
        <v>11606</v>
      </c>
      <c r="AQ348" s="336"/>
      <c r="AR348" s="207"/>
      <c r="AS348" s="207"/>
      <c r="AT348" s="207"/>
      <c r="AU348" s="207"/>
      <c r="AV348" s="207"/>
      <c r="AW348" s="207"/>
      <c r="AX348" s="207"/>
      <c r="AY348" s="207"/>
      <c r="AZ348" s="207"/>
      <c r="BA348" s="207"/>
      <c r="BB348" s="207"/>
      <c r="BC348" s="207"/>
      <c r="BD348" s="207"/>
      <c r="BE348" s="207"/>
      <c r="BF348" s="207"/>
      <c r="BG348" s="228"/>
      <c r="BH348" s="228"/>
      <c r="BI348" s="228"/>
      <c r="BJ348" s="246"/>
      <c r="BK348" s="255"/>
      <c r="BL348" s="228"/>
      <c r="BM348" s="228"/>
      <c r="BP348" s="204" t="s">
        <v>1702</v>
      </c>
      <c r="BY348" s="254"/>
      <c r="CT348" s="200" t="s">
        <v>3786</v>
      </c>
      <c r="DN348" s="284"/>
      <c r="DO348" s="283"/>
      <c r="DP348" s="278"/>
      <c r="DQ348" s="282"/>
      <c r="DR348" s="281"/>
      <c r="DS348" s="280"/>
      <c r="DT348" s="279"/>
      <c r="DU348" s="278"/>
      <c r="DV348" s="194"/>
    </row>
    <row r="349" spans="1:126" ht="18.75">
      <c r="A349" s="207" t="s">
        <v>11610</v>
      </c>
      <c r="B349" s="227" t="s">
        <v>11609</v>
      </c>
      <c r="D349" s="398"/>
      <c r="E349" s="397" t="str">
        <f t="shared" si="43"/>
        <v/>
      </c>
      <c r="F349" s="207" t="s">
        <v>934</v>
      </c>
      <c r="G349" s="220" t="s">
        <v>11608</v>
      </c>
      <c r="H349" s="223" t="s">
        <v>11607</v>
      </c>
      <c r="J349" s="225">
        <v>1</v>
      </c>
      <c r="K349" s="610">
        <v>12000</v>
      </c>
      <c r="L349" s="263">
        <f t="shared" si="41"/>
        <v>13200.000000000002</v>
      </c>
      <c r="M349" s="262" t="s">
        <v>947</v>
      </c>
      <c r="O349" s="219" t="s">
        <v>11589</v>
      </c>
      <c r="P349" s="245"/>
      <c r="Q349" s="244"/>
      <c r="R349" s="261"/>
      <c r="S349" s="242"/>
      <c r="T349" s="219"/>
      <c r="U349" s="287"/>
      <c r="V349" s="287"/>
      <c r="W349" s="287"/>
      <c r="X349" s="287"/>
      <c r="Y349" s="219"/>
      <c r="Z349" s="287"/>
      <c r="AA349" s="287"/>
      <c r="AB349" s="287"/>
      <c r="AC349" s="287"/>
      <c r="AD349" s="211"/>
      <c r="AE349" s="211"/>
      <c r="AF349" s="211"/>
      <c r="AG349" s="211"/>
      <c r="AH349" s="211"/>
      <c r="AI349" s="213" t="s">
        <v>2544</v>
      </c>
      <c r="AJ349" s="286" t="s">
        <v>2543</v>
      </c>
      <c r="AK349" s="228" t="s">
        <v>2542</v>
      </c>
      <c r="AN349" s="211"/>
      <c r="AO349" s="211"/>
      <c r="AP349" s="229" t="s">
        <v>11606</v>
      </c>
      <c r="AQ349" s="285"/>
      <c r="AR349" s="207"/>
      <c r="AS349" s="207"/>
      <c r="AT349" s="207"/>
      <c r="AU349" s="207"/>
      <c r="AV349" s="207"/>
      <c r="AW349" s="207"/>
      <c r="AX349" s="207"/>
      <c r="AY349" s="207"/>
      <c r="AZ349" s="207"/>
      <c r="BA349" s="207"/>
      <c r="BB349" s="207"/>
      <c r="BC349" s="207"/>
      <c r="BD349" s="207"/>
      <c r="BE349" s="207"/>
      <c r="BF349" s="207"/>
      <c r="BG349" s="228"/>
      <c r="BH349" s="228"/>
      <c r="BI349" s="228"/>
      <c r="BJ349" s="246"/>
      <c r="BK349" s="255"/>
      <c r="BL349" s="228"/>
      <c r="BM349" s="228"/>
      <c r="BP349" s="204" t="s">
        <v>1702</v>
      </c>
      <c r="BY349" s="254"/>
      <c r="DN349" s="284"/>
      <c r="DO349" s="283"/>
      <c r="DP349" s="278"/>
      <c r="DQ349" s="282"/>
      <c r="DR349" s="281"/>
      <c r="DS349" s="280"/>
      <c r="DT349" s="279"/>
      <c r="DU349" s="278"/>
      <c r="DV349" s="194"/>
    </row>
    <row r="350" spans="1:126" ht="18.75">
      <c r="A350" s="207" t="s">
        <v>11605</v>
      </c>
      <c r="B350" s="227" t="s">
        <v>11604</v>
      </c>
      <c r="D350" s="398"/>
      <c r="E350" s="397" t="str">
        <f t="shared" si="43"/>
        <v/>
      </c>
      <c r="F350" s="207" t="s">
        <v>934</v>
      </c>
      <c r="G350" s="220" t="s">
        <v>11603</v>
      </c>
      <c r="H350" s="223" t="s">
        <v>11602</v>
      </c>
      <c r="J350" s="225">
        <v>1</v>
      </c>
      <c r="K350" s="610">
        <v>13000</v>
      </c>
      <c r="L350" s="263">
        <f t="shared" si="41"/>
        <v>14300.000000000002</v>
      </c>
      <c r="M350" s="262" t="s">
        <v>947</v>
      </c>
      <c r="O350" s="219" t="s">
        <v>11589</v>
      </c>
      <c r="P350" s="245"/>
      <c r="Q350" s="244"/>
      <c r="R350" s="261"/>
      <c r="S350" s="242"/>
      <c r="T350" s="219"/>
      <c r="U350" s="287"/>
      <c r="V350" s="287"/>
      <c r="W350" s="287"/>
      <c r="X350" s="287"/>
      <c r="Y350" s="219"/>
      <c r="Z350" s="287"/>
      <c r="AA350" s="287"/>
      <c r="AB350" s="287"/>
      <c r="AC350" s="287"/>
      <c r="AD350" s="211"/>
      <c r="AE350" s="211"/>
      <c r="AF350" s="211"/>
      <c r="AG350" s="211"/>
      <c r="AH350" s="211"/>
      <c r="AI350" s="213" t="s">
        <v>2544</v>
      </c>
      <c r="AJ350" s="286" t="s">
        <v>2543</v>
      </c>
      <c r="AK350" s="228" t="s">
        <v>2542</v>
      </c>
      <c r="AN350" s="211"/>
      <c r="AO350" s="211"/>
      <c r="AP350" s="229" t="s">
        <v>11601</v>
      </c>
      <c r="AQ350" s="285"/>
      <c r="AR350" s="207"/>
      <c r="AS350" s="207"/>
      <c r="AT350" s="207"/>
      <c r="AU350" s="207"/>
      <c r="AV350" s="207"/>
      <c r="AW350" s="207"/>
      <c r="AX350" s="207"/>
      <c r="AY350" s="207"/>
      <c r="AZ350" s="207"/>
      <c r="BA350" s="207"/>
      <c r="BB350" s="207"/>
      <c r="BC350" s="207"/>
      <c r="BD350" s="207"/>
      <c r="BE350" s="207"/>
      <c r="BF350" s="207"/>
      <c r="BG350" s="228"/>
      <c r="BH350" s="228"/>
      <c r="BI350" s="228"/>
      <c r="BJ350" s="246"/>
      <c r="BK350" s="255"/>
      <c r="BL350" s="228"/>
      <c r="BM350" s="228"/>
      <c r="BP350" s="204" t="s">
        <v>1702</v>
      </c>
      <c r="BY350" s="254"/>
      <c r="DN350" s="284"/>
      <c r="DO350" s="283"/>
      <c r="DP350" s="278"/>
      <c r="DQ350" s="282"/>
      <c r="DR350" s="281"/>
      <c r="DS350" s="280"/>
      <c r="DT350" s="279"/>
      <c r="DU350" s="278"/>
      <c r="DV350" s="194"/>
    </row>
    <row r="351" spans="1:126" ht="18.75">
      <c r="A351" s="207" t="s">
        <v>2683</v>
      </c>
      <c r="B351" s="227" t="s">
        <v>11600</v>
      </c>
      <c r="D351" s="398"/>
      <c r="E351" s="397" t="str">
        <f t="shared" si="43"/>
        <v/>
      </c>
      <c r="F351" s="207" t="s">
        <v>2549</v>
      </c>
      <c r="G351" s="220" t="s">
        <v>11599</v>
      </c>
      <c r="H351" s="223" t="s">
        <v>11598</v>
      </c>
      <c r="J351" s="225">
        <v>1</v>
      </c>
      <c r="K351" s="610">
        <v>12000</v>
      </c>
      <c r="L351" s="263">
        <f t="shared" si="41"/>
        <v>13200.000000000002</v>
      </c>
      <c r="M351" s="262" t="s">
        <v>947</v>
      </c>
      <c r="O351" s="219" t="s">
        <v>11589</v>
      </c>
      <c r="P351" s="245"/>
      <c r="Q351" s="244"/>
      <c r="R351" s="261"/>
      <c r="S351" s="242"/>
      <c r="T351" s="219"/>
      <c r="U351" s="287"/>
      <c r="V351" s="287"/>
      <c r="W351" s="287"/>
      <c r="X351" s="287"/>
      <c r="Y351" s="219"/>
      <c r="Z351" s="287"/>
      <c r="AA351" s="287"/>
      <c r="AB351" s="287"/>
      <c r="AC351" s="287"/>
      <c r="AD351" s="211"/>
      <c r="AE351" s="211"/>
      <c r="AF351" s="211"/>
      <c r="AG351" s="211"/>
      <c r="AH351" s="211"/>
      <c r="AI351" s="213" t="s">
        <v>2544</v>
      </c>
      <c r="AJ351" s="286" t="s">
        <v>2543</v>
      </c>
      <c r="AK351" s="228" t="s">
        <v>2542</v>
      </c>
      <c r="AN351" s="211"/>
      <c r="AO351" s="211"/>
      <c r="AP351" s="229" t="s">
        <v>11597</v>
      </c>
      <c r="AQ351" s="285"/>
      <c r="AR351" s="207"/>
      <c r="AS351" s="207"/>
      <c r="AT351" s="207"/>
      <c r="AU351" s="207"/>
      <c r="AV351" s="207"/>
      <c r="AW351" s="207"/>
      <c r="AX351" s="207"/>
      <c r="AY351" s="207"/>
      <c r="AZ351" s="207"/>
      <c r="BA351" s="207"/>
      <c r="BB351" s="207"/>
      <c r="BC351" s="207"/>
      <c r="BD351" s="207"/>
      <c r="BE351" s="207"/>
      <c r="BF351" s="207"/>
      <c r="BG351" s="228"/>
      <c r="BH351" s="228"/>
      <c r="BI351" s="228"/>
      <c r="BJ351" s="246"/>
      <c r="BK351" s="255"/>
      <c r="BL351" s="228"/>
      <c r="BM351" s="228"/>
      <c r="BP351" s="204" t="s">
        <v>1702</v>
      </c>
      <c r="BY351" s="254"/>
      <c r="DN351" s="284"/>
      <c r="DO351" s="283"/>
      <c r="DP351" s="278"/>
      <c r="DQ351" s="282"/>
      <c r="DR351" s="281"/>
      <c r="DS351" s="280"/>
      <c r="DT351" s="279"/>
      <c r="DU351" s="278"/>
      <c r="DV351" s="194"/>
    </row>
    <row r="352" spans="1:126" ht="18.75">
      <c r="A352" s="207" t="s">
        <v>2683</v>
      </c>
      <c r="B352" s="227" t="s">
        <v>11596</v>
      </c>
      <c r="D352" s="398"/>
      <c r="E352" s="397" t="str">
        <f t="shared" si="43"/>
        <v/>
      </c>
      <c r="F352" s="207" t="s">
        <v>2549</v>
      </c>
      <c r="G352" s="220" t="s">
        <v>11595</v>
      </c>
      <c r="H352" s="223" t="s">
        <v>11594</v>
      </c>
      <c r="J352" s="225">
        <v>1</v>
      </c>
      <c r="K352" s="212">
        <v>11000</v>
      </c>
      <c r="L352" s="263">
        <f t="shared" si="41"/>
        <v>12100.000000000002</v>
      </c>
      <c r="M352" s="262" t="s">
        <v>947</v>
      </c>
      <c r="O352" s="219" t="s">
        <v>11589</v>
      </c>
      <c r="P352" s="245"/>
      <c r="Q352" s="244"/>
      <c r="R352" s="261"/>
      <c r="S352" s="242"/>
      <c r="T352" s="219"/>
      <c r="U352" s="287"/>
      <c r="V352" s="287"/>
      <c r="W352" s="287"/>
      <c r="X352" s="287"/>
      <c r="Y352" s="219"/>
      <c r="Z352" s="287"/>
      <c r="AA352" s="287"/>
      <c r="AB352" s="287"/>
      <c r="AC352" s="287"/>
      <c r="AD352" s="211"/>
      <c r="AE352" s="211"/>
      <c r="AF352" s="211"/>
      <c r="AG352" s="211"/>
      <c r="AH352" s="211"/>
      <c r="AI352" s="213" t="s">
        <v>2544</v>
      </c>
      <c r="AJ352" s="286" t="s">
        <v>2543</v>
      </c>
      <c r="AK352" s="228" t="s">
        <v>2542</v>
      </c>
      <c r="AN352" s="211"/>
      <c r="AO352" s="211"/>
      <c r="AP352" s="229" t="s">
        <v>1706</v>
      </c>
      <c r="AQ352" s="285"/>
      <c r="AR352" s="207"/>
      <c r="AS352" s="207"/>
      <c r="AT352" s="207"/>
      <c r="AU352" s="207"/>
      <c r="AV352" s="207"/>
      <c r="AW352" s="207"/>
      <c r="AX352" s="207"/>
      <c r="AY352" s="207"/>
      <c r="AZ352" s="207"/>
      <c r="BA352" s="207"/>
      <c r="BB352" s="207"/>
      <c r="BC352" s="207"/>
      <c r="BD352" s="207"/>
      <c r="BE352" s="207"/>
      <c r="BF352" s="207"/>
      <c r="BG352" s="228"/>
      <c r="BH352" s="228"/>
      <c r="BI352" s="228"/>
      <c r="BJ352" s="246" t="s">
        <v>2673</v>
      </c>
      <c r="BK352" s="255"/>
      <c r="BL352" s="228"/>
      <c r="BM352" s="228"/>
      <c r="BP352" s="204" t="s">
        <v>1702</v>
      </c>
      <c r="BY352" s="254"/>
      <c r="DN352" s="284"/>
      <c r="DO352" s="283"/>
      <c r="DP352" s="278"/>
      <c r="DQ352" s="282"/>
      <c r="DR352" s="281"/>
      <c r="DS352" s="280"/>
      <c r="DT352" s="279"/>
      <c r="DU352" s="278"/>
      <c r="DV352" s="194"/>
    </row>
    <row r="353" spans="1:126" ht="18.75">
      <c r="A353" s="207" t="s">
        <v>11593</v>
      </c>
      <c r="B353" s="227" t="s">
        <v>11592</v>
      </c>
      <c r="D353" s="398"/>
      <c r="E353" s="397" t="str">
        <f t="shared" si="43"/>
        <v/>
      </c>
      <c r="F353" s="207" t="s">
        <v>886</v>
      </c>
      <c r="G353" s="220" t="s">
        <v>11591</v>
      </c>
      <c r="H353" s="223" t="s">
        <v>11590</v>
      </c>
      <c r="J353" s="225">
        <v>1</v>
      </c>
      <c r="K353" s="610">
        <v>22000</v>
      </c>
      <c r="L353" s="263">
        <f t="shared" si="41"/>
        <v>24200.000000000004</v>
      </c>
      <c r="M353" s="262" t="s">
        <v>947</v>
      </c>
      <c r="O353" s="219" t="s">
        <v>11589</v>
      </c>
      <c r="P353" s="245"/>
      <c r="Q353" s="244"/>
      <c r="R353" s="261"/>
      <c r="S353" s="242"/>
      <c r="T353" s="219"/>
      <c r="U353" s="287"/>
      <c r="V353" s="287"/>
      <c r="W353" s="287"/>
      <c r="X353" s="287"/>
      <c r="Y353" s="219"/>
      <c r="Z353" s="287"/>
      <c r="AA353" s="287"/>
      <c r="AB353" s="287"/>
      <c r="AC353" s="287"/>
      <c r="AD353" s="211"/>
      <c r="AE353" s="211"/>
      <c r="AF353" s="211"/>
      <c r="AG353" s="211"/>
      <c r="AH353" s="211"/>
      <c r="AI353" s="213" t="s">
        <v>2714</v>
      </c>
      <c r="AJ353" s="286" t="s">
        <v>2543</v>
      </c>
      <c r="AK353" s="228" t="s">
        <v>2742</v>
      </c>
      <c r="AN353" s="211"/>
      <c r="AO353" s="211"/>
      <c r="AP353" s="229" t="s">
        <v>11588</v>
      </c>
      <c r="AQ353" s="285"/>
      <c r="AR353" s="207"/>
      <c r="AS353" s="207"/>
      <c r="AT353" s="207"/>
      <c r="AU353" s="207"/>
      <c r="AV353" s="207"/>
      <c r="AW353" s="207"/>
      <c r="AX353" s="207"/>
      <c r="AY353" s="207"/>
      <c r="AZ353" s="207"/>
      <c r="BA353" s="207"/>
      <c r="BB353" s="207"/>
      <c r="BC353" s="207"/>
      <c r="BD353" s="207"/>
      <c r="BE353" s="207"/>
      <c r="BF353" s="207"/>
      <c r="BG353" s="228"/>
      <c r="BH353" s="228" t="s">
        <v>1703</v>
      </c>
      <c r="BI353" s="228"/>
      <c r="BJ353" s="246"/>
      <c r="BK353" s="255"/>
      <c r="BL353" s="228"/>
      <c r="BM353" s="228"/>
      <c r="BP353" s="204" t="s">
        <v>1702</v>
      </c>
      <c r="BY353" s="254"/>
      <c r="DN353" s="284"/>
      <c r="DO353" s="283"/>
      <c r="DP353" s="278"/>
      <c r="DQ353" s="282"/>
      <c r="DR353" s="281"/>
      <c r="DS353" s="280"/>
      <c r="DT353" s="279"/>
      <c r="DU353" s="278"/>
      <c r="DV353" s="194"/>
    </row>
    <row r="354" spans="1:126" ht="18.75">
      <c r="A354" s="207" t="s">
        <v>11583</v>
      </c>
      <c r="B354" s="227" t="s">
        <v>11587</v>
      </c>
      <c r="F354" s="207" t="s">
        <v>886</v>
      </c>
      <c r="G354" s="220" t="s">
        <v>11586</v>
      </c>
      <c r="H354" s="223" t="s">
        <v>11585</v>
      </c>
      <c r="J354" s="222">
        <v>1</v>
      </c>
      <c r="K354" s="449">
        <v>41000</v>
      </c>
      <c r="L354" s="232">
        <f t="shared" si="41"/>
        <v>45100.000000000007</v>
      </c>
      <c r="M354" s="288" t="s">
        <v>947</v>
      </c>
      <c r="O354" s="219" t="s">
        <v>11584</v>
      </c>
      <c r="P354" s="347"/>
      <c r="Q354" s="346"/>
      <c r="R354" s="272">
        <v>5500</v>
      </c>
      <c r="S354" s="242">
        <v>5500</v>
      </c>
      <c r="T354" s="426" t="s">
        <v>11578</v>
      </c>
      <c r="U354" s="422">
        <f>V354+W354+X354</f>
        <v>1600</v>
      </c>
      <c r="V354" s="422">
        <v>240</v>
      </c>
      <c r="W354" s="422">
        <v>250</v>
      </c>
      <c r="X354" s="422">
        <v>1110</v>
      </c>
      <c r="Y354" s="219" t="s">
        <v>11577</v>
      </c>
      <c r="Z354" s="248">
        <f>VLOOKUP(Y354,'[1]段ボール 送料'!$H$16:$X$1013,16,FALSE)</f>
        <v>1280</v>
      </c>
      <c r="AA354" s="248">
        <f>VLOOKUP(Y354,'[1]段ボール 送料'!$H$16:$X$1013,13,FALSE)</f>
        <v>430</v>
      </c>
      <c r="AB354" s="248">
        <f>VLOOKUP(Y354,'[1]段ボール 送料'!$H$16:$X$1013,14,FALSE)</f>
        <v>430</v>
      </c>
      <c r="AC354" s="248">
        <f>VLOOKUP(Y354,'[1]段ボール 送料'!$H$16:$X$1013,15,FALSE)</f>
        <v>420</v>
      </c>
      <c r="AD354" s="337"/>
      <c r="AE354" s="337"/>
      <c r="AF354" s="337"/>
      <c r="AG354" s="337"/>
      <c r="AH354" s="337"/>
      <c r="AI354" s="213" t="s">
        <v>2714</v>
      </c>
      <c r="AJ354" s="286" t="s">
        <v>2676</v>
      </c>
      <c r="AK354" s="228" t="s">
        <v>2675</v>
      </c>
      <c r="AL354" s="211">
        <v>12861</v>
      </c>
      <c r="AM354" s="211">
        <f t="shared" ref="AM354:AM368" si="44">AN354+AO354</f>
        <v>2611</v>
      </c>
      <c r="AN354" s="443">
        <v>231</v>
      </c>
      <c r="AO354" s="443">
        <f>1350+1030</f>
        <v>2380</v>
      </c>
      <c r="AP354" s="229" t="s">
        <v>5114</v>
      </c>
      <c r="AQ354" s="336"/>
      <c r="AR354" s="207"/>
      <c r="AS354" s="207"/>
      <c r="AT354" s="207"/>
      <c r="AU354" s="247">
        <f>SUBTOTAL(9,AR354:AT354)</f>
        <v>0</v>
      </c>
      <c r="AV354" s="248" t="e">
        <f>VLOOKUP(T354,'[1]段ボール 送料'!$H$16:$X$1013,11,FALSE)</f>
        <v>#N/A</v>
      </c>
      <c r="AW354" s="248">
        <f>VLOOKUP(Y354,'[1]段ボール 送料'!$H$16:$X$1013,11,FALSE)</f>
        <v>790</v>
      </c>
      <c r="AX354" s="248"/>
      <c r="AY354" s="247" t="e">
        <f>SUBTOTAL(9,AV354:AX354)</f>
        <v>#N/A</v>
      </c>
      <c r="AZ354" s="247" t="e">
        <f t="shared" ref="AZ354:BC355" si="45">AR354+AV354</f>
        <v>#N/A</v>
      </c>
      <c r="BA354" s="247">
        <f t="shared" si="45"/>
        <v>790</v>
      </c>
      <c r="BB354" s="247">
        <f t="shared" si="45"/>
        <v>0</v>
      </c>
      <c r="BC354" s="247" t="e">
        <f t="shared" si="45"/>
        <v>#N/A</v>
      </c>
      <c r="BD354" s="207"/>
      <c r="BE354" s="207"/>
      <c r="BF354" s="207"/>
      <c r="BG354" s="228" t="s">
        <v>1703</v>
      </c>
      <c r="BH354" s="228" t="s">
        <v>1703</v>
      </c>
      <c r="BI354" s="228"/>
      <c r="BJ354" s="246"/>
      <c r="BK354" s="436">
        <v>45292</v>
      </c>
      <c r="BL354" s="228"/>
      <c r="BM354" s="228"/>
      <c r="BX354" s="204" t="s">
        <v>1873</v>
      </c>
      <c r="BY354" s="254"/>
      <c r="CD354" s="202" t="s">
        <v>1769</v>
      </c>
      <c r="DN354" s="284"/>
      <c r="DO354" s="283"/>
      <c r="DP354" s="278"/>
      <c r="DQ354" s="282"/>
      <c r="DR354" s="281"/>
      <c r="DS354" s="280"/>
      <c r="DT354" s="279"/>
      <c r="DU354" s="278"/>
      <c r="DV354" s="194"/>
    </row>
    <row r="355" spans="1:126" ht="18.75">
      <c r="A355" s="207" t="s">
        <v>11583</v>
      </c>
      <c r="B355" s="227" t="s">
        <v>11582</v>
      </c>
      <c r="F355" s="207" t="s">
        <v>3036</v>
      </c>
      <c r="G355" s="220" t="s">
        <v>11581</v>
      </c>
      <c r="H355" s="223" t="s">
        <v>11580</v>
      </c>
      <c r="J355" s="222">
        <v>1</v>
      </c>
      <c r="K355" s="449">
        <v>53000</v>
      </c>
      <c r="L355" s="232">
        <f t="shared" si="41"/>
        <v>58300.000000000007</v>
      </c>
      <c r="M355" s="262" t="s">
        <v>947</v>
      </c>
      <c r="O355" s="219" t="s">
        <v>11579</v>
      </c>
      <c r="P355" s="245"/>
      <c r="Q355" s="244"/>
      <c r="R355" s="261">
        <v>8000</v>
      </c>
      <c r="S355" s="242">
        <v>8000</v>
      </c>
      <c r="T355" s="426" t="s">
        <v>11578</v>
      </c>
      <c r="U355" s="422">
        <f>V355+W355+X355</f>
        <v>1790</v>
      </c>
      <c r="V355" s="422">
        <v>260</v>
      </c>
      <c r="W355" s="422">
        <v>260</v>
      </c>
      <c r="X355" s="422">
        <v>1270</v>
      </c>
      <c r="Y355" s="219" t="s">
        <v>11577</v>
      </c>
      <c r="Z355" s="248">
        <f>VLOOKUP(Y355,'[1]段ボール 送料'!$H$16:$X$1013,16,FALSE)</f>
        <v>1280</v>
      </c>
      <c r="AA355" s="248">
        <f>VLOOKUP(Y355,'[1]段ボール 送料'!$H$16:$X$1013,13,FALSE)</f>
        <v>430</v>
      </c>
      <c r="AB355" s="248">
        <f>VLOOKUP(Y355,'[1]段ボール 送料'!$H$16:$X$1013,14,FALSE)</f>
        <v>430</v>
      </c>
      <c r="AC355" s="248">
        <f>VLOOKUP(Y355,'[1]段ボール 送料'!$H$16:$X$1013,15,FALSE)</f>
        <v>420</v>
      </c>
      <c r="AD355" s="337"/>
      <c r="AE355" s="337"/>
      <c r="AF355" s="337"/>
      <c r="AG355" s="337"/>
      <c r="AH355" s="337"/>
      <c r="AI355" s="213" t="s">
        <v>2711</v>
      </c>
      <c r="AJ355" s="286" t="s">
        <v>2676</v>
      </c>
      <c r="AK355" s="228" t="s">
        <v>2675</v>
      </c>
      <c r="AL355" s="211">
        <v>16630</v>
      </c>
      <c r="AM355" s="211">
        <f t="shared" si="44"/>
        <v>3761</v>
      </c>
      <c r="AN355" s="443">
        <v>231</v>
      </c>
      <c r="AO355" s="443">
        <f>2500+1030</f>
        <v>3530</v>
      </c>
      <c r="AP355" s="229" t="s">
        <v>5114</v>
      </c>
      <c r="AQ355" s="336"/>
      <c r="AR355" s="207"/>
      <c r="AS355" s="207"/>
      <c r="AT355" s="207"/>
      <c r="AU355" s="247">
        <f>SUBTOTAL(9,AR355:AT355)</f>
        <v>0</v>
      </c>
      <c r="AV355" s="248" t="e">
        <f>VLOOKUP(T355,'[1]段ボール 送料'!$H$16:$X$1013,11,FALSE)</f>
        <v>#N/A</v>
      </c>
      <c r="AW355" s="248">
        <f>VLOOKUP(Y355,'[1]段ボール 送料'!$H$16:$X$1013,11,FALSE)</f>
        <v>790</v>
      </c>
      <c r="AX355" s="248"/>
      <c r="AY355" s="247" t="e">
        <f>SUBTOTAL(9,AV355:AX355)</f>
        <v>#N/A</v>
      </c>
      <c r="AZ355" s="247" t="e">
        <f t="shared" si="45"/>
        <v>#N/A</v>
      </c>
      <c r="BA355" s="247">
        <f t="shared" si="45"/>
        <v>790</v>
      </c>
      <c r="BB355" s="247">
        <f t="shared" si="45"/>
        <v>0</v>
      </c>
      <c r="BC355" s="247" t="e">
        <f t="shared" si="45"/>
        <v>#N/A</v>
      </c>
      <c r="BD355" s="207"/>
      <c r="BE355" s="207"/>
      <c r="BF355" s="207"/>
      <c r="BG355" s="228" t="s">
        <v>1703</v>
      </c>
      <c r="BH355" s="228" t="s">
        <v>1703</v>
      </c>
      <c r="BI355" s="228"/>
      <c r="BJ355" s="246"/>
      <c r="BK355" s="436">
        <v>45292</v>
      </c>
      <c r="BL355" s="228"/>
      <c r="BM355" s="228"/>
      <c r="BX355" s="204" t="s">
        <v>1873</v>
      </c>
      <c r="BY355" s="254"/>
      <c r="CD355" s="202" t="s">
        <v>1769</v>
      </c>
      <c r="DN355" s="284"/>
      <c r="DO355" s="283"/>
      <c r="DP355" s="278"/>
      <c r="DQ355" s="282"/>
      <c r="DR355" s="281"/>
      <c r="DS355" s="280"/>
      <c r="DT355" s="279"/>
      <c r="DU355" s="278"/>
      <c r="DV355" s="194"/>
    </row>
    <row r="356" spans="1:126" ht="18.75">
      <c r="A356" s="207" t="s">
        <v>2683</v>
      </c>
      <c r="B356" s="227" t="s">
        <v>11576</v>
      </c>
      <c r="F356" s="207" t="s">
        <v>2549</v>
      </c>
      <c r="G356" s="220" t="s">
        <v>11575</v>
      </c>
      <c r="H356" s="223" t="s">
        <v>11574</v>
      </c>
      <c r="J356" s="222">
        <v>1</v>
      </c>
      <c r="K356" s="610">
        <v>30000</v>
      </c>
      <c r="L356" s="232">
        <f t="shared" si="41"/>
        <v>33000</v>
      </c>
      <c r="M356" s="262" t="s">
        <v>1671</v>
      </c>
      <c r="O356" s="219"/>
      <c r="P356" s="245"/>
      <c r="Q356" s="244"/>
      <c r="R356" s="261">
        <v>530</v>
      </c>
      <c r="S356" s="242">
        <v>530</v>
      </c>
      <c r="T356" s="219" t="s">
        <v>4823</v>
      </c>
      <c r="U356" s="248">
        <f>VLOOKUP(T356,'[1]段ボール 送料'!$H$16:$X$1013,16,FALSE)</f>
        <v>1000</v>
      </c>
      <c r="V356" s="248">
        <f>VLOOKUP(T356,'[1]段ボール 送料'!$H$16:$X$1013,13,FALSE)</f>
        <v>380</v>
      </c>
      <c r="W356" s="248">
        <f>VLOOKUP(T356,'[1]段ボール 送料'!$H$16:$X$1013,14,FALSE)</f>
        <v>230</v>
      </c>
      <c r="X356" s="248">
        <f>VLOOKUP(T356,'[1]段ボール 送料'!$H$16:$X$1013,15,FALSE)</f>
        <v>390</v>
      </c>
      <c r="Y356" s="219"/>
      <c r="Z356" s="248"/>
      <c r="AA356" s="248"/>
      <c r="AB356" s="248"/>
      <c r="AC356" s="248"/>
      <c r="AD356" s="337"/>
      <c r="AE356" s="337"/>
      <c r="AF356" s="337"/>
      <c r="AG356" s="337"/>
      <c r="AH356" s="337"/>
      <c r="AI356" s="213" t="s">
        <v>2544</v>
      </c>
      <c r="AJ356" s="286" t="s">
        <v>2543</v>
      </c>
      <c r="AK356" s="228" t="s">
        <v>2542</v>
      </c>
      <c r="AL356" s="211">
        <v>3266</v>
      </c>
      <c r="AM356" s="211">
        <f t="shared" si="44"/>
        <v>1055</v>
      </c>
      <c r="AN356" s="337">
        <f>VLOOKUP(T356,'[1]段ボール 送料'!$H$16:$X$1013,6,FALSE)</f>
        <v>165</v>
      </c>
      <c r="AO356" s="337">
        <f>VLOOKUP(T356,'[1]段ボール 送料'!$H$16:$X$1013,17,FALSE)</f>
        <v>890</v>
      </c>
      <c r="AP356" s="229" t="s">
        <v>1706</v>
      </c>
      <c r="AQ356" s="336"/>
      <c r="AR356" s="207"/>
      <c r="AS356" s="207"/>
      <c r="AT356" s="207"/>
      <c r="AU356" s="207"/>
      <c r="AV356" s="207"/>
      <c r="AW356" s="207"/>
      <c r="AX356" s="207"/>
      <c r="AY356" s="207"/>
      <c r="AZ356" s="207"/>
      <c r="BA356" s="207"/>
      <c r="BB356" s="207"/>
      <c r="BC356" s="207"/>
      <c r="BD356" s="207"/>
      <c r="BE356" s="207"/>
      <c r="BF356" s="207"/>
      <c r="BG356" s="228"/>
      <c r="BH356" s="228"/>
      <c r="BI356" s="228"/>
      <c r="BJ356" s="246"/>
      <c r="BK356" s="265" t="s">
        <v>2409</v>
      </c>
      <c r="BL356" s="228"/>
      <c r="BM356" s="228"/>
      <c r="BX356" s="204" t="s">
        <v>1873</v>
      </c>
      <c r="BY356" s="203" t="s">
        <v>1769</v>
      </c>
      <c r="DN356" s="284"/>
      <c r="DO356" s="283"/>
      <c r="DP356" s="278"/>
      <c r="DQ356" s="282"/>
      <c r="DR356" s="281"/>
      <c r="DS356" s="280"/>
      <c r="DT356" s="279"/>
      <c r="DU356" s="278"/>
      <c r="DV356" s="194"/>
    </row>
    <row r="357" spans="1:126" ht="18.75">
      <c r="A357" s="207" t="s">
        <v>2683</v>
      </c>
      <c r="B357" s="227" t="s">
        <v>11573</v>
      </c>
      <c r="F357" s="207" t="s">
        <v>2549</v>
      </c>
      <c r="G357" s="220" t="s">
        <v>11572</v>
      </c>
      <c r="H357" s="223" t="s">
        <v>11571</v>
      </c>
      <c r="J357" s="222">
        <v>1</v>
      </c>
      <c r="K357" s="610">
        <v>18000</v>
      </c>
      <c r="L357" s="232">
        <f t="shared" si="41"/>
        <v>19800</v>
      </c>
      <c r="M357" s="262" t="s">
        <v>1671</v>
      </c>
      <c r="O357" s="219"/>
      <c r="P357" s="245"/>
      <c r="Q357" s="244"/>
      <c r="R357" s="261">
        <v>370</v>
      </c>
      <c r="S357" s="242">
        <v>370</v>
      </c>
      <c r="T357" s="219" t="s">
        <v>3803</v>
      </c>
      <c r="U357" s="248">
        <f>VLOOKUP(T357,'[1]段ボール 送料'!$H$16:$X$1013,16,FALSE)</f>
        <v>1075</v>
      </c>
      <c r="V357" s="248">
        <f>VLOOKUP(T357,'[1]段ボール 送料'!$H$16:$X$1013,13,FALSE)</f>
        <v>655</v>
      </c>
      <c r="W357" s="248">
        <f>VLOOKUP(T357,'[1]段ボール 送料'!$H$16:$X$1013,14,FALSE)</f>
        <v>295</v>
      </c>
      <c r="X357" s="248">
        <f>VLOOKUP(T357,'[1]段ボール 送料'!$H$16:$X$1013,15,FALSE)</f>
        <v>125</v>
      </c>
      <c r="Y357" s="219"/>
      <c r="Z357" s="248"/>
      <c r="AA357" s="248"/>
      <c r="AB357" s="248"/>
      <c r="AC357" s="248"/>
      <c r="AD357" s="337"/>
      <c r="AE357" s="337"/>
      <c r="AF357" s="337"/>
      <c r="AG357" s="337"/>
      <c r="AH357" s="337"/>
      <c r="AI357" s="213" t="s">
        <v>2544</v>
      </c>
      <c r="AJ357" s="286" t="s">
        <v>2543</v>
      </c>
      <c r="AK357" s="228" t="s">
        <v>2542</v>
      </c>
      <c r="AL357" s="211">
        <v>1506</v>
      </c>
      <c r="AM357" s="211">
        <f t="shared" si="44"/>
        <v>1312</v>
      </c>
      <c r="AN357" s="337">
        <f>VLOOKUP(T357,'[1]段ボール 送料'!$H$16:$X$1013,6,FALSE)</f>
        <v>132</v>
      </c>
      <c r="AO357" s="337">
        <f>VLOOKUP(T357,'[1]段ボール 送料'!$H$16:$X$1013,17,FALSE)</f>
        <v>1180</v>
      </c>
      <c r="AP357" s="229" t="s">
        <v>1706</v>
      </c>
      <c r="AQ357" s="336"/>
      <c r="AR357" s="207"/>
      <c r="AS357" s="207"/>
      <c r="AT357" s="207"/>
      <c r="AU357" s="207"/>
      <c r="AV357" s="207"/>
      <c r="AW357" s="207"/>
      <c r="AX357" s="207"/>
      <c r="AY357" s="207"/>
      <c r="AZ357" s="207"/>
      <c r="BA357" s="207"/>
      <c r="BB357" s="207"/>
      <c r="BC357" s="207"/>
      <c r="BD357" s="207"/>
      <c r="BE357" s="207"/>
      <c r="BF357" s="207"/>
      <c r="BG357" s="228"/>
      <c r="BH357" s="228"/>
      <c r="BI357" s="228"/>
      <c r="BJ357" s="246"/>
      <c r="BK357" s="265" t="s">
        <v>2409</v>
      </c>
      <c r="BL357" s="228"/>
      <c r="BM357" s="228"/>
      <c r="BX357" s="204" t="s">
        <v>1873</v>
      </c>
      <c r="BY357" s="203" t="s">
        <v>1769</v>
      </c>
      <c r="DN357" s="284"/>
      <c r="DO357" s="283"/>
      <c r="DP357" s="278"/>
      <c r="DQ357" s="282"/>
      <c r="DR357" s="281"/>
      <c r="DS357" s="280"/>
      <c r="DT357" s="279"/>
      <c r="DU357" s="278"/>
      <c r="DV357" s="194"/>
    </row>
    <row r="358" spans="1:126" ht="18.75">
      <c r="A358" s="207" t="s">
        <v>11570</v>
      </c>
      <c r="B358" s="227" t="s">
        <v>11569</v>
      </c>
      <c r="F358" s="207" t="s">
        <v>2549</v>
      </c>
      <c r="G358" s="220" t="s">
        <v>11568</v>
      </c>
      <c r="H358" s="223" t="s">
        <v>11567</v>
      </c>
      <c r="J358" s="222">
        <v>1</v>
      </c>
      <c r="K358" s="610">
        <v>10000</v>
      </c>
      <c r="L358" s="232">
        <f t="shared" si="41"/>
        <v>11000</v>
      </c>
      <c r="M358" s="262" t="s">
        <v>1671</v>
      </c>
      <c r="O358" s="219"/>
      <c r="P358" s="245"/>
      <c r="Q358" s="244"/>
      <c r="R358" s="261">
        <v>250</v>
      </c>
      <c r="S358" s="242">
        <v>250</v>
      </c>
      <c r="T358" s="219" t="s">
        <v>3304</v>
      </c>
      <c r="U358" s="248">
        <f>VLOOKUP(T358,'[1]段ボール 送料'!$H$16:$X$1013,16,FALSE)</f>
        <v>840</v>
      </c>
      <c r="V358" s="248">
        <f>VLOOKUP(T358,'[1]段ボール 送料'!$H$16:$X$1013,13,FALSE)</f>
        <v>260</v>
      </c>
      <c r="W358" s="248">
        <f>VLOOKUP(T358,'[1]段ボール 送料'!$H$16:$X$1013,14,FALSE)</f>
        <v>260</v>
      </c>
      <c r="X358" s="248">
        <f>VLOOKUP(T358,'[1]段ボール 送料'!$H$16:$X$1013,15,FALSE)</f>
        <v>320</v>
      </c>
      <c r="Y358" s="219"/>
      <c r="Z358" s="248"/>
      <c r="AA358" s="248"/>
      <c r="AB358" s="248"/>
      <c r="AC358" s="248"/>
      <c r="AD358" s="337"/>
      <c r="AE358" s="337"/>
      <c r="AF358" s="337"/>
      <c r="AG358" s="337"/>
      <c r="AH358" s="337"/>
      <c r="AI358" s="213" t="s">
        <v>2544</v>
      </c>
      <c r="AJ358" s="286" t="s">
        <v>2543</v>
      </c>
      <c r="AK358" s="228" t="s">
        <v>2542</v>
      </c>
      <c r="AL358" s="211">
        <v>1759</v>
      </c>
      <c r="AM358" s="211">
        <f t="shared" si="44"/>
        <v>973</v>
      </c>
      <c r="AN358" s="337">
        <f>VLOOKUP(T358,'[1]段ボール 送料'!$H$16:$X$1013,6,FALSE)</f>
        <v>83</v>
      </c>
      <c r="AO358" s="337">
        <f>VLOOKUP(T358,'[1]段ボール 送料'!$H$16:$X$1013,17,FALSE)</f>
        <v>890</v>
      </c>
      <c r="AP358" s="229" t="s">
        <v>1706</v>
      </c>
      <c r="AQ358" s="336"/>
      <c r="AR358" s="207"/>
      <c r="AS358" s="207"/>
      <c r="AT358" s="207"/>
      <c r="AU358" s="207"/>
      <c r="AV358" s="207"/>
      <c r="AW358" s="207"/>
      <c r="AX358" s="207"/>
      <c r="AY358" s="207"/>
      <c r="AZ358" s="207"/>
      <c r="BA358" s="207"/>
      <c r="BB358" s="207"/>
      <c r="BC358" s="207"/>
      <c r="BD358" s="207"/>
      <c r="BE358" s="207"/>
      <c r="BF358" s="207"/>
      <c r="BG358" s="228"/>
      <c r="BH358" s="228"/>
      <c r="BI358" s="228"/>
      <c r="BJ358" s="246"/>
      <c r="BK358" s="265" t="s">
        <v>2409</v>
      </c>
      <c r="BL358" s="228"/>
      <c r="BM358" s="228"/>
      <c r="BX358" s="204" t="s">
        <v>1873</v>
      </c>
      <c r="BY358" s="203" t="s">
        <v>1769</v>
      </c>
      <c r="DN358" s="284"/>
      <c r="DO358" s="283"/>
      <c r="DP358" s="278"/>
      <c r="DQ358" s="282"/>
      <c r="DR358" s="281"/>
      <c r="DS358" s="280"/>
      <c r="DT358" s="279"/>
      <c r="DU358" s="278"/>
      <c r="DV358" s="194"/>
    </row>
    <row r="359" spans="1:126" ht="18.75">
      <c r="A359" s="339"/>
      <c r="B359" s="342" t="s">
        <v>11566</v>
      </c>
      <c r="C359" s="420"/>
      <c r="D359" s="638"/>
      <c r="E359" s="634"/>
      <c r="F359" s="339"/>
      <c r="G359" s="220" t="s">
        <v>11565</v>
      </c>
      <c r="H359" s="642" t="s">
        <v>11560</v>
      </c>
      <c r="J359" s="222">
        <v>1</v>
      </c>
      <c r="K359" s="633">
        <v>35000</v>
      </c>
      <c r="L359" s="232">
        <f t="shared" si="41"/>
        <v>38500</v>
      </c>
      <c r="M359" s="262" t="s">
        <v>947</v>
      </c>
      <c r="O359" s="219" t="s">
        <v>11551</v>
      </c>
      <c r="P359" s="245"/>
      <c r="Q359" s="244"/>
      <c r="R359" s="640">
        <v>3900</v>
      </c>
      <c r="S359" s="639">
        <v>3900</v>
      </c>
      <c r="T359" s="426" t="s">
        <v>11559</v>
      </c>
      <c r="U359" s="422">
        <f>SUM(V359:X359)</f>
        <v>1780</v>
      </c>
      <c r="V359" s="422">
        <v>375</v>
      </c>
      <c r="W359" s="422">
        <v>315</v>
      </c>
      <c r="X359" s="422">
        <v>1090</v>
      </c>
      <c r="Y359" s="219"/>
      <c r="Z359" s="287"/>
      <c r="AA359" s="287"/>
      <c r="AB359" s="287"/>
      <c r="AC359" s="287"/>
      <c r="AD359" s="211"/>
      <c r="AE359" s="211"/>
      <c r="AF359" s="211"/>
      <c r="AG359" s="211"/>
      <c r="AH359" s="211"/>
      <c r="AI359" s="213" t="s">
        <v>2717</v>
      </c>
      <c r="AJ359" s="286" t="s">
        <v>2543</v>
      </c>
      <c r="AK359" s="268" t="s">
        <v>2742</v>
      </c>
      <c r="AL359" s="211">
        <v>8429</v>
      </c>
      <c r="AM359" s="211">
        <f t="shared" si="44"/>
        <v>2781</v>
      </c>
      <c r="AN359" s="443">
        <v>281</v>
      </c>
      <c r="AO359" s="443">
        <v>2500</v>
      </c>
      <c r="AP359" s="229" t="s">
        <v>11545</v>
      </c>
      <c r="AQ359" s="444">
        <v>1</v>
      </c>
      <c r="AR359" s="207"/>
      <c r="AS359" s="207"/>
      <c r="AT359" s="207"/>
      <c r="AU359" s="207"/>
      <c r="AV359" s="207"/>
      <c r="AW359" s="207"/>
      <c r="AX359" s="207"/>
      <c r="AY359" s="207"/>
      <c r="AZ359" s="207"/>
      <c r="BA359" s="207"/>
      <c r="BB359" s="207"/>
      <c r="BC359" s="207"/>
      <c r="BD359" s="207"/>
      <c r="BE359" s="207"/>
      <c r="BF359" s="207"/>
      <c r="BG359" s="228"/>
      <c r="BH359" s="228" t="s">
        <v>1703</v>
      </c>
      <c r="BI359" s="228"/>
      <c r="BJ359" s="246"/>
      <c r="BK359" s="208" t="s">
        <v>11534</v>
      </c>
      <c r="BL359" s="228"/>
      <c r="BM359" s="228"/>
      <c r="CV359" s="200" t="s">
        <v>1769</v>
      </c>
      <c r="DN359" s="284"/>
      <c r="DO359" s="283"/>
      <c r="DP359" s="278"/>
      <c r="DQ359" s="278"/>
      <c r="DR359" s="281"/>
      <c r="DS359" s="280"/>
      <c r="DT359" s="280"/>
      <c r="DU359" s="278"/>
    </row>
    <row r="360" spans="1:126" ht="18.75">
      <c r="A360" s="339"/>
      <c r="B360" s="342" t="s">
        <v>11564</v>
      </c>
      <c r="C360" s="420"/>
      <c r="D360" s="638"/>
      <c r="E360" s="634"/>
      <c r="F360" s="641"/>
      <c r="G360" s="220" t="s">
        <v>11563</v>
      </c>
      <c r="H360" s="223" t="s">
        <v>11556</v>
      </c>
      <c r="J360" s="222">
        <v>1</v>
      </c>
      <c r="K360" s="633">
        <v>18000</v>
      </c>
      <c r="L360" s="232">
        <f t="shared" si="41"/>
        <v>19800</v>
      </c>
      <c r="M360" s="262" t="s">
        <v>947</v>
      </c>
      <c r="O360" s="219" t="s">
        <v>11555</v>
      </c>
      <c r="P360" s="245"/>
      <c r="Q360" s="244"/>
      <c r="R360" s="272">
        <v>1800</v>
      </c>
      <c r="S360" s="242">
        <v>1800</v>
      </c>
      <c r="T360" s="219" t="s">
        <v>4282</v>
      </c>
      <c r="U360" s="248">
        <f>VLOOKUP(T360,'[1]段ボール 送料'!$H$16:$X$1013,16,FALSE)</f>
        <v>1495</v>
      </c>
      <c r="V360" s="248">
        <f>VLOOKUP(T360,'[1]段ボール 送料'!$H$16:$X$1013,13,FALSE)</f>
        <v>220</v>
      </c>
      <c r="W360" s="248">
        <f>VLOOKUP(T360,'[1]段ボール 送料'!$H$16:$X$1013,14,FALSE)</f>
        <v>215</v>
      </c>
      <c r="X360" s="248">
        <f>VLOOKUP(T360,'[1]段ボール 送料'!$H$16:$X$1013,15,FALSE)</f>
        <v>1060</v>
      </c>
      <c r="Y360" s="219"/>
      <c r="Z360" s="287"/>
      <c r="AA360" s="287"/>
      <c r="AB360" s="287"/>
      <c r="AC360" s="287"/>
      <c r="AD360" s="211"/>
      <c r="AE360" s="211"/>
      <c r="AF360" s="211"/>
      <c r="AG360" s="211"/>
      <c r="AH360" s="211"/>
      <c r="AI360" s="213" t="s">
        <v>2717</v>
      </c>
      <c r="AJ360" s="286" t="s">
        <v>2543</v>
      </c>
      <c r="AK360" s="268" t="s">
        <v>2542</v>
      </c>
      <c r="AL360" s="211">
        <v>3831</v>
      </c>
      <c r="AM360" s="211">
        <f t="shared" si="44"/>
        <v>1505</v>
      </c>
      <c r="AN360" s="337">
        <f>VLOOKUP(T360,'[1]段ボール 送料'!$H$16:$X$1013,6,FALSE)</f>
        <v>185</v>
      </c>
      <c r="AO360" s="337">
        <f>VLOOKUP(T360,'[1]段ボール 送料'!$H$16:$X$1013,17,FALSE)</f>
        <v>1320</v>
      </c>
      <c r="AP360" s="229" t="s">
        <v>11545</v>
      </c>
      <c r="AQ360" s="444">
        <v>1</v>
      </c>
      <c r="AR360" s="207"/>
      <c r="AS360" s="207"/>
      <c r="AT360" s="207"/>
      <c r="AU360" s="207"/>
      <c r="AV360" s="207"/>
      <c r="AW360" s="207"/>
      <c r="AX360" s="207"/>
      <c r="AY360" s="207"/>
      <c r="AZ360" s="207"/>
      <c r="BA360" s="207"/>
      <c r="BB360" s="207"/>
      <c r="BC360" s="207"/>
      <c r="BD360" s="207"/>
      <c r="BE360" s="207"/>
      <c r="BF360" s="207"/>
      <c r="BG360" s="228"/>
      <c r="BH360" s="228"/>
      <c r="BI360" s="228"/>
      <c r="BJ360" s="246"/>
      <c r="BK360" s="208" t="s">
        <v>11534</v>
      </c>
      <c r="BL360" s="228"/>
      <c r="BM360" s="228"/>
      <c r="CV360" s="200" t="s">
        <v>1769</v>
      </c>
      <c r="DN360" s="284"/>
      <c r="DO360" s="283"/>
      <c r="DP360" s="278"/>
      <c r="DQ360" s="278"/>
      <c r="DR360" s="281"/>
      <c r="DS360" s="280"/>
      <c r="DT360" s="280"/>
      <c r="DU360" s="278"/>
    </row>
    <row r="361" spans="1:126" ht="18.75">
      <c r="A361" s="339"/>
      <c r="B361" s="342" t="s">
        <v>11562</v>
      </c>
      <c r="C361" s="420"/>
      <c r="D361" s="638"/>
      <c r="E361" s="634"/>
      <c r="F361" s="339"/>
      <c r="G361" s="220" t="s">
        <v>11561</v>
      </c>
      <c r="H361" s="642" t="s">
        <v>11560</v>
      </c>
      <c r="J361" s="222">
        <v>1</v>
      </c>
      <c r="K361" s="633">
        <v>35000</v>
      </c>
      <c r="L361" s="232">
        <f t="shared" si="41"/>
        <v>38500</v>
      </c>
      <c r="M361" s="262" t="s">
        <v>947</v>
      </c>
      <c r="O361" s="219" t="s">
        <v>11551</v>
      </c>
      <c r="P361" s="245"/>
      <c r="Q361" s="244"/>
      <c r="R361" s="640">
        <v>3900</v>
      </c>
      <c r="S361" s="639">
        <v>3900</v>
      </c>
      <c r="T361" s="426" t="s">
        <v>11559</v>
      </c>
      <c r="U361" s="422">
        <f>SUM(V361:X361)</f>
        <v>1780</v>
      </c>
      <c r="V361" s="422">
        <v>375</v>
      </c>
      <c r="W361" s="422">
        <v>315</v>
      </c>
      <c r="X361" s="422">
        <v>1090</v>
      </c>
      <c r="Y361" s="219"/>
      <c r="Z361" s="287"/>
      <c r="AA361" s="287"/>
      <c r="AB361" s="287"/>
      <c r="AC361" s="287"/>
      <c r="AD361" s="211"/>
      <c r="AE361" s="211"/>
      <c r="AF361" s="211"/>
      <c r="AG361" s="211"/>
      <c r="AH361" s="211"/>
      <c r="AI361" s="213" t="s">
        <v>2717</v>
      </c>
      <c r="AJ361" s="286" t="s">
        <v>2543</v>
      </c>
      <c r="AK361" s="268" t="s">
        <v>2742</v>
      </c>
      <c r="AL361" s="211">
        <v>8429</v>
      </c>
      <c r="AM361" s="211">
        <f t="shared" si="44"/>
        <v>2781</v>
      </c>
      <c r="AN361" s="443">
        <v>281</v>
      </c>
      <c r="AO361" s="443">
        <v>2500</v>
      </c>
      <c r="AP361" s="229" t="s">
        <v>11545</v>
      </c>
      <c r="AQ361" s="444">
        <v>1</v>
      </c>
      <c r="AR361" s="207"/>
      <c r="AS361" s="207"/>
      <c r="AT361" s="207"/>
      <c r="AU361" s="207"/>
      <c r="AV361" s="207"/>
      <c r="AW361" s="207"/>
      <c r="AX361" s="207"/>
      <c r="AY361" s="207"/>
      <c r="AZ361" s="207"/>
      <c r="BA361" s="207"/>
      <c r="BB361" s="207"/>
      <c r="BC361" s="207"/>
      <c r="BD361" s="207"/>
      <c r="BE361" s="207"/>
      <c r="BF361" s="207"/>
      <c r="BG361" s="228"/>
      <c r="BH361" s="228" t="s">
        <v>1703</v>
      </c>
      <c r="BI361" s="228"/>
      <c r="BJ361" s="246"/>
      <c r="BK361" s="208" t="s">
        <v>11534</v>
      </c>
      <c r="BL361" s="228"/>
      <c r="BM361" s="228"/>
      <c r="CV361" s="200" t="s">
        <v>1769</v>
      </c>
      <c r="DN361" s="284"/>
      <c r="DO361" s="283"/>
      <c r="DP361" s="278"/>
      <c r="DQ361" s="278"/>
      <c r="DR361" s="281"/>
      <c r="DS361" s="280"/>
      <c r="DT361" s="280"/>
      <c r="DU361" s="278"/>
    </row>
    <row r="362" spans="1:126" ht="18.75">
      <c r="A362" s="339"/>
      <c r="B362" s="342" t="s">
        <v>11558</v>
      </c>
      <c r="C362" s="420"/>
      <c r="D362" s="638"/>
      <c r="E362" s="634"/>
      <c r="F362" s="641"/>
      <c r="G362" s="220" t="s">
        <v>11557</v>
      </c>
      <c r="H362" s="223" t="s">
        <v>11556</v>
      </c>
      <c r="J362" s="222">
        <v>1</v>
      </c>
      <c r="K362" s="633">
        <v>18000</v>
      </c>
      <c r="L362" s="232">
        <f t="shared" si="41"/>
        <v>19800</v>
      </c>
      <c r="M362" s="262" t="s">
        <v>947</v>
      </c>
      <c r="O362" s="219" t="s">
        <v>11555</v>
      </c>
      <c r="P362" s="245"/>
      <c r="Q362" s="244"/>
      <c r="R362" s="272">
        <v>1800</v>
      </c>
      <c r="S362" s="242">
        <v>1800</v>
      </c>
      <c r="T362" s="219" t="s">
        <v>4282</v>
      </c>
      <c r="U362" s="248">
        <f>VLOOKUP(T362,'[1]段ボール 送料'!$H$16:$X$1013,16,FALSE)</f>
        <v>1495</v>
      </c>
      <c r="V362" s="248">
        <f>VLOOKUP(T362,'[1]段ボール 送料'!$H$16:$X$1013,13,FALSE)</f>
        <v>220</v>
      </c>
      <c r="W362" s="248">
        <f>VLOOKUP(T362,'[1]段ボール 送料'!$H$16:$X$1013,14,FALSE)</f>
        <v>215</v>
      </c>
      <c r="X362" s="248">
        <f>VLOOKUP(T362,'[1]段ボール 送料'!$H$16:$X$1013,15,FALSE)</f>
        <v>1060</v>
      </c>
      <c r="Y362" s="219"/>
      <c r="Z362" s="287"/>
      <c r="AA362" s="287"/>
      <c r="AB362" s="287"/>
      <c r="AC362" s="287"/>
      <c r="AD362" s="211"/>
      <c r="AE362" s="211"/>
      <c r="AF362" s="211"/>
      <c r="AG362" s="211"/>
      <c r="AH362" s="211"/>
      <c r="AI362" s="213" t="s">
        <v>2717</v>
      </c>
      <c r="AJ362" s="286" t="s">
        <v>2543</v>
      </c>
      <c r="AK362" s="268" t="s">
        <v>2542</v>
      </c>
      <c r="AL362" s="211">
        <v>3831</v>
      </c>
      <c r="AM362" s="211">
        <f t="shared" si="44"/>
        <v>1505</v>
      </c>
      <c r="AN362" s="337">
        <f>VLOOKUP(T362,'[1]段ボール 送料'!$H$16:$X$1013,6,FALSE)</f>
        <v>185</v>
      </c>
      <c r="AO362" s="337">
        <f>VLOOKUP(T362,'[1]段ボール 送料'!$H$16:$X$1013,17,FALSE)</f>
        <v>1320</v>
      </c>
      <c r="AP362" s="229" t="s">
        <v>11545</v>
      </c>
      <c r="AQ362" s="444">
        <v>1</v>
      </c>
      <c r="AR362" s="207"/>
      <c r="AS362" s="207"/>
      <c r="AT362" s="207"/>
      <c r="AU362" s="207"/>
      <c r="AV362" s="207"/>
      <c r="AW362" s="207"/>
      <c r="AX362" s="207"/>
      <c r="AY362" s="207"/>
      <c r="AZ362" s="207"/>
      <c r="BA362" s="207"/>
      <c r="BB362" s="207"/>
      <c r="BC362" s="207"/>
      <c r="BD362" s="207"/>
      <c r="BE362" s="207"/>
      <c r="BF362" s="207"/>
      <c r="BG362" s="228"/>
      <c r="BH362" s="228"/>
      <c r="BI362" s="228"/>
      <c r="BJ362" s="246"/>
      <c r="BK362" s="208" t="s">
        <v>11534</v>
      </c>
      <c r="BL362" s="228"/>
      <c r="BM362" s="228"/>
      <c r="CV362" s="200" t="s">
        <v>1769</v>
      </c>
      <c r="DN362" s="284"/>
      <c r="DO362" s="283"/>
      <c r="DP362" s="278"/>
      <c r="DQ362" s="278"/>
      <c r="DR362" s="281"/>
      <c r="DS362" s="280"/>
      <c r="DT362" s="280"/>
      <c r="DU362" s="278"/>
    </row>
    <row r="363" spans="1:126" ht="18.75">
      <c r="A363" s="339"/>
      <c r="B363" s="342" t="s">
        <v>11554</v>
      </c>
      <c r="C363" s="420"/>
      <c r="D363" s="638"/>
      <c r="E363" s="634"/>
      <c r="F363" s="339"/>
      <c r="G363" s="220" t="s">
        <v>11553</v>
      </c>
      <c r="H363" s="223" t="s">
        <v>11552</v>
      </c>
      <c r="J363" s="222">
        <v>1</v>
      </c>
      <c r="K363" s="633">
        <v>35000</v>
      </c>
      <c r="L363" s="232">
        <f t="shared" si="41"/>
        <v>38500</v>
      </c>
      <c r="M363" s="262" t="s">
        <v>947</v>
      </c>
      <c r="O363" s="219" t="s">
        <v>11551</v>
      </c>
      <c r="P363" s="245"/>
      <c r="Q363" s="244"/>
      <c r="R363" s="272">
        <v>4200</v>
      </c>
      <c r="S363" s="242">
        <v>4200</v>
      </c>
      <c r="T363" s="426" t="s">
        <v>11550</v>
      </c>
      <c r="U363" s="422">
        <f>SUM(V363:X363)</f>
        <v>1780</v>
      </c>
      <c r="V363" s="422">
        <v>375</v>
      </c>
      <c r="W363" s="422">
        <v>315</v>
      </c>
      <c r="X363" s="422">
        <v>1090</v>
      </c>
      <c r="Y363" s="219"/>
      <c r="Z363" s="287"/>
      <c r="AA363" s="287"/>
      <c r="AB363" s="287"/>
      <c r="AC363" s="287"/>
      <c r="AD363" s="211"/>
      <c r="AE363" s="211"/>
      <c r="AF363" s="211"/>
      <c r="AG363" s="211"/>
      <c r="AH363" s="211"/>
      <c r="AI363" s="213" t="s">
        <v>2717</v>
      </c>
      <c r="AJ363" s="286" t="s">
        <v>2543</v>
      </c>
      <c r="AK363" s="268" t="s">
        <v>2742</v>
      </c>
      <c r="AL363" s="211">
        <v>9771</v>
      </c>
      <c r="AM363" s="211">
        <f t="shared" si="44"/>
        <v>2781</v>
      </c>
      <c r="AN363" s="443">
        <v>281</v>
      </c>
      <c r="AO363" s="443">
        <v>2500</v>
      </c>
      <c r="AP363" s="229" t="s">
        <v>11545</v>
      </c>
      <c r="AQ363" s="444">
        <v>1</v>
      </c>
      <c r="AR363" s="207"/>
      <c r="AS363" s="207"/>
      <c r="AT363" s="207"/>
      <c r="AU363" s="207"/>
      <c r="AV363" s="207"/>
      <c r="AW363" s="207"/>
      <c r="AX363" s="207"/>
      <c r="AY363" s="207"/>
      <c r="AZ363" s="207"/>
      <c r="BA363" s="207"/>
      <c r="BB363" s="207"/>
      <c r="BC363" s="207"/>
      <c r="BD363" s="207"/>
      <c r="BE363" s="207"/>
      <c r="BF363" s="207"/>
      <c r="BG363" s="228"/>
      <c r="BH363" s="228" t="s">
        <v>1703</v>
      </c>
      <c r="BI363" s="228"/>
      <c r="BJ363" s="246"/>
      <c r="BK363" s="208" t="s">
        <v>11534</v>
      </c>
      <c r="BL363" s="228"/>
      <c r="BM363" s="228"/>
      <c r="CV363" s="200" t="s">
        <v>1769</v>
      </c>
      <c r="DN363" s="284"/>
      <c r="DO363" s="283"/>
      <c r="DP363" s="278"/>
      <c r="DQ363" s="278"/>
      <c r="DR363" s="281"/>
      <c r="DS363" s="280"/>
      <c r="DT363" s="280"/>
      <c r="DU363" s="278"/>
    </row>
    <row r="364" spans="1:126" ht="18.75">
      <c r="A364" s="339"/>
      <c r="B364" s="342" t="s">
        <v>11549</v>
      </c>
      <c r="C364" s="420"/>
      <c r="D364" s="638"/>
      <c r="E364" s="634"/>
      <c r="F364" s="339"/>
      <c r="G364" s="220" t="s">
        <v>11548</v>
      </c>
      <c r="H364" s="223" t="s">
        <v>11547</v>
      </c>
      <c r="J364" s="222">
        <v>1</v>
      </c>
      <c r="K364" s="633">
        <v>15000</v>
      </c>
      <c r="L364" s="232">
        <f t="shared" si="41"/>
        <v>16500</v>
      </c>
      <c r="M364" s="262" t="s">
        <v>947</v>
      </c>
      <c r="O364" s="219" t="s">
        <v>11546</v>
      </c>
      <c r="P364" s="245"/>
      <c r="Q364" s="244"/>
      <c r="R364" s="272">
        <v>1800</v>
      </c>
      <c r="S364" s="242">
        <v>1800</v>
      </c>
      <c r="T364" s="219" t="s">
        <v>4282</v>
      </c>
      <c r="U364" s="248">
        <f>VLOOKUP(T364,'[1]段ボール 送料'!$H$16:$X$1013,16,FALSE)</f>
        <v>1495</v>
      </c>
      <c r="V364" s="248">
        <f>VLOOKUP(T364,'[1]段ボール 送料'!$H$16:$X$1013,13,FALSE)</f>
        <v>220</v>
      </c>
      <c r="W364" s="248">
        <f>VLOOKUP(T364,'[1]段ボール 送料'!$H$16:$X$1013,14,FALSE)</f>
        <v>215</v>
      </c>
      <c r="X364" s="248">
        <f>VLOOKUP(T364,'[1]段ボール 送料'!$H$16:$X$1013,15,FALSE)</f>
        <v>1060</v>
      </c>
      <c r="Y364" s="219"/>
      <c r="Z364" s="287"/>
      <c r="AA364" s="287"/>
      <c r="AB364" s="287"/>
      <c r="AC364" s="287"/>
      <c r="AD364" s="211"/>
      <c r="AE364" s="211"/>
      <c r="AF364" s="211"/>
      <c r="AG364" s="211"/>
      <c r="AH364" s="211"/>
      <c r="AI364" s="213" t="s">
        <v>2717</v>
      </c>
      <c r="AJ364" s="286" t="s">
        <v>2543</v>
      </c>
      <c r="AK364" s="268" t="s">
        <v>2542</v>
      </c>
      <c r="AL364" s="211">
        <v>4020</v>
      </c>
      <c r="AM364" s="211">
        <f t="shared" si="44"/>
        <v>1505</v>
      </c>
      <c r="AN364" s="337">
        <f>VLOOKUP(T364,'[1]段ボール 送料'!$H$16:$X$1013,6,FALSE)</f>
        <v>185</v>
      </c>
      <c r="AO364" s="337">
        <f>VLOOKUP(T364,'[1]段ボール 送料'!$H$16:$X$1013,17,FALSE)</f>
        <v>1320</v>
      </c>
      <c r="AP364" s="229" t="s">
        <v>11545</v>
      </c>
      <c r="AQ364" s="444">
        <v>1</v>
      </c>
      <c r="AR364" s="207"/>
      <c r="AS364" s="207"/>
      <c r="AT364" s="207"/>
      <c r="AU364" s="207"/>
      <c r="AV364" s="207"/>
      <c r="AW364" s="207"/>
      <c r="AX364" s="207"/>
      <c r="AY364" s="207"/>
      <c r="AZ364" s="207"/>
      <c r="BA364" s="207"/>
      <c r="BB364" s="207"/>
      <c r="BC364" s="207"/>
      <c r="BD364" s="207"/>
      <c r="BE364" s="207"/>
      <c r="BF364" s="207"/>
      <c r="BG364" s="228"/>
      <c r="BH364" s="228"/>
      <c r="BI364" s="228"/>
      <c r="BJ364" s="246"/>
      <c r="BK364" s="208" t="s">
        <v>11534</v>
      </c>
      <c r="BL364" s="228"/>
      <c r="BM364" s="228"/>
      <c r="CV364" s="200" t="s">
        <v>1769</v>
      </c>
      <c r="DN364" s="284"/>
      <c r="DO364" s="283"/>
      <c r="DP364" s="278"/>
      <c r="DQ364" s="278"/>
      <c r="DR364" s="281"/>
      <c r="DS364" s="280"/>
      <c r="DT364" s="280"/>
      <c r="DU364" s="278"/>
    </row>
    <row r="365" spans="1:126" ht="18.75">
      <c r="A365" s="339"/>
      <c r="B365" s="227" t="s">
        <v>11544</v>
      </c>
      <c r="C365" s="420"/>
      <c r="D365" s="638"/>
      <c r="E365" s="634"/>
      <c r="F365" s="339"/>
      <c r="G365" s="220" t="s">
        <v>11543</v>
      </c>
      <c r="H365" s="223" t="s">
        <v>11542</v>
      </c>
      <c r="J365" s="222">
        <v>1</v>
      </c>
      <c r="K365" s="633">
        <v>16000</v>
      </c>
      <c r="L365" s="232">
        <f t="shared" si="41"/>
        <v>17600</v>
      </c>
      <c r="M365" s="262" t="s">
        <v>947</v>
      </c>
      <c r="O365" s="219" t="s">
        <v>11541</v>
      </c>
      <c r="P365" s="245"/>
      <c r="Q365" s="244"/>
      <c r="R365" s="640">
        <v>1700</v>
      </c>
      <c r="S365" s="639">
        <v>1700</v>
      </c>
      <c r="T365" s="219" t="s">
        <v>4697</v>
      </c>
      <c r="U365" s="248">
        <f>VLOOKUP(T365,'[1]段ボール 送料'!$H$16:$X$1013,16,FALSE)</f>
        <v>990</v>
      </c>
      <c r="V365" s="248">
        <f>VLOOKUP(T365,'[1]段ボール 送料'!$H$16:$X$1013,13,FALSE)</f>
        <v>330</v>
      </c>
      <c r="W365" s="248">
        <f>VLOOKUP(T365,'[1]段ボール 送料'!$H$16:$X$1013,14,FALSE)</f>
        <v>330</v>
      </c>
      <c r="X365" s="248">
        <f>VLOOKUP(T365,'[1]段ボール 送料'!$H$16:$X$1013,15,FALSE)</f>
        <v>330</v>
      </c>
      <c r="Y365" s="219"/>
      <c r="Z365" s="287"/>
      <c r="AA365" s="287"/>
      <c r="AB365" s="287"/>
      <c r="AC365" s="287"/>
      <c r="AD365" s="211"/>
      <c r="AE365" s="211"/>
      <c r="AF365" s="211"/>
      <c r="AG365" s="211"/>
      <c r="AH365" s="211"/>
      <c r="AI365" s="213" t="s">
        <v>2703</v>
      </c>
      <c r="AJ365" s="286" t="s">
        <v>2543</v>
      </c>
      <c r="AK365" s="268" t="s">
        <v>2542</v>
      </c>
      <c r="AL365" s="211">
        <v>4095</v>
      </c>
      <c r="AM365" s="211">
        <f t="shared" si="44"/>
        <v>984</v>
      </c>
      <c r="AN365" s="337">
        <f>VLOOKUP(T365,'[1]段ボール 送料'!$H$16:$X$1013,6,FALSE)</f>
        <v>94</v>
      </c>
      <c r="AO365" s="337">
        <f>VLOOKUP(T365,'[1]段ボール 送料'!$H$16:$X$1013,17,FALSE)</f>
        <v>890</v>
      </c>
      <c r="AP365" s="229" t="s">
        <v>11540</v>
      </c>
      <c r="AQ365" s="444">
        <v>1</v>
      </c>
      <c r="AR365" s="207"/>
      <c r="AS365" s="207"/>
      <c r="AT365" s="207"/>
      <c r="AU365" s="207"/>
      <c r="AV365" s="207"/>
      <c r="AW365" s="207"/>
      <c r="AX365" s="207"/>
      <c r="AY365" s="207"/>
      <c r="AZ365" s="207"/>
      <c r="BA365" s="207"/>
      <c r="BB365" s="207"/>
      <c r="BC365" s="207"/>
      <c r="BD365" s="207"/>
      <c r="BE365" s="207"/>
      <c r="BF365" s="207"/>
      <c r="BG365" s="228"/>
      <c r="BH365" s="228"/>
      <c r="BI365" s="228"/>
      <c r="BJ365" s="246"/>
      <c r="BK365" s="208" t="s">
        <v>11534</v>
      </c>
      <c r="BL365" s="228"/>
      <c r="BM365" s="228"/>
      <c r="CV365" s="200" t="s">
        <v>1769</v>
      </c>
      <c r="DN365" s="284"/>
      <c r="DO365" s="283"/>
      <c r="DP365" s="278"/>
      <c r="DQ365" s="278"/>
      <c r="DR365" s="281"/>
      <c r="DS365" s="280"/>
      <c r="DT365" s="280"/>
      <c r="DU365" s="278"/>
    </row>
    <row r="366" spans="1:126" ht="18.75">
      <c r="A366" s="339"/>
      <c r="B366" s="227" t="s">
        <v>11539</v>
      </c>
      <c r="C366" s="420"/>
      <c r="D366" s="638"/>
      <c r="E366" s="634"/>
      <c r="F366" s="339"/>
      <c r="G366" s="220" t="s">
        <v>11538</v>
      </c>
      <c r="H366" s="223" t="s">
        <v>11537</v>
      </c>
      <c r="I366" s="219" t="s">
        <v>39</v>
      </c>
      <c r="J366" s="222">
        <v>1</v>
      </c>
      <c r="K366" s="633">
        <v>50000</v>
      </c>
      <c r="L366" s="232">
        <f t="shared" si="41"/>
        <v>55000.000000000007</v>
      </c>
      <c r="M366" s="262" t="s">
        <v>947</v>
      </c>
      <c r="O366" s="219" t="s">
        <v>11536</v>
      </c>
      <c r="P366" s="245"/>
      <c r="Q366" s="244"/>
      <c r="R366" s="640">
        <v>6400</v>
      </c>
      <c r="S366" s="639">
        <v>6400</v>
      </c>
      <c r="T366" s="219" t="s">
        <v>6835</v>
      </c>
      <c r="U366" s="248">
        <f>VLOOKUP(T366,'[1]段ボール 送料'!$H$16:$X$1013,16,FALSE)</f>
        <v>2370</v>
      </c>
      <c r="V366" s="248">
        <f>VLOOKUP(T366,'[1]段ボール 送料'!$H$16:$X$1013,13,FALSE)</f>
        <v>360</v>
      </c>
      <c r="W366" s="248">
        <f>VLOOKUP(T366,'[1]段ボール 送料'!$H$16:$X$1013,14,FALSE)</f>
        <v>360</v>
      </c>
      <c r="X366" s="248">
        <f>VLOOKUP(T366,'[1]段ボール 送料'!$H$16:$X$1013,15,FALSE)</f>
        <v>1650</v>
      </c>
      <c r="Y366" s="219"/>
      <c r="Z366" s="287"/>
      <c r="AA366" s="287"/>
      <c r="AB366" s="287"/>
      <c r="AC366" s="287"/>
      <c r="AD366" s="211"/>
      <c r="AE366" s="211"/>
      <c r="AF366" s="211"/>
      <c r="AG366" s="211"/>
      <c r="AH366" s="211"/>
      <c r="AI366" s="213" t="s">
        <v>2714</v>
      </c>
      <c r="AJ366" s="286" t="s">
        <v>2543</v>
      </c>
      <c r="AK366" s="268" t="s">
        <v>2742</v>
      </c>
      <c r="AL366" s="211">
        <v>4591</v>
      </c>
      <c r="AM366" s="211">
        <f t="shared" si="44"/>
        <v>5055</v>
      </c>
      <c r="AN366" s="337">
        <f>VLOOKUP(T366,'[1]段ボール 送料'!$H$16:$X$1013,6,FALSE)</f>
        <v>605</v>
      </c>
      <c r="AO366" s="337">
        <f>VLOOKUP(T366,'[1]段ボール 送料'!$H$16:$X$1013,17,FALSE)</f>
        <v>4450</v>
      </c>
      <c r="AP366" s="229" t="s">
        <v>11535</v>
      </c>
      <c r="AQ366" s="444">
        <v>1</v>
      </c>
      <c r="AR366" s="207"/>
      <c r="AS366" s="207"/>
      <c r="AT366" s="207"/>
      <c r="AU366" s="207"/>
      <c r="AV366" s="207"/>
      <c r="AW366" s="207"/>
      <c r="AX366" s="207"/>
      <c r="AY366" s="207"/>
      <c r="AZ366" s="207"/>
      <c r="BA366" s="207"/>
      <c r="BB366" s="207"/>
      <c r="BC366" s="207"/>
      <c r="BD366" s="207"/>
      <c r="BE366" s="207"/>
      <c r="BF366" s="207"/>
      <c r="BG366" s="228"/>
      <c r="BH366" s="228" t="s">
        <v>1703</v>
      </c>
      <c r="BI366" s="228"/>
      <c r="BJ366" s="246"/>
      <c r="BK366" s="208" t="s">
        <v>11534</v>
      </c>
      <c r="BL366" s="228"/>
      <c r="BM366" s="228"/>
      <c r="CV366" s="200" t="s">
        <v>1769</v>
      </c>
      <c r="DN366" s="284"/>
      <c r="DO366" s="283"/>
      <c r="DP366" s="278"/>
      <c r="DQ366" s="278"/>
      <c r="DR366" s="281"/>
      <c r="DS366" s="280"/>
      <c r="DT366" s="280"/>
      <c r="DU366" s="278"/>
    </row>
    <row r="367" spans="1:126" ht="18.75">
      <c r="A367" s="414"/>
      <c r="B367" s="220" t="s">
        <v>11533</v>
      </c>
      <c r="D367" s="638"/>
      <c r="E367" s="634"/>
      <c r="F367" s="636"/>
      <c r="G367" s="220" t="s">
        <v>11532</v>
      </c>
      <c r="H367" s="223" t="s">
        <v>5438</v>
      </c>
      <c r="I367" s="219" t="s">
        <v>261</v>
      </c>
      <c r="J367" s="222">
        <v>1</v>
      </c>
      <c r="K367" s="633">
        <v>50000</v>
      </c>
      <c r="L367" s="232">
        <f t="shared" si="41"/>
        <v>55000.000000000007</v>
      </c>
      <c r="M367" s="262" t="s">
        <v>947</v>
      </c>
      <c r="N367" s="219" t="s">
        <v>11531</v>
      </c>
      <c r="O367" s="219" t="s">
        <v>11530</v>
      </c>
      <c r="P367" s="245"/>
      <c r="Q367" s="244"/>
      <c r="R367" s="272">
        <v>5900</v>
      </c>
      <c r="S367" s="242">
        <v>5900</v>
      </c>
      <c r="T367" s="219" t="s">
        <v>2743</v>
      </c>
      <c r="U367" s="248">
        <f>VLOOKUP(T367,'[1]段ボール 送料'!$H$16:$X$1013,16,FALSE)</f>
        <v>2370</v>
      </c>
      <c r="V367" s="248">
        <f>VLOOKUP(T367,'[1]段ボール 送料'!$H$16:$X$1013,13,FALSE)</f>
        <v>360</v>
      </c>
      <c r="W367" s="248">
        <f>VLOOKUP(T367,'[1]段ボール 送料'!$H$16:$X$1013,14,FALSE)</f>
        <v>360</v>
      </c>
      <c r="X367" s="248">
        <f>VLOOKUP(T367,'[1]段ボール 送料'!$H$16:$X$1013,15,FALSE)</f>
        <v>1650</v>
      </c>
      <c r="Y367" s="219"/>
      <c r="Z367" s="287"/>
      <c r="AA367" s="287"/>
      <c r="AB367" s="287"/>
      <c r="AC367" s="287"/>
      <c r="AD367" s="372"/>
      <c r="AE367" s="372"/>
      <c r="AF367" s="372"/>
      <c r="AG367" s="372"/>
      <c r="AH367" s="372"/>
      <c r="AI367" s="213" t="s">
        <v>2714</v>
      </c>
      <c r="AJ367" s="286" t="s">
        <v>2543</v>
      </c>
      <c r="AK367" s="268" t="s">
        <v>2742</v>
      </c>
      <c r="AL367" s="211">
        <v>13368</v>
      </c>
      <c r="AM367" s="211">
        <f t="shared" si="44"/>
        <v>5055</v>
      </c>
      <c r="AN367" s="337">
        <f>VLOOKUP(T367,'[1]段ボール 送料'!$H$16:$X$1013,6,FALSE)</f>
        <v>605</v>
      </c>
      <c r="AO367" s="337">
        <f>VLOOKUP(T367,'[1]段ボール 送料'!$H$16:$X$1013,17,FALSE)</f>
        <v>4450</v>
      </c>
      <c r="AP367" s="229" t="s">
        <v>11525</v>
      </c>
      <c r="AQ367" s="444">
        <v>1</v>
      </c>
      <c r="AR367" s="207"/>
      <c r="AS367" s="207"/>
      <c r="AT367" s="207"/>
      <c r="AU367" s="207"/>
      <c r="AV367" s="207"/>
      <c r="AW367" s="207"/>
      <c r="AX367" s="207"/>
      <c r="AY367" s="207"/>
      <c r="AZ367" s="207"/>
      <c r="BA367" s="207"/>
      <c r="BB367" s="207"/>
      <c r="BC367" s="207"/>
      <c r="BD367" s="207"/>
      <c r="BE367" s="207"/>
      <c r="BF367" s="207"/>
      <c r="BG367" s="228"/>
      <c r="BH367" s="228" t="s">
        <v>1703</v>
      </c>
      <c r="BI367" s="228"/>
      <c r="BJ367" s="246"/>
      <c r="BK367" s="255"/>
      <c r="BL367" s="228"/>
      <c r="BM367" s="228"/>
      <c r="DN367" s="284"/>
      <c r="DO367" s="283"/>
      <c r="DP367" s="278"/>
      <c r="DQ367" s="278"/>
      <c r="DR367" s="281"/>
      <c r="DS367" s="280"/>
      <c r="DT367" s="280"/>
      <c r="DU367" s="278"/>
    </row>
    <row r="368" spans="1:126" ht="18.75">
      <c r="A368" s="636"/>
      <c r="B368" s="227" t="s">
        <v>11529</v>
      </c>
      <c r="D368" s="635"/>
      <c r="E368" s="634"/>
      <c r="F368" s="637"/>
      <c r="G368" s="220" t="s">
        <v>11528</v>
      </c>
      <c r="H368" s="223" t="s">
        <v>5438</v>
      </c>
      <c r="I368" s="219" t="s">
        <v>261</v>
      </c>
      <c r="J368" s="222">
        <v>1</v>
      </c>
      <c r="K368" s="633">
        <v>50000</v>
      </c>
      <c r="L368" s="232">
        <f t="shared" si="41"/>
        <v>55000.000000000007</v>
      </c>
      <c r="M368" s="262" t="s">
        <v>947</v>
      </c>
      <c r="N368" s="219" t="s">
        <v>11527</v>
      </c>
      <c r="O368" s="219" t="s">
        <v>11526</v>
      </c>
      <c r="P368" s="245"/>
      <c r="Q368" s="244"/>
      <c r="R368" s="272">
        <v>5900</v>
      </c>
      <c r="S368" s="242">
        <v>5900</v>
      </c>
      <c r="T368" s="219" t="s">
        <v>2743</v>
      </c>
      <c r="U368" s="248">
        <f>VLOOKUP(T368,'[1]段ボール 送料'!$H$16:$X$1013,16,FALSE)</f>
        <v>2370</v>
      </c>
      <c r="V368" s="248">
        <f>VLOOKUP(T368,'[1]段ボール 送料'!$H$16:$X$1013,13,FALSE)</f>
        <v>360</v>
      </c>
      <c r="W368" s="248">
        <f>VLOOKUP(T368,'[1]段ボール 送料'!$H$16:$X$1013,14,FALSE)</f>
        <v>360</v>
      </c>
      <c r="X368" s="248">
        <f>VLOOKUP(T368,'[1]段ボール 送料'!$H$16:$X$1013,15,FALSE)</f>
        <v>1650</v>
      </c>
      <c r="Y368" s="219"/>
      <c r="Z368" s="287"/>
      <c r="AA368" s="287"/>
      <c r="AB368" s="287"/>
      <c r="AC368" s="287"/>
      <c r="AD368" s="372"/>
      <c r="AE368" s="372"/>
      <c r="AF368" s="372"/>
      <c r="AG368" s="372"/>
      <c r="AH368" s="372"/>
      <c r="AI368" s="213" t="s">
        <v>2714</v>
      </c>
      <c r="AJ368" s="286" t="s">
        <v>2543</v>
      </c>
      <c r="AK368" s="268" t="s">
        <v>2742</v>
      </c>
      <c r="AL368" s="211">
        <v>13368</v>
      </c>
      <c r="AM368" s="211">
        <f t="shared" si="44"/>
        <v>5055</v>
      </c>
      <c r="AN368" s="337">
        <f>VLOOKUP(T368,'[1]段ボール 送料'!$H$16:$X$1013,6,FALSE)</f>
        <v>605</v>
      </c>
      <c r="AO368" s="337">
        <f>VLOOKUP(T368,'[1]段ボール 送料'!$H$16:$X$1013,17,FALSE)</f>
        <v>4450</v>
      </c>
      <c r="AP368" s="229" t="s">
        <v>11525</v>
      </c>
      <c r="AQ368" s="444">
        <v>1</v>
      </c>
      <c r="AR368" s="207"/>
      <c r="AS368" s="207"/>
      <c r="AT368" s="207"/>
      <c r="AU368" s="207"/>
      <c r="AV368" s="207"/>
      <c r="AW368" s="207"/>
      <c r="AX368" s="207"/>
      <c r="AY368" s="207"/>
      <c r="AZ368" s="207"/>
      <c r="BA368" s="207"/>
      <c r="BB368" s="207"/>
      <c r="BC368" s="207"/>
      <c r="BD368" s="207"/>
      <c r="BE368" s="207"/>
      <c r="BF368" s="207"/>
      <c r="BG368" s="228"/>
      <c r="BH368" s="228" t="s">
        <v>1703</v>
      </c>
      <c r="BI368" s="228"/>
      <c r="BJ368" s="246"/>
      <c r="BK368" s="255"/>
      <c r="BL368" s="228"/>
      <c r="BM368" s="228"/>
      <c r="DN368" s="284"/>
      <c r="DO368" s="283"/>
      <c r="DP368" s="278"/>
      <c r="DQ368" s="278"/>
      <c r="DR368" s="281"/>
      <c r="DS368" s="280"/>
      <c r="DT368" s="280"/>
      <c r="DU368" s="278"/>
    </row>
    <row r="369" spans="1:126" ht="18.75">
      <c r="A369" s="322"/>
      <c r="B369" s="226" t="s">
        <v>11524</v>
      </c>
      <c r="C369" s="226" t="s">
        <v>11523</v>
      </c>
      <c r="D369" s="225" t="s">
        <v>11522</v>
      </c>
      <c r="E369" s="224" t="str">
        <f t="shared" ref="E369:E387" si="46">MID(D369,9,10)</f>
        <v>710568</v>
      </c>
      <c r="F369" s="322" t="s">
        <v>1154</v>
      </c>
      <c r="G369" s="220" t="s">
        <v>11515</v>
      </c>
      <c r="H369" s="223" t="s">
        <v>11514</v>
      </c>
      <c r="I369" s="223" t="s">
        <v>7441</v>
      </c>
      <c r="J369" s="225">
        <v>1</v>
      </c>
      <c r="K369" s="302">
        <v>41000</v>
      </c>
      <c r="L369" s="232">
        <f t="shared" si="41"/>
        <v>45100.000000000007</v>
      </c>
      <c r="M369" s="351" t="s">
        <v>1434</v>
      </c>
      <c r="N369" s="229"/>
      <c r="O369" s="229"/>
      <c r="P369" s="245"/>
      <c r="Q369" s="312"/>
      <c r="R369" s="382"/>
      <c r="S369" s="242"/>
      <c r="T369" s="618" t="s">
        <v>7616</v>
      </c>
      <c r="U369" s="303"/>
      <c r="V369" s="303"/>
      <c r="W369" s="303"/>
      <c r="X369" s="303"/>
      <c r="Y369" s="618"/>
      <c r="Z369" s="303"/>
      <c r="AA369" s="303"/>
      <c r="AB369" s="303"/>
      <c r="AC369" s="303"/>
      <c r="AD369" s="311"/>
      <c r="AE369" s="311"/>
      <c r="AF369" s="311"/>
      <c r="AG369" s="311"/>
      <c r="AH369" s="311"/>
      <c r="AJ369" s="286"/>
      <c r="AK369" s="213"/>
      <c r="AL369" s="311"/>
      <c r="AM369" s="311"/>
      <c r="AN369" s="311"/>
      <c r="AO369" s="311"/>
      <c r="AP369" s="229"/>
      <c r="AQ369" s="310"/>
      <c r="AR369" s="207"/>
      <c r="AS369" s="207"/>
      <c r="AT369" s="207"/>
      <c r="AU369" s="207"/>
      <c r="AV369" s="207"/>
      <c r="AW369" s="207"/>
      <c r="AX369" s="207"/>
      <c r="AY369" s="207"/>
      <c r="AZ369" s="207"/>
      <c r="BA369" s="207"/>
      <c r="BB369" s="207"/>
      <c r="BC369" s="207"/>
      <c r="BD369" s="207"/>
      <c r="BE369" s="207"/>
      <c r="BF369" s="207"/>
      <c r="BG369" s="300"/>
      <c r="BH369" s="300"/>
      <c r="BI369" s="299"/>
      <c r="BJ369" s="246"/>
      <c r="BK369" s="255"/>
      <c r="BL369" s="213"/>
      <c r="BM369" s="213"/>
      <c r="BN369" s="322"/>
      <c r="BO369" s="321"/>
      <c r="BY369" s="254"/>
      <c r="DN369" s="284"/>
      <c r="DO369" s="283"/>
      <c r="DP369" s="278"/>
      <c r="DQ369" s="282"/>
      <c r="DR369" s="281"/>
      <c r="DS369" s="280"/>
      <c r="DT369" s="279"/>
      <c r="DU369" s="278"/>
      <c r="DV369" s="194"/>
    </row>
    <row r="370" spans="1:126" ht="18.75">
      <c r="A370" s="322"/>
      <c r="B370" s="226" t="s">
        <v>11521</v>
      </c>
      <c r="C370" s="226" t="s">
        <v>11520</v>
      </c>
      <c r="D370" s="225" t="s">
        <v>11519</v>
      </c>
      <c r="E370" s="224" t="str">
        <f t="shared" si="46"/>
        <v>700071</v>
      </c>
      <c r="F370" s="322" t="s">
        <v>1154</v>
      </c>
      <c r="G370" s="220" t="s">
        <v>11515</v>
      </c>
      <c r="H370" s="223" t="s">
        <v>11514</v>
      </c>
      <c r="I370" s="223" t="s">
        <v>7437</v>
      </c>
      <c r="J370" s="225">
        <v>1</v>
      </c>
      <c r="K370" s="302">
        <v>39000</v>
      </c>
      <c r="L370" s="232">
        <f t="shared" si="41"/>
        <v>42900</v>
      </c>
      <c r="M370" s="351" t="s">
        <v>1434</v>
      </c>
      <c r="N370" s="229"/>
      <c r="O370" s="229"/>
      <c r="P370" s="245"/>
      <c r="Q370" s="312"/>
      <c r="R370" s="382"/>
      <c r="S370" s="242"/>
      <c r="T370" s="618" t="s">
        <v>7616</v>
      </c>
      <c r="U370" s="303"/>
      <c r="V370" s="303"/>
      <c r="W370" s="303"/>
      <c r="X370" s="303"/>
      <c r="Y370" s="618"/>
      <c r="Z370" s="303"/>
      <c r="AA370" s="303"/>
      <c r="AB370" s="303"/>
      <c r="AC370" s="303"/>
      <c r="AD370" s="311"/>
      <c r="AE370" s="311"/>
      <c r="AF370" s="311"/>
      <c r="AG370" s="311"/>
      <c r="AH370" s="311"/>
      <c r="AJ370" s="286"/>
      <c r="AK370" s="213"/>
      <c r="AL370" s="311"/>
      <c r="AM370" s="311"/>
      <c r="AN370" s="311"/>
      <c r="AO370" s="311"/>
      <c r="AP370" s="229"/>
      <c r="AQ370" s="310"/>
      <c r="AR370" s="207"/>
      <c r="AS370" s="207"/>
      <c r="AT370" s="207"/>
      <c r="AU370" s="207"/>
      <c r="AV370" s="207"/>
      <c r="AW370" s="207"/>
      <c r="AX370" s="207"/>
      <c r="AY370" s="207"/>
      <c r="AZ370" s="207"/>
      <c r="BA370" s="207"/>
      <c r="BB370" s="207"/>
      <c r="BC370" s="207"/>
      <c r="BD370" s="207"/>
      <c r="BE370" s="207"/>
      <c r="BF370" s="207"/>
      <c r="BG370" s="300"/>
      <c r="BH370" s="300"/>
      <c r="BI370" s="299"/>
      <c r="BJ370" s="246"/>
      <c r="BK370" s="255"/>
      <c r="BL370" s="213"/>
      <c r="BM370" s="213"/>
      <c r="BN370" s="322"/>
      <c r="BO370" s="321"/>
      <c r="BY370" s="254"/>
      <c r="DN370" s="284"/>
      <c r="DO370" s="283"/>
      <c r="DP370" s="278"/>
      <c r="DQ370" s="282"/>
      <c r="DR370" s="281"/>
      <c r="DS370" s="280"/>
      <c r="DT370" s="279"/>
      <c r="DU370" s="278"/>
      <c r="DV370" s="194"/>
    </row>
    <row r="371" spans="1:126" ht="18.75">
      <c r="A371" s="322"/>
      <c r="B371" s="226" t="s">
        <v>11518</v>
      </c>
      <c r="C371" s="226" t="s">
        <v>11517</v>
      </c>
      <c r="D371" s="225" t="s">
        <v>11516</v>
      </c>
      <c r="E371" s="224" t="str">
        <f t="shared" si="46"/>
        <v>710551</v>
      </c>
      <c r="F371" s="322" t="s">
        <v>1154</v>
      </c>
      <c r="G371" s="220" t="s">
        <v>11515</v>
      </c>
      <c r="H371" s="223" t="s">
        <v>11514</v>
      </c>
      <c r="I371" s="223" t="s">
        <v>7431</v>
      </c>
      <c r="J371" s="225">
        <v>1</v>
      </c>
      <c r="K371" s="302">
        <v>38000</v>
      </c>
      <c r="L371" s="232">
        <f t="shared" si="41"/>
        <v>41800</v>
      </c>
      <c r="M371" s="351" t="s">
        <v>1434</v>
      </c>
      <c r="N371" s="229"/>
      <c r="O371" s="229"/>
      <c r="P371" s="245"/>
      <c r="Q371" s="312"/>
      <c r="R371" s="382"/>
      <c r="S371" s="242"/>
      <c r="T371" s="618" t="s">
        <v>11507</v>
      </c>
      <c r="U371" s="303"/>
      <c r="V371" s="303"/>
      <c r="W371" s="303"/>
      <c r="X371" s="303"/>
      <c r="Y371" s="618"/>
      <c r="Z371" s="303"/>
      <c r="AA371" s="303"/>
      <c r="AB371" s="303"/>
      <c r="AC371" s="303"/>
      <c r="AD371" s="311"/>
      <c r="AE371" s="311"/>
      <c r="AF371" s="311"/>
      <c r="AG371" s="311"/>
      <c r="AH371" s="311"/>
      <c r="AJ371" s="286"/>
      <c r="AK371" s="213"/>
      <c r="AL371" s="311"/>
      <c r="AM371" s="311"/>
      <c r="AN371" s="311"/>
      <c r="AO371" s="311"/>
      <c r="AP371" s="229"/>
      <c r="AQ371" s="310"/>
      <c r="AR371" s="207"/>
      <c r="AS371" s="207"/>
      <c r="AT371" s="207"/>
      <c r="AU371" s="207"/>
      <c r="AV371" s="207"/>
      <c r="AW371" s="207"/>
      <c r="AX371" s="207"/>
      <c r="AY371" s="207"/>
      <c r="AZ371" s="207"/>
      <c r="BA371" s="207"/>
      <c r="BB371" s="207"/>
      <c r="BC371" s="207"/>
      <c r="BD371" s="207"/>
      <c r="BE371" s="207"/>
      <c r="BF371" s="207"/>
      <c r="BG371" s="300"/>
      <c r="BH371" s="300"/>
      <c r="BI371" s="299"/>
      <c r="BJ371" s="246"/>
      <c r="BK371" s="255"/>
      <c r="BL371" s="213"/>
      <c r="BM371" s="213"/>
      <c r="BN371" s="322"/>
      <c r="BO371" s="321"/>
      <c r="BY371" s="254"/>
      <c r="DN371" s="284"/>
      <c r="DO371" s="283"/>
      <c r="DP371" s="278"/>
      <c r="DQ371" s="282"/>
      <c r="DR371" s="281"/>
      <c r="DS371" s="280"/>
      <c r="DT371" s="279"/>
      <c r="DU371" s="278"/>
      <c r="DV371" s="194"/>
    </row>
    <row r="372" spans="1:126" ht="18.75">
      <c r="A372" s="322"/>
      <c r="B372" s="226" t="s">
        <v>11513</v>
      </c>
      <c r="C372" s="226" t="s">
        <v>11512</v>
      </c>
      <c r="D372" s="225" t="s">
        <v>11511</v>
      </c>
      <c r="E372" s="224" t="str">
        <f t="shared" si="46"/>
        <v>710544</v>
      </c>
      <c r="F372" s="322" t="s">
        <v>1154</v>
      </c>
      <c r="G372" s="220" t="s">
        <v>11503</v>
      </c>
      <c r="H372" s="223" t="s">
        <v>11502</v>
      </c>
      <c r="I372" s="223" t="s">
        <v>7441</v>
      </c>
      <c r="J372" s="225">
        <v>1</v>
      </c>
      <c r="K372" s="302">
        <v>50000</v>
      </c>
      <c r="L372" s="232">
        <f t="shared" si="41"/>
        <v>55000.000000000007</v>
      </c>
      <c r="M372" s="351" t="s">
        <v>1434</v>
      </c>
      <c r="N372" s="229"/>
      <c r="O372" s="229"/>
      <c r="P372" s="245"/>
      <c r="Q372" s="312"/>
      <c r="R372" s="382"/>
      <c r="S372" s="242"/>
      <c r="T372" s="618" t="s">
        <v>11507</v>
      </c>
      <c r="U372" s="303"/>
      <c r="V372" s="303"/>
      <c r="W372" s="303"/>
      <c r="X372" s="303"/>
      <c r="Y372" s="618"/>
      <c r="Z372" s="303"/>
      <c r="AA372" s="303"/>
      <c r="AB372" s="303"/>
      <c r="AC372" s="303"/>
      <c r="AD372" s="311"/>
      <c r="AE372" s="311"/>
      <c r="AF372" s="311"/>
      <c r="AG372" s="311"/>
      <c r="AH372" s="311"/>
      <c r="AJ372" s="286"/>
      <c r="AK372" s="213"/>
      <c r="AL372" s="311"/>
      <c r="AM372" s="311"/>
      <c r="AN372" s="311"/>
      <c r="AO372" s="311"/>
      <c r="AP372" s="229"/>
      <c r="AQ372" s="310"/>
      <c r="AR372" s="207"/>
      <c r="AS372" s="207"/>
      <c r="AT372" s="207"/>
      <c r="AU372" s="207"/>
      <c r="AV372" s="207"/>
      <c r="AW372" s="207"/>
      <c r="AX372" s="207"/>
      <c r="AY372" s="207"/>
      <c r="AZ372" s="207"/>
      <c r="BA372" s="207"/>
      <c r="BB372" s="207"/>
      <c r="BC372" s="207"/>
      <c r="BD372" s="207"/>
      <c r="BE372" s="207"/>
      <c r="BF372" s="207"/>
      <c r="BG372" s="300"/>
      <c r="BH372" s="300"/>
      <c r="BI372" s="299"/>
      <c r="BJ372" s="246"/>
      <c r="BK372" s="255"/>
      <c r="BL372" s="213"/>
      <c r="BM372" s="213"/>
      <c r="BN372" s="322"/>
      <c r="BO372" s="321"/>
      <c r="BY372" s="254"/>
      <c r="DN372" s="284"/>
      <c r="DO372" s="283"/>
      <c r="DP372" s="278"/>
      <c r="DQ372" s="282"/>
      <c r="DR372" s="281"/>
      <c r="DS372" s="280"/>
      <c r="DT372" s="279"/>
      <c r="DU372" s="278"/>
      <c r="DV372" s="194"/>
    </row>
    <row r="373" spans="1:126" ht="18.75">
      <c r="A373" s="322"/>
      <c r="B373" s="226" t="s">
        <v>11510</v>
      </c>
      <c r="C373" s="226" t="s">
        <v>11509</v>
      </c>
      <c r="D373" s="225" t="s">
        <v>11508</v>
      </c>
      <c r="E373" s="224" t="str">
        <f t="shared" si="46"/>
        <v>700095</v>
      </c>
      <c r="F373" s="322" t="s">
        <v>1154</v>
      </c>
      <c r="G373" s="220" t="s">
        <v>11503</v>
      </c>
      <c r="H373" s="223" t="s">
        <v>11502</v>
      </c>
      <c r="I373" s="223" t="s">
        <v>7437</v>
      </c>
      <c r="J373" s="225">
        <v>1</v>
      </c>
      <c r="K373" s="302">
        <v>48000</v>
      </c>
      <c r="L373" s="232">
        <f t="shared" si="41"/>
        <v>52800.000000000007</v>
      </c>
      <c r="M373" s="351" t="s">
        <v>1434</v>
      </c>
      <c r="N373" s="229"/>
      <c r="O373" s="229"/>
      <c r="P373" s="245"/>
      <c r="Q373" s="312"/>
      <c r="R373" s="382"/>
      <c r="S373" s="242"/>
      <c r="T373" s="618" t="s">
        <v>11507</v>
      </c>
      <c r="U373" s="303"/>
      <c r="V373" s="303"/>
      <c r="W373" s="303"/>
      <c r="X373" s="303"/>
      <c r="Y373" s="618"/>
      <c r="Z373" s="303"/>
      <c r="AA373" s="303"/>
      <c r="AB373" s="303"/>
      <c r="AC373" s="303"/>
      <c r="AD373" s="311"/>
      <c r="AE373" s="311"/>
      <c r="AF373" s="311"/>
      <c r="AG373" s="311"/>
      <c r="AH373" s="311"/>
      <c r="AJ373" s="286"/>
      <c r="AK373" s="213"/>
      <c r="AL373" s="311"/>
      <c r="AM373" s="311"/>
      <c r="AN373" s="311"/>
      <c r="AO373" s="311"/>
      <c r="AP373" s="229"/>
      <c r="AQ373" s="310"/>
      <c r="AR373" s="207"/>
      <c r="AS373" s="207"/>
      <c r="AT373" s="207"/>
      <c r="AU373" s="207"/>
      <c r="AV373" s="207"/>
      <c r="AW373" s="207"/>
      <c r="AX373" s="207"/>
      <c r="AY373" s="207"/>
      <c r="AZ373" s="207"/>
      <c r="BA373" s="207"/>
      <c r="BB373" s="207"/>
      <c r="BC373" s="207"/>
      <c r="BD373" s="207"/>
      <c r="BE373" s="207"/>
      <c r="BF373" s="207"/>
      <c r="BG373" s="300"/>
      <c r="BH373" s="300"/>
      <c r="BI373" s="299"/>
      <c r="BJ373" s="246"/>
      <c r="BK373" s="255"/>
      <c r="BL373" s="213"/>
      <c r="BM373" s="213"/>
      <c r="BN373" s="322"/>
      <c r="BO373" s="321"/>
      <c r="BY373" s="254"/>
      <c r="DN373" s="284"/>
      <c r="DO373" s="283"/>
      <c r="DP373" s="278"/>
      <c r="DQ373" s="282"/>
      <c r="DR373" s="281"/>
      <c r="DS373" s="280"/>
      <c r="DT373" s="279"/>
      <c r="DU373" s="278"/>
      <c r="DV373" s="194"/>
    </row>
    <row r="374" spans="1:126" ht="18.75">
      <c r="A374" s="322"/>
      <c r="B374" s="226" t="s">
        <v>11506</v>
      </c>
      <c r="C374" s="226" t="s">
        <v>11505</v>
      </c>
      <c r="D374" s="225" t="s">
        <v>11504</v>
      </c>
      <c r="E374" s="224" t="str">
        <f t="shared" si="46"/>
        <v>710537</v>
      </c>
      <c r="F374" s="322" t="s">
        <v>1154</v>
      </c>
      <c r="G374" s="220" t="s">
        <v>11503</v>
      </c>
      <c r="H374" s="223" t="s">
        <v>11502</v>
      </c>
      <c r="I374" s="223" t="s">
        <v>7431</v>
      </c>
      <c r="J374" s="225">
        <v>1</v>
      </c>
      <c r="K374" s="302">
        <v>47000</v>
      </c>
      <c r="L374" s="232">
        <f t="shared" si="41"/>
        <v>51700.000000000007</v>
      </c>
      <c r="M374" s="351" t="s">
        <v>1434</v>
      </c>
      <c r="N374" s="229"/>
      <c r="O374" s="229"/>
      <c r="P374" s="245"/>
      <c r="Q374" s="312"/>
      <c r="R374" s="382"/>
      <c r="S374" s="242"/>
      <c r="T374" s="618" t="s">
        <v>11501</v>
      </c>
      <c r="U374" s="303"/>
      <c r="V374" s="303"/>
      <c r="W374" s="303"/>
      <c r="X374" s="303"/>
      <c r="Y374" s="618"/>
      <c r="Z374" s="303"/>
      <c r="AA374" s="303"/>
      <c r="AB374" s="303"/>
      <c r="AC374" s="303"/>
      <c r="AD374" s="311"/>
      <c r="AE374" s="311"/>
      <c r="AF374" s="311"/>
      <c r="AG374" s="311"/>
      <c r="AH374" s="311"/>
      <c r="AJ374" s="286"/>
      <c r="AK374" s="213"/>
      <c r="AL374" s="311"/>
      <c r="AM374" s="311"/>
      <c r="AN374" s="311"/>
      <c r="AO374" s="311"/>
      <c r="AP374" s="229"/>
      <c r="AQ374" s="310"/>
      <c r="AR374" s="207"/>
      <c r="AS374" s="207"/>
      <c r="AT374" s="207"/>
      <c r="AU374" s="207"/>
      <c r="AV374" s="207"/>
      <c r="AW374" s="207"/>
      <c r="AX374" s="207"/>
      <c r="AY374" s="207"/>
      <c r="AZ374" s="207"/>
      <c r="BA374" s="207"/>
      <c r="BB374" s="207"/>
      <c r="BC374" s="207"/>
      <c r="BD374" s="207"/>
      <c r="BE374" s="207"/>
      <c r="BF374" s="207"/>
      <c r="BG374" s="300"/>
      <c r="BH374" s="300"/>
      <c r="BI374" s="299"/>
      <c r="BJ374" s="246"/>
      <c r="BK374" s="255"/>
      <c r="BL374" s="213"/>
      <c r="BM374" s="213"/>
      <c r="BN374" s="322"/>
      <c r="BO374" s="321"/>
      <c r="BY374" s="254"/>
      <c r="DN374" s="284"/>
      <c r="DO374" s="283"/>
      <c r="DP374" s="278"/>
      <c r="DQ374" s="282"/>
      <c r="DR374" s="281"/>
      <c r="DS374" s="280"/>
      <c r="DT374" s="279"/>
      <c r="DU374" s="278"/>
      <c r="DV374" s="194"/>
    </row>
    <row r="375" spans="1:126" ht="18.75">
      <c r="A375" s="322"/>
      <c r="B375" s="226" t="s">
        <v>11500</v>
      </c>
      <c r="C375" s="226" t="s">
        <v>11499</v>
      </c>
      <c r="D375" s="225" t="s">
        <v>11498</v>
      </c>
      <c r="E375" s="224" t="str">
        <f t="shared" si="46"/>
        <v>700101</v>
      </c>
      <c r="F375" s="322" t="s">
        <v>1154</v>
      </c>
      <c r="G375" s="220" t="s">
        <v>11497</v>
      </c>
      <c r="H375" s="223" t="s">
        <v>10967</v>
      </c>
      <c r="I375" s="223"/>
      <c r="J375" s="225">
        <v>1</v>
      </c>
      <c r="K375" s="302">
        <v>55000</v>
      </c>
      <c r="L375" s="232">
        <f t="shared" si="41"/>
        <v>60500.000000000007</v>
      </c>
      <c r="M375" s="351" t="s">
        <v>1434</v>
      </c>
      <c r="N375" s="229"/>
      <c r="O375" s="229"/>
      <c r="P375" s="245"/>
      <c r="Q375" s="312"/>
      <c r="R375" s="382"/>
      <c r="S375" s="242"/>
      <c r="T375" s="219" t="s">
        <v>9489</v>
      </c>
      <c r="U375" s="303"/>
      <c r="V375" s="303"/>
      <c r="W375" s="303"/>
      <c r="X375" s="303"/>
      <c r="Y375" s="219"/>
      <c r="Z375" s="303"/>
      <c r="AA375" s="303"/>
      <c r="AB375" s="303"/>
      <c r="AC375" s="303"/>
      <c r="AD375" s="311"/>
      <c r="AE375" s="311"/>
      <c r="AF375" s="311"/>
      <c r="AG375" s="311"/>
      <c r="AH375" s="311"/>
      <c r="AJ375" s="286"/>
      <c r="AK375" s="213"/>
      <c r="AL375" s="311"/>
      <c r="AM375" s="311"/>
      <c r="AN375" s="311"/>
      <c r="AO375" s="311"/>
      <c r="AP375" s="229"/>
      <c r="AQ375" s="310"/>
      <c r="AR375" s="207"/>
      <c r="AS375" s="207"/>
      <c r="AT375" s="207"/>
      <c r="AU375" s="207"/>
      <c r="AV375" s="207"/>
      <c r="AW375" s="207"/>
      <c r="AX375" s="207"/>
      <c r="AY375" s="207"/>
      <c r="AZ375" s="207"/>
      <c r="BA375" s="207"/>
      <c r="BB375" s="207"/>
      <c r="BC375" s="207"/>
      <c r="BD375" s="207"/>
      <c r="BE375" s="207"/>
      <c r="BF375" s="207"/>
      <c r="BG375" s="300"/>
      <c r="BH375" s="300"/>
      <c r="BI375" s="299"/>
      <c r="BJ375" s="246"/>
      <c r="BK375" s="255"/>
      <c r="BL375" s="213"/>
      <c r="BM375" s="213"/>
      <c r="BN375" s="322"/>
      <c r="BO375" s="321"/>
      <c r="BY375" s="254"/>
      <c r="DN375" s="284"/>
      <c r="DO375" s="283"/>
      <c r="DP375" s="278"/>
      <c r="DQ375" s="282"/>
      <c r="DR375" s="281"/>
      <c r="DS375" s="280"/>
      <c r="DT375" s="279"/>
      <c r="DU375" s="278"/>
      <c r="DV375" s="194"/>
    </row>
    <row r="376" spans="1:126" ht="18.75">
      <c r="A376" s="322"/>
      <c r="B376" s="226" t="s">
        <v>11496</v>
      </c>
      <c r="C376" s="226" t="s">
        <v>11495</v>
      </c>
      <c r="D376" s="225" t="s">
        <v>11494</v>
      </c>
      <c r="E376" s="224" t="str">
        <f t="shared" si="46"/>
        <v>704031</v>
      </c>
      <c r="F376" s="322" t="s">
        <v>2447</v>
      </c>
      <c r="G376" s="220" t="s">
        <v>11493</v>
      </c>
      <c r="H376" s="223" t="s">
        <v>11492</v>
      </c>
      <c r="I376" s="223"/>
      <c r="J376" s="225">
        <v>1</v>
      </c>
      <c r="K376" s="302">
        <v>1500</v>
      </c>
      <c r="L376" s="232">
        <f t="shared" si="41"/>
        <v>1650.0000000000002</v>
      </c>
      <c r="M376" s="351" t="s">
        <v>1434</v>
      </c>
      <c r="N376" s="229"/>
      <c r="O376" s="229"/>
      <c r="P376" s="245"/>
      <c r="Q376" s="312"/>
      <c r="R376" s="382"/>
      <c r="S376" s="242"/>
      <c r="T376" s="219"/>
      <c r="U376" s="303"/>
      <c r="V376" s="303"/>
      <c r="W376" s="303"/>
      <c r="X376" s="303"/>
      <c r="Y376" s="219"/>
      <c r="Z376" s="303"/>
      <c r="AA376" s="303"/>
      <c r="AB376" s="303"/>
      <c r="AC376" s="303"/>
      <c r="AD376" s="311"/>
      <c r="AE376" s="311"/>
      <c r="AF376" s="311"/>
      <c r="AG376" s="311"/>
      <c r="AH376" s="311"/>
      <c r="AJ376" s="286"/>
      <c r="AK376" s="213"/>
      <c r="AL376" s="311"/>
      <c r="AM376" s="311"/>
      <c r="AN376" s="311"/>
      <c r="AO376" s="311"/>
      <c r="AP376" s="229"/>
      <c r="AQ376" s="310"/>
      <c r="AR376" s="207"/>
      <c r="AS376" s="207"/>
      <c r="AT376" s="207"/>
      <c r="AU376" s="207"/>
      <c r="AV376" s="207"/>
      <c r="AW376" s="207"/>
      <c r="AX376" s="207"/>
      <c r="AY376" s="207"/>
      <c r="AZ376" s="207"/>
      <c r="BA376" s="207"/>
      <c r="BB376" s="207"/>
      <c r="BC376" s="207"/>
      <c r="BD376" s="207"/>
      <c r="BE376" s="207"/>
      <c r="BF376" s="207"/>
      <c r="BG376" s="300"/>
      <c r="BH376" s="300"/>
      <c r="BI376" s="299"/>
      <c r="BJ376" s="246"/>
      <c r="BK376" s="255"/>
      <c r="BL376" s="213"/>
      <c r="BM376" s="213"/>
      <c r="BN376" s="322"/>
      <c r="BO376" s="321"/>
      <c r="BY376" s="254"/>
      <c r="DN376" s="284"/>
      <c r="DO376" s="283"/>
      <c r="DP376" s="278"/>
      <c r="DQ376" s="282"/>
      <c r="DR376" s="281"/>
      <c r="DS376" s="280"/>
      <c r="DT376" s="279"/>
      <c r="DU376" s="278"/>
      <c r="DV376" s="194"/>
    </row>
    <row r="377" spans="1:126" ht="18.75">
      <c r="A377" s="322"/>
      <c r="B377" s="226" t="s">
        <v>11491</v>
      </c>
      <c r="C377" s="226" t="s">
        <v>11490</v>
      </c>
      <c r="D377" s="225" t="s">
        <v>11489</v>
      </c>
      <c r="E377" s="224" t="str">
        <f t="shared" si="46"/>
        <v>704055</v>
      </c>
      <c r="F377" s="322" t="s">
        <v>2447</v>
      </c>
      <c r="G377" s="220" t="s">
        <v>11488</v>
      </c>
      <c r="H377" s="223" t="s">
        <v>11487</v>
      </c>
      <c r="I377" s="223"/>
      <c r="J377" s="225">
        <v>1</v>
      </c>
      <c r="K377" s="302">
        <v>1800</v>
      </c>
      <c r="L377" s="232">
        <f t="shared" si="41"/>
        <v>1980.0000000000002</v>
      </c>
      <c r="M377" s="351" t="s">
        <v>1434</v>
      </c>
      <c r="N377" s="229"/>
      <c r="O377" s="229"/>
      <c r="P377" s="245"/>
      <c r="Q377" s="312"/>
      <c r="R377" s="382"/>
      <c r="S377" s="242"/>
      <c r="T377" s="219"/>
      <c r="U377" s="303"/>
      <c r="V377" s="303"/>
      <c r="W377" s="303"/>
      <c r="X377" s="303"/>
      <c r="Y377" s="219"/>
      <c r="Z377" s="303"/>
      <c r="AA377" s="303"/>
      <c r="AB377" s="303"/>
      <c r="AC377" s="303"/>
      <c r="AD377" s="311"/>
      <c r="AE377" s="311"/>
      <c r="AF377" s="311"/>
      <c r="AG377" s="311"/>
      <c r="AH377" s="311"/>
      <c r="AJ377" s="286"/>
      <c r="AK377" s="213"/>
      <c r="AL377" s="311"/>
      <c r="AM377" s="311"/>
      <c r="AN377" s="311"/>
      <c r="AO377" s="311"/>
      <c r="AP377" s="229"/>
      <c r="AQ377" s="310"/>
      <c r="AR377" s="207"/>
      <c r="AS377" s="207"/>
      <c r="AT377" s="207"/>
      <c r="AU377" s="207"/>
      <c r="AV377" s="207"/>
      <c r="AW377" s="207"/>
      <c r="AX377" s="207"/>
      <c r="AY377" s="207"/>
      <c r="AZ377" s="207"/>
      <c r="BA377" s="207"/>
      <c r="BB377" s="207"/>
      <c r="BC377" s="207"/>
      <c r="BD377" s="207"/>
      <c r="BE377" s="207"/>
      <c r="BF377" s="207"/>
      <c r="BG377" s="300"/>
      <c r="BH377" s="300"/>
      <c r="BI377" s="299"/>
      <c r="BJ377" s="246"/>
      <c r="BK377" s="255"/>
      <c r="BL377" s="213"/>
      <c r="BM377" s="213"/>
      <c r="BN377" s="322"/>
      <c r="BO377" s="321"/>
      <c r="BY377" s="254"/>
      <c r="DN377" s="284"/>
      <c r="DO377" s="283"/>
      <c r="DP377" s="278"/>
      <c r="DQ377" s="282"/>
      <c r="DR377" s="281"/>
      <c r="DS377" s="280"/>
      <c r="DT377" s="279"/>
      <c r="DU377" s="278"/>
      <c r="DV377" s="194"/>
    </row>
    <row r="378" spans="1:126" ht="18.75">
      <c r="A378" s="322"/>
      <c r="B378" s="226" t="s">
        <v>11486</v>
      </c>
      <c r="C378" s="226" t="s">
        <v>11485</v>
      </c>
      <c r="D378" s="225" t="s">
        <v>11484</v>
      </c>
      <c r="E378" s="224" t="str">
        <f t="shared" si="46"/>
        <v>706431</v>
      </c>
      <c r="F378" s="322" t="s">
        <v>6068</v>
      </c>
      <c r="G378" s="220" t="s">
        <v>11483</v>
      </c>
      <c r="H378" s="223" t="s">
        <v>11482</v>
      </c>
      <c r="I378" s="223" t="s">
        <v>9322</v>
      </c>
      <c r="J378" s="225">
        <v>1</v>
      </c>
      <c r="K378" s="302">
        <v>2400</v>
      </c>
      <c r="L378" s="232">
        <f t="shared" si="41"/>
        <v>2640</v>
      </c>
      <c r="M378" s="351" t="s">
        <v>1434</v>
      </c>
      <c r="N378" s="229"/>
      <c r="O378" s="229"/>
      <c r="P378" s="245"/>
      <c r="Q378" s="312"/>
      <c r="R378" s="382"/>
      <c r="S378" s="242" t="s">
        <v>10521</v>
      </c>
      <c r="T378" s="219"/>
      <c r="U378" s="303"/>
      <c r="V378" s="303"/>
      <c r="W378" s="303"/>
      <c r="X378" s="303"/>
      <c r="Y378" s="219"/>
      <c r="Z378" s="303"/>
      <c r="AA378" s="303"/>
      <c r="AB378" s="303"/>
      <c r="AC378" s="303"/>
      <c r="AD378" s="311"/>
      <c r="AE378" s="311"/>
      <c r="AF378" s="311"/>
      <c r="AG378" s="311"/>
      <c r="AH378" s="311"/>
      <c r="AJ378" s="286"/>
      <c r="AK378" s="213"/>
      <c r="AL378" s="311"/>
      <c r="AM378" s="311"/>
      <c r="AN378" s="311"/>
      <c r="AO378" s="311"/>
      <c r="AP378" s="229"/>
      <c r="AQ378" s="310"/>
      <c r="AR378" s="207"/>
      <c r="AS378" s="207"/>
      <c r="AT378" s="207"/>
      <c r="AU378" s="207"/>
      <c r="AV378" s="207"/>
      <c r="AW378" s="207"/>
      <c r="AX378" s="207"/>
      <c r="AY378" s="207"/>
      <c r="AZ378" s="207"/>
      <c r="BA378" s="207"/>
      <c r="BB378" s="207"/>
      <c r="BC378" s="207"/>
      <c r="BD378" s="207"/>
      <c r="BE378" s="207"/>
      <c r="BF378" s="207"/>
      <c r="BG378" s="300"/>
      <c r="BH378" s="300"/>
      <c r="BI378" s="299"/>
      <c r="BJ378" s="246"/>
      <c r="BK378" s="255"/>
      <c r="BL378" s="213"/>
      <c r="BM378" s="213"/>
      <c r="BN378" s="322"/>
      <c r="BO378" s="321"/>
      <c r="BY378" s="254"/>
      <c r="DN378" s="284"/>
      <c r="DO378" s="283"/>
      <c r="DP378" s="278"/>
      <c r="DQ378" s="282"/>
      <c r="DR378" s="281"/>
      <c r="DS378" s="280"/>
      <c r="DT378" s="279"/>
      <c r="DU378" s="278"/>
      <c r="DV378" s="194"/>
    </row>
    <row r="379" spans="1:126" ht="18.75">
      <c r="A379" s="322"/>
      <c r="B379" s="226" t="s">
        <v>11481</v>
      </c>
      <c r="C379" s="226" t="s">
        <v>11480</v>
      </c>
      <c r="D379" s="225" t="s">
        <v>11479</v>
      </c>
      <c r="E379" s="224" t="str">
        <f t="shared" si="46"/>
        <v>708367</v>
      </c>
      <c r="F379" s="322" t="s">
        <v>6068</v>
      </c>
      <c r="G379" s="220" t="s">
        <v>11478</v>
      </c>
      <c r="H379" s="223" t="s">
        <v>10876</v>
      </c>
      <c r="I379" s="223"/>
      <c r="J379" s="225">
        <v>1</v>
      </c>
      <c r="K379" s="302">
        <v>1500</v>
      </c>
      <c r="L379" s="232">
        <f t="shared" si="41"/>
        <v>1650.0000000000002</v>
      </c>
      <c r="M379" s="351" t="s">
        <v>1434</v>
      </c>
      <c r="N379" s="229"/>
      <c r="O379" s="229"/>
      <c r="P379" s="245"/>
      <c r="Q379" s="312"/>
      <c r="R379" s="382"/>
      <c r="S379" s="242"/>
      <c r="T379" s="618" t="s">
        <v>10288</v>
      </c>
      <c r="U379" s="303"/>
      <c r="V379" s="303"/>
      <c r="W379" s="303"/>
      <c r="X379" s="303"/>
      <c r="Y379" s="618"/>
      <c r="Z379" s="303"/>
      <c r="AA379" s="303"/>
      <c r="AB379" s="303"/>
      <c r="AC379" s="303"/>
      <c r="AD379" s="311"/>
      <c r="AE379" s="311"/>
      <c r="AF379" s="311"/>
      <c r="AG379" s="311"/>
      <c r="AH379" s="311"/>
      <c r="AJ379" s="286"/>
      <c r="AK379" s="213"/>
      <c r="AL379" s="311"/>
      <c r="AM379" s="311"/>
      <c r="AN379" s="311"/>
      <c r="AO379" s="311"/>
      <c r="AP379" s="229"/>
      <c r="AQ379" s="310"/>
      <c r="AR379" s="207"/>
      <c r="AS379" s="207"/>
      <c r="AT379" s="207"/>
      <c r="AU379" s="207"/>
      <c r="AV379" s="207"/>
      <c r="AW379" s="207"/>
      <c r="AX379" s="207"/>
      <c r="AY379" s="207"/>
      <c r="AZ379" s="207"/>
      <c r="BA379" s="207"/>
      <c r="BB379" s="207"/>
      <c r="BC379" s="207"/>
      <c r="BD379" s="207"/>
      <c r="BE379" s="207"/>
      <c r="BF379" s="207"/>
      <c r="BG379" s="300"/>
      <c r="BH379" s="300"/>
      <c r="BI379" s="299"/>
      <c r="BJ379" s="246"/>
      <c r="BK379" s="255"/>
      <c r="BL379" s="213"/>
      <c r="BM379" s="213"/>
      <c r="BN379" s="322"/>
      <c r="BO379" s="321"/>
      <c r="BY379" s="254"/>
      <c r="DN379" s="284"/>
      <c r="DO379" s="283"/>
      <c r="DP379" s="278"/>
      <c r="DQ379" s="282"/>
      <c r="DR379" s="281"/>
      <c r="DS379" s="280"/>
      <c r="DT379" s="279"/>
      <c r="DU379" s="278"/>
      <c r="DV379" s="194"/>
    </row>
    <row r="380" spans="1:126" ht="18.75">
      <c r="A380" s="322"/>
      <c r="B380" s="226" t="s">
        <v>11477</v>
      </c>
      <c r="C380" s="226" t="s">
        <v>11476</v>
      </c>
      <c r="D380" s="225" t="s">
        <v>11475</v>
      </c>
      <c r="E380" s="224" t="str">
        <f t="shared" si="46"/>
        <v>708398</v>
      </c>
      <c r="F380" s="322" t="s">
        <v>6068</v>
      </c>
      <c r="G380" s="220" t="s">
        <v>11471</v>
      </c>
      <c r="H380" s="223" t="s">
        <v>10682</v>
      </c>
      <c r="I380" s="223" t="s">
        <v>7680</v>
      </c>
      <c r="J380" s="225">
        <v>1</v>
      </c>
      <c r="K380" s="302">
        <v>2700</v>
      </c>
      <c r="L380" s="232">
        <f t="shared" si="41"/>
        <v>2970.0000000000005</v>
      </c>
      <c r="M380" s="351" t="s">
        <v>1434</v>
      </c>
      <c r="N380" s="229"/>
      <c r="O380" s="229"/>
      <c r="P380" s="245"/>
      <c r="Q380" s="312"/>
      <c r="R380" s="382"/>
      <c r="S380" s="242"/>
      <c r="T380" s="618" t="s">
        <v>10288</v>
      </c>
      <c r="U380" s="303"/>
      <c r="V380" s="303"/>
      <c r="W380" s="303"/>
      <c r="X380" s="303"/>
      <c r="Y380" s="618"/>
      <c r="Z380" s="303"/>
      <c r="AA380" s="303"/>
      <c r="AB380" s="303"/>
      <c r="AC380" s="303"/>
      <c r="AD380" s="311"/>
      <c r="AE380" s="311"/>
      <c r="AF380" s="311"/>
      <c r="AG380" s="311"/>
      <c r="AH380" s="311"/>
      <c r="AJ380" s="286"/>
      <c r="AK380" s="213"/>
      <c r="AL380" s="311"/>
      <c r="AM380" s="311"/>
      <c r="AN380" s="311"/>
      <c r="AO380" s="311"/>
      <c r="AP380" s="229"/>
      <c r="AQ380" s="310"/>
      <c r="AR380" s="207"/>
      <c r="AS380" s="207"/>
      <c r="AT380" s="207"/>
      <c r="AU380" s="207"/>
      <c r="AV380" s="207"/>
      <c r="AW380" s="207"/>
      <c r="AX380" s="207"/>
      <c r="AY380" s="207"/>
      <c r="AZ380" s="207"/>
      <c r="BA380" s="207"/>
      <c r="BB380" s="207"/>
      <c r="BC380" s="207"/>
      <c r="BD380" s="207"/>
      <c r="BE380" s="207"/>
      <c r="BF380" s="207"/>
      <c r="BG380" s="300"/>
      <c r="BH380" s="300"/>
      <c r="BI380" s="299"/>
      <c r="BJ380" s="246"/>
      <c r="BK380" s="255"/>
      <c r="BL380" s="213"/>
      <c r="BM380" s="213"/>
      <c r="BN380" s="322"/>
      <c r="BO380" s="321"/>
      <c r="BY380" s="254"/>
      <c r="DN380" s="284"/>
      <c r="DO380" s="283"/>
      <c r="DP380" s="278"/>
      <c r="DQ380" s="282"/>
      <c r="DR380" s="281"/>
      <c r="DS380" s="280"/>
      <c r="DT380" s="279"/>
      <c r="DU380" s="278"/>
      <c r="DV380" s="194"/>
    </row>
    <row r="381" spans="1:126" ht="18.75">
      <c r="A381" s="322"/>
      <c r="B381" s="226" t="s">
        <v>11474</v>
      </c>
      <c r="C381" s="226" t="s">
        <v>11473</v>
      </c>
      <c r="D381" s="225" t="s">
        <v>11472</v>
      </c>
      <c r="E381" s="224" t="str">
        <f t="shared" si="46"/>
        <v>708381</v>
      </c>
      <c r="F381" s="322" t="s">
        <v>6068</v>
      </c>
      <c r="G381" s="220" t="s">
        <v>11471</v>
      </c>
      <c r="H381" s="223" t="s">
        <v>10682</v>
      </c>
      <c r="I381" s="223" t="s">
        <v>956</v>
      </c>
      <c r="J381" s="225">
        <v>1</v>
      </c>
      <c r="K381" s="302">
        <v>2200</v>
      </c>
      <c r="L381" s="232">
        <f t="shared" si="41"/>
        <v>2420</v>
      </c>
      <c r="M381" s="351" t="s">
        <v>1434</v>
      </c>
      <c r="N381" s="229"/>
      <c r="O381" s="229"/>
      <c r="P381" s="245"/>
      <c r="Q381" s="312"/>
      <c r="R381" s="382"/>
      <c r="S381" s="242"/>
      <c r="T381" s="618" t="s">
        <v>10288</v>
      </c>
      <c r="U381" s="303"/>
      <c r="V381" s="303"/>
      <c r="W381" s="303"/>
      <c r="X381" s="303"/>
      <c r="Y381" s="618"/>
      <c r="Z381" s="303"/>
      <c r="AA381" s="303"/>
      <c r="AB381" s="303"/>
      <c r="AC381" s="303"/>
      <c r="AD381" s="311"/>
      <c r="AE381" s="311"/>
      <c r="AF381" s="311"/>
      <c r="AG381" s="311"/>
      <c r="AH381" s="311"/>
      <c r="AJ381" s="286"/>
      <c r="AK381" s="213"/>
      <c r="AL381" s="311"/>
      <c r="AM381" s="311"/>
      <c r="AN381" s="311"/>
      <c r="AO381" s="311"/>
      <c r="AP381" s="229"/>
      <c r="AQ381" s="310"/>
      <c r="AR381" s="207"/>
      <c r="AS381" s="207"/>
      <c r="AT381" s="207"/>
      <c r="AU381" s="207"/>
      <c r="AV381" s="207"/>
      <c r="AW381" s="207"/>
      <c r="AX381" s="207"/>
      <c r="AY381" s="207"/>
      <c r="AZ381" s="207"/>
      <c r="BA381" s="207"/>
      <c r="BB381" s="207"/>
      <c r="BC381" s="207"/>
      <c r="BD381" s="207"/>
      <c r="BE381" s="207"/>
      <c r="BF381" s="207"/>
      <c r="BG381" s="300"/>
      <c r="BH381" s="300"/>
      <c r="BI381" s="299"/>
      <c r="BJ381" s="246"/>
      <c r="BK381" s="255"/>
      <c r="BL381" s="213"/>
      <c r="BM381" s="213"/>
      <c r="BN381" s="322"/>
      <c r="BO381" s="321"/>
      <c r="BY381" s="254"/>
      <c r="DN381" s="284"/>
      <c r="DO381" s="283"/>
      <c r="DP381" s="278"/>
      <c r="DQ381" s="282"/>
      <c r="DR381" s="281"/>
      <c r="DS381" s="280"/>
      <c r="DT381" s="279"/>
      <c r="DU381" s="278"/>
      <c r="DV381" s="194"/>
    </row>
    <row r="382" spans="1:126" ht="18.75">
      <c r="A382" s="322"/>
      <c r="B382" s="226" t="s">
        <v>11470</v>
      </c>
      <c r="C382" s="226" t="s">
        <v>11469</v>
      </c>
      <c r="D382" s="225" t="s">
        <v>11468</v>
      </c>
      <c r="E382" s="224" t="str">
        <f t="shared" si="46"/>
        <v>708411</v>
      </c>
      <c r="F382" s="322" t="s">
        <v>6068</v>
      </c>
      <c r="G382" s="220" t="s">
        <v>10691</v>
      </c>
      <c r="H382" s="223" t="s">
        <v>11415</v>
      </c>
      <c r="I382" s="223" t="s">
        <v>7680</v>
      </c>
      <c r="J382" s="225">
        <v>1</v>
      </c>
      <c r="K382" s="302">
        <v>2500</v>
      </c>
      <c r="L382" s="232">
        <f t="shared" si="41"/>
        <v>2750</v>
      </c>
      <c r="M382" s="351" t="s">
        <v>1434</v>
      </c>
      <c r="N382" s="229"/>
      <c r="O382" s="229"/>
      <c r="P382" s="245"/>
      <c r="Q382" s="312"/>
      <c r="R382" s="382"/>
      <c r="S382" s="242"/>
      <c r="T382" s="219" t="s">
        <v>10288</v>
      </c>
      <c r="U382" s="303"/>
      <c r="V382" s="303"/>
      <c r="W382" s="303"/>
      <c r="X382" s="303"/>
      <c r="Y382" s="219"/>
      <c r="Z382" s="303"/>
      <c r="AA382" s="303"/>
      <c r="AB382" s="303"/>
      <c r="AC382" s="303"/>
      <c r="AD382" s="311"/>
      <c r="AE382" s="311"/>
      <c r="AF382" s="311"/>
      <c r="AG382" s="311"/>
      <c r="AH382" s="311"/>
      <c r="AJ382" s="286"/>
      <c r="AK382" s="213"/>
      <c r="AL382" s="311"/>
      <c r="AM382" s="311"/>
      <c r="AN382" s="311"/>
      <c r="AO382" s="311"/>
      <c r="AP382" s="229"/>
      <c r="AQ382" s="310"/>
      <c r="AR382" s="207"/>
      <c r="AS382" s="207"/>
      <c r="AT382" s="207"/>
      <c r="AU382" s="207"/>
      <c r="AV382" s="207"/>
      <c r="AW382" s="207"/>
      <c r="AX382" s="207"/>
      <c r="AY382" s="207"/>
      <c r="AZ382" s="207"/>
      <c r="BA382" s="207"/>
      <c r="BB382" s="207"/>
      <c r="BC382" s="207"/>
      <c r="BD382" s="207"/>
      <c r="BE382" s="207"/>
      <c r="BF382" s="207"/>
      <c r="BG382" s="300"/>
      <c r="BH382" s="300"/>
      <c r="BI382" s="299"/>
      <c r="BJ382" s="246"/>
      <c r="BK382" s="255"/>
      <c r="BL382" s="213"/>
      <c r="BM382" s="213"/>
      <c r="BN382" s="322"/>
      <c r="BO382" s="321"/>
      <c r="BY382" s="254"/>
      <c r="DN382" s="284"/>
      <c r="DO382" s="283"/>
      <c r="DP382" s="278"/>
      <c r="DQ382" s="282"/>
      <c r="DR382" s="281"/>
      <c r="DS382" s="280"/>
      <c r="DT382" s="279"/>
      <c r="DU382" s="278"/>
      <c r="DV382" s="194"/>
    </row>
    <row r="383" spans="1:126" ht="18.75">
      <c r="A383" s="322"/>
      <c r="B383" s="226" t="s">
        <v>11467</v>
      </c>
      <c r="C383" s="226" t="s">
        <v>11466</v>
      </c>
      <c r="D383" s="225" t="s">
        <v>11465</v>
      </c>
      <c r="E383" s="224" t="str">
        <f t="shared" si="46"/>
        <v>708404</v>
      </c>
      <c r="F383" s="322" t="s">
        <v>6068</v>
      </c>
      <c r="G383" s="220" t="s">
        <v>10691</v>
      </c>
      <c r="H383" s="223" t="s">
        <v>11415</v>
      </c>
      <c r="I383" s="223" t="s">
        <v>956</v>
      </c>
      <c r="J383" s="225">
        <v>1</v>
      </c>
      <c r="K383" s="302">
        <v>2000</v>
      </c>
      <c r="L383" s="232">
        <f t="shared" si="41"/>
        <v>2200</v>
      </c>
      <c r="M383" s="351" t="s">
        <v>1434</v>
      </c>
      <c r="N383" s="229"/>
      <c r="O383" s="229"/>
      <c r="P383" s="245"/>
      <c r="Q383" s="312"/>
      <c r="R383" s="382"/>
      <c r="S383" s="242"/>
      <c r="T383" s="219" t="s">
        <v>10288</v>
      </c>
      <c r="U383" s="303"/>
      <c r="V383" s="303"/>
      <c r="W383" s="303"/>
      <c r="X383" s="303"/>
      <c r="Y383" s="219"/>
      <c r="Z383" s="303"/>
      <c r="AA383" s="303"/>
      <c r="AB383" s="303"/>
      <c r="AC383" s="303"/>
      <c r="AD383" s="311"/>
      <c r="AE383" s="311"/>
      <c r="AF383" s="311"/>
      <c r="AG383" s="311"/>
      <c r="AH383" s="311"/>
      <c r="AJ383" s="286"/>
      <c r="AK383" s="213"/>
      <c r="AL383" s="311"/>
      <c r="AM383" s="311"/>
      <c r="AN383" s="311"/>
      <c r="AO383" s="311"/>
      <c r="AP383" s="229"/>
      <c r="AQ383" s="310"/>
      <c r="AR383" s="207"/>
      <c r="AS383" s="207"/>
      <c r="AT383" s="207"/>
      <c r="AU383" s="207"/>
      <c r="AV383" s="207"/>
      <c r="AW383" s="207"/>
      <c r="AX383" s="207"/>
      <c r="AY383" s="207"/>
      <c r="AZ383" s="207"/>
      <c r="BA383" s="207"/>
      <c r="BB383" s="207"/>
      <c r="BC383" s="207"/>
      <c r="BD383" s="207"/>
      <c r="BE383" s="207"/>
      <c r="BF383" s="207"/>
      <c r="BG383" s="300"/>
      <c r="BH383" s="300"/>
      <c r="BI383" s="299"/>
      <c r="BJ383" s="246"/>
      <c r="BK383" s="255"/>
      <c r="BL383" s="213"/>
      <c r="BM383" s="213"/>
      <c r="BN383" s="322"/>
      <c r="BO383" s="321"/>
      <c r="BY383" s="254"/>
      <c r="DN383" s="284"/>
      <c r="DO383" s="283"/>
      <c r="DP383" s="278"/>
      <c r="DQ383" s="282"/>
      <c r="DR383" s="281"/>
      <c r="DS383" s="280"/>
      <c r="DT383" s="279"/>
      <c r="DU383" s="278"/>
      <c r="DV383" s="194"/>
    </row>
    <row r="384" spans="1:126" ht="18.75">
      <c r="A384" s="322"/>
      <c r="B384" s="226" t="s">
        <v>11464</v>
      </c>
      <c r="C384" s="226" t="s">
        <v>11463</v>
      </c>
      <c r="D384" s="225" t="s">
        <v>11462</v>
      </c>
      <c r="E384" s="224" t="str">
        <f t="shared" si="46"/>
        <v>708435</v>
      </c>
      <c r="F384" s="322" t="s">
        <v>6068</v>
      </c>
      <c r="G384" s="220" t="s">
        <v>11458</v>
      </c>
      <c r="H384" s="223" t="s">
        <v>11415</v>
      </c>
      <c r="I384" s="223" t="s">
        <v>7680</v>
      </c>
      <c r="J384" s="225">
        <v>1</v>
      </c>
      <c r="K384" s="302">
        <v>2700</v>
      </c>
      <c r="L384" s="232">
        <f t="shared" si="41"/>
        <v>2970.0000000000005</v>
      </c>
      <c r="M384" s="351" t="s">
        <v>1434</v>
      </c>
      <c r="N384" s="229"/>
      <c r="O384" s="229"/>
      <c r="P384" s="245"/>
      <c r="Q384" s="312"/>
      <c r="R384" s="382"/>
      <c r="S384" s="242"/>
      <c r="T384" s="219" t="s">
        <v>10288</v>
      </c>
      <c r="U384" s="303"/>
      <c r="V384" s="303"/>
      <c r="W384" s="303"/>
      <c r="X384" s="303"/>
      <c r="Y384" s="219"/>
      <c r="Z384" s="303"/>
      <c r="AA384" s="303"/>
      <c r="AB384" s="303"/>
      <c r="AC384" s="303"/>
      <c r="AD384" s="311"/>
      <c r="AE384" s="311"/>
      <c r="AF384" s="311"/>
      <c r="AG384" s="311"/>
      <c r="AH384" s="311"/>
      <c r="AJ384" s="286"/>
      <c r="AK384" s="213"/>
      <c r="AL384" s="311"/>
      <c r="AM384" s="311"/>
      <c r="AN384" s="311"/>
      <c r="AO384" s="311"/>
      <c r="AP384" s="229"/>
      <c r="AQ384" s="310"/>
      <c r="AR384" s="207"/>
      <c r="AS384" s="207"/>
      <c r="AT384" s="207"/>
      <c r="AU384" s="207"/>
      <c r="AV384" s="207"/>
      <c r="AW384" s="207"/>
      <c r="AX384" s="207"/>
      <c r="AY384" s="207"/>
      <c r="AZ384" s="207"/>
      <c r="BA384" s="207"/>
      <c r="BB384" s="207"/>
      <c r="BC384" s="207"/>
      <c r="BD384" s="207"/>
      <c r="BE384" s="207"/>
      <c r="BF384" s="207"/>
      <c r="BG384" s="300"/>
      <c r="BH384" s="300"/>
      <c r="BI384" s="299"/>
      <c r="BJ384" s="246"/>
      <c r="BK384" s="255"/>
      <c r="BL384" s="213"/>
      <c r="BM384" s="213"/>
      <c r="BN384" s="322"/>
      <c r="BO384" s="321"/>
      <c r="BY384" s="254"/>
      <c r="DN384" s="284"/>
      <c r="DO384" s="283"/>
      <c r="DP384" s="278"/>
      <c r="DQ384" s="282"/>
      <c r="DR384" s="281"/>
      <c r="DS384" s="280"/>
      <c r="DT384" s="279"/>
      <c r="DU384" s="278"/>
      <c r="DV384" s="194"/>
    </row>
    <row r="385" spans="1:127" ht="18.75">
      <c r="A385" s="322"/>
      <c r="B385" s="226" t="s">
        <v>11461</v>
      </c>
      <c r="C385" s="226" t="s">
        <v>11460</v>
      </c>
      <c r="D385" s="225" t="s">
        <v>11459</v>
      </c>
      <c r="E385" s="224" t="str">
        <f t="shared" si="46"/>
        <v>708428</v>
      </c>
      <c r="F385" s="322" t="s">
        <v>6068</v>
      </c>
      <c r="G385" s="220" t="s">
        <v>11458</v>
      </c>
      <c r="H385" s="223" t="s">
        <v>11415</v>
      </c>
      <c r="I385" s="223" t="s">
        <v>956</v>
      </c>
      <c r="J385" s="225">
        <v>1</v>
      </c>
      <c r="K385" s="302">
        <v>2200</v>
      </c>
      <c r="L385" s="232">
        <f t="shared" si="41"/>
        <v>2420</v>
      </c>
      <c r="M385" s="351" t="s">
        <v>1434</v>
      </c>
      <c r="N385" s="229"/>
      <c r="O385" s="229"/>
      <c r="P385" s="245"/>
      <c r="Q385" s="312"/>
      <c r="R385" s="382"/>
      <c r="S385" s="242"/>
      <c r="T385" s="219" t="s">
        <v>10288</v>
      </c>
      <c r="U385" s="303"/>
      <c r="V385" s="303"/>
      <c r="W385" s="303"/>
      <c r="X385" s="303"/>
      <c r="Y385" s="219"/>
      <c r="Z385" s="303"/>
      <c r="AA385" s="303"/>
      <c r="AB385" s="303"/>
      <c r="AC385" s="303"/>
      <c r="AD385" s="311"/>
      <c r="AE385" s="311"/>
      <c r="AF385" s="311"/>
      <c r="AG385" s="311"/>
      <c r="AH385" s="311"/>
      <c r="AJ385" s="286"/>
      <c r="AK385" s="213"/>
      <c r="AL385" s="311"/>
      <c r="AM385" s="311"/>
      <c r="AN385" s="311"/>
      <c r="AO385" s="311"/>
      <c r="AP385" s="229"/>
      <c r="AQ385" s="310"/>
      <c r="AR385" s="207"/>
      <c r="AS385" s="207"/>
      <c r="AT385" s="207"/>
      <c r="AU385" s="207"/>
      <c r="AV385" s="207"/>
      <c r="AW385" s="207"/>
      <c r="AX385" s="207"/>
      <c r="AY385" s="207"/>
      <c r="AZ385" s="207"/>
      <c r="BA385" s="207"/>
      <c r="BB385" s="207"/>
      <c r="BC385" s="207"/>
      <c r="BD385" s="207"/>
      <c r="BE385" s="207"/>
      <c r="BF385" s="207"/>
      <c r="BG385" s="300"/>
      <c r="BH385" s="300"/>
      <c r="BI385" s="299"/>
      <c r="BJ385" s="246"/>
      <c r="BK385" s="255"/>
      <c r="BL385" s="213"/>
      <c r="BM385" s="213"/>
      <c r="BN385" s="322"/>
      <c r="BO385" s="321"/>
      <c r="BY385" s="254"/>
      <c r="DN385" s="284"/>
      <c r="DO385" s="283"/>
      <c r="DP385" s="278"/>
      <c r="DQ385" s="282"/>
      <c r="DR385" s="281"/>
      <c r="DS385" s="280"/>
      <c r="DT385" s="279"/>
      <c r="DU385" s="278"/>
      <c r="DV385" s="194"/>
    </row>
    <row r="386" spans="1:127" ht="18.75">
      <c r="A386" s="322"/>
      <c r="B386" s="226" t="s">
        <v>11457</v>
      </c>
      <c r="C386" s="226" t="s">
        <v>11456</v>
      </c>
      <c r="D386" s="225" t="s">
        <v>11455</v>
      </c>
      <c r="E386" s="224" t="str">
        <f t="shared" si="46"/>
        <v>708442</v>
      </c>
      <c r="F386" s="322" t="s">
        <v>6068</v>
      </c>
      <c r="G386" s="220" t="s">
        <v>11454</v>
      </c>
      <c r="H386" s="223" t="s">
        <v>11404</v>
      </c>
      <c r="I386" s="223" t="s">
        <v>9322</v>
      </c>
      <c r="J386" s="225">
        <v>1</v>
      </c>
      <c r="K386" s="302">
        <v>2000</v>
      </c>
      <c r="L386" s="232">
        <f t="shared" si="41"/>
        <v>2200</v>
      </c>
      <c r="M386" s="351" t="s">
        <v>1434</v>
      </c>
      <c r="N386" s="229"/>
      <c r="O386" s="229"/>
      <c r="P386" s="245"/>
      <c r="Q386" s="312"/>
      <c r="R386" s="382"/>
      <c r="S386" s="242"/>
      <c r="T386" s="219" t="s">
        <v>10043</v>
      </c>
      <c r="U386" s="303"/>
      <c r="V386" s="303"/>
      <c r="W386" s="303"/>
      <c r="X386" s="303"/>
      <c r="Y386" s="219"/>
      <c r="Z386" s="303"/>
      <c r="AA386" s="303"/>
      <c r="AB386" s="303"/>
      <c r="AC386" s="303"/>
      <c r="AD386" s="311"/>
      <c r="AE386" s="311"/>
      <c r="AF386" s="311"/>
      <c r="AG386" s="311"/>
      <c r="AH386" s="311"/>
      <c r="AJ386" s="286"/>
      <c r="AK386" s="213"/>
      <c r="AL386" s="311"/>
      <c r="AM386" s="311"/>
      <c r="AN386" s="311"/>
      <c r="AO386" s="311"/>
      <c r="AP386" s="229"/>
      <c r="AQ386" s="310"/>
      <c r="AR386" s="207"/>
      <c r="AS386" s="207"/>
      <c r="AT386" s="207"/>
      <c r="AU386" s="207"/>
      <c r="AV386" s="207"/>
      <c r="AW386" s="207"/>
      <c r="AX386" s="207"/>
      <c r="AY386" s="207"/>
      <c r="AZ386" s="207"/>
      <c r="BA386" s="207"/>
      <c r="BB386" s="207"/>
      <c r="BC386" s="207"/>
      <c r="BD386" s="207"/>
      <c r="BE386" s="207"/>
      <c r="BF386" s="207"/>
      <c r="BG386" s="300"/>
      <c r="BH386" s="300"/>
      <c r="BI386" s="299"/>
      <c r="BJ386" s="246"/>
      <c r="BK386" s="255"/>
      <c r="BL386" s="213"/>
      <c r="BM386" s="213"/>
      <c r="BN386" s="322"/>
      <c r="BO386" s="321"/>
      <c r="BY386" s="254"/>
      <c r="DN386" s="284"/>
      <c r="DO386" s="283"/>
      <c r="DP386" s="278"/>
      <c r="DQ386" s="282"/>
      <c r="DR386" s="281"/>
      <c r="DS386" s="280"/>
      <c r="DT386" s="279"/>
      <c r="DU386" s="278"/>
      <c r="DV386" s="194"/>
    </row>
    <row r="387" spans="1:127" ht="18.75">
      <c r="A387" s="322" t="s">
        <v>5806</v>
      </c>
      <c r="B387" s="226" t="s">
        <v>11453</v>
      </c>
      <c r="C387" s="226" t="s">
        <v>11452</v>
      </c>
      <c r="D387" s="225" t="s">
        <v>11451</v>
      </c>
      <c r="E387" s="224" t="str">
        <f t="shared" si="46"/>
        <v>708459</v>
      </c>
      <c r="F387" s="322" t="s">
        <v>6068</v>
      </c>
      <c r="G387" s="220" t="s">
        <v>11450</v>
      </c>
      <c r="H387" s="223" t="s">
        <v>11404</v>
      </c>
      <c r="I387" s="223" t="s">
        <v>9322</v>
      </c>
      <c r="J387" s="225">
        <v>1</v>
      </c>
      <c r="K387" s="302">
        <v>2000</v>
      </c>
      <c r="L387" s="232">
        <f t="shared" si="41"/>
        <v>2200</v>
      </c>
      <c r="M387" s="351" t="s">
        <v>1434</v>
      </c>
      <c r="N387" s="229"/>
      <c r="O387" s="229"/>
      <c r="P387" s="245"/>
      <c r="Q387" s="312"/>
      <c r="R387" s="382"/>
      <c r="S387" s="242"/>
      <c r="T387" s="618" t="s">
        <v>10043</v>
      </c>
      <c r="U387" s="303"/>
      <c r="V387" s="303"/>
      <c r="W387" s="303"/>
      <c r="X387" s="303"/>
      <c r="Y387" s="618"/>
      <c r="Z387" s="303"/>
      <c r="AA387" s="303"/>
      <c r="AB387" s="303"/>
      <c r="AC387" s="303"/>
      <c r="AD387" s="311"/>
      <c r="AE387" s="311"/>
      <c r="AF387" s="311"/>
      <c r="AG387" s="311"/>
      <c r="AH387" s="311"/>
      <c r="AJ387" s="286"/>
      <c r="AK387" s="213"/>
      <c r="AL387" s="311"/>
      <c r="AM387" s="311"/>
      <c r="AN387" s="311"/>
      <c r="AO387" s="311"/>
      <c r="AP387" s="229"/>
      <c r="AQ387" s="310"/>
      <c r="AR387" s="207"/>
      <c r="AS387" s="207"/>
      <c r="AT387" s="207"/>
      <c r="AU387" s="207"/>
      <c r="AV387" s="207"/>
      <c r="AW387" s="207"/>
      <c r="AX387" s="207"/>
      <c r="AY387" s="207"/>
      <c r="AZ387" s="207"/>
      <c r="BA387" s="207"/>
      <c r="BB387" s="207"/>
      <c r="BC387" s="207"/>
      <c r="BD387" s="207"/>
      <c r="BE387" s="207"/>
      <c r="BF387" s="207"/>
      <c r="BG387" s="300"/>
      <c r="BH387" s="300"/>
      <c r="BI387" s="299"/>
      <c r="BJ387" s="246"/>
      <c r="BK387" s="255"/>
      <c r="BL387" s="213"/>
      <c r="BM387" s="213"/>
      <c r="BN387" s="322"/>
      <c r="BO387" s="321"/>
      <c r="BY387" s="254"/>
      <c r="DN387" s="284"/>
      <c r="DO387" s="283"/>
      <c r="DP387" s="278"/>
      <c r="DQ387" s="282"/>
      <c r="DR387" s="281"/>
      <c r="DS387" s="280"/>
      <c r="DT387" s="279"/>
      <c r="DU387" s="278"/>
      <c r="DV387" s="194"/>
    </row>
    <row r="388" spans="1:127" ht="18.75">
      <c r="A388" s="298" t="s">
        <v>4344</v>
      </c>
      <c r="B388" s="226" t="s">
        <v>11449</v>
      </c>
      <c r="C388" s="226" t="s">
        <v>11448</v>
      </c>
      <c r="D388" s="264" t="s">
        <v>11447</v>
      </c>
      <c r="E388" s="224" t="str">
        <f>MID(D388,8,10)</f>
        <v>708473</v>
      </c>
      <c r="F388" s="207" t="s">
        <v>948</v>
      </c>
      <c r="G388" s="220" t="s">
        <v>11443</v>
      </c>
      <c r="H388" s="223" t="s">
        <v>11442</v>
      </c>
      <c r="I388" s="306" t="s">
        <v>7680</v>
      </c>
      <c r="J388" s="225">
        <v>1</v>
      </c>
      <c r="K388" s="302">
        <v>3800</v>
      </c>
      <c r="L388" s="232">
        <f t="shared" si="41"/>
        <v>4180</v>
      </c>
      <c r="M388" s="262" t="s">
        <v>1671</v>
      </c>
      <c r="N388" s="290"/>
      <c r="O388" s="290"/>
      <c r="P388" s="251">
        <v>44986</v>
      </c>
      <c r="Q388" s="500">
        <v>3500</v>
      </c>
      <c r="R388" s="471">
        <v>330</v>
      </c>
      <c r="S388" s="242">
        <v>330</v>
      </c>
      <c r="T388" s="219" t="s">
        <v>6717</v>
      </c>
      <c r="U388" s="248">
        <f>VLOOKUP(T388,'[1]段ボール 送料'!$H$16:$X$1013,16,FALSE)</f>
        <v>360</v>
      </c>
      <c r="V388" s="248">
        <f>VLOOKUP(T388,'[1]段ボール 送料'!$H$16:$X$1013,13,FALSE)</f>
        <v>120</v>
      </c>
      <c r="W388" s="248">
        <f>VLOOKUP(T388,'[1]段ボール 送料'!$H$16:$X$1013,14,FALSE)</f>
        <v>120</v>
      </c>
      <c r="X388" s="248">
        <f>VLOOKUP(T388,'[1]段ボール 送料'!$H$16:$X$1013,15,FALSE)</f>
        <v>120</v>
      </c>
      <c r="Y388" s="219"/>
      <c r="Z388" s="248"/>
      <c r="AA388" s="248"/>
      <c r="AB388" s="248"/>
      <c r="AC388" s="248"/>
      <c r="AD388" s="372"/>
      <c r="AE388" s="372"/>
      <c r="AF388" s="372"/>
      <c r="AG388" s="372"/>
      <c r="AH388" s="372"/>
      <c r="AI388" s="228" t="s">
        <v>2708</v>
      </c>
      <c r="AJ388" s="286" t="s">
        <v>2543</v>
      </c>
      <c r="AK388" s="228" t="s">
        <v>2542</v>
      </c>
      <c r="AL388" s="372"/>
      <c r="AM388" s="372"/>
      <c r="AN388" s="372"/>
      <c r="AO388" s="372"/>
      <c r="AP388" s="229"/>
      <c r="AQ388" s="444">
        <v>1</v>
      </c>
      <c r="AR388" s="207"/>
      <c r="AS388" s="207"/>
      <c r="AT388" s="207"/>
      <c r="AU388" s="359">
        <f>S388</f>
        <v>330</v>
      </c>
      <c r="AV388" s="248">
        <f>VLOOKUP(T388,'[1]段ボール 送料'!$H$16:$X$1013,11,FALSE)</f>
        <v>76</v>
      </c>
      <c r="AW388" s="248"/>
      <c r="AX388" s="207"/>
      <c r="AY388" s="247">
        <f>SUBTOTAL(9,AV388:AX388)</f>
        <v>76</v>
      </c>
      <c r="AZ388" s="247">
        <f t="shared" ref="AZ388:BC389" si="47">AR388+AV388</f>
        <v>76</v>
      </c>
      <c r="BA388" s="247">
        <f t="shared" si="47"/>
        <v>0</v>
      </c>
      <c r="BB388" s="247">
        <f t="shared" si="47"/>
        <v>0</v>
      </c>
      <c r="BC388" s="359">
        <f t="shared" si="47"/>
        <v>406</v>
      </c>
      <c r="BD388" s="207"/>
      <c r="BE388" s="207"/>
      <c r="BF388" s="207"/>
      <c r="BG388" s="228"/>
      <c r="BH388" s="228"/>
      <c r="BI388" s="228"/>
      <c r="BJ388" s="246"/>
      <c r="BK388" s="255"/>
      <c r="BL388" s="228" t="s">
        <v>1703</v>
      </c>
      <c r="BM388" s="228" t="s">
        <v>1703</v>
      </c>
      <c r="BN388" s="298"/>
      <c r="BO388" s="297"/>
      <c r="BQ388" s="205" t="s">
        <v>1701</v>
      </c>
      <c r="BY388" s="254"/>
      <c r="DN388" s="284"/>
      <c r="DO388" s="283"/>
      <c r="DP388" s="278"/>
      <c r="DQ388" s="282"/>
      <c r="DR388" s="281"/>
      <c r="DS388" s="280"/>
      <c r="DT388" s="279"/>
      <c r="DU388" s="278"/>
      <c r="DV388" s="194"/>
    </row>
    <row r="389" spans="1:127" ht="18.75">
      <c r="A389" s="298" t="s">
        <v>4344</v>
      </c>
      <c r="B389" s="226" t="s">
        <v>11446</v>
      </c>
      <c r="C389" s="226" t="s">
        <v>11445</v>
      </c>
      <c r="D389" s="264" t="s">
        <v>11444</v>
      </c>
      <c r="E389" s="224" t="str">
        <f>MID(D389,8,10)</f>
        <v>708466</v>
      </c>
      <c r="F389" s="207" t="s">
        <v>948</v>
      </c>
      <c r="G389" s="220" t="s">
        <v>11443</v>
      </c>
      <c r="H389" s="223" t="s">
        <v>11442</v>
      </c>
      <c r="I389" s="306" t="s">
        <v>956</v>
      </c>
      <c r="J389" s="225">
        <v>1</v>
      </c>
      <c r="K389" s="302">
        <v>3800</v>
      </c>
      <c r="L389" s="232">
        <f t="shared" si="41"/>
        <v>4180</v>
      </c>
      <c r="M389" s="262" t="s">
        <v>1671</v>
      </c>
      <c r="N389" s="290"/>
      <c r="O389" s="290"/>
      <c r="P389" s="251">
        <v>44986</v>
      </c>
      <c r="Q389" s="500">
        <v>3500</v>
      </c>
      <c r="R389" s="471">
        <v>480</v>
      </c>
      <c r="S389" s="242">
        <v>480</v>
      </c>
      <c r="T389" s="219" t="s">
        <v>6717</v>
      </c>
      <c r="U389" s="248">
        <f>VLOOKUP(T389,'[1]段ボール 送料'!$H$16:$X$1013,16,FALSE)</f>
        <v>360</v>
      </c>
      <c r="V389" s="248">
        <f>VLOOKUP(T389,'[1]段ボール 送料'!$H$16:$X$1013,13,FALSE)</f>
        <v>120</v>
      </c>
      <c r="W389" s="248">
        <f>VLOOKUP(T389,'[1]段ボール 送料'!$H$16:$X$1013,14,FALSE)</f>
        <v>120</v>
      </c>
      <c r="X389" s="248">
        <f>VLOOKUP(T389,'[1]段ボール 送料'!$H$16:$X$1013,15,FALSE)</f>
        <v>120</v>
      </c>
      <c r="Y389" s="219"/>
      <c r="Z389" s="248"/>
      <c r="AA389" s="248"/>
      <c r="AB389" s="248"/>
      <c r="AC389" s="248"/>
      <c r="AD389" s="372"/>
      <c r="AE389" s="372"/>
      <c r="AF389" s="372"/>
      <c r="AG389" s="372"/>
      <c r="AH389" s="372"/>
      <c r="AI389" s="228" t="s">
        <v>2708</v>
      </c>
      <c r="AJ389" s="286" t="s">
        <v>2543</v>
      </c>
      <c r="AK389" s="228" t="s">
        <v>2542</v>
      </c>
      <c r="AL389" s="372"/>
      <c r="AM389" s="372"/>
      <c r="AN389" s="372"/>
      <c r="AO389" s="372"/>
      <c r="AP389" s="229"/>
      <c r="AQ389" s="444">
        <v>1</v>
      </c>
      <c r="AR389" s="207"/>
      <c r="AS389" s="207"/>
      <c r="AT389" s="207"/>
      <c r="AU389" s="359">
        <f>S389</f>
        <v>480</v>
      </c>
      <c r="AV389" s="248">
        <f>VLOOKUP(T389,'[1]段ボール 送料'!$H$16:$X$1013,11,FALSE)</f>
        <v>76</v>
      </c>
      <c r="AW389" s="248"/>
      <c r="AX389" s="207"/>
      <c r="AY389" s="247">
        <f>SUBTOTAL(9,AV389:AX389)</f>
        <v>76</v>
      </c>
      <c r="AZ389" s="247">
        <f t="shared" si="47"/>
        <v>76</v>
      </c>
      <c r="BA389" s="247">
        <f t="shared" si="47"/>
        <v>0</v>
      </c>
      <c r="BB389" s="247">
        <f t="shared" si="47"/>
        <v>0</v>
      </c>
      <c r="BC389" s="359">
        <f t="shared" si="47"/>
        <v>556</v>
      </c>
      <c r="BD389" s="207"/>
      <c r="BE389" s="207"/>
      <c r="BF389" s="207"/>
      <c r="BG389" s="228"/>
      <c r="BH389" s="228"/>
      <c r="BI389" s="228"/>
      <c r="BJ389" s="246"/>
      <c r="BK389" s="255"/>
      <c r="BL389" s="228" t="s">
        <v>1703</v>
      </c>
      <c r="BM389" s="228" t="s">
        <v>1703</v>
      </c>
      <c r="BN389" s="298"/>
      <c r="BO389" s="297"/>
      <c r="BQ389" s="205" t="s">
        <v>1701</v>
      </c>
      <c r="BY389" s="254"/>
      <c r="DN389" s="284"/>
      <c r="DO389" s="283"/>
      <c r="DP389" s="278"/>
      <c r="DQ389" s="282"/>
      <c r="DR389" s="281"/>
      <c r="DS389" s="280"/>
      <c r="DT389" s="279"/>
      <c r="DU389" s="278"/>
      <c r="DV389" s="194"/>
      <c r="DW389" s="254"/>
    </row>
    <row r="390" spans="1:127" ht="18.75">
      <c r="A390" s="322"/>
      <c r="B390" s="226" t="s">
        <v>11441</v>
      </c>
      <c r="C390" s="226" t="s">
        <v>11440</v>
      </c>
      <c r="D390" s="225" t="s">
        <v>11439</v>
      </c>
      <c r="E390" s="224" t="str">
        <f t="shared" ref="E390:E397" si="48">MID(D390,9,10)</f>
        <v>708480</v>
      </c>
      <c r="F390" s="322" t="s">
        <v>6068</v>
      </c>
      <c r="G390" s="220" t="s">
        <v>11438</v>
      </c>
      <c r="H390" s="223" t="s">
        <v>11437</v>
      </c>
      <c r="I390" s="223"/>
      <c r="J390" s="225">
        <v>1</v>
      </c>
      <c r="K390" s="302">
        <v>1500</v>
      </c>
      <c r="L390" s="232">
        <f t="shared" si="41"/>
        <v>1650.0000000000002</v>
      </c>
      <c r="M390" s="351" t="s">
        <v>1434</v>
      </c>
      <c r="N390" s="229"/>
      <c r="O390" s="229"/>
      <c r="P390" s="245"/>
      <c r="Q390" s="312"/>
      <c r="R390" s="382"/>
      <c r="S390" s="242"/>
      <c r="T390" s="618" t="s">
        <v>10288</v>
      </c>
      <c r="U390" s="303"/>
      <c r="V390" s="303"/>
      <c r="W390" s="303"/>
      <c r="X390" s="303"/>
      <c r="Y390" s="618"/>
      <c r="Z390" s="303"/>
      <c r="AA390" s="303"/>
      <c r="AB390" s="303"/>
      <c r="AC390" s="303"/>
      <c r="AD390" s="311"/>
      <c r="AE390" s="311"/>
      <c r="AF390" s="311"/>
      <c r="AG390" s="311"/>
      <c r="AH390" s="311"/>
      <c r="AJ390" s="286"/>
      <c r="AK390" s="213"/>
      <c r="AL390" s="311"/>
      <c r="AM390" s="311"/>
      <c r="AN390" s="311"/>
      <c r="AO390" s="311"/>
      <c r="AP390" s="229"/>
      <c r="AQ390" s="310"/>
      <c r="AR390" s="207"/>
      <c r="AS390" s="207"/>
      <c r="AT390" s="207"/>
      <c r="AU390" s="207"/>
      <c r="AV390" s="207"/>
      <c r="AW390" s="207"/>
      <c r="AX390" s="207"/>
      <c r="AY390" s="207"/>
      <c r="AZ390" s="207"/>
      <c r="BA390" s="207"/>
      <c r="BB390" s="207"/>
      <c r="BC390" s="207"/>
      <c r="BD390" s="207"/>
      <c r="BE390" s="207"/>
      <c r="BF390" s="207"/>
      <c r="BG390" s="300"/>
      <c r="BH390" s="300"/>
      <c r="BI390" s="299"/>
      <c r="BJ390" s="246"/>
      <c r="BK390" s="255"/>
      <c r="BL390" s="213"/>
      <c r="BM390" s="213"/>
      <c r="BN390" s="322"/>
      <c r="BO390" s="321"/>
      <c r="BY390" s="254"/>
      <c r="DN390" s="284"/>
      <c r="DO390" s="283"/>
      <c r="DP390" s="278"/>
      <c r="DQ390" s="282"/>
      <c r="DR390" s="281"/>
      <c r="DS390" s="280"/>
      <c r="DT390" s="279"/>
      <c r="DU390" s="278"/>
      <c r="DV390" s="194"/>
    </row>
    <row r="391" spans="1:127" ht="18.75">
      <c r="A391" s="322"/>
      <c r="B391" s="226" t="s">
        <v>11436</v>
      </c>
      <c r="C391" s="226" t="s">
        <v>11435</v>
      </c>
      <c r="D391" s="225" t="s">
        <v>11434</v>
      </c>
      <c r="E391" s="224" t="str">
        <f t="shared" si="48"/>
        <v>708510</v>
      </c>
      <c r="F391" s="322" t="s">
        <v>6068</v>
      </c>
      <c r="G391" s="220" t="s">
        <v>11430</v>
      </c>
      <c r="H391" s="223" t="s">
        <v>10682</v>
      </c>
      <c r="I391" s="223" t="s">
        <v>7680</v>
      </c>
      <c r="J391" s="225">
        <v>1</v>
      </c>
      <c r="K391" s="302">
        <v>2700</v>
      </c>
      <c r="L391" s="232">
        <f t="shared" si="41"/>
        <v>2970.0000000000005</v>
      </c>
      <c r="M391" s="351" t="s">
        <v>1434</v>
      </c>
      <c r="N391" s="229"/>
      <c r="O391" s="229"/>
      <c r="P391" s="245"/>
      <c r="Q391" s="312"/>
      <c r="R391" s="382"/>
      <c r="S391" s="242"/>
      <c r="T391" s="618" t="s">
        <v>10288</v>
      </c>
      <c r="U391" s="303"/>
      <c r="V391" s="303"/>
      <c r="W391" s="303"/>
      <c r="X391" s="303"/>
      <c r="Y391" s="618"/>
      <c r="Z391" s="303"/>
      <c r="AA391" s="303"/>
      <c r="AB391" s="303"/>
      <c r="AC391" s="303"/>
      <c r="AD391" s="311"/>
      <c r="AE391" s="311"/>
      <c r="AF391" s="311"/>
      <c r="AG391" s="311"/>
      <c r="AH391" s="311"/>
      <c r="AJ391" s="286"/>
      <c r="AK391" s="213"/>
      <c r="AL391" s="311"/>
      <c r="AM391" s="311"/>
      <c r="AN391" s="311"/>
      <c r="AO391" s="311"/>
      <c r="AP391" s="229"/>
      <c r="AQ391" s="310"/>
      <c r="AR391" s="207"/>
      <c r="AS391" s="207"/>
      <c r="AT391" s="207"/>
      <c r="AU391" s="207"/>
      <c r="AV391" s="207"/>
      <c r="AW391" s="207"/>
      <c r="AX391" s="207"/>
      <c r="AY391" s="207"/>
      <c r="AZ391" s="207"/>
      <c r="BA391" s="207"/>
      <c r="BB391" s="207"/>
      <c r="BC391" s="207"/>
      <c r="BD391" s="207"/>
      <c r="BE391" s="207"/>
      <c r="BF391" s="207"/>
      <c r="BG391" s="300"/>
      <c r="BH391" s="300"/>
      <c r="BI391" s="299"/>
      <c r="BJ391" s="246"/>
      <c r="BK391" s="255"/>
      <c r="BL391" s="213"/>
      <c r="BM391" s="213"/>
      <c r="BN391" s="322"/>
      <c r="BO391" s="321"/>
      <c r="BY391" s="254"/>
      <c r="DN391" s="284"/>
      <c r="DO391" s="283"/>
      <c r="DP391" s="278"/>
      <c r="DQ391" s="282"/>
      <c r="DR391" s="281"/>
      <c r="DS391" s="280"/>
      <c r="DT391" s="279"/>
      <c r="DU391" s="278"/>
      <c r="DV391" s="194"/>
    </row>
    <row r="392" spans="1:127" ht="18.75">
      <c r="A392" s="322"/>
      <c r="B392" s="226" t="s">
        <v>11433</v>
      </c>
      <c r="C392" s="226" t="s">
        <v>11432</v>
      </c>
      <c r="D392" s="225" t="s">
        <v>11431</v>
      </c>
      <c r="E392" s="224" t="str">
        <f t="shared" si="48"/>
        <v>708503</v>
      </c>
      <c r="F392" s="322" t="s">
        <v>6068</v>
      </c>
      <c r="G392" s="220" t="s">
        <v>11430</v>
      </c>
      <c r="H392" s="223" t="s">
        <v>11429</v>
      </c>
      <c r="I392" s="223" t="s">
        <v>956</v>
      </c>
      <c r="J392" s="225">
        <v>1</v>
      </c>
      <c r="K392" s="302">
        <v>2200</v>
      </c>
      <c r="L392" s="232">
        <f t="shared" si="41"/>
        <v>2420</v>
      </c>
      <c r="M392" s="351" t="s">
        <v>1434</v>
      </c>
      <c r="N392" s="229"/>
      <c r="O392" s="229"/>
      <c r="P392" s="245"/>
      <c r="Q392" s="312"/>
      <c r="R392" s="382"/>
      <c r="S392" s="242"/>
      <c r="T392" s="618" t="s">
        <v>10288</v>
      </c>
      <c r="U392" s="303"/>
      <c r="V392" s="303"/>
      <c r="W392" s="303"/>
      <c r="X392" s="303"/>
      <c r="Y392" s="618"/>
      <c r="Z392" s="303"/>
      <c r="AA392" s="303"/>
      <c r="AB392" s="303"/>
      <c r="AC392" s="303"/>
      <c r="AD392" s="311"/>
      <c r="AE392" s="311"/>
      <c r="AF392" s="311"/>
      <c r="AG392" s="311"/>
      <c r="AH392" s="311"/>
      <c r="AJ392" s="286"/>
      <c r="AK392" s="213"/>
      <c r="AL392" s="311"/>
      <c r="AM392" s="311"/>
      <c r="AN392" s="311"/>
      <c r="AO392" s="311"/>
      <c r="AP392" s="229"/>
      <c r="AQ392" s="310"/>
      <c r="AR392" s="207"/>
      <c r="AS392" s="207"/>
      <c r="AT392" s="207"/>
      <c r="AU392" s="207"/>
      <c r="AV392" s="207"/>
      <c r="AW392" s="207"/>
      <c r="AX392" s="207"/>
      <c r="AY392" s="207"/>
      <c r="AZ392" s="207"/>
      <c r="BA392" s="207"/>
      <c r="BB392" s="207"/>
      <c r="BC392" s="207"/>
      <c r="BD392" s="207"/>
      <c r="BE392" s="207"/>
      <c r="BF392" s="207"/>
      <c r="BG392" s="300"/>
      <c r="BH392" s="300"/>
      <c r="BI392" s="299"/>
      <c r="BJ392" s="246"/>
      <c r="BK392" s="255"/>
      <c r="BL392" s="213"/>
      <c r="BM392" s="213"/>
      <c r="BN392" s="322"/>
      <c r="BO392" s="321"/>
      <c r="BY392" s="254"/>
      <c r="DN392" s="284"/>
      <c r="DO392" s="283"/>
      <c r="DP392" s="278"/>
      <c r="DQ392" s="282"/>
      <c r="DR392" s="281"/>
      <c r="DS392" s="280"/>
      <c r="DT392" s="279"/>
      <c r="DU392" s="278"/>
      <c r="DV392" s="194"/>
    </row>
    <row r="393" spans="1:127" ht="18.75">
      <c r="A393" s="322"/>
      <c r="B393" s="226" t="s">
        <v>11428</v>
      </c>
      <c r="C393" s="226" t="s">
        <v>11427</v>
      </c>
      <c r="D393" s="225" t="s">
        <v>11426</v>
      </c>
      <c r="E393" s="224" t="str">
        <f t="shared" si="48"/>
        <v>708534</v>
      </c>
      <c r="F393" s="322" t="s">
        <v>6068</v>
      </c>
      <c r="G393" s="220" t="s">
        <v>10683</v>
      </c>
      <c r="H393" s="223" t="s">
        <v>11415</v>
      </c>
      <c r="I393" s="223" t="s">
        <v>7680</v>
      </c>
      <c r="J393" s="225">
        <v>1</v>
      </c>
      <c r="K393" s="302">
        <v>2500</v>
      </c>
      <c r="L393" s="232">
        <f t="shared" si="41"/>
        <v>2750</v>
      </c>
      <c r="M393" s="351" t="s">
        <v>1434</v>
      </c>
      <c r="N393" s="229"/>
      <c r="O393" s="229"/>
      <c r="P393" s="245"/>
      <c r="Q393" s="312"/>
      <c r="R393" s="382"/>
      <c r="S393" s="242"/>
      <c r="T393" s="618" t="s">
        <v>10288</v>
      </c>
      <c r="U393" s="303"/>
      <c r="V393" s="303"/>
      <c r="W393" s="303"/>
      <c r="X393" s="303"/>
      <c r="Y393" s="618"/>
      <c r="Z393" s="303"/>
      <c r="AA393" s="303"/>
      <c r="AB393" s="303"/>
      <c r="AC393" s="303"/>
      <c r="AD393" s="311"/>
      <c r="AE393" s="311"/>
      <c r="AF393" s="311"/>
      <c r="AG393" s="311"/>
      <c r="AH393" s="311"/>
      <c r="AJ393" s="286"/>
      <c r="AK393" s="213"/>
      <c r="AL393" s="311"/>
      <c r="AM393" s="311"/>
      <c r="AN393" s="311"/>
      <c r="AO393" s="311"/>
      <c r="AP393" s="229"/>
      <c r="AQ393" s="310"/>
      <c r="AR393" s="207"/>
      <c r="AS393" s="207"/>
      <c r="AT393" s="207"/>
      <c r="AU393" s="207"/>
      <c r="AV393" s="207"/>
      <c r="AW393" s="207"/>
      <c r="AX393" s="207"/>
      <c r="AY393" s="207"/>
      <c r="AZ393" s="207"/>
      <c r="BA393" s="207"/>
      <c r="BB393" s="207"/>
      <c r="BC393" s="207"/>
      <c r="BD393" s="207"/>
      <c r="BE393" s="207"/>
      <c r="BF393" s="207"/>
      <c r="BG393" s="300"/>
      <c r="BH393" s="300"/>
      <c r="BI393" s="299"/>
      <c r="BJ393" s="246"/>
      <c r="BK393" s="255"/>
      <c r="BL393" s="213"/>
      <c r="BM393" s="213"/>
      <c r="BN393" s="322"/>
      <c r="BO393" s="321"/>
      <c r="BY393" s="254"/>
      <c r="DN393" s="284"/>
      <c r="DO393" s="283"/>
      <c r="DP393" s="278"/>
      <c r="DQ393" s="282"/>
      <c r="DR393" s="281"/>
      <c r="DS393" s="280"/>
      <c r="DT393" s="279"/>
      <c r="DU393" s="278"/>
      <c r="DV393" s="194"/>
    </row>
    <row r="394" spans="1:127" ht="18.75">
      <c r="A394" s="322"/>
      <c r="B394" s="226" t="s">
        <v>11425</v>
      </c>
      <c r="C394" s="226" t="s">
        <v>11424</v>
      </c>
      <c r="D394" s="225" t="s">
        <v>11423</v>
      </c>
      <c r="E394" s="224" t="str">
        <f t="shared" si="48"/>
        <v>708527</v>
      </c>
      <c r="F394" s="322" t="s">
        <v>6068</v>
      </c>
      <c r="G394" s="220" t="s">
        <v>10683</v>
      </c>
      <c r="H394" s="223" t="s">
        <v>11415</v>
      </c>
      <c r="I394" s="223" t="s">
        <v>956</v>
      </c>
      <c r="J394" s="225">
        <v>1</v>
      </c>
      <c r="K394" s="302">
        <v>2000</v>
      </c>
      <c r="L394" s="232">
        <f t="shared" si="41"/>
        <v>2200</v>
      </c>
      <c r="M394" s="351" t="s">
        <v>1434</v>
      </c>
      <c r="N394" s="229"/>
      <c r="O394" s="229"/>
      <c r="P394" s="245"/>
      <c r="Q394" s="312"/>
      <c r="R394" s="382"/>
      <c r="S394" s="242"/>
      <c r="T394" s="618" t="s">
        <v>10288</v>
      </c>
      <c r="U394" s="303"/>
      <c r="V394" s="303"/>
      <c r="W394" s="303"/>
      <c r="X394" s="303"/>
      <c r="Y394" s="618"/>
      <c r="Z394" s="303"/>
      <c r="AA394" s="303"/>
      <c r="AB394" s="303"/>
      <c r="AC394" s="303"/>
      <c r="AD394" s="311"/>
      <c r="AE394" s="311"/>
      <c r="AF394" s="311"/>
      <c r="AG394" s="311"/>
      <c r="AH394" s="311"/>
      <c r="AJ394" s="286"/>
      <c r="AK394" s="213"/>
      <c r="AL394" s="311"/>
      <c r="AM394" s="311"/>
      <c r="AN394" s="311"/>
      <c r="AO394" s="311"/>
      <c r="AP394" s="229"/>
      <c r="AQ394" s="310"/>
      <c r="AR394" s="207"/>
      <c r="AS394" s="207"/>
      <c r="AT394" s="207"/>
      <c r="AU394" s="207"/>
      <c r="AV394" s="207"/>
      <c r="AW394" s="207"/>
      <c r="AX394" s="207"/>
      <c r="AY394" s="207"/>
      <c r="AZ394" s="207"/>
      <c r="BA394" s="207"/>
      <c r="BB394" s="207"/>
      <c r="BC394" s="207"/>
      <c r="BD394" s="207"/>
      <c r="BE394" s="207"/>
      <c r="BF394" s="207"/>
      <c r="BG394" s="300"/>
      <c r="BH394" s="300"/>
      <c r="BI394" s="299"/>
      <c r="BJ394" s="246"/>
      <c r="BK394" s="255"/>
      <c r="BL394" s="213"/>
      <c r="BM394" s="213"/>
      <c r="BN394" s="322"/>
      <c r="BO394" s="321"/>
      <c r="BY394" s="254"/>
      <c r="DN394" s="284"/>
      <c r="DO394" s="283"/>
      <c r="DP394" s="278"/>
      <c r="DQ394" s="282"/>
      <c r="DR394" s="281"/>
      <c r="DS394" s="280"/>
      <c r="DT394" s="279"/>
      <c r="DU394" s="278"/>
      <c r="DV394" s="194"/>
    </row>
    <row r="395" spans="1:127" ht="18.75">
      <c r="A395" s="322"/>
      <c r="B395" s="226" t="s">
        <v>11422</v>
      </c>
      <c r="C395" s="226" t="s">
        <v>11421</v>
      </c>
      <c r="D395" s="225" t="s">
        <v>11420</v>
      </c>
      <c r="E395" s="224" t="str">
        <f t="shared" si="48"/>
        <v>708558</v>
      </c>
      <c r="F395" s="322" t="s">
        <v>6068</v>
      </c>
      <c r="G395" s="220" t="s">
        <v>11416</v>
      </c>
      <c r="H395" s="223" t="s">
        <v>11415</v>
      </c>
      <c r="I395" s="223" t="s">
        <v>7680</v>
      </c>
      <c r="J395" s="225">
        <v>1</v>
      </c>
      <c r="K395" s="302">
        <v>2500</v>
      </c>
      <c r="L395" s="232">
        <f t="shared" si="41"/>
        <v>2750</v>
      </c>
      <c r="M395" s="351" t="s">
        <v>1434</v>
      </c>
      <c r="N395" s="229"/>
      <c r="O395" s="229"/>
      <c r="P395" s="245"/>
      <c r="Q395" s="312"/>
      <c r="R395" s="382"/>
      <c r="S395" s="242"/>
      <c r="T395" s="618" t="s">
        <v>10288</v>
      </c>
      <c r="U395" s="303"/>
      <c r="V395" s="303"/>
      <c r="W395" s="303"/>
      <c r="X395" s="303"/>
      <c r="Y395" s="618"/>
      <c r="Z395" s="303"/>
      <c r="AA395" s="303"/>
      <c r="AB395" s="303"/>
      <c r="AC395" s="303"/>
      <c r="AD395" s="311"/>
      <c r="AE395" s="311"/>
      <c r="AF395" s="311"/>
      <c r="AG395" s="311"/>
      <c r="AH395" s="311"/>
      <c r="AJ395" s="286"/>
      <c r="AK395" s="213"/>
      <c r="AL395" s="311"/>
      <c r="AM395" s="311"/>
      <c r="AN395" s="311"/>
      <c r="AO395" s="311"/>
      <c r="AP395" s="229"/>
      <c r="AQ395" s="310"/>
      <c r="AR395" s="207"/>
      <c r="AS395" s="207"/>
      <c r="AT395" s="207"/>
      <c r="AU395" s="207"/>
      <c r="AV395" s="207"/>
      <c r="AW395" s="207"/>
      <c r="AX395" s="207"/>
      <c r="AY395" s="207"/>
      <c r="AZ395" s="207"/>
      <c r="BA395" s="207"/>
      <c r="BB395" s="207"/>
      <c r="BC395" s="207"/>
      <c r="BD395" s="207"/>
      <c r="BE395" s="207"/>
      <c r="BF395" s="207"/>
      <c r="BG395" s="300"/>
      <c r="BH395" s="300"/>
      <c r="BI395" s="299"/>
      <c r="BJ395" s="246"/>
      <c r="BK395" s="255"/>
      <c r="BL395" s="213"/>
      <c r="BM395" s="213"/>
      <c r="BN395" s="322"/>
      <c r="BO395" s="321"/>
      <c r="BY395" s="254"/>
      <c r="DN395" s="284"/>
      <c r="DO395" s="283"/>
      <c r="DP395" s="278"/>
      <c r="DQ395" s="282"/>
      <c r="DR395" s="281"/>
      <c r="DS395" s="280"/>
      <c r="DT395" s="279"/>
      <c r="DU395" s="278"/>
      <c r="DV395" s="194"/>
    </row>
    <row r="396" spans="1:127" ht="18.75">
      <c r="A396" s="322"/>
      <c r="B396" s="226" t="s">
        <v>11419</v>
      </c>
      <c r="C396" s="226" t="s">
        <v>11418</v>
      </c>
      <c r="D396" s="225" t="s">
        <v>11417</v>
      </c>
      <c r="E396" s="224" t="str">
        <f t="shared" si="48"/>
        <v>708541</v>
      </c>
      <c r="F396" s="322" t="s">
        <v>6068</v>
      </c>
      <c r="G396" s="220" t="s">
        <v>11416</v>
      </c>
      <c r="H396" s="223" t="s">
        <v>11415</v>
      </c>
      <c r="I396" s="223" t="s">
        <v>956</v>
      </c>
      <c r="J396" s="225">
        <v>1</v>
      </c>
      <c r="K396" s="302">
        <v>2000</v>
      </c>
      <c r="L396" s="232">
        <f t="shared" si="41"/>
        <v>2200</v>
      </c>
      <c r="M396" s="351" t="s">
        <v>1434</v>
      </c>
      <c r="N396" s="229"/>
      <c r="O396" s="229"/>
      <c r="P396" s="245"/>
      <c r="Q396" s="312"/>
      <c r="R396" s="382"/>
      <c r="S396" s="242"/>
      <c r="T396" s="618" t="s">
        <v>10288</v>
      </c>
      <c r="U396" s="303"/>
      <c r="V396" s="303"/>
      <c r="W396" s="303"/>
      <c r="X396" s="303"/>
      <c r="Y396" s="618"/>
      <c r="Z396" s="303"/>
      <c r="AA396" s="303"/>
      <c r="AB396" s="303"/>
      <c r="AC396" s="303"/>
      <c r="AD396" s="311"/>
      <c r="AE396" s="311"/>
      <c r="AF396" s="311"/>
      <c r="AG396" s="311"/>
      <c r="AH396" s="311"/>
      <c r="AJ396" s="286"/>
      <c r="AK396" s="213"/>
      <c r="AL396" s="311"/>
      <c r="AM396" s="311"/>
      <c r="AN396" s="311"/>
      <c r="AO396" s="311"/>
      <c r="AP396" s="229"/>
      <c r="AQ396" s="310"/>
      <c r="AR396" s="207"/>
      <c r="AS396" s="207"/>
      <c r="AT396" s="207"/>
      <c r="AU396" s="207"/>
      <c r="AV396" s="207"/>
      <c r="AW396" s="207"/>
      <c r="AX396" s="207"/>
      <c r="AY396" s="207"/>
      <c r="AZ396" s="207"/>
      <c r="BA396" s="207"/>
      <c r="BB396" s="207"/>
      <c r="BC396" s="207"/>
      <c r="BD396" s="207"/>
      <c r="BE396" s="207"/>
      <c r="BF396" s="207"/>
      <c r="BG396" s="300"/>
      <c r="BH396" s="300"/>
      <c r="BI396" s="299"/>
      <c r="BJ396" s="246"/>
      <c r="BK396" s="255"/>
      <c r="BL396" s="213"/>
      <c r="BM396" s="213"/>
      <c r="BN396" s="322"/>
      <c r="BO396" s="321"/>
      <c r="BY396" s="254"/>
      <c r="DN396" s="284"/>
      <c r="DO396" s="283"/>
      <c r="DP396" s="278"/>
      <c r="DQ396" s="282"/>
      <c r="DR396" s="281"/>
      <c r="DS396" s="280"/>
      <c r="DT396" s="279"/>
      <c r="DU396" s="278"/>
      <c r="DV396" s="194"/>
    </row>
    <row r="397" spans="1:127" ht="18.75">
      <c r="A397" s="322"/>
      <c r="B397" s="226" t="s">
        <v>11414</v>
      </c>
      <c r="C397" s="226" t="s">
        <v>11413</v>
      </c>
      <c r="D397" s="225" t="s">
        <v>11412</v>
      </c>
      <c r="E397" s="224" t="str">
        <f t="shared" si="48"/>
        <v>708565</v>
      </c>
      <c r="F397" s="322" t="s">
        <v>6068</v>
      </c>
      <c r="G397" s="220" t="s">
        <v>11411</v>
      </c>
      <c r="H397" s="223" t="s">
        <v>11404</v>
      </c>
      <c r="I397" s="223" t="s">
        <v>9322</v>
      </c>
      <c r="J397" s="225">
        <v>1</v>
      </c>
      <c r="K397" s="302">
        <v>2000</v>
      </c>
      <c r="L397" s="232">
        <f t="shared" si="41"/>
        <v>2200</v>
      </c>
      <c r="M397" s="351" t="s">
        <v>1434</v>
      </c>
      <c r="N397" s="229"/>
      <c r="O397" s="229"/>
      <c r="P397" s="245"/>
      <c r="Q397" s="312"/>
      <c r="R397" s="382"/>
      <c r="S397" s="242"/>
      <c r="T397" s="618" t="s">
        <v>10043</v>
      </c>
      <c r="U397" s="303"/>
      <c r="V397" s="303"/>
      <c r="W397" s="303"/>
      <c r="X397" s="303"/>
      <c r="Y397" s="618"/>
      <c r="Z397" s="303"/>
      <c r="AA397" s="303"/>
      <c r="AB397" s="303"/>
      <c r="AC397" s="303"/>
      <c r="AD397" s="311"/>
      <c r="AE397" s="311"/>
      <c r="AF397" s="311"/>
      <c r="AG397" s="311"/>
      <c r="AH397" s="311"/>
      <c r="AJ397" s="286"/>
      <c r="AK397" s="213"/>
      <c r="AL397" s="311"/>
      <c r="AM397" s="311"/>
      <c r="AN397" s="311"/>
      <c r="AO397" s="311"/>
      <c r="AP397" s="229"/>
      <c r="AQ397" s="310"/>
      <c r="AR397" s="207"/>
      <c r="AS397" s="207"/>
      <c r="AT397" s="207"/>
      <c r="AU397" s="207"/>
      <c r="AV397" s="207"/>
      <c r="AW397" s="207"/>
      <c r="AX397" s="207"/>
      <c r="AY397" s="207"/>
      <c r="AZ397" s="207"/>
      <c r="BA397" s="207"/>
      <c r="BB397" s="207"/>
      <c r="BC397" s="207"/>
      <c r="BD397" s="207"/>
      <c r="BE397" s="207"/>
      <c r="BF397" s="207"/>
      <c r="BG397" s="300"/>
      <c r="BH397" s="300"/>
      <c r="BI397" s="299"/>
      <c r="BJ397" s="246"/>
      <c r="BK397" s="255"/>
      <c r="BL397" s="213"/>
      <c r="BM397" s="213"/>
      <c r="BN397" s="322"/>
      <c r="BO397" s="321"/>
      <c r="BY397" s="254"/>
      <c r="DN397" s="284"/>
      <c r="DO397" s="283"/>
      <c r="DP397" s="278"/>
      <c r="DQ397" s="282"/>
      <c r="DR397" s="281"/>
      <c r="DS397" s="280"/>
      <c r="DT397" s="279"/>
      <c r="DU397" s="278"/>
      <c r="DV397" s="194"/>
    </row>
    <row r="398" spans="1:127" ht="18.75">
      <c r="A398" s="207" t="s">
        <v>6756</v>
      </c>
      <c r="B398" s="227" t="s">
        <v>102</v>
      </c>
      <c r="C398" s="226" t="s">
        <v>11410</v>
      </c>
      <c r="D398" s="472" t="s">
        <v>103</v>
      </c>
      <c r="E398" s="224" t="str">
        <f>MID(D398,8,10)</f>
        <v>436836</v>
      </c>
      <c r="F398" s="207" t="s">
        <v>101</v>
      </c>
      <c r="G398" s="220" t="s">
        <v>104</v>
      </c>
      <c r="H398" s="223" t="s">
        <v>11409</v>
      </c>
      <c r="I398" s="306" t="s">
        <v>39</v>
      </c>
      <c r="J398" s="225">
        <v>1</v>
      </c>
      <c r="K398" s="277">
        <v>14000</v>
      </c>
      <c r="L398" s="232">
        <f t="shared" si="41"/>
        <v>15400.000000000002</v>
      </c>
      <c r="M398" s="262" t="s">
        <v>1671</v>
      </c>
      <c r="N398" s="290"/>
      <c r="O398" s="290"/>
      <c r="P398" s="251">
        <v>45444</v>
      </c>
      <c r="Q398" s="244">
        <v>13000</v>
      </c>
      <c r="R398" s="537">
        <v>1300</v>
      </c>
      <c r="S398" s="242">
        <v>1300</v>
      </c>
      <c r="T398" s="219" t="s">
        <v>4683</v>
      </c>
      <c r="U398" s="248">
        <f>VLOOKUP(T398,'[1]段ボール 送料'!$H$16:$X$1013,16,FALSE)</f>
        <v>1130</v>
      </c>
      <c r="V398" s="248">
        <f>VLOOKUP(T398,'[1]段ボール 送料'!$H$16:$X$1013,13,FALSE)</f>
        <v>265</v>
      </c>
      <c r="W398" s="248">
        <f>VLOOKUP(T398,'[1]段ボール 送料'!$H$16:$X$1013,14,FALSE)</f>
        <v>265</v>
      </c>
      <c r="X398" s="248">
        <f>VLOOKUP(T398,'[1]段ボール 送料'!$H$16:$X$1013,15,FALSE)</f>
        <v>600</v>
      </c>
      <c r="Y398" s="219"/>
      <c r="Z398" s="248"/>
      <c r="AA398" s="248"/>
      <c r="AB398" s="248"/>
      <c r="AC398" s="248"/>
      <c r="AD398" s="372"/>
      <c r="AE398" s="372"/>
      <c r="AF398" s="372"/>
      <c r="AG398" s="372"/>
      <c r="AH398" s="372"/>
      <c r="AI398" s="228" t="s">
        <v>2720</v>
      </c>
      <c r="AJ398" s="286" t="s">
        <v>2543</v>
      </c>
      <c r="AK398" s="228" t="s">
        <v>2542</v>
      </c>
      <c r="AL398" s="372">
        <v>3024</v>
      </c>
      <c r="AM398" s="372"/>
      <c r="AN398" s="372"/>
      <c r="AO398" s="372"/>
      <c r="AP398" s="229"/>
      <c r="AQ398" s="444">
        <v>1</v>
      </c>
      <c r="AR398" s="207"/>
      <c r="AS398" s="207"/>
      <c r="AT398" s="207"/>
      <c r="AU398" s="359">
        <f>S398</f>
        <v>1300</v>
      </c>
      <c r="AV398" s="248">
        <f>VLOOKUP(T398,'[1]段ボール 送料'!$H$16:$X$1013,11,FALSE)</f>
        <v>490</v>
      </c>
      <c r="AW398" s="248"/>
      <c r="AX398" s="207"/>
      <c r="AY398" s="247">
        <f>SUBTOTAL(9,AV398:AX398)</f>
        <v>490</v>
      </c>
      <c r="AZ398" s="247">
        <f>AR398+AV398</f>
        <v>490</v>
      </c>
      <c r="BA398" s="247">
        <f>AS398+AW398</f>
        <v>0</v>
      </c>
      <c r="BB398" s="247">
        <f>AT398+AX398</f>
        <v>0</v>
      </c>
      <c r="BC398" s="359">
        <f>AU398+AY398</f>
        <v>1790</v>
      </c>
      <c r="BD398" s="207"/>
      <c r="BE398" s="207"/>
      <c r="BF398" s="207"/>
      <c r="BG398" s="228"/>
      <c r="BH398" s="228"/>
      <c r="BI398" s="228" t="s">
        <v>3899</v>
      </c>
      <c r="BJ398" s="246"/>
      <c r="BK398" s="255" t="s">
        <v>4431</v>
      </c>
      <c r="BL398" s="228" t="s">
        <v>1703</v>
      </c>
      <c r="BM398" s="228" t="s">
        <v>1703</v>
      </c>
      <c r="BQ398" s="205" t="s">
        <v>1701</v>
      </c>
      <c r="BY398" s="254"/>
      <c r="DN398" s="284">
        <v>14000</v>
      </c>
      <c r="DO398" s="283">
        <f>DN398*110%</f>
        <v>15400.000000000002</v>
      </c>
      <c r="DP398" s="349">
        <v>45444</v>
      </c>
      <c r="DQ398" s="282"/>
      <c r="DR398" s="281"/>
      <c r="DS398" s="280"/>
      <c r="DT398" s="279"/>
      <c r="DU398" s="348"/>
      <c r="DV398" s="194"/>
    </row>
    <row r="399" spans="1:127" ht="18.75">
      <c r="A399" s="322"/>
      <c r="B399" s="226" t="s">
        <v>11408</v>
      </c>
      <c r="C399" s="226" t="s">
        <v>11407</v>
      </c>
      <c r="D399" s="225" t="s">
        <v>11406</v>
      </c>
      <c r="E399" s="224" t="str">
        <f t="shared" ref="E399:E430" si="49">MID(D399,9,10)</f>
        <v>708572</v>
      </c>
      <c r="F399" s="322" t="s">
        <v>6068</v>
      </c>
      <c r="G399" s="220" t="s">
        <v>11405</v>
      </c>
      <c r="H399" s="223" t="s">
        <v>11404</v>
      </c>
      <c r="I399" s="223" t="s">
        <v>9322</v>
      </c>
      <c r="J399" s="225">
        <v>1</v>
      </c>
      <c r="K399" s="302">
        <v>14000</v>
      </c>
      <c r="L399" s="232">
        <f t="shared" si="41"/>
        <v>15400.000000000002</v>
      </c>
      <c r="M399" s="351" t="s">
        <v>1434</v>
      </c>
      <c r="N399" s="229"/>
      <c r="O399" s="229"/>
      <c r="P399" s="245"/>
      <c r="Q399" s="312"/>
      <c r="R399" s="382"/>
      <c r="S399" s="242"/>
      <c r="T399" s="618" t="s">
        <v>10288</v>
      </c>
      <c r="U399" s="303"/>
      <c r="V399" s="303"/>
      <c r="W399" s="303"/>
      <c r="X399" s="303"/>
      <c r="Y399" s="618"/>
      <c r="Z399" s="303"/>
      <c r="AA399" s="303"/>
      <c r="AB399" s="303"/>
      <c r="AC399" s="303"/>
      <c r="AD399" s="311"/>
      <c r="AE399" s="311"/>
      <c r="AF399" s="311"/>
      <c r="AG399" s="311"/>
      <c r="AH399" s="311"/>
      <c r="AJ399" s="286"/>
      <c r="AK399" s="213"/>
      <c r="AL399" s="311"/>
      <c r="AM399" s="311"/>
      <c r="AN399" s="311"/>
      <c r="AO399" s="311"/>
      <c r="AP399" s="229"/>
      <c r="AQ399" s="310"/>
      <c r="AR399" s="207"/>
      <c r="AS399" s="207"/>
      <c r="AT399" s="207"/>
      <c r="AU399" s="207"/>
      <c r="AV399" s="207"/>
      <c r="AW399" s="207"/>
      <c r="AX399" s="207"/>
      <c r="AY399" s="207"/>
      <c r="AZ399" s="207"/>
      <c r="BA399" s="207"/>
      <c r="BB399" s="207"/>
      <c r="BC399" s="207"/>
      <c r="BD399" s="207"/>
      <c r="BE399" s="207"/>
      <c r="BF399" s="207"/>
      <c r="BG399" s="300"/>
      <c r="BH399" s="300"/>
      <c r="BI399" s="299"/>
      <c r="BJ399" s="246"/>
      <c r="BK399" s="255"/>
      <c r="BL399" s="213"/>
      <c r="BM399" s="213"/>
      <c r="BN399" s="322"/>
      <c r="BO399" s="321"/>
      <c r="BY399" s="254"/>
      <c r="DN399" s="284"/>
      <c r="DO399" s="283"/>
      <c r="DP399" s="278"/>
      <c r="DQ399" s="282"/>
      <c r="DR399" s="281"/>
      <c r="DS399" s="280"/>
      <c r="DT399" s="279"/>
      <c r="DU399" s="278"/>
      <c r="DV399" s="194"/>
    </row>
    <row r="400" spans="1:127" ht="18.75">
      <c r="A400" s="322"/>
      <c r="B400" s="226" t="s">
        <v>11403</v>
      </c>
      <c r="C400" s="226" t="s">
        <v>11402</v>
      </c>
      <c r="D400" s="225" t="s">
        <v>11401</v>
      </c>
      <c r="E400" s="224" t="str">
        <f t="shared" si="49"/>
        <v>708596</v>
      </c>
      <c r="F400" s="322" t="s">
        <v>6068</v>
      </c>
      <c r="G400" s="220" t="s">
        <v>11397</v>
      </c>
      <c r="H400" s="223" t="s">
        <v>11396</v>
      </c>
      <c r="I400" s="223" t="s">
        <v>7680</v>
      </c>
      <c r="J400" s="225">
        <v>1</v>
      </c>
      <c r="K400" s="302">
        <v>14000</v>
      </c>
      <c r="L400" s="232">
        <f t="shared" ref="L400:L463" si="50">K400*1.1</f>
        <v>15400.000000000002</v>
      </c>
      <c r="M400" s="351" t="s">
        <v>1434</v>
      </c>
      <c r="N400" s="229"/>
      <c r="O400" s="229"/>
      <c r="P400" s="245"/>
      <c r="Q400" s="312"/>
      <c r="R400" s="382"/>
      <c r="S400" s="242"/>
      <c r="T400" s="618" t="s">
        <v>10288</v>
      </c>
      <c r="U400" s="303"/>
      <c r="V400" s="303"/>
      <c r="W400" s="303"/>
      <c r="X400" s="303"/>
      <c r="Y400" s="618"/>
      <c r="Z400" s="303"/>
      <c r="AA400" s="303"/>
      <c r="AB400" s="303"/>
      <c r="AC400" s="303"/>
      <c r="AD400" s="311"/>
      <c r="AE400" s="311"/>
      <c r="AF400" s="311"/>
      <c r="AG400" s="311"/>
      <c r="AH400" s="311"/>
      <c r="AJ400" s="286"/>
      <c r="AK400" s="213"/>
      <c r="AL400" s="311"/>
      <c r="AM400" s="311"/>
      <c r="AN400" s="311"/>
      <c r="AO400" s="311"/>
      <c r="AP400" s="229"/>
      <c r="AQ400" s="310"/>
      <c r="AR400" s="207"/>
      <c r="AS400" s="207"/>
      <c r="AT400" s="207"/>
      <c r="AU400" s="207"/>
      <c r="AV400" s="207"/>
      <c r="AW400" s="207"/>
      <c r="AX400" s="207"/>
      <c r="AY400" s="207"/>
      <c r="AZ400" s="207"/>
      <c r="BA400" s="207"/>
      <c r="BB400" s="207"/>
      <c r="BC400" s="207"/>
      <c r="BD400" s="207"/>
      <c r="BE400" s="207"/>
      <c r="BF400" s="207"/>
      <c r="BG400" s="300"/>
      <c r="BH400" s="300"/>
      <c r="BI400" s="299"/>
      <c r="BJ400" s="246"/>
      <c r="BK400" s="255"/>
      <c r="BL400" s="213"/>
      <c r="BM400" s="213"/>
      <c r="BN400" s="322"/>
      <c r="BO400" s="321"/>
      <c r="BY400" s="254"/>
      <c r="DN400" s="284"/>
      <c r="DO400" s="283"/>
      <c r="DP400" s="278"/>
      <c r="DQ400" s="282"/>
      <c r="DR400" s="281"/>
      <c r="DS400" s="280"/>
      <c r="DT400" s="279"/>
      <c r="DU400" s="278"/>
      <c r="DV400" s="194"/>
    </row>
    <row r="401" spans="1:126" ht="18.75">
      <c r="A401" s="322"/>
      <c r="B401" s="226" t="s">
        <v>11400</v>
      </c>
      <c r="C401" s="226" t="s">
        <v>11399</v>
      </c>
      <c r="D401" s="225" t="s">
        <v>11398</v>
      </c>
      <c r="E401" s="224" t="str">
        <f t="shared" si="49"/>
        <v>708589</v>
      </c>
      <c r="F401" s="322" t="s">
        <v>6068</v>
      </c>
      <c r="G401" s="220" t="s">
        <v>11397</v>
      </c>
      <c r="H401" s="223" t="s">
        <v>11396</v>
      </c>
      <c r="I401" s="223" t="s">
        <v>956</v>
      </c>
      <c r="J401" s="225">
        <v>1</v>
      </c>
      <c r="K401" s="302">
        <v>14000</v>
      </c>
      <c r="L401" s="232">
        <f t="shared" si="50"/>
        <v>15400.000000000002</v>
      </c>
      <c r="M401" s="351" t="s">
        <v>1434</v>
      </c>
      <c r="N401" s="229"/>
      <c r="O401" s="229"/>
      <c r="P401" s="245"/>
      <c r="Q401" s="312"/>
      <c r="R401" s="382"/>
      <c r="S401" s="242"/>
      <c r="T401" s="618" t="s">
        <v>10272</v>
      </c>
      <c r="U401" s="303"/>
      <c r="V401" s="303"/>
      <c r="W401" s="303"/>
      <c r="X401" s="303"/>
      <c r="Y401" s="618"/>
      <c r="Z401" s="303"/>
      <c r="AA401" s="303"/>
      <c r="AB401" s="303"/>
      <c r="AC401" s="303"/>
      <c r="AD401" s="311"/>
      <c r="AE401" s="311"/>
      <c r="AF401" s="311"/>
      <c r="AG401" s="311"/>
      <c r="AH401" s="311"/>
      <c r="AJ401" s="286"/>
      <c r="AK401" s="213"/>
      <c r="AL401" s="311"/>
      <c r="AM401" s="311"/>
      <c r="AN401" s="311"/>
      <c r="AO401" s="311"/>
      <c r="AP401" s="229"/>
      <c r="AQ401" s="310"/>
      <c r="AR401" s="207"/>
      <c r="AS401" s="207"/>
      <c r="AT401" s="207"/>
      <c r="AU401" s="207"/>
      <c r="AV401" s="207"/>
      <c r="AW401" s="207"/>
      <c r="AX401" s="207"/>
      <c r="AY401" s="207"/>
      <c r="AZ401" s="207"/>
      <c r="BA401" s="207"/>
      <c r="BB401" s="207"/>
      <c r="BC401" s="207"/>
      <c r="BD401" s="207"/>
      <c r="BE401" s="207"/>
      <c r="BF401" s="207"/>
      <c r="BG401" s="300"/>
      <c r="BH401" s="300"/>
      <c r="BI401" s="299"/>
      <c r="BJ401" s="246"/>
      <c r="BK401" s="255"/>
      <c r="BL401" s="213"/>
      <c r="BM401" s="213"/>
      <c r="BN401" s="322"/>
      <c r="BO401" s="321"/>
      <c r="BY401" s="254"/>
      <c r="DN401" s="284"/>
      <c r="DO401" s="283"/>
      <c r="DP401" s="278"/>
      <c r="DQ401" s="282"/>
      <c r="DR401" s="281"/>
      <c r="DS401" s="280"/>
      <c r="DT401" s="279"/>
      <c r="DU401" s="278"/>
      <c r="DV401" s="194"/>
    </row>
    <row r="402" spans="1:126" ht="18.75">
      <c r="A402" s="322"/>
      <c r="B402" s="226" t="s">
        <v>11395</v>
      </c>
      <c r="C402" s="226" t="s">
        <v>11394</v>
      </c>
      <c r="D402" s="225" t="s">
        <v>11393</v>
      </c>
      <c r="E402" s="224" t="str">
        <f t="shared" si="49"/>
        <v>708626</v>
      </c>
      <c r="F402" s="322" t="s">
        <v>6068</v>
      </c>
      <c r="G402" s="220" t="s">
        <v>11389</v>
      </c>
      <c r="H402" s="223" t="s">
        <v>11388</v>
      </c>
      <c r="I402" s="223" t="s">
        <v>7680</v>
      </c>
      <c r="J402" s="225">
        <v>1</v>
      </c>
      <c r="K402" s="302">
        <v>14000</v>
      </c>
      <c r="L402" s="232">
        <f t="shared" si="50"/>
        <v>15400.000000000002</v>
      </c>
      <c r="M402" s="351" t="s">
        <v>1434</v>
      </c>
      <c r="N402" s="229"/>
      <c r="O402" s="229"/>
      <c r="P402" s="245"/>
      <c r="Q402" s="312"/>
      <c r="R402" s="382"/>
      <c r="S402" s="242"/>
      <c r="T402" s="618" t="s">
        <v>10272</v>
      </c>
      <c r="U402" s="303"/>
      <c r="V402" s="303"/>
      <c r="W402" s="303"/>
      <c r="X402" s="303"/>
      <c r="Y402" s="618"/>
      <c r="Z402" s="303"/>
      <c r="AA402" s="303"/>
      <c r="AB402" s="303"/>
      <c r="AC402" s="303"/>
      <c r="AD402" s="311"/>
      <c r="AE402" s="311"/>
      <c r="AF402" s="311"/>
      <c r="AG402" s="311"/>
      <c r="AH402" s="311"/>
      <c r="AJ402" s="286"/>
      <c r="AK402" s="213"/>
      <c r="AL402" s="311"/>
      <c r="AM402" s="311"/>
      <c r="AN402" s="311"/>
      <c r="AO402" s="311"/>
      <c r="AP402" s="229"/>
      <c r="AQ402" s="310"/>
      <c r="AR402" s="207"/>
      <c r="AS402" s="207"/>
      <c r="AT402" s="207"/>
      <c r="AU402" s="207"/>
      <c r="AV402" s="207"/>
      <c r="AW402" s="207"/>
      <c r="AX402" s="207"/>
      <c r="AY402" s="207"/>
      <c r="AZ402" s="207"/>
      <c r="BA402" s="207"/>
      <c r="BB402" s="207"/>
      <c r="BC402" s="207"/>
      <c r="BD402" s="207"/>
      <c r="BE402" s="207"/>
      <c r="BF402" s="207"/>
      <c r="BG402" s="300"/>
      <c r="BH402" s="300"/>
      <c r="BI402" s="299"/>
      <c r="BJ402" s="246"/>
      <c r="BK402" s="255"/>
      <c r="BL402" s="213"/>
      <c r="BM402" s="213"/>
      <c r="BN402" s="322"/>
      <c r="BO402" s="321"/>
      <c r="BY402" s="254"/>
      <c r="DN402" s="284"/>
      <c r="DO402" s="283"/>
      <c r="DP402" s="278"/>
      <c r="DQ402" s="282"/>
      <c r="DR402" s="281"/>
      <c r="DS402" s="280"/>
      <c r="DT402" s="279"/>
      <c r="DU402" s="278"/>
      <c r="DV402" s="194"/>
    </row>
    <row r="403" spans="1:126" ht="18.75">
      <c r="A403" s="322"/>
      <c r="B403" s="226" t="s">
        <v>11392</v>
      </c>
      <c r="C403" s="226" t="s">
        <v>11391</v>
      </c>
      <c r="D403" s="225" t="s">
        <v>11390</v>
      </c>
      <c r="E403" s="224" t="str">
        <f t="shared" si="49"/>
        <v>708619</v>
      </c>
      <c r="F403" s="322" t="s">
        <v>6068</v>
      </c>
      <c r="G403" s="220" t="s">
        <v>11389</v>
      </c>
      <c r="H403" s="223" t="s">
        <v>11388</v>
      </c>
      <c r="I403" s="223" t="s">
        <v>956</v>
      </c>
      <c r="J403" s="225">
        <v>1</v>
      </c>
      <c r="K403" s="302">
        <v>14000</v>
      </c>
      <c r="L403" s="232">
        <f t="shared" si="50"/>
        <v>15400.000000000002</v>
      </c>
      <c r="M403" s="351" t="s">
        <v>1434</v>
      </c>
      <c r="N403" s="229"/>
      <c r="O403" s="229"/>
      <c r="P403" s="245"/>
      <c r="Q403" s="312"/>
      <c r="R403" s="382"/>
      <c r="S403" s="242"/>
      <c r="T403" s="618" t="s">
        <v>10272</v>
      </c>
      <c r="U403" s="303"/>
      <c r="V403" s="303"/>
      <c r="W403" s="303"/>
      <c r="X403" s="303"/>
      <c r="Y403" s="618"/>
      <c r="Z403" s="303"/>
      <c r="AA403" s="303"/>
      <c r="AB403" s="303"/>
      <c r="AC403" s="303"/>
      <c r="AD403" s="311"/>
      <c r="AE403" s="311"/>
      <c r="AF403" s="311"/>
      <c r="AG403" s="311"/>
      <c r="AH403" s="311"/>
      <c r="AJ403" s="286"/>
      <c r="AK403" s="213"/>
      <c r="AL403" s="311"/>
      <c r="AM403" s="311"/>
      <c r="AN403" s="311"/>
      <c r="AO403" s="311"/>
      <c r="AP403" s="229"/>
      <c r="AQ403" s="310"/>
      <c r="AR403" s="207"/>
      <c r="AS403" s="207"/>
      <c r="AT403" s="207"/>
      <c r="AU403" s="207"/>
      <c r="AV403" s="207"/>
      <c r="AW403" s="207"/>
      <c r="AX403" s="207"/>
      <c r="AY403" s="207"/>
      <c r="AZ403" s="207"/>
      <c r="BA403" s="207"/>
      <c r="BB403" s="207"/>
      <c r="BC403" s="207"/>
      <c r="BD403" s="207"/>
      <c r="BE403" s="207"/>
      <c r="BF403" s="207"/>
      <c r="BG403" s="300"/>
      <c r="BH403" s="300"/>
      <c r="BI403" s="299"/>
      <c r="BJ403" s="246"/>
      <c r="BK403" s="255"/>
      <c r="BL403" s="213"/>
      <c r="BM403" s="213"/>
      <c r="BN403" s="322"/>
      <c r="BO403" s="321"/>
      <c r="BY403" s="254"/>
      <c r="DN403" s="284"/>
      <c r="DO403" s="283"/>
      <c r="DP403" s="278"/>
      <c r="DQ403" s="282"/>
      <c r="DR403" s="281"/>
      <c r="DS403" s="280"/>
      <c r="DT403" s="279"/>
      <c r="DU403" s="278"/>
      <c r="DV403" s="194"/>
    </row>
    <row r="404" spans="1:126" ht="18.75">
      <c r="A404" s="322"/>
      <c r="B404" s="226" t="s">
        <v>11387</v>
      </c>
      <c r="C404" s="226" t="s">
        <v>11386</v>
      </c>
      <c r="D404" s="225" t="s">
        <v>11385</v>
      </c>
      <c r="E404" s="224" t="str">
        <f t="shared" si="49"/>
        <v>708640</v>
      </c>
      <c r="F404" s="322" t="s">
        <v>6068</v>
      </c>
      <c r="G404" s="220" t="s">
        <v>11381</v>
      </c>
      <c r="H404" s="223" t="s">
        <v>11336</v>
      </c>
      <c r="I404" s="223" t="s">
        <v>7680</v>
      </c>
      <c r="J404" s="225">
        <v>1</v>
      </c>
      <c r="K404" s="302">
        <v>14000</v>
      </c>
      <c r="L404" s="232">
        <f t="shared" si="50"/>
        <v>15400.000000000002</v>
      </c>
      <c r="M404" s="351" t="s">
        <v>1434</v>
      </c>
      <c r="N404" s="229"/>
      <c r="O404" s="229"/>
      <c r="P404" s="245"/>
      <c r="Q404" s="312"/>
      <c r="R404" s="382"/>
      <c r="S404" s="242"/>
      <c r="T404" s="618" t="s">
        <v>10272</v>
      </c>
      <c r="U404" s="303"/>
      <c r="V404" s="303"/>
      <c r="W404" s="303"/>
      <c r="X404" s="303"/>
      <c r="Y404" s="618"/>
      <c r="Z404" s="303"/>
      <c r="AA404" s="303"/>
      <c r="AB404" s="303"/>
      <c r="AC404" s="303"/>
      <c r="AD404" s="311"/>
      <c r="AE404" s="311"/>
      <c r="AF404" s="311"/>
      <c r="AG404" s="311"/>
      <c r="AH404" s="311"/>
      <c r="AJ404" s="286"/>
      <c r="AK404" s="213"/>
      <c r="AL404" s="311"/>
      <c r="AM404" s="311"/>
      <c r="AN404" s="311"/>
      <c r="AO404" s="311"/>
      <c r="AP404" s="229"/>
      <c r="AQ404" s="310"/>
      <c r="AR404" s="207"/>
      <c r="AS404" s="207"/>
      <c r="AT404" s="207"/>
      <c r="AU404" s="207"/>
      <c r="AV404" s="207"/>
      <c r="AW404" s="207"/>
      <c r="AX404" s="207"/>
      <c r="AY404" s="207"/>
      <c r="AZ404" s="207"/>
      <c r="BA404" s="207"/>
      <c r="BB404" s="207"/>
      <c r="BC404" s="207"/>
      <c r="BD404" s="207"/>
      <c r="BE404" s="207"/>
      <c r="BF404" s="207"/>
      <c r="BG404" s="300"/>
      <c r="BH404" s="300"/>
      <c r="BI404" s="299"/>
      <c r="BJ404" s="246"/>
      <c r="BK404" s="255"/>
      <c r="BL404" s="213"/>
      <c r="BM404" s="213"/>
      <c r="BN404" s="322"/>
      <c r="BO404" s="321"/>
      <c r="BY404" s="254"/>
      <c r="DN404" s="284"/>
      <c r="DO404" s="283"/>
      <c r="DP404" s="278"/>
      <c r="DQ404" s="282"/>
      <c r="DR404" s="281"/>
      <c r="DS404" s="280"/>
      <c r="DT404" s="279"/>
      <c r="DU404" s="278"/>
      <c r="DV404" s="194"/>
    </row>
    <row r="405" spans="1:126" ht="18.75">
      <c r="A405" s="322"/>
      <c r="B405" s="226" t="s">
        <v>11384</v>
      </c>
      <c r="C405" s="226" t="s">
        <v>11383</v>
      </c>
      <c r="D405" s="225" t="s">
        <v>11382</v>
      </c>
      <c r="E405" s="224" t="str">
        <f t="shared" si="49"/>
        <v>708633</v>
      </c>
      <c r="F405" s="322" t="s">
        <v>6068</v>
      </c>
      <c r="G405" s="220" t="s">
        <v>11381</v>
      </c>
      <c r="H405" s="223" t="s">
        <v>11336</v>
      </c>
      <c r="I405" s="223" t="s">
        <v>956</v>
      </c>
      <c r="J405" s="225">
        <v>1</v>
      </c>
      <c r="K405" s="302">
        <v>14000</v>
      </c>
      <c r="L405" s="232">
        <f t="shared" si="50"/>
        <v>15400.000000000002</v>
      </c>
      <c r="M405" s="351" t="s">
        <v>1434</v>
      </c>
      <c r="N405" s="229"/>
      <c r="O405" s="229"/>
      <c r="P405" s="245"/>
      <c r="Q405" s="312"/>
      <c r="R405" s="382"/>
      <c r="S405" s="242"/>
      <c r="T405" s="618" t="s">
        <v>10272</v>
      </c>
      <c r="U405" s="303"/>
      <c r="V405" s="303"/>
      <c r="W405" s="303"/>
      <c r="X405" s="303"/>
      <c r="Y405" s="618"/>
      <c r="Z405" s="303"/>
      <c r="AA405" s="303"/>
      <c r="AB405" s="303"/>
      <c r="AC405" s="303"/>
      <c r="AD405" s="311"/>
      <c r="AE405" s="311"/>
      <c r="AF405" s="311"/>
      <c r="AG405" s="311"/>
      <c r="AH405" s="311"/>
      <c r="AJ405" s="286"/>
      <c r="AK405" s="213"/>
      <c r="AL405" s="311"/>
      <c r="AM405" s="311"/>
      <c r="AN405" s="311"/>
      <c r="AO405" s="311"/>
      <c r="AP405" s="229"/>
      <c r="AQ405" s="310"/>
      <c r="AR405" s="207"/>
      <c r="AS405" s="207"/>
      <c r="AT405" s="207"/>
      <c r="AU405" s="207"/>
      <c r="AV405" s="207"/>
      <c r="AW405" s="207"/>
      <c r="AX405" s="207"/>
      <c r="AY405" s="207"/>
      <c r="AZ405" s="207"/>
      <c r="BA405" s="207"/>
      <c r="BB405" s="207"/>
      <c r="BC405" s="207"/>
      <c r="BD405" s="207"/>
      <c r="BE405" s="207"/>
      <c r="BF405" s="207"/>
      <c r="BG405" s="300"/>
      <c r="BH405" s="300"/>
      <c r="BI405" s="299"/>
      <c r="BJ405" s="246"/>
      <c r="BK405" s="255"/>
      <c r="BL405" s="213"/>
      <c r="BM405" s="213"/>
      <c r="BN405" s="322"/>
      <c r="BO405" s="321"/>
      <c r="BY405" s="254"/>
      <c r="DN405" s="284"/>
      <c r="DO405" s="283"/>
      <c r="DP405" s="278"/>
      <c r="DQ405" s="282"/>
      <c r="DR405" s="281"/>
      <c r="DS405" s="280"/>
      <c r="DT405" s="279"/>
      <c r="DU405" s="278"/>
      <c r="DV405" s="194"/>
    </row>
    <row r="406" spans="1:126" ht="18.75">
      <c r="A406" s="322"/>
      <c r="B406" s="226" t="s">
        <v>11380</v>
      </c>
      <c r="C406" s="226" t="s">
        <v>11379</v>
      </c>
      <c r="D406" s="225" t="s">
        <v>11378</v>
      </c>
      <c r="E406" s="224" t="str">
        <f t="shared" si="49"/>
        <v>708664</v>
      </c>
      <c r="F406" s="322" t="s">
        <v>6068</v>
      </c>
      <c r="G406" s="220" t="s">
        <v>11374</v>
      </c>
      <c r="H406" s="223" t="s">
        <v>11373</v>
      </c>
      <c r="I406" s="223" t="s">
        <v>7680</v>
      </c>
      <c r="J406" s="225">
        <v>1</v>
      </c>
      <c r="K406" s="302">
        <v>14000</v>
      </c>
      <c r="L406" s="232">
        <f t="shared" si="50"/>
        <v>15400.000000000002</v>
      </c>
      <c r="M406" s="351" t="s">
        <v>1434</v>
      </c>
      <c r="N406" s="229"/>
      <c r="O406" s="229"/>
      <c r="P406" s="245"/>
      <c r="Q406" s="312"/>
      <c r="R406" s="382"/>
      <c r="S406" s="242"/>
      <c r="T406" s="618" t="s">
        <v>10272</v>
      </c>
      <c r="U406" s="303"/>
      <c r="V406" s="303"/>
      <c r="W406" s="303"/>
      <c r="X406" s="303"/>
      <c r="Y406" s="618"/>
      <c r="Z406" s="303"/>
      <c r="AA406" s="303"/>
      <c r="AB406" s="303"/>
      <c r="AC406" s="303"/>
      <c r="AD406" s="311"/>
      <c r="AE406" s="311"/>
      <c r="AF406" s="311"/>
      <c r="AG406" s="311"/>
      <c r="AH406" s="311"/>
      <c r="AJ406" s="286"/>
      <c r="AK406" s="213"/>
      <c r="AL406" s="311"/>
      <c r="AM406" s="311"/>
      <c r="AN406" s="311"/>
      <c r="AO406" s="311"/>
      <c r="AP406" s="229"/>
      <c r="AQ406" s="310"/>
      <c r="AR406" s="207"/>
      <c r="AS406" s="207"/>
      <c r="AT406" s="207"/>
      <c r="AU406" s="207"/>
      <c r="AV406" s="207"/>
      <c r="AW406" s="207"/>
      <c r="AX406" s="207"/>
      <c r="AY406" s="207"/>
      <c r="AZ406" s="207"/>
      <c r="BA406" s="207"/>
      <c r="BB406" s="207"/>
      <c r="BC406" s="207"/>
      <c r="BD406" s="207"/>
      <c r="BE406" s="207"/>
      <c r="BF406" s="207"/>
      <c r="BG406" s="300"/>
      <c r="BH406" s="300"/>
      <c r="BI406" s="299"/>
      <c r="BJ406" s="246"/>
      <c r="BK406" s="255"/>
      <c r="BL406" s="213"/>
      <c r="BM406" s="213"/>
      <c r="BN406" s="322"/>
      <c r="BO406" s="321"/>
      <c r="BY406" s="254"/>
      <c r="DN406" s="284"/>
      <c r="DO406" s="283"/>
      <c r="DP406" s="278"/>
      <c r="DQ406" s="282"/>
      <c r="DR406" s="281"/>
      <c r="DS406" s="280"/>
      <c r="DT406" s="279"/>
      <c r="DU406" s="278"/>
      <c r="DV406" s="194"/>
    </row>
    <row r="407" spans="1:126" ht="18.75">
      <c r="A407" s="322"/>
      <c r="B407" s="226" t="s">
        <v>11377</v>
      </c>
      <c r="C407" s="226" t="s">
        <v>11376</v>
      </c>
      <c r="D407" s="225" t="s">
        <v>11375</v>
      </c>
      <c r="E407" s="224" t="str">
        <f t="shared" si="49"/>
        <v>708657</v>
      </c>
      <c r="F407" s="322" t="s">
        <v>6068</v>
      </c>
      <c r="G407" s="220" t="s">
        <v>11374</v>
      </c>
      <c r="H407" s="223" t="s">
        <v>11373</v>
      </c>
      <c r="I407" s="223" t="s">
        <v>956</v>
      </c>
      <c r="J407" s="225">
        <v>1</v>
      </c>
      <c r="K407" s="302">
        <v>14000</v>
      </c>
      <c r="L407" s="232">
        <f t="shared" si="50"/>
        <v>15400.000000000002</v>
      </c>
      <c r="M407" s="351" t="s">
        <v>1434</v>
      </c>
      <c r="N407" s="229"/>
      <c r="O407" s="229"/>
      <c r="P407" s="245"/>
      <c r="Q407" s="312"/>
      <c r="R407" s="382"/>
      <c r="S407" s="242"/>
      <c r="T407" s="219" t="s">
        <v>10272</v>
      </c>
      <c r="U407" s="303"/>
      <c r="V407" s="303"/>
      <c r="W407" s="303"/>
      <c r="X407" s="303"/>
      <c r="Y407" s="219"/>
      <c r="Z407" s="303"/>
      <c r="AA407" s="303"/>
      <c r="AB407" s="303"/>
      <c r="AC407" s="303"/>
      <c r="AD407" s="311"/>
      <c r="AE407" s="311"/>
      <c r="AF407" s="311"/>
      <c r="AG407" s="311"/>
      <c r="AH407" s="311"/>
      <c r="AJ407" s="286"/>
      <c r="AK407" s="213"/>
      <c r="AL407" s="311"/>
      <c r="AM407" s="311"/>
      <c r="AN407" s="311"/>
      <c r="AO407" s="311"/>
      <c r="AP407" s="229"/>
      <c r="AQ407" s="310"/>
      <c r="AR407" s="207"/>
      <c r="AS407" s="207"/>
      <c r="AT407" s="207"/>
      <c r="AU407" s="207"/>
      <c r="AV407" s="207"/>
      <c r="AW407" s="207"/>
      <c r="AX407" s="207"/>
      <c r="AY407" s="207"/>
      <c r="AZ407" s="207"/>
      <c r="BA407" s="207"/>
      <c r="BB407" s="207"/>
      <c r="BC407" s="207"/>
      <c r="BD407" s="207"/>
      <c r="BE407" s="207"/>
      <c r="BF407" s="207"/>
      <c r="BG407" s="300"/>
      <c r="BH407" s="300"/>
      <c r="BI407" s="299"/>
      <c r="BJ407" s="246"/>
      <c r="BK407" s="255"/>
      <c r="BL407" s="213"/>
      <c r="BM407" s="213"/>
      <c r="BN407" s="322"/>
      <c r="BO407" s="321"/>
      <c r="BY407" s="254"/>
      <c r="DN407" s="284"/>
      <c r="DO407" s="283"/>
      <c r="DP407" s="278"/>
      <c r="DQ407" s="282"/>
      <c r="DR407" s="281"/>
      <c r="DS407" s="280"/>
      <c r="DT407" s="279"/>
      <c r="DU407" s="278"/>
      <c r="DV407" s="194"/>
    </row>
    <row r="408" spans="1:126" ht="18.75">
      <c r="A408" s="322"/>
      <c r="B408" s="226" t="s">
        <v>11372</v>
      </c>
      <c r="C408" s="226" t="s">
        <v>11371</v>
      </c>
      <c r="D408" s="225" t="s">
        <v>11370</v>
      </c>
      <c r="E408" s="224" t="str">
        <f t="shared" si="49"/>
        <v>708688</v>
      </c>
      <c r="F408" s="322" t="s">
        <v>6068</v>
      </c>
      <c r="G408" s="220" t="s">
        <v>10675</v>
      </c>
      <c r="H408" s="223" t="s">
        <v>11314</v>
      </c>
      <c r="I408" s="223" t="s">
        <v>7680</v>
      </c>
      <c r="J408" s="225">
        <v>1</v>
      </c>
      <c r="K408" s="302">
        <v>14000</v>
      </c>
      <c r="L408" s="232">
        <f t="shared" si="50"/>
        <v>15400.000000000002</v>
      </c>
      <c r="M408" s="351" t="s">
        <v>1434</v>
      </c>
      <c r="N408" s="229"/>
      <c r="O408" s="229"/>
      <c r="P408" s="245"/>
      <c r="Q408" s="312"/>
      <c r="R408" s="382"/>
      <c r="S408" s="242"/>
      <c r="T408" s="219" t="s">
        <v>10272</v>
      </c>
      <c r="U408" s="303"/>
      <c r="V408" s="303"/>
      <c r="W408" s="303"/>
      <c r="X408" s="303"/>
      <c r="Y408" s="219"/>
      <c r="Z408" s="303"/>
      <c r="AA408" s="303"/>
      <c r="AB408" s="303"/>
      <c r="AC408" s="303"/>
      <c r="AD408" s="311"/>
      <c r="AE408" s="311"/>
      <c r="AF408" s="311"/>
      <c r="AG408" s="311"/>
      <c r="AH408" s="311"/>
      <c r="AJ408" s="286"/>
      <c r="AK408" s="213"/>
      <c r="AL408" s="311"/>
      <c r="AM408" s="311"/>
      <c r="AN408" s="311"/>
      <c r="AO408" s="311"/>
      <c r="AP408" s="229"/>
      <c r="AQ408" s="310"/>
      <c r="AR408" s="207"/>
      <c r="AS408" s="207"/>
      <c r="AT408" s="207"/>
      <c r="AU408" s="207"/>
      <c r="AV408" s="207"/>
      <c r="AW408" s="207"/>
      <c r="AX408" s="207"/>
      <c r="AY408" s="207"/>
      <c r="AZ408" s="207"/>
      <c r="BA408" s="207"/>
      <c r="BB408" s="207"/>
      <c r="BC408" s="207"/>
      <c r="BD408" s="207"/>
      <c r="BE408" s="207"/>
      <c r="BF408" s="207"/>
      <c r="BG408" s="300"/>
      <c r="BH408" s="300"/>
      <c r="BI408" s="299"/>
      <c r="BJ408" s="246"/>
      <c r="BK408" s="255"/>
      <c r="BL408" s="213"/>
      <c r="BM408" s="213"/>
      <c r="BN408" s="322"/>
      <c r="BO408" s="321"/>
      <c r="BY408" s="254"/>
      <c r="DN408" s="284"/>
      <c r="DO408" s="283"/>
      <c r="DP408" s="278"/>
      <c r="DQ408" s="282"/>
      <c r="DR408" s="281"/>
      <c r="DS408" s="280"/>
      <c r="DT408" s="279"/>
      <c r="DU408" s="278"/>
      <c r="DV408" s="194"/>
    </row>
    <row r="409" spans="1:126" ht="18.75">
      <c r="A409" s="322"/>
      <c r="B409" s="226" t="s">
        <v>11369</v>
      </c>
      <c r="C409" s="226" t="s">
        <v>11368</v>
      </c>
      <c r="D409" s="225" t="s">
        <v>11367</v>
      </c>
      <c r="E409" s="224" t="str">
        <f t="shared" si="49"/>
        <v>708671</v>
      </c>
      <c r="F409" s="322" t="s">
        <v>6068</v>
      </c>
      <c r="G409" s="220" t="s">
        <v>10675</v>
      </c>
      <c r="H409" s="223" t="s">
        <v>11314</v>
      </c>
      <c r="I409" s="223" t="s">
        <v>956</v>
      </c>
      <c r="J409" s="225">
        <v>1</v>
      </c>
      <c r="K409" s="302">
        <v>14000</v>
      </c>
      <c r="L409" s="232">
        <f t="shared" si="50"/>
        <v>15400.000000000002</v>
      </c>
      <c r="M409" s="351" t="s">
        <v>1434</v>
      </c>
      <c r="N409" s="229"/>
      <c r="O409" s="229"/>
      <c r="P409" s="245"/>
      <c r="Q409" s="312"/>
      <c r="R409" s="382"/>
      <c r="S409" s="242"/>
      <c r="T409" s="219" t="s">
        <v>10272</v>
      </c>
      <c r="U409" s="303"/>
      <c r="V409" s="303"/>
      <c r="W409" s="303"/>
      <c r="X409" s="303"/>
      <c r="Y409" s="219"/>
      <c r="Z409" s="303"/>
      <c r="AA409" s="303"/>
      <c r="AB409" s="303"/>
      <c r="AC409" s="303"/>
      <c r="AD409" s="311"/>
      <c r="AE409" s="311"/>
      <c r="AF409" s="311"/>
      <c r="AG409" s="311"/>
      <c r="AH409" s="311"/>
      <c r="AJ409" s="286"/>
      <c r="AK409" s="213"/>
      <c r="AL409" s="311"/>
      <c r="AM409" s="311"/>
      <c r="AN409" s="311"/>
      <c r="AO409" s="311"/>
      <c r="AP409" s="229"/>
      <c r="AQ409" s="310"/>
      <c r="AR409" s="207"/>
      <c r="AS409" s="207"/>
      <c r="AT409" s="207"/>
      <c r="AU409" s="207"/>
      <c r="AV409" s="207"/>
      <c r="AW409" s="207"/>
      <c r="AX409" s="207"/>
      <c r="AY409" s="207"/>
      <c r="AZ409" s="207"/>
      <c r="BA409" s="207"/>
      <c r="BB409" s="207"/>
      <c r="BC409" s="207"/>
      <c r="BD409" s="207"/>
      <c r="BE409" s="207"/>
      <c r="BF409" s="207"/>
      <c r="BG409" s="300"/>
      <c r="BH409" s="300"/>
      <c r="BI409" s="299"/>
      <c r="BJ409" s="246"/>
      <c r="BK409" s="255"/>
      <c r="BL409" s="213"/>
      <c r="BM409" s="213"/>
      <c r="BN409" s="322"/>
      <c r="BO409" s="321"/>
      <c r="BY409" s="254"/>
      <c r="DN409" s="284"/>
      <c r="DO409" s="283"/>
      <c r="DP409" s="278"/>
      <c r="DQ409" s="282"/>
      <c r="DR409" s="281"/>
      <c r="DS409" s="280"/>
      <c r="DT409" s="279"/>
      <c r="DU409" s="278"/>
      <c r="DV409" s="194"/>
    </row>
    <row r="410" spans="1:126" ht="18.75">
      <c r="A410" s="322"/>
      <c r="B410" s="226" t="s">
        <v>11366</v>
      </c>
      <c r="C410" s="226" t="s">
        <v>11365</v>
      </c>
      <c r="D410" s="225" t="s">
        <v>11364</v>
      </c>
      <c r="E410" s="224" t="str">
        <f t="shared" si="49"/>
        <v>708701</v>
      </c>
      <c r="F410" s="322" t="s">
        <v>6068</v>
      </c>
      <c r="G410" s="220" t="s">
        <v>11360</v>
      </c>
      <c r="H410" s="223" t="s">
        <v>11314</v>
      </c>
      <c r="I410" s="223" t="s">
        <v>7680</v>
      </c>
      <c r="J410" s="225">
        <v>1</v>
      </c>
      <c r="K410" s="302">
        <v>14000</v>
      </c>
      <c r="L410" s="232">
        <f t="shared" si="50"/>
        <v>15400.000000000002</v>
      </c>
      <c r="M410" s="351" t="s">
        <v>1434</v>
      </c>
      <c r="N410" s="229"/>
      <c r="O410" s="229"/>
      <c r="P410" s="245"/>
      <c r="Q410" s="312"/>
      <c r="R410" s="382"/>
      <c r="S410" s="242"/>
      <c r="T410" s="219" t="s">
        <v>10272</v>
      </c>
      <c r="U410" s="303"/>
      <c r="V410" s="303"/>
      <c r="W410" s="303"/>
      <c r="X410" s="303"/>
      <c r="Y410" s="219"/>
      <c r="Z410" s="303"/>
      <c r="AA410" s="303"/>
      <c r="AB410" s="303"/>
      <c r="AC410" s="303"/>
      <c r="AD410" s="311"/>
      <c r="AE410" s="311"/>
      <c r="AF410" s="311"/>
      <c r="AG410" s="311"/>
      <c r="AH410" s="311"/>
      <c r="AJ410" s="286"/>
      <c r="AK410" s="213"/>
      <c r="AL410" s="311"/>
      <c r="AM410" s="311"/>
      <c r="AN410" s="311"/>
      <c r="AO410" s="311"/>
      <c r="AP410" s="229"/>
      <c r="AQ410" s="310"/>
      <c r="AR410" s="207"/>
      <c r="AS410" s="207"/>
      <c r="AT410" s="207"/>
      <c r="AU410" s="207"/>
      <c r="AV410" s="207"/>
      <c r="AW410" s="207"/>
      <c r="AX410" s="207"/>
      <c r="AY410" s="207"/>
      <c r="AZ410" s="207"/>
      <c r="BA410" s="207"/>
      <c r="BB410" s="207"/>
      <c r="BC410" s="207"/>
      <c r="BD410" s="207"/>
      <c r="BE410" s="207"/>
      <c r="BF410" s="207"/>
      <c r="BG410" s="300"/>
      <c r="BH410" s="300"/>
      <c r="BI410" s="299"/>
      <c r="BJ410" s="246"/>
      <c r="BK410" s="255"/>
      <c r="BL410" s="213"/>
      <c r="BM410" s="213"/>
      <c r="BN410" s="322"/>
      <c r="BO410" s="321"/>
      <c r="BY410" s="254"/>
      <c r="DN410" s="284"/>
      <c r="DO410" s="283"/>
      <c r="DP410" s="278"/>
      <c r="DQ410" s="282"/>
      <c r="DR410" s="281"/>
      <c r="DS410" s="280"/>
      <c r="DT410" s="279"/>
      <c r="DU410" s="278"/>
      <c r="DV410" s="194"/>
    </row>
    <row r="411" spans="1:126" ht="18.75">
      <c r="A411" s="322"/>
      <c r="B411" s="226" t="s">
        <v>11363</v>
      </c>
      <c r="C411" s="226" t="s">
        <v>11362</v>
      </c>
      <c r="D411" s="225" t="s">
        <v>11361</v>
      </c>
      <c r="E411" s="224" t="str">
        <f t="shared" si="49"/>
        <v>708695</v>
      </c>
      <c r="F411" s="322" t="s">
        <v>6068</v>
      </c>
      <c r="G411" s="220" t="s">
        <v>11360</v>
      </c>
      <c r="H411" s="223" t="s">
        <v>11314</v>
      </c>
      <c r="I411" s="223" t="s">
        <v>956</v>
      </c>
      <c r="J411" s="225">
        <v>1</v>
      </c>
      <c r="K411" s="302">
        <v>14000</v>
      </c>
      <c r="L411" s="232">
        <f t="shared" si="50"/>
        <v>15400.000000000002</v>
      </c>
      <c r="M411" s="351" t="s">
        <v>1434</v>
      </c>
      <c r="N411" s="229"/>
      <c r="O411" s="229"/>
      <c r="P411" s="245"/>
      <c r="Q411" s="312"/>
      <c r="R411" s="382"/>
      <c r="S411" s="242"/>
      <c r="T411" s="219" t="s">
        <v>10272</v>
      </c>
      <c r="U411" s="303"/>
      <c r="V411" s="303"/>
      <c r="W411" s="303"/>
      <c r="X411" s="303"/>
      <c r="Y411" s="219"/>
      <c r="Z411" s="303"/>
      <c r="AA411" s="303"/>
      <c r="AB411" s="303"/>
      <c r="AC411" s="303"/>
      <c r="AD411" s="311"/>
      <c r="AE411" s="311"/>
      <c r="AF411" s="311"/>
      <c r="AG411" s="311"/>
      <c r="AH411" s="311"/>
      <c r="AJ411" s="286"/>
      <c r="AK411" s="213"/>
      <c r="AL411" s="311"/>
      <c r="AM411" s="311"/>
      <c r="AN411" s="311"/>
      <c r="AO411" s="311"/>
      <c r="AP411" s="229"/>
      <c r="AQ411" s="310"/>
      <c r="AR411" s="207"/>
      <c r="AS411" s="207"/>
      <c r="AT411" s="207"/>
      <c r="AU411" s="207"/>
      <c r="AV411" s="207"/>
      <c r="AW411" s="207"/>
      <c r="AX411" s="207"/>
      <c r="AY411" s="207"/>
      <c r="AZ411" s="207"/>
      <c r="BA411" s="207"/>
      <c r="BB411" s="207"/>
      <c r="BC411" s="207"/>
      <c r="BD411" s="207"/>
      <c r="BE411" s="207"/>
      <c r="BF411" s="207"/>
      <c r="BG411" s="300"/>
      <c r="BH411" s="300"/>
      <c r="BI411" s="299"/>
      <c r="BJ411" s="246"/>
      <c r="BK411" s="255"/>
      <c r="BL411" s="213"/>
      <c r="BM411" s="213"/>
      <c r="BN411" s="322"/>
      <c r="BO411" s="321"/>
      <c r="BY411" s="254"/>
      <c r="DN411" s="284"/>
      <c r="DO411" s="283"/>
      <c r="DP411" s="278"/>
      <c r="DQ411" s="282"/>
      <c r="DR411" s="281"/>
      <c r="DS411" s="280"/>
      <c r="DT411" s="279"/>
      <c r="DU411" s="278"/>
      <c r="DV411" s="194"/>
    </row>
    <row r="412" spans="1:126" ht="18.75">
      <c r="A412" s="322"/>
      <c r="B412" s="226" t="s">
        <v>11359</v>
      </c>
      <c r="C412" s="226" t="s">
        <v>11358</v>
      </c>
      <c r="D412" s="225" t="s">
        <v>11357</v>
      </c>
      <c r="E412" s="224" t="str">
        <f t="shared" si="49"/>
        <v>708725</v>
      </c>
      <c r="F412" s="322" t="s">
        <v>6068</v>
      </c>
      <c r="G412" s="220" t="s">
        <v>11353</v>
      </c>
      <c r="H412" s="223" t="s">
        <v>11352</v>
      </c>
      <c r="I412" s="223" t="s">
        <v>7680</v>
      </c>
      <c r="J412" s="225">
        <v>1</v>
      </c>
      <c r="K412" s="302">
        <v>14000</v>
      </c>
      <c r="L412" s="232">
        <f t="shared" si="50"/>
        <v>15400.000000000002</v>
      </c>
      <c r="M412" s="351" t="s">
        <v>1434</v>
      </c>
      <c r="N412" s="229"/>
      <c r="O412" s="229"/>
      <c r="P412" s="245"/>
      <c r="Q412" s="312"/>
      <c r="R412" s="382"/>
      <c r="S412" s="242"/>
      <c r="T412" s="219" t="s">
        <v>10272</v>
      </c>
      <c r="U412" s="303"/>
      <c r="V412" s="303"/>
      <c r="W412" s="303"/>
      <c r="X412" s="303"/>
      <c r="Y412" s="219"/>
      <c r="Z412" s="303"/>
      <c r="AA412" s="303"/>
      <c r="AB412" s="303"/>
      <c r="AC412" s="303"/>
      <c r="AD412" s="311"/>
      <c r="AE412" s="311"/>
      <c r="AF412" s="311"/>
      <c r="AG412" s="311"/>
      <c r="AH412" s="311"/>
      <c r="AJ412" s="286"/>
      <c r="AK412" s="213"/>
      <c r="AL412" s="311"/>
      <c r="AM412" s="311"/>
      <c r="AN412" s="311"/>
      <c r="AO412" s="311"/>
      <c r="AP412" s="229"/>
      <c r="AQ412" s="310"/>
      <c r="AR412" s="207"/>
      <c r="AS412" s="207"/>
      <c r="AT412" s="207"/>
      <c r="AU412" s="207"/>
      <c r="AV412" s="207"/>
      <c r="AW412" s="207"/>
      <c r="AX412" s="207"/>
      <c r="AY412" s="207"/>
      <c r="AZ412" s="207"/>
      <c r="BA412" s="207"/>
      <c r="BB412" s="207"/>
      <c r="BC412" s="207"/>
      <c r="BD412" s="207"/>
      <c r="BE412" s="207"/>
      <c r="BF412" s="207"/>
      <c r="BG412" s="300"/>
      <c r="BH412" s="300"/>
      <c r="BI412" s="299"/>
      <c r="BJ412" s="246"/>
      <c r="BK412" s="255"/>
      <c r="BL412" s="213"/>
      <c r="BM412" s="213"/>
      <c r="BN412" s="322"/>
      <c r="BO412" s="321"/>
      <c r="BY412" s="254"/>
      <c r="DN412" s="284"/>
      <c r="DO412" s="283"/>
      <c r="DP412" s="278"/>
      <c r="DQ412" s="282"/>
      <c r="DR412" s="281"/>
      <c r="DS412" s="280"/>
      <c r="DT412" s="279"/>
      <c r="DU412" s="278"/>
      <c r="DV412" s="194"/>
    </row>
    <row r="413" spans="1:126" ht="18.75">
      <c r="A413" s="322"/>
      <c r="B413" s="226" t="s">
        <v>11356</v>
      </c>
      <c r="C413" s="226" t="s">
        <v>11355</v>
      </c>
      <c r="D413" s="225" t="s">
        <v>11354</v>
      </c>
      <c r="E413" s="224" t="str">
        <f t="shared" si="49"/>
        <v>708718</v>
      </c>
      <c r="F413" s="322" t="s">
        <v>6068</v>
      </c>
      <c r="G413" s="220" t="s">
        <v>11353</v>
      </c>
      <c r="H413" s="223" t="s">
        <v>11352</v>
      </c>
      <c r="I413" s="223" t="s">
        <v>956</v>
      </c>
      <c r="J413" s="225">
        <v>1</v>
      </c>
      <c r="K413" s="302">
        <v>14000</v>
      </c>
      <c r="L413" s="232">
        <f t="shared" si="50"/>
        <v>15400.000000000002</v>
      </c>
      <c r="M413" s="351" t="s">
        <v>1434</v>
      </c>
      <c r="N413" s="229"/>
      <c r="O413" s="229"/>
      <c r="P413" s="245"/>
      <c r="Q413" s="312"/>
      <c r="R413" s="382"/>
      <c r="S413" s="242"/>
      <c r="T413" s="618" t="s">
        <v>10272</v>
      </c>
      <c r="U413" s="303"/>
      <c r="V413" s="303"/>
      <c r="W413" s="303"/>
      <c r="X413" s="303"/>
      <c r="Y413" s="618"/>
      <c r="Z413" s="303"/>
      <c r="AA413" s="303"/>
      <c r="AB413" s="303"/>
      <c r="AC413" s="303"/>
      <c r="AD413" s="311"/>
      <c r="AE413" s="311"/>
      <c r="AF413" s="311"/>
      <c r="AG413" s="311"/>
      <c r="AH413" s="311"/>
      <c r="AJ413" s="286"/>
      <c r="AK413" s="213"/>
      <c r="AL413" s="311"/>
      <c r="AM413" s="311"/>
      <c r="AN413" s="311"/>
      <c r="AO413" s="311"/>
      <c r="AP413" s="229"/>
      <c r="AQ413" s="310"/>
      <c r="AR413" s="207"/>
      <c r="AS413" s="207"/>
      <c r="AT413" s="207"/>
      <c r="AU413" s="207"/>
      <c r="AV413" s="207"/>
      <c r="AW413" s="207"/>
      <c r="AX413" s="207"/>
      <c r="AY413" s="207"/>
      <c r="AZ413" s="207"/>
      <c r="BA413" s="207"/>
      <c r="BB413" s="207"/>
      <c r="BC413" s="207"/>
      <c r="BD413" s="207"/>
      <c r="BE413" s="207"/>
      <c r="BF413" s="207"/>
      <c r="BG413" s="300"/>
      <c r="BH413" s="300"/>
      <c r="BI413" s="299"/>
      <c r="BJ413" s="246"/>
      <c r="BK413" s="255"/>
      <c r="BL413" s="213"/>
      <c r="BM413" s="213"/>
      <c r="BN413" s="322"/>
      <c r="BO413" s="321"/>
      <c r="BY413" s="254"/>
      <c r="DN413" s="284"/>
      <c r="DO413" s="283"/>
      <c r="DP413" s="278"/>
      <c r="DQ413" s="282"/>
      <c r="DR413" s="281"/>
      <c r="DS413" s="280"/>
      <c r="DT413" s="279"/>
      <c r="DU413" s="278"/>
      <c r="DV413" s="194"/>
    </row>
    <row r="414" spans="1:126" ht="18.75">
      <c r="A414" s="322"/>
      <c r="B414" s="226" t="s">
        <v>11351</v>
      </c>
      <c r="C414" s="226" t="s">
        <v>11350</v>
      </c>
      <c r="D414" s="225" t="s">
        <v>11349</v>
      </c>
      <c r="E414" s="224" t="str">
        <f t="shared" si="49"/>
        <v>708756</v>
      </c>
      <c r="F414" s="322" t="s">
        <v>6068</v>
      </c>
      <c r="G414" s="220" t="s">
        <v>11345</v>
      </c>
      <c r="H414" s="223" t="s">
        <v>11344</v>
      </c>
      <c r="I414" s="223" t="s">
        <v>7680</v>
      </c>
      <c r="J414" s="225">
        <v>1</v>
      </c>
      <c r="K414" s="302">
        <v>14000</v>
      </c>
      <c r="L414" s="232">
        <f t="shared" si="50"/>
        <v>15400.000000000002</v>
      </c>
      <c r="M414" s="351" t="s">
        <v>1434</v>
      </c>
      <c r="N414" s="229"/>
      <c r="O414" s="229"/>
      <c r="P414" s="245"/>
      <c r="Q414" s="312"/>
      <c r="R414" s="382"/>
      <c r="S414" s="242"/>
      <c r="T414" s="618" t="s">
        <v>10272</v>
      </c>
      <c r="U414" s="303"/>
      <c r="V414" s="303"/>
      <c r="W414" s="303"/>
      <c r="X414" s="303"/>
      <c r="Y414" s="618"/>
      <c r="Z414" s="303"/>
      <c r="AA414" s="303"/>
      <c r="AB414" s="303"/>
      <c r="AC414" s="303"/>
      <c r="AD414" s="311"/>
      <c r="AE414" s="311"/>
      <c r="AF414" s="311"/>
      <c r="AG414" s="311"/>
      <c r="AH414" s="311"/>
      <c r="AJ414" s="286"/>
      <c r="AK414" s="213"/>
      <c r="AL414" s="311"/>
      <c r="AM414" s="311"/>
      <c r="AN414" s="311"/>
      <c r="AO414" s="311"/>
      <c r="AP414" s="229"/>
      <c r="AQ414" s="310"/>
      <c r="AR414" s="207"/>
      <c r="AS414" s="207"/>
      <c r="AT414" s="207"/>
      <c r="AU414" s="207"/>
      <c r="AV414" s="207"/>
      <c r="AW414" s="207"/>
      <c r="AX414" s="207"/>
      <c r="AY414" s="207"/>
      <c r="AZ414" s="207"/>
      <c r="BA414" s="207"/>
      <c r="BB414" s="207"/>
      <c r="BC414" s="207"/>
      <c r="BD414" s="207"/>
      <c r="BE414" s="207"/>
      <c r="BF414" s="207"/>
      <c r="BG414" s="300"/>
      <c r="BH414" s="300"/>
      <c r="BI414" s="299"/>
      <c r="BJ414" s="246"/>
      <c r="BK414" s="255"/>
      <c r="BL414" s="213"/>
      <c r="BM414" s="213"/>
      <c r="BN414" s="322"/>
      <c r="BO414" s="321"/>
      <c r="BY414" s="254"/>
      <c r="DN414" s="284"/>
      <c r="DO414" s="283"/>
      <c r="DP414" s="278"/>
      <c r="DQ414" s="282"/>
      <c r="DR414" s="281"/>
      <c r="DS414" s="280"/>
      <c r="DT414" s="279"/>
      <c r="DU414" s="278"/>
      <c r="DV414" s="194"/>
    </row>
    <row r="415" spans="1:126" ht="18.75">
      <c r="A415" s="322"/>
      <c r="B415" s="226" t="s">
        <v>11348</v>
      </c>
      <c r="C415" s="226" t="s">
        <v>11347</v>
      </c>
      <c r="D415" s="225" t="s">
        <v>11346</v>
      </c>
      <c r="E415" s="224" t="str">
        <f t="shared" si="49"/>
        <v>708749</v>
      </c>
      <c r="F415" s="322" t="s">
        <v>6068</v>
      </c>
      <c r="G415" s="220" t="s">
        <v>11345</v>
      </c>
      <c r="H415" s="223" t="s">
        <v>11344</v>
      </c>
      <c r="I415" s="223" t="s">
        <v>956</v>
      </c>
      <c r="J415" s="225">
        <v>1</v>
      </c>
      <c r="K415" s="302">
        <v>14000</v>
      </c>
      <c r="L415" s="232">
        <f t="shared" si="50"/>
        <v>15400.000000000002</v>
      </c>
      <c r="M415" s="351" t="s">
        <v>1434</v>
      </c>
      <c r="N415" s="229"/>
      <c r="O415" s="229"/>
      <c r="P415" s="245"/>
      <c r="Q415" s="312"/>
      <c r="R415" s="382"/>
      <c r="S415" s="242"/>
      <c r="T415" s="618" t="s">
        <v>10272</v>
      </c>
      <c r="U415" s="303"/>
      <c r="V415" s="303"/>
      <c r="W415" s="303"/>
      <c r="X415" s="303"/>
      <c r="Y415" s="618"/>
      <c r="Z415" s="303"/>
      <c r="AA415" s="303"/>
      <c r="AB415" s="303"/>
      <c r="AC415" s="303"/>
      <c r="AD415" s="311"/>
      <c r="AE415" s="311"/>
      <c r="AF415" s="311"/>
      <c r="AG415" s="311"/>
      <c r="AH415" s="311"/>
      <c r="AJ415" s="286"/>
      <c r="AK415" s="213"/>
      <c r="AL415" s="311"/>
      <c r="AM415" s="311"/>
      <c r="AN415" s="311"/>
      <c r="AO415" s="311"/>
      <c r="AP415" s="229"/>
      <c r="AQ415" s="310"/>
      <c r="AR415" s="207"/>
      <c r="AS415" s="207"/>
      <c r="AT415" s="207"/>
      <c r="AU415" s="207"/>
      <c r="AV415" s="207"/>
      <c r="AW415" s="207"/>
      <c r="AX415" s="207"/>
      <c r="AY415" s="207"/>
      <c r="AZ415" s="207"/>
      <c r="BA415" s="207"/>
      <c r="BB415" s="207"/>
      <c r="BC415" s="207"/>
      <c r="BD415" s="207"/>
      <c r="BE415" s="207"/>
      <c r="BF415" s="207"/>
      <c r="BG415" s="300"/>
      <c r="BH415" s="300"/>
      <c r="BI415" s="299"/>
      <c r="BJ415" s="246"/>
      <c r="BK415" s="255"/>
      <c r="BL415" s="213"/>
      <c r="BM415" s="213"/>
      <c r="BN415" s="322"/>
      <c r="BO415" s="321"/>
      <c r="BY415" s="254"/>
      <c r="DN415" s="284"/>
      <c r="DO415" s="283"/>
      <c r="DP415" s="278"/>
      <c r="DQ415" s="282"/>
      <c r="DR415" s="281"/>
      <c r="DS415" s="280"/>
      <c r="DT415" s="279"/>
      <c r="DU415" s="278"/>
      <c r="DV415" s="194"/>
    </row>
    <row r="416" spans="1:126" ht="18.75">
      <c r="A416" s="322"/>
      <c r="B416" s="226" t="s">
        <v>11343</v>
      </c>
      <c r="C416" s="226" t="s">
        <v>11342</v>
      </c>
      <c r="D416" s="225" t="s">
        <v>11341</v>
      </c>
      <c r="E416" s="224" t="str">
        <f t="shared" si="49"/>
        <v>708770</v>
      </c>
      <c r="F416" s="322" t="s">
        <v>6068</v>
      </c>
      <c r="G416" s="220" t="s">
        <v>11337</v>
      </c>
      <c r="H416" s="223" t="s">
        <v>11336</v>
      </c>
      <c r="I416" s="223" t="s">
        <v>7680</v>
      </c>
      <c r="J416" s="225">
        <v>1</v>
      </c>
      <c r="K416" s="302">
        <v>14000</v>
      </c>
      <c r="L416" s="232">
        <f t="shared" si="50"/>
        <v>15400.000000000002</v>
      </c>
      <c r="M416" s="351" t="s">
        <v>1434</v>
      </c>
      <c r="N416" s="229"/>
      <c r="O416" s="229"/>
      <c r="P416" s="245"/>
      <c r="Q416" s="312"/>
      <c r="R416" s="382"/>
      <c r="S416" s="242"/>
      <c r="T416" s="618" t="s">
        <v>10272</v>
      </c>
      <c r="U416" s="303"/>
      <c r="V416" s="303"/>
      <c r="W416" s="303"/>
      <c r="X416" s="303"/>
      <c r="Y416" s="618"/>
      <c r="Z416" s="303"/>
      <c r="AA416" s="303"/>
      <c r="AB416" s="303"/>
      <c r="AC416" s="303"/>
      <c r="AD416" s="311"/>
      <c r="AE416" s="311"/>
      <c r="AF416" s="311"/>
      <c r="AG416" s="311"/>
      <c r="AH416" s="311"/>
      <c r="AJ416" s="286"/>
      <c r="AK416" s="213"/>
      <c r="AL416" s="311"/>
      <c r="AM416" s="311"/>
      <c r="AN416" s="311"/>
      <c r="AO416" s="311"/>
      <c r="AP416" s="229"/>
      <c r="AQ416" s="310"/>
      <c r="AR416" s="207"/>
      <c r="AS416" s="207"/>
      <c r="AT416" s="207"/>
      <c r="AU416" s="207"/>
      <c r="AV416" s="207"/>
      <c r="AW416" s="207"/>
      <c r="AX416" s="207"/>
      <c r="AY416" s="207"/>
      <c r="AZ416" s="207"/>
      <c r="BA416" s="207"/>
      <c r="BB416" s="207"/>
      <c r="BC416" s="207"/>
      <c r="BD416" s="207"/>
      <c r="BE416" s="207"/>
      <c r="BF416" s="207"/>
      <c r="BG416" s="300"/>
      <c r="BH416" s="300"/>
      <c r="BI416" s="299"/>
      <c r="BJ416" s="246"/>
      <c r="BK416" s="255"/>
      <c r="BL416" s="213"/>
      <c r="BM416" s="213"/>
      <c r="BN416" s="322"/>
      <c r="BO416" s="321"/>
      <c r="BY416" s="254"/>
      <c r="DN416" s="284"/>
      <c r="DO416" s="283"/>
      <c r="DP416" s="278"/>
      <c r="DQ416" s="282"/>
      <c r="DR416" s="281"/>
      <c r="DS416" s="280"/>
      <c r="DT416" s="279"/>
      <c r="DU416" s="278"/>
      <c r="DV416" s="194"/>
    </row>
    <row r="417" spans="1:126" ht="18.75">
      <c r="A417" s="322"/>
      <c r="B417" s="226" t="s">
        <v>11340</v>
      </c>
      <c r="C417" s="226" t="s">
        <v>11339</v>
      </c>
      <c r="D417" s="225" t="s">
        <v>11338</v>
      </c>
      <c r="E417" s="224" t="str">
        <f t="shared" si="49"/>
        <v>708763</v>
      </c>
      <c r="F417" s="322" t="s">
        <v>6068</v>
      </c>
      <c r="G417" s="220" t="s">
        <v>11337</v>
      </c>
      <c r="H417" s="223" t="s">
        <v>11336</v>
      </c>
      <c r="I417" s="223" t="s">
        <v>956</v>
      </c>
      <c r="J417" s="225">
        <v>1</v>
      </c>
      <c r="K417" s="302">
        <v>14000</v>
      </c>
      <c r="L417" s="232">
        <f t="shared" si="50"/>
        <v>15400.000000000002</v>
      </c>
      <c r="M417" s="351" t="s">
        <v>1434</v>
      </c>
      <c r="N417" s="229"/>
      <c r="O417" s="229"/>
      <c r="P417" s="245"/>
      <c r="Q417" s="312"/>
      <c r="R417" s="382"/>
      <c r="S417" s="242"/>
      <c r="T417" s="618" t="s">
        <v>10272</v>
      </c>
      <c r="U417" s="303"/>
      <c r="V417" s="303"/>
      <c r="W417" s="303"/>
      <c r="X417" s="303"/>
      <c r="Y417" s="618"/>
      <c r="Z417" s="303"/>
      <c r="AA417" s="303"/>
      <c r="AB417" s="303"/>
      <c r="AC417" s="303"/>
      <c r="AD417" s="311"/>
      <c r="AE417" s="311"/>
      <c r="AF417" s="311"/>
      <c r="AG417" s="311"/>
      <c r="AH417" s="311"/>
      <c r="AJ417" s="286"/>
      <c r="AK417" s="213"/>
      <c r="AL417" s="311"/>
      <c r="AM417" s="311"/>
      <c r="AN417" s="311"/>
      <c r="AO417" s="311"/>
      <c r="AP417" s="229"/>
      <c r="AQ417" s="310"/>
      <c r="AR417" s="207"/>
      <c r="AS417" s="207"/>
      <c r="AT417" s="207"/>
      <c r="AU417" s="207"/>
      <c r="AV417" s="207"/>
      <c r="AW417" s="207"/>
      <c r="AX417" s="207"/>
      <c r="AY417" s="207"/>
      <c r="AZ417" s="207"/>
      <c r="BA417" s="207"/>
      <c r="BB417" s="207"/>
      <c r="BC417" s="207"/>
      <c r="BD417" s="207"/>
      <c r="BE417" s="207"/>
      <c r="BF417" s="207"/>
      <c r="BG417" s="300"/>
      <c r="BH417" s="300"/>
      <c r="BI417" s="299"/>
      <c r="BJ417" s="246"/>
      <c r="BK417" s="255"/>
      <c r="BL417" s="213"/>
      <c r="BM417" s="213"/>
      <c r="BN417" s="322"/>
      <c r="BO417" s="321"/>
      <c r="BY417" s="254"/>
      <c r="DN417" s="284"/>
      <c r="DO417" s="283"/>
      <c r="DP417" s="278"/>
      <c r="DQ417" s="282"/>
      <c r="DR417" s="281"/>
      <c r="DS417" s="280"/>
      <c r="DT417" s="279"/>
      <c r="DU417" s="278"/>
      <c r="DV417" s="194"/>
    </row>
    <row r="418" spans="1:126" ht="18.75">
      <c r="A418" s="322"/>
      <c r="B418" s="226" t="s">
        <v>11335</v>
      </c>
      <c r="C418" s="226" t="s">
        <v>11334</v>
      </c>
      <c r="D418" s="225" t="s">
        <v>11333</v>
      </c>
      <c r="E418" s="224" t="str">
        <f t="shared" si="49"/>
        <v>708794</v>
      </c>
      <c r="F418" s="322" t="s">
        <v>6068</v>
      </c>
      <c r="G418" s="220" t="s">
        <v>11329</v>
      </c>
      <c r="H418" s="223" t="s">
        <v>11328</v>
      </c>
      <c r="I418" s="223" t="s">
        <v>7680</v>
      </c>
      <c r="J418" s="225">
        <v>1</v>
      </c>
      <c r="K418" s="302">
        <v>14000</v>
      </c>
      <c r="L418" s="232">
        <f t="shared" si="50"/>
        <v>15400.000000000002</v>
      </c>
      <c r="M418" s="351" t="s">
        <v>1434</v>
      </c>
      <c r="N418" s="229"/>
      <c r="O418" s="229"/>
      <c r="P418" s="245"/>
      <c r="Q418" s="312"/>
      <c r="R418" s="382"/>
      <c r="S418" s="242"/>
      <c r="T418" s="618" t="s">
        <v>10272</v>
      </c>
      <c r="U418" s="303"/>
      <c r="V418" s="303"/>
      <c r="W418" s="303"/>
      <c r="X418" s="303"/>
      <c r="Y418" s="618"/>
      <c r="Z418" s="303"/>
      <c r="AA418" s="303"/>
      <c r="AB418" s="303"/>
      <c r="AC418" s="303"/>
      <c r="AD418" s="311"/>
      <c r="AE418" s="311"/>
      <c r="AF418" s="311"/>
      <c r="AG418" s="311"/>
      <c r="AH418" s="311"/>
      <c r="AJ418" s="286"/>
      <c r="AK418" s="213"/>
      <c r="AL418" s="311"/>
      <c r="AM418" s="311"/>
      <c r="AN418" s="311"/>
      <c r="AO418" s="311"/>
      <c r="AP418" s="229"/>
      <c r="AQ418" s="310"/>
      <c r="AR418" s="207"/>
      <c r="AS418" s="207"/>
      <c r="AT418" s="207"/>
      <c r="AU418" s="207"/>
      <c r="AV418" s="207"/>
      <c r="AW418" s="207"/>
      <c r="AX418" s="207"/>
      <c r="AY418" s="207"/>
      <c r="AZ418" s="207"/>
      <c r="BA418" s="207"/>
      <c r="BB418" s="207"/>
      <c r="BC418" s="207"/>
      <c r="BD418" s="207"/>
      <c r="BE418" s="207"/>
      <c r="BF418" s="207"/>
      <c r="BG418" s="300"/>
      <c r="BH418" s="300"/>
      <c r="BI418" s="299"/>
      <c r="BJ418" s="246"/>
      <c r="BK418" s="255"/>
      <c r="BL418" s="213"/>
      <c r="BM418" s="213"/>
      <c r="BN418" s="322"/>
      <c r="BO418" s="321"/>
      <c r="BY418" s="254"/>
      <c r="DN418" s="284"/>
      <c r="DO418" s="283"/>
      <c r="DP418" s="278"/>
      <c r="DQ418" s="282"/>
      <c r="DR418" s="281"/>
      <c r="DS418" s="280"/>
      <c r="DT418" s="279"/>
      <c r="DU418" s="278"/>
      <c r="DV418" s="194"/>
    </row>
    <row r="419" spans="1:126" ht="18.75">
      <c r="A419" s="322"/>
      <c r="B419" s="226" t="s">
        <v>11332</v>
      </c>
      <c r="C419" s="226" t="s">
        <v>11331</v>
      </c>
      <c r="D419" s="225" t="s">
        <v>11330</v>
      </c>
      <c r="E419" s="224" t="str">
        <f t="shared" si="49"/>
        <v>708787</v>
      </c>
      <c r="F419" s="322" t="s">
        <v>6068</v>
      </c>
      <c r="G419" s="220" t="s">
        <v>11329</v>
      </c>
      <c r="H419" s="223" t="s">
        <v>11328</v>
      </c>
      <c r="I419" s="223" t="s">
        <v>956</v>
      </c>
      <c r="J419" s="225">
        <v>1</v>
      </c>
      <c r="K419" s="302">
        <v>14000</v>
      </c>
      <c r="L419" s="232">
        <f t="shared" si="50"/>
        <v>15400.000000000002</v>
      </c>
      <c r="M419" s="351" t="s">
        <v>1434</v>
      </c>
      <c r="N419" s="229"/>
      <c r="O419" s="229"/>
      <c r="P419" s="245"/>
      <c r="Q419" s="312"/>
      <c r="R419" s="382"/>
      <c r="S419" s="242"/>
      <c r="T419" s="219" t="s">
        <v>10272</v>
      </c>
      <c r="U419" s="303"/>
      <c r="V419" s="303"/>
      <c r="W419" s="303"/>
      <c r="X419" s="303"/>
      <c r="Y419" s="219"/>
      <c r="Z419" s="303"/>
      <c r="AA419" s="303"/>
      <c r="AB419" s="303"/>
      <c r="AC419" s="303"/>
      <c r="AD419" s="311"/>
      <c r="AE419" s="311"/>
      <c r="AF419" s="311"/>
      <c r="AG419" s="311"/>
      <c r="AH419" s="311"/>
      <c r="AJ419" s="286"/>
      <c r="AK419" s="213"/>
      <c r="AL419" s="311"/>
      <c r="AM419" s="311"/>
      <c r="AN419" s="311"/>
      <c r="AO419" s="311"/>
      <c r="AP419" s="229"/>
      <c r="AQ419" s="310"/>
      <c r="AR419" s="207"/>
      <c r="AS419" s="207"/>
      <c r="AT419" s="207"/>
      <c r="AU419" s="207"/>
      <c r="AV419" s="207"/>
      <c r="AW419" s="207"/>
      <c r="AX419" s="207"/>
      <c r="AY419" s="207"/>
      <c r="AZ419" s="207"/>
      <c r="BA419" s="207"/>
      <c r="BB419" s="207"/>
      <c r="BC419" s="207"/>
      <c r="BD419" s="207"/>
      <c r="BE419" s="207"/>
      <c r="BF419" s="207"/>
      <c r="BG419" s="300"/>
      <c r="BH419" s="300"/>
      <c r="BI419" s="299"/>
      <c r="BJ419" s="246"/>
      <c r="BK419" s="255"/>
      <c r="BL419" s="213"/>
      <c r="BM419" s="213"/>
      <c r="BN419" s="322"/>
      <c r="BO419" s="321"/>
      <c r="BY419" s="254"/>
      <c r="DN419" s="284"/>
      <c r="DO419" s="283"/>
      <c r="DP419" s="278"/>
      <c r="DQ419" s="282"/>
      <c r="DR419" s="281"/>
      <c r="DS419" s="280"/>
      <c r="DT419" s="279"/>
      <c r="DU419" s="278"/>
      <c r="DV419" s="194"/>
    </row>
    <row r="420" spans="1:126" ht="18.75">
      <c r="A420" s="322"/>
      <c r="B420" s="226" t="s">
        <v>11327</v>
      </c>
      <c r="C420" s="226" t="s">
        <v>11326</v>
      </c>
      <c r="D420" s="225" t="s">
        <v>11325</v>
      </c>
      <c r="E420" s="224" t="str">
        <f t="shared" si="49"/>
        <v>708817</v>
      </c>
      <c r="F420" s="322" t="s">
        <v>6068</v>
      </c>
      <c r="G420" s="220" t="s">
        <v>10668</v>
      </c>
      <c r="H420" s="223" t="s">
        <v>11314</v>
      </c>
      <c r="I420" s="223" t="s">
        <v>7680</v>
      </c>
      <c r="J420" s="225">
        <v>1</v>
      </c>
      <c r="K420" s="302">
        <v>14000</v>
      </c>
      <c r="L420" s="232">
        <f t="shared" si="50"/>
        <v>15400.000000000002</v>
      </c>
      <c r="M420" s="351" t="s">
        <v>1434</v>
      </c>
      <c r="N420" s="229"/>
      <c r="O420" s="229"/>
      <c r="P420" s="245"/>
      <c r="Q420" s="312"/>
      <c r="R420" s="382"/>
      <c r="S420" s="242"/>
      <c r="T420" s="219" t="s">
        <v>10272</v>
      </c>
      <c r="U420" s="303"/>
      <c r="V420" s="303"/>
      <c r="W420" s="303"/>
      <c r="X420" s="303"/>
      <c r="Y420" s="219"/>
      <c r="Z420" s="303"/>
      <c r="AA420" s="303"/>
      <c r="AB420" s="303"/>
      <c r="AC420" s="303"/>
      <c r="AD420" s="311"/>
      <c r="AE420" s="311"/>
      <c r="AF420" s="311"/>
      <c r="AG420" s="311"/>
      <c r="AH420" s="311"/>
      <c r="AJ420" s="286"/>
      <c r="AK420" s="213"/>
      <c r="AL420" s="311"/>
      <c r="AM420" s="311"/>
      <c r="AN420" s="311"/>
      <c r="AO420" s="311"/>
      <c r="AP420" s="229"/>
      <c r="AQ420" s="310"/>
      <c r="AR420" s="207"/>
      <c r="AS420" s="207"/>
      <c r="AT420" s="207"/>
      <c r="AU420" s="207"/>
      <c r="AV420" s="207"/>
      <c r="AW420" s="207"/>
      <c r="AX420" s="207"/>
      <c r="AY420" s="207"/>
      <c r="AZ420" s="207"/>
      <c r="BA420" s="207"/>
      <c r="BB420" s="207"/>
      <c r="BC420" s="207"/>
      <c r="BD420" s="207"/>
      <c r="BE420" s="207"/>
      <c r="BF420" s="207"/>
      <c r="BG420" s="300"/>
      <c r="BH420" s="300"/>
      <c r="BI420" s="299"/>
      <c r="BJ420" s="246"/>
      <c r="BK420" s="255"/>
      <c r="BL420" s="213"/>
      <c r="BM420" s="213"/>
      <c r="BN420" s="322"/>
      <c r="BO420" s="321"/>
      <c r="BY420" s="254"/>
      <c r="DN420" s="284"/>
      <c r="DO420" s="283"/>
      <c r="DP420" s="278"/>
      <c r="DQ420" s="282"/>
      <c r="DR420" s="281"/>
      <c r="DS420" s="280"/>
      <c r="DT420" s="279"/>
      <c r="DU420" s="278"/>
      <c r="DV420" s="194"/>
    </row>
    <row r="421" spans="1:126" ht="18.75">
      <c r="A421" s="322"/>
      <c r="B421" s="226" t="s">
        <v>11324</v>
      </c>
      <c r="C421" s="226" t="s">
        <v>11323</v>
      </c>
      <c r="D421" s="225" t="s">
        <v>11322</v>
      </c>
      <c r="E421" s="224" t="str">
        <f t="shared" si="49"/>
        <v>708800</v>
      </c>
      <c r="F421" s="322" t="s">
        <v>6068</v>
      </c>
      <c r="G421" s="220" t="s">
        <v>10668</v>
      </c>
      <c r="H421" s="223" t="s">
        <v>11314</v>
      </c>
      <c r="I421" s="223" t="s">
        <v>956</v>
      </c>
      <c r="J421" s="225">
        <v>1</v>
      </c>
      <c r="K421" s="302">
        <v>14000</v>
      </c>
      <c r="L421" s="232">
        <f t="shared" si="50"/>
        <v>15400.000000000002</v>
      </c>
      <c r="M421" s="351" t="s">
        <v>1434</v>
      </c>
      <c r="N421" s="229"/>
      <c r="O421" s="229"/>
      <c r="P421" s="245"/>
      <c r="Q421" s="312"/>
      <c r="R421" s="382"/>
      <c r="S421" s="242"/>
      <c r="T421" s="219" t="s">
        <v>10272</v>
      </c>
      <c r="U421" s="303"/>
      <c r="V421" s="303"/>
      <c r="W421" s="303"/>
      <c r="X421" s="303"/>
      <c r="Y421" s="219"/>
      <c r="Z421" s="303"/>
      <c r="AA421" s="303"/>
      <c r="AB421" s="303"/>
      <c r="AC421" s="303"/>
      <c r="AD421" s="311"/>
      <c r="AE421" s="311"/>
      <c r="AF421" s="311"/>
      <c r="AG421" s="311"/>
      <c r="AH421" s="311"/>
      <c r="AJ421" s="286"/>
      <c r="AK421" s="213"/>
      <c r="AL421" s="311"/>
      <c r="AM421" s="311"/>
      <c r="AN421" s="311"/>
      <c r="AO421" s="311"/>
      <c r="AP421" s="229"/>
      <c r="AQ421" s="310"/>
      <c r="AR421" s="207"/>
      <c r="AS421" s="207"/>
      <c r="AT421" s="207"/>
      <c r="AU421" s="207"/>
      <c r="AV421" s="207"/>
      <c r="AW421" s="207"/>
      <c r="AX421" s="207"/>
      <c r="AY421" s="207"/>
      <c r="AZ421" s="207"/>
      <c r="BA421" s="207"/>
      <c r="BB421" s="207"/>
      <c r="BC421" s="207"/>
      <c r="BD421" s="207"/>
      <c r="BE421" s="207"/>
      <c r="BF421" s="207"/>
      <c r="BG421" s="300"/>
      <c r="BH421" s="300"/>
      <c r="BI421" s="299"/>
      <c r="BJ421" s="246"/>
      <c r="BK421" s="255"/>
      <c r="BL421" s="213"/>
      <c r="BM421" s="213"/>
      <c r="BN421" s="322"/>
      <c r="BO421" s="321"/>
      <c r="BY421" s="254"/>
      <c r="DN421" s="284"/>
      <c r="DO421" s="283"/>
      <c r="DP421" s="278"/>
      <c r="DQ421" s="282"/>
      <c r="DR421" s="281"/>
      <c r="DS421" s="280"/>
      <c r="DT421" s="279"/>
      <c r="DU421" s="278"/>
      <c r="DV421" s="194"/>
    </row>
    <row r="422" spans="1:126" ht="18.75">
      <c r="A422" s="322"/>
      <c r="B422" s="226" t="s">
        <v>11321</v>
      </c>
      <c r="C422" s="226" t="s">
        <v>11320</v>
      </c>
      <c r="D422" s="225" t="s">
        <v>11319</v>
      </c>
      <c r="E422" s="224" t="str">
        <f t="shared" si="49"/>
        <v>708831</v>
      </c>
      <c r="F422" s="322" t="s">
        <v>6068</v>
      </c>
      <c r="G422" s="220" t="s">
        <v>11315</v>
      </c>
      <c r="H422" s="223" t="s">
        <v>11314</v>
      </c>
      <c r="I422" s="223" t="s">
        <v>7680</v>
      </c>
      <c r="J422" s="225">
        <v>1</v>
      </c>
      <c r="K422" s="302">
        <v>14000</v>
      </c>
      <c r="L422" s="232">
        <f t="shared" si="50"/>
        <v>15400.000000000002</v>
      </c>
      <c r="M422" s="351" t="s">
        <v>1434</v>
      </c>
      <c r="N422" s="229"/>
      <c r="O422" s="229"/>
      <c r="P422" s="245"/>
      <c r="Q422" s="312"/>
      <c r="R422" s="382"/>
      <c r="S422" s="242"/>
      <c r="T422" s="219" t="s">
        <v>10272</v>
      </c>
      <c r="U422" s="303"/>
      <c r="V422" s="303"/>
      <c r="W422" s="303"/>
      <c r="X422" s="303"/>
      <c r="Y422" s="219"/>
      <c r="Z422" s="303"/>
      <c r="AA422" s="303"/>
      <c r="AB422" s="303"/>
      <c r="AC422" s="303"/>
      <c r="AD422" s="311"/>
      <c r="AE422" s="311"/>
      <c r="AF422" s="311"/>
      <c r="AG422" s="311"/>
      <c r="AH422" s="311"/>
      <c r="AJ422" s="286"/>
      <c r="AK422" s="213"/>
      <c r="AL422" s="311"/>
      <c r="AM422" s="311"/>
      <c r="AN422" s="311"/>
      <c r="AO422" s="311"/>
      <c r="AP422" s="229"/>
      <c r="AQ422" s="310"/>
      <c r="AR422" s="207"/>
      <c r="AS422" s="207"/>
      <c r="AT422" s="207"/>
      <c r="AU422" s="207"/>
      <c r="AV422" s="207"/>
      <c r="AW422" s="207"/>
      <c r="AX422" s="207"/>
      <c r="AY422" s="207"/>
      <c r="AZ422" s="207"/>
      <c r="BA422" s="207"/>
      <c r="BB422" s="207"/>
      <c r="BC422" s="207"/>
      <c r="BD422" s="207"/>
      <c r="BE422" s="207"/>
      <c r="BF422" s="207"/>
      <c r="BG422" s="300"/>
      <c r="BH422" s="300"/>
      <c r="BI422" s="299"/>
      <c r="BJ422" s="246"/>
      <c r="BK422" s="255"/>
      <c r="BL422" s="213"/>
      <c r="BM422" s="213"/>
      <c r="BN422" s="322"/>
      <c r="BO422" s="321"/>
      <c r="BY422" s="254"/>
      <c r="DN422" s="284"/>
      <c r="DO422" s="283"/>
      <c r="DP422" s="278"/>
      <c r="DQ422" s="282"/>
      <c r="DR422" s="281"/>
      <c r="DS422" s="280"/>
      <c r="DT422" s="279"/>
      <c r="DU422" s="278"/>
      <c r="DV422" s="194"/>
    </row>
    <row r="423" spans="1:126" ht="18.75">
      <c r="A423" s="322"/>
      <c r="B423" s="226" t="s">
        <v>11318</v>
      </c>
      <c r="C423" s="226" t="s">
        <v>11317</v>
      </c>
      <c r="D423" s="225" t="s">
        <v>11316</v>
      </c>
      <c r="E423" s="224" t="str">
        <f t="shared" si="49"/>
        <v>708824</v>
      </c>
      <c r="F423" s="322" t="s">
        <v>6068</v>
      </c>
      <c r="G423" s="220" t="s">
        <v>11315</v>
      </c>
      <c r="H423" s="223" t="s">
        <v>11314</v>
      </c>
      <c r="I423" s="223" t="s">
        <v>956</v>
      </c>
      <c r="J423" s="225">
        <v>1</v>
      </c>
      <c r="K423" s="302">
        <v>14000</v>
      </c>
      <c r="L423" s="232">
        <f t="shared" si="50"/>
        <v>15400.000000000002</v>
      </c>
      <c r="M423" s="351" t="s">
        <v>1434</v>
      </c>
      <c r="N423" s="229"/>
      <c r="O423" s="229"/>
      <c r="P423" s="245"/>
      <c r="Q423" s="312"/>
      <c r="R423" s="382"/>
      <c r="S423" s="242"/>
      <c r="T423" s="219" t="s">
        <v>10272</v>
      </c>
      <c r="U423" s="303"/>
      <c r="V423" s="303"/>
      <c r="W423" s="303"/>
      <c r="X423" s="303"/>
      <c r="Y423" s="219"/>
      <c r="Z423" s="303"/>
      <c r="AA423" s="303"/>
      <c r="AB423" s="303"/>
      <c r="AC423" s="303"/>
      <c r="AD423" s="311"/>
      <c r="AE423" s="311"/>
      <c r="AF423" s="311"/>
      <c r="AG423" s="311"/>
      <c r="AH423" s="311"/>
      <c r="AJ423" s="286"/>
      <c r="AK423" s="213"/>
      <c r="AL423" s="311"/>
      <c r="AM423" s="311"/>
      <c r="AN423" s="311"/>
      <c r="AO423" s="311"/>
      <c r="AP423" s="229"/>
      <c r="AQ423" s="310"/>
      <c r="AR423" s="207"/>
      <c r="AS423" s="207"/>
      <c r="AT423" s="207"/>
      <c r="AU423" s="207"/>
      <c r="AV423" s="207"/>
      <c r="AW423" s="207"/>
      <c r="AX423" s="207"/>
      <c r="AY423" s="207"/>
      <c r="AZ423" s="207"/>
      <c r="BA423" s="207"/>
      <c r="BB423" s="207"/>
      <c r="BC423" s="207"/>
      <c r="BD423" s="207"/>
      <c r="BE423" s="207"/>
      <c r="BF423" s="207"/>
      <c r="BG423" s="300"/>
      <c r="BH423" s="300"/>
      <c r="BI423" s="299"/>
      <c r="BJ423" s="246"/>
      <c r="BK423" s="255"/>
      <c r="BL423" s="213"/>
      <c r="BM423" s="213"/>
      <c r="BN423" s="322"/>
      <c r="BO423" s="321"/>
      <c r="BY423" s="254"/>
      <c r="DN423" s="284"/>
      <c r="DO423" s="283"/>
      <c r="DP423" s="278"/>
      <c r="DQ423" s="282"/>
      <c r="DR423" s="281"/>
      <c r="DS423" s="280"/>
      <c r="DT423" s="279"/>
      <c r="DU423" s="278"/>
      <c r="DV423" s="194"/>
    </row>
    <row r="424" spans="1:126" ht="18.75">
      <c r="A424" s="322"/>
      <c r="B424" s="226" t="s">
        <v>11313</v>
      </c>
      <c r="C424" s="226" t="s">
        <v>11312</v>
      </c>
      <c r="D424" s="225" t="s">
        <v>11311</v>
      </c>
      <c r="E424" s="224" t="str">
        <f t="shared" si="49"/>
        <v>708855</v>
      </c>
      <c r="F424" s="322" t="s">
        <v>6068</v>
      </c>
      <c r="G424" s="220" t="s">
        <v>11307</v>
      </c>
      <c r="H424" s="223" t="s">
        <v>11306</v>
      </c>
      <c r="I424" s="223" t="s">
        <v>7680</v>
      </c>
      <c r="J424" s="225">
        <v>1</v>
      </c>
      <c r="K424" s="302">
        <v>14000</v>
      </c>
      <c r="L424" s="232">
        <f t="shared" si="50"/>
        <v>15400.000000000002</v>
      </c>
      <c r="M424" s="351" t="s">
        <v>1434</v>
      </c>
      <c r="N424" s="229"/>
      <c r="O424" s="229"/>
      <c r="P424" s="245"/>
      <c r="Q424" s="312"/>
      <c r="R424" s="382"/>
      <c r="S424" s="242"/>
      <c r="T424" s="219" t="s">
        <v>10272</v>
      </c>
      <c r="U424" s="303"/>
      <c r="V424" s="303"/>
      <c r="W424" s="303"/>
      <c r="X424" s="303"/>
      <c r="Y424" s="219"/>
      <c r="Z424" s="303"/>
      <c r="AA424" s="303"/>
      <c r="AB424" s="303"/>
      <c r="AC424" s="303"/>
      <c r="AD424" s="311"/>
      <c r="AE424" s="311"/>
      <c r="AF424" s="311"/>
      <c r="AG424" s="311"/>
      <c r="AH424" s="311"/>
      <c r="AJ424" s="286"/>
      <c r="AK424" s="213"/>
      <c r="AL424" s="311"/>
      <c r="AM424" s="311"/>
      <c r="AN424" s="311"/>
      <c r="AO424" s="311"/>
      <c r="AP424" s="229"/>
      <c r="AQ424" s="310"/>
      <c r="AR424" s="207"/>
      <c r="AS424" s="207"/>
      <c r="AT424" s="207"/>
      <c r="AU424" s="207"/>
      <c r="AV424" s="207"/>
      <c r="AW424" s="207"/>
      <c r="AX424" s="207"/>
      <c r="AY424" s="207"/>
      <c r="AZ424" s="207"/>
      <c r="BA424" s="207"/>
      <c r="BB424" s="207"/>
      <c r="BC424" s="207"/>
      <c r="BD424" s="207"/>
      <c r="BE424" s="207"/>
      <c r="BF424" s="207"/>
      <c r="BG424" s="300"/>
      <c r="BH424" s="300"/>
      <c r="BI424" s="299"/>
      <c r="BJ424" s="246"/>
      <c r="BK424" s="255"/>
      <c r="BL424" s="213"/>
      <c r="BM424" s="213"/>
      <c r="BN424" s="322"/>
      <c r="BO424" s="321"/>
      <c r="BY424" s="254"/>
      <c r="DN424" s="284"/>
      <c r="DO424" s="283"/>
      <c r="DP424" s="278"/>
      <c r="DQ424" s="282"/>
      <c r="DR424" s="281"/>
      <c r="DS424" s="280"/>
      <c r="DT424" s="279"/>
      <c r="DU424" s="278"/>
      <c r="DV424" s="194"/>
    </row>
    <row r="425" spans="1:126" ht="18.75">
      <c r="A425" s="322"/>
      <c r="B425" s="226" t="s">
        <v>11310</v>
      </c>
      <c r="C425" s="226" t="s">
        <v>11309</v>
      </c>
      <c r="D425" s="225" t="s">
        <v>11308</v>
      </c>
      <c r="E425" s="224" t="str">
        <f t="shared" si="49"/>
        <v>708848</v>
      </c>
      <c r="F425" s="322" t="s">
        <v>6068</v>
      </c>
      <c r="G425" s="220" t="s">
        <v>11307</v>
      </c>
      <c r="H425" s="223" t="s">
        <v>11306</v>
      </c>
      <c r="I425" s="223" t="s">
        <v>956</v>
      </c>
      <c r="J425" s="225">
        <v>1</v>
      </c>
      <c r="K425" s="302">
        <v>14000</v>
      </c>
      <c r="L425" s="232">
        <f t="shared" si="50"/>
        <v>15400.000000000002</v>
      </c>
      <c r="M425" s="351" t="s">
        <v>1434</v>
      </c>
      <c r="N425" s="229"/>
      <c r="O425" s="229"/>
      <c r="P425" s="245"/>
      <c r="Q425" s="312"/>
      <c r="R425" s="382"/>
      <c r="S425" s="242"/>
      <c r="T425" s="618" t="s">
        <v>10306</v>
      </c>
      <c r="U425" s="303"/>
      <c r="V425" s="303"/>
      <c r="W425" s="303"/>
      <c r="X425" s="303"/>
      <c r="Y425" s="618"/>
      <c r="Z425" s="303"/>
      <c r="AA425" s="303"/>
      <c r="AB425" s="303"/>
      <c r="AC425" s="303"/>
      <c r="AD425" s="311"/>
      <c r="AE425" s="311"/>
      <c r="AF425" s="311"/>
      <c r="AG425" s="311"/>
      <c r="AH425" s="311"/>
      <c r="AJ425" s="286"/>
      <c r="AK425" s="213"/>
      <c r="AL425" s="311"/>
      <c r="AM425" s="311"/>
      <c r="AN425" s="311"/>
      <c r="AO425" s="311"/>
      <c r="AP425" s="229"/>
      <c r="AQ425" s="310"/>
      <c r="AR425" s="207"/>
      <c r="AS425" s="207"/>
      <c r="AT425" s="207"/>
      <c r="AU425" s="207"/>
      <c r="AV425" s="207"/>
      <c r="AW425" s="207"/>
      <c r="AX425" s="207"/>
      <c r="AY425" s="207"/>
      <c r="AZ425" s="207"/>
      <c r="BA425" s="207"/>
      <c r="BB425" s="207"/>
      <c r="BC425" s="207"/>
      <c r="BD425" s="207"/>
      <c r="BE425" s="207"/>
      <c r="BF425" s="207"/>
      <c r="BG425" s="300"/>
      <c r="BH425" s="300"/>
      <c r="BI425" s="299"/>
      <c r="BJ425" s="246"/>
      <c r="BK425" s="255"/>
      <c r="BL425" s="213"/>
      <c r="BM425" s="213"/>
      <c r="BN425" s="322"/>
      <c r="BO425" s="321"/>
      <c r="BY425" s="254"/>
      <c r="DN425" s="284"/>
      <c r="DO425" s="283"/>
      <c r="DP425" s="278"/>
      <c r="DQ425" s="282"/>
      <c r="DR425" s="281"/>
      <c r="DS425" s="280"/>
      <c r="DT425" s="279"/>
      <c r="DU425" s="278"/>
      <c r="DV425" s="194"/>
    </row>
    <row r="426" spans="1:126" ht="18.75">
      <c r="A426" s="322"/>
      <c r="B426" s="226" t="s">
        <v>11305</v>
      </c>
      <c r="C426" s="226" t="s">
        <v>11304</v>
      </c>
      <c r="D426" s="225" t="s">
        <v>11303</v>
      </c>
      <c r="E426" s="224" t="str">
        <f t="shared" si="49"/>
        <v>708978</v>
      </c>
      <c r="F426" s="322" t="s">
        <v>6068</v>
      </c>
      <c r="G426" s="220" t="s">
        <v>11296</v>
      </c>
      <c r="H426" s="223" t="s">
        <v>11295</v>
      </c>
      <c r="I426" s="223" t="s">
        <v>7680</v>
      </c>
      <c r="J426" s="225">
        <v>1</v>
      </c>
      <c r="K426" s="302">
        <v>14000</v>
      </c>
      <c r="L426" s="232">
        <f t="shared" si="50"/>
        <v>15400.000000000002</v>
      </c>
      <c r="M426" s="351" t="s">
        <v>1434</v>
      </c>
      <c r="N426" s="229"/>
      <c r="O426" s="229"/>
      <c r="P426" s="245"/>
      <c r="Q426" s="312"/>
      <c r="R426" s="382"/>
      <c r="S426" s="242"/>
      <c r="T426" s="618" t="s">
        <v>10306</v>
      </c>
      <c r="U426" s="303"/>
      <c r="V426" s="303"/>
      <c r="W426" s="303"/>
      <c r="X426" s="303"/>
      <c r="Y426" s="618"/>
      <c r="Z426" s="303"/>
      <c r="AA426" s="303"/>
      <c r="AB426" s="303"/>
      <c r="AC426" s="303"/>
      <c r="AD426" s="311"/>
      <c r="AE426" s="311"/>
      <c r="AF426" s="311"/>
      <c r="AG426" s="311"/>
      <c r="AH426" s="311"/>
      <c r="AJ426" s="286"/>
      <c r="AK426" s="213"/>
      <c r="AL426" s="311"/>
      <c r="AM426" s="311"/>
      <c r="AN426" s="311"/>
      <c r="AO426" s="311"/>
      <c r="AP426" s="229"/>
      <c r="AQ426" s="310"/>
      <c r="AR426" s="207"/>
      <c r="AS426" s="207"/>
      <c r="AT426" s="207"/>
      <c r="AU426" s="207"/>
      <c r="AV426" s="207"/>
      <c r="AW426" s="207"/>
      <c r="AX426" s="207"/>
      <c r="AY426" s="207"/>
      <c r="AZ426" s="207"/>
      <c r="BA426" s="207"/>
      <c r="BB426" s="207"/>
      <c r="BC426" s="207"/>
      <c r="BD426" s="207"/>
      <c r="BE426" s="207"/>
      <c r="BF426" s="207"/>
      <c r="BG426" s="300"/>
      <c r="BH426" s="300"/>
      <c r="BI426" s="299"/>
      <c r="BJ426" s="246"/>
      <c r="BK426" s="255"/>
      <c r="BL426" s="213"/>
      <c r="BM426" s="213"/>
      <c r="BN426" s="322"/>
      <c r="BO426" s="321"/>
      <c r="BY426" s="254"/>
      <c r="DN426" s="284"/>
      <c r="DO426" s="283"/>
      <c r="DP426" s="278"/>
      <c r="DQ426" s="282"/>
      <c r="DR426" s="281"/>
      <c r="DS426" s="280"/>
      <c r="DT426" s="279"/>
      <c r="DU426" s="278"/>
      <c r="DV426" s="194"/>
    </row>
    <row r="427" spans="1:126" ht="18.75">
      <c r="A427" s="322"/>
      <c r="B427" s="226" t="s">
        <v>11302</v>
      </c>
      <c r="C427" s="226" t="s">
        <v>11301</v>
      </c>
      <c r="D427" s="225" t="s">
        <v>11300</v>
      </c>
      <c r="E427" s="224" t="str">
        <f t="shared" si="49"/>
        <v>708954</v>
      </c>
      <c r="F427" s="322" t="s">
        <v>6068</v>
      </c>
      <c r="G427" s="220" t="s">
        <v>11296</v>
      </c>
      <c r="H427" s="223" t="s">
        <v>11295</v>
      </c>
      <c r="I427" s="223" t="s">
        <v>9322</v>
      </c>
      <c r="J427" s="225">
        <v>1</v>
      </c>
      <c r="K427" s="302">
        <v>14000</v>
      </c>
      <c r="L427" s="232">
        <f t="shared" si="50"/>
        <v>15400.000000000002</v>
      </c>
      <c r="M427" s="351" t="s">
        <v>1434</v>
      </c>
      <c r="N427" s="229"/>
      <c r="O427" s="229"/>
      <c r="P427" s="245"/>
      <c r="Q427" s="312"/>
      <c r="R427" s="382"/>
      <c r="S427" s="242"/>
      <c r="T427" s="618" t="s">
        <v>10306</v>
      </c>
      <c r="U427" s="303"/>
      <c r="V427" s="303"/>
      <c r="W427" s="303"/>
      <c r="X427" s="303"/>
      <c r="Y427" s="618"/>
      <c r="Z427" s="303"/>
      <c r="AA427" s="303"/>
      <c r="AB427" s="303"/>
      <c r="AC427" s="303"/>
      <c r="AD427" s="311"/>
      <c r="AE427" s="311"/>
      <c r="AF427" s="311"/>
      <c r="AG427" s="311"/>
      <c r="AH427" s="311"/>
      <c r="AJ427" s="286"/>
      <c r="AK427" s="213"/>
      <c r="AL427" s="311"/>
      <c r="AM427" s="311"/>
      <c r="AN427" s="311"/>
      <c r="AO427" s="311"/>
      <c r="AP427" s="229"/>
      <c r="AQ427" s="310"/>
      <c r="AR427" s="207"/>
      <c r="AS427" s="207"/>
      <c r="AT427" s="207"/>
      <c r="AU427" s="207"/>
      <c r="AV427" s="207"/>
      <c r="AW427" s="207"/>
      <c r="AX427" s="207"/>
      <c r="AY427" s="207"/>
      <c r="AZ427" s="207"/>
      <c r="BA427" s="207"/>
      <c r="BB427" s="207"/>
      <c r="BC427" s="207"/>
      <c r="BD427" s="207"/>
      <c r="BE427" s="207"/>
      <c r="BF427" s="207"/>
      <c r="BG427" s="300"/>
      <c r="BH427" s="300"/>
      <c r="BI427" s="299"/>
      <c r="BJ427" s="246"/>
      <c r="BK427" s="255"/>
      <c r="BL427" s="213"/>
      <c r="BM427" s="213"/>
      <c r="BN427" s="322"/>
      <c r="BO427" s="321"/>
      <c r="BY427" s="254"/>
      <c r="DN427" s="284"/>
      <c r="DO427" s="283"/>
      <c r="DP427" s="278"/>
      <c r="DQ427" s="282"/>
      <c r="DR427" s="281"/>
      <c r="DS427" s="280"/>
      <c r="DT427" s="279"/>
      <c r="DU427" s="278"/>
      <c r="DV427" s="194"/>
    </row>
    <row r="428" spans="1:126" ht="18.75">
      <c r="A428" s="322"/>
      <c r="B428" s="226" t="s">
        <v>11299</v>
      </c>
      <c r="C428" s="226" t="s">
        <v>11298</v>
      </c>
      <c r="D428" s="225" t="s">
        <v>11297</v>
      </c>
      <c r="E428" s="224" t="str">
        <f t="shared" si="49"/>
        <v>708961</v>
      </c>
      <c r="F428" s="322" t="s">
        <v>6068</v>
      </c>
      <c r="G428" s="220" t="s">
        <v>11296</v>
      </c>
      <c r="H428" s="223" t="s">
        <v>11295</v>
      </c>
      <c r="I428" s="223" t="s">
        <v>956</v>
      </c>
      <c r="J428" s="225">
        <v>1</v>
      </c>
      <c r="K428" s="302">
        <v>14000</v>
      </c>
      <c r="L428" s="232">
        <f t="shared" si="50"/>
        <v>15400.000000000002</v>
      </c>
      <c r="M428" s="351" t="s">
        <v>1434</v>
      </c>
      <c r="N428" s="229"/>
      <c r="O428" s="229"/>
      <c r="P428" s="245"/>
      <c r="Q428" s="312"/>
      <c r="R428" s="382"/>
      <c r="S428" s="242"/>
      <c r="T428" s="618"/>
      <c r="U428" s="303"/>
      <c r="V428" s="303"/>
      <c r="W428" s="303"/>
      <c r="X428" s="303"/>
      <c r="Y428" s="618"/>
      <c r="Z428" s="303"/>
      <c r="AA428" s="303"/>
      <c r="AB428" s="303"/>
      <c r="AC428" s="303"/>
      <c r="AD428" s="311"/>
      <c r="AE428" s="311"/>
      <c r="AF428" s="311"/>
      <c r="AG428" s="311"/>
      <c r="AH428" s="311"/>
      <c r="AJ428" s="286"/>
      <c r="AK428" s="213"/>
      <c r="AL428" s="311"/>
      <c r="AM428" s="311"/>
      <c r="AN428" s="311"/>
      <c r="AO428" s="311"/>
      <c r="AP428" s="229"/>
      <c r="AQ428" s="310"/>
      <c r="AR428" s="207"/>
      <c r="AS428" s="207"/>
      <c r="AT428" s="207"/>
      <c r="AU428" s="207"/>
      <c r="AV428" s="207"/>
      <c r="AW428" s="207"/>
      <c r="AX428" s="207"/>
      <c r="AY428" s="207"/>
      <c r="AZ428" s="207"/>
      <c r="BA428" s="207"/>
      <c r="BB428" s="207"/>
      <c r="BC428" s="207"/>
      <c r="BD428" s="207"/>
      <c r="BE428" s="207"/>
      <c r="BF428" s="207"/>
      <c r="BG428" s="300"/>
      <c r="BH428" s="300"/>
      <c r="BI428" s="299"/>
      <c r="BJ428" s="246"/>
      <c r="BK428" s="255"/>
      <c r="BL428" s="213"/>
      <c r="BM428" s="213"/>
      <c r="BN428" s="322"/>
      <c r="BO428" s="321"/>
      <c r="BY428" s="254"/>
      <c r="DN428" s="284"/>
      <c r="DO428" s="283"/>
      <c r="DP428" s="278"/>
      <c r="DQ428" s="282"/>
      <c r="DR428" s="281"/>
      <c r="DS428" s="280"/>
      <c r="DT428" s="279"/>
      <c r="DU428" s="278"/>
      <c r="DV428" s="194"/>
    </row>
    <row r="429" spans="1:126" ht="18.75">
      <c r="A429" s="322"/>
      <c r="B429" s="226" t="s">
        <v>11294</v>
      </c>
      <c r="C429" s="226" t="s">
        <v>11293</v>
      </c>
      <c r="D429" s="225" t="s">
        <v>11292</v>
      </c>
      <c r="E429" s="224" t="str">
        <f t="shared" si="49"/>
        <v>709036</v>
      </c>
      <c r="F429" s="322" t="s">
        <v>4863</v>
      </c>
      <c r="G429" s="220" t="s">
        <v>11285</v>
      </c>
      <c r="H429" s="223" t="s">
        <v>11284</v>
      </c>
      <c r="I429" s="223" t="s">
        <v>7441</v>
      </c>
      <c r="J429" s="225">
        <v>1</v>
      </c>
      <c r="K429" s="302">
        <v>14000</v>
      </c>
      <c r="L429" s="232">
        <f t="shared" si="50"/>
        <v>15400.000000000002</v>
      </c>
      <c r="M429" s="351" t="s">
        <v>1434</v>
      </c>
      <c r="N429" s="229"/>
      <c r="O429" s="229"/>
      <c r="P429" s="245"/>
      <c r="Q429" s="312"/>
      <c r="R429" s="382"/>
      <c r="S429" s="242"/>
      <c r="T429" s="219"/>
      <c r="U429" s="303"/>
      <c r="V429" s="303"/>
      <c r="W429" s="303"/>
      <c r="X429" s="303"/>
      <c r="Y429" s="219"/>
      <c r="Z429" s="303"/>
      <c r="AA429" s="303"/>
      <c r="AB429" s="303"/>
      <c r="AC429" s="303"/>
      <c r="AD429" s="311"/>
      <c r="AE429" s="311"/>
      <c r="AF429" s="311"/>
      <c r="AG429" s="311"/>
      <c r="AH429" s="311"/>
      <c r="AJ429" s="286"/>
      <c r="AK429" s="213"/>
      <c r="AL429" s="311"/>
      <c r="AM429" s="311"/>
      <c r="AN429" s="311"/>
      <c r="AO429" s="311"/>
      <c r="AP429" s="229"/>
      <c r="AQ429" s="310"/>
      <c r="AR429" s="207"/>
      <c r="AS429" s="207"/>
      <c r="AT429" s="207"/>
      <c r="AU429" s="207"/>
      <c r="AV429" s="207"/>
      <c r="AW429" s="207"/>
      <c r="AX429" s="207"/>
      <c r="AY429" s="207"/>
      <c r="AZ429" s="207"/>
      <c r="BA429" s="207"/>
      <c r="BB429" s="207"/>
      <c r="BC429" s="207"/>
      <c r="BD429" s="207"/>
      <c r="BE429" s="207"/>
      <c r="BF429" s="207"/>
      <c r="BG429" s="300"/>
      <c r="BH429" s="300"/>
      <c r="BI429" s="299"/>
      <c r="BJ429" s="246"/>
      <c r="BK429" s="255"/>
      <c r="BL429" s="213"/>
      <c r="BM429" s="213"/>
      <c r="BN429" s="322"/>
      <c r="BO429" s="321"/>
      <c r="BY429" s="254"/>
      <c r="DN429" s="284"/>
      <c r="DO429" s="283"/>
      <c r="DP429" s="278"/>
      <c r="DQ429" s="282"/>
      <c r="DR429" s="281"/>
      <c r="DS429" s="280"/>
      <c r="DT429" s="279"/>
      <c r="DU429" s="278"/>
      <c r="DV429" s="194"/>
    </row>
    <row r="430" spans="1:126" ht="18.75">
      <c r="A430" s="322"/>
      <c r="B430" s="226" t="s">
        <v>11291</v>
      </c>
      <c r="C430" s="226" t="s">
        <v>11290</v>
      </c>
      <c r="D430" s="225" t="s">
        <v>11289</v>
      </c>
      <c r="E430" s="224" t="str">
        <f t="shared" si="49"/>
        <v>709012</v>
      </c>
      <c r="F430" s="322" t="s">
        <v>4863</v>
      </c>
      <c r="G430" s="220" t="s">
        <v>11285</v>
      </c>
      <c r="H430" s="223" t="s">
        <v>11284</v>
      </c>
      <c r="I430" s="223" t="s">
        <v>9322</v>
      </c>
      <c r="J430" s="225">
        <v>1</v>
      </c>
      <c r="K430" s="302">
        <v>14000</v>
      </c>
      <c r="L430" s="232">
        <f t="shared" si="50"/>
        <v>15400.000000000002</v>
      </c>
      <c r="M430" s="351" t="s">
        <v>1434</v>
      </c>
      <c r="N430" s="229"/>
      <c r="O430" s="229"/>
      <c r="P430" s="245"/>
      <c r="Q430" s="312"/>
      <c r="R430" s="382"/>
      <c r="S430" s="242"/>
      <c r="T430" s="219"/>
      <c r="U430" s="303"/>
      <c r="V430" s="303"/>
      <c r="W430" s="303"/>
      <c r="X430" s="303"/>
      <c r="Y430" s="219"/>
      <c r="Z430" s="303"/>
      <c r="AA430" s="303"/>
      <c r="AB430" s="303"/>
      <c r="AC430" s="303"/>
      <c r="AD430" s="311"/>
      <c r="AE430" s="311"/>
      <c r="AF430" s="311"/>
      <c r="AG430" s="311"/>
      <c r="AH430" s="311"/>
      <c r="AJ430" s="286"/>
      <c r="AK430" s="213"/>
      <c r="AL430" s="311"/>
      <c r="AM430" s="311"/>
      <c r="AN430" s="311"/>
      <c r="AO430" s="311"/>
      <c r="AP430" s="229"/>
      <c r="AQ430" s="310"/>
      <c r="AR430" s="207"/>
      <c r="AS430" s="207"/>
      <c r="AT430" s="207"/>
      <c r="AU430" s="207"/>
      <c r="AV430" s="207"/>
      <c r="AW430" s="207"/>
      <c r="AX430" s="207"/>
      <c r="AY430" s="207"/>
      <c r="AZ430" s="207"/>
      <c r="BA430" s="207"/>
      <c r="BB430" s="207"/>
      <c r="BC430" s="207"/>
      <c r="BD430" s="207"/>
      <c r="BE430" s="207"/>
      <c r="BF430" s="207"/>
      <c r="BG430" s="300"/>
      <c r="BH430" s="300"/>
      <c r="BI430" s="299"/>
      <c r="BJ430" s="246"/>
      <c r="BK430" s="255"/>
      <c r="BL430" s="213"/>
      <c r="BM430" s="213"/>
      <c r="BN430" s="322"/>
      <c r="BO430" s="321"/>
      <c r="BY430" s="254"/>
      <c r="DN430" s="284"/>
      <c r="DO430" s="283"/>
      <c r="DP430" s="278"/>
      <c r="DQ430" s="282"/>
      <c r="DR430" s="281"/>
      <c r="DS430" s="280"/>
      <c r="DT430" s="279"/>
      <c r="DU430" s="278"/>
      <c r="DV430" s="194"/>
    </row>
    <row r="431" spans="1:126" ht="18.75">
      <c r="A431" s="322"/>
      <c r="B431" s="226" t="s">
        <v>11288</v>
      </c>
      <c r="C431" s="226" t="s">
        <v>11287</v>
      </c>
      <c r="D431" s="225" t="s">
        <v>11286</v>
      </c>
      <c r="E431" s="224" t="str">
        <f t="shared" ref="E431:E462" si="51">MID(D431,9,10)</f>
        <v>709029</v>
      </c>
      <c r="F431" s="322" t="s">
        <v>4863</v>
      </c>
      <c r="G431" s="220" t="s">
        <v>11285</v>
      </c>
      <c r="H431" s="223" t="s">
        <v>11284</v>
      </c>
      <c r="I431" s="223" t="s">
        <v>6598</v>
      </c>
      <c r="J431" s="225">
        <v>1</v>
      </c>
      <c r="K431" s="302">
        <v>14000</v>
      </c>
      <c r="L431" s="232">
        <f t="shared" si="50"/>
        <v>15400.000000000002</v>
      </c>
      <c r="M431" s="351" t="s">
        <v>1434</v>
      </c>
      <c r="N431" s="229"/>
      <c r="O431" s="229"/>
      <c r="P431" s="245"/>
      <c r="Q431" s="312"/>
      <c r="R431" s="382"/>
      <c r="S431" s="242"/>
      <c r="T431" s="219" t="s">
        <v>11277</v>
      </c>
      <c r="U431" s="303"/>
      <c r="V431" s="303"/>
      <c r="W431" s="303"/>
      <c r="X431" s="303"/>
      <c r="Y431" s="219"/>
      <c r="Z431" s="303"/>
      <c r="AA431" s="303"/>
      <c r="AB431" s="303"/>
      <c r="AC431" s="303"/>
      <c r="AD431" s="311"/>
      <c r="AE431" s="311"/>
      <c r="AF431" s="311"/>
      <c r="AG431" s="311"/>
      <c r="AH431" s="311"/>
      <c r="AJ431" s="286"/>
      <c r="AK431" s="213"/>
      <c r="AL431" s="311"/>
      <c r="AM431" s="311"/>
      <c r="AN431" s="311"/>
      <c r="AO431" s="311"/>
      <c r="AP431" s="229"/>
      <c r="AQ431" s="310"/>
      <c r="AR431" s="207"/>
      <c r="AS431" s="207"/>
      <c r="AT431" s="207"/>
      <c r="AU431" s="207"/>
      <c r="AV431" s="207"/>
      <c r="AW431" s="207"/>
      <c r="AX431" s="207"/>
      <c r="AY431" s="207"/>
      <c r="AZ431" s="207"/>
      <c r="BA431" s="207"/>
      <c r="BB431" s="207"/>
      <c r="BC431" s="207"/>
      <c r="BD431" s="207"/>
      <c r="BE431" s="207"/>
      <c r="BF431" s="207"/>
      <c r="BG431" s="300"/>
      <c r="BH431" s="300"/>
      <c r="BI431" s="299"/>
      <c r="BJ431" s="246"/>
      <c r="BK431" s="255"/>
      <c r="BL431" s="213"/>
      <c r="BM431" s="213"/>
      <c r="BN431" s="322"/>
      <c r="BO431" s="321"/>
      <c r="BY431" s="254"/>
      <c r="DN431" s="284"/>
      <c r="DO431" s="283"/>
      <c r="DP431" s="278"/>
      <c r="DQ431" s="282"/>
      <c r="DR431" s="281"/>
      <c r="DS431" s="280"/>
      <c r="DT431" s="279"/>
      <c r="DU431" s="278"/>
      <c r="DV431" s="194"/>
    </row>
    <row r="432" spans="1:126" ht="18.75">
      <c r="A432" s="322"/>
      <c r="B432" s="226" t="s">
        <v>11283</v>
      </c>
      <c r="C432" s="226" t="s">
        <v>11282</v>
      </c>
      <c r="D432" s="225" t="s">
        <v>11281</v>
      </c>
      <c r="E432" s="224" t="str">
        <f t="shared" si="51"/>
        <v>709098</v>
      </c>
      <c r="F432" s="322" t="s">
        <v>6068</v>
      </c>
      <c r="G432" s="220" t="s">
        <v>11273</v>
      </c>
      <c r="H432" s="223" t="s">
        <v>11272</v>
      </c>
      <c r="I432" s="223" t="s">
        <v>7680</v>
      </c>
      <c r="J432" s="225">
        <v>1</v>
      </c>
      <c r="K432" s="302">
        <v>14000</v>
      </c>
      <c r="L432" s="232">
        <f t="shared" si="50"/>
        <v>15400.000000000002</v>
      </c>
      <c r="M432" s="351" t="s">
        <v>1434</v>
      </c>
      <c r="N432" s="229"/>
      <c r="O432" s="229"/>
      <c r="P432" s="245"/>
      <c r="Q432" s="312"/>
      <c r="R432" s="382"/>
      <c r="S432" s="242"/>
      <c r="T432" s="219" t="s">
        <v>11277</v>
      </c>
      <c r="U432" s="303"/>
      <c r="V432" s="303"/>
      <c r="W432" s="303"/>
      <c r="X432" s="303"/>
      <c r="Y432" s="219"/>
      <c r="Z432" s="303"/>
      <c r="AA432" s="303"/>
      <c r="AB432" s="303"/>
      <c r="AC432" s="303"/>
      <c r="AD432" s="311"/>
      <c r="AE432" s="311"/>
      <c r="AF432" s="311"/>
      <c r="AG432" s="311"/>
      <c r="AH432" s="311"/>
      <c r="AJ432" s="286"/>
      <c r="AK432" s="213"/>
      <c r="AL432" s="311"/>
      <c r="AM432" s="311"/>
      <c r="AN432" s="311"/>
      <c r="AO432" s="311"/>
      <c r="AP432" s="229"/>
      <c r="AQ432" s="310"/>
      <c r="AR432" s="207"/>
      <c r="AS432" s="207"/>
      <c r="AT432" s="207"/>
      <c r="AU432" s="207"/>
      <c r="AV432" s="207"/>
      <c r="AW432" s="207"/>
      <c r="AX432" s="207"/>
      <c r="AY432" s="207"/>
      <c r="AZ432" s="207"/>
      <c r="BA432" s="207"/>
      <c r="BB432" s="207"/>
      <c r="BC432" s="207"/>
      <c r="BD432" s="207"/>
      <c r="BE432" s="207"/>
      <c r="BF432" s="207"/>
      <c r="BG432" s="300"/>
      <c r="BH432" s="300"/>
      <c r="BI432" s="299"/>
      <c r="BJ432" s="246"/>
      <c r="BK432" s="255"/>
      <c r="BL432" s="213"/>
      <c r="BM432" s="213"/>
      <c r="BN432" s="322"/>
      <c r="BO432" s="321"/>
      <c r="BY432" s="254"/>
      <c r="DN432" s="284"/>
      <c r="DO432" s="283"/>
      <c r="DP432" s="278"/>
      <c r="DQ432" s="282"/>
      <c r="DR432" s="281"/>
      <c r="DS432" s="280"/>
      <c r="DT432" s="279"/>
      <c r="DU432" s="278"/>
      <c r="DV432" s="194"/>
    </row>
    <row r="433" spans="1:126" ht="18.75">
      <c r="A433" s="322"/>
      <c r="B433" s="226" t="s">
        <v>11280</v>
      </c>
      <c r="C433" s="226" t="s">
        <v>11279</v>
      </c>
      <c r="D433" s="225" t="s">
        <v>11278</v>
      </c>
      <c r="E433" s="224" t="str">
        <f t="shared" si="51"/>
        <v>709074</v>
      </c>
      <c r="F433" s="322" t="s">
        <v>6068</v>
      </c>
      <c r="G433" s="220" t="s">
        <v>11273</v>
      </c>
      <c r="H433" s="223" t="s">
        <v>11272</v>
      </c>
      <c r="I433" s="223" t="s">
        <v>9322</v>
      </c>
      <c r="J433" s="225">
        <v>1</v>
      </c>
      <c r="K433" s="302">
        <v>14000</v>
      </c>
      <c r="L433" s="232">
        <f t="shared" si="50"/>
        <v>15400.000000000002</v>
      </c>
      <c r="M433" s="351" t="s">
        <v>1434</v>
      </c>
      <c r="N433" s="229"/>
      <c r="O433" s="229"/>
      <c r="P433" s="245"/>
      <c r="Q433" s="312"/>
      <c r="R433" s="382"/>
      <c r="S433" s="242"/>
      <c r="T433" s="219" t="s">
        <v>11277</v>
      </c>
      <c r="U433" s="303"/>
      <c r="V433" s="303"/>
      <c r="W433" s="303"/>
      <c r="X433" s="303"/>
      <c r="Y433" s="219"/>
      <c r="Z433" s="303"/>
      <c r="AA433" s="303"/>
      <c r="AB433" s="303"/>
      <c r="AC433" s="303"/>
      <c r="AD433" s="311"/>
      <c r="AE433" s="311"/>
      <c r="AF433" s="311"/>
      <c r="AG433" s="311"/>
      <c r="AH433" s="311"/>
      <c r="AJ433" s="286"/>
      <c r="AK433" s="213"/>
      <c r="AL433" s="311"/>
      <c r="AM433" s="311"/>
      <c r="AN433" s="311"/>
      <c r="AO433" s="311"/>
      <c r="AP433" s="229"/>
      <c r="AQ433" s="310"/>
      <c r="AR433" s="207"/>
      <c r="AS433" s="207"/>
      <c r="AT433" s="207"/>
      <c r="AU433" s="207"/>
      <c r="AV433" s="207"/>
      <c r="AW433" s="207"/>
      <c r="AX433" s="207"/>
      <c r="AY433" s="207"/>
      <c r="AZ433" s="207"/>
      <c r="BA433" s="207"/>
      <c r="BB433" s="207"/>
      <c r="BC433" s="207"/>
      <c r="BD433" s="207"/>
      <c r="BE433" s="207"/>
      <c r="BF433" s="207"/>
      <c r="BG433" s="300"/>
      <c r="BH433" s="300"/>
      <c r="BI433" s="299"/>
      <c r="BJ433" s="246"/>
      <c r="BK433" s="255"/>
      <c r="BL433" s="213"/>
      <c r="BM433" s="213"/>
      <c r="BN433" s="322"/>
      <c r="BO433" s="321"/>
      <c r="BY433" s="254"/>
      <c r="DN433" s="284"/>
      <c r="DO433" s="283"/>
      <c r="DP433" s="278"/>
      <c r="DQ433" s="282"/>
      <c r="DR433" s="281"/>
      <c r="DS433" s="280"/>
      <c r="DT433" s="279"/>
      <c r="DU433" s="278"/>
      <c r="DV433" s="194"/>
    </row>
    <row r="434" spans="1:126" ht="18.75">
      <c r="A434" s="322"/>
      <c r="B434" s="226" t="s">
        <v>11276</v>
      </c>
      <c r="C434" s="226" t="s">
        <v>11275</v>
      </c>
      <c r="D434" s="225" t="s">
        <v>11274</v>
      </c>
      <c r="E434" s="224" t="str">
        <f t="shared" si="51"/>
        <v>709081</v>
      </c>
      <c r="F434" s="322" t="s">
        <v>6068</v>
      </c>
      <c r="G434" s="220" t="s">
        <v>11273</v>
      </c>
      <c r="H434" s="223" t="s">
        <v>11272</v>
      </c>
      <c r="I434" s="223" t="s">
        <v>956</v>
      </c>
      <c r="J434" s="225">
        <v>1</v>
      </c>
      <c r="K434" s="302">
        <v>14000</v>
      </c>
      <c r="L434" s="232">
        <f t="shared" si="50"/>
        <v>15400.000000000002</v>
      </c>
      <c r="M434" s="351" t="s">
        <v>1434</v>
      </c>
      <c r="N434" s="229"/>
      <c r="O434" s="229"/>
      <c r="P434" s="245"/>
      <c r="Q434" s="312"/>
      <c r="R434" s="382"/>
      <c r="S434" s="242"/>
      <c r="T434" s="219" t="s">
        <v>10306</v>
      </c>
      <c r="U434" s="303"/>
      <c r="V434" s="303"/>
      <c r="W434" s="303"/>
      <c r="X434" s="303"/>
      <c r="Y434" s="219"/>
      <c r="Z434" s="303"/>
      <c r="AA434" s="303"/>
      <c r="AB434" s="303"/>
      <c r="AC434" s="303"/>
      <c r="AD434" s="311"/>
      <c r="AE434" s="311"/>
      <c r="AF434" s="311"/>
      <c r="AG434" s="311"/>
      <c r="AH434" s="311"/>
      <c r="AJ434" s="286"/>
      <c r="AK434" s="213"/>
      <c r="AL434" s="311"/>
      <c r="AM434" s="311"/>
      <c r="AN434" s="311"/>
      <c r="AO434" s="311"/>
      <c r="AP434" s="229"/>
      <c r="AQ434" s="310"/>
      <c r="AR434" s="207"/>
      <c r="AS434" s="207"/>
      <c r="AT434" s="207"/>
      <c r="AU434" s="207"/>
      <c r="AV434" s="207"/>
      <c r="AW434" s="207"/>
      <c r="AX434" s="207"/>
      <c r="AY434" s="207"/>
      <c r="AZ434" s="207"/>
      <c r="BA434" s="207"/>
      <c r="BB434" s="207"/>
      <c r="BC434" s="207"/>
      <c r="BD434" s="207"/>
      <c r="BE434" s="207"/>
      <c r="BF434" s="207"/>
      <c r="BG434" s="300"/>
      <c r="BH434" s="300"/>
      <c r="BI434" s="299"/>
      <c r="BJ434" s="246"/>
      <c r="BK434" s="255"/>
      <c r="BL434" s="213"/>
      <c r="BM434" s="213"/>
      <c r="BN434" s="322"/>
      <c r="BO434" s="321"/>
      <c r="BY434" s="254"/>
      <c r="DN434" s="284"/>
      <c r="DO434" s="283"/>
      <c r="DP434" s="278"/>
      <c r="DQ434" s="282"/>
      <c r="DR434" s="281"/>
      <c r="DS434" s="280"/>
      <c r="DT434" s="279"/>
      <c r="DU434" s="278"/>
      <c r="DV434" s="194"/>
    </row>
    <row r="435" spans="1:126" ht="18.75">
      <c r="A435" s="322"/>
      <c r="B435" s="226" t="s">
        <v>11271</v>
      </c>
      <c r="C435" s="226" t="s">
        <v>11270</v>
      </c>
      <c r="D435" s="225" t="s">
        <v>11269</v>
      </c>
      <c r="E435" s="224" t="str">
        <f t="shared" si="51"/>
        <v>709128</v>
      </c>
      <c r="F435" s="322" t="s">
        <v>6068</v>
      </c>
      <c r="G435" s="220" t="s">
        <v>11262</v>
      </c>
      <c r="H435" s="223" t="s">
        <v>11261</v>
      </c>
      <c r="I435" s="223" t="s">
        <v>7680</v>
      </c>
      <c r="J435" s="225">
        <v>1</v>
      </c>
      <c r="K435" s="302">
        <v>14000</v>
      </c>
      <c r="L435" s="232">
        <f t="shared" si="50"/>
        <v>15400.000000000002</v>
      </c>
      <c r="M435" s="351" t="s">
        <v>1434</v>
      </c>
      <c r="N435" s="229"/>
      <c r="O435" s="229"/>
      <c r="P435" s="245"/>
      <c r="Q435" s="312"/>
      <c r="R435" s="382"/>
      <c r="S435" s="242"/>
      <c r="T435" s="219" t="s">
        <v>10306</v>
      </c>
      <c r="U435" s="303"/>
      <c r="V435" s="303"/>
      <c r="W435" s="303"/>
      <c r="X435" s="303"/>
      <c r="Y435" s="219"/>
      <c r="Z435" s="303"/>
      <c r="AA435" s="303"/>
      <c r="AB435" s="303"/>
      <c r="AC435" s="303"/>
      <c r="AD435" s="311"/>
      <c r="AE435" s="311"/>
      <c r="AF435" s="311"/>
      <c r="AG435" s="311"/>
      <c r="AH435" s="311"/>
      <c r="AJ435" s="286"/>
      <c r="AK435" s="213"/>
      <c r="AL435" s="311"/>
      <c r="AM435" s="311"/>
      <c r="AN435" s="311"/>
      <c r="AO435" s="311"/>
      <c r="AP435" s="229"/>
      <c r="AQ435" s="310"/>
      <c r="AR435" s="207"/>
      <c r="AS435" s="207"/>
      <c r="AT435" s="207"/>
      <c r="AU435" s="207"/>
      <c r="AV435" s="207"/>
      <c r="AW435" s="207"/>
      <c r="AX435" s="207"/>
      <c r="AY435" s="207"/>
      <c r="AZ435" s="207"/>
      <c r="BA435" s="207"/>
      <c r="BB435" s="207"/>
      <c r="BC435" s="207"/>
      <c r="BD435" s="207"/>
      <c r="BE435" s="207"/>
      <c r="BF435" s="207"/>
      <c r="BG435" s="300"/>
      <c r="BH435" s="300"/>
      <c r="BI435" s="299"/>
      <c r="BJ435" s="246"/>
      <c r="BK435" s="255"/>
      <c r="BL435" s="213"/>
      <c r="BM435" s="213"/>
      <c r="BN435" s="322"/>
      <c r="BO435" s="321"/>
      <c r="BY435" s="254"/>
      <c r="DN435" s="284"/>
      <c r="DO435" s="283"/>
      <c r="DP435" s="278"/>
      <c r="DQ435" s="282"/>
      <c r="DR435" s="281"/>
      <c r="DS435" s="280"/>
      <c r="DT435" s="279"/>
      <c r="DU435" s="278"/>
      <c r="DV435" s="194"/>
    </row>
    <row r="436" spans="1:126" ht="18.75">
      <c r="A436" s="322"/>
      <c r="B436" s="226" t="s">
        <v>11268</v>
      </c>
      <c r="C436" s="226" t="s">
        <v>11267</v>
      </c>
      <c r="D436" s="225" t="s">
        <v>11266</v>
      </c>
      <c r="E436" s="224" t="str">
        <f t="shared" si="51"/>
        <v>709104</v>
      </c>
      <c r="F436" s="322" t="s">
        <v>6068</v>
      </c>
      <c r="G436" s="220" t="s">
        <v>11262</v>
      </c>
      <c r="H436" s="223" t="s">
        <v>11261</v>
      </c>
      <c r="I436" s="223" t="s">
        <v>9322</v>
      </c>
      <c r="J436" s="225">
        <v>1</v>
      </c>
      <c r="K436" s="302">
        <v>14000</v>
      </c>
      <c r="L436" s="232">
        <f t="shared" si="50"/>
        <v>15400.000000000002</v>
      </c>
      <c r="M436" s="351" t="s">
        <v>1434</v>
      </c>
      <c r="N436" s="229"/>
      <c r="O436" s="229"/>
      <c r="P436" s="245"/>
      <c r="Q436" s="312"/>
      <c r="R436" s="382"/>
      <c r="S436" s="242"/>
      <c r="T436" s="219" t="s">
        <v>10306</v>
      </c>
      <c r="U436" s="303"/>
      <c r="V436" s="303"/>
      <c r="W436" s="303"/>
      <c r="X436" s="303"/>
      <c r="Y436" s="219"/>
      <c r="Z436" s="303"/>
      <c r="AA436" s="303"/>
      <c r="AB436" s="303"/>
      <c r="AC436" s="303"/>
      <c r="AD436" s="311"/>
      <c r="AE436" s="311"/>
      <c r="AF436" s="311"/>
      <c r="AG436" s="311"/>
      <c r="AH436" s="311"/>
      <c r="AJ436" s="286"/>
      <c r="AK436" s="213"/>
      <c r="AL436" s="311"/>
      <c r="AM436" s="311"/>
      <c r="AN436" s="311"/>
      <c r="AO436" s="311"/>
      <c r="AP436" s="229"/>
      <c r="AQ436" s="310"/>
      <c r="AR436" s="207"/>
      <c r="AS436" s="207"/>
      <c r="AT436" s="207"/>
      <c r="AU436" s="207"/>
      <c r="AV436" s="207"/>
      <c r="AW436" s="207"/>
      <c r="AX436" s="207"/>
      <c r="AY436" s="207"/>
      <c r="AZ436" s="207"/>
      <c r="BA436" s="207"/>
      <c r="BB436" s="207"/>
      <c r="BC436" s="207"/>
      <c r="BD436" s="207"/>
      <c r="BE436" s="207"/>
      <c r="BF436" s="207"/>
      <c r="BG436" s="300"/>
      <c r="BH436" s="300"/>
      <c r="BI436" s="299"/>
      <c r="BJ436" s="246"/>
      <c r="BK436" s="255"/>
      <c r="BL436" s="213"/>
      <c r="BM436" s="213"/>
      <c r="BN436" s="322"/>
      <c r="BO436" s="321"/>
      <c r="BY436" s="254"/>
      <c r="DN436" s="284"/>
      <c r="DO436" s="283"/>
      <c r="DP436" s="278"/>
      <c r="DQ436" s="282"/>
      <c r="DR436" s="281"/>
      <c r="DS436" s="280"/>
      <c r="DT436" s="279"/>
      <c r="DU436" s="278"/>
      <c r="DV436" s="194"/>
    </row>
    <row r="437" spans="1:126" ht="18.75">
      <c r="A437" s="322"/>
      <c r="B437" s="226" t="s">
        <v>11265</v>
      </c>
      <c r="C437" s="226" t="s">
        <v>11264</v>
      </c>
      <c r="D437" s="225" t="s">
        <v>11263</v>
      </c>
      <c r="E437" s="224" t="str">
        <f t="shared" si="51"/>
        <v>709111</v>
      </c>
      <c r="F437" s="322" t="s">
        <v>6068</v>
      </c>
      <c r="G437" s="220" t="s">
        <v>11262</v>
      </c>
      <c r="H437" s="223" t="s">
        <v>11261</v>
      </c>
      <c r="I437" s="223" t="s">
        <v>956</v>
      </c>
      <c r="J437" s="225">
        <v>1</v>
      </c>
      <c r="K437" s="302">
        <v>14000</v>
      </c>
      <c r="L437" s="232">
        <f t="shared" si="50"/>
        <v>15400.000000000002</v>
      </c>
      <c r="M437" s="351" t="s">
        <v>1434</v>
      </c>
      <c r="N437" s="229"/>
      <c r="O437" s="229"/>
      <c r="P437" s="245"/>
      <c r="Q437" s="312"/>
      <c r="R437" s="382"/>
      <c r="S437" s="242"/>
      <c r="T437" s="219" t="s">
        <v>10438</v>
      </c>
      <c r="U437" s="303"/>
      <c r="V437" s="303"/>
      <c r="W437" s="303"/>
      <c r="X437" s="303"/>
      <c r="Y437" s="219"/>
      <c r="Z437" s="303"/>
      <c r="AA437" s="303"/>
      <c r="AB437" s="303"/>
      <c r="AC437" s="303"/>
      <c r="AD437" s="311"/>
      <c r="AE437" s="311"/>
      <c r="AF437" s="311"/>
      <c r="AG437" s="311"/>
      <c r="AH437" s="311"/>
      <c r="AJ437" s="286"/>
      <c r="AK437" s="213"/>
      <c r="AL437" s="311"/>
      <c r="AM437" s="311"/>
      <c r="AN437" s="311"/>
      <c r="AO437" s="311"/>
      <c r="AP437" s="229"/>
      <c r="AQ437" s="310"/>
      <c r="AR437" s="207"/>
      <c r="AS437" s="207"/>
      <c r="AT437" s="207"/>
      <c r="AU437" s="207"/>
      <c r="AV437" s="207"/>
      <c r="AW437" s="207"/>
      <c r="AX437" s="207"/>
      <c r="AY437" s="207"/>
      <c r="AZ437" s="207"/>
      <c r="BA437" s="207"/>
      <c r="BB437" s="207"/>
      <c r="BC437" s="207"/>
      <c r="BD437" s="207"/>
      <c r="BE437" s="207"/>
      <c r="BF437" s="207"/>
      <c r="BG437" s="300"/>
      <c r="BH437" s="300"/>
      <c r="BI437" s="299"/>
      <c r="BJ437" s="246"/>
      <c r="BK437" s="255"/>
      <c r="BL437" s="213"/>
      <c r="BM437" s="213"/>
      <c r="BN437" s="322"/>
      <c r="BO437" s="321"/>
      <c r="BY437" s="254"/>
      <c r="DN437" s="284"/>
      <c r="DO437" s="283"/>
      <c r="DP437" s="278"/>
      <c r="DQ437" s="282"/>
      <c r="DR437" s="281"/>
      <c r="DS437" s="280"/>
      <c r="DT437" s="279"/>
      <c r="DU437" s="278"/>
      <c r="DV437" s="194"/>
    </row>
    <row r="438" spans="1:126" ht="18.75">
      <c r="A438" s="322"/>
      <c r="B438" s="226" t="s">
        <v>11260</v>
      </c>
      <c r="C438" s="226" t="s">
        <v>11259</v>
      </c>
      <c r="D438" s="225" t="s">
        <v>11258</v>
      </c>
      <c r="E438" s="224" t="str">
        <f t="shared" si="51"/>
        <v>709159</v>
      </c>
      <c r="F438" s="322" t="s">
        <v>6174</v>
      </c>
      <c r="G438" s="220" t="s">
        <v>11251</v>
      </c>
      <c r="H438" s="223" t="s">
        <v>11250</v>
      </c>
      <c r="I438" s="223" t="s">
        <v>7680</v>
      </c>
      <c r="J438" s="225">
        <v>1</v>
      </c>
      <c r="K438" s="302">
        <v>14000</v>
      </c>
      <c r="L438" s="232">
        <f t="shared" si="50"/>
        <v>15400.000000000002</v>
      </c>
      <c r="M438" s="351" t="s">
        <v>1434</v>
      </c>
      <c r="N438" s="229"/>
      <c r="O438" s="229"/>
      <c r="P438" s="245"/>
      <c r="Q438" s="312"/>
      <c r="R438" s="382"/>
      <c r="S438" s="242"/>
      <c r="T438" s="219" t="s">
        <v>10438</v>
      </c>
      <c r="U438" s="303"/>
      <c r="V438" s="303"/>
      <c r="W438" s="303"/>
      <c r="X438" s="303"/>
      <c r="Y438" s="219"/>
      <c r="Z438" s="303"/>
      <c r="AA438" s="303"/>
      <c r="AB438" s="303"/>
      <c r="AC438" s="303"/>
      <c r="AD438" s="311"/>
      <c r="AE438" s="311"/>
      <c r="AF438" s="311"/>
      <c r="AG438" s="311"/>
      <c r="AH438" s="311"/>
      <c r="AJ438" s="286"/>
      <c r="AK438" s="213"/>
      <c r="AL438" s="311"/>
      <c r="AM438" s="311"/>
      <c r="AN438" s="311"/>
      <c r="AO438" s="311"/>
      <c r="AP438" s="229"/>
      <c r="AQ438" s="310"/>
      <c r="AR438" s="207"/>
      <c r="AS438" s="207"/>
      <c r="AT438" s="207"/>
      <c r="AU438" s="207"/>
      <c r="AV438" s="207"/>
      <c r="AW438" s="207"/>
      <c r="AX438" s="207"/>
      <c r="AY438" s="207"/>
      <c r="AZ438" s="207"/>
      <c r="BA438" s="207"/>
      <c r="BB438" s="207"/>
      <c r="BC438" s="207"/>
      <c r="BD438" s="207"/>
      <c r="BE438" s="207"/>
      <c r="BF438" s="207"/>
      <c r="BG438" s="300"/>
      <c r="BH438" s="300"/>
      <c r="BI438" s="299"/>
      <c r="BJ438" s="246"/>
      <c r="BK438" s="255"/>
      <c r="BL438" s="213"/>
      <c r="BM438" s="213"/>
      <c r="BN438" s="322"/>
      <c r="BO438" s="321"/>
      <c r="BY438" s="254"/>
      <c r="DN438" s="284"/>
      <c r="DO438" s="283"/>
      <c r="DP438" s="278"/>
      <c r="DQ438" s="282"/>
      <c r="DR438" s="281"/>
      <c r="DS438" s="280"/>
      <c r="DT438" s="279"/>
      <c r="DU438" s="278"/>
      <c r="DV438" s="194"/>
    </row>
    <row r="439" spans="1:126" ht="18.75">
      <c r="A439" s="322"/>
      <c r="B439" s="226" t="s">
        <v>11257</v>
      </c>
      <c r="C439" s="226" t="s">
        <v>11256</v>
      </c>
      <c r="D439" s="225" t="s">
        <v>11255</v>
      </c>
      <c r="E439" s="224" t="str">
        <f t="shared" si="51"/>
        <v>709135</v>
      </c>
      <c r="F439" s="322" t="s">
        <v>6174</v>
      </c>
      <c r="G439" s="220" t="s">
        <v>11251</v>
      </c>
      <c r="H439" s="223" t="s">
        <v>11250</v>
      </c>
      <c r="I439" s="223" t="s">
        <v>9322</v>
      </c>
      <c r="J439" s="225">
        <v>1</v>
      </c>
      <c r="K439" s="302">
        <v>14000</v>
      </c>
      <c r="L439" s="232">
        <f t="shared" si="50"/>
        <v>15400.000000000002</v>
      </c>
      <c r="M439" s="351" t="s">
        <v>1434</v>
      </c>
      <c r="N439" s="229"/>
      <c r="O439" s="229"/>
      <c r="P439" s="245"/>
      <c r="Q439" s="312"/>
      <c r="R439" s="382"/>
      <c r="S439" s="242"/>
      <c r="T439" s="219" t="s">
        <v>10438</v>
      </c>
      <c r="U439" s="303"/>
      <c r="V439" s="303"/>
      <c r="W439" s="303"/>
      <c r="X439" s="303"/>
      <c r="Y439" s="219"/>
      <c r="Z439" s="303"/>
      <c r="AA439" s="303"/>
      <c r="AB439" s="303"/>
      <c r="AC439" s="303"/>
      <c r="AD439" s="311"/>
      <c r="AE439" s="311"/>
      <c r="AF439" s="311"/>
      <c r="AG439" s="311"/>
      <c r="AH439" s="311"/>
      <c r="AJ439" s="286"/>
      <c r="AK439" s="213"/>
      <c r="AL439" s="311"/>
      <c r="AM439" s="311"/>
      <c r="AN439" s="311"/>
      <c r="AO439" s="311"/>
      <c r="AP439" s="229"/>
      <c r="AQ439" s="310"/>
      <c r="AR439" s="207"/>
      <c r="AS439" s="207"/>
      <c r="AT439" s="207"/>
      <c r="AU439" s="207"/>
      <c r="AV439" s="207"/>
      <c r="AW439" s="207"/>
      <c r="AX439" s="207"/>
      <c r="AY439" s="207"/>
      <c r="AZ439" s="207"/>
      <c r="BA439" s="207"/>
      <c r="BB439" s="207"/>
      <c r="BC439" s="207"/>
      <c r="BD439" s="207"/>
      <c r="BE439" s="207"/>
      <c r="BF439" s="207"/>
      <c r="BG439" s="300"/>
      <c r="BH439" s="300"/>
      <c r="BI439" s="299"/>
      <c r="BJ439" s="246"/>
      <c r="BK439" s="255"/>
      <c r="BL439" s="213"/>
      <c r="BM439" s="213"/>
      <c r="BN439" s="322"/>
      <c r="BO439" s="321"/>
      <c r="BY439" s="254"/>
      <c r="DN439" s="284"/>
      <c r="DO439" s="283"/>
      <c r="DP439" s="278"/>
      <c r="DQ439" s="282"/>
      <c r="DR439" s="281"/>
      <c r="DS439" s="280"/>
      <c r="DT439" s="279"/>
      <c r="DU439" s="278"/>
      <c r="DV439" s="194"/>
    </row>
    <row r="440" spans="1:126" ht="18.75">
      <c r="A440" s="322"/>
      <c r="B440" s="226" t="s">
        <v>11254</v>
      </c>
      <c r="C440" s="226" t="s">
        <v>11253</v>
      </c>
      <c r="D440" s="225" t="s">
        <v>11252</v>
      </c>
      <c r="E440" s="224" t="str">
        <f t="shared" si="51"/>
        <v>709142</v>
      </c>
      <c r="F440" s="322" t="s">
        <v>6174</v>
      </c>
      <c r="G440" s="220" t="s">
        <v>11251</v>
      </c>
      <c r="H440" s="223" t="s">
        <v>11250</v>
      </c>
      <c r="I440" s="223" t="s">
        <v>956</v>
      </c>
      <c r="J440" s="225">
        <v>1</v>
      </c>
      <c r="K440" s="302">
        <v>14000</v>
      </c>
      <c r="L440" s="232">
        <f t="shared" si="50"/>
        <v>15400.000000000002</v>
      </c>
      <c r="M440" s="351" t="s">
        <v>1434</v>
      </c>
      <c r="N440" s="229"/>
      <c r="O440" s="229"/>
      <c r="P440" s="245"/>
      <c r="Q440" s="312"/>
      <c r="R440" s="382"/>
      <c r="S440" s="242"/>
      <c r="T440" s="219" t="s">
        <v>10411</v>
      </c>
      <c r="U440" s="303"/>
      <c r="V440" s="303"/>
      <c r="W440" s="303"/>
      <c r="X440" s="303"/>
      <c r="Y440" s="219"/>
      <c r="Z440" s="303"/>
      <c r="AA440" s="303"/>
      <c r="AB440" s="303"/>
      <c r="AC440" s="303"/>
      <c r="AD440" s="311"/>
      <c r="AE440" s="311"/>
      <c r="AF440" s="311"/>
      <c r="AG440" s="311"/>
      <c r="AH440" s="311"/>
      <c r="AJ440" s="286"/>
      <c r="AK440" s="213"/>
      <c r="AL440" s="311"/>
      <c r="AM440" s="311"/>
      <c r="AN440" s="311"/>
      <c r="AO440" s="311"/>
      <c r="AP440" s="229"/>
      <c r="AQ440" s="310"/>
      <c r="AR440" s="207"/>
      <c r="AS440" s="207"/>
      <c r="AT440" s="207"/>
      <c r="AU440" s="207"/>
      <c r="AV440" s="207"/>
      <c r="AW440" s="207"/>
      <c r="AX440" s="207"/>
      <c r="AY440" s="207"/>
      <c r="AZ440" s="207"/>
      <c r="BA440" s="207"/>
      <c r="BB440" s="207"/>
      <c r="BC440" s="207"/>
      <c r="BD440" s="207"/>
      <c r="BE440" s="207"/>
      <c r="BF440" s="207"/>
      <c r="BG440" s="300"/>
      <c r="BH440" s="300"/>
      <c r="BI440" s="299"/>
      <c r="BJ440" s="246"/>
      <c r="BK440" s="255"/>
      <c r="BL440" s="213"/>
      <c r="BM440" s="213"/>
      <c r="BN440" s="322"/>
      <c r="BO440" s="321"/>
      <c r="BY440" s="254"/>
      <c r="DN440" s="284"/>
      <c r="DO440" s="283"/>
      <c r="DP440" s="278"/>
      <c r="DQ440" s="282"/>
      <c r="DR440" s="281"/>
      <c r="DS440" s="280"/>
      <c r="DT440" s="279"/>
      <c r="DU440" s="278"/>
      <c r="DV440" s="194"/>
    </row>
    <row r="441" spans="1:126" ht="18.75">
      <c r="A441" s="322"/>
      <c r="B441" s="226" t="s">
        <v>11249</v>
      </c>
      <c r="C441" s="226" t="s">
        <v>11248</v>
      </c>
      <c r="D441" s="225" t="s">
        <v>11247</v>
      </c>
      <c r="E441" s="224" t="str">
        <f t="shared" si="51"/>
        <v>709500</v>
      </c>
      <c r="F441" s="322" t="s">
        <v>6174</v>
      </c>
      <c r="G441" s="220" t="s">
        <v>11239</v>
      </c>
      <c r="H441" s="223" t="s">
        <v>11246</v>
      </c>
      <c r="I441" s="223" t="s">
        <v>7680</v>
      </c>
      <c r="J441" s="225">
        <v>1</v>
      </c>
      <c r="K441" s="302">
        <v>14000</v>
      </c>
      <c r="L441" s="232">
        <f t="shared" si="50"/>
        <v>15400.000000000002</v>
      </c>
      <c r="M441" s="351" t="s">
        <v>1434</v>
      </c>
      <c r="N441" s="229"/>
      <c r="O441" s="229"/>
      <c r="P441" s="245"/>
      <c r="Q441" s="312"/>
      <c r="R441" s="382"/>
      <c r="S441" s="242"/>
      <c r="T441" s="219" t="s">
        <v>10411</v>
      </c>
      <c r="U441" s="303"/>
      <c r="V441" s="303"/>
      <c r="W441" s="303"/>
      <c r="X441" s="303"/>
      <c r="Y441" s="219"/>
      <c r="Z441" s="303"/>
      <c r="AA441" s="303"/>
      <c r="AB441" s="303"/>
      <c r="AC441" s="303"/>
      <c r="AD441" s="311"/>
      <c r="AE441" s="311"/>
      <c r="AF441" s="311"/>
      <c r="AG441" s="311"/>
      <c r="AH441" s="311"/>
      <c r="AJ441" s="286"/>
      <c r="AK441" s="213"/>
      <c r="AL441" s="311"/>
      <c r="AM441" s="311"/>
      <c r="AN441" s="311"/>
      <c r="AO441" s="311"/>
      <c r="AP441" s="229"/>
      <c r="AQ441" s="310"/>
      <c r="AR441" s="207"/>
      <c r="AS441" s="207"/>
      <c r="AT441" s="207"/>
      <c r="AU441" s="207"/>
      <c r="AV441" s="207"/>
      <c r="AW441" s="207"/>
      <c r="AX441" s="207"/>
      <c r="AY441" s="207"/>
      <c r="AZ441" s="207"/>
      <c r="BA441" s="207"/>
      <c r="BB441" s="207"/>
      <c r="BC441" s="207"/>
      <c r="BD441" s="207"/>
      <c r="BE441" s="207"/>
      <c r="BF441" s="207"/>
      <c r="BG441" s="300"/>
      <c r="BH441" s="300"/>
      <c r="BI441" s="299"/>
      <c r="BJ441" s="246"/>
      <c r="BK441" s="255"/>
      <c r="BL441" s="213"/>
      <c r="BM441" s="213"/>
      <c r="BN441" s="322"/>
      <c r="BO441" s="321"/>
      <c r="BY441" s="254"/>
      <c r="DN441" s="284"/>
      <c r="DO441" s="283"/>
      <c r="DP441" s="278"/>
      <c r="DQ441" s="282"/>
      <c r="DR441" s="281"/>
      <c r="DS441" s="280"/>
      <c r="DT441" s="279"/>
      <c r="DU441" s="278"/>
      <c r="DV441" s="194"/>
    </row>
    <row r="442" spans="1:126" ht="18.75">
      <c r="A442" s="322"/>
      <c r="B442" s="226" t="s">
        <v>11245</v>
      </c>
      <c r="C442" s="226" t="s">
        <v>11244</v>
      </c>
      <c r="D442" s="225" t="s">
        <v>11243</v>
      </c>
      <c r="E442" s="224" t="str">
        <f t="shared" si="51"/>
        <v>709487</v>
      </c>
      <c r="F442" s="322" t="s">
        <v>6174</v>
      </c>
      <c r="G442" s="220" t="s">
        <v>11239</v>
      </c>
      <c r="H442" s="223" t="s">
        <v>11238</v>
      </c>
      <c r="I442" s="223" t="s">
        <v>9322</v>
      </c>
      <c r="J442" s="225">
        <v>1</v>
      </c>
      <c r="K442" s="302">
        <v>14000</v>
      </c>
      <c r="L442" s="232">
        <f t="shared" si="50"/>
        <v>15400.000000000002</v>
      </c>
      <c r="M442" s="351" t="s">
        <v>1434</v>
      </c>
      <c r="N442" s="229"/>
      <c r="O442" s="229"/>
      <c r="P442" s="245"/>
      <c r="Q442" s="312"/>
      <c r="R442" s="382"/>
      <c r="S442" s="242"/>
      <c r="T442" s="219" t="s">
        <v>10411</v>
      </c>
      <c r="U442" s="303"/>
      <c r="V442" s="303"/>
      <c r="W442" s="303"/>
      <c r="X442" s="303"/>
      <c r="Y442" s="219"/>
      <c r="Z442" s="303"/>
      <c r="AA442" s="303"/>
      <c r="AB442" s="303"/>
      <c r="AC442" s="303"/>
      <c r="AD442" s="311"/>
      <c r="AE442" s="311"/>
      <c r="AF442" s="311"/>
      <c r="AG442" s="311"/>
      <c r="AH442" s="311"/>
      <c r="AJ442" s="286"/>
      <c r="AK442" s="213"/>
      <c r="AL442" s="311"/>
      <c r="AM442" s="311"/>
      <c r="AN442" s="311"/>
      <c r="AO442" s="311"/>
      <c r="AP442" s="229"/>
      <c r="AQ442" s="310"/>
      <c r="AR442" s="207"/>
      <c r="AS442" s="207"/>
      <c r="AT442" s="207"/>
      <c r="AU442" s="207"/>
      <c r="AV442" s="207"/>
      <c r="AW442" s="207"/>
      <c r="AX442" s="207"/>
      <c r="AY442" s="207"/>
      <c r="AZ442" s="207"/>
      <c r="BA442" s="207"/>
      <c r="BB442" s="207"/>
      <c r="BC442" s="207"/>
      <c r="BD442" s="207"/>
      <c r="BE442" s="207"/>
      <c r="BF442" s="207"/>
      <c r="BG442" s="300"/>
      <c r="BH442" s="300"/>
      <c r="BI442" s="299"/>
      <c r="BJ442" s="246"/>
      <c r="BK442" s="255"/>
      <c r="BL442" s="213"/>
      <c r="BM442" s="213"/>
      <c r="BN442" s="322"/>
      <c r="BO442" s="321"/>
      <c r="BY442" s="254"/>
      <c r="DN442" s="284"/>
      <c r="DO442" s="283"/>
      <c r="DP442" s="278"/>
      <c r="DQ442" s="282"/>
      <c r="DR442" s="281"/>
      <c r="DS442" s="280"/>
      <c r="DT442" s="279"/>
      <c r="DU442" s="278"/>
      <c r="DV442" s="194"/>
    </row>
    <row r="443" spans="1:126" ht="18.75">
      <c r="A443" s="322"/>
      <c r="B443" s="226" t="s">
        <v>11242</v>
      </c>
      <c r="C443" s="226" t="s">
        <v>11241</v>
      </c>
      <c r="D443" s="225" t="s">
        <v>11240</v>
      </c>
      <c r="E443" s="224" t="str">
        <f t="shared" si="51"/>
        <v>709494</v>
      </c>
      <c r="F443" s="322" t="s">
        <v>6174</v>
      </c>
      <c r="G443" s="220" t="s">
        <v>11239</v>
      </c>
      <c r="H443" s="223" t="s">
        <v>11238</v>
      </c>
      <c r="I443" s="223" t="s">
        <v>956</v>
      </c>
      <c r="J443" s="225">
        <v>1</v>
      </c>
      <c r="K443" s="302">
        <v>14000</v>
      </c>
      <c r="L443" s="232">
        <f t="shared" si="50"/>
        <v>15400.000000000002</v>
      </c>
      <c r="M443" s="351" t="s">
        <v>1434</v>
      </c>
      <c r="N443" s="229"/>
      <c r="O443" s="229"/>
      <c r="P443" s="245"/>
      <c r="Q443" s="312"/>
      <c r="R443" s="382"/>
      <c r="S443" s="242"/>
      <c r="T443" s="219" t="s">
        <v>10411</v>
      </c>
      <c r="U443" s="303"/>
      <c r="V443" s="303"/>
      <c r="W443" s="303"/>
      <c r="X443" s="303"/>
      <c r="Y443" s="219"/>
      <c r="Z443" s="303"/>
      <c r="AA443" s="303"/>
      <c r="AB443" s="303"/>
      <c r="AC443" s="303"/>
      <c r="AD443" s="311"/>
      <c r="AE443" s="311"/>
      <c r="AF443" s="311"/>
      <c r="AG443" s="311"/>
      <c r="AH443" s="311"/>
      <c r="AJ443" s="286"/>
      <c r="AK443" s="213"/>
      <c r="AL443" s="311"/>
      <c r="AM443" s="311"/>
      <c r="AN443" s="311"/>
      <c r="AO443" s="311"/>
      <c r="AP443" s="229"/>
      <c r="AQ443" s="310"/>
      <c r="AR443" s="207"/>
      <c r="AS443" s="207"/>
      <c r="AT443" s="207"/>
      <c r="AU443" s="207"/>
      <c r="AV443" s="207"/>
      <c r="AW443" s="207"/>
      <c r="AX443" s="207"/>
      <c r="AY443" s="207"/>
      <c r="AZ443" s="207"/>
      <c r="BA443" s="207"/>
      <c r="BB443" s="207"/>
      <c r="BC443" s="207"/>
      <c r="BD443" s="207"/>
      <c r="BE443" s="207"/>
      <c r="BF443" s="207"/>
      <c r="BG443" s="300"/>
      <c r="BH443" s="300"/>
      <c r="BI443" s="299"/>
      <c r="BJ443" s="246"/>
      <c r="BK443" s="255"/>
      <c r="BL443" s="213"/>
      <c r="BM443" s="213"/>
      <c r="BN443" s="322"/>
      <c r="BO443" s="321"/>
      <c r="BY443" s="254"/>
      <c r="DN443" s="284"/>
      <c r="DO443" s="283"/>
      <c r="DP443" s="278"/>
      <c r="DQ443" s="282"/>
      <c r="DR443" s="281"/>
      <c r="DS443" s="280"/>
      <c r="DT443" s="279"/>
      <c r="DU443" s="278"/>
      <c r="DV443" s="194"/>
    </row>
    <row r="444" spans="1:126" ht="18.75">
      <c r="A444" s="322"/>
      <c r="B444" s="226" t="s">
        <v>11237</v>
      </c>
      <c r="C444" s="226" t="s">
        <v>11236</v>
      </c>
      <c r="D444" s="225" t="s">
        <v>11235</v>
      </c>
      <c r="E444" s="224" t="str">
        <f t="shared" si="51"/>
        <v>709531</v>
      </c>
      <c r="F444" s="322" t="s">
        <v>6174</v>
      </c>
      <c r="G444" s="220" t="s">
        <v>11228</v>
      </c>
      <c r="H444" s="223" t="s">
        <v>11227</v>
      </c>
      <c r="I444" s="223" t="s">
        <v>7680</v>
      </c>
      <c r="J444" s="225">
        <v>1</v>
      </c>
      <c r="K444" s="302">
        <v>14000</v>
      </c>
      <c r="L444" s="232">
        <f t="shared" si="50"/>
        <v>15400.000000000002</v>
      </c>
      <c r="M444" s="351" t="s">
        <v>1434</v>
      </c>
      <c r="N444" s="229"/>
      <c r="O444" s="229"/>
      <c r="P444" s="245"/>
      <c r="Q444" s="312"/>
      <c r="R444" s="382"/>
      <c r="S444" s="242"/>
      <c r="T444" s="219" t="s">
        <v>10411</v>
      </c>
      <c r="U444" s="303"/>
      <c r="V444" s="303"/>
      <c r="W444" s="303"/>
      <c r="X444" s="303"/>
      <c r="Y444" s="219"/>
      <c r="Z444" s="303"/>
      <c r="AA444" s="303"/>
      <c r="AB444" s="303"/>
      <c r="AC444" s="303"/>
      <c r="AD444" s="311"/>
      <c r="AE444" s="311"/>
      <c r="AF444" s="311"/>
      <c r="AG444" s="311"/>
      <c r="AH444" s="311"/>
      <c r="AJ444" s="286"/>
      <c r="AK444" s="213"/>
      <c r="AL444" s="311"/>
      <c r="AM444" s="311"/>
      <c r="AN444" s="311"/>
      <c r="AO444" s="311"/>
      <c r="AP444" s="229"/>
      <c r="AQ444" s="310"/>
      <c r="AR444" s="207"/>
      <c r="AS444" s="207"/>
      <c r="AT444" s="207"/>
      <c r="AU444" s="207"/>
      <c r="AV444" s="207"/>
      <c r="AW444" s="207"/>
      <c r="AX444" s="207"/>
      <c r="AY444" s="207"/>
      <c r="AZ444" s="207"/>
      <c r="BA444" s="207"/>
      <c r="BB444" s="207"/>
      <c r="BC444" s="207"/>
      <c r="BD444" s="207"/>
      <c r="BE444" s="207"/>
      <c r="BF444" s="207"/>
      <c r="BG444" s="300"/>
      <c r="BH444" s="300"/>
      <c r="BI444" s="299"/>
      <c r="BJ444" s="246"/>
      <c r="BK444" s="255"/>
      <c r="BL444" s="213"/>
      <c r="BM444" s="213"/>
      <c r="BN444" s="322"/>
      <c r="BO444" s="321"/>
      <c r="BY444" s="254"/>
      <c r="DN444" s="284"/>
      <c r="DO444" s="283"/>
      <c r="DP444" s="278"/>
      <c r="DQ444" s="282"/>
      <c r="DR444" s="281"/>
      <c r="DS444" s="280"/>
      <c r="DT444" s="279"/>
      <c r="DU444" s="278"/>
      <c r="DV444" s="194"/>
    </row>
    <row r="445" spans="1:126" ht="18.75">
      <c r="A445" s="322"/>
      <c r="B445" s="226" t="s">
        <v>11234</v>
      </c>
      <c r="C445" s="226" t="s">
        <v>11233</v>
      </c>
      <c r="D445" s="225" t="s">
        <v>11232</v>
      </c>
      <c r="E445" s="224" t="str">
        <f t="shared" si="51"/>
        <v>709517</v>
      </c>
      <c r="F445" s="322" t="s">
        <v>6174</v>
      </c>
      <c r="G445" s="220" t="s">
        <v>11228</v>
      </c>
      <c r="H445" s="223" t="s">
        <v>11227</v>
      </c>
      <c r="I445" s="223" t="s">
        <v>9322</v>
      </c>
      <c r="J445" s="225">
        <v>1</v>
      </c>
      <c r="K445" s="302">
        <v>14000</v>
      </c>
      <c r="L445" s="232">
        <f t="shared" si="50"/>
        <v>15400.000000000002</v>
      </c>
      <c r="M445" s="351" t="s">
        <v>1434</v>
      </c>
      <c r="N445" s="229"/>
      <c r="O445" s="229"/>
      <c r="P445" s="245"/>
      <c r="Q445" s="312"/>
      <c r="R445" s="382"/>
      <c r="S445" s="242"/>
      <c r="T445" s="219" t="s">
        <v>10411</v>
      </c>
      <c r="U445" s="303"/>
      <c r="V445" s="303"/>
      <c r="W445" s="303"/>
      <c r="X445" s="303"/>
      <c r="Y445" s="219"/>
      <c r="Z445" s="303"/>
      <c r="AA445" s="303"/>
      <c r="AB445" s="303"/>
      <c r="AC445" s="303"/>
      <c r="AD445" s="311"/>
      <c r="AE445" s="311"/>
      <c r="AF445" s="311"/>
      <c r="AG445" s="311"/>
      <c r="AH445" s="311"/>
      <c r="AJ445" s="286"/>
      <c r="AK445" s="213"/>
      <c r="AL445" s="311"/>
      <c r="AM445" s="311"/>
      <c r="AN445" s="311"/>
      <c r="AO445" s="311"/>
      <c r="AP445" s="229"/>
      <c r="AQ445" s="310"/>
      <c r="AR445" s="207"/>
      <c r="AS445" s="207"/>
      <c r="AT445" s="207"/>
      <c r="AU445" s="207"/>
      <c r="AV445" s="207"/>
      <c r="AW445" s="207"/>
      <c r="AX445" s="207"/>
      <c r="AY445" s="207"/>
      <c r="AZ445" s="207"/>
      <c r="BA445" s="207"/>
      <c r="BB445" s="207"/>
      <c r="BC445" s="207"/>
      <c r="BD445" s="207"/>
      <c r="BE445" s="207"/>
      <c r="BF445" s="207"/>
      <c r="BG445" s="300"/>
      <c r="BH445" s="300"/>
      <c r="BI445" s="299"/>
      <c r="BJ445" s="246"/>
      <c r="BK445" s="255"/>
      <c r="BL445" s="213"/>
      <c r="BM445" s="213"/>
      <c r="BN445" s="322"/>
      <c r="BO445" s="321"/>
      <c r="BY445" s="254"/>
      <c r="DN445" s="284"/>
      <c r="DO445" s="283"/>
      <c r="DP445" s="278"/>
      <c r="DQ445" s="282"/>
      <c r="DR445" s="281"/>
      <c r="DS445" s="280"/>
      <c r="DT445" s="279"/>
      <c r="DU445" s="278"/>
      <c r="DV445" s="194"/>
    </row>
    <row r="446" spans="1:126" ht="18.75">
      <c r="A446" s="322"/>
      <c r="B446" s="226" t="s">
        <v>11231</v>
      </c>
      <c r="C446" s="226" t="s">
        <v>11230</v>
      </c>
      <c r="D446" s="225" t="s">
        <v>11229</v>
      </c>
      <c r="E446" s="224" t="str">
        <f t="shared" si="51"/>
        <v>709524</v>
      </c>
      <c r="F446" s="322" t="s">
        <v>6174</v>
      </c>
      <c r="G446" s="220" t="s">
        <v>11228</v>
      </c>
      <c r="H446" s="223" t="s">
        <v>11227</v>
      </c>
      <c r="I446" s="223" t="s">
        <v>956</v>
      </c>
      <c r="J446" s="225">
        <v>1</v>
      </c>
      <c r="K446" s="302">
        <v>14000</v>
      </c>
      <c r="L446" s="232">
        <f t="shared" si="50"/>
        <v>15400.000000000002</v>
      </c>
      <c r="M446" s="351" t="s">
        <v>1434</v>
      </c>
      <c r="N446" s="229"/>
      <c r="O446" s="229"/>
      <c r="P446" s="245"/>
      <c r="Q446" s="312"/>
      <c r="R446" s="382"/>
      <c r="S446" s="242"/>
      <c r="T446" s="219"/>
      <c r="U446" s="303"/>
      <c r="V446" s="303"/>
      <c r="W446" s="303"/>
      <c r="X446" s="303"/>
      <c r="Y446" s="219"/>
      <c r="Z446" s="303"/>
      <c r="AA446" s="303"/>
      <c r="AB446" s="303"/>
      <c r="AC446" s="303"/>
      <c r="AD446" s="311"/>
      <c r="AE446" s="311"/>
      <c r="AF446" s="311"/>
      <c r="AG446" s="311"/>
      <c r="AH446" s="311"/>
      <c r="AJ446" s="286"/>
      <c r="AK446" s="213"/>
      <c r="AL446" s="311"/>
      <c r="AM446" s="311"/>
      <c r="AN446" s="311"/>
      <c r="AO446" s="311"/>
      <c r="AP446" s="229"/>
      <c r="AQ446" s="310"/>
      <c r="AR446" s="207"/>
      <c r="AS446" s="207"/>
      <c r="AT446" s="207"/>
      <c r="AU446" s="207"/>
      <c r="AV446" s="207"/>
      <c r="AW446" s="207"/>
      <c r="AX446" s="207"/>
      <c r="AY446" s="207"/>
      <c r="AZ446" s="207"/>
      <c r="BA446" s="207"/>
      <c r="BB446" s="207"/>
      <c r="BC446" s="207"/>
      <c r="BD446" s="207"/>
      <c r="BE446" s="207"/>
      <c r="BF446" s="207"/>
      <c r="BG446" s="300"/>
      <c r="BH446" s="300"/>
      <c r="BI446" s="299"/>
      <c r="BJ446" s="246"/>
      <c r="BK446" s="255"/>
      <c r="BL446" s="213"/>
      <c r="BM446" s="213"/>
      <c r="BN446" s="322"/>
      <c r="BO446" s="321"/>
      <c r="BY446" s="254"/>
      <c r="DN446" s="284"/>
      <c r="DO446" s="283"/>
      <c r="DP446" s="278"/>
      <c r="DQ446" s="282"/>
      <c r="DR446" s="281"/>
      <c r="DS446" s="280"/>
      <c r="DT446" s="279"/>
      <c r="DU446" s="278"/>
      <c r="DV446" s="194"/>
    </row>
    <row r="447" spans="1:126" ht="18.75">
      <c r="A447" s="322"/>
      <c r="B447" s="226" t="s">
        <v>11226</v>
      </c>
      <c r="C447" s="226" t="s">
        <v>11225</v>
      </c>
      <c r="D447" s="225" t="s">
        <v>11224</v>
      </c>
      <c r="E447" s="224" t="str">
        <f t="shared" si="51"/>
        <v>709548</v>
      </c>
      <c r="F447" s="322" t="s">
        <v>4863</v>
      </c>
      <c r="G447" s="220" t="s">
        <v>11223</v>
      </c>
      <c r="H447" s="223" t="s">
        <v>11218</v>
      </c>
      <c r="I447" s="223" t="s">
        <v>9322</v>
      </c>
      <c r="J447" s="225">
        <v>1</v>
      </c>
      <c r="K447" s="302">
        <v>14000</v>
      </c>
      <c r="L447" s="232">
        <f t="shared" si="50"/>
        <v>15400.000000000002</v>
      </c>
      <c r="M447" s="351" t="s">
        <v>1434</v>
      </c>
      <c r="N447" s="229"/>
      <c r="O447" s="229"/>
      <c r="P447" s="245"/>
      <c r="Q447" s="312"/>
      <c r="R447" s="382"/>
      <c r="S447" s="242"/>
      <c r="T447" s="219"/>
      <c r="U447" s="303"/>
      <c r="V447" s="303"/>
      <c r="W447" s="303"/>
      <c r="X447" s="303"/>
      <c r="Y447" s="219"/>
      <c r="Z447" s="303"/>
      <c r="AA447" s="303"/>
      <c r="AB447" s="303"/>
      <c r="AC447" s="303"/>
      <c r="AD447" s="311"/>
      <c r="AE447" s="311"/>
      <c r="AF447" s="311"/>
      <c r="AG447" s="311"/>
      <c r="AH447" s="311"/>
      <c r="AJ447" s="286"/>
      <c r="AK447" s="213"/>
      <c r="AL447" s="311"/>
      <c r="AM447" s="311"/>
      <c r="AN447" s="311"/>
      <c r="AO447" s="311"/>
      <c r="AP447" s="229"/>
      <c r="AQ447" s="310"/>
      <c r="AR447" s="207"/>
      <c r="AS447" s="207"/>
      <c r="AT447" s="207"/>
      <c r="AU447" s="207"/>
      <c r="AV447" s="207"/>
      <c r="AW447" s="207"/>
      <c r="AX447" s="207"/>
      <c r="AY447" s="207"/>
      <c r="AZ447" s="207"/>
      <c r="BA447" s="207"/>
      <c r="BB447" s="207"/>
      <c r="BC447" s="207"/>
      <c r="BD447" s="207"/>
      <c r="BE447" s="207"/>
      <c r="BF447" s="207"/>
      <c r="BG447" s="300"/>
      <c r="BH447" s="300"/>
      <c r="BI447" s="299"/>
      <c r="BJ447" s="246"/>
      <c r="BK447" s="255"/>
      <c r="BL447" s="213"/>
      <c r="BM447" s="213"/>
      <c r="BN447" s="322"/>
      <c r="BO447" s="321"/>
      <c r="BY447" s="254"/>
      <c r="DN447" s="284"/>
      <c r="DO447" s="283"/>
      <c r="DP447" s="278"/>
      <c r="DQ447" s="282"/>
      <c r="DR447" s="281"/>
      <c r="DS447" s="280"/>
      <c r="DT447" s="279"/>
      <c r="DU447" s="278"/>
      <c r="DV447" s="194"/>
    </row>
    <row r="448" spans="1:126" ht="18.75">
      <c r="A448" s="322"/>
      <c r="B448" s="226" t="s">
        <v>11222</v>
      </c>
      <c r="C448" s="226" t="s">
        <v>11221</v>
      </c>
      <c r="D448" s="225" t="s">
        <v>11220</v>
      </c>
      <c r="E448" s="224" t="str">
        <f t="shared" si="51"/>
        <v>709555</v>
      </c>
      <c r="F448" s="322" t="s">
        <v>4863</v>
      </c>
      <c r="G448" s="220" t="s">
        <v>11219</v>
      </c>
      <c r="H448" s="223" t="s">
        <v>11218</v>
      </c>
      <c r="I448" s="223" t="s">
        <v>9322</v>
      </c>
      <c r="J448" s="225">
        <v>1</v>
      </c>
      <c r="K448" s="302">
        <v>14000</v>
      </c>
      <c r="L448" s="232">
        <f t="shared" si="50"/>
        <v>15400.000000000002</v>
      </c>
      <c r="M448" s="351" t="s">
        <v>1434</v>
      </c>
      <c r="N448" s="229"/>
      <c r="O448" s="229"/>
      <c r="P448" s="245"/>
      <c r="Q448" s="312"/>
      <c r="R448" s="382"/>
      <c r="S448" s="242"/>
      <c r="T448" s="219" t="s">
        <v>10411</v>
      </c>
      <c r="U448" s="303"/>
      <c r="V448" s="303"/>
      <c r="W448" s="303"/>
      <c r="X448" s="303"/>
      <c r="Y448" s="219"/>
      <c r="Z448" s="303"/>
      <c r="AA448" s="303"/>
      <c r="AB448" s="303"/>
      <c r="AC448" s="303"/>
      <c r="AD448" s="311"/>
      <c r="AE448" s="311"/>
      <c r="AF448" s="311"/>
      <c r="AG448" s="311"/>
      <c r="AH448" s="311"/>
      <c r="AJ448" s="286"/>
      <c r="AK448" s="213"/>
      <c r="AL448" s="311"/>
      <c r="AM448" s="311"/>
      <c r="AN448" s="311"/>
      <c r="AO448" s="311"/>
      <c r="AP448" s="229"/>
      <c r="AQ448" s="310"/>
      <c r="AR448" s="207"/>
      <c r="AS448" s="207"/>
      <c r="AT448" s="207"/>
      <c r="AU448" s="207"/>
      <c r="AV448" s="207"/>
      <c r="AW448" s="207"/>
      <c r="AX448" s="207"/>
      <c r="AY448" s="207"/>
      <c r="AZ448" s="207"/>
      <c r="BA448" s="207"/>
      <c r="BB448" s="207"/>
      <c r="BC448" s="207"/>
      <c r="BD448" s="207"/>
      <c r="BE448" s="207"/>
      <c r="BF448" s="207"/>
      <c r="BG448" s="300"/>
      <c r="BH448" s="300"/>
      <c r="BI448" s="299"/>
      <c r="BJ448" s="246"/>
      <c r="BK448" s="255"/>
      <c r="BL448" s="213"/>
      <c r="BM448" s="213"/>
      <c r="BN448" s="322"/>
      <c r="BO448" s="321"/>
      <c r="BY448" s="254"/>
      <c r="DN448" s="284"/>
      <c r="DO448" s="283"/>
      <c r="DP448" s="278"/>
      <c r="DQ448" s="282"/>
      <c r="DR448" s="281"/>
      <c r="DS448" s="280"/>
      <c r="DT448" s="279"/>
      <c r="DU448" s="278"/>
      <c r="DV448" s="194"/>
    </row>
    <row r="449" spans="1:126" ht="18.75">
      <c r="A449" s="322"/>
      <c r="B449" s="226" t="s">
        <v>11217</v>
      </c>
      <c r="C449" s="226" t="s">
        <v>11216</v>
      </c>
      <c r="D449" s="225" t="s">
        <v>11215</v>
      </c>
      <c r="E449" s="224" t="str">
        <f t="shared" si="51"/>
        <v>709654</v>
      </c>
      <c r="F449" s="322" t="s">
        <v>6174</v>
      </c>
      <c r="G449" s="220" t="s">
        <v>11211</v>
      </c>
      <c r="H449" s="223" t="s">
        <v>10516</v>
      </c>
      <c r="I449" s="223" t="s">
        <v>7441</v>
      </c>
      <c r="J449" s="225">
        <v>1</v>
      </c>
      <c r="K449" s="302">
        <v>14000</v>
      </c>
      <c r="L449" s="232">
        <f t="shared" si="50"/>
        <v>15400.000000000002</v>
      </c>
      <c r="M449" s="351" t="s">
        <v>1434</v>
      </c>
      <c r="N449" s="229"/>
      <c r="O449" s="229"/>
      <c r="P449" s="245"/>
      <c r="Q449" s="312"/>
      <c r="R449" s="382"/>
      <c r="S449" s="242"/>
      <c r="T449" s="219" t="s">
        <v>10411</v>
      </c>
      <c r="U449" s="303"/>
      <c r="V449" s="303"/>
      <c r="W449" s="303"/>
      <c r="X449" s="303"/>
      <c r="Y449" s="219"/>
      <c r="Z449" s="303"/>
      <c r="AA449" s="303"/>
      <c r="AB449" s="303"/>
      <c r="AC449" s="303"/>
      <c r="AD449" s="311"/>
      <c r="AE449" s="311"/>
      <c r="AF449" s="311"/>
      <c r="AG449" s="311"/>
      <c r="AH449" s="311"/>
      <c r="AJ449" s="286"/>
      <c r="AK449" s="213"/>
      <c r="AL449" s="311"/>
      <c r="AM449" s="311"/>
      <c r="AN449" s="311"/>
      <c r="AO449" s="311"/>
      <c r="AP449" s="229"/>
      <c r="AQ449" s="310"/>
      <c r="AR449" s="207"/>
      <c r="AS449" s="207"/>
      <c r="AT449" s="207"/>
      <c r="AU449" s="207"/>
      <c r="AV449" s="207"/>
      <c r="AW449" s="207"/>
      <c r="AX449" s="207"/>
      <c r="AY449" s="207"/>
      <c r="AZ449" s="207"/>
      <c r="BA449" s="207"/>
      <c r="BB449" s="207"/>
      <c r="BC449" s="207"/>
      <c r="BD449" s="207"/>
      <c r="BE449" s="207"/>
      <c r="BF449" s="207"/>
      <c r="BG449" s="300"/>
      <c r="BH449" s="300"/>
      <c r="BI449" s="299"/>
      <c r="BJ449" s="246"/>
      <c r="BK449" s="255"/>
      <c r="BL449" s="213"/>
      <c r="BM449" s="213"/>
      <c r="BN449" s="322"/>
      <c r="BO449" s="321"/>
      <c r="BY449" s="254"/>
      <c r="DN449" s="284"/>
      <c r="DO449" s="283"/>
      <c r="DP449" s="278"/>
      <c r="DQ449" s="282"/>
      <c r="DR449" s="281"/>
      <c r="DS449" s="280"/>
      <c r="DT449" s="279"/>
      <c r="DU449" s="278"/>
      <c r="DV449" s="194"/>
    </row>
    <row r="450" spans="1:126" ht="18.75">
      <c r="A450" s="322"/>
      <c r="B450" s="226" t="s">
        <v>11214</v>
      </c>
      <c r="C450" s="226" t="s">
        <v>11213</v>
      </c>
      <c r="D450" s="225" t="s">
        <v>11212</v>
      </c>
      <c r="E450" s="224" t="str">
        <f t="shared" si="51"/>
        <v>709647</v>
      </c>
      <c r="F450" s="322" t="s">
        <v>6174</v>
      </c>
      <c r="G450" s="220" t="s">
        <v>11211</v>
      </c>
      <c r="H450" s="223" t="s">
        <v>10516</v>
      </c>
      <c r="I450" s="223" t="s">
        <v>956</v>
      </c>
      <c r="J450" s="225">
        <v>1</v>
      </c>
      <c r="K450" s="302">
        <v>14000</v>
      </c>
      <c r="L450" s="232">
        <f t="shared" si="50"/>
        <v>15400.000000000002</v>
      </c>
      <c r="M450" s="351" t="s">
        <v>1434</v>
      </c>
      <c r="N450" s="229"/>
      <c r="O450" s="229"/>
      <c r="P450" s="245"/>
      <c r="Q450" s="312"/>
      <c r="R450" s="382"/>
      <c r="S450" s="242"/>
      <c r="T450" s="219" t="s">
        <v>10411</v>
      </c>
      <c r="U450" s="303"/>
      <c r="V450" s="303"/>
      <c r="W450" s="303"/>
      <c r="X450" s="303"/>
      <c r="Y450" s="219"/>
      <c r="Z450" s="303"/>
      <c r="AA450" s="303"/>
      <c r="AB450" s="303"/>
      <c r="AC450" s="303"/>
      <c r="AD450" s="311"/>
      <c r="AE450" s="311"/>
      <c r="AF450" s="311"/>
      <c r="AG450" s="311"/>
      <c r="AH450" s="311"/>
      <c r="AJ450" s="286"/>
      <c r="AK450" s="213"/>
      <c r="AL450" s="311"/>
      <c r="AM450" s="311"/>
      <c r="AN450" s="311"/>
      <c r="AO450" s="311"/>
      <c r="AP450" s="229"/>
      <c r="AQ450" s="310"/>
      <c r="AR450" s="207"/>
      <c r="AS450" s="207"/>
      <c r="AT450" s="207"/>
      <c r="AU450" s="207"/>
      <c r="AV450" s="207"/>
      <c r="AW450" s="207"/>
      <c r="AX450" s="207"/>
      <c r="AY450" s="207"/>
      <c r="AZ450" s="207"/>
      <c r="BA450" s="207"/>
      <c r="BB450" s="207"/>
      <c r="BC450" s="207"/>
      <c r="BD450" s="207"/>
      <c r="BE450" s="207"/>
      <c r="BF450" s="207"/>
      <c r="BG450" s="300"/>
      <c r="BH450" s="300"/>
      <c r="BI450" s="299"/>
      <c r="BJ450" s="246"/>
      <c r="BK450" s="255"/>
      <c r="BL450" s="213"/>
      <c r="BM450" s="213"/>
      <c r="BN450" s="322"/>
      <c r="BO450" s="321"/>
      <c r="BY450" s="254"/>
      <c r="DN450" s="284"/>
      <c r="DO450" s="283"/>
      <c r="DP450" s="278"/>
      <c r="DQ450" s="282"/>
      <c r="DR450" s="281"/>
      <c r="DS450" s="280"/>
      <c r="DT450" s="279"/>
      <c r="DU450" s="278"/>
      <c r="DV450" s="194"/>
    </row>
    <row r="451" spans="1:126" ht="18.75">
      <c r="A451" s="322"/>
      <c r="B451" s="226" t="s">
        <v>11210</v>
      </c>
      <c r="C451" s="226" t="s">
        <v>11209</v>
      </c>
      <c r="D451" s="225" t="s">
        <v>11208</v>
      </c>
      <c r="E451" s="224" t="str">
        <f t="shared" si="51"/>
        <v>709678</v>
      </c>
      <c r="F451" s="322" t="s">
        <v>6174</v>
      </c>
      <c r="G451" s="220" t="s">
        <v>11204</v>
      </c>
      <c r="H451" s="223" t="s">
        <v>10516</v>
      </c>
      <c r="I451" s="223" t="s">
        <v>7680</v>
      </c>
      <c r="J451" s="225">
        <v>1</v>
      </c>
      <c r="K451" s="302">
        <v>14000</v>
      </c>
      <c r="L451" s="232">
        <f t="shared" si="50"/>
        <v>15400.000000000002</v>
      </c>
      <c r="M451" s="351" t="s">
        <v>1434</v>
      </c>
      <c r="N451" s="229"/>
      <c r="O451" s="229"/>
      <c r="P451" s="245"/>
      <c r="Q451" s="312"/>
      <c r="R451" s="382"/>
      <c r="S451" s="242"/>
      <c r="T451" s="219" t="s">
        <v>10411</v>
      </c>
      <c r="U451" s="303"/>
      <c r="V451" s="303"/>
      <c r="W451" s="303"/>
      <c r="X451" s="303"/>
      <c r="Y451" s="219"/>
      <c r="Z451" s="303"/>
      <c r="AA451" s="303"/>
      <c r="AB451" s="303"/>
      <c r="AC451" s="303"/>
      <c r="AD451" s="311"/>
      <c r="AE451" s="311"/>
      <c r="AF451" s="311"/>
      <c r="AG451" s="311"/>
      <c r="AH451" s="311"/>
      <c r="AJ451" s="286"/>
      <c r="AK451" s="213"/>
      <c r="AL451" s="311"/>
      <c r="AM451" s="311"/>
      <c r="AN451" s="311"/>
      <c r="AO451" s="311"/>
      <c r="AP451" s="229"/>
      <c r="AQ451" s="310"/>
      <c r="AR451" s="207"/>
      <c r="AS451" s="207"/>
      <c r="AT451" s="207"/>
      <c r="AU451" s="207"/>
      <c r="AV451" s="207"/>
      <c r="AW451" s="207"/>
      <c r="AX451" s="207"/>
      <c r="AY451" s="207"/>
      <c r="AZ451" s="207"/>
      <c r="BA451" s="207"/>
      <c r="BB451" s="207"/>
      <c r="BC451" s="207"/>
      <c r="BD451" s="207"/>
      <c r="BE451" s="207"/>
      <c r="BF451" s="207"/>
      <c r="BG451" s="300"/>
      <c r="BH451" s="300"/>
      <c r="BI451" s="299"/>
      <c r="BJ451" s="246"/>
      <c r="BK451" s="255"/>
      <c r="BL451" s="213"/>
      <c r="BM451" s="213"/>
      <c r="BN451" s="322"/>
      <c r="BO451" s="321"/>
      <c r="BY451" s="254"/>
      <c r="DN451" s="284"/>
      <c r="DO451" s="283"/>
      <c r="DP451" s="278"/>
      <c r="DQ451" s="282"/>
      <c r="DR451" s="281"/>
      <c r="DS451" s="280"/>
      <c r="DT451" s="279"/>
      <c r="DU451" s="278"/>
      <c r="DV451" s="194"/>
    </row>
    <row r="452" spans="1:126" ht="18.75">
      <c r="A452" s="322"/>
      <c r="B452" s="226" t="s">
        <v>11207</v>
      </c>
      <c r="C452" s="226" t="s">
        <v>11206</v>
      </c>
      <c r="D452" s="225" t="s">
        <v>11205</v>
      </c>
      <c r="E452" s="224" t="str">
        <f t="shared" si="51"/>
        <v>709661</v>
      </c>
      <c r="F452" s="322" t="s">
        <v>6174</v>
      </c>
      <c r="G452" s="220" t="s">
        <v>11204</v>
      </c>
      <c r="H452" s="223" t="s">
        <v>10516</v>
      </c>
      <c r="I452" s="223" t="s">
        <v>956</v>
      </c>
      <c r="J452" s="225">
        <v>1</v>
      </c>
      <c r="K452" s="302">
        <v>14000</v>
      </c>
      <c r="L452" s="232">
        <f t="shared" si="50"/>
        <v>15400.000000000002</v>
      </c>
      <c r="M452" s="351" t="s">
        <v>1434</v>
      </c>
      <c r="N452" s="229"/>
      <c r="O452" s="229"/>
      <c r="P452" s="245"/>
      <c r="Q452" s="312"/>
      <c r="R452" s="382"/>
      <c r="S452" s="242"/>
      <c r="T452" s="219" t="s">
        <v>10420</v>
      </c>
      <c r="U452" s="303"/>
      <c r="V452" s="303"/>
      <c r="W452" s="303"/>
      <c r="X452" s="303"/>
      <c r="Y452" s="219"/>
      <c r="Z452" s="303"/>
      <c r="AA452" s="303"/>
      <c r="AB452" s="303"/>
      <c r="AC452" s="303"/>
      <c r="AD452" s="311"/>
      <c r="AE452" s="311"/>
      <c r="AF452" s="311"/>
      <c r="AG452" s="311"/>
      <c r="AH452" s="311"/>
      <c r="AJ452" s="286"/>
      <c r="AK452" s="213"/>
      <c r="AL452" s="311"/>
      <c r="AM452" s="311"/>
      <c r="AN452" s="311"/>
      <c r="AO452" s="311"/>
      <c r="AP452" s="229"/>
      <c r="AQ452" s="310"/>
      <c r="AR452" s="207"/>
      <c r="AS452" s="207"/>
      <c r="AT452" s="207"/>
      <c r="AU452" s="207"/>
      <c r="AV452" s="207"/>
      <c r="AW452" s="207"/>
      <c r="AX452" s="207"/>
      <c r="AY452" s="207"/>
      <c r="AZ452" s="207"/>
      <c r="BA452" s="207"/>
      <c r="BB452" s="207"/>
      <c r="BC452" s="207"/>
      <c r="BD452" s="207"/>
      <c r="BE452" s="207"/>
      <c r="BF452" s="207"/>
      <c r="BG452" s="300"/>
      <c r="BH452" s="300"/>
      <c r="BI452" s="299"/>
      <c r="BJ452" s="246"/>
      <c r="BK452" s="255"/>
      <c r="BL452" s="213"/>
      <c r="BM452" s="213"/>
      <c r="BN452" s="322"/>
      <c r="BO452" s="321"/>
      <c r="BY452" s="254"/>
      <c r="DN452" s="284"/>
      <c r="DO452" s="283"/>
      <c r="DP452" s="278"/>
      <c r="DQ452" s="282"/>
      <c r="DR452" s="281"/>
      <c r="DS452" s="280"/>
      <c r="DT452" s="279"/>
      <c r="DU452" s="278"/>
      <c r="DV452" s="194"/>
    </row>
    <row r="453" spans="1:126" ht="18.75">
      <c r="A453" s="322"/>
      <c r="B453" s="226" t="s">
        <v>11203</v>
      </c>
      <c r="C453" s="226" t="s">
        <v>11202</v>
      </c>
      <c r="D453" s="225" t="s">
        <v>11201</v>
      </c>
      <c r="E453" s="224" t="str">
        <f t="shared" si="51"/>
        <v>709692</v>
      </c>
      <c r="F453" s="322" t="s">
        <v>6174</v>
      </c>
      <c r="G453" s="220" t="s">
        <v>11197</v>
      </c>
      <c r="H453" s="223" t="s">
        <v>11196</v>
      </c>
      <c r="I453" s="223" t="s">
        <v>7680</v>
      </c>
      <c r="J453" s="225">
        <v>1</v>
      </c>
      <c r="K453" s="302">
        <v>14000</v>
      </c>
      <c r="L453" s="232">
        <f t="shared" si="50"/>
        <v>15400.000000000002</v>
      </c>
      <c r="M453" s="351" t="s">
        <v>1434</v>
      </c>
      <c r="N453" s="229"/>
      <c r="O453" s="229"/>
      <c r="P453" s="245"/>
      <c r="Q453" s="312"/>
      <c r="R453" s="382"/>
      <c r="S453" s="242"/>
      <c r="T453" s="219" t="s">
        <v>10420</v>
      </c>
      <c r="U453" s="303"/>
      <c r="V453" s="303"/>
      <c r="W453" s="303"/>
      <c r="X453" s="303"/>
      <c r="Y453" s="219"/>
      <c r="Z453" s="303"/>
      <c r="AA453" s="303"/>
      <c r="AB453" s="303"/>
      <c r="AC453" s="303"/>
      <c r="AD453" s="311"/>
      <c r="AE453" s="311"/>
      <c r="AF453" s="311"/>
      <c r="AG453" s="311"/>
      <c r="AH453" s="311"/>
      <c r="AJ453" s="286"/>
      <c r="AK453" s="213"/>
      <c r="AL453" s="311"/>
      <c r="AM453" s="311"/>
      <c r="AN453" s="311"/>
      <c r="AO453" s="311"/>
      <c r="AP453" s="229"/>
      <c r="AQ453" s="310"/>
      <c r="AR453" s="207"/>
      <c r="AS453" s="207"/>
      <c r="AT453" s="207"/>
      <c r="AU453" s="207"/>
      <c r="AV453" s="207"/>
      <c r="AW453" s="207"/>
      <c r="AX453" s="207"/>
      <c r="AY453" s="207"/>
      <c r="AZ453" s="207"/>
      <c r="BA453" s="207"/>
      <c r="BB453" s="207"/>
      <c r="BC453" s="207"/>
      <c r="BD453" s="207"/>
      <c r="BE453" s="207"/>
      <c r="BF453" s="207"/>
      <c r="BG453" s="300"/>
      <c r="BH453" s="300"/>
      <c r="BI453" s="299"/>
      <c r="BJ453" s="246"/>
      <c r="BK453" s="255"/>
      <c r="BL453" s="213"/>
      <c r="BM453" s="213"/>
      <c r="BN453" s="322"/>
      <c r="BO453" s="321"/>
      <c r="BY453" s="254"/>
      <c r="DN453" s="284"/>
      <c r="DO453" s="283"/>
      <c r="DP453" s="278"/>
      <c r="DQ453" s="282"/>
      <c r="DR453" s="281"/>
      <c r="DS453" s="280"/>
      <c r="DT453" s="279"/>
      <c r="DU453" s="278"/>
      <c r="DV453" s="194"/>
    </row>
    <row r="454" spans="1:126" ht="18.75">
      <c r="A454" s="322"/>
      <c r="B454" s="226" t="s">
        <v>11200</v>
      </c>
      <c r="C454" s="226" t="s">
        <v>11199</v>
      </c>
      <c r="D454" s="225" t="s">
        <v>11198</v>
      </c>
      <c r="E454" s="224" t="str">
        <f t="shared" si="51"/>
        <v>709685</v>
      </c>
      <c r="F454" s="322" t="s">
        <v>6174</v>
      </c>
      <c r="G454" s="220" t="s">
        <v>11197</v>
      </c>
      <c r="H454" s="223" t="s">
        <v>11196</v>
      </c>
      <c r="I454" s="223" t="s">
        <v>956</v>
      </c>
      <c r="J454" s="225">
        <v>1</v>
      </c>
      <c r="K454" s="302">
        <v>14000</v>
      </c>
      <c r="L454" s="232">
        <f t="shared" si="50"/>
        <v>15400.000000000002</v>
      </c>
      <c r="M454" s="351" t="s">
        <v>1434</v>
      </c>
      <c r="N454" s="229"/>
      <c r="O454" s="229"/>
      <c r="P454" s="245"/>
      <c r="Q454" s="312"/>
      <c r="R454" s="382"/>
      <c r="S454" s="242"/>
      <c r="T454" s="219" t="s">
        <v>9489</v>
      </c>
      <c r="U454" s="303"/>
      <c r="V454" s="303"/>
      <c r="W454" s="303"/>
      <c r="X454" s="303"/>
      <c r="Y454" s="219"/>
      <c r="Z454" s="303"/>
      <c r="AA454" s="303"/>
      <c r="AB454" s="303"/>
      <c r="AC454" s="303"/>
      <c r="AD454" s="311"/>
      <c r="AE454" s="311"/>
      <c r="AF454" s="311"/>
      <c r="AG454" s="311"/>
      <c r="AH454" s="311"/>
      <c r="AJ454" s="286"/>
      <c r="AK454" s="213"/>
      <c r="AL454" s="311"/>
      <c r="AM454" s="311"/>
      <c r="AN454" s="311"/>
      <c r="AO454" s="311"/>
      <c r="AP454" s="229"/>
      <c r="AQ454" s="310"/>
      <c r="AR454" s="207"/>
      <c r="AS454" s="207"/>
      <c r="AT454" s="207"/>
      <c r="AU454" s="207"/>
      <c r="AV454" s="207"/>
      <c r="AW454" s="207"/>
      <c r="AX454" s="207"/>
      <c r="AY454" s="207"/>
      <c r="AZ454" s="207"/>
      <c r="BA454" s="207"/>
      <c r="BB454" s="207"/>
      <c r="BC454" s="207"/>
      <c r="BD454" s="207"/>
      <c r="BE454" s="207"/>
      <c r="BF454" s="207"/>
      <c r="BG454" s="300"/>
      <c r="BH454" s="300"/>
      <c r="BI454" s="299"/>
      <c r="BJ454" s="246"/>
      <c r="BK454" s="255"/>
      <c r="BL454" s="213"/>
      <c r="BM454" s="213"/>
      <c r="BN454" s="322"/>
      <c r="BO454" s="321"/>
      <c r="BY454" s="254"/>
      <c r="DN454" s="284"/>
      <c r="DO454" s="283"/>
      <c r="DP454" s="278"/>
      <c r="DQ454" s="282"/>
      <c r="DR454" s="281"/>
      <c r="DS454" s="280"/>
      <c r="DT454" s="279"/>
      <c r="DU454" s="278"/>
      <c r="DV454" s="194"/>
    </row>
    <row r="455" spans="1:126" ht="18.75">
      <c r="A455" s="322"/>
      <c r="B455" s="226" t="s">
        <v>11195</v>
      </c>
      <c r="C455" s="226" t="s">
        <v>11194</v>
      </c>
      <c r="D455" s="225" t="s">
        <v>11193</v>
      </c>
      <c r="E455" s="224" t="str">
        <f t="shared" si="51"/>
        <v>709777</v>
      </c>
      <c r="F455" s="322" t="s">
        <v>1154</v>
      </c>
      <c r="G455" s="220" t="s">
        <v>11186</v>
      </c>
      <c r="H455" s="223" t="s">
        <v>11175</v>
      </c>
      <c r="I455" s="223" t="s">
        <v>7441</v>
      </c>
      <c r="J455" s="225">
        <v>1</v>
      </c>
      <c r="K455" s="302">
        <v>14000</v>
      </c>
      <c r="L455" s="232">
        <f t="shared" si="50"/>
        <v>15400.000000000002</v>
      </c>
      <c r="M455" s="351" t="s">
        <v>1434</v>
      </c>
      <c r="N455" s="229"/>
      <c r="O455" s="229"/>
      <c r="P455" s="245"/>
      <c r="Q455" s="312"/>
      <c r="R455" s="382"/>
      <c r="S455" s="242"/>
      <c r="T455" s="219" t="s">
        <v>9489</v>
      </c>
      <c r="U455" s="303"/>
      <c r="V455" s="303"/>
      <c r="W455" s="303"/>
      <c r="X455" s="303"/>
      <c r="Y455" s="219"/>
      <c r="Z455" s="303"/>
      <c r="AA455" s="303"/>
      <c r="AB455" s="303"/>
      <c r="AC455" s="303"/>
      <c r="AD455" s="311"/>
      <c r="AE455" s="311"/>
      <c r="AF455" s="311"/>
      <c r="AG455" s="311"/>
      <c r="AH455" s="311"/>
      <c r="AJ455" s="286"/>
      <c r="AK455" s="213"/>
      <c r="AL455" s="311"/>
      <c r="AM455" s="311"/>
      <c r="AN455" s="311"/>
      <c r="AO455" s="311"/>
      <c r="AP455" s="229"/>
      <c r="AQ455" s="310"/>
      <c r="AR455" s="207"/>
      <c r="AS455" s="207"/>
      <c r="AT455" s="207"/>
      <c r="AU455" s="207"/>
      <c r="AV455" s="207"/>
      <c r="AW455" s="207"/>
      <c r="AX455" s="207"/>
      <c r="AY455" s="207"/>
      <c r="AZ455" s="207"/>
      <c r="BA455" s="207"/>
      <c r="BB455" s="207"/>
      <c r="BC455" s="207"/>
      <c r="BD455" s="207"/>
      <c r="BE455" s="207"/>
      <c r="BF455" s="207"/>
      <c r="BG455" s="300"/>
      <c r="BH455" s="300"/>
      <c r="BI455" s="299"/>
      <c r="BJ455" s="246"/>
      <c r="BK455" s="255"/>
      <c r="BL455" s="213"/>
      <c r="BM455" s="213"/>
      <c r="BN455" s="322"/>
      <c r="BO455" s="321"/>
      <c r="BY455" s="254"/>
      <c r="DN455" s="284"/>
      <c r="DO455" s="283"/>
      <c r="DP455" s="278"/>
      <c r="DQ455" s="282"/>
      <c r="DR455" s="281"/>
      <c r="DS455" s="280"/>
      <c r="DT455" s="279"/>
      <c r="DU455" s="278"/>
      <c r="DV455" s="194"/>
    </row>
    <row r="456" spans="1:126" ht="18.75">
      <c r="A456" s="322"/>
      <c r="B456" s="226" t="s">
        <v>11192</v>
      </c>
      <c r="C456" s="226" t="s">
        <v>11191</v>
      </c>
      <c r="D456" s="225" t="s">
        <v>11190</v>
      </c>
      <c r="E456" s="224" t="str">
        <f t="shared" si="51"/>
        <v>709753</v>
      </c>
      <c r="F456" s="322" t="s">
        <v>1154</v>
      </c>
      <c r="G456" s="220" t="s">
        <v>11186</v>
      </c>
      <c r="H456" s="223" t="s">
        <v>11175</v>
      </c>
      <c r="I456" s="223" t="s">
        <v>7437</v>
      </c>
      <c r="J456" s="225">
        <v>1</v>
      </c>
      <c r="K456" s="302">
        <v>14000</v>
      </c>
      <c r="L456" s="232">
        <f t="shared" si="50"/>
        <v>15400.000000000002</v>
      </c>
      <c r="M456" s="351" t="s">
        <v>1434</v>
      </c>
      <c r="N456" s="229"/>
      <c r="O456" s="229"/>
      <c r="P456" s="245"/>
      <c r="Q456" s="312"/>
      <c r="R456" s="382"/>
      <c r="S456" s="242"/>
      <c r="T456" s="219" t="s">
        <v>9489</v>
      </c>
      <c r="U456" s="303"/>
      <c r="V456" s="303"/>
      <c r="W456" s="303"/>
      <c r="X456" s="303"/>
      <c r="Y456" s="219"/>
      <c r="Z456" s="303"/>
      <c r="AA456" s="303"/>
      <c r="AB456" s="303"/>
      <c r="AC456" s="303"/>
      <c r="AD456" s="311"/>
      <c r="AE456" s="311"/>
      <c r="AF456" s="311"/>
      <c r="AG456" s="311"/>
      <c r="AH456" s="311"/>
      <c r="AJ456" s="286"/>
      <c r="AK456" s="213"/>
      <c r="AL456" s="311"/>
      <c r="AM456" s="311"/>
      <c r="AN456" s="311"/>
      <c r="AO456" s="311"/>
      <c r="AP456" s="229"/>
      <c r="AQ456" s="310"/>
      <c r="AR456" s="207"/>
      <c r="AS456" s="207"/>
      <c r="AT456" s="207"/>
      <c r="AU456" s="207"/>
      <c r="AV456" s="207"/>
      <c r="AW456" s="207"/>
      <c r="AX456" s="207"/>
      <c r="AY456" s="207"/>
      <c r="AZ456" s="207"/>
      <c r="BA456" s="207"/>
      <c r="BB456" s="207"/>
      <c r="BC456" s="207"/>
      <c r="BD456" s="207"/>
      <c r="BE456" s="207"/>
      <c r="BF456" s="207"/>
      <c r="BG456" s="300"/>
      <c r="BH456" s="300"/>
      <c r="BI456" s="299"/>
      <c r="BJ456" s="246"/>
      <c r="BK456" s="255"/>
      <c r="BL456" s="213"/>
      <c r="BM456" s="213"/>
      <c r="BN456" s="322"/>
      <c r="BO456" s="321"/>
      <c r="BY456" s="254"/>
      <c r="DN456" s="284"/>
      <c r="DO456" s="283"/>
      <c r="DP456" s="278"/>
      <c r="DQ456" s="282"/>
      <c r="DR456" s="281"/>
      <c r="DS456" s="280"/>
      <c r="DT456" s="279"/>
      <c r="DU456" s="278"/>
      <c r="DV456" s="194"/>
    </row>
    <row r="457" spans="1:126" ht="18.75">
      <c r="A457" s="322"/>
      <c r="B457" s="226" t="s">
        <v>11189</v>
      </c>
      <c r="C457" s="226" t="s">
        <v>11188</v>
      </c>
      <c r="D457" s="225" t="s">
        <v>11187</v>
      </c>
      <c r="E457" s="224" t="str">
        <f t="shared" si="51"/>
        <v>709760</v>
      </c>
      <c r="F457" s="322" t="s">
        <v>1154</v>
      </c>
      <c r="G457" s="220" t="s">
        <v>11186</v>
      </c>
      <c r="H457" s="223" t="s">
        <v>11175</v>
      </c>
      <c r="I457" s="223" t="s">
        <v>8663</v>
      </c>
      <c r="J457" s="225">
        <v>1</v>
      </c>
      <c r="K457" s="302">
        <v>14000</v>
      </c>
      <c r="L457" s="232">
        <f t="shared" si="50"/>
        <v>15400.000000000002</v>
      </c>
      <c r="M457" s="351" t="s">
        <v>1434</v>
      </c>
      <c r="N457" s="229"/>
      <c r="O457" s="229"/>
      <c r="P457" s="245"/>
      <c r="Q457" s="312"/>
      <c r="R457" s="382"/>
      <c r="S457" s="242"/>
      <c r="T457" s="219" t="s">
        <v>9489</v>
      </c>
      <c r="U457" s="303"/>
      <c r="V457" s="303"/>
      <c r="W457" s="303"/>
      <c r="X457" s="303"/>
      <c r="Y457" s="219"/>
      <c r="Z457" s="303"/>
      <c r="AA457" s="303"/>
      <c r="AB457" s="303"/>
      <c r="AC457" s="303"/>
      <c r="AD457" s="311"/>
      <c r="AE457" s="311"/>
      <c r="AF457" s="311"/>
      <c r="AG457" s="311"/>
      <c r="AH457" s="311"/>
      <c r="AJ457" s="286"/>
      <c r="AK457" s="213"/>
      <c r="AL457" s="311"/>
      <c r="AM457" s="311"/>
      <c r="AN457" s="311"/>
      <c r="AO457" s="311"/>
      <c r="AP457" s="229"/>
      <c r="AQ457" s="310"/>
      <c r="AR457" s="207"/>
      <c r="AS457" s="207"/>
      <c r="AT457" s="207"/>
      <c r="AU457" s="207"/>
      <c r="AV457" s="207"/>
      <c r="AW457" s="207"/>
      <c r="AX457" s="207"/>
      <c r="AY457" s="207"/>
      <c r="AZ457" s="207"/>
      <c r="BA457" s="207"/>
      <c r="BB457" s="207"/>
      <c r="BC457" s="207"/>
      <c r="BD457" s="207"/>
      <c r="BE457" s="207"/>
      <c r="BF457" s="207"/>
      <c r="BG457" s="300"/>
      <c r="BH457" s="300"/>
      <c r="BI457" s="299"/>
      <c r="BJ457" s="246"/>
      <c r="BK457" s="255"/>
      <c r="BL457" s="213"/>
      <c r="BM457" s="213"/>
      <c r="BN457" s="322"/>
      <c r="BO457" s="321"/>
      <c r="BY457" s="254"/>
      <c r="DN457" s="284"/>
      <c r="DO457" s="283"/>
      <c r="DP457" s="278"/>
      <c r="DQ457" s="282"/>
      <c r="DR457" s="281"/>
      <c r="DS457" s="280"/>
      <c r="DT457" s="279"/>
      <c r="DU457" s="278"/>
      <c r="DV457" s="194"/>
    </row>
    <row r="458" spans="1:126" ht="18.75">
      <c r="A458" s="322"/>
      <c r="B458" s="226" t="s">
        <v>11185</v>
      </c>
      <c r="C458" s="226" t="s">
        <v>11184</v>
      </c>
      <c r="D458" s="225" t="s">
        <v>11183</v>
      </c>
      <c r="E458" s="224" t="str">
        <f t="shared" si="51"/>
        <v>709838</v>
      </c>
      <c r="F458" s="322" t="s">
        <v>1154</v>
      </c>
      <c r="G458" s="220" t="s">
        <v>11176</v>
      </c>
      <c r="H458" s="223" t="s">
        <v>11175</v>
      </c>
      <c r="I458" s="223" t="s">
        <v>7441</v>
      </c>
      <c r="J458" s="225">
        <v>1</v>
      </c>
      <c r="K458" s="302">
        <v>14000</v>
      </c>
      <c r="L458" s="232">
        <f t="shared" si="50"/>
        <v>15400.000000000002</v>
      </c>
      <c r="M458" s="351" t="s">
        <v>1434</v>
      </c>
      <c r="N458" s="229"/>
      <c r="O458" s="229"/>
      <c r="P458" s="245"/>
      <c r="Q458" s="312"/>
      <c r="R458" s="382"/>
      <c r="S458" s="242"/>
      <c r="T458" s="219" t="s">
        <v>9489</v>
      </c>
      <c r="U458" s="303"/>
      <c r="V458" s="303"/>
      <c r="W458" s="303"/>
      <c r="X458" s="303"/>
      <c r="Y458" s="219"/>
      <c r="Z458" s="303"/>
      <c r="AA458" s="303"/>
      <c r="AB458" s="303"/>
      <c r="AC458" s="303"/>
      <c r="AD458" s="311"/>
      <c r="AE458" s="311"/>
      <c r="AF458" s="311"/>
      <c r="AG458" s="311"/>
      <c r="AH458" s="311"/>
      <c r="AJ458" s="286"/>
      <c r="AK458" s="213"/>
      <c r="AL458" s="311"/>
      <c r="AM458" s="311"/>
      <c r="AN458" s="311"/>
      <c r="AO458" s="311"/>
      <c r="AP458" s="229"/>
      <c r="AQ458" s="310"/>
      <c r="AR458" s="207"/>
      <c r="AS458" s="207"/>
      <c r="AT458" s="207"/>
      <c r="AU458" s="207"/>
      <c r="AV458" s="207"/>
      <c r="AW458" s="207"/>
      <c r="AX458" s="207"/>
      <c r="AY458" s="207"/>
      <c r="AZ458" s="207"/>
      <c r="BA458" s="207"/>
      <c r="BB458" s="207"/>
      <c r="BC458" s="207"/>
      <c r="BD458" s="207"/>
      <c r="BE458" s="207"/>
      <c r="BF458" s="207"/>
      <c r="BG458" s="300"/>
      <c r="BH458" s="300"/>
      <c r="BI458" s="299"/>
      <c r="BJ458" s="246"/>
      <c r="BK458" s="255"/>
      <c r="BL458" s="213"/>
      <c r="BM458" s="213"/>
      <c r="BN458" s="322"/>
      <c r="BO458" s="321"/>
      <c r="BY458" s="254"/>
      <c r="DN458" s="284"/>
      <c r="DO458" s="283"/>
      <c r="DP458" s="278"/>
      <c r="DQ458" s="282"/>
      <c r="DR458" s="281"/>
      <c r="DS458" s="280"/>
      <c r="DT458" s="279"/>
      <c r="DU458" s="278"/>
      <c r="DV458" s="194"/>
    </row>
    <row r="459" spans="1:126" ht="18.75">
      <c r="A459" s="322"/>
      <c r="B459" s="226" t="s">
        <v>11182</v>
      </c>
      <c r="C459" s="226" t="s">
        <v>11181</v>
      </c>
      <c r="D459" s="225" t="s">
        <v>11180</v>
      </c>
      <c r="E459" s="224" t="str">
        <f t="shared" si="51"/>
        <v>709814</v>
      </c>
      <c r="F459" s="322" t="s">
        <v>1154</v>
      </c>
      <c r="G459" s="220" t="s">
        <v>11176</v>
      </c>
      <c r="H459" s="223" t="s">
        <v>11175</v>
      </c>
      <c r="I459" s="223" t="s">
        <v>7437</v>
      </c>
      <c r="J459" s="225">
        <v>1</v>
      </c>
      <c r="K459" s="302">
        <v>14000</v>
      </c>
      <c r="L459" s="232">
        <f t="shared" si="50"/>
        <v>15400.000000000002</v>
      </c>
      <c r="M459" s="351" t="s">
        <v>1434</v>
      </c>
      <c r="N459" s="229"/>
      <c r="O459" s="229"/>
      <c r="P459" s="245"/>
      <c r="Q459" s="312"/>
      <c r="R459" s="382"/>
      <c r="S459" s="242"/>
      <c r="T459" s="618" t="s">
        <v>7616</v>
      </c>
      <c r="U459" s="303"/>
      <c r="V459" s="303"/>
      <c r="W459" s="303"/>
      <c r="X459" s="303"/>
      <c r="Y459" s="618"/>
      <c r="Z459" s="303"/>
      <c r="AA459" s="303"/>
      <c r="AB459" s="303"/>
      <c r="AC459" s="303"/>
      <c r="AD459" s="311"/>
      <c r="AE459" s="311"/>
      <c r="AF459" s="311"/>
      <c r="AG459" s="311"/>
      <c r="AH459" s="311"/>
      <c r="AJ459" s="286"/>
      <c r="AK459" s="213"/>
      <c r="AL459" s="311"/>
      <c r="AM459" s="311"/>
      <c r="AN459" s="311"/>
      <c r="AO459" s="311"/>
      <c r="AP459" s="229"/>
      <c r="AQ459" s="310"/>
      <c r="AR459" s="207"/>
      <c r="AS459" s="207"/>
      <c r="AT459" s="207"/>
      <c r="AU459" s="207"/>
      <c r="AV459" s="207"/>
      <c r="AW459" s="207"/>
      <c r="AX459" s="207"/>
      <c r="AY459" s="207"/>
      <c r="AZ459" s="207"/>
      <c r="BA459" s="207"/>
      <c r="BB459" s="207"/>
      <c r="BC459" s="207"/>
      <c r="BD459" s="207"/>
      <c r="BE459" s="207"/>
      <c r="BF459" s="207"/>
      <c r="BG459" s="300"/>
      <c r="BH459" s="300"/>
      <c r="BI459" s="299"/>
      <c r="BJ459" s="246"/>
      <c r="BK459" s="255"/>
      <c r="BL459" s="213"/>
      <c r="BM459" s="213"/>
      <c r="BN459" s="322"/>
      <c r="BO459" s="321"/>
      <c r="BY459" s="254"/>
      <c r="DN459" s="284"/>
      <c r="DO459" s="283"/>
      <c r="DP459" s="278"/>
      <c r="DQ459" s="282"/>
      <c r="DR459" s="281"/>
      <c r="DS459" s="280"/>
      <c r="DT459" s="279"/>
      <c r="DU459" s="278"/>
      <c r="DV459" s="194"/>
    </row>
    <row r="460" spans="1:126" ht="18.75">
      <c r="A460" s="322"/>
      <c r="B460" s="226" t="s">
        <v>11179</v>
      </c>
      <c r="C460" s="226" t="s">
        <v>11178</v>
      </c>
      <c r="D460" s="225" t="s">
        <v>11177</v>
      </c>
      <c r="E460" s="224" t="str">
        <f t="shared" si="51"/>
        <v>709821</v>
      </c>
      <c r="F460" s="322" t="s">
        <v>1154</v>
      </c>
      <c r="G460" s="220" t="s">
        <v>11176</v>
      </c>
      <c r="H460" s="223" t="s">
        <v>11175</v>
      </c>
      <c r="I460" s="223" t="s">
        <v>8663</v>
      </c>
      <c r="J460" s="225">
        <v>1</v>
      </c>
      <c r="K460" s="302">
        <v>14000</v>
      </c>
      <c r="L460" s="232">
        <f t="shared" si="50"/>
        <v>15400.000000000002</v>
      </c>
      <c r="M460" s="351" t="s">
        <v>1434</v>
      </c>
      <c r="N460" s="229"/>
      <c r="O460" s="229"/>
      <c r="P460" s="245"/>
      <c r="Q460" s="312"/>
      <c r="R460" s="382"/>
      <c r="S460" s="242"/>
      <c r="T460" s="618" t="s">
        <v>7616</v>
      </c>
      <c r="U460" s="303"/>
      <c r="V460" s="303"/>
      <c r="W460" s="303"/>
      <c r="X460" s="303"/>
      <c r="Y460" s="618"/>
      <c r="Z460" s="303"/>
      <c r="AA460" s="303"/>
      <c r="AB460" s="303"/>
      <c r="AC460" s="303"/>
      <c r="AD460" s="311"/>
      <c r="AE460" s="311"/>
      <c r="AF460" s="311"/>
      <c r="AG460" s="311"/>
      <c r="AH460" s="311"/>
      <c r="AJ460" s="286"/>
      <c r="AK460" s="213"/>
      <c r="AL460" s="311"/>
      <c r="AM460" s="311"/>
      <c r="AN460" s="311"/>
      <c r="AO460" s="311"/>
      <c r="AP460" s="229"/>
      <c r="AQ460" s="310"/>
      <c r="AR460" s="207"/>
      <c r="AS460" s="207"/>
      <c r="AT460" s="207"/>
      <c r="AU460" s="207"/>
      <c r="AV460" s="207"/>
      <c r="AW460" s="207"/>
      <c r="AX460" s="207"/>
      <c r="AY460" s="207"/>
      <c r="AZ460" s="207"/>
      <c r="BA460" s="207"/>
      <c r="BB460" s="207"/>
      <c r="BC460" s="207"/>
      <c r="BD460" s="207"/>
      <c r="BE460" s="207"/>
      <c r="BF460" s="207"/>
      <c r="BG460" s="300"/>
      <c r="BH460" s="300"/>
      <c r="BI460" s="299"/>
      <c r="BJ460" s="246"/>
      <c r="BK460" s="255"/>
      <c r="BL460" s="213"/>
      <c r="BM460" s="213"/>
      <c r="BN460" s="322"/>
      <c r="BO460" s="321"/>
      <c r="BY460" s="254"/>
      <c r="DN460" s="284"/>
      <c r="DO460" s="283"/>
      <c r="DP460" s="278"/>
      <c r="DQ460" s="282"/>
      <c r="DR460" s="281"/>
      <c r="DS460" s="280"/>
      <c r="DT460" s="279"/>
      <c r="DU460" s="278"/>
      <c r="DV460" s="194"/>
    </row>
    <row r="461" spans="1:126" ht="18.75">
      <c r="A461" s="322"/>
      <c r="B461" s="226" t="s">
        <v>11174</v>
      </c>
      <c r="C461" s="226" t="s">
        <v>11173</v>
      </c>
      <c r="D461" s="225" t="s">
        <v>11172</v>
      </c>
      <c r="E461" s="224" t="str">
        <f t="shared" si="51"/>
        <v>709890</v>
      </c>
      <c r="F461" s="322" t="s">
        <v>1154</v>
      </c>
      <c r="G461" s="220" t="s">
        <v>11164</v>
      </c>
      <c r="H461" s="223" t="s">
        <v>11121</v>
      </c>
      <c r="I461" s="223" t="s">
        <v>7680</v>
      </c>
      <c r="J461" s="225">
        <v>1</v>
      </c>
      <c r="K461" s="302">
        <v>14000</v>
      </c>
      <c r="L461" s="232">
        <f t="shared" si="50"/>
        <v>15400.000000000002</v>
      </c>
      <c r="M461" s="351" t="s">
        <v>1434</v>
      </c>
      <c r="N461" s="229"/>
      <c r="O461" s="229"/>
      <c r="P461" s="245"/>
      <c r="Q461" s="312"/>
      <c r="R461" s="382"/>
      <c r="S461" s="242"/>
      <c r="T461" s="618" t="s">
        <v>7616</v>
      </c>
      <c r="U461" s="303"/>
      <c r="V461" s="303"/>
      <c r="W461" s="303"/>
      <c r="X461" s="303"/>
      <c r="Y461" s="618"/>
      <c r="Z461" s="303"/>
      <c r="AA461" s="303"/>
      <c r="AB461" s="303"/>
      <c r="AC461" s="303"/>
      <c r="AD461" s="311"/>
      <c r="AE461" s="311"/>
      <c r="AF461" s="311"/>
      <c r="AG461" s="311"/>
      <c r="AH461" s="311"/>
      <c r="AJ461" s="286"/>
      <c r="AK461" s="213"/>
      <c r="AL461" s="311"/>
      <c r="AM461" s="311"/>
      <c r="AN461" s="311"/>
      <c r="AO461" s="311"/>
      <c r="AP461" s="229"/>
      <c r="AQ461" s="310"/>
      <c r="AR461" s="207"/>
      <c r="AS461" s="207"/>
      <c r="AT461" s="207"/>
      <c r="AU461" s="207"/>
      <c r="AV461" s="207"/>
      <c r="AW461" s="207"/>
      <c r="AX461" s="207"/>
      <c r="AY461" s="207"/>
      <c r="AZ461" s="207"/>
      <c r="BA461" s="207"/>
      <c r="BB461" s="207"/>
      <c r="BC461" s="207"/>
      <c r="BD461" s="207"/>
      <c r="BE461" s="207"/>
      <c r="BF461" s="207"/>
      <c r="BG461" s="300"/>
      <c r="BH461" s="300"/>
      <c r="BI461" s="299"/>
      <c r="BJ461" s="246"/>
      <c r="BK461" s="255"/>
      <c r="BL461" s="213"/>
      <c r="BM461" s="213"/>
      <c r="BN461" s="322"/>
      <c r="BO461" s="321"/>
      <c r="BY461" s="254"/>
      <c r="DN461" s="284"/>
      <c r="DO461" s="283"/>
      <c r="DP461" s="278"/>
      <c r="DQ461" s="282"/>
      <c r="DR461" s="281"/>
      <c r="DS461" s="280"/>
      <c r="DT461" s="279"/>
      <c r="DU461" s="278"/>
      <c r="DV461" s="194"/>
    </row>
    <row r="462" spans="1:126" ht="18.75">
      <c r="A462" s="322"/>
      <c r="B462" s="226" t="s">
        <v>11171</v>
      </c>
      <c r="C462" s="226" t="s">
        <v>11170</v>
      </c>
      <c r="D462" s="225" t="s">
        <v>11169</v>
      </c>
      <c r="E462" s="224" t="str">
        <f t="shared" si="51"/>
        <v>709876</v>
      </c>
      <c r="F462" s="322" t="s">
        <v>1154</v>
      </c>
      <c r="G462" s="220" t="s">
        <v>11164</v>
      </c>
      <c r="H462" s="223" t="s">
        <v>11121</v>
      </c>
      <c r="I462" s="223" t="s">
        <v>7437</v>
      </c>
      <c r="J462" s="225">
        <v>1</v>
      </c>
      <c r="K462" s="302">
        <v>14000</v>
      </c>
      <c r="L462" s="232">
        <f t="shared" si="50"/>
        <v>15400.000000000002</v>
      </c>
      <c r="M462" s="351" t="s">
        <v>1434</v>
      </c>
      <c r="N462" s="229"/>
      <c r="O462" s="229"/>
      <c r="P462" s="245"/>
      <c r="Q462" s="312"/>
      <c r="R462" s="382"/>
      <c r="S462" s="242" t="s">
        <v>11168</v>
      </c>
      <c r="T462" s="219" t="s">
        <v>9489</v>
      </c>
      <c r="U462" s="303"/>
      <c r="V462" s="303"/>
      <c r="W462" s="303"/>
      <c r="X462" s="303"/>
      <c r="Y462" s="219"/>
      <c r="Z462" s="303"/>
      <c r="AA462" s="303"/>
      <c r="AB462" s="303"/>
      <c r="AC462" s="303"/>
      <c r="AD462" s="311"/>
      <c r="AE462" s="311"/>
      <c r="AF462" s="311"/>
      <c r="AG462" s="311"/>
      <c r="AH462" s="311"/>
      <c r="AJ462" s="286"/>
      <c r="AK462" s="213"/>
      <c r="AL462" s="311"/>
      <c r="AM462" s="311"/>
      <c r="AN462" s="311"/>
      <c r="AO462" s="311"/>
      <c r="AP462" s="229"/>
      <c r="AQ462" s="310"/>
      <c r="AR462" s="207"/>
      <c r="AS462" s="207"/>
      <c r="AT462" s="207"/>
      <c r="AU462" s="207"/>
      <c r="AV462" s="207"/>
      <c r="AW462" s="207"/>
      <c r="AX462" s="207"/>
      <c r="AY462" s="207"/>
      <c r="AZ462" s="207"/>
      <c r="BA462" s="207"/>
      <c r="BB462" s="207"/>
      <c r="BC462" s="207"/>
      <c r="BD462" s="207"/>
      <c r="BE462" s="207"/>
      <c r="BF462" s="207"/>
      <c r="BG462" s="300"/>
      <c r="BH462" s="300"/>
      <c r="BI462" s="299"/>
      <c r="BJ462" s="246"/>
      <c r="BK462" s="255"/>
      <c r="BL462" s="213"/>
      <c r="BM462" s="213"/>
      <c r="BN462" s="322"/>
      <c r="BO462" s="321"/>
      <c r="BY462" s="254"/>
      <c r="DN462" s="284"/>
      <c r="DO462" s="283"/>
      <c r="DP462" s="278"/>
      <c r="DQ462" s="282"/>
      <c r="DR462" s="281"/>
      <c r="DS462" s="280"/>
      <c r="DT462" s="279"/>
      <c r="DU462" s="278"/>
      <c r="DV462" s="194"/>
    </row>
    <row r="463" spans="1:126" ht="18.75">
      <c r="A463" s="322"/>
      <c r="B463" s="226" t="s">
        <v>11167</v>
      </c>
      <c r="C463" s="226" t="s">
        <v>11166</v>
      </c>
      <c r="D463" s="225" t="s">
        <v>11165</v>
      </c>
      <c r="E463" s="224" t="str">
        <f t="shared" ref="E463:E494" si="52">MID(D463,9,10)</f>
        <v>709883</v>
      </c>
      <c r="F463" s="322" t="s">
        <v>1154</v>
      </c>
      <c r="G463" s="220" t="s">
        <v>11164</v>
      </c>
      <c r="H463" s="223" t="s">
        <v>11121</v>
      </c>
      <c r="I463" s="223" t="s">
        <v>8663</v>
      </c>
      <c r="J463" s="225">
        <v>1</v>
      </c>
      <c r="K463" s="302">
        <v>14000</v>
      </c>
      <c r="L463" s="232">
        <f t="shared" si="50"/>
        <v>15400.000000000002</v>
      </c>
      <c r="M463" s="351" t="s">
        <v>1434</v>
      </c>
      <c r="N463" s="229"/>
      <c r="O463" s="229"/>
      <c r="P463" s="245"/>
      <c r="Q463" s="312"/>
      <c r="R463" s="382"/>
      <c r="S463" s="242" t="s">
        <v>11163</v>
      </c>
      <c r="T463" s="219" t="s">
        <v>9489</v>
      </c>
      <c r="U463" s="303"/>
      <c r="V463" s="303"/>
      <c r="W463" s="303"/>
      <c r="X463" s="303"/>
      <c r="Y463" s="219"/>
      <c r="Z463" s="303"/>
      <c r="AA463" s="303"/>
      <c r="AB463" s="303"/>
      <c r="AC463" s="303"/>
      <c r="AD463" s="311"/>
      <c r="AE463" s="311"/>
      <c r="AF463" s="311"/>
      <c r="AG463" s="311"/>
      <c r="AH463" s="311"/>
      <c r="AJ463" s="286"/>
      <c r="AK463" s="213"/>
      <c r="AL463" s="311"/>
      <c r="AM463" s="311"/>
      <c r="AN463" s="311"/>
      <c r="AO463" s="311"/>
      <c r="AP463" s="229"/>
      <c r="AQ463" s="310"/>
      <c r="AR463" s="207"/>
      <c r="AS463" s="207"/>
      <c r="AT463" s="207"/>
      <c r="AU463" s="207"/>
      <c r="AV463" s="207"/>
      <c r="AW463" s="207"/>
      <c r="AX463" s="207"/>
      <c r="AY463" s="207"/>
      <c r="AZ463" s="207"/>
      <c r="BA463" s="207"/>
      <c r="BB463" s="207"/>
      <c r="BC463" s="207"/>
      <c r="BD463" s="207"/>
      <c r="BE463" s="207"/>
      <c r="BF463" s="207"/>
      <c r="BG463" s="300"/>
      <c r="BH463" s="300"/>
      <c r="BI463" s="299"/>
      <c r="BJ463" s="246"/>
      <c r="BK463" s="255"/>
      <c r="BL463" s="213"/>
      <c r="BM463" s="213"/>
      <c r="BN463" s="322"/>
      <c r="BO463" s="321"/>
      <c r="BY463" s="254"/>
      <c r="DN463" s="284"/>
      <c r="DO463" s="283"/>
      <c r="DP463" s="278"/>
      <c r="DQ463" s="282"/>
      <c r="DR463" s="281"/>
      <c r="DS463" s="280"/>
      <c r="DT463" s="279"/>
      <c r="DU463" s="278"/>
      <c r="DV463" s="194"/>
    </row>
    <row r="464" spans="1:126" ht="18.75">
      <c r="A464" s="322"/>
      <c r="B464" s="226" t="s">
        <v>11162</v>
      </c>
      <c r="C464" s="226" t="s">
        <v>11161</v>
      </c>
      <c r="D464" s="225" t="s">
        <v>11160</v>
      </c>
      <c r="E464" s="224" t="str">
        <f t="shared" si="52"/>
        <v>709920</v>
      </c>
      <c r="F464" s="322" t="s">
        <v>1154</v>
      </c>
      <c r="G464" s="220" t="s">
        <v>11152</v>
      </c>
      <c r="H464" s="223" t="s">
        <v>11110</v>
      </c>
      <c r="I464" s="223" t="s">
        <v>7680</v>
      </c>
      <c r="J464" s="225">
        <v>1</v>
      </c>
      <c r="K464" s="302">
        <v>14000</v>
      </c>
      <c r="L464" s="232">
        <f t="shared" ref="L464:L527" si="53">K464*1.1</f>
        <v>15400.000000000002</v>
      </c>
      <c r="M464" s="351" t="s">
        <v>1434</v>
      </c>
      <c r="N464" s="229"/>
      <c r="O464" s="229"/>
      <c r="P464" s="245"/>
      <c r="Q464" s="312"/>
      <c r="R464" s="382"/>
      <c r="S464" s="242" t="s">
        <v>11159</v>
      </c>
      <c r="T464" s="219" t="s">
        <v>9489</v>
      </c>
      <c r="U464" s="303"/>
      <c r="V464" s="303"/>
      <c r="W464" s="303"/>
      <c r="X464" s="303"/>
      <c r="Y464" s="219"/>
      <c r="Z464" s="303"/>
      <c r="AA464" s="303"/>
      <c r="AB464" s="303"/>
      <c r="AC464" s="303"/>
      <c r="AD464" s="311"/>
      <c r="AE464" s="311"/>
      <c r="AF464" s="311"/>
      <c r="AG464" s="311"/>
      <c r="AH464" s="311"/>
      <c r="AJ464" s="286"/>
      <c r="AK464" s="213"/>
      <c r="AL464" s="311"/>
      <c r="AM464" s="311"/>
      <c r="AN464" s="311"/>
      <c r="AO464" s="311"/>
      <c r="AP464" s="229"/>
      <c r="AQ464" s="310"/>
      <c r="AR464" s="207"/>
      <c r="AS464" s="207"/>
      <c r="AT464" s="207"/>
      <c r="AU464" s="207"/>
      <c r="AV464" s="207"/>
      <c r="AW464" s="207"/>
      <c r="AX464" s="207"/>
      <c r="AY464" s="207"/>
      <c r="AZ464" s="207"/>
      <c r="BA464" s="207"/>
      <c r="BB464" s="207"/>
      <c r="BC464" s="207"/>
      <c r="BD464" s="207"/>
      <c r="BE464" s="207"/>
      <c r="BF464" s="207"/>
      <c r="BG464" s="300"/>
      <c r="BH464" s="300"/>
      <c r="BI464" s="299"/>
      <c r="BJ464" s="246"/>
      <c r="BK464" s="255"/>
      <c r="BL464" s="213"/>
      <c r="BM464" s="213"/>
      <c r="BN464" s="322"/>
      <c r="BO464" s="321"/>
      <c r="BY464" s="254"/>
      <c r="DN464" s="284"/>
      <c r="DO464" s="283"/>
      <c r="DP464" s="278"/>
      <c r="DQ464" s="282"/>
      <c r="DR464" s="281"/>
      <c r="DS464" s="280"/>
      <c r="DT464" s="279"/>
      <c r="DU464" s="278"/>
      <c r="DV464" s="194"/>
    </row>
    <row r="465" spans="1:126" ht="18.75">
      <c r="A465" s="322"/>
      <c r="B465" s="226" t="s">
        <v>11158</v>
      </c>
      <c r="C465" s="226" t="s">
        <v>11157</v>
      </c>
      <c r="D465" s="225" t="s">
        <v>11156</v>
      </c>
      <c r="E465" s="224" t="str">
        <f t="shared" si="52"/>
        <v>709906</v>
      </c>
      <c r="F465" s="322" t="s">
        <v>1154</v>
      </c>
      <c r="G465" s="220" t="s">
        <v>11152</v>
      </c>
      <c r="H465" s="223" t="s">
        <v>11110</v>
      </c>
      <c r="I465" s="223" t="s">
        <v>8670</v>
      </c>
      <c r="J465" s="225">
        <v>1</v>
      </c>
      <c r="K465" s="302">
        <v>14000</v>
      </c>
      <c r="L465" s="232">
        <f t="shared" si="53"/>
        <v>15400.000000000002</v>
      </c>
      <c r="M465" s="351" t="s">
        <v>1434</v>
      </c>
      <c r="N465" s="229"/>
      <c r="O465" s="229"/>
      <c r="P465" s="245"/>
      <c r="Q465" s="312"/>
      <c r="R465" s="382"/>
      <c r="S465" s="242"/>
      <c r="T465" s="219" t="s">
        <v>9489</v>
      </c>
      <c r="U465" s="303"/>
      <c r="V465" s="303"/>
      <c r="W465" s="303"/>
      <c r="X465" s="303"/>
      <c r="Y465" s="219"/>
      <c r="Z465" s="303"/>
      <c r="AA465" s="303"/>
      <c r="AB465" s="303"/>
      <c r="AC465" s="303"/>
      <c r="AD465" s="311"/>
      <c r="AE465" s="311"/>
      <c r="AF465" s="311"/>
      <c r="AG465" s="311"/>
      <c r="AH465" s="311"/>
      <c r="AJ465" s="286"/>
      <c r="AK465" s="213"/>
      <c r="AL465" s="311"/>
      <c r="AM465" s="311"/>
      <c r="AN465" s="311"/>
      <c r="AO465" s="311"/>
      <c r="AP465" s="229"/>
      <c r="AQ465" s="310"/>
      <c r="AR465" s="207"/>
      <c r="AS465" s="207"/>
      <c r="AT465" s="207"/>
      <c r="AU465" s="207"/>
      <c r="AV465" s="207"/>
      <c r="AW465" s="207"/>
      <c r="AX465" s="207"/>
      <c r="AY465" s="207"/>
      <c r="AZ465" s="207"/>
      <c r="BA465" s="207"/>
      <c r="BB465" s="207"/>
      <c r="BC465" s="207"/>
      <c r="BD465" s="207"/>
      <c r="BE465" s="207"/>
      <c r="BF465" s="207"/>
      <c r="BG465" s="300"/>
      <c r="BH465" s="300"/>
      <c r="BI465" s="299"/>
      <c r="BJ465" s="246"/>
      <c r="BK465" s="255"/>
      <c r="BL465" s="213"/>
      <c r="BM465" s="213"/>
      <c r="BN465" s="322"/>
      <c r="BO465" s="321"/>
      <c r="BY465" s="254"/>
      <c r="DN465" s="284"/>
      <c r="DO465" s="283"/>
      <c r="DP465" s="278"/>
      <c r="DQ465" s="282"/>
      <c r="DR465" s="281"/>
      <c r="DS465" s="280"/>
      <c r="DT465" s="279"/>
      <c r="DU465" s="278"/>
      <c r="DV465" s="194"/>
    </row>
    <row r="466" spans="1:126" ht="18.75">
      <c r="A466" s="322"/>
      <c r="B466" s="226" t="s">
        <v>11155</v>
      </c>
      <c r="C466" s="226" t="s">
        <v>11154</v>
      </c>
      <c r="D466" s="225" t="s">
        <v>11153</v>
      </c>
      <c r="E466" s="224" t="str">
        <f t="shared" si="52"/>
        <v>709913</v>
      </c>
      <c r="F466" s="322" t="s">
        <v>1154</v>
      </c>
      <c r="G466" s="220" t="s">
        <v>11152</v>
      </c>
      <c r="H466" s="223" t="s">
        <v>11110</v>
      </c>
      <c r="I466" s="223" t="s">
        <v>8663</v>
      </c>
      <c r="J466" s="225">
        <v>1</v>
      </c>
      <c r="K466" s="302">
        <v>14000</v>
      </c>
      <c r="L466" s="232">
        <f t="shared" si="53"/>
        <v>15400.000000000002</v>
      </c>
      <c r="M466" s="351" t="s">
        <v>1434</v>
      </c>
      <c r="N466" s="229"/>
      <c r="O466" s="229"/>
      <c r="P466" s="245"/>
      <c r="Q466" s="312"/>
      <c r="R466" s="382"/>
      <c r="S466" s="242"/>
      <c r="T466" s="219" t="s">
        <v>9489</v>
      </c>
      <c r="U466" s="303"/>
      <c r="V466" s="303"/>
      <c r="W466" s="303"/>
      <c r="X466" s="303"/>
      <c r="Y466" s="219"/>
      <c r="Z466" s="303"/>
      <c r="AA466" s="303"/>
      <c r="AB466" s="303"/>
      <c r="AC466" s="303"/>
      <c r="AD466" s="311"/>
      <c r="AE466" s="311"/>
      <c r="AF466" s="311"/>
      <c r="AG466" s="311"/>
      <c r="AH466" s="311"/>
      <c r="AJ466" s="286"/>
      <c r="AK466" s="213"/>
      <c r="AL466" s="311"/>
      <c r="AM466" s="311"/>
      <c r="AN466" s="311"/>
      <c r="AO466" s="311"/>
      <c r="AP466" s="229"/>
      <c r="AQ466" s="310"/>
      <c r="AR466" s="207"/>
      <c r="AS466" s="207"/>
      <c r="AT466" s="207"/>
      <c r="AU466" s="207"/>
      <c r="AV466" s="207"/>
      <c r="AW466" s="207"/>
      <c r="AX466" s="207"/>
      <c r="AY466" s="207"/>
      <c r="AZ466" s="207"/>
      <c r="BA466" s="207"/>
      <c r="BB466" s="207"/>
      <c r="BC466" s="207"/>
      <c r="BD466" s="207"/>
      <c r="BE466" s="207"/>
      <c r="BF466" s="207"/>
      <c r="BG466" s="300"/>
      <c r="BH466" s="300"/>
      <c r="BI466" s="299"/>
      <c r="BJ466" s="246"/>
      <c r="BK466" s="255"/>
      <c r="BL466" s="213"/>
      <c r="BM466" s="213"/>
      <c r="BN466" s="322"/>
      <c r="BO466" s="321"/>
      <c r="BY466" s="254"/>
      <c r="DN466" s="284"/>
      <c r="DO466" s="283"/>
      <c r="DP466" s="278"/>
      <c r="DQ466" s="282"/>
      <c r="DR466" s="281"/>
      <c r="DS466" s="280"/>
      <c r="DT466" s="279"/>
      <c r="DU466" s="278"/>
      <c r="DV466" s="194"/>
    </row>
    <row r="467" spans="1:126" ht="18.75">
      <c r="A467" s="322"/>
      <c r="B467" s="226" t="s">
        <v>11151</v>
      </c>
      <c r="C467" s="226" t="s">
        <v>11150</v>
      </c>
      <c r="D467" s="225" t="s">
        <v>11149</v>
      </c>
      <c r="E467" s="224" t="str">
        <f t="shared" si="52"/>
        <v>709951</v>
      </c>
      <c r="F467" s="322" t="s">
        <v>1154</v>
      </c>
      <c r="G467" s="220" t="s">
        <v>11142</v>
      </c>
      <c r="H467" s="223" t="s">
        <v>11099</v>
      </c>
      <c r="I467" s="223" t="s">
        <v>7680</v>
      </c>
      <c r="J467" s="225">
        <v>1</v>
      </c>
      <c r="K467" s="302">
        <v>14000</v>
      </c>
      <c r="L467" s="232">
        <f t="shared" si="53"/>
        <v>15400.000000000002</v>
      </c>
      <c r="M467" s="351" t="s">
        <v>1434</v>
      </c>
      <c r="N467" s="229"/>
      <c r="O467" s="229"/>
      <c r="P467" s="245"/>
      <c r="Q467" s="312"/>
      <c r="R467" s="382"/>
      <c r="S467" s="242"/>
      <c r="T467" s="219" t="s">
        <v>9489</v>
      </c>
      <c r="U467" s="303"/>
      <c r="V467" s="303"/>
      <c r="W467" s="303"/>
      <c r="X467" s="303"/>
      <c r="Y467" s="219"/>
      <c r="Z467" s="303"/>
      <c r="AA467" s="303"/>
      <c r="AB467" s="303"/>
      <c r="AC467" s="303"/>
      <c r="AD467" s="311"/>
      <c r="AE467" s="311"/>
      <c r="AF467" s="311"/>
      <c r="AG467" s="311"/>
      <c r="AH467" s="311"/>
      <c r="AJ467" s="286"/>
      <c r="AK467" s="213"/>
      <c r="AL467" s="311"/>
      <c r="AM467" s="311"/>
      <c r="AN467" s="311"/>
      <c r="AO467" s="311"/>
      <c r="AP467" s="229"/>
      <c r="AQ467" s="310"/>
      <c r="AR467" s="207"/>
      <c r="AS467" s="207"/>
      <c r="AT467" s="207"/>
      <c r="AU467" s="207"/>
      <c r="AV467" s="207"/>
      <c r="AW467" s="207"/>
      <c r="AX467" s="207"/>
      <c r="AY467" s="207"/>
      <c r="AZ467" s="207"/>
      <c r="BA467" s="207"/>
      <c r="BB467" s="207"/>
      <c r="BC467" s="207"/>
      <c r="BD467" s="207"/>
      <c r="BE467" s="207"/>
      <c r="BF467" s="207"/>
      <c r="BG467" s="300"/>
      <c r="BH467" s="300"/>
      <c r="BI467" s="299"/>
      <c r="BJ467" s="246"/>
      <c r="BK467" s="255"/>
      <c r="BL467" s="213"/>
      <c r="BM467" s="213"/>
      <c r="BN467" s="322"/>
      <c r="BO467" s="321"/>
      <c r="BY467" s="254"/>
      <c r="DN467" s="284"/>
      <c r="DO467" s="283"/>
      <c r="DP467" s="278"/>
      <c r="DQ467" s="282"/>
      <c r="DR467" s="281"/>
      <c r="DS467" s="280"/>
      <c r="DT467" s="279"/>
      <c r="DU467" s="278"/>
      <c r="DV467" s="194"/>
    </row>
    <row r="468" spans="1:126" ht="18.75">
      <c r="A468" s="322"/>
      <c r="B468" s="226" t="s">
        <v>11148</v>
      </c>
      <c r="C468" s="226" t="s">
        <v>11147</v>
      </c>
      <c r="D468" s="225" t="s">
        <v>11146</v>
      </c>
      <c r="E468" s="224" t="str">
        <f t="shared" si="52"/>
        <v>709937</v>
      </c>
      <c r="F468" s="322" t="s">
        <v>1154</v>
      </c>
      <c r="G468" s="220" t="s">
        <v>11142</v>
      </c>
      <c r="H468" s="223" t="s">
        <v>11099</v>
      </c>
      <c r="I468" s="223" t="s">
        <v>8670</v>
      </c>
      <c r="J468" s="225">
        <v>1</v>
      </c>
      <c r="K468" s="302">
        <v>14000</v>
      </c>
      <c r="L468" s="232">
        <f t="shared" si="53"/>
        <v>15400.000000000002</v>
      </c>
      <c r="M468" s="351" t="s">
        <v>1434</v>
      </c>
      <c r="N468" s="229"/>
      <c r="O468" s="229"/>
      <c r="P468" s="245"/>
      <c r="Q468" s="312"/>
      <c r="R468" s="382"/>
      <c r="S468" s="242"/>
      <c r="T468" s="219" t="s">
        <v>9489</v>
      </c>
      <c r="U468" s="303"/>
      <c r="V468" s="303"/>
      <c r="W468" s="303"/>
      <c r="X468" s="303"/>
      <c r="Y468" s="219"/>
      <c r="Z468" s="303"/>
      <c r="AA468" s="303"/>
      <c r="AB468" s="303"/>
      <c r="AC468" s="303"/>
      <c r="AD468" s="311"/>
      <c r="AE468" s="311"/>
      <c r="AF468" s="311"/>
      <c r="AG468" s="311"/>
      <c r="AH468" s="311"/>
      <c r="AJ468" s="286"/>
      <c r="AK468" s="213"/>
      <c r="AL468" s="311"/>
      <c r="AM468" s="311"/>
      <c r="AN468" s="311"/>
      <c r="AO468" s="311"/>
      <c r="AP468" s="229"/>
      <c r="AQ468" s="310"/>
      <c r="AR468" s="207"/>
      <c r="AS468" s="207"/>
      <c r="AT468" s="207"/>
      <c r="AU468" s="207"/>
      <c r="AV468" s="207"/>
      <c r="AW468" s="207"/>
      <c r="AX468" s="207"/>
      <c r="AY468" s="207"/>
      <c r="AZ468" s="207"/>
      <c r="BA468" s="207"/>
      <c r="BB468" s="207"/>
      <c r="BC468" s="207"/>
      <c r="BD468" s="207"/>
      <c r="BE468" s="207"/>
      <c r="BF468" s="207"/>
      <c r="BG468" s="300"/>
      <c r="BH468" s="300"/>
      <c r="BI468" s="299"/>
      <c r="BJ468" s="246"/>
      <c r="BK468" s="255"/>
      <c r="BL468" s="213"/>
      <c r="BM468" s="213"/>
      <c r="BN468" s="322"/>
      <c r="BO468" s="321"/>
      <c r="BY468" s="254"/>
      <c r="DN468" s="284"/>
      <c r="DO468" s="283"/>
      <c r="DP468" s="278"/>
      <c r="DQ468" s="282"/>
      <c r="DR468" s="281"/>
      <c r="DS468" s="280"/>
      <c r="DT468" s="279"/>
      <c r="DU468" s="278"/>
      <c r="DV468" s="194"/>
    </row>
    <row r="469" spans="1:126" ht="18.75">
      <c r="A469" s="322"/>
      <c r="B469" s="226" t="s">
        <v>11145</v>
      </c>
      <c r="C469" s="226" t="s">
        <v>11144</v>
      </c>
      <c r="D469" s="225" t="s">
        <v>11143</v>
      </c>
      <c r="E469" s="224" t="str">
        <f t="shared" si="52"/>
        <v>709944</v>
      </c>
      <c r="F469" s="322" t="s">
        <v>1154</v>
      </c>
      <c r="G469" s="220" t="s">
        <v>11142</v>
      </c>
      <c r="H469" s="223" t="s">
        <v>11099</v>
      </c>
      <c r="I469" s="223" t="s">
        <v>8663</v>
      </c>
      <c r="J469" s="225">
        <v>1</v>
      </c>
      <c r="K469" s="302">
        <v>14000</v>
      </c>
      <c r="L469" s="232">
        <f t="shared" si="53"/>
        <v>15400.000000000002</v>
      </c>
      <c r="M469" s="351" t="s">
        <v>1434</v>
      </c>
      <c r="N469" s="229"/>
      <c r="O469" s="229"/>
      <c r="P469" s="245"/>
      <c r="Q469" s="312"/>
      <c r="R469" s="382"/>
      <c r="S469" s="242"/>
      <c r="T469" s="219" t="s">
        <v>9489</v>
      </c>
      <c r="U469" s="303"/>
      <c r="V469" s="303"/>
      <c r="W469" s="303"/>
      <c r="X469" s="303"/>
      <c r="Y469" s="219"/>
      <c r="Z469" s="303"/>
      <c r="AA469" s="303"/>
      <c r="AB469" s="303"/>
      <c r="AC469" s="303"/>
      <c r="AD469" s="311"/>
      <c r="AE469" s="311"/>
      <c r="AF469" s="311"/>
      <c r="AG469" s="311"/>
      <c r="AH469" s="311"/>
      <c r="AJ469" s="286"/>
      <c r="AK469" s="213"/>
      <c r="AL469" s="311"/>
      <c r="AM469" s="311"/>
      <c r="AN469" s="311"/>
      <c r="AO469" s="311"/>
      <c r="AP469" s="229"/>
      <c r="AQ469" s="310"/>
      <c r="AR469" s="207"/>
      <c r="AS469" s="207"/>
      <c r="AT469" s="207"/>
      <c r="AU469" s="207"/>
      <c r="AV469" s="207"/>
      <c r="AW469" s="207"/>
      <c r="AX469" s="207"/>
      <c r="AY469" s="207"/>
      <c r="AZ469" s="207"/>
      <c r="BA469" s="207"/>
      <c r="BB469" s="207"/>
      <c r="BC469" s="207"/>
      <c r="BD469" s="207"/>
      <c r="BE469" s="207"/>
      <c r="BF469" s="207"/>
      <c r="BG469" s="300"/>
      <c r="BH469" s="300"/>
      <c r="BI469" s="299"/>
      <c r="BJ469" s="246"/>
      <c r="BK469" s="255"/>
      <c r="BL469" s="213"/>
      <c r="BM469" s="213"/>
      <c r="BN469" s="322"/>
      <c r="BO469" s="321"/>
      <c r="BY469" s="254"/>
      <c r="DN469" s="284"/>
      <c r="DO469" s="283"/>
      <c r="DP469" s="278"/>
      <c r="DQ469" s="282"/>
      <c r="DR469" s="281"/>
      <c r="DS469" s="280"/>
      <c r="DT469" s="279"/>
      <c r="DU469" s="278"/>
      <c r="DV469" s="194"/>
    </row>
    <row r="470" spans="1:126" ht="18.75">
      <c r="A470" s="322"/>
      <c r="B470" s="226" t="s">
        <v>11141</v>
      </c>
      <c r="C470" s="226" t="s">
        <v>11140</v>
      </c>
      <c r="D470" s="225" t="s">
        <v>11139</v>
      </c>
      <c r="E470" s="224" t="str">
        <f t="shared" si="52"/>
        <v>709982</v>
      </c>
      <c r="F470" s="322" t="s">
        <v>1154</v>
      </c>
      <c r="G470" s="220" t="s">
        <v>11132</v>
      </c>
      <c r="H470" s="223" t="s">
        <v>11088</v>
      </c>
      <c r="I470" s="223" t="s">
        <v>7680</v>
      </c>
      <c r="J470" s="225">
        <v>1</v>
      </c>
      <c r="K470" s="302">
        <v>14000</v>
      </c>
      <c r="L470" s="232">
        <f t="shared" si="53"/>
        <v>15400.000000000002</v>
      </c>
      <c r="M470" s="351" t="s">
        <v>1434</v>
      </c>
      <c r="N470" s="229"/>
      <c r="O470" s="229"/>
      <c r="P470" s="245"/>
      <c r="Q470" s="312"/>
      <c r="R470" s="382"/>
      <c r="S470" s="242"/>
      <c r="T470" s="219" t="s">
        <v>9489</v>
      </c>
      <c r="U470" s="303"/>
      <c r="V470" s="303"/>
      <c r="W470" s="303"/>
      <c r="X470" s="303"/>
      <c r="Y470" s="219"/>
      <c r="Z470" s="303"/>
      <c r="AA470" s="303"/>
      <c r="AB470" s="303"/>
      <c r="AC470" s="303"/>
      <c r="AD470" s="311"/>
      <c r="AE470" s="311"/>
      <c r="AF470" s="311"/>
      <c r="AG470" s="311"/>
      <c r="AH470" s="311"/>
      <c r="AJ470" s="286"/>
      <c r="AK470" s="213"/>
      <c r="AL470" s="311"/>
      <c r="AM470" s="311"/>
      <c r="AN470" s="311"/>
      <c r="AO470" s="311"/>
      <c r="AP470" s="229"/>
      <c r="AQ470" s="310"/>
      <c r="AR470" s="207"/>
      <c r="AS470" s="207"/>
      <c r="AT470" s="207"/>
      <c r="AU470" s="207"/>
      <c r="AV470" s="207"/>
      <c r="AW470" s="207"/>
      <c r="AX470" s="207"/>
      <c r="AY470" s="207"/>
      <c r="AZ470" s="207"/>
      <c r="BA470" s="207"/>
      <c r="BB470" s="207"/>
      <c r="BC470" s="207"/>
      <c r="BD470" s="207"/>
      <c r="BE470" s="207"/>
      <c r="BF470" s="207"/>
      <c r="BG470" s="300"/>
      <c r="BH470" s="300"/>
      <c r="BI470" s="299"/>
      <c r="BJ470" s="246"/>
      <c r="BK470" s="255"/>
      <c r="BL470" s="213"/>
      <c r="BM470" s="213"/>
      <c r="BN470" s="322"/>
      <c r="BO470" s="321"/>
      <c r="BY470" s="254"/>
      <c r="DN470" s="284"/>
      <c r="DO470" s="283"/>
      <c r="DP470" s="278"/>
      <c r="DQ470" s="282"/>
      <c r="DR470" s="281"/>
      <c r="DS470" s="280"/>
      <c r="DT470" s="279"/>
      <c r="DU470" s="278"/>
      <c r="DV470" s="194"/>
    </row>
    <row r="471" spans="1:126" ht="18.75">
      <c r="A471" s="322"/>
      <c r="B471" s="226" t="s">
        <v>11138</v>
      </c>
      <c r="C471" s="226" t="s">
        <v>11137</v>
      </c>
      <c r="D471" s="225" t="s">
        <v>11136</v>
      </c>
      <c r="E471" s="224" t="str">
        <f t="shared" si="52"/>
        <v>709968</v>
      </c>
      <c r="F471" s="322" t="s">
        <v>1154</v>
      </c>
      <c r="G471" s="220" t="s">
        <v>11132</v>
      </c>
      <c r="H471" s="223" t="s">
        <v>11088</v>
      </c>
      <c r="I471" s="223" t="s">
        <v>8670</v>
      </c>
      <c r="J471" s="225">
        <v>1</v>
      </c>
      <c r="K471" s="302">
        <v>14000</v>
      </c>
      <c r="L471" s="232">
        <f t="shared" si="53"/>
        <v>15400.000000000002</v>
      </c>
      <c r="M471" s="351" t="s">
        <v>1434</v>
      </c>
      <c r="N471" s="229"/>
      <c r="O471" s="229"/>
      <c r="P471" s="245"/>
      <c r="Q471" s="312"/>
      <c r="R471" s="382"/>
      <c r="S471" s="242"/>
      <c r="T471" s="618" t="s">
        <v>7616</v>
      </c>
      <c r="U471" s="303"/>
      <c r="V471" s="303"/>
      <c r="W471" s="303"/>
      <c r="X471" s="303"/>
      <c r="Y471" s="618"/>
      <c r="Z471" s="303"/>
      <c r="AA471" s="303"/>
      <c r="AB471" s="303"/>
      <c r="AC471" s="303"/>
      <c r="AD471" s="311"/>
      <c r="AE471" s="311"/>
      <c r="AF471" s="311"/>
      <c r="AG471" s="311"/>
      <c r="AH471" s="311"/>
      <c r="AJ471" s="286"/>
      <c r="AK471" s="213"/>
      <c r="AL471" s="311"/>
      <c r="AM471" s="311"/>
      <c r="AN471" s="311"/>
      <c r="AO471" s="311"/>
      <c r="AP471" s="229"/>
      <c r="AQ471" s="310"/>
      <c r="AR471" s="207"/>
      <c r="AS471" s="207"/>
      <c r="AT471" s="207"/>
      <c r="AU471" s="207"/>
      <c r="AV471" s="207"/>
      <c r="AW471" s="207"/>
      <c r="AX471" s="207"/>
      <c r="AY471" s="207"/>
      <c r="AZ471" s="207"/>
      <c r="BA471" s="207"/>
      <c r="BB471" s="207"/>
      <c r="BC471" s="207"/>
      <c r="BD471" s="207"/>
      <c r="BE471" s="207"/>
      <c r="BF471" s="207"/>
      <c r="BG471" s="300"/>
      <c r="BH471" s="300"/>
      <c r="BI471" s="299"/>
      <c r="BJ471" s="246"/>
      <c r="BK471" s="255"/>
      <c r="BL471" s="213"/>
      <c r="BM471" s="213"/>
      <c r="BN471" s="322"/>
      <c r="BO471" s="321"/>
      <c r="BY471" s="254"/>
      <c r="DN471" s="284"/>
      <c r="DO471" s="283"/>
      <c r="DP471" s="278"/>
      <c r="DQ471" s="282"/>
      <c r="DR471" s="281"/>
      <c r="DS471" s="280"/>
      <c r="DT471" s="279"/>
      <c r="DU471" s="278"/>
      <c r="DV471" s="194"/>
    </row>
    <row r="472" spans="1:126" ht="18.75">
      <c r="A472" s="322"/>
      <c r="B472" s="226" t="s">
        <v>11135</v>
      </c>
      <c r="C472" s="226" t="s">
        <v>11134</v>
      </c>
      <c r="D472" s="225" t="s">
        <v>11133</v>
      </c>
      <c r="E472" s="224" t="str">
        <f t="shared" si="52"/>
        <v>709975</v>
      </c>
      <c r="F472" s="322" t="s">
        <v>1154</v>
      </c>
      <c r="G472" s="220" t="s">
        <v>11132</v>
      </c>
      <c r="H472" s="223" t="s">
        <v>11088</v>
      </c>
      <c r="I472" s="223" t="s">
        <v>8663</v>
      </c>
      <c r="J472" s="225">
        <v>1</v>
      </c>
      <c r="K472" s="302">
        <v>14000</v>
      </c>
      <c r="L472" s="232">
        <f t="shared" si="53"/>
        <v>15400.000000000002</v>
      </c>
      <c r="M472" s="351" t="s">
        <v>1434</v>
      </c>
      <c r="N472" s="229"/>
      <c r="O472" s="229"/>
      <c r="P472" s="245"/>
      <c r="Q472" s="312"/>
      <c r="R472" s="382"/>
      <c r="S472" s="242"/>
      <c r="T472" s="618" t="s">
        <v>7616</v>
      </c>
      <c r="U472" s="303"/>
      <c r="V472" s="303"/>
      <c r="W472" s="303"/>
      <c r="X472" s="303"/>
      <c r="Y472" s="618"/>
      <c r="Z472" s="303"/>
      <c r="AA472" s="303"/>
      <c r="AB472" s="303"/>
      <c r="AC472" s="303"/>
      <c r="AD472" s="311"/>
      <c r="AE472" s="311"/>
      <c r="AF472" s="311"/>
      <c r="AG472" s="311"/>
      <c r="AH472" s="311"/>
      <c r="AJ472" s="286"/>
      <c r="AK472" s="213"/>
      <c r="AL472" s="311"/>
      <c r="AM472" s="311"/>
      <c r="AN472" s="311"/>
      <c r="AO472" s="311"/>
      <c r="AP472" s="229"/>
      <c r="AQ472" s="310"/>
      <c r="AR472" s="207"/>
      <c r="AS472" s="207"/>
      <c r="AT472" s="207"/>
      <c r="AU472" s="207"/>
      <c r="AV472" s="207"/>
      <c r="AW472" s="207"/>
      <c r="AX472" s="207"/>
      <c r="AY472" s="207"/>
      <c r="AZ472" s="207"/>
      <c r="BA472" s="207"/>
      <c r="BB472" s="207"/>
      <c r="BC472" s="207"/>
      <c r="BD472" s="207"/>
      <c r="BE472" s="207"/>
      <c r="BF472" s="207"/>
      <c r="BG472" s="300"/>
      <c r="BH472" s="300"/>
      <c r="BI472" s="299"/>
      <c r="BJ472" s="246"/>
      <c r="BK472" s="255"/>
      <c r="BL472" s="213"/>
      <c r="BM472" s="213"/>
      <c r="BN472" s="322"/>
      <c r="BO472" s="321"/>
      <c r="BY472" s="254"/>
      <c r="DN472" s="284"/>
      <c r="DO472" s="283"/>
      <c r="DP472" s="278"/>
      <c r="DQ472" s="282"/>
      <c r="DR472" s="281"/>
      <c r="DS472" s="280"/>
      <c r="DT472" s="279"/>
      <c r="DU472" s="278"/>
      <c r="DV472" s="194"/>
    </row>
    <row r="473" spans="1:126" ht="18.75">
      <c r="A473" s="322"/>
      <c r="B473" s="226" t="s">
        <v>11131</v>
      </c>
      <c r="C473" s="226" t="s">
        <v>11130</v>
      </c>
      <c r="D473" s="225" t="s">
        <v>11129</v>
      </c>
      <c r="E473" s="224" t="str">
        <f t="shared" si="52"/>
        <v>710049</v>
      </c>
      <c r="F473" s="322" t="s">
        <v>1154</v>
      </c>
      <c r="G473" s="220" t="s">
        <v>11122</v>
      </c>
      <c r="H473" s="223" t="s">
        <v>11121</v>
      </c>
      <c r="I473" s="223" t="s">
        <v>7680</v>
      </c>
      <c r="J473" s="225">
        <v>1</v>
      </c>
      <c r="K473" s="302">
        <v>14000</v>
      </c>
      <c r="L473" s="232">
        <f t="shared" si="53"/>
        <v>15400.000000000002</v>
      </c>
      <c r="M473" s="351" t="s">
        <v>1434</v>
      </c>
      <c r="N473" s="229"/>
      <c r="O473" s="229"/>
      <c r="P473" s="245"/>
      <c r="Q473" s="312"/>
      <c r="R473" s="382"/>
      <c r="S473" s="242"/>
      <c r="T473" s="618" t="s">
        <v>7616</v>
      </c>
      <c r="U473" s="303"/>
      <c r="V473" s="303"/>
      <c r="W473" s="303"/>
      <c r="X473" s="303"/>
      <c r="Y473" s="618"/>
      <c r="Z473" s="303"/>
      <c r="AA473" s="303"/>
      <c r="AB473" s="303"/>
      <c r="AC473" s="303"/>
      <c r="AD473" s="311"/>
      <c r="AE473" s="311"/>
      <c r="AF473" s="311"/>
      <c r="AG473" s="311"/>
      <c r="AH473" s="311"/>
      <c r="AJ473" s="286"/>
      <c r="AK473" s="213"/>
      <c r="AL473" s="311"/>
      <c r="AM473" s="311"/>
      <c r="AN473" s="311"/>
      <c r="AO473" s="311"/>
      <c r="AP473" s="229"/>
      <c r="AQ473" s="310"/>
      <c r="AR473" s="207"/>
      <c r="AS473" s="207"/>
      <c r="AT473" s="207"/>
      <c r="AU473" s="207"/>
      <c r="AV473" s="207"/>
      <c r="AW473" s="207"/>
      <c r="AX473" s="207"/>
      <c r="AY473" s="207"/>
      <c r="AZ473" s="207"/>
      <c r="BA473" s="207"/>
      <c r="BB473" s="207"/>
      <c r="BC473" s="207"/>
      <c r="BD473" s="207"/>
      <c r="BE473" s="207"/>
      <c r="BF473" s="207"/>
      <c r="BG473" s="300"/>
      <c r="BH473" s="300"/>
      <c r="BI473" s="299"/>
      <c r="BJ473" s="246"/>
      <c r="BK473" s="255"/>
      <c r="BL473" s="213"/>
      <c r="BM473" s="213"/>
      <c r="BN473" s="322"/>
      <c r="BO473" s="321"/>
      <c r="BY473" s="254"/>
      <c r="DN473" s="284"/>
      <c r="DO473" s="283"/>
      <c r="DP473" s="278"/>
      <c r="DQ473" s="282"/>
      <c r="DR473" s="281"/>
      <c r="DS473" s="280"/>
      <c r="DT473" s="279"/>
      <c r="DU473" s="278"/>
      <c r="DV473" s="194"/>
    </row>
    <row r="474" spans="1:126" ht="18.75">
      <c r="A474" s="322"/>
      <c r="B474" s="226" t="s">
        <v>11128</v>
      </c>
      <c r="C474" s="226" t="s">
        <v>11127</v>
      </c>
      <c r="D474" s="225" t="s">
        <v>11126</v>
      </c>
      <c r="E474" s="224" t="str">
        <f t="shared" si="52"/>
        <v>710025</v>
      </c>
      <c r="F474" s="322" t="s">
        <v>1154</v>
      </c>
      <c r="G474" s="220" t="s">
        <v>11122</v>
      </c>
      <c r="H474" s="223" t="s">
        <v>11121</v>
      </c>
      <c r="I474" s="223" t="s">
        <v>7437</v>
      </c>
      <c r="J474" s="225">
        <v>1</v>
      </c>
      <c r="K474" s="302">
        <v>14000</v>
      </c>
      <c r="L474" s="232">
        <f t="shared" si="53"/>
        <v>15400.000000000002</v>
      </c>
      <c r="M474" s="351" t="s">
        <v>1434</v>
      </c>
      <c r="N474" s="229"/>
      <c r="O474" s="229"/>
      <c r="P474" s="245"/>
      <c r="Q474" s="312"/>
      <c r="R474" s="382"/>
      <c r="S474" s="242"/>
      <c r="T474" s="618" t="s">
        <v>9489</v>
      </c>
      <c r="U474" s="303"/>
      <c r="V474" s="303"/>
      <c r="W474" s="303"/>
      <c r="X474" s="303"/>
      <c r="Y474" s="618"/>
      <c r="Z474" s="303"/>
      <c r="AA474" s="303"/>
      <c r="AB474" s="303"/>
      <c r="AC474" s="303"/>
      <c r="AD474" s="311"/>
      <c r="AE474" s="311"/>
      <c r="AF474" s="311"/>
      <c r="AG474" s="311"/>
      <c r="AH474" s="311"/>
      <c r="AJ474" s="286"/>
      <c r="AK474" s="213"/>
      <c r="AL474" s="311"/>
      <c r="AM474" s="311"/>
      <c r="AN474" s="311"/>
      <c r="AO474" s="311"/>
      <c r="AP474" s="229"/>
      <c r="AQ474" s="310"/>
      <c r="AR474" s="207"/>
      <c r="AS474" s="207"/>
      <c r="AT474" s="207"/>
      <c r="AU474" s="207"/>
      <c r="AV474" s="207"/>
      <c r="AW474" s="207"/>
      <c r="AX474" s="207"/>
      <c r="AY474" s="207"/>
      <c r="AZ474" s="207"/>
      <c r="BA474" s="207"/>
      <c r="BB474" s="207"/>
      <c r="BC474" s="207"/>
      <c r="BD474" s="207"/>
      <c r="BE474" s="207"/>
      <c r="BF474" s="207"/>
      <c r="BG474" s="300"/>
      <c r="BH474" s="300"/>
      <c r="BI474" s="299"/>
      <c r="BJ474" s="246"/>
      <c r="BK474" s="255"/>
      <c r="BL474" s="213"/>
      <c r="BM474" s="213"/>
      <c r="BN474" s="322"/>
      <c r="BO474" s="321"/>
      <c r="BY474" s="254"/>
      <c r="DN474" s="284"/>
      <c r="DO474" s="283"/>
      <c r="DP474" s="278"/>
      <c r="DQ474" s="282"/>
      <c r="DR474" s="281"/>
      <c r="DS474" s="280"/>
      <c r="DT474" s="279"/>
      <c r="DU474" s="278"/>
      <c r="DV474" s="194"/>
    </row>
    <row r="475" spans="1:126" ht="18.75">
      <c r="A475" s="322"/>
      <c r="B475" s="226" t="s">
        <v>11125</v>
      </c>
      <c r="C475" s="226" t="s">
        <v>11124</v>
      </c>
      <c r="D475" s="225" t="s">
        <v>11123</v>
      </c>
      <c r="E475" s="224" t="str">
        <f t="shared" si="52"/>
        <v>710032</v>
      </c>
      <c r="F475" s="322" t="s">
        <v>1154</v>
      </c>
      <c r="G475" s="220" t="s">
        <v>11122</v>
      </c>
      <c r="H475" s="223" t="s">
        <v>11121</v>
      </c>
      <c r="I475" s="223" t="s">
        <v>8663</v>
      </c>
      <c r="J475" s="225">
        <v>1</v>
      </c>
      <c r="K475" s="302">
        <v>14000</v>
      </c>
      <c r="L475" s="232">
        <f t="shared" si="53"/>
        <v>15400.000000000002</v>
      </c>
      <c r="M475" s="351" t="s">
        <v>1434</v>
      </c>
      <c r="N475" s="229"/>
      <c r="O475" s="229"/>
      <c r="P475" s="245"/>
      <c r="Q475" s="312"/>
      <c r="R475" s="382"/>
      <c r="S475" s="242"/>
      <c r="T475" s="618" t="s">
        <v>9489</v>
      </c>
      <c r="U475" s="303"/>
      <c r="V475" s="303"/>
      <c r="W475" s="303"/>
      <c r="X475" s="303"/>
      <c r="Y475" s="618"/>
      <c r="Z475" s="303"/>
      <c r="AA475" s="303"/>
      <c r="AB475" s="303"/>
      <c r="AC475" s="303"/>
      <c r="AD475" s="311"/>
      <c r="AE475" s="311"/>
      <c r="AF475" s="311"/>
      <c r="AG475" s="311"/>
      <c r="AH475" s="311"/>
      <c r="AJ475" s="286"/>
      <c r="AK475" s="213"/>
      <c r="AL475" s="311"/>
      <c r="AM475" s="311"/>
      <c r="AN475" s="311"/>
      <c r="AO475" s="311"/>
      <c r="AP475" s="229"/>
      <c r="AQ475" s="310"/>
      <c r="AR475" s="207"/>
      <c r="AS475" s="207"/>
      <c r="AT475" s="207"/>
      <c r="AU475" s="207"/>
      <c r="AV475" s="207"/>
      <c r="AW475" s="207"/>
      <c r="AX475" s="207"/>
      <c r="AY475" s="207"/>
      <c r="AZ475" s="207"/>
      <c r="BA475" s="207"/>
      <c r="BB475" s="207"/>
      <c r="BC475" s="207"/>
      <c r="BD475" s="207"/>
      <c r="BE475" s="207"/>
      <c r="BF475" s="207"/>
      <c r="BG475" s="300"/>
      <c r="BH475" s="300"/>
      <c r="BI475" s="299"/>
      <c r="BJ475" s="246"/>
      <c r="BK475" s="255"/>
      <c r="BL475" s="213"/>
      <c r="BM475" s="213"/>
      <c r="BN475" s="322"/>
      <c r="BO475" s="321"/>
      <c r="BY475" s="254"/>
      <c r="DN475" s="284"/>
      <c r="DO475" s="283"/>
      <c r="DP475" s="278"/>
      <c r="DQ475" s="282"/>
      <c r="DR475" s="281"/>
      <c r="DS475" s="280"/>
      <c r="DT475" s="279"/>
      <c r="DU475" s="278"/>
      <c r="DV475" s="194"/>
    </row>
    <row r="476" spans="1:126" ht="18.75">
      <c r="A476" s="322"/>
      <c r="B476" s="226" t="s">
        <v>11120</v>
      </c>
      <c r="C476" s="226" t="s">
        <v>11119</v>
      </c>
      <c r="D476" s="225" t="s">
        <v>11118</v>
      </c>
      <c r="E476" s="224" t="str">
        <f t="shared" si="52"/>
        <v>710070</v>
      </c>
      <c r="F476" s="322" t="s">
        <v>1154</v>
      </c>
      <c r="G476" s="220" t="s">
        <v>11111</v>
      </c>
      <c r="H476" s="223" t="s">
        <v>11110</v>
      </c>
      <c r="I476" s="223" t="s">
        <v>7680</v>
      </c>
      <c r="J476" s="225">
        <v>1</v>
      </c>
      <c r="K476" s="302">
        <v>14000</v>
      </c>
      <c r="L476" s="232">
        <f t="shared" si="53"/>
        <v>15400.000000000002</v>
      </c>
      <c r="M476" s="351" t="s">
        <v>1434</v>
      </c>
      <c r="N476" s="229"/>
      <c r="O476" s="229"/>
      <c r="P476" s="245"/>
      <c r="Q476" s="312"/>
      <c r="R476" s="382"/>
      <c r="S476" s="242"/>
      <c r="T476" s="618" t="s">
        <v>9489</v>
      </c>
      <c r="U476" s="303"/>
      <c r="V476" s="303"/>
      <c r="W476" s="303"/>
      <c r="X476" s="303"/>
      <c r="Y476" s="618"/>
      <c r="Z476" s="303"/>
      <c r="AA476" s="303"/>
      <c r="AB476" s="303"/>
      <c r="AC476" s="303"/>
      <c r="AD476" s="311"/>
      <c r="AE476" s="311"/>
      <c r="AF476" s="311"/>
      <c r="AG476" s="311"/>
      <c r="AH476" s="311"/>
      <c r="AJ476" s="286"/>
      <c r="AK476" s="213"/>
      <c r="AL476" s="311"/>
      <c r="AM476" s="311"/>
      <c r="AN476" s="311"/>
      <c r="AO476" s="311"/>
      <c r="AP476" s="229"/>
      <c r="AQ476" s="310"/>
      <c r="AR476" s="207"/>
      <c r="AS476" s="207"/>
      <c r="AT476" s="207"/>
      <c r="AU476" s="207"/>
      <c r="AV476" s="207"/>
      <c r="AW476" s="207"/>
      <c r="AX476" s="207"/>
      <c r="AY476" s="207"/>
      <c r="AZ476" s="207"/>
      <c r="BA476" s="207"/>
      <c r="BB476" s="207"/>
      <c r="BC476" s="207"/>
      <c r="BD476" s="207"/>
      <c r="BE476" s="207"/>
      <c r="BF476" s="207"/>
      <c r="BG476" s="300"/>
      <c r="BH476" s="300"/>
      <c r="BI476" s="299"/>
      <c r="BJ476" s="246"/>
      <c r="BK476" s="255"/>
      <c r="BL476" s="213"/>
      <c r="BM476" s="213"/>
      <c r="BN476" s="322"/>
      <c r="BO476" s="321"/>
      <c r="BY476" s="254"/>
      <c r="DN476" s="284"/>
      <c r="DO476" s="283"/>
      <c r="DP476" s="278"/>
      <c r="DQ476" s="282"/>
      <c r="DR476" s="281"/>
      <c r="DS476" s="280"/>
      <c r="DT476" s="279"/>
      <c r="DU476" s="278"/>
      <c r="DV476" s="194"/>
    </row>
    <row r="477" spans="1:126" ht="18.75">
      <c r="A477" s="322"/>
      <c r="B477" s="226" t="s">
        <v>11117</v>
      </c>
      <c r="C477" s="226" t="s">
        <v>11116</v>
      </c>
      <c r="D477" s="225" t="s">
        <v>11115</v>
      </c>
      <c r="E477" s="224" t="str">
        <f t="shared" si="52"/>
        <v>710056</v>
      </c>
      <c r="F477" s="322" t="s">
        <v>1154</v>
      </c>
      <c r="G477" s="220" t="s">
        <v>11111</v>
      </c>
      <c r="H477" s="223" t="s">
        <v>11110</v>
      </c>
      <c r="I477" s="223" t="s">
        <v>8670</v>
      </c>
      <c r="J477" s="225">
        <v>1</v>
      </c>
      <c r="K477" s="302">
        <v>14000</v>
      </c>
      <c r="L477" s="232">
        <f t="shared" si="53"/>
        <v>15400.000000000002</v>
      </c>
      <c r="M477" s="351" t="s">
        <v>1434</v>
      </c>
      <c r="N477" s="229"/>
      <c r="O477" s="229"/>
      <c r="P477" s="245"/>
      <c r="Q477" s="312"/>
      <c r="R477" s="382"/>
      <c r="S477" s="242"/>
      <c r="T477" s="618" t="s">
        <v>9489</v>
      </c>
      <c r="U477" s="303"/>
      <c r="V477" s="303"/>
      <c r="W477" s="303"/>
      <c r="X477" s="303"/>
      <c r="Y477" s="618"/>
      <c r="Z477" s="303"/>
      <c r="AA477" s="303"/>
      <c r="AB477" s="303"/>
      <c r="AC477" s="303"/>
      <c r="AD477" s="311"/>
      <c r="AE477" s="311"/>
      <c r="AF477" s="311"/>
      <c r="AG477" s="311"/>
      <c r="AH477" s="311"/>
      <c r="AJ477" s="286"/>
      <c r="AK477" s="213"/>
      <c r="AL477" s="311"/>
      <c r="AM477" s="311"/>
      <c r="AN477" s="311"/>
      <c r="AO477" s="311"/>
      <c r="AP477" s="229"/>
      <c r="AQ477" s="310"/>
      <c r="AR477" s="207"/>
      <c r="AS477" s="207"/>
      <c r="AT477" s="207"/>
      <c r="AU477" s="207"/>
      <c r="AV477" s="207"/>
      <c r="AW477" s="207"/>
      <c r="AX477" s="207"/>
      <c r="AY477" s="207"/>
      <c r="AZ477" s="207"/>
      <c r="BA477" s="207"/>
      <c r="BB477" s="207"/>
      <c r="BC477" s="207"/>
      <c r="BD477" s="207"/>
      <c r="BE477" s="207"/>
      <c r="BF477" s="207"/>
      <c r="BG477" s="300"/>
      <c r="BH477" s="300"/>
      <c r="BI477" s="299"/>
      <c r="BJ477" s="246"/>
      <c r="BK477" s="255"/>
      <c r="BL477" s="213"/>
      <c r="BM477" s="213"/>
      <c r="BN477" s="322"/>
      <c r="BO477" s="321"/>
      <c r="BY477" s="254"/>
      <c r="DN477" s="284"/>
      <c r="DO477" s="283"/>
      <c r="DP477" s="278"/>
      <c r="DQ477" s="282"/>
      <c r="DR477" s="281"/>
      <c r="DS477" s="280"/>
      <c r="DT477" s="279"/>
      <c r="DU477" s="278"/>
      <c r="DV477" s="194"/>
    </row>
    <row r="478" spans="1:126" ht="18.75">
      <c r="A478" s="322"/>
      <c r="B478" s="226" t="s">
        <v>11114</v>
      </c>
      <c r="C478" s="226" t="s">
        <v>11113</v>
      </c>
      <c r="D478" s="225" t="s">
        <v>11112</v>
      </c>
      <c r="E478" s="224" t="str">
        <f t="shared" si="52"/>
        <v>710063</v>
      </c>
      <c r="F478" s="322" t="s">
        <v>1154</v>
      </c>
      <c r="G478" s="220" t="s">
        <v>11111</v>
      </c>
      <c r="H478" s="223" t="s">
        <v>11110</v>
      </c>
      <c r="I478" s="223" t="s">
        <v>8663</v>
      </c>
      <c r="J478" s="225">
        <v>1</v>
      </c>
      <c r="K478" s="302">
        <v>14000</v>
      </c>
      <c r="L478" s="232">
        <f t="shared" si="53"/>
        <v>15400.000000000002</v>
      </c>
      <c r="M478" s="351" t="s">
        <v>1434</v>
      </c>
      <c r="N478" s="229"/>
      <c r="O478" s="229"/>
      <c r="P478" s="245"/>
      <c r="Q478" s="312"/>
      <c r="R478" s="382"/>
      <c r="S478" s="242"/>
      <c r="T478" s="618" t="s">
        <v>9489</v>
      </c>
      <c r="U478" s="303"/>
      <c r="V478" s="303"/>
      <c r="W478" s="303"/>
      <c r="X478" s="303"/>
      <c r="Y478" s="618"/>
      <c r="Z478" s="303"/>
      <c r="AA478" s="303"/>
      <c r="AB478" s="303"/>
      <c r="AC478" s="303"/>
      <c r="AD478" s="311"/>
      <c r="AE478" s="311"/>
      <c r="AF478" s="311"/>
      <c r="AG478" s="311"/>
      <c r="AH478" s="311"/>
      <c r="AJ478" s="286"/>
      <c r="AK478" s="213"/>
      <c r="AL478" s="311"/>
      <c r="AM478" s="311"/>
      <c r="AN478" s="311"/>
      <c r="AO478" s="311"/>
      <c r="AP478" s="229"/>
      <c r="AQ478" s="310"/>
      <c r="AR478" s="207"/>
      <c r="AS478" s="207"/>
      <c r="AT478" s="207"/>
      <c r="AU478" s="207"/>
      <c r="AV478" s="207"/>
      <c r="AW478" s="207"/>
      <c r="AX478" s="207"/>
      <c r="AY478" s="207"/>
      <c r="AZ478" s="207"/>
      <c r="BA478" s="207"/>
      <c r="BB478" s="207"/>
      <c r="BC478" s="207"/>
      <c r="BD478" s="207"/>
      <c r="BE478" s="207"/>
      <c r="BF478" s="207"/>
      <c r="BG478" s="300"/>
      <c r="BH478" s="300"/>
      <c r="BI478" s="299"/>
      <c r="BJ478" s="246"/>
      <c r="BK478" s="255"/>
      <c r="BL478" s="213"/>
      <c r="BM478" s="213"/>
      <c r="BN478" s="322"/>
      <c r="BO478" s="321"/>
      <c r="BY478" s="254"/>
      <c r="DN478" s="284"/>
      <c r="DO478" s="283"/>
      <c r="DP478" s="278"/>
      <c r="DQ478" s="282"/>
      <c r="DR478" s="281"/>
      <c r="DS478" s="280"/>
      <c r="DT478" s="279"/>
      <c r="DU478" s="278"/>
      <c r="DV478" s="194"/>
    </row>
    <row r="479" spans="1:126" ht="18.75">
      <c r="A479" s="322"/>
      <c r="B479" s="226" t="s">
        <v>11109</v>
      </c>
      <c r="C479" s="226" t="s">
        <v>11108</v>
      </c>
      <c r="D479" s="225" t="s">
        <v>11107</v>
      </c>
      <c r="E479" s="224" t="str">
        <f t="shared" si="52"/>
        <v>710100</v>
      </c>
      <c r="F479" s="322" t="s">
        <v>1154</v>
      </c>
      <c r="G479" s="220" t="s">
        <v>11100</v>
      </c>
      <c r="H479" s="223" t="s">
        <v>11099</v>
      </c>
      <c r="I479" s="223" t="s">
        <v>7680</v>
      </c>
      <c r="J479" s="225">
        <v>1</v>
      </c>
      <c r="K479" s="302">
        <v>14000</v>
      </c>
      <c r="L479" s="232">
        <f t="shared" si="53"/>
        <v>15400.000000000002</v>
      </c>
      <c r="M479" s="351" t="s">
        <v>1434</v>
      </c>
      <c r="N479" s="229"/>
      <c r="O479" s="229"/>
      <c r="P479" s="245"/>
      <c r="Q479" s="312"/>
      <c r="R479" s="382"/>
      <c r="S479" s="242"/>
      <c r="T479" s="618" t="s">
        <v>9489</v>
      </c>
      <c r="U479" s="303"/>
      <c r="V479" s="303"/>
      <c r="W479" s="303"/>
      <c r="X479" s="303"/>
      <c r="Y479" s="618"/>
      <c r="Z479" s="303"/>
      <c r="AA479" s="303"/>
      <c r="AB479" s="303"/>
      <c r="AC479" s="303"/>
      <c r="AD479" s="311"/>
      <c r="AE479" s="311"/>
      <c r="AF479" s="311"/>
      <c r="AG479" s="311"/>
      <c r="AH479" s="311"/>
      <c r="AJ479" s="286"/>
      <c r="AK479" s="213"/>
      <c r="AL479" s="311"/>
      <c r="AM479" s="311"/>
      <c r="AN479" s="311"/>
      <c r="AO479" s="311"/>
      <c r="AP479" s="229"/>
      <c r="AQ479" s="310"/>
      <c r="AR479" s="207"/>
      <c r="AS479" s="207"/>
      <c r="AT479" s="207"/>
      <c r="AU479" s="207"/>
      <c r="AV479" s="207"/>
      <c r="AW479" s="207"/>
      <c r="AX479" s="207"/>
      <c r="AY479" s="207"/>
      <c r="AZ479" s="207"/>
      <c r="BA479" s="207"/>
      <c r="BB479" s="207"/>
      <c r="BC479" s="207"/>
      <c r="BD479" s="207"/>
      <c r="BE479" s="207"/>
      <c r="BF479" s="207"/>
      <c r="BG479" s="300"/>
      <c r="BH479" s="300"/>
      <c r="BI479" s="299"/>
      <c r="BJ479" s="246"/>
      <c r="BK479" s="255"/>
      <c r="BL479" s="213"/>
      <c r="BM479" s="213"/>
      <c r="BN479" s="322"/>
      <c r="BO479" s="321"/>
      <c r="BY479" s="254"/>
      <c r="DN479" s="284"/>
      <c r="DO479" s="283"/>
      <c r="DP479" s="278"/>
      <c r="DQ479" s="282"/>
      <c r="DR479" s="281"/>
      <c r="DS479" s="280"/>
      <c r="DT479" s="279"/>
      <c r="DU479" s="278"/>
      <c r="DV479" s="194"/>
    </row>
    <row r="480" spans="1:126" ht="18.75">
      <c r="A480" s="322"/>
      <c r="B480" s="226" t="s">
        <v>11106</v>
      </c>
      <c r="C480" s="226" t="s">
        <v>11105</v>
      </c>
      <c r="D480" s="225" t="s">
        <v>11104</v>
      </c>
      <c r="E480" s="224" t="str">
        <f t="shared" si="52"/>
        <v>710087</v>
      </c>
      <c r="F480" s="322" t="s">
        <v>1154</v>
      </c>
      <c r="G480" s="220" t="s">
        <v>11100</v>
      </c>
      <c r="H480" s="223" t="s">
        <v>11099</v>
      </c>
      <c r="I480" s="223" t="s">
        <v>8670</v>
      </c>
      <c r="J480" s="225">
        <v>1</v>
      </c>
      <c r="K480" s="302">
        <v>14000</v>
      </c>
      <c r="L480" s="232">
        <f t="shared" si="53"/>
        <v>15400.000000000002</v>
      </c>
      <c r="M480" s="351" t="s">
        <v>1434</v>
      </c>
      <c r="N480" s="229"/>
      <c r="O480" s="229"/>
      <c r="P480" s="245"/>
      <c r="Q480" s="312"/>
      <c r="R480" s="382"/>
      <c r="S480" s="242"/>
      <c r="T480" s="618" t="s">
        <v>9489</v>
      </c>
      <c r="U480" s="303"/>
      <c r="V480" s="303"/>
      <c r="W480" s="303"/>
      <c r="X480" s="303"/>
      <c r="Y480" s="618"/>
      <c r="Z480" s="303"/>
      <c r="AA480" s="303"/>
      <c r="AB480" s="303"/>
      <c r="AC480" s="303"/>
      <c r="AD480" s="311"/>
      <c r="AE480" s="311"/>
      <c r="AF480" s="311"/>
      <c r="AG480" s="311"/>
      <c r="AH480" s="311"/>
      <c r="AJ480" s="286"/>
      <c r="AK480" s="213"/>
      <c r="AL480" s="311"/>
      <c r="AM480" s="311"/>
      <c r="AN480" s="311"/>
      <c r="AO480" s="311"/>
      <c r="AP480" s="229"/>
      <c r="AQ480" s="310"/>
      <c r="AR480" s="207"/>
      <c r="AS480" s="207"/>
      <c r="AT480" s="207"/>
      <c r="AU480" s="207"/>
      <c r="AV480" s="207"/>
      <c r="AW480" s="207"/>
      <c r="AX480" s="207"/>
      <c r="AY480" s="207"/>
      <c r="AZ480" s="207"/>
      <c r="BA480" s="207"/>
      <c r="BB480" s="207"/>
      <c r="BC480" s="207"/>
      <c r="BD480" s="207"/>
      <c r="BE480" s="207"/>
      <c r="BF480" s="207"/>
      <c r="BG480" s="300"/>
      <c r="BH480" s="300"/>
      <c r="BI480" s="299"/>
      <c r="BJ480" s="246"/>
      <c r="BK480" s="255"/>
      <c r="BL480" s="213"/>
      <c r="BM480" s="213"/>
      <c r="BN480" s="322"/>
      <c r="BO480" s="321"/>
      <c r="BY480" s="254"/>
      <c r="DN480" s="284"/>
      <c r="DO480" s="283"/>
      <c r="DP480" s="278"/>
      <c r="DQ480" s="282"/>
      <c r="DR480" s="281"/>
      <c r="DS480" s="280"/>
      <c r="DT480" s="279"/>
      <c r="DU480" s="278"/>
      <c r="DV480" s="194"/>
    </row>
    <row r="481" spans="1:126" ht="18.75">
      <c r="A481" s="322"/>
      <c r="B481" s="226" t="s">
        <v>11103</v>
      </c>
      <c r="C481" s="226" t="s">
        <v>11102</v>
      </c>
      <c r="D481" s="225" t="s">
        <v>11101</v>
      </c>
      <c r="E481" s="224" t="str">
        <f t="shared" si="52"/>
        <v>710094</v>
      </c>
      <c r="F481" s="322" t="s">
        <v>1154</v>
      </c>
      <c r="G481" s="220" t="s">
        <v>11100</v>
      </c>
      <c r="H481" s="223" t="s">
        <v>11099</v>
      </c>
      <c r="I481" s="223" t="s">
        <v>8663</v>
      </c>
      <c r="J481" s="225">
        <v>1</v>
      </c>
      <c r="K481" s="302">
        <v>14000</v>
      </c>
      <c r="L481" s="232">
        <f t="shared" si="53"/>
        <v>15400.000000000002</v>
      </c>
      <c r="M481" s="351" t="s">
        <v>1434</v>
      </c>
      <c r="N481" s="229"/>
      <c r="O481" s="229"/>
      <c r="P481" s="245"/>
      <c r="Q481" s="312"/>
      <c r="R481" s="382"/>
      <c r="S481" s="242"/>
      <c r="T481" s="618" t="s">
        <v>9489</v>
      </c>
      <c r="U481" s="303"/>
      <c r="V481" s="303"/>
      <c r="W481" s="303"/>
      <c r="X481" s="303"/>
      <c r="Y481" s="618"/>
      <c r="Z481" s="303"/>
      <c r="AA481" s="303"/>
      <c r="AB481" s="303"/>
      <c r="AC481" s="303"/>
      <c r="AD481" s="311"/>
      <c r="AE481" s="311"/>
      <c r="AF481" s="311"/>
      <c r="AG481" s="311"/>
      <c r="AH481" s="311"/>
      <c r="AJ481" s="286"/>
      <c r="AK481" s="213"/>
      <c r="AL481" s="311"/>
      <c r="AM481" s="311"/>
      <c r="AN481" s="311"/>
      <c r="AO481" s="311"/>
      <c r="AP481" s="229"/>
      <c r="AQ481" s="310"/>
      <c r="AR481" s="207"/>
      <c r="AS481" s="207"/>
      <c r="AT481" s="207"/>
      <c r="AU481" s="207"/>
      <c r="AV481" s="207"/>
      <c r="AW481" s="207"/>
      <c r="AX481" s="207"/>
      <c r="AY481" s="207"/>
      <c r="AZ481" s="207"/>
      <c r="BA481" s="207"/>
      <c r="BB481" s="207"/>
      <c r="BC481" s="207"/>
      <c r="BD481" s="207"/>
      <c r="BE481" s="207"/>
      <c r="BF481" s="207"/>
      <c r="BG481" s="300"/>
      <c r="BH481" s="300"/>
      <c r="BI481" s="299"/>
      <c r="BJ481" s="246"/>
      <c r="BK481" s="255"/>
      <c r="BL481" s="213"/>
      <c r="BM481" s="213"/>
      <c r="BN481" s="322"/>
      <c r="BO481" s="321"/>
      <c r="BY481" s="254"/>
      <c r="DN481" s="284"/>
      <c r="DO481" s="283"/>
      <c r="DP481" s="278"/>
      <c r="DQ481" s="282"/>
      <c r="DR481" s="281"/>
      <c r="DS481" s="280"/>
      <c r="DT481" s="279"/>
      <c r="DU481" s="278"/>
      <c r="DV481" s="194"/>
    </row>
    <row r="482" spans="1:126" ht="18.75">
      <c r="A482" s="322"/>
      <c r="B482" s="226" t="s">
        <v>11098</v>
      </c>
      <c r="C482" s="226" t="s">
        <v>11097</v>
      </c>
      <c r="D482" s="225" t="s">
        <v>11096</v>
      </c>
      <c r="E482" s="224" t="str">
        <f t="shared" si="52"/>
        <v>710131</v>
      </c>
      <c r="F482" s="322" t="s">
        <v>1154</v>
      </c>
      <c r="G482" s="220" t="s">
        <v>11089</v>
      </c>
      <c r="H482" s="223" t="s">
        <v>11088</v>
      </c>
      <c r="I482" s="223" t="s">
        <v>7680</v>
      </c>
      <c r="J482" s="225">
        <v>1</v>
      </c>
      <c r="K482" s="302">
        <v>14000</v>
      </c>
      <c r="L482" s="232">
        <f t="shared" si="53"/>
        <v>15400.000000000002</v>
      </c>
      <c r="M482" s="351" t="s">
        <v>1434</v>
      </c>
      <c r="N482" s="229"/>
      <c r="O482" s="229"/>
      <c r="P482" s="245"/>
      <c r="Q482" s="312"/>
      <c r="R482" s="382"/>
      <c r="S482" s="242"/>
      <c r="T482" s="618" t="s">
        <v>9489</v>
      </c>
      <c r="U482" s="303"/>
      <c r="V482" s="303"/>
      <c r="W482" s="303"/>
      <c r="X482" s="303"/>
      <c r="Y482" s="618"/>
      <c r="Z482" s="303"/>
      <c r="AA482" s="303"/>
      <c r="AB482" s="303"/>
      <c r="AC482" s="303"/>
      <c r="AD482" s="311"/>
      <c r="AE482" s="311"/>
      <c r="AF482" s="311"/>
      <c r="AG482" s="311"/>
      <c r="AH482" s="311"/>
      <c r="AJ482" s="286"/>
      <c r="AK482" s="213"/>
      <c r="AL482" s="311"/>
      <c r="AM482" s="311"/>
      <c r="AN482" s="311"/>
      <c r="AO482" s="311"/>
      <c r="AP482" s="229"/>
      <c r="AQ482" s="310"/>
      <c r="AR482" s="207"/>
      <c r="AS482" s="207"/>
      <c r="AT482" s="207"/>
      <c r="AU482" s="207"/>
      <c r="AV482" s="207"/>
      <c r="AW482" s="207"/>
      <c r="AX482" s="207"/>
      <c r="AY482" s="207"/>
      <c r="AZ482" s="207"/>
      <c r="BA482" s="207"/>
      <c r="BB482" s="207"/>
      <c r="BC482" s="207"/>
      <c r="BD482" s="207"/>
      <c r="BE482" s="207"/>
      <c r="BF482" s="207"/>
      <c r="BG482" s="300"/>
      <c r="BH482" s="300"/>
      <c r="BI482" s="299"/>
      <c r="BJ482" s="246"/>
      <c r="BK482" s="255"/>
      <c r="BL482" s="213"/>
      <c r="BM482" s="213"/>
      <c r="BN482" s="322"/>
      <c r="BO482" s="321"/>
      <c r="BY482" s="254"/>
      <c r="DN482" s="284"/>
      <c r="DO482" s="283"/>
      <c r="DP482" s="278"/>
      <c r="DQ482" s="282"/>
      <c r="DR482" s="281"/>
      <c r="DS482" s="280"/>
      <c r="DT482" s="279"/>
      <c r="DU482" s="278"/>
      <c r="DV482" s="194"/>
    </row>
    <row r="483" spans="1:126" ht="18.75">
      <c r="A483" s="322"/>
      <c r="B483" s="226" t="s">
        <v>11095</v>
      </c>
      <c r="C483" s="226" t="s">
        <v>11094</v>
      </c>
      <c r="D483" s="225" t="s">
        <v>11093</v>
      </c>
      <c r="E483" s="224" t="str">
        <f t="shared" si="52"/>
        <v>710117</v>
      </c>
      <c r="F483" s="322" t="s">
        <v>1154</v>
      </c>
      <c r="G483" s="220" t="s">
        <v>11089</v>
      </c>
      <c r="H483" s="223" t="s">
        <v>11088</v>
      </c>
      <c r="I483" s="223" t="s">
        <v>8670</v>
      </c>
      <c r="J483" s="225">
        <v>1</v>
      </c>
      <c r="K483" s="302">
        <v>14000</v>
      </c>
      <c r="L483" s="232">
        <f t="shared" si="53"/>
        <v>15400.000000000002</v>
      </c>
      <c r="M483" s="351" t="s">
        <v>1434</v>
      </c>
      <c r="N483" s="229"/>
      <c r="O483" s="229"/>
      <c r="P483" s="245"/>
      <c r="Q483" s="312"/>
      <c r="R483" s="382"/>
      <c r="S483" s="242"/>
      <c r="T483" s="219" t="s">
        <v>7616</v>
      </c>
      <c r="U483" s="303"/>
      <c r="V483" s="303"/>
      <c r="W483" s="303"/>
      <c r="X483" s="303"/>
      <c r="Y483" s="219"/>
      <c r="Z483" s="303"/>
      <c r="AA483" s="303"/>
      <c r="AB483" s="303"/>
      <c r="AC483" s="303"/>
      <c r="AD483" s="311"/>
      <c r="AE483" s="311"/>
      <c r="AF483" s="311"/>
      <c r="AG483" s="311"/>
      <c r="AH483" s="311"/>
      <c r="AJ483" s="286"/>
      <c r="AK483" s="213"/>
      <c r="AL483" s="311"/>
      <c r="AM483" s="311"/>
      <c r="AN483" s="311"/>
      <c r="AO483" s="311"/>
      <c r="AP483" s="229"/>
      <c r="AQ483" s="310"/>
      <c r="AR483" s="207"/>
      <c r="AS483" s="207"/>
      <c r="AT483" s="207"/>
      <c r="AU483" s="207"/>
      <c r="AV483" s="207"/>
      <c r="AW483" s="207"/>
      <c r="AX483" s="207"/>
      <c r="AY483" s="207"/>
      <c r="AZ483" s="207"/>
      <c r="BA483" s="207"/>
      <c r="BB483" s="207"/>
      <c r="BC483" s="207"/>
      <c r="BD483" s="207"/>
      <c r="BE483" s="207"/>
      <c r="BF483" s="207"/>
      <c r="BG483" s="300"/>
      <c r="BH483" s="300"/>
      <c r="BI483" s="299"/>
      <c r="BJ483" s="246"/>
      <c r="BK483" s="255"/>
      <c r="BL483" s="213"/>
      <c r="BM483" s="213"/>
      <c r="BN483" s="322"/>
      <c r="BO483" s="321"/>
      <c r="BY483" s="254"/>
      <c r="DN483" s="284"/>
      <c r="DO483" s="283"/>
      <c r="DP483" s="278"/>
      <c r="DQ483" s="282"/>
      <c r="DR483" s="281"/>
      <c r="DS483" s="280"/>
      <c r="DT483" s="279"/>
      <c r="DU483" s="278"/>
      <c r="DV483" s="194"/>
    </row>
    <row r="484" spans="1:126" ht="18.75">
      <c r="A484" s="322"/>
      <c r="B484" s="226" t="s">
        <v>11092</v>
      </c>
      <c r="C484" s="226" t="s">
        <v>11091</v>
      </c>
      <c r="D484" s="225" t="s">
        <v>11090</v>
      </c>
      <c r="E484" s="224" t="str">
        <f t="shared" si="52"/>
        <v>710124</v>
      </c>
      <c r="F484" s="322" t="s">
        <v>1154</v>
      </c>
      <c r="G484" s="220" t="s">
        <v>11089</v>
      </c>
      <c r="H484" s="223" t="s">
        <v>11088</v>
      </c>
      <c r="I484" s="223" t="s">
        <v>8663</v>
      </c>
      <c r="J484" s="225">
        <v>1</v>
      </c>
      <c r="K484" s="302">
        <v>14000</v>
      </c>
      <c r="L484" s="232">
        <f t="shared" si="53"/>
        <v>15400.000000000002</v>
      </c>
      <c r="M484" s="351" t="s">
        <v>1434</v>
      </c>
      <c r="N484" s="229"/>
      <c r="O484" s="229"/>
      <c r="P484" s="245"/>
      <c r="Q484" s="312"/>
      <c r="R484" s="382"/>
      <c r="S484" s="242"/>
      <c r="T484" s="219" t="s">
        <v>7616</v>
      </c>
      <c r="U484" s="303"/>
      <c r="V484" s="303"/>
      <c r="W484" s="303"/>
      <c r="X484" s="303"/>
      <c r="Y484" s="219"/>
      <c r="Z484" s="303"/>
      <c r="AA484" s="303"/>
      <c r="AB484" s="303"/>
      <c r="AC484" s="303"/>
      <c r="AD484" s="311"/>
      <c r="AE484" s="311"/>
      <c r="AF484" s="311"/>
      <c r="AG484" s="311"/>
      <c r="AH484" s="311"/>
      <c r="AJ484" s="286"/>
      <c r="AK484" s="213"/>
      <c r="AL484" s="311"/>
      <c r="AM484" s="311"/>
      <c r="AN484" s="311"/>
      <c r="AO484" s="311"/>
      <c r="AP484" s="229"/>
      <c r="AQ484" s="310"/>
      <c r="AR484" s="207"/>
      <c r="AS484" s="207"/>
      <c r="AT484" s="207"/>
      <c r="AU484" s="207"/>
      <c r="AV484" s="207"/>
      <c r="AW484" s="207"/>
      <c r="AX484" s="207"/>
      <c r="AY484" s="207"/>
      <c r="AZ484" s="207"/>
      <c r="BA484" s="207"/>
      <c r="BB484" s="207"/>
      <c r="BC484" s="207"/>
      <c r="BD484" s="207"/>
      <c r="BE484" s="207"/>
      <c r="BF484" s="207"/>
      <c r="BG484" s="300"/>
      <c r="BH484" s="300"/>
      <c r="BI484" s="299"/>
      <c r="BJ484" s="246"/>
      <c r="BK484" s="255"/>
      <c r="BL484" s="213"/>
      <c r="BM484" s="213"/>
      <c r="BN484" s="322"/>
      <c r="BO484" s="321"/>
      <c r="BY484" s="254"/>
      <c r="DN484" s="284"/>
      <c r="DO484" s="283"/>
      <c r="DP484" s="278"/>
      <c r="DQ484" s="282"/>
      <c r="DR484" s="281"/>
      <c r="DS484" s="280"/>
      <c r="DT484" s="279"/>
      <c r="DU484" s="278"/>
      <c r="DV484" s="194"/>
    </row>
    <row r="485" spans="1:126" ht="18.75">
      <c r="A485" s="322"/>
      <c r="B485" s="226" t="s">
        <v>11087</v>
      </c>
      <c r="C485" s="226" t="s">
        <v>11086</v>
      </c>
      <c r="D485" s="225" t="s">
        <v>11085</v>
      </c>
      <c r="E485" s="224" t="str">
        <f t="shared" si="52"/>
        <v>710162</v>
      </c>
      <c r="F485" s="322" t="s">
        <v>1154</v>
      </c>
      <c r="G485" s="220" t="s">
        <v>11078</v>
      </c>
      <c r="H485" s="223" t="s">
        <v>11037</v>
      </c>
      <c r="I485" s="223" t="s">
        <v>7680</v>
      </c>
      <c r="J485" s="225">
        <v>1</v>
      </c>
      <c r="K485" s="302">
        <v>14000</v>
      </c>
      <c r="L485" s="232">
        <f t="shared" si="53"/>
        <v>15400.000000000002</v>
      </c>
      <c r="M485" s="351" t="s">
        <v>1434</v>
      </c>
      <c r="N485" s="229"/>
      <c r="O485" s="229"/>
      <c r="P485" s="245"/>
      <c r="Q485" s="312"/>
      <c r="R485" s="382"/>
      <c r="S485" s="242"/>
      <c r="T485" s="219" t="s">
        <v>7616</v>
      </c>
      <c r="U485" s="303"/>
      <c r="V485" s="303"/>
      <c r="W485" s="303"/>
      <c r="X485" s="303"/>
      <c r="Y485" s="219"/>
      <c r="Z485" s="303"/>
      <c r="AA485" s="303"/>
      <c r="AB485" s="303"/>
      <c r="AC485" s="303"/>
      <c r="AD485" s="311"/>
      <c r="AE485" s="311"/>
      <c r="AF485" s="311"/>
      <c r="AG485" s="311"/>
      <c r="AH485" s="311"/>
      <c r="AJ485" s="286"/>
      <c r="AK485" s="213"/>
      <c r="AL485" s="311"/>
      <c r="AM485" s="311"/>
      <c r="AN485" s="311"/>
      <c r="AO485" s="311"/>
      <c r="AP485" s="229"/>
      <c r="AQ485" s="310"/>
      <c r="AR485" s="207"/>
      <c r="AS485" s="207"/>
      <c r="AT485" s="207"/>
      <c r="AU485" s="207"/>
      <c r="AV485" s="207"/>
      <c r="AW485" s="207"/>
      <c r="AX485" s="207"/>
      <c r="AY485" s="207"/>
      <c r="AZ485" s="207"/>
      <c r="BA485" s="207"/>
      <c r="BB485" s="207"/>
      <c r="BC485" s="207"/>
      <c r="BD485" s="207"/>
      <c r="BE485" s="207"/>
      <c r="BF485" s="207"/>
      <c r="BG485" s="300"/>
      <c r="BH485" s="300"/>
      <c r="BI485" s="299"/>
      <c r="BJ485" s="246"/>
      <c r="BK485" s="255"/>
      <c r="BL485" s="213"/>
      <c r="BM485" s="213"/>
      <c r="BN485" s="322"/>
      <c r="BO485" s="321"/>
      <c r="BY485" s="254"/>
      <c r="DN485" s="284"/>
      <c r="DO485" s="283"/>
      <c r="DP485" s="278"/>
      <c r="DQ485" s="282"/>
      <c r="DR485" s="281"/>
      <c r="DS485" s="280"/>
      <c r="DT485" s="279"/>
      <c r="DU485" s="278"/>
      <c r="DV485" s="194"/>
    </row>
    <row r="486" spans="1:126" ht="18.75">
      <c r="A486" s="322"/>
      <c r="B486" s="226" t="s">
        <v>11084</v>
      </c>
      <c r="C486" s="226" t="s">
        <v>11083</v>
      </c>
      <c r="D486" s="225" t="s">
        <v>11082</v>
      </c>
      <c r="E486" s="224" t="str">
        <f t="shared" si="52"/>
        <v>710148</v>
      </c>
      <c r="F486" s="322" t="s">
        <v>1154</v>
      </c>
      <c r="G486" s="220" t="s">
        <v>11078</v>
      </c>
      <c r="H486" s="223" t="s">
        <v>11037</v>
      </c>
      <c r="I486" s="223" t="s">
        <v>7437</v>
      </c>
      <c r="J486" s="225">
        <v>1</v>
      </c>
      <c r="K486" s="302">
        <v>14000</v>
      </c>
      <c r="L486" s="232">
        <f t="shared" si="53"/>
        <v>15400.000000000002</v>
      </c>
      <c r="M486" s="351" t="s">
        <v>1434</v>
      </c>
      <c r="N486" s="229"/>
      <c r="O486" s="229"/>
      <c r="P486" s="245"/>
      <c r="Q486" s="312"/>
      <c r="R486" s="382"/>
      <c r="S486" s="242"/>
      <c r="T486" s="219" t="s">
        <v>7616</v>
      </c>
      <c r="U486" s="303"/>
      <c r="V486" s="303"/>
      <c r="W486" s="303"/>
      <c r="X486" s="303"/>
      <c r="Y486" s="219"/>
      <c r="Z486" s="303"/>
      <c r="AA486" s="303"/>
      <c r="AB486" s="303"/>
      <c r="AC486" s="303"/>
      <c r="AD486" s="311"/>
      <c r="AE486" s="311"/>
      <c r="AF486" s="311"/>
      <c r="AG486" s="311"/>
      <c r="AH486" s="311"/>
      <c r="AJ486" s="286"/>
      <c r="AK486" s="213"/>
      <c r="AL486" s="311"/>
      <c r="AM486" s="311"/>
      <c r="AN486" s="311"/>
      <c r="AO486" s="311"/>
      <c r="AP486" s="229"/>
      <c r="AQ486" s="310"/>
      <c r="AR486" s="207"/>
      <c r="AS486" s="207"/>
      <c r="AT486" s="207"/>
      <c r="AU486" s="207"/>
      <c r="AV486" s="207"/>
      <c r="AW486" s="207"/>
      <c r="AX486" s="207"/>
      <c r="AY486" s="207"/>
      <c r="AZ486" s="207"/>
      <c r="BA486" s="207"/>
      <c r="BB486" s="207"/>
      <c r="BC486" s="207"/>
      <c r="BD486" s="207"/>
      <c r="BE486" s="207"/>
      <c r="BF486" s="207"/>
      <c r="BG486" s="300"/>
      <c r="BH486" s="300"/>
      <c r="BI486" s="299"/>
      <c r="BJ486" s="246"/>
      <c r="BK486" s="255"/>
      <c r="BL486" s="213"/>
      <c r="BM486" s="213"/>
      <c r="BN486" s="322"/>
      <c r="BO486" s="321"/>
      <c r="BY486" s="254"/>
      <c r="DN486" s="284"/>
      <c r="DO486" s="283"/>
      <c r="DP486" s="278"/>
      <c r="DQ486" s="282"/>
      <c r="DR486" s="281"/>
      <c r="DS486" s="280"/>
      <c r="DT486" s="279"/>
      <c r="DU486" s="278"/>
      <c r="DV486" s="194"/>
    </row>
    <row r="487" spans="1:126" ht="18.75">
      <c r="A487" s="322"/>
      <c r="B487" s="226" t="s">
        <v>11081</v>
      </c>
      <c r="C487" s="226" t="s">
        <v>11080</v>
      </c>
      <c r="D487" s="225" t="s">
        <v>11079</v>
      </c>
      <c r="E487" s="224" t="str">
        <f t="shared" si="52"/>
        <v>710155</v>
      </c>
      <c r="F487" s="322" t="s">
        <v>1154</v>
      </c>
      <c r="G487" s="220" t="s">
        <v>11078</v>
      </c>
      <c r="H487" s="223" t="s">
        <v>11037</v>
      </c>
      <c r="I487" s="223" t="s">
        <v>8663</v>
      </c>
      <c r="J487" s="225">
        <v>1</v>
      </c>
      <c r="K487" s="302">
        <v>14000</v>
      </c>
      <c r="L487" s="232">
        <f t="shared" si="53"/>
        <v>15400.000000000002</v>
      </c>
      <c r="M487" s="351" t="s">
        <v>1434</v>
      </c>
      <c r="N487" s="229"/>
      <c r="O487" s="229"/>
      <c r="P487" s="245"/>
      <c r="Q487" s="312"/>
      <c r="R487" s="382"/>
      <c r="S487" s="242"/>
      <c r="T487" s="219" t="s">
        <v>7616</v>
      </c>
      <c r="U487" s="303"/>
      <c r="V487" s="303"/>
      <c r="W487" s="303"/>
      <c r="X487" s="303"/>
      <c r="Y487" s="219"/>
      <c r="Z487" s="303"/>
      <c r="AA487" s="303"/>
      <c r="AB487" s="303"/>
      <c r="AC487" s="303"/>
      <c r="AD487" s="311"/>
      <c r="AE487" s="311"/>
      <c r="AF487" s="311"/>
      <c r="AG487" s="311"/>
      <c r="AH487" s="311"/>
      <c r="AJ487" s="286"/>
      <c r="AK487" s="213"/>
      <c r="AL487" s="311"/>
      <c r="AM487" s="311"/>
      <c r="AN487" s="311"/>
      <c r="AO487" s="311"/>
      <c r="AP487" s="229"/>
      <c r="AQ487" s="310"/>
      <c r="AR487" s="207"/>
      <c r="AS487" s="207"/>
      <c r="AT487" s="207"/>
      <c r="AU487" s="207"/>
      <c r="AV487" s="207"/>
      <c r="AW487" s="207"/>
      <c r="AX487" s="207"/>
      <c r="AY487" s="207"/>
      <c r="AZ487" s="207"/>
      <c r="BA487" s="207"/>
      <c r="BB487" s="207"/>
      <c r="BC487" s="207"/>
      <c r="BD487" s="207"/>
      <c r="BE487" s="207"/>
      <c r="BF487" s="207"/>
      <c r="BG487" s="300"/>
      <c r="BH487" s="300"/>
      <c r="BI487" s="299"/>
      <c r="BJ487" s="246"/>
      <c r="BK487" s="255"/>
      <c r="BL487" s="213"/>
      <c r="BM487" s="213"/>
      <c r="BN487" s="322"/>
      <c r="BO487" s="321"/>
      <c r="BY487" s="254"/>
      <c r="DN487" s="284"/>
      <c r="DO487" s="283"/>
      <c r="DP487" s="278"/>
      <c r="DQ487" s="282"/>
      <c r="DR487" s="281"/>
      <c r="DS487" s="280"/>
      <c r="DT487" s="279"/>
      <c r="DU487" s="278"/>
      <c r="DV487" s="194"/>
    </row>
    <row r="488" spans="1:126" ht="18.75">
      <c r="A488" s="322"/>
      <c r="B488" s="226" t="s">
        <v>11077</v>
      </c>
      <c r="C488" s="226" t="s">
        <v>11076</v>
      </c>
      <c r="D488" s="225" t="s">
        <v>11075</v>
      </c>
      <c r="E488" s="224" t="str">
        <f t="shared" si="52"/>
        <v>710223</v>
      </c>
      <c r="F488" s="322" t="s">
        <v>1154</v>
      </c>
      <c r="G488" s="220" t="s">
        <v>11068</v>
      </c>
      <c r="H488" s="223" t="s">
        <v>11026</v>
      </c>
      <c r="I488" s="223" t="s">
        <v>7680</v>
      </c>
      <c r="J488" s="225">
        <v>1</v>
      </c>
      <c r="K488" s="302">
        <v>14000</v>
      </c>
      <c r="L488" s="232">
        <f t="shared" si="53"/>
        <v>15400.000000000002</v>
      </c>
      <c r="M488" s="351" t="s">
        <v>1434</v>
      </c>
      <c r="N488" s="229"/>
      <c r="O488" s="229"/>
      <c r="P488" s="245"/>
      <c r="Q488" s="312"/>
      <c r="R488" s="382"/>
      <c r="S488" s="242"/>
      <c r="T488" s="219" t="s">
        <v>7616</v>
      </c>
      <c r="U488" s="303"/>
      <c r="V488" s="303"/>
      <c r="W488" s="303"/>
      <c r="X488" s="303"/>
      <c r="Y488" s="219"/>
      <c r="Z488" s="303"/>
      <c r="AA488" s="303"/>
      <c r="AB488" s="303"/>
      <c r="AC488" s="303"/>
      <c r="AD488" s="311"/>
      <c r="AE488" s="311"/>
      <c r="AF488" s="311"/>
      <c r="AG488" s="311"/>
      <c r="AH488" s="311"/>
      <c r="AJ488" s="286"/>
      <c r="AK488" s="213"/>
      <c r="AL488" s="311"/>
      <c r="AM488" s="311"/>
      <c r="AN488" s="311"/>
      <c r="AO488" s="311"/>
      <c r="AP488" s="229"/>
      <c r="AQ488" s="310"/>
      <c r="AR488" s="207"/>
      <c r="AS488" s="207"/>
      <c r="AT488" s="207"/>
      <c r="AU488" s="207"/>
      <c r="AV488" s="207"/>
      <c r="AW488" s="207"/>
      <c r="AX488" s="207"/>
      <c r="AY488" s="207"/>
      <c r="AZ488" s="207"/>
      <c r="BA488" s="207"/>
      <c r="BB488" s="207"/>
      <c r="BC488" s="207"/>
      <c r="BD488" s="207"/>
      <c r="BE488" s="207"/>
      <c r="BF488" s="207"/>
      <c r="BG488" s="300"/>
      <c r="BH488" s="300"/>
      <c r="BI488" s="299"/>
      <c r="BJ488" s="246"/>
      <c r="BK488" s="255"/>
      <c r="BL488" s="213"/>
      <c r="BM488" s="213"/>
      <c r="BN488" s="322"/>
      <c r="BO488" s="321"/>
      <c r="BY488" s="254"/>
      <c r="DN488" s="284"/>
      <c r="DO488" s="283"/>
      <c r="DP488" s="278"/>
      <c r="DQ488" s="282"/>
      <c r="DR488" s="281"/>
      <c r="DS488" s="280"/>
      <c r="DT488" s="279"/>
      <c r="DU488" s="278"/>
      <c r="DV488" s="194"/>
    </row>
    <row r="489" spans="1:126" ht="18.75">
      <c r="A489" s="322"/>
      <c r="B489" s="226" t="s">
        <v>11074</v>
      </c>
      <c r="C489" s="226" t="s">
        <v>11073</v>
      </c>
      <c r="D489" s="225" t="s">
        <v>11072</v>
      </c>
      <c r="E489" s="224" t="str">
        <f t="shared" si="52"/>
        <v>710209</v>
      </c>
      <c r="F489" s="322" t="s">
        <v>1154</v>
      </c>
      <c r="G489" s="220" t="s">
        <v>11068</v>
      </c>
      <c r="H489" s="223" t="s">
        <v>11026</v>
      </c>
      <c r="I489" s="223" t="s">
        <v>8670</v>
      </c>
      <c r="J489" s="225">
        <v>1</v>
      </c>
      <c r="K489" s="302">
        <v>14000</v>
      </c>
      <c r="L489" s="232">
        <f t="shared" si="53"/>
        <v>15400.000000000002</v>
      </c>
      <c r="M489" s="351" t="s">
        <v>1434</v>
      </c>
      <c r="N489" s="229"/>
      <c r="O489" s="229"/>
      <c r="P489" s="245"/>
      <c r="Q489" s="312"/>
      <c r="R489" s="382"/>
      <c r="S489" s="242"/>
      <c r="T489" s="219" t="s">
        <v>7616</v>
      </c>
      <c r="U489" s="303"/>
      <c r="V489" s="303"/>
      <c r="W489" s="303"/>
      <c r="X489" s="303"/>
      <c r="Y489" s="219"/>
      <c r="Z489" s="303"/>
      <c r="AA489" s="303"/>
      <c r="AB489" s="303"/>
      <c r="AC489" s="303"/>
      <c r="AD489" s="311"/>
      <c r="AE489" s="311"/>
      <c r="AF489" s="311"/>
      <c r="AG489" s="311"/>
      <c r="AH489" s="311"/>
      <c r="AJ489" s="286"/>
      <c r="AK489" s="213"/>
      <c r="AL489" s="311"/>
      <c r="AM489" s="311"/>
      <c r="AN489" s="311"/>
      <c r="AO489" s="311"/>
      <c r="AP489" s="229"/>
      <c r="AQ489" s="310"/>
      <c r="AR489" s="207"/>
      <c r="AS489" s="207"/>
      <c r="AT489" s="207"/>
      <c r="AU489" s="207"/>
      <c r="AV489" s="207"/>
      <c r="AW489" s="207"/>
      <c r="AX489" s="207"/>
      <c r="AY489" s="207"/>
      <c r="AZ489" s="207"/>
      <c r="BA489" s="207"/>
      <c r="BB489" s="207"/>
      <c r="BC489" s="207"/>
      <c r="BD489" s="207"/>
      <c r="BE489" s="207"/>
      <c r="BF489" s="207"/>
      <c r="BG489" s="300"/>
      <c r="BH489" s="300"/>
      <c r="BI489" s="299"/>
      <c r="BJ489" s="246"/>
      <c r="BK489" s="255"/>
      <c r="BL489" s="213"/>
      <c r="BM489" s="213"/>
      <c r="BN489" s="322"/>
      <c r="BO489" s="321"/>
      <c r="BY489" s="254"/>
      <c r="DN489" s="284"/>
      <c r="DO489" s="283"/>
      <c r="DP489" s="278"/>
      <c r="DQ489" s="282"/>
      <c r="DR489" s="281"/>
      <c r="DS489" s="280"/>
      <c r="DT489" s="279"/>
      <c r="DU489" s="278"/>
      <c r="DV489" s="194"/>
    </row>
    <row r="490" spans="1:126" ht="18.75">
      <c r="A490" s="322"/>
      <c r="B490" s="226" t="s">
        <v>11071</v>
      </c>
      <c r="C490" s="226" t="s">
        <v>11070</v>
      </c>
      <c r="D490" s="225" t="s">
        <v>11069</v>
      </c>
      <c r="E490" s="224" t="str">
        <f t="shared" si="52"/>
        <v>710216</v>
      </c>
      <c r="F490" s="322" t="s">
        <v>1154</v>
      </c>
      <c r="G490" s="220" t="s">
        <v>11068</v>
      </c>
      <c r="H490" s="223" t="s">
        <v>11026</v>
      </c>
      <c r="I490" s="223" t="s">
        <v>8663</v>
      </c>
      <c r="J490" s="225">
        <v>1</v>
      </c>
      <c r="K490" s="302">
        <v>14000</v>
      </c>
      <c r="L490" s="232">
        <f t="shared" si="53"/>
        <v>15400.000000000002</v>
      </c>
      <c r="M490" s="351" t="s">
        <v>1434</v>
      </c>
      <c r="N490" s="229"/>
      <c r="O490" s="229"/>
      <c r="P490" s="245"/>
      <c r="Q490" s="312"/>
      <c r="R490" s="382"/>
      <c r="S490" s="242"/>
      <c r="T490" s="219" t="s">
        <v>7616</v>
      </c>
      <c r="U490" s="303"/>
      <c r="V490" s="303"/>
      <c r="W490" s="303"/>
      <c r="X490" s="303"/>
      <c r="Y490" s="219"/>
      <c r="Z490" s="303"/>
      <c r="AA490" s="303"/>
      <c r="AB490" s="303"/>
      <c r="AC490" s="303"/>
      <c r="AD490" s="311"/>
      <c r="AE490" s="311"/>
      <c r="AF490" s="311"/>
      <c r="AG490" s="311"/>
      <c r="AH490" s="311"/>
      <c r="AJ490" s="286"/>
      <c r="AK490" s="213"/>
      <c r="AL490" s="311"/>
      <c r="AM490" s="311"/>
      <c r="AN490" s="311"/>
      <c r="AO490" s="311"/>
      <c r="AP490" s="229"/>
      <c r="AQ490" s="310"/>
      <c r="AR490" s="207"/>
      <c r="AS490" s="207"/>
      <c r="AT490" s="207"/>
      <c r="AU490" s="207"/>
      <c r="AV490" s="207"/>
      <c r="AW490" s="207"/>
      <c r="AX490" s="207"/>
      <c r="AY490" s="207"/>
      <c r="AZ490" s="207"/>
      <c r="BA490" s="207"/>
      <c r="BB490" s="207"/>
      <c r="BC490" s="207"/>
      <c r="BD490" s="207"/>
      <c r="BE490" s="207"/>
      <c r="BF490" s="207"/>
      <c r="BG490" s="300"/>
      <c r="BH490" s="300"/>
      <c r="BI490" s="299"/>
      <c r="BJ490" s="246"/>
      <c r="BK490" s="255"/>
      <c r="BL490" s="213"/>
      <c r="BM490" s="213"/>
      <c r="BN490" s="322"/>
      <c r="BO490" s="321"/>
      <c r="BY490" s="254"/>
      <c r="DN490" s="284"/>
      <c r="DO490" s="283"/>
      <c r="DP490" s="278"/>
      <c r="DQ490" s="282"/>
      <c r="DR490" s="281"/>
      <c r="DS490" s="280"/>
      <c r="DT490" s="279"/>
      <c r="DU490" s="278"/>
      <c r="DV490" s="194"/>
    </row>
    <row r="491" spans="1:126" ht="18.75">
      <c r="A491" s="322"/>
      <c r="B491" s="226" t="s">
        <v>11067</v>
      </c>
      <c r="C491" s="226" t="s">
        <v>11066</v>
      </c>
      <c r="D491" s="225" t="s">
        <v>11065</v>
      </c>
      <c r="E491" s="224" t="str">
        <f t="shared" si="52"/>
        <v>710254</v>
      </c>
      <c r="F491" s="322" t="s">
        <v>1154</v>
      </c>
      <c r="G491" s="220" t="s">
        <v>11058</v>
      </c>
      <c r="H491" s="223" t="s">
        <v>11015</v>
      </c>
      <c r="I491" s="223" t="s">
        <v>7680</v>
      </c>
      <c r="J491" s="225">
        <v>1</v>
      </c>
      <c r="K491" s="302">
        <v>14000</v>
      </c>
      <c r="L491" s="232">
        <f t="shared" si="53"/>
        <v>15400.000000000002</v>
      </c>
      <c r="M491" s="379" t="s">
        <v>1434</v>
      </c>
      <c r="N491" s="229"/>
      <c r="O491" s="229"/>
      <c r="P491" s="347"/>
      <c r="Q491" s="412"/>
      <c r="R491" s="382"/>
      <c r="S491" s="242"/>
      <c r="T491" s="219" t="s">
        <v>7616</v>
      </c>
      <c r="U491" s="303"/>
      <c r="V491" s="303"/>
      <c r="W491" s="303"/>
      <c r="X491" s="303"/>
      <c r="Y491" s="219"/>
      <c r="Z491" s="303"/>
      <c r="AA491" s="303"/>
      <c r="AB491" s="303"/>
      <c r="AC491" s="303"/>
      <c r="AD491" s="311"/>
      <c r="AE491" s="311"/>
      <c r="AF491" s="311"/>
      <c r="AG491" s="311"/>
      <c r="AH491" s="311"/>
      <c r="AJ491" s="286"/>
      <c r="AK491" s="213"/>
      <c r="AL491" s="311"/>
      <c r="AM491" s="311"/>
      <c r="AN491" s="311"/>
      <c r="AO491" s="311"/>
      <c r="AP491" s="229"/>
      <c r="AQ491" s="310"/>
      <c r="AR491" s="207"/>
      <c r="AS491" s="207"/>
      <c r="AT491" s="207"/>
      <c r="AU491" s="207"/>
      <c r="AV491" s="207"/>
      <c r="AW491" s="207"/>
      <c r="AX491" s="207"/>
      <c r="AY491" s="207"/>
      <c r="AZ491" s="207"/>
      <c r="BA491" s="207"/>
      <c r="BB491" s="207"/>
      <c r="BC491" s="207"/>
      <c r="BD491" s="207"/>
      <c r="BE491" s="207"/>
      <c r="BF491" s="207"/>
      <c r="BG491" s="300"/>
      <c r="BH491" s="300"/>
      <c r="BI491" s="299"/>
      <c r="BJ491" s="246"/>
      <c r="BK491" s="255"/>
      <c r="BL491" s="213"/>
      <c r="BM491" s="213"/>
      <c r="BN491" s="322"/>
      <c r="BO491" s="321"/>
      <c r="BY491" s="254"/>
      <c r="DN491" s="284"/>
      <c r="DO491" s="283"/>
      <c r="DP491" s="278"/>
      <c r="DQ491" s="282"/>
      <c r="DR491" s="281"/>
      <c r="DS491" s="280"/>
      <c r="DT491" s="279"/>
      <c r="DU491" s="278"/>
      <c r="DV491" s="194"/>
    </row>
    <row r="492" spans="1:126" ht="18.75">
      <c r="A492" s="322"/>
      <c r="B492" s="226" t="s">
        <v>11064</v>
      </c>
      <c r="C492" s="226" t="s">
        <v>11063</v>
      </c>
      <c r="D492" s="225" t="s">
        <v>11062</v>
      </c>
      <c r="E492" s="224" t="str">
        <f t="shared" si="52"/>
        <v>710230</v>
      </c>
      <c r="F492" s="322" t="s">
        <v>1154</v>
      </c>
      <c r="G492" s="220" t="s">
        <v>11058</v>
      </c>
      <c r="H492" s="223" t="s">
        <v>11015</v>
      </c>
      <c r="I492" s="223" t="s">
        <v>8670</v>
      </c>
      <c r="J492" s="225">
        <v>1</v>
      </c>
      <c r="K492" s="302">
        <v>14000</v>
      </c>
      <c r="L492" s="232">
        <f t="shared" si="53"/>
        <v>15400.000000000002</v>
      </c>
      <c r="M492" s="351" t="s">
        <v>1434</v>
      </c>
      <c r="N492" s="229"/>
      <c r="O492" s="229"/>
      <c r="P492" s="245"/>
      <c r="Q492" s="312"/>
      <c r="R492" s="382"/>
      <c r="S492" s="242"/>
      <c r="T492" s="219" t="s">
        <v>7616</v>
      </c>
      <c r="U492" s="303"/>
      <c r="V492" s="303"/>
      <c r="W492" s="303"/>
      <c r="X492" s="303"/>
      <c r="Y492" s="219"/>
      <c r="Z492" s="303"/>
      <c r="AA492" s="303"/>
      <c r="AB492" s="303"/>
      <c r="AC492" s="303"/>
      <c r="AD492" s="311"/>
      <c r="AE492" s="311"/>
      <c r="AF492" s="311"/>
      <c r="AG492" s="311"/>
      <c r="AH492" s="311"/>
      <c r="AJ492" s="286"/>
      <c r="AK492" s="213"/>
      <c r="AL492" s="311"/>
      <c r="AM492" s="311"/>
      <c r="AN492" s="311"/>
      <c r="AO492" s="311"/>
      <c r="AP492" s="229"/>
      <c r="AQ492" s="310"/>
      <c r="AR492" s="207"/>
      <c r="AS492" s="207"/>
      <c r="AT492" s="207"/>
      <c r="AU492" s="207"/>
      <c r="AV492" s="207"/>
      <c r="AW492" s="207"/>
      <c r="AX492" s="207"/>
      <c r="AY492" s="207"/>
      <c r="AZ492" s="207"/>
      <c r="BA492" s="207"/>
      <c r="BB492" s="207"/>
      <c r="BC492" s="207"/>
      <c r="BD492" s="207"/>
      <c r="BE492" s="207"/>
      <c r="BF492" s="207"/>
      <c r="BG492" s="300"/>
      <c r="BH492" s="300"/>
      <c r="BI492" s="299"/>
      <c r="BJ492" s="246"/>
      <c r="BK492" s="255"/>
      <c r="BL492" s="213"/>
      <c r="BM492" s="213"/>
      <c r="BN492" s="322"/>
      <c r="BO492" s="321"/>
      <c r="BY492" s="254"/>
      <c r="DN492" s="284"/>
      <c r="DO492" s="283"/>
      <c r="DP492" s="278"/>
      <c r="DQ492" s="282"/>
      <c r="DR492" s="281"/>
      <c r="DS492" s="280"/>
      <c r="DT492" s="279"/>
      <c r="DU492" s="278"/>
      <c r="DV492" s="194"/>
    </row>
    <row r="493" spans="1:126" ht="18.75">
      <c r="A493" s="322"/>
      <c r="B493" s="226" t="s">
        <v>11061</v>
      </c>
      <c r="C493" s="226" t="s">
        <v>11060</v>
      </c>
      <c r="D493" s="225" t="s">
        <v>11059</v>
      </c>
      <c r="E493" s="224" t="str">
        <f t="shared" si="52"/>
        <v>710247</v>
      </c>
      <c r="F493" s="322" t="s">
        <v>1154</v>
      </c>
      <c r="G493" s="220" t="s">
        <v>11058</v>
      </c>
      <c r="H493" s="223" t="s">
        <v>11015</v>
      </c>
      <c r="I493" s="223" t="s">
        <v>8663</v>
      </c>
      <c r="J493" s="225">
        <v>1</v>
      </c>
      <c r="K493" s="302">
        <v>14000</v>
      </c>
      <c r="L493" s="232">
        <f t="shared" si="53"/>
        <v>15400.000000000002</v>
      </c>
      <c r="M493" s="351" t="s">
        <v>1434</v>
      </c>
      <c r="N493" s="229"/>
      <c r="O493" s="229"/>
      <c r="P493" s="245"/>
      <c r="Q493" s="312"/>
      <c r="R493" s="382"/>
      <c r="S493" s="242"/>
      <c r="T493" s="219" t="s">
        <v>7616</v>
      </c>
      <c r="U493" s="303"/>
      <c r="V493" s="303"/>
      <c r="W493" s="303"/>
      <c r="X493" s="303"/>
      <c r="Y493" s="219"/>
      <c r="Z493" s="303"/>
      <c r="AA493" s="303"/>
      <c r="AB493" s="303"/>
      <c r="AC493" s="303"/>
      <c r="AD493" s="311"/>
      <c r="AE493" s="311"/>
      <c r="AF493" s="311"/>
      <c r="AG493" s="311"/>
      <c r="AH493" s="311"/>
      <c r="AJ493" s="286"/>
      <c r="AK493" s="213"/>
      <c r="AL493" s="311"/>
      <c r="AM493" s="311"/>
      <c r="AN493" s="311"/>
      <c r="AO493" s="311"/>
      <c r="AP493" s="229"/>
      <c r="AQ493" s="310"/>
      <c r="AR493" s="207"/>
      <c r="AS493" s="207"/>
      <c r="AT493" s="207"/>
      <c r="AU493" s="207"/>
      <c r="AV493" s="207"/>
      <c r="AW493" s="207"/>
      <c r="AX493" s="207"/>
      <c r="AY493" s="207"/>
      <c r="AZ493" s="207"/>
      <c r="BA493" s="207"/>
      <c r="BB493" s="207"/>
      <c r="BC493" s="207"/>
      <c r="BD493" s="207"/>
      <c r="BE493" s="207"/>
      <c r="BF493" s="207"/>
      <c r="BG493" s="300"/>
      <c r="BH493" s="300"/>
      <c r="BI493" s="299"/>
      <c r="BJ493" s="246"/>
      <c r="BK493" s="255"/>
      <c r="BL493" s="213"/>
      <c r="BM493" s="213"/>
      <c r="BN493" s="322"/>
      <c r="BO493" s="321"/>
      <c r="BY493" s="254"/>
      <c r="DN493" s="284"/>
      <c r="DO493" s="283"/>
      <c r="DP493" s="278"/>
      <c r="DQ493" s="282"/>
      <c r="DR493" s="281"/>
      <c r="DS493" s="280"/>
      <c r="DT493" s="279"/>
      <c r="DU493" s="278"/>
      <c r="DV493" s="194"/>
    </row>
    <row r="494" spans="1:126" ht="18.75">
      <c r="A494" s="322"/>
      <c r="B494" s="226" t="s">
        <v>11057</v>
      </c>
      <c r="C494" s="226" t="s">
        <v>11056</v>
      </c>
      <c r="D494" s="225" t="s">
        <v>11055</v>
      </c>
      <c r="E494" s="224" t="str">
        <f t="shared" si="52"/>
        <v>710285</v>
      </c>
      <c r="F494" s="322" t="s">
        <v>1154</v>
      </c>
      <c r="G494" s="220" t="s">
        <v>11048</v>
      </c>
      <c r="H494" s="223" t="s">
        <v>11004</v>
      </c>
      <c r="I494" s="223" t="s">
        <v>7680</v>
      </c>
      <c r="J494" s="225">
        <v>1</v>
      </c>
      <c r="K494" s="302">
        <v>14000</v>
      </c>
      <c r="L494" s="232">
        <f t="shared" si="53"/>
        <v>15400.000000000002</v>
      </c>
      <c r="M494" s="351" t="s">
        <v>1434</v>
      </c>
      <c r="N494" s="229"/>
      <c r="O494" s="229"/>
      <c r="P494" s="245"/>
      <c r="Q494" s="312"/>
      <c r="R494" s="382"/>
      <c r="S494" s="242"/>
      <c r="T494" s="219" t="s">
        <v>7616</v>
      </c>
      <c r="U494" s="303"/>
      <c r="V494" s="303"/>
      <c r="W494" s="303"/>
      <c r="X494" s="303"/>
      <c r="Y494" s="219"/>
      <c r="Z494" s="303"/>
      <c r="AA494" s="303"/>
      <c r="AB494" s="303"/>
      <c r="AC494" s="303"/>
      <c r="AD494" s="311"/>
      <c r="AE494" s="311"/>
      <c r="AF494" s="311"/>
      <c r="AG494" s="311"/>
      <c r="AH494" s="311"/>
      <c r="AJ494" s="286"/>
      <c r="AK494" s="213"/>
      <c r="AL494" s="311"/>
      <c r="AM494" s="311"/>
      <c r="AN494" s="311"/>
      <c r="AO494" s="311"/>
      <c r="AP494" s="229"/>
      <c r="AQ494" s="310"/>
      <c r="AR494" s="207"/>
      <c r="AS494" s="207"/>
      <c r="AT494" s="207"/>
      <c r="AU494" s="207"/>
      <c r="AV494" s="207"/>
      <c r="AW494" s="207"/>
      <c r="AX494" s="207"/>
      <c r="AY494" s="207"/>
      <c r="AZ494" s="207"/>
      <c r="BA494" s="207"/>
      <c r="BB494" s="207"/>
      <c r="BC494" s="207"/>
      <c r="BD494" s="207"/>
      <c r="BE494" s="207"/>
      <c r="BF494" s="207"/>
      <c r="BG494" s="300"/>
      <c r="BH494" s="300"/>
      <c r="BI494" s="299"/>
      <c r="BJ494" s="246"/>
      <c r="BK494" s="255"/>
      <c r="BL494" s="213"/>
      <c r="BM494" s="213"/>
      <c r="BN494" s="322"/>
      <c r="BO494" s="321"/>
      <c r="BY494" s="254"/>
      <c r="DN494" s="284"/>
      <c r="DO494" s="283"/>
      <c r="DP494" s="278"/>
      <c r="DQ494" s="282"/>
      <c r="DR494" s="281"/>
      <c r="DS494" s="280"/>
      <c r="DT494" s="279"/>
      <c r="DU494" s="278"/>
      <c r="DV494" s="194"/>
    </row>
    <row r="495" spans="1:126" ht="18.75">
      <c r="A495" s="322"/>
      <c r="B495" s="226" t="s">
        <v>11054</v>
      </c>
      <c r="C495" s="226" t="s">
        <v>11053</v>
      </c>
      <c r="D495" s="225" t="s">
        <v>11052</v>
      </c>
      <c r="E495" s="224" t="str">
        <f t="shared" ref="E495:E526" si="54">MID(D495,9,10)</f>
        <v>710261</v>
      </c>
      <c r="F495" s="322" t="s">
        <v>1154</v>
      </c>
      <c r="G495" s="220" t="s">
        <v>11048</v>
      </c>
      <c r="H495" s="223" t="s">
        <v>11004</v>
      </c>
      <c r="I495" s="223" t="s">
        <v>8670</v>
      </c>
      <c r="J495" s="225">
        <v>1</v>
      </c>
      <c r="K495" s="302">
        <v>14000</v>
      </c>
      <c r="L495" s="232">
        <f t="shared" si="53"/>
        <v>15400.000000000002</v>
      </c>
      <c r="M495" s="351" t="s">
        <v>1434</v>
      </c>
      <c r="N495" s="229"/>
      <c r="O495" s="229"/>
      <c r="P495" s="245"/>
      <c r="Q495" s="312"/>
      <c r="R495" s="382"/>
      <c r="S495" s="242"/>
      <c r="T495" s="219" t="s">
        <v>7616</v>
      </c>
      <c r="U495" s="303"/>
      <c r="V495" s="303"/>
      <c r="W495" s="303"/>
      <c r="X495" s="303"/>
      <c r="Y495" s="219"/>
      <c r="Z495" s="303"/>
      <c r="AA495" s="303"/>
      <c r="AB495" s="303"/>
      <c r="AC495" s="303"/>
      <c r="AD495" s="311"/>
      <c r="AE495" s="311"/>
      <c r="AF495" s="311"/>
      <c r="AG495" s="311"/>
      <c r="AH495" s="311"/>
      <c r="AJ495" s="286"/>
      <c r="AK495" s="213"/>
      <c r="AL495" s="311"/>
      <c r="AM495" s="311"/>
      <c r="AN495" s="311"/>
      <c r="AO495" s="311"/>
      <c r="AP495" s="229"/>
      <c r="AQ495" s="310"/>
      <c r="AR495" s="207"/>
      <c r="AS495" s="207"/>
      <c r="AT495" s="207"/>
      <c r="AU495" s="207"/>
      <c r="AV495" s="207"/>
      <c r="AW495" s="207"/>
      <c r="AX495" s="207"/>
      <c r="AY495" s="207"/>
      <c r="AZ495" s="207"/>
      <c r="BA495" s="207"/>
      <c r="BB495" s="207"/>
      <c r="BC495" s="207"/>
      <c r="BD495" s="207"/>
      <c r="BE495" s="207"/>
      <c r="BF495" s="207"/>
      <c r="BG495" s="300"/>
      <c r="BH495" s="300"/>
      <c r="BI495" s="299"/>
      <c r="BJ495" s="246"/>
      <c r="BK495" s="255"/>
      <c r="BL495" s="213"/>
      <c r="BM495" s="213"/>
      <c r="BN495" s="322"/>
      <c r="BO495" s="321"/>
      <c r="BY495" s="254"/>
      <c r="DN495" s="284"/>
      <c r="DO495" s="283"/>
      <c r="DP495" s="278"/>
      <c r="DQ495" s="282"/>
      <c r="DR495" s="281"/>
      <c r="DS495" s="280"/>
      <c r="DT495" s="279"/>
      <c r="DU495" s="278"/>
      <c r="DV495" s="194"/>
    </row>
    <row r="496" spans="1:126" ht="18.75">
      <c r="A496" s="322"/>
      <c r="B496" s="226" t="s">
        <v>11051</v>
      </c>
      <c r="C496" s="226" t="s">
        <v>11050</v>
      </c>
      <c r="D496" s="225" t="s">
        <v>11049</v>
      </c>
      <c r="E496" s="224" t="str">
        <f t="shared" si="54"/>
        <v>710278</v>
      </c>
      <c r="F496" s="322" t="s">
        <v>1154</v>
      </c>
      <c r="G496" s="220" t="s">
        <v>11048</v>
      </c>
      <c r="H496" s="223" t="s">
        <v>11004</v>
      </c>
      <c r="I496" s="223" t="s">
        <v>8663</v>
      </c>
      <c r="J496" s="225">
        <v>1</v>
      </c>
      <c r="K496" s="302">
        <v>14000</v>
      </c>
      <c r="L496" s="232">
        <f t="shared" si="53"/>
        <v>15400.000000000002</v>
      </c>
      <c r="M496" s="351" t="s">
        <v>1434</v>
      </c>
      <c r="N496" s="229"/>
      <c r="O496" s="229"/>
      <c r="P496" s="245"/>
      <c r="Q496" s="312"/>
      <c r="R496" s="382"/>
      <c r="S496" s="242"/>
      <c r="T496" s="219" t="s">
        <v>7616</v>
      </c>
      <c r="U496" s="303"/>
      <c r="V496" s="303"/>
      <c r="W496" s="303"/>
      <c r="X496" s="303"/>
      <c r="Y496" s="219"/>
      <c r="Z496" s="303"/>
      <c r="AA496" s="303"/>
      <c r="AB496" s="303"/>
      <c r="AC496" s="303"/>
      <c r="AD496" s="311"/>
      <c r="AE496" s="311"/>
      <c r="AF496" s="311"/>
      <c r="AG496" s="311"/>
      <c r="AH496" s="311"/>
      <c r="AJ496" s="286"/>
      <c r="AK496" s="213"/>
      <c r="AL496" s="311"/>
      <c r="AM496" s="311"/>
      <c r="AN496" s="311"/>
      <c r="AO496" s="311"/>
      <c r="AP496" s="229"/>
      <c r="AQ496" s="310"/>
      <c r="AR496" s="207"/>
      <c r="AS496" s="207"/>
      <c r="AT496" s="207"/>
      <c r="AU496" s="207"/>
      <c r="AV496" s="207"/>
      <c r="AW496" s="207"/>
      <c r="AX496" s="207"/>
      <c r="AY496" s="207"/>
      <c r="AZ496" s="207"/>
      <c r="BA496" s="207"/>
      <c r="BB496" s="207"/>
      <c r="BC496" s="207"/>
      <c r="BD496" s="207"/>
      <c r="BE496" s="207"/>
      <c r="BF496" s="207"/>
      <c r="BG496" s="300"/>
      <c r="BH496" s="300"/>
      <c r="BI496" s="299"/>
      <c r="BJ496" s="246"/>
      <c r="BK496" s="255"/>
      <c r="BL496" s="213"/>
      <c r="BM496" s="213"/>
      <c r="BN496" s="322"/>
      <c r="BO496" s="321"/>
      <c r="BY496" s="254"/>
      <c r="DN496" s="284"/>
      <c r="DO496" s="283"/>
      <c r="DP496" s="278"/>
      <c r="DQ496" s="282"/>
      <c r="DR496" s="281"/>
      <c r="DS496" s="280"/>
      <c r="DT496" s="279"/>
      <c r="DU496" s="278"/>
      <c r="DV496" s="194"/>
    </row>
    <row r="497" spans="1:126" ht="18.75">
      <c r="A497" s="322"/>
      <c r="B497" s="226" t="s">
        <v>11047</v>
      </c>
      <c r="C497" s="226" t="s">
        <v>11046</v>
      </c>
      <c r="D497" s="225" t="s">
        <v>11045</v>
      </c>
      <c r="E497" s="224" t="str">
        <f t="shared" si="54"/>
        <v>710315</v>
      </c>
      <c r="F497" s="322" t="s">
        <v>1154</v>
      </c>
      <c r="G497" s="220" t="s">
        <v>11038</v>
      </c>
      <c r="H497" s="223" t="s">
        <v>11037</v>
      </c>
      <c r="I497" s="223" t="s">
        <v>7680</v>
      </c>
      <c r="J497" s="225">
        <v>1</v>
      </c>
      <c r="K497" s="302">
        <v>14000</v>
      </c>
      <c r="L497" s="232">
        <f t="shared" si="53"/>
        <v>15400.000000000002</v>
      </c>
      <c r="M497" s="351" t="s">
        <v>1434</v>
      </c>
      <c r="N497" s="229"/>
      <c r="O497" s="229"/>
      <c r="P497" s="245"/>
      <c r="Q497" s="312"/>
      <c r="R497" s="382"/>
      <c r="S497" s="242"/>
      <c r="T497" s="219" t="s">
        <v>7616</v>
      </c>
      <c r="U497" s="303"/>
      <c r="V497" s="303"/>
      <c r="W497" s="303"/>
      <c r="X497" s="303"/>
      <c r="Y497" s="219"/>
      <c r="Z497" s="303"/>
      <c r="AA497" s="303"/>
      <c r="AB497" s="303"/>
      <c r="AC497" s="303"/>
      <c r="AD497" s="311"/>
      <c r="AE497" s="311"/>
      <c r="AF497" s="311"/>
      <c r="AG497" s="311"/>
      <c r="AH497" s="311"/>
      <c r="AJ497" s="286"/>
      <c r="AK497" s="213"/>
      <c r="AL497" s="311"/>
      <c r="AM497" s="311"/>
      <c r="AN497" s="311"/>
      <c r="AO497" s="311"/>
      <c r="AP497" s="229"/>
      <c r="AQ497" s="310"/>
      <c r="AR497" s="207"/>
      <c r="AS497" s="207"/>
      <c r="AT497" s="207"/>
      <c r="AU497" s="207"/>
      <c r="AV497" s="207"/>
      <c r="AW497" s="207"/>
      <c r="AX497" s="207"/>
      <c r="AY497" s="207"/>
      <c r="AZ497" s="207"/>
      <c r="BA497" s="207"/>
      <c r="BB497" s="207"/>
      <c r="BC497" s="207"/>
      <c r="BD497" s="207"/>
      <c r="BE497" s="207"/>
      <c r="BF497" s="207"/>
      <c r="BG497" s="300"/>
      <c r="BH497" s="300"/>
      <c r="BI497" s="299"/>
      <c r="BJ497" s="246"/>
      <c r="BK497" s="255"/>
      <c r="BL497" s="213"/>
      <c r="BM497" s="213"/>
      <c r="BN497" s="322"/>
      <c r="BO497" s="321"/>
      <c r="BY497" s="254"/>
      <c r="DN497" s="284"/>
      <c r="DO497" s="283"/>
      <c r="DP497" s="278"/>
      <c r="DQ497" s="282"/>
      <c r="DR497" s="281"/>
      <c r="DS497" s="280"/>
      <c r="DT497" s="279"/>
      <c r="DU497" s="278"/>
      <c r="DV497" s="194"/>
    </row>
    <row r="498" spans="1:126" ht="18.75">
      <c r="A498" s="322"/>
      <c r="B498" s="226" t="s">
        <v>11044</v>
      </c>
      <c r="C498" s="226" t="s">
        <v>11043</v>
      </c>
      <c r="D498" s="225" t="s">
        <v>11042</v>
      </c>
      <c r="E498" s="224" t="str">
        <f t="shared" si="54"/>
        <v>710292</v>
      </c>
      <c r="F498" s="322" t="s">
        <v>1154</v>
      </c>
      <c r="G498" s="220" t="s">
        <v>11038</v>
      </c>
      <c r="H498" s="223" t="s">
        <v>11037</v>
      </c>
      <c r="I498" s="223" t="s">
        <v>7437</v>
      </c>
      <c r="J498" s="225">
        <v>1</v>
      </c>
      <c r="K498" s="302">
        <v>14000</v>
      </c>
      <c r="L498" s="232">
        <f t="shared" si="53"/>
        <v>15400.000000000002</v>
      </c>
      <c r="M498" s="351" t="s">
        <v>1434</v>
      </c>
      <c r="N498" s="229"/>
      <c r="O498" s="229"/>
      <c r="P498" s="245"/>
      <c r="Q498" s="312"/>
      <c r="R498" s="382"/>
      <c r="S498" s="242"/>
      <c r="T498" s="219" t="s">
        <v>7616</v>
      </c>
      <c r="U498" s="303"/>
      <c r="V498" s="303"/>
      <c r="W498" s="303"/>
      <c r="X498" s="303"/>
      <c r="Y498" s="219"/>
      <c r="Z498" s="303"/>
      <c r="AA498" s="303"/>
      <c r="AB498" s="303"/>
      <c r="AC498" s="303"/>
      <c r="AD498" s="311"/>
      <c r="AE498" s="311"/>
      <c r="AF498" s="311"/>
      <c r="AG498" s="311"/>
      <c r="AH498" s="311"/>
      <c r="AJ498" s="286"/>
      <c r="AK498" s="213"/>
      <c r="AL498" s="311"/>
      <c r="AM498" s="311"/>
      <c r="AN498" s="311"/>
      <c r="AO498" s="311"/>
      <c r="AP498" s="229"/>
      <c r="AQ498" s="310"/>
      <c r="AR498" s="207"/>
      <c r="AS498" s="207"/>
      <c r="AT498" s="207"/>
      <c r="AU498" s="207"/>
      <c r="AV498" s="207"/>
      <c r="AW498" s="207"/>
      <c r="AX498" s="207"/>
      <c r="AY498" s="207"/>
      <c r="AZ498" s="207"/>
      <c r="BA498" s="207"/>
      <c r="BB498" s="207"/>
      <c r="BC498" s="207"/>
      <c r="BD498" s="207"/>
      <c r="BE498" s="207"/>
      <c r="BF498" s="207"/>
      <c r="BG498" s="300"/>
      <c r="BH498" s="300"/>
      <c r="BI498" s="299"/>
      <c r="BJ498" s="246"/>
      <c r="BK498" s="255"/>
      <c r="BL498" s="213"/>
      <c r="BM498" s="213"/>
      <c r="BN498" s="322"/>
      <c r="BO498" s="321"/>
      <c r="BY498" s="254"/>
      <c r="DN498" s="284"/>
      <c r="DO498" s="283"/>
      <c r="DP498" s="278"/>
      <c r="DQ498" s="282"/>
      <c r="DR498" s="281"/>
      <c r="DS498" s="280"/>
      <c r="DT498" s="279"/>
      <c r="DU498" s="278"/>
      <c r="DV498" s="194"/>
    </row>
    <row r="499" spans="1:126" ht="18.75">
      <c r="A499" s="322"/>
      <c r="B499" s="226" t="s">
        <v>11041</v>
      </c>
      <c r="C499" s="226" t="s">
        <v>11040</v>
      </c>
      <c r="D499" s="225" t="s">
        <v>11039</v>
      </c>
      <c r="E499" s="224" t="str">
        <f t="shared" si="54"/>
        <v>710308</v>
      </c>
      <c r="F499" s="322" t="s">
        <v>1154</v>
      </c>
      <c r="G499" s="220" t="s">
        <v>11038</v>
      </c>
      <c r="H499" s="223" t="s">
        <v>11037</v>
      </c>
      <c r="I499" s="223" t="s">
        <v>8663</v>
      </c>
      <c r="J499" s="225">
        <v>1</v>
      </c>
      <c r="K499" s="302">
        <v>14000</v>
      </c>
      <c r="L499" s="232">
        <f t="shared" si="53"/>
        <v>15400.000000000002</v>
      </c>
      <c r="M499" s="351" t="s">
        <v>1434</v>
      </c>
      <c r="N499" s="229"/>
      <c r="O499" s="229"/>
      <c r="P499" s="245"/>
      <c r="Q499" s="312"/>
      <c r="R499" s="382"/>
      <c r="S499" s="242"/>
      <c r="T499" s="219" t="s">
        <v>7616</v>
      </c>
      <c r="U499" s="303"/>
      <c r="V499" s="303"/>
      <c r="W499" s="303"/>
      <c r="X499" s="303"/>
      <c r="Y499" s="219"/>
      <c r="Z499" s="303"/>
      <c r="AA499" s="303"/>
      <c r="AB499" s="303"/>
      <c r="AC499" s="303"/>
      <c r="AD499" s="311"/>
      <c r="AE499" s="311"/>
      <c r="AF499" s="311"/>
      <c r="AG499" s="311"/>
      <c r="AH499" s="311"/>
      <c r="AJ499" s="286"/>
      <c r="AK499" s="213"/>
      <c r="AL499" s="311"/>
      <c r="AM499" s="311"/>
      <c r="AN499" s="311"/>
      <c r="AO499" s="311"/>
      <c r="AP499" s="229"/>
      <c r="AQ499" s="310"/>
      <c r="AR499" s="207"/>
      <c r="AS499" s="207"/>
      <c r="AT499" s="207"/>
      <c r="AU499" s="207"/>
      <c r="AV499" s="207"/>
      <c r="AW499" s="207"/>
      <c r="AX499" s="207"/>
      <c r="AY499" s="207"/>
      <c r="AZ499" s="207"/>
      <c r="BA499" s="207"/>
      <c r="BB499" s="207"/>
      <c r="BC499" s="207"/>
      <c r="BD499" s="207"/>
      <c r="BE499" s="207"/>
      <c r="BF499" s="207"/>
      <c r="BG499" s="300"/>
      <c r="BH499" s="300"/>
      <c r="BI499" s="299"/>
      <c r="BJ499" s="246"/>
      <c r="BK499" s="255"/>
      <c r="BL499" s="213"/>
      <c r="BM499" s="213"/>
      <c r="BN499" s="322"/>
      <c r="BO499" s="321"/>
      <c r="BY499" s="254"/>
      <c r="DN499" s="284"/>
      <c r="DO499" s="283"/>
      <c r="DP499" s="278"/>
      <c r="DQ499" s="282"/>
      <c r="DR499" s="281"/>
      <c r="DS499" s="280"/>
      <c r="DT499" s="279"/>
      <c r="DU499" s="278"/>
      <c r="DV499" s="194"/>
    </row>
    <row r="500" spans="1:126" ht="18.75">
      <c r="A500" s="322"/>
      <c r="B500" s="226" t="s">
        <v>11036</v>
      </c>
      <c r="C500" s="226" t="s">
        <v>11035</v>
      </c>
      <c r="D500" s="225" t="s">
        <v>11034</v>
      </c>
      <c r="E500" s="224" t="str">
        <f t="shared" si="54"/>
        <v>710377</v>
      </c>
      <c r="F500" s="322" t="s">
        <v>1154</v>
      </c>
      <c r="G500" s="220" t="s">
        <v>11027</v>
      </c>
      <c r="H500" s="223" t="s">
        <v>11026</v>
      </c>
      <c r="I500" s="223" t="s">
        <v>7680</v>
      </c>
      <c r="J500" s="225">
        <v>1</v>
      </c>
      <c r="K500" s="302">
        <v>14000</v>
      </c>
      <c r="L500" s="232">
        <f t="shared" si="53"/>
        <v>15400.000000000002</v>
      </c>
      <c r="M500" s="351" t="s">
        <v>1434</v>
      </c>
      <c r="N500" s="229"/>
      <c r="O500" s="229"/>
      <c r="P500" s="245"/>
      <c r="Q500" s="312"/>
      <c r="R500" s="382"/>
      <c r="S500" s="242"/>
      <c r="T500" s="219" t="s">
        <v>7616</v>
      </c>
      <c r="U500" s="303"/>
      <c r="V500" s="303"/>
      <c r="W500" s="303"/>
      <c r="X500" s="303"/>
      <c r="Y500" s="219"/>
      <c r="Z500" s="303"/>
      <c r="AA500" s="303"/>
      <c r="AB500" s="303"/>
      <c r="AC500" s="303"/>
      <c r="AD500" s="311"/>
      <c r="AE500" s="311"/>
      <c r="AF500" s="311"/>
      <c r="AG500" s="311"/>
      <c r="AH500" s="311"/>
      <c r="AJ500" s="286"/>
      <c r="AK500" s="213"/>
      <c r="AL500" s="311"/>
      <c r="AM500" s="311"/>
      <c r="AN500" s="311"/>
      <c r="AO500" s="311"/>
      <c r="AP500" s="229"/>
      <c r="AQ500" s="310"/>
      <c r="AR500" s="207"/>
      <c r="AS500" s="207"/>
      <c r="AT500" s="207"/>
      <c r="AU500" s="207"/>
      <c r="AV500" s="207"/>
      <c r="AW500" s="207"/>
      <c r="AX500" s="207"/>
      <c r="AY500" s="207"/>
      <c r="AZ500" s="207"/>
      <c r="BA500" s="207"/>
      <c r="BB500" s="207"/>
      <c r="BC500" s="207"/>
      <c r="BD500" s="207"/>
      <c r="BE500" s="207"/>
      <c r="BF500" s="207"/>
      <c r="BG500" s="300"/>
      <c r="BH500" s="300"/>
      <c r="BI500" s="299"/>
      <c r="BJ500" s="246"/>
      <c r="BK500" s="255"/>
      <c r="BL500" s="213"/>
      <c r="BM500" s="213"/>
      <c r="BN500" s="322"/>
      <c r="BO500" s="321"/>
      <c r="BY500" s="254"/>
      <c r="DN500" s="284"/>
      <c r="DO500" s="283"/>
      <c r="DP500" s="278"/>
      <c r="DQ500" s="282"/>
      <c r="DR500" s="281"/>
      <c r="DS500" s="280"/>
      <c r="DT500" s="279"/>
      <c r="DU500" s="278"/>
      <c r="DV500" s="194"/>
    </row>
    <row r="501" spans="1:126" ht="18.75">
      <c r="A501" s="322"/>
      <c r="B501" s="226" t="s">
        <v>11033</v>
      </c>
      <c r="C501" s="226" t="s">
        <v>11032</v>
      </c>
      <c r="D501" s="225" t="s">
        <v>11031</v>
      </c>
      <c r="E501" s="224" t="str">
        <f t="shared" si="54"/>
        <v>710353</v>
      </c>
      <c r="F501" s="322" t="s">
        <v>1154</v>
      </c>
      <c r="G501" s="220" t="s">
        <v>11027</v>
      </c>
      <c r="H501" s="223" t="s">
        <v>11026</v>
      </c>
      <c r="I501" s="223" t="s">
        <v>8670</v>
      </c>
      <c r="J501" s="225">
        <v>1</v>
      </c>
      <c r="K501" s="302">
        <v>14000</v>
      </c>
      <c r="L501" s="232">
        <f t="shared" si="53"/>
        <v>15400.000000000002</v>
      </c>
      <c r="M501" s="351" t="s">
        <v>1434</v>
      </c>
      <c r="N501" s="229"/>
      <c r="O501" s="229"/>
      <c r="P501" s="245"/>
      <c r="Q501" s="312"/>
      <c r="R501" s="382"/>
      <c r="S501" s="242"/>
      <c r="T501" s="219" t="s">
        <v>7616</v>
      </c>
      <c r="U501" s="303"/>
      <c r="V501" s="303"/>
      <c r="W501" s="303"/>
      <c r="X501" s="303"/>
      <c r="Y501" s="219"/>
      <c r="Z501" s="303"/>
      <c r="AA501" s="303"/>
      <c r="AB501" s="303"/>
      <c r="AC501" s="303"/>
      <c r="AD501" s="311"/>
      <c r="AE501" s="311"/>
      <c r="AF501" s="311"/>
      <c r="AG501" s="311"/>
      <c r="AH501" s="311"/>
      <c r="AJ501" s="286"/>
      <c r="AK501" s="213"/>
      <c r="AL501" s="311"/>
      <c r="AM501" s="311"/>
      <c r="AN501" s="311"/>
      <c r="AO501" s="311"/>
      <c r="AP501" s="229"/>
      <c r="AQ501" s="310"/>
      <c r="AR501" s="207"/>
      <c r="AS501" s="207"/>
      <c r="AT501" s="207"/>
      <c r="AU501" s="207"/>
      <c r="AV501" s="207"/>
      <c r="AW501" s="207"/>
      <c r="AX501" s="207"/>
      <c r="AY501" s="207"/>
      <c r="AZ501" s="207"/>
      <c r="BA501" s="207"/>
      <c r="BB501" s="207"/>
      <c r="BC501" s="207"/>
      <c r="BD501" s="207"/>
      <c r="BE501" s="207"/>
      <c r="BF501" s="207"/>
      <c r="BG501" s="300"/>
      <c r="BH501" s="300"/>
      <c r="BI501" s="299"/>
      <c r="BJ501" s="246"/>
      <c r="BK501" s="255"/>
      <c r="BL501" s="213"/>
      <c r="BM501" s="213"/>
      <c r="BN501" s="322"/>
      <c r="BO501" s="321"/>
      <c r="BY501" s="254"/>
      <c r="DN501" s="284"/>
      <c r="DO501" s="283"/>
      <c r="DP501" s="278"/>
      <c r="DQ501" s="282"/>
      <c r="DR501" s="281"/>
      <c r="DS501" s="280"/>
      <c r="DT501" s="279"/>
      <c r="DU501" s="278"/>
      <c r="DV501" s="194"/>
    </row>
    <row r="502" spans="1:126" ht="18.75">
      <c r="A502" s="322"/>
      <c r="B502" s="226" t="s">
        <v>11030</v>
      </c>
      <c r="C502" s="226" t="s">
        <v>11029</v>
      </c>
      <c r="D502" s="225" t="s">
        <v>11028</v>
      </c>
      <c r="E502" s="224" t="str">
        <f t="shared" si="54"/>
        <v>710360</v>
      </c>
      <c r="F502" s="322" t="s">
        <v>1154</v>
      </c>
      <c r="G502" s="220" t="s">
        <v>11027</v>
      </c>
      <c r="H502" s="223" t="s">
        <v>11026</v>
      </c>
      <c r="I502" s="223" t="s">
        <v>8663</v>
      </c>
      <c r="J502" s="225">
        <v>1</v>
      </c>
      <c r="K502" s="302">
        <v>14000</v>
      </c>
      <c r="L502" s="232">
        <f t="shared" si="53"/>
        <v>15400.000000000002</v>
      </c>
      <c r="M502" s="351" t="s">
        <v>1434</v>
      </c>
      <c r="N502" s="229"/>
      <c r="O502" s="229"/>
      <c r="P502" s="245"/>
      <c r="Q502" s="312"/>
      <c r="R502" s="382"/>
      <c r="S502" s="242"/>
      <c r="T502" s="219" t="s">
        <v>7616</v>
      </c>
      <c r="U502" s="303"/>
      <c r="V502" s="303"/>
      <c r="W502" s="303"/>
      <c r="X502" s="303"/>
      <c r="Y502" s="219"/>
      <c r="Z502" s="303"/>
      <c r="AA502" s="303"/>
      <c r="AB502" s="303"/>
      <c r="AC502" s="303"/>
      <c r="AD502" s="311"/>
      <c r="AE502" s="311"/>
      <c r="AF502" s="311"/>
      <c r="AG502" s="311"/>
      <c r="AH502" s="311"/>
      <c r="AJ502" s="286"/>
      <c r="AK502" s="213"/>
      <c r="AL502" s="311"/>
      <c r="AM502" s="311"/>
      <c r="AN502" s="311"/>
      <c r="AO502" s="311"/>
      <c r="AP502" s="229"/>
      <c r="AQ502" s="310"/>
      <c r="AR502" s="207"/>
      <c r="AS502" s="207"/>
      <c r="AT502" s="207"/>
      <c r="AU502" s="207"/>
      <c r="AV502" s="207"/>
      <c r="AW502" s="207"/>
      <c r="AX502" s="207"/>
      <c r="AY502" s="207"/>
      <c r="AZ502" s="207"/>
      <c r="BA502" s="207"/>
      <c r="BB502" s="207"/>
      <c r="BC502" s="207"/>
      <c r="BD502" s="207"/>
      <c r="BE502" s="207"/>
      <c r="BF502" s="207"/>
      <c r="BG502" s="300"/>
      <c r="BH502" s="300"/>
      <c r="BI502" s="299"/>
      <c r="BJ502" s="246"/>
      <c r="BK502" s="255"/>
      <c r="BL502" s="213"/>
      <c r="BM502" s="213"/>
      <c r="BN502" s="322"/>
      <c r="BO502" s="321"/>
      <c r="BY502" s="254"/>
      <c r="DN502" s="284"/>
      <c r="DO502" s="283"/>
      <c r="DP502" s="278"/>
      <c r="DQ502" s="282"/>
      <c r="DR502" s="281"/>
      <c r="DS502" s="280"/>
      <c r="DT502" s="279"/>
      <c r="DU502" s="278"/>
      <c r="DV502" s="194"/>
    </row>
    <row r="503" spans="1:126" ht="18.75">
      <c r="A503" s="322"/>
      <c r="B503" s="226" t="s">
        <v>11025</v>
      </c>
      <c r="C503" s="226" t="s">
        <v>11024</v>
      </c>
      <c r="D503" s="225" t="s">
        <v>11023</v>
      </c>
      <c r="E503" s="224" t="str">
        <f t="shared" si="54"/>
        <v>710407</v>
      </c>
      <c r="F503" s="322" t="s">
        <v>1154</v>
      </c>
      <c r="G503" s="220" t="s">
        <v>11016</v>
      </c>
      <c r="H503" s="223" t="s">
        <v>11015</v>
      </c>
      <c r="I503" s="223" t="s">
        <v>7680</v>
      </c>
      <c r="J503" s="225">
        <v>1</v>
      </c>
      <c r="K503" s="302">
        <v>14000</v>
      </c>
      <c r="L503" s="232">
        <f t="shared" si="53"/>
        <v>15400.000000000002</v>
      </c>
      <c r="M503" s="351" t="s">
        <v>1434</v>
      </c>
      <c r="N503" s="229"/>
      <c r="O503" s="229"/>
      <c r="P503" s="245"/>
      <c r="Q503" s="312"/>
      <c r="R503" s="382"/>
      <c r="S503" s="242"/>
      <c r="T503" s="219" t="s">
        <v>7616</v>
      </c>
      <c r="U503" s="303"/>
      <c r="V503" s="303"/>
      <c r="W503" s="303"/>
      <c r="X503" s="303"/>
      <c r="Y503" s="219"/>
      <c r="Z503" s="303"/>
      <c r="AA503" s="303"/>
      <c r="AB503" s="303"/>
      <c r="AC503" s="303"/>
      <c r="AD503" s="311"/>
      <c r="AE503" s="311"/>
      <c r="AF503" s="311"/>
      <c r="AG503" s="311"/>
      <c r="AH503" s="311"/>
      <c r="AJ503" s="286"/>
      <c r="AK503" s="213"/>
      <c r="AL503" s="311"/>
      <c r="AM503" s="311"/>
      <c r="AN503" s="311"/>
      <c r="AO503" s="311"/>
      <c r="AP503" s="229"/>
      <c r="AQ503" s="310"/>
      <c r="AR503" s="207"/>
      <c r="AS503" s="207"/>
      <c r="AT503" s="207"/>
      <c r="AU503" s="207"/>
      <c r="AV503" s="207"/>
      <c r="AW503" s="207"/>
      <c r="AX503" s="207"/>
      <c r="AY503" s="207"/>
      <c r="AZ503" s="207"/>
      <c r="BA503" s="207"/>
      <c r="BB503" s="207"/>
      <c r="BC503" s="207"/>
      <c r="BD503" s="207"/>
      <c r="BE503" s="207"/>
      <c r="BF503" s="207"/>
      <c r="BG503" s="300"/>
      <c r="BH503" s="300"/>
      <c r="BI503" s="299"/>
      <c r="BJ503" s="246"/>
      <c r="BK503" s="255"/>
      <c r="BL503" s="213"/>
      <c r="BM503" s="213"/>
      <c r="BN503" s="322"/>
      <c r="BO503" s="321"/>
      <c r="BY503" s="254"/>
      <c r="DN503" s="284"/>
      <c r="DO503" s="283"/>
      <c r="DP503" s="278"/>
      <c r="DQ503" s="282"/>
      <c r="DR503" s="281"/>
      <c r="DS503" s="280"/>
      <c r="DT503" s="279"/>
      <c r="DU503" s="278"/>
      <c r="DV503" s="194"/>
    </row>
    <row r="504" spans="1:126" ht="18.75">
      <c r="A504" s="322"/>
      <c r="B504" s="226" t="s">
        <v>11022</v>
      </c>
      <c r="C504" s="226" t="s">
        <v>11021</v>
      </c>
      <c r="D504" s="225" t="s">
        <v>11020</v>
      </c>
      <c r="E504" s="224" t="str">
        <f t="shared" si="54"/>
        <v>710384</v>
      </c>
      <c r="F504" s="322" t="s">
        <v>1154</v>
      </c>
      <c r="G504" s="220" t="s">
        <v>11016</v>
      </c>
      <c r="H504" s="223" t="s">
        <v>11015</v>
      </c>
      <c r="I504" s="223" t="s">
        <v>8670</v>
      </c>
      <c r="J504" s="225">
        <v>1</v>
      </c>
      <c r="K504" s="302">
        <v>14000</v>
      </c>
      <c r="L504" s="232">
        <f t="shared" si="53"/>
        <v>15400.000000000002</v>
      </c>
      <c r="M504" s="351" t="s">
        <v>1434</v>
      </c>
      <c r="N504" s="229"/>
      <c r="O504" s="229"/>
      <c r="P504" s="245"/>
      <c r="Q504" s="312"/>
      <c r="R504" s="382"/>
      <c r="S504" s="242"/>
      <c r="T504" s="219" t="s">
        <v>7616</v>
      </c>
      <c r="U504" s="303"/>
      <c r="V504" s="303"/>
      <c r="W504" s="303"/>
      <c r="X504" s="303"/>
      <c r="Y504" s="219"/>
      <c r="Z504" s="303"/>
      <c r="AA504" s="303"/>
      <c r="AB504" s="303"/>
      <c r="AC504" s="303"/>
      <c r="AD504" s="311"/>
      <c r="AE504" s="311"/>
      <c r="AF504" s="311"/>
      <c r="AG504" s="311"/>
      <c r="AH504" s="311"/>
      <c r="AJ504" s="286"/>
      <c r="AK504" s="213"/>
      <c r="AL504" s="311"/>
      <c r="AM504" s="311"/>
      <c r="AN504" s="311"/>
      <c r="AO504" s="311"/>
      <c r="AP504" s="229"/>
      <c r="AQ504" s="310"/>
      <c r="AR504" s="207"/>
      <c r="AS504" s="207"/>
      <c r="AT504" s="207"/>
      <c r="AU504" s="207"/>
      <c r="AV504" s="207"/>
      <c r="AW504" s="207"/>
      <c r="AX504" s="207"/>
      <c r="AY504" s="207"/>
      <c r="AZ504" s="207"/>
      <c r="BA504" s="207"/>
      <c r="BB504" s="207"/>
      <c r="BC504" s="207"/>
      <c r="BD504" s="207"/>
      <c r="BE504" s="207"/>
      <c r="BF504" s="207"/>
      <c r="BG504" s="300"/>
      <c r="BH504" s="300"/>
      <c r="BI504" s="299"/>
      <c r="BJ504" s="246"/>
      <c r="BK504" s="255"/>
      <c r="BL504" s="213"/>
      <c r="BM504" s="213"/>
      <c r="BN504" s="322"/>
      <c r="BO504" s="321"/>
      <c r="BY504" s="254"/>
      <c r="DN504" s="284"/>
      <c r="DO504" s="283"/>
      <c r="DP504" s="278"/>
      <c r="DQ504" s="282"/>
      <c r="DR504" s="281"/>
      <c r="DS504" s="280"/>
      <c r="DT504" s="279"/>
      <c r="DU504" s="278"/>
      <c r="DV504" s="194"/>
    </row>
    <row r="505" spans="1:126" ht="18.75">
      <c r="A505" s="322"/>
      <c r="B505" s="226" t="s">
        <v>11019</v>
      </c>
      <c r="C505" s="226" t="s">
        <v>11018</v>
      </c>
      <c r="D505" s="225" t="s">
        <v>11017</v>
      </c>
      <c r="E505" s="224" t="str">
        <f t="shared" si="54"/>
        <v>710391</v>
      </c>
      <c r="F505" s="322" t="s">
        <v>1154</v>
      </c>
      <c r="G505" s="220" t="s">
        <v>11016</v>
      </c>
      <c r="H505" s="223" t="s">
        <v>11015</v>
      </c>
      <c r="I505" s="223" t="s">
        <v>8663</v>
      </c>
      <c r="J505" s="225">
        <v>1</v>
      </c>
      <c r="K505" s="302">
        <v>14000</v>
      </c>
      <c r="L505" s="232">
        <f t="shared" si="53"/>
        <v>15400.000000000002</v>
      </c>
      <c r="M505" s="351" t="s">
        <v>1434</v>
      </c>
      <c r="N505" s="229"/>
      <c r="O505" s="229"/>
      <c r="P505" s="245"/>
      <c r="Q505" s="312"/>
      <c r="R505" s="382"/>
      <c r="S505" s="242"/>
      <c r="T505" s="219" t="s">
        <v>7616</v>
      </c>
      <c r="U505" s="303"/>
      <c r="V505" s="303"/>
      <c r="W505" s="303"/>
      <c r="X505" s="303"/>
      <c r="Y505" s="219"/>
      <c r="Z505" s="303"/>
      <c r="AA505" s="303"/>
      <c r="AB505" s="303"/>
      <c r="AC505" s="303"/>
      <c r="AD505" s="311"/>
      <c r="AE505" s="311"/>
      <c r="AF505" s="311"/>
      <c r="AG505" s="311"/>
      <c r="AH505" s="311"/>
      <c r="AJ505" s="286"/>
      <c r="AK505" s="213"/>
      <c r="AL505" s="311"/>
      <c r="AM505" s="311"/>
      <c r="AN505" s="311"/>
      <c r="AO505" s="311"/>
      <c r="AP505" s="229"/>
      <c r="AQ505" s="310"/>
      <c r="AR505" s="207"/>
      <c r="AS505" s="207"/>
      <c r="AT505" s="207"/>
      <c r="AU505" s="207"/>
      <c r="AV505" s="207"/>
      <c r="AW505" s="207"/>
      <c r="AX505" s="207"/>
      <c r="AY505" s="207"/>
      <c r="AZ505" s="207"/>
      <c r="BA505" s="207"/>
      <c r="BB505" s="207"/>
      <c r="BC505" s="207"/>
      <c r="BD505" s="207"/>
      <c r="BE505" s="207"/>
      <c r="BF505" s="207"/>
      <c r="BG505" s="300"/>
      <c r="BH505" s="300"/>
      <c r="BI505" s="299"/>
      <c r="BJ505" s="246"/>
      <c r="BK505" s="255"/>
      <c r="BL505" s="213"/>
      <c r="BM505" s="213"/>
      <c r="BN505" s="322"/>
      <c r="BO505" s="321"/>
      <c r="BY505" s="254"/>
      <c r="DN505" s="284"/>
      <c r="DO505" s="283"/>
      <c r="DP505" s="278"/>
      <c r="DQ505" s="282"/>
      <c r="DR505" s="281"/>
      <c r="DS505" s="280"/>
      <c r="DT505" s="279"/>
      <c r="DU505" s="278"/>
      <c r="DV505" s="194"/>
    </row>
    <row r="506" spans="1:126" ht="18.75">
      <c r="A506" s="322"/>
      <c r="B506" s="226" t="s">
        <v>11014</v>
      </c>
      <c r="C506" s="226" t="s">
        <v>11013</v>
      </c>
      <c r="D506" s="225" t="s">
        <v>11012</v>
      </c>
      <c r="E506" s="224" t="str">
        <f t="shared" si="54"/>
        <v>710438</v>
      </c>
      <c r="F506" s="322" t="s">
        <v>1154</v>
      </c>
      <c r="G506" s="220" t="s">
        <v>11005</v>
      </c>
      <c r="H506" s="223" t="s">
        <v>11004</v>
      </c>
      <c r="I506" s="223" t="s">
        <v>7680</v>
      </c>
      <c r="J506" s="225">
        <v>1</v>
      </c>
      <c r="K506" s="302">
        <v>14000</v>
      </c>
      <c r="L506" s="232">
        <f t="shared" si="53"/>
        <v>15400.000000000002</v>
      </c>
      <c r="M506" s="351" t="s">
        <v>1434</v>
      </c>
      <c r="N506" s="229"/>
      <c r="O506" s="229"/>
      <c r="P506" s="245"/>
      <c r="Q506" s="312"/>
      <c r="R506" s="382"/>
      <c r="S506" s="242"/>
      <c r="T506" s="219" t="s">
        <v>7616</v>
      </c>
      <c r="U506" s="303"/>
      <c r="V506" s="303"/>
      <c r="W506" s="303"/>
      <c r="X506" s="303"/>
      <c r="Y506" s="219"/>
      <c r="Z506" s="303"/>
      <c r="AA506" s="303"/>
      <c r="AB506" s="303"/>
      <c r="AC506" s="303"/>
      <c r="AD506" s="311"/>
      <c r="AE506" s="311"/>
      <c r="AF506" s="311"/>
      <c r="AG506" s="311"/>
      <c r="AH506" s="311"/>
      <c r="AJ506" s="286"/>
      <c r="AK506" s="213"/>
      <c r="AL506" s="311"/>
      <c r="AM506" s="311"/>
      <c r="AN506" s="311"/>
      <c r="AO506" s="311"/>
      <c r="AP506" s="229"/>
      <c r="AQ506" s="310"/>
      <c r="AR506" s="207"/>
      <c r="AS506" s="207"/>
      <c r="AT506" s="207"/>
      <c r="AU506" s="207"/>
      <c r="AV506" s="207"/>
      <c r="AW506" s="207"/>
      <c r="AX506" s="207"/>
      <c r="AY506" s="207"/>
      <c r="AZ506" s="207"/>
      <c r="BA506" s="207"/>
      <c r="BB506" s="207"/>
      <c r="BC506" s="207"/>
      <c r="BD506" s="207"/>
      <c r="BE506" s="207"/>
      <c r="BF506" s="207"/>
      <c r="BG506" s="300"/>
      <c r="BH506" s="300"/>
      <c r="BI506" s="299"/>
      <c r="BJ506" s="246"/>
      <c r="BK506" s="255"/>
      <c r="BL506" s="213"/>
      <c r="BM506" s="213"/>
      <c r="BN506" s="322"/>
      <c r="BO506" s="321"/>
      <c r="BY506" s="254"/>
      <c r="DN506" s="284"/>
      <c r="DO506" s="283"/>
      <c r="DP506" s="278"/>
      <c r="DQ506" s="282"/>
      <c r="DR506" s="281"/>
      <c r="DS506" s="280"/>
      <c r="DT506" s="279"/>
      <c r="DU506" s="278"/>
      <c r="DV506" s="194"/>
    </row>
    <row r="507" spans="1:126" ht="18.75">
      <c r="A507" s="322"/>
      <c r="B507" s="226" t="s">
        <v>11011</v>
      </c>
      <c r="C507" s="226" t="s">
        <v>11010</v>
      </c>
      <c r="D507" s="225" t="s">
        <v>11009</v>
      </c>
      <c r="E507" s="224" t="str">
        <f t="shared" si="54"/>
        <v>710414</v>
      </c>
      <c r="F507" s="322" t="s">
        <v>1154</v>
      </c>
      <c r="G507" s="220" t="s">
        <v>11005</v>
      </c>
      <c r="H507" s="223" t="s">
        <v>11004</v>
      </c>
      <c r="I507" s="223" t="s">
        <v>8670</v>
      </c>
      <c r="J507" s="225">
        <v>1</v>
      </c>
      <c r="K507" s="302">
        <v>14000</v>
      </c>
      <c r="L507" s="232">
        <f t="shared" si="53"/>
        <v>15400.000000000002</v>
      </c>
      <c r="M507" s="351" t="s">
        <v>1434</v>
      </c>
      <c r="N507" s="229"/>
      <c r="O507" s="229"/>
      <c r="P507" s="245"/>
      <c r="Q507" s="312"/>
      <c r="R507" s="382"/>
      <c r="S507" s="242"/>
      <c r="T507" s="219"/>
      <c r="U507" s="303"/>
      <c r="V507" s="303"/>
      <c r="W507" s="303"/>
      <c r="X507" s="303"/>
      <c r="Y507" s="219"/>
      <c r="Z507" s="303"/>
      <c r="AA507" s="303"/>
      <c r="AB507" s="303"/>
      <c r="AC507" s="303"/>
      <c r="AD507" s="311"/>
      <c r="AE507" s="311"/>
      <c r="AF507" s="311"/>
      <c r="AG507" s="311"/>
      <c r="AH507" s="311"/>
      <c r="AJ507" s="286"/>
      <c r="AK507" s="213"/>
      <c r="AL507" s="311"/>
      <c r="AM507" s="311"/>
      <c r="AN507" s="311"/>
      <c r="AO507" s="311"/>
      <c r="AP507" s="229"/>
      <c r="AQ507" s="310"/>
      <c r="AR507" s="207"/>
      <c r="AS507" s="207"/>
      <c r="AT507" s="207"/>
      <c r="AU507" s="207"/>
      <c r="AV507" s="207"/>
      <c r="AW507" s="207"/>
      <c r="AX507" s="207"/>
      <c r="AY507" s="207"/>
      <c r="AZ507" s="207"/>
      <c r="BA507" s="207"/>
      <c r="BB507" s="207"/>
      <c r="BC507" s="207"/>
      <c r="BD507" s="207"/>
      <c r="BE507" s="207"/>
      <c r="BF507" s="207"/>
      <c r="BG507" s="300"/>
      <c r="BH507" s="300"/>
      <c r="BI507" s="299"/>
      <c r="BJ507" s="246"/>
      <c r="BK507" s="255"/>
      <c r="BL507" s="213"/>
      <c r="BM507" s="213"/>
      <c r="BN507" s="322"/>
      <c r="BO507" s="321"/>
      <c r="BY507" s="254"/>
      <c r="DN507" s="284"/>
      <c r="DO507" s="283"/>
      <c r="DP507" s="278"/>
      <c r="DQ507" s="282"/>
      <c r="DR507" s="281"/>
      <c r="DS507" s="280"/>
      <c r="DT507" s="279"/>
      <c r="DU507" s="278"/>
      <c r="DV507" s="194"/>
    </row>
    <row r="508" spans="1:126" ht="18.75">
      <c r="A508" s="322"/>
      <c r="B508" s="226" t="s">
        <v>11008</v>
      </c>
      <c r="C508" s="226" t="s">
        <v>11007</v>
      </c>
      <c r="D508" s="225" t="s">
        <v>11006</v>
      </c>
      <c r="E508" s="224" t="str">
        <f t="shared" si="54"/>
        <v>710421</v>
      </c>
      <c r="F508" s="322" t="s">
        <v>1154</v>
      </c>
      <c r="G508" s="220" t="s">
        <v>11005</v>
      </c>
      <c r="H508" s="223" t="s">
        <v>11004</v>
      </c>
      <c r="I508" s="223" t="s">
        <v>8663</v>
      </c>
      <c r="J508" s="225">
        <v>1</v>
      </c>
      <c r="K508" s="302">
        <v>14000</v>
      </c>
      <c r="L508" s="232">
        <f t="shared" si="53"/>
        <v>15400.000000000002</v>
      </c>
      <c r="M508" s="351" t="s">
        <v>1434</v>
      </c>
      <c r="N508" s="229"/>
      <c r="O508" s="229"/>
      <c r="P508" s="245"/>
      <c r="Q508" s="312"/>
      <c r="R508" s="382"/>
      <c r="S508" s="242"/>
      <c r="T508" s="219"/>
      <c r="U508" s="303"/>
      <c r="V508" s="303"/>
      <c r="W508" s="303"/>
      <c r="X508" s="303"/>
      <c r="Y508" s="219"/>
      <c r="Z508" s="303"/>
      <c r="AA508" s="303"/>
      <c r="AB508" s="303"/>
      <c r="AC508" s="303"/>
      <c r="AD508" s="311"/>
      <c r="AE508" s="311"/>
      <c r="AF508" s="311"/>
      <c r="AG508" s="311"/>
      <c r="AH508" s="311"/>
      <c r="AJ508" s="286"/>
      <c r="AK508" s="213"/>
      <c r="AL508" s="311"/>
      <c r="AM508" s="311"/>
      <c r="AN508" s="311"/>
      <c r="AO508" s="311"/>
      <c r="AP508" s="229"/>
      <c r="AQ508" s="310"/>
      <c r="AR508" s="207"/>
      <c r="AS508" s="207"/>
      <c r="AT508" s="207"/>
      <c r="AU508" s="207"/>
      <c r="AV508" s="207"/>
      <c r="AW508" s="207"/>
      <c r="AX508" s="207"/>
      <c r="AY508" s="207"/>
      <c r="AZ508" s="207"/>
      <c r="BA508" s="207"/>
      <c r="BB508" s="207"/>
      <c r="BC508" s="207"/>
      <c r="BD508" s="207"/>
      <c r="BE508" s="207"/>
      <c r="BF508" s="207"/>
      <c r="BG508" s="300"/>
      <c r="BH508" s="300"/>
      <c r="BI508" s="299"/>
      <c r="BJ508" s="246"/>
      <c r="BK508" s="255"/>
      <c r="BL508" s="213"/>
      <c r="BM508" s="213"/>
      <c r="BN508" s="322"/>
      <c r="BO508" s="321"/>
      <c r="BY508" s="254"/>
      <c r="DN508" s="284"/>
      <c r="DO508" s="283"/>
      <c r="DP508" s="278"/>
      <c r="DQ508" s="282"/>
      <c r="DR508" s="281"/>
      <c r="DS508" s="280"/>
      <c r="DT508" s="279"/>
      <c r="DU508" s="278"/>
      <c r="DV508" s="194"/>
    </row>
    <row r="509" spans="1:126" ht="18.75">
      <c r="A509" s="322"/>
      <c r="B509" s="226" t="s">
        <v>11003</v>
      </c>
      <c r="C509" s="226" t="s">
        <v>11002</v>
      </c>
      <c r="D509" s="225" t="s">
        <v>11001</v>
      </c>
      <c r="E509" s="224" t="str">
        <f t="shared" si="54"/>
        <v>710490</v>
      </c>
      <c r="F509" s="322" t="s">
        <v>1154</v>
      </c>
      <c r="G509" s="220" t="s">
        <v>10994</v>
      </c>
      <c r="H509" s="223" t="s">
        <v>10993</v>
      </c>
      <c r="I509" s="223" t="s">
        <v>7680</v>
      </c>
      <c r="J509" s="225">
        <v>1</v>
      </c>
      <c r="K509" s="302">
        <v>14000</v>
      </c>
      <c r="L509" s="232">
        <f t="shared" si="53"/>
        <v>15400.000000000002</v>
      </c>
      <c r="M509" s="351" t="s">
        <v>1434</v>
      </c>
      <c r="N509" s="229"/>
      <c r="O509" s="229"/>
      <c r="P509" s="245"/>
      <c r="Q509" s="312"/>
      <c r="R509" s="382"/>
      <c r="S509" s="242"/>
      <c r="T509" s="618"/>
      <c r="U509" s="303"/>
      <c r="V509" s="303"/>
      <c r="W509" s="303"/>
      <c r="X509" s="303"/>
      <c r="Y509" s="618"/>
      <c r="Z509" s="303"/>
      <c r="AA509" s="303"/>
      <c r="AB509" s="303"/>
      <c r="AC509" s="303"/>
      <c r="AD509" s="311"/>
      <c r="AE509" s="311"/>
      <c r="AF509" s="311"/>
      <c r="AG509" s="311"/>
      <c r="AH509" s="311"/>
      <c r="AJ509" s="286"/>
      <c r="AK509" s="213"/>
      <c r="AL509" s="311"/>
      <c r="AM509" s="311"/>
      <c r="AN509" s="311"/>
      <c r="AO509" s="311"/>
      <c r="AP509" s="229"/>
      <c r="AQ509" s="310"/>
      <c r="AR509" s="207"/>
      <c r="AS509" s="207"/>
      <c r="AT509" s="207"/>
      <c r="AU509" s="207"/>
      <c r="AV509" s="207"/>
      <c r="AW509" s="207"/>
      <c r="AX509" s="207"/>
      <c r="AY509" s="207"/>
      <c r="AZ509" s="207"/>
      <c r="BA509" s="207"/>
      <c r="BB509" s="207"/>
      <c r="BC509" s="207"/>
      <c r="BD509" s="207"/>
      <c r="BE509" s="207"/>
      <c r="BF509" s="207"/>
      <c r="BG509" s="300"/>
      <c r="BH509" s="300"/>
      <c r="BI509" s="299"/>
      <c r="BJ509" s="246"/>
      <c r="BK509" s="255"/>
      <c r="BL509" s="213"/>
      <c r="BM509" s="213"/>
      <c r="BN509" s="322"/>
      <c r="BO509" s="321"/>
      <c r="BY509" s="254"/>
      <c r="DN509" s="284"/>
      <c r="DO509" s="283"/>
      <c r="DP509" s="278"/>
      <c r="DQ509" s="282"/>
      <c r="DR509" s="281"/>
      <c r="DS509" s="280"/>
      <c r="DT509" s="279"/>
      <c r="DU509" s="278"/>
      <c r="DV509" s="194"/>
    </row>
    <row r="510" spans="1:126" ht="18.75">
      <c r="A510" s="322"/>
      <c r="B510" s="226" t="s">
        <v>11000</v>
      </c>
      <c r="C510" s="226" t="s">
        <v>10999</v>
      </c>
      <c r="D510" s="225" t="s">
        <v>10998</v>
      </c>
      <c r="E510" s="224" t="str">
        <f t="shared" si="54"/>
        <v>710476</v>
      </c>
      <c r="F510" s="322" t="s">
        <v>1154</v>
      </c>
      <c r="G510" s="220" t="s">
        <v>10994</v>
      </c>
      <c r="H510" s="223" t="s">
        <v>10993</v>
      </c>
      <c r="I510" s="223" t="s">
        <v>7437</v>
      </c>
      <c r="J510" s="225">
        <v>1</v>
      </c>
      <c r="K510" s="302">
        <v>14000</v>
      </c>
      <c r="L510" s="232">
        <f t="shared" si="53"/>
        <v>15400.000000000002</v>
      </c>
      <c r="M510" s="351" t="s">
        <v>1434</v>
      </c>
      <c r="N510" s="229"/>
      <c r="O510" s="229"/>
      <c r="P510" s="245"/>
      <c r="Q510" s="312"/>
      <c r="R510" s="382"/>
      <c r="S510" s="242"/>
      <c r="T510" s="618" t="s">
        <v>7616</v>
      </c>
      <c r="U510" s="303"/>
      <c r="V510" s="303"/>
      <c r="W510" s="303"/>
      <c r="X510" s="303"/>
      <c r="Y510" s="618"/>
      <c r="Z510" s="303"/>
      <c r="AA510" s="303"/>
      <c r="AB510" s="303"/>
      <c r="AC510" s="303"/>
      <c r="AD510" s="311"/>
      <c r="AE510" s="311"/>
      <c r="AF510" s="311"/>
      <c r="AG510" s="311"/>
      <c r="AH510" s="311"/>
      <c r="AJ510" s="286"/>
      <c r="AK510" s="213"/>
      <c r="AL510" s="311"/>
      <c r="AM510" s="311"/>
      <c r="AN510" s="311"/>
      <c r="AO510" s="311"/>
      <c r="AP510" s="229"/>
      <c r="AQ510" s="310"/>
      <c r="AR510" s="207"/>
      <c r="AS510" s="207"/>
      <c r="AT510" s="207"/>
      <c r="AU510" s="207"/>
      <c r="AV510" s="207"/>
      <c r="AW510" s="207"/>
      <c r="AX510" s="207"/>
      <c r="AY510" s="207"/>
      <c r="AZ510" s="207"/>
      <c r="BA510" s="207"/>
      <c r="BB510" s="207"/>
      <c r="BC510" s="207"/>
      <c r="BD510" s="207"/>
      <c r="BE510" s="207"/>
      <c r="BF510" s="207"/>
      <c r="BG510" s="300"/>
      <c r="BH510" s="300"/>
      <c r="BI510" s="299"/>
      <c r="BJ510" s="246"/>
      <c r="BK510" s="255"/>
      <c r="BL510" s="213"/>
      <c r="BM510" s="213"/>
      <c r="BN510" s="322"/>
      <c r="BO510" s="321"/>
      <c r="BY510" s="254"/>
      <c r="DN510" s="284"/>
      <c r="DO510" s="283"/>
      <c r="DP510" s="278"/>
      <c r="DQ510" s="282"/>
      <c r="DR510" s="281"/>
      <c r="DS510" s="280"/>
      <c r="DT510" s="279"/>
      <c r="DU510" s="278"/>
      <c r="DV510" s="194"/>
    </row>
    <row r="511" spans="1:126" ht="18.75">
      <c r="A511" s="322"/>
      <c r="B511" s="226" t="s">
        <v>10997</v>
      </c>
      <c r="C511" s="226" t="s">
        <v>10996</v>
      </c>
      <c r="D511" s="225" t="s">
        <v>10995</v>
      </c>
      <c r="E511" s="224" t="str">
        <f t="shared" si="54"/>
        <v>710483</v>
      </c>
      <c r="F511" s="322" t="s">
        <v>1154</v>
      </c>
      <c r="G511" s="220" t="s">
        <v>10994</v>
      </c>
      <c r="H511" s="223" t="s">
        <v>10993</v>
      </c>
      <c r="I511" s="223" t="s">
        <v>8663</v>
      </c>
      <c r="J511" s="225">
        <v>1</v>
      </c>
      <c r="K511" s="302">
        <v>14000</v>
      </c>
      <c r="L511" s="232">
        <f t="shared" si="53"/>
        <v>15400.000000000002</v>
      </c>
      <c r="M511" s="351" t="s">
        <v>1434</v>
      </c>
      <c r="N511" s="229"/>
      <c r="O511" s="229"/>
      <c r="P511" s="245"/>
      <c r="Q511" s="312"/>
      <c r="R511" s="382"/>
      <c r="S511" s="242"/>
      <c r="T511" s="618" t="s">
        <v>7616</v>
      </c>
      <c r="U511" s="303"/>
      <c r="V511" s="303"/>
      <c r="W511" s="303"/>
      <c r="X511" s="303"/>
      <c r="Y511" s="618"/>
      <c r="Z511" s="303"/>
      <c r="AA511" s="303"/>
      <c r="AB511" s="303"/>
      <c r="AC511" s="303"/>
      <c r="AD511" s="311"/>
      <c r="AE511" s="311"/>
      <c r="AF511" s="311"/>
      <c r="AG511" s="311"/>
      <c r="AH511" s="311"/>
      <c r="AJ511" s="286"/>
      <c r="AK511" s="213"/>
      <c r="AL511" s="311"/>
      <c r="AM511" s="311"/>
      <c r="AN511" s="311"/>
      <c r="AO511" s="311"/>
      <c r="AP511" s="229"/>
      <c r="AQ511" s="310"/>
      <c r="AR511" s="207"/>
      <c r="AS511" s="207"/>
      <c r="AT511" s="207"/>
      <c r="AU511" s="207"/>
      <c r="AV511" s="207"/>
      <c r="AW511" s="207"/>
      <c r="AX511" s="207"/>
      <c r="AY511" s="207"/>
      <c r="AZ511" s="207"/>
      <c r="BA511" s="207"/>
      <c r="BB511" s="207"/>
      <c r="BC511" s="207"/>
      <c r="BD511" s="207"/>
      <c r="BE511" s="207"/>
      <c r="BF511" s="207"/>
      <c r="BG511" s="300"/>
      <c r="BH511" s="300"/>
      <c r="BI511" s="299"/>
      <c r="BJ511" s="246"/>
      <c r="BK511" s="255"/>
      <c r="BL511" s="213"/>
      <c r="BM511" s="213"/>
      <c r="BN511" s="322"/>
      <c r="BO511" s="321"/>
      <c r="BY511" s="254"/>
      <c r="DN511" s="284"/>
      <c r="DO511" s="283"/>
      <c r="DP511" s="278"/>
      <c r="DQ511" s="282"/>
      <c r="DR511" s="281"/>
      <c r="DS511" s="280"/>
      <c r="DT511" s="279"/>
      <c r="DU511" s="278"/>
      <c r="DV511" s="194"/>
    </row>
    <row r="512" spans="1:126" ht="18.75">
      <c r="A512" s="322"/>
      <c r="B512" s="226" t="s">
        <v>10992</v>
      </c>
      <c r="C512" s="226" t="s">
        <v>10991</v>
      </c>
      <c r="D512" s="225" t="s">
        <v>10990</v>
      </c>
      <c r="E512" s="224" t="str">
        <f t="shared" si="54"/>
        <v>710599</v>
      </c>
      <c r="F512" s="322" t="s">
        <v>1154</v>
      </c>
      <c r="G512" s="220" t="s">
        <v>10983</v>
      </c>
      <c r="H512" s="223" t="s">
        <v>10982</v>
      </c>
      <c r="I512" s="223" t="s">
        <v>7441</v>
      </c>
      <c r="J512" s="225">
        <v>1</v>
      </c>
      <c r="K512" s="302">
        <v>14000</v>
      </c>
      <c r="L512" s="232">
        <f t="shared" si="53"/>
        <v>15400.000000000002</v>
      </c>
      <c r="M512" s="351" t="s">
        <v>1434</v>
      </c>
      <c r="N512" s="229"/>
      <c r="O512" s="229"/>
      <c r="P512" s="245"/>
      <c r="Q512" s="312"/>
      <c r="R512" s="382"/>
      <c r="S512" s="242"/>
      <c r="T512" s="618" t="s">
        <v>7616</v>
      </c>
      <c r="U512" s="303"/>
      <c r="V512" s="303"/>
      <c r="W512" s="303"/>
      <c r="X512" s="303"/>
      <c r="Y512" s="618"/>
      <c r="Z512" s="303"/>
      <c r="AA512" s="303"/>
      <c r="AB512" s="303"/>
      <c r="AC512" s="303"/>
      <c r="AD512" s="311"/>
      <c r="AE512" s="311"/>
      <c r="AF512" s="311"/>
      <c r="AG512" s="311"/>
      <c r="AH512" s="311"/>
      <c r="AJ512" s="286"/>
      <c r="AK512" s="213"/>
      <c r="AL512" s="311"/>
      <c r="AM512" s="311"/>
      <c r="AN512" s="311"/>
      <c r="AO512" s="311"/>
      <c r="AP512" s="229"/>
      <c r="AQ512" s="310"/>
      <c r="AR512" s="207"/>
      <c r="AS512" s="207"/>
      <c r="AT512" s="207"/>
      <c r="AU512" s="207"/>
      <c r="AV512" s="207"/>
      <c r="AW512" s="207"/>
      <c r="AX512" s="207"/>
      <c r="AY512" s="207"/>
      <c r="AZ512" s="207"/>
      <c r="BA512" s="207"/>
      <c r="BB512" s="207"/>
      <c r="BC512" s="207"/>
      <c r="BD512" s="207"/>
      <c r="BE512" s="207"/>
      <c r="BF512" s="207"/>
      <c r="BG512" s="300"/>
      <c r="BH512" s="300"/>
      <c r="BI512" s="299"/>
      <c r="BJ512" s="246"/>
      <c r="BK512" s="255"/>
      <c r="BL512" s="213"/>
      <c r="BM512" s="213"/>
      <c r="BN512" s="322"/>
      <c r="BO512" s="321"/>
      <c r="BY512" s="254"/>
      <c r="DN512" s="284"/>
      <c r="DO512" s="283"/>
      <c r="DP512" s="278"/>
      <c r="DQ512" s="282"/>
      <c r="DR512" s="281"/>
      <c r="DS512" s="280"/>
      <c r="DT512" s="279"/>
      <c r="DU512" s="278"/>
      <c r="DV512" s="194"/>
    </row>
    <row r="513" spans="1:126" ht="18.75">
      <c r="A513" s="322"/>
      <c r="B513" s="226" t="s">
        <v>10989</v>
      </c>
      <c r="C513" s="226" t="s">
        <v>10988</v>
      </c>
      <c r="D513" s="225" t="s">
        <v>10987</v>
      </c>
      <c r="E513" s="224" t="str">
        <f t="shared" si="54"/>
        <v>710575</v>
      </c>
      <c r="F513" s="322" t="s">
        <v>1154</v>
      </c>
      <c r="G513" s="220" t="s">
        <v>10983</v>
      </c>
      <c r="H513" s="223" t="s">
        <v>10982</v>
      </c>
      <c r="I513" s="223" t="s">
        <v>8670</v>
      </c>
      <c r="J513" s="225">
        <v>1</v>
      </c>
      <c r="K513" s="302">
        <v>14000</v>
      </c>
      <c r="L513" s="232">
        <f t="shared" si="53"/>
        <v>15400.000000000002</v>
      </c>
      <c r="M513" s="351" t="s">
        <v>1434</v>
      </c>
      <c r="N513" s="229"/>
      <c r="O513" s="229"/>
      <c r="P513" s="245"/>
      <c r="Q513" s="312"/>
      <c r="R513" s="382"/>
      <c r="S513" s="242"/>
      <c r="T513" s="618"/>
      <c r="U513" s="303"/>
      <c r="V513" s="303"/>
      <c r="W513" s="303"/>
      <c r="X513" s="303"/>
      <c r="Y513" s="618"/>
      <c r="Z513" s="303"/>
      <c r="AA513" s="303"/>
      <c r="AB513" s="303"/>
      <c r="AC513" s="303"/>
      <c r="AD513" s="311"/>
      <c r="AE513" s="311"/>
      <c r="AF513" s="311"/>
      <c r="AG513" s="311"/>
      <c r="AH513" s="311"/>
      <c r="AJ513" s="286"/>
      <c r="AK513" s="213"/>
      <c r="AL513" s="311"/>
      <c r="AM513" s="311"/>
      <c r="AN513" s="311"/>
      <c r="AO513" s="311"/>
      <c r="AP513" s="229"/>
      <c r="AQ513" s="310"/>
      <c r="AR513" s="207"/>
      <c r="AS513" s="207"/>
      <c r="AT513" s="207"/>
      <c r="AU513" s="207"/>
      <c r="AV513" s="207"/>
      <c r="AW513" s="207"/>
      <c r="AX513" s="207"/>
      <c r="AY513" s="207"/>
      <c r="AZ513" s="207"/>
      <c r="BA513" s="207"/>
      <c r="BB513" s="207"/>
      <c r="BC513" s="207"/>
      <c r="BD513" s="207"/>
      <c r="BE513" s="207"/>
      <c r="BF513" s="207"/>
      <c r="BG513" s="300"/>
      <c r="BH513" s="300"/>
      <c r="BI513" s="299"/>
      <c r="BJ513" s="246"/>
      <c r="BK513" s="255"/>
      <c r="BL513" s="213"/>
      <c r="BM513" s="213"/>
      <c r="BN513" s="322"/>
      <c r="BO513" s="321"/>
      <c r="BY513" s="254"/>
      <c r="DN513" s="284"/>
      <c r="DO513" s="283"/>
      <c r="DP513" s="278"/>
      <c r="DQ513" s="282"/>
      <c r="DR513" s="281"/>
      <c r="DS513" s="280"/>
      <c r="DT513" s="279"/>
      <c r="DU513" s="278"/>
      <c r="DV513" s="194"/>
    </row>
    <row r="514" spans="1:126" ht="18.75">
      <c r="A514" s="322"/>
      <c r="B514" s="226" t="s">
        <v>10986</v>
      </c>
      <c r="C514" s="226" t="s">
        <v>10985</v>
      </c>
      <c r="D514" s="225" t="s">
        <v>10984</v>
      </c>
      <c r="E514" s="224" t="str">
        <f t="shared" si="54"/>
        <v>710582</v>
      </c>
      <c r="F514" s="322" t="s">
        <v>1154</v>
      </c>
      <c r="G514" s="220" t="s">
        <v>10983</v>
      </c>
      <c r="H514" s="223" t="s">
        <v>10982</v>
      </c>
      <c r="I514" s="223" t="s">
        <v>8663</v>
      </c>
      <c r="J514" s="225">
        <v>1</v>
      </c>
      <c r="K514" s="302">
        <v>14000</v>
      </c>
      <c r="L514" s="232">
        <f t="shared" si="53"/>
        <v>15400.000000000002</v>
      </c>
      <c r="M514" s="351" t="s">
        <v>1434</v>
      </c>
      <c r="N514" s="229"/>
      <c r="O514" s="229"/>
      <c r="P514" s="245"/>
      <c r="Q514" s="312"/>
      <c r="R514" s="382"/>
      <c r="S514" s="242"/>
      <c r="T514" s="219"/>
      <c r="U514" s="303"/>
      <c r="V514" s="303"/>
      <c r="W514" s="303"/>
      <c r="X514" s="303"/>
      <c r="Y514" s="219"/>
      <c r="Z514" s="303"/>
      <c r="AA514" s="303"/>
      <c r="AB514" s="303"/>
      <c r="AC514" s="303"/>
      <c r="AD514" s="311"/>
      <c r="AE514" s="311"/>
      <c r="AF514" s="311"/>
      <c r="AG514" s="311"/>
      <c r="AH514" s="311"/>
      <c r="AJ514" s="286"/>
      <c r="AK514" s="213"/>
      <c r="AL514" s="311"/>
      <c r="AM514" s="311"/>
      <c r="AN514" s="311"/>
      <c r="AO514" s="311"/>
      <c r="AP514" s="229"/>
      <c r="AQ514" s="310"/>
      <c r="AR514" s="207"/>
      <c r="AS514" s="207"/>
      <c r="AT514" s="207"/>
      <c r="AU514" s="207"/>
      <c r="AV514" s="207"/>
      <c r="AW514" s="207"/>
      <c r="AX514" s="207"/>
      <c r="AY514" s="207"/>
      <c r="AZ514" s="207"/>
      <c r="BA514" s="207"/>
      <c r="BB514" s="207"/>
      <c r="BC514" s="207"/>
      <c r="BD514" s="207"/>
      <c r="BE514" s="207"/>
      <c r="BF514" s="207"/>
      <c r="BG514" s="300"/>
      <c r="BH514" s="300"/>
      <c r="BI514" s="299"/>
      <c r="BJ514" s="246"/>
      <c r="BK514" s="255"/>
      <c r="BL514" s="213"/>
      <c r="BM514" s="213"/>
      <c r="BN514" s="322"/>
      <c r="BO514" s="321"/>
      <c r="BY514" s="254"/>
      <c r="DN514" s="284"/>
      <c r="DO514" s="283"/>
      <c r="DP514" s="278"/>
      <c r="DQ514" s="282"/>
      <c r="DR514" s="281"/>
      <c r="DS514" s="280"/>
      <c r="DT514" s="279"/>
      <c r="DU514" s="278"/>
      <c r="DV514" s="194"/>
    </row>
    <row r="515" spans="1:126" ht="18.75">
      <c r="A515" s="322"/>
      <c r="B515" s="226" t="s">
        <v>10981</v>
      </c>
      <c r="C515" s="226" t="s">
        <v>10980</v>
      </c>
      <c r="D515" s="225" t="s">
        <v>10979</v>
      </c>
      <c r="E515" s="224" t="str">
        <f t="shared" si="54"/>
        <v>710612</v>
      </c>
      <c r="F515" s="322" t="s">
        <v>1154</v>
      </c>
      <c r="G515" s="220" t="s">
        <v>10975</v>
      </c>
      <c r="H515" s="223" t="s">
        <v>10967</v>
      </c>
      <c r="I515" s="223" t="s">
        <v>7680</v>
      </c>
      <c r="J515" s="225">
        <v>1</v>
      </c>
      <c r="K515" s="302">
        <v>14000</v>
      </c>
      <c r="L515" s="232">
        <f t="shared" si="53"/>
        <v>15400.000000000002</v>
      </c>
      <c r="M515" s="351" t="s">
        <v>1434</v>
      </c>
      <c r="N515" s="229"/>
      <c r="O515" s="229"/>
      <c r="P515" s="245"/>
      <c r="Q515" s="312"/>
      <c r="R515" s="382"/>
      <c r="S515" s="242"/>
      <c r="T515" s="219"/>
      <c r="U515" s="303"/>
      <c r="V515" s="303"/>
      <c r="W515" s="303"/>
      <c r="X515" s="303"/>
      <c r="Y515" s="219"/>
      <c r="Z515" s="303"/>
      <c r="AA515" s="303"/>
      <c r="AB515" s="303"/>
      <c r="AC515" s="303"/>
      <c r="AD515" s="311"/>
      <c r="AE515" s="311"/>
      <c r="AF515" s="311"/>
      <c r="AG515" s="311"/>
      <c r="AH515" s="311"/>
      <c r="AJ515" s="286"/>
      <c r="AK515" s="213"/>
      <c r="AL515" s="311"/>
      <c r="AM515" s="311"/>
      <c r="AN515" s="311"/>
      <c r="AO515" s="311"/>
      <c r="AP515" s="229"/>
      <c r="AQ515" s="310"/>
      <c r="AR515" s="207"/>
      <c r="AS515" s="207"/>
      <c r="AT515" s="207"/>
      <c r="AU515" s="207"/>
      <c r="AV515" s="207"/>
      <c r="AW515" s="207"/>
      <c r="AX515" s="207"/>
      <c r="AY515" s="207"/>
      <c r="AZ515" s="207"/>
      <c r="BA515" s="207"/>
      <c r="BB515" s="207"/>
      <c r="BC515" s="207"/>
      <c r="BD515" s="207"/>
      <c r="BE515" s="207"/>
      <c r="BF515" s="207"/>
      <c r="BG515" s="300"/>
      <c r="BH515" s="300"/>
      <c r="BI515" s="299"/>
      <c r="BJ515" s="246"/>
      <c r="BK515" s="255"/>
      <c r="BL515" s="213"/>
      <c r="BM515" s="213"/>
      <c r="BN515" s="322"/>
      <c r="BO515" s="321"/>
      <c r="BY515" s="254"/>
      <c r="DN515" s="284"/>
      <c r="DO515" s="283"/>
      <c r="DP515" s="278"/>
      <c r="DQ515" s="282"/>
      <c r="DR515" s="281"/>
      <c r="DS515" s="280"/>
      <c r="DT515" s="279"/>
      <c r="DU515" s="278"/>
      <c r="DV515" s="194"/>
    </row>
    <row r="516" spans="1:126" ht="18.75">
      <c r="A516" s="322"/>
      <c r="B516" s="226" t="s">
        <v>10978</v>
      </c>
      <c r="C516" s="226" t="s">
        <v>10977</v>
      </c>
      <c r="D516" s="225" t="s">
        <v>10976</v>
      </c>
      <c r="E516" s="224" t="str">
        <f t="shared" si="54"/>
        <v>710605</v>
      </c>
      <c r="F516" s="322" t="s">
        <v>1154</v>
      </c>
      <c r="G516" s="220" t="s">
        <v>10975</v>
      </c>
      <c r="H516" s="223" t="s">
        <v>10967</v>
      </c>
      <c r="I516" s="223" t="s">
        <v>8663</v>
      </c>
      <c r="J516" s="225">
        <v>1</v>
      </c>
      <c r="K516" s="302">
        <v>14000</v>
      </c>
      <c r="L516" s="232">
        <f t="shared" si="53"/>
        <v>15400.000000000002</v>
      </c>
      <c r="M516" s="351" t="s">
        <v>1434</v>
      </c>
      <c r="N516" s="229"/>
      <c r="O516" s="229"/>
      <c r="P516" s="245"/>
      <c r="Q516" s="312"/>
      <c r="R516" s="382"/>
      <c r="S516" s="242"/>
      <c r="T516" s="618"/>
      <c r="U516" s="303"/>
      <c r="V516" s="303"/>
      <c r="W516" s="303"/>
      <c r="X516" s="303"/>
      <c r="Y516" s="618"/>
      <c r="Z516" s="303"/>
      <c r="AA516" s="303"/>
      <c r="AB516" s="303"/>
      <c r="AC516" s="303"/>
      <c r="AD516" s="311"/>
      <c r="AE516" s="311"/>
      <c r="AF516" s="311"/>
      <c r="AG516" s="311"/>
      <c r="AH516" s="311"/>
      <c r="AJ516" s="286"/>
      <c r="AK516" s="213"/>
      <c r="AL516" s="311"/>
      <c r="AM516" s="311"/>
      <c r="AN516" s="311"/>
      <c r="AO516" s="311"/>
      <c r="AP516" s="229"/>
      <c r="AQ516" s="310"/>
      <c r="AR516" s="207"/>
      <c r="AS516" s="207"/>
      <c r="AT516" s="207"/>
      <c r="AU516" s="207"/>
      <c r="AV516" s="207"/>
      <c r="AW516" s="207"/>
      <c r="AX516" s="207"/>
      <c r="AY516" s="207"/>
      <c r="AZ516" s="207"/>
      <c r="BA516" s="207"/>
      <c r="BB516" s="207"/>
      <c r="BC516" s="207"/>
      <c r="BD516" s="207"/>
      <c r="BE516" s="207"/>
      <c r="BF516" s="207"/>
      <c r="BG516" s="300"/>
      <c r="BH516" s="300"/>
      <c r="BI516" s="299"/>
      <c r="BJ516" s="246"/>
      <c r="BK516" s="255"/>
      <c r="BL516" s="213"/>
      <c r="BM516" s="213"/>
      <c r="BN516" s="322"/>
      <c r="BO516" s="321"/>
      <c r="BY516" s="254"/>
      <c r="DN516" s="284"/>
      <c r="DO516" s="283"/>
      <c r="DP516" s="278"/>
      <c r="DQ516" s="282"/>
      <c r="DR516" s="281"/>
      <c r="DS516" s="280"/>
      <c r="DT516" s="279"/>
      <c r="DU516" s="278"/>
      <c r="DV516" s="194"/>
    </row>
    <row r="517" spans="1:126" ht="18.75">
      <c r="A517" s="322"/>
      <c r="B517" s="226" t="s">
        <v>10974</v>
      </c>
      <c r="C517" s="226" t="s">
        <v>10973</v>
      </c>
      <c r="D517" s="225" t="s">
        <v>10972</v>
      </c>
      <c r="E517" s="224" t="str">
        <f t="shared" si="54"/>
        <v>710636</v>
      </c>
      <c r="F517" s="322" t="s">
        <v>1154</v>
      </c>
      <c r="G517" s="220" t="s">
        <v>10968</v>
      </c>
      <c r="H517" s="223" t="s">
        <v>10967</v>
      </c>
      <c r="I517" s="223" t="s">
        <v>7680</v>
      </c>
      <c r="J517" s="225">
        <v>1</v>
      </c>
      <c r="K517" s="302">
        <v>14000</v>
      </c>
      <c r="L517" s="232">
        <f t="shared" si="53"/>
        <v>15400.000000000002</v>
      </c>
      <c r="M517" s="351" t="s">
        <v>1434</v>
      </c>
      <c r="N517" s="229"/>
      <c r="O517" s="229"/>
      <c r="P517" s="245"/>
      <c r="Q517" s="312"/>
      <c r="R517" s="382"/>
      <c r="S517" s="242"/>
      <c r="T517" s="618"/>
      <c r="U517" s="303"/>
      <c r="V517" s="303"/>
      <c r="W517" s="303"/>
      <c r="X517" s="303"/>
      <c r="Y517" s="618"/>
      <c r="Z517" s="303"/>
      <c r="AA517" s="303"/>
      <c r="AB517" s="303"/>
      <c r="AC517" s="303"/>
      <c r="AD517" s="311"/>
      <c r="AE517" s="311"/>
      <c r="AF517" s="311"/>
      <c r="AG517" s="311"/>
      <c r="AH517" s="311"/>
      <c r="AJ517" s="286"/>
      <c r="AK517" s="213"/>
      <c r="AL517" s="311"/>
      <c r="AM517" s="311"/>
      <c r="AN517" s="311"/>
      <c r="AO517" s="311"/>
      <c r="AP517" s="229"/>
      <c r="AQ517" s="310"/>
      <c r="AR517" s="207"/>
      <c r="AS517" s="207"/>
      <c r="AT517" s="207"/>
      <c r="AU517" s="207"/>
      <c r="AV517" s="207"/>
      <c r="AW517" s="207"/>
      <c r="AX517" s="207"/>
      <c r="AY517" s="207"/>
      <c r="AZ517" s="207"/>
      <c r="BA517" s="207"/>
      <c r="BB517" s="207"/>
      <c r="BC517" s="207"/>
      <c r="BD517" s="207"/>
      <c r="BE517" s="207"/>
      <c r="BF517" s="207"/>
      <c r="BG517" s="300"/>
      <c r="BH517" s="300"/>
      <c r="BI517" s="299"/>
      <c r="BJ517" s="246"/>
      <c r="BK517" s="255"/>
      <c r="BL517" s="213"/>
      <c r="BM517" s="213"/>
      <c r="BN517" s="322"/>
      <c r="BO517" s="321"/>
      <c r="BY517" s="254"/>
      <c r="DN517" s="284"/>
      <c r="DO517" s="283"/>
      <c r="DP517" s="278"/>
      <c r="DQ517" s="282"/>
      <c r="DR517" s="281"/>
      <c r="DS517" s="280"/>
      <c r="DT517" s="279"/>
      <c r="DU517" s="278"/>
      <c r="DV517" s="194"/>
    </row>
    <row r="518" spans="1:126" ht="18.75">
      <c r="A518" s="322"/>
      <c r="B518" s="226" t="s">
        <v>10971</v>
      </c>
      <c r="C518" s="226" t="s">
        <v>10970</v>
      </c>
      <c r="D518" s="225" t="s">
        <v>10969</v>
      </c>
      <c r="E518" s="224" t="str">
        <f t="shared" si="54"/>
        <v>710629</v>
      </c>
      <c r="F518" s="322" t="s">
        <v>1154</v>
      </c>
      <c r="G518" s="220" t="s">
        <v>10968</v>
      </c>
      <c r="H518" s="223" t="s">
        <v>10967</v>
      </c>
      <c r="I518" s="223" t="s">
        <v>8663</v>
      </c>
      <c r="J518" s="225">
        <v>1</v>
      </c>
      <c r="K518" s="302">
        <v>14000</v>
      </c>
      <c r="L518" s="232">
        <f t="shared" si="53"/>
        <v>15400.000000000002</v>
      </c>
      <c r="M518" s="351" t="s">
        <v>1434</v>
      </c>
      <c r="N518" s="229"/>
      <c r="O518" s="229"/>
      <c r="P518" s="245"/>
      <c r="Q518" s="312"/>
      <c r="R518" s="382"/>
      <c r="S518" s="242"/>
      <c r="T518" s="618" t="s">
        <v>10962</v>
      </c>
      <c r="U518" s="303"/>
      <c r="V518" s="303"/>
      <c r="W518" s="303"/>
      <c r="X518" s="303"/>
      <c r="Y518" s="618"/>
      <c r="Z518" s="303"/>
      <c r="AA518" s="303"/>
      <c r="AB518" s="303"/>
      <c r="AC518" s="303"/>
      <c r="AD518" s="311"/>
      <c r="AE518" s="311"/>
      <c r="AF518" s="311"/>
      <c r="AG518" s="311"/>
      <c r="AH518" s="311"/>
      <c r="AJ518" s="286"/>
      <c r="AK518" s="213"/>
      <c r="AL518" s="311"/>
      <c r="AM518" s="311"/>
      <c r="AN518" s="311"/>
      <c r="AO518" s="311"/>
      <c r="AP518" s="229"/>
      <c r="AQ518" s="310"/>
      <c r="AR518" s="207"/>
      <c r="AS518" s="207"/>
      <c r="AT518" s="207"/>
      <c r="AU518" s="207"/>
      <c r="AV518" s="207"/>
      <c r="AW518" s="207"/>
      <c r="AX518" s="207"/>
      <c r="AY518" s="207"/>
      <c r="AZ518" s="207"/>
      <c r="BA518" s="207"/>
      <c r="BB518" s="207"/>
      <c r="BC518" s="207"/>
      <c r="BD518" s="207"/>
      <c r="BE518" s="207"/>
      <c r="BF518" s="207"/>
      <c r="BG518" s="300"/>
      <c r="BH518" s="300"/>
      <c r="BI518" s="299"/>
      <c r="BJ518" s="246"/>
      <c r="BK518" s="255"/>
      <c r="BL518" s="213"/>
      <c r="BM518" s="213"/>
      <c r="BN518" s="322"/>
      <c r="BO518" s="321"/>
      <c r="BY518" s="254"/>
      <c r="DN518" s="284"/>
      <c r="DO518" s="283"/>
      <c r="DP518" s="278"/>
      <c r="DQ518" s="282"/>
      <c r="DR518" s="281"/>
      <c r="DS518" s="280"/>
      <c r="DT518" s="279"/>
      <c r="DU518" s="278"/>
      <c r="DV518" s="194"/>
    </row>
    <row r="519" spans="1:126" ht="18.75">
      <c r="A519" s="322"/>
      <c r="B519" s="226" t="s">
        <v>10966</v>
      </c>
      <c r="C519" s="226" t="s">
        <v>10965</v>
      </c>
      <c r="D519" s="225" t="s">
        <v>10964</v>
      </c>
      <c r="E519" s="224" t="str">
        <f t="shared" si="54"/>
        <v>717062</v>
      </c>
      <c r="F519" s="322" t="s">
        <v>10577</v>
      </c>
      <c r="G519" s="220" t="s">
        <v>10963</v>
      </c>
      <c r="H519" s="223" t="s">
        <v>10957</v>
      </c>
      <c r="I519" s="223"/>
      <c r="J519" s="225">
        <v>1</v>
      </c>
      <c r="K519" s="302">
        <v>14000</v>
      </c>
      <c r="L519" s="232">
        <f t="shared" si="53"/>
        <v>15400.000000000002</v>
      </c>
      <c r="M519" s="351" t="s">
        <v>1434</v>
      </c>
      <c r="N519" s="229"/>
      <c r="O519" s="229"/>
      <c r="P519" s="245"/>
      <c r="Q519" s="312"/>
      <c r="R519" s="382"/>
      <c r="S519" s="242"/>
      <c r="T519" s="618" t="s">
        <v>10962</v>
      </c>
      <c r="U519" s="303"/>
      <c r="V519" s="303"/>
      <c r="W519" s="303"/>
      <c r="X519" s="303"/>
      <c r="Y519" s="618"/>
      <c r="Z519" s="303"/>
      <c r="AA519" s="303"/>
      <c r="AB519" s="303"/>
      <c r="AC519" s="303"/>
      <c r="AD519" s="311"/>
      <c r="AE519" s="311"/>
      <c r="AF519" s="311"/>
      <c r="AG519" s="311"/>
      <c r="AH519" s="311"/>
      <c r="AJ519" s="286"/>
      <c r="AK519" s="213"/>
      <c r="AL519" s="311"/>
      <c r="AM519" s="311"/>
      <c r="AN519" s="311"/>
      <c r="AO519" s="311"/>
      <c r="AP519" s="229"/>
      <c r="AQ519" s="310"/>
      <c r="AR519" s="207"/>
      <c r="AS519" s="207"/>
      <c r="AT519" s="207"/>
      <c r="AU519" s="207"/>
      <c r="AV519" s="207"/>
      <c r="AW519" s="207"/>
      <c r="AX519" s="207"/>
      <c r="AY519" s="207"/>
      <c r="AZ519" s="207"/>
      <c r="BA519" s="207"/>
      <c r="BB519" s="207"/>
      <c r="BC519" s="207"/>
      <c r="BD519" s="207"/>
      <c r="BE519" s="207"/>
      <c r="BF519" s="207"/>
      <c r="BG519" s="300"/>
      <c r="BH519" s="300"/>
      <c r="BI519" s="299"/>
      <c r="BJ519" s="246"/>
      <c r="BK519" s="255"/>
      <c r="BL519" s="213"/>
      <c r="BM519" s="213"/>
      <c r="BN519" s="322"/>
      <c r="BO519" s="321"/>
      <c r="BY519" s="254"/>
      <c r="DN519" s="284"/>
      <c r="DO519" s="283"/>
      <c r="DP519" s="278"/>
      <c r="DQ519" s="282"/>
      <c r="DR519" s="281"/>
      <c r="DS519" s="280"/>
      <c r="DT519" s="279"/>
      <c r="DU519" s="278"/>
      <c r="DV519" s="194"/>
    </row>
    <row r="520" spans="1:126" ht="18.75">
      <c r="A520" s="322"/>
      <c r="B520" s="226" t="s">
        <v>10961</v>
      </c>
      <c r="C520" s="226" t="s">
        <v>10960</v>
      </c>
      <c r="D520" s="225" t="s">
        <v>10959</v>
      </c>
      <c r="E520" s="224" t="str">
        <f t="shared" si="54"/>
        <v>712098</v>
      </c>
      <c r="F520" s="322" t="s">
        <v>10577</v>
      </c>
      <c r="G520" s="220" t="s">
        <v>10958</v>
      </c>
      <c r="H520" s="223" t="s">
        <v>10957</v>
      </c>
      <c r="I520" s="223"/>
      <c r="J520" s="225">
        <v>1</v>
      </c>
      <c r="K520" s="302">
        <v>14000</v>
      </c>
      <c r="L520" s="232">
        <f t="shared" si="53"/>
        <v>15400.000000000002</v>
      </c>
      <c r="M520" s="351" t="s">
        <v>1434</v>
      </c>
      <c r="N520" s="229"/>
      <c r="O520" s="229"/>
      <c r="P520" s="245"/>
      <c r="Q520" s="312"/>
      <c r="R520" s="382"/>
      <c r="S520" s="242"/>
      <c r="T520" s="618" t="s">
        <v>8311</v>
      </c>
      <c r="U520" s="303"/>
      <c r="V520" s="303"/>
      <c r="W520" s="303"/>
      <c r="X520" s="303"/>
      <c r="Y520" s="618"/>
      <c r="Z520" s="303"/>
      <c r="AA520" s="303"/>
      <c r="AB520" s="303"/>
      <c r="AC520" s="303"/>
      <c r="AD520" s="311"/>
      <c r="AE520" s="311"/>
      <c r="AF520" s="311"/>
      <c r="AG520" s="311"/>
      <c r="AH520" s="311"/>
      <c r="AJ520" s="286"/>
      <c r="AK520" s="213"/>
      <c r="AL520" s="311"/>
      <c r="AM520" s="311"/>
      <c r="AN520" s="311"/>
      <c r="AO520" s="311"/>
      <c r="AP520" s="229"/>
      <c r="AQ520" s="310"/>
      <c r="AR520" s="207"/>
      <c r="AS520" s="207"/>
      <c r="AT520" s="207"/>
      <c r="AU520" s="207"/>
      <c r="AV520" s="207"/>
      <c r="AW520" s="207"/>
      <c r="AX520" s="207"/>
      <c r="AY520" s="207"/>
      <c r="AZ520" s="207"/>
      <c r="BA520" s="207"/>
      <c r="BB520" s="207"/>
      <c r="BC520" s="207"/>
      <c r="BD520" s="207"/>
      <c r="BE520" s="207"/>
      <c r="BF520" s="207"/>
      <c r="BG520" s="300"/>
      <c r="BH520" s="300"/>
      <c r="BI520" s="299"/>
      <c r="BJ520" s="246"/>
      <c r="BK520" s="255"/>
      <c r="BL520" s="213"/>
      <c r="BM520" s="213"/>
      <c r="BN520" s="322"/>
      <c r="BO520" s="321"/>
      <c r="BY520" s="254"/>
      <c r="DN520" s="284"/>
      <c r="DO520" s="283"/>
      <c r="DP520" s="278"/>
      <c r="DQ520" s="282"/>
      <c r="DR520" s="281"/>
      <c r="DS520" s="280"/>
      <c r="DT520" s="279"/>
      <c r="DU520" s="278"/>
      <c r="DV520" s="194"/>
    </row>
    <row r="521" spans="1:126" ht="18.75">
      <c r="A521" s="322"/>
      <c r="B521" s="226" t="s">
        <v>10956</v>
      </c>
      <c r="C521" s="226" t="s">
        <v>10955</v>
      </c>
      <c r="D521" s="225" t="s">
        <v>10954</v>
      </c>
      <c r="E521" s="224" t="str">
        <f t="shared" si="54"/>
        <v>717079</v>
      </c>
      <c r="F521" s="322" t="s">
        <v>10577</v>
      </c>
      <c r="G521" s="220" t="s">
        <v>10953</v>
      </c>
      <c r="H521" s="223" t="s">
        <v>9263</v>
      </c>
      <c r="I521" s="223"/>
      <c r="J521" s="225">
        <v>1</v>
      </c>
      <c r="K521" s="302">
        <v>14000</v>
      </c>
      <c r="L521" s="232">
        <f t="shared" si="53"/>
        <v>15400.000000000002</v>
      </c>
      <c r="M521" s="351" t="s">
        <v>1434</v>
      </c>
      <c r="N521" s="229"/>
      <c r="O521" s="229"/>
      <c r="P521" s="245"/>
      <c r="Q521" s="312"/>
      <c r="R521" s="382"/>
      <c r="S521" s="242"/>
      <c r="T521" s="618" t="s">
        <v>8311</v>
      </c>
      <c r="U521" s="303"/>
      <c r="V521" s="303"/>
      <c r="W521" s="303"/>
      <c r="X521" s="303"/>
      <c r="Y521" s="618"/>
      <c r="Z521" s="303"/>
      <c r="AA521" s="303"/>
      <c r="AB521" s="303"/>
      <c r="AC521" s="303"/>
      <c r="AD521" s="311"/>
      <c r="AE521" s="311"/>
      <c r="AF521" s="311"/>
      <c r="AG521" s="311"/>
      <c r="AH521" s="311"/>
      <c r="AJ521" s="286"/>
      <c r="AK521" s="213"/>
      <c r="AL521" s="311"/>
      <c r="AM521" s="311"/>
      <c r="AN521" s="311"/>
      <c r="AO521" s="311"/>
      <c r="AP521" s="229"/>
      <c r="AQ521" s="310"/>
      <c r="AR521" s="207"/>
      <c r="AS521" s="207"/>
      <c r="AT521" s="207"/>
      <c r="AU521" s="207"/>
      <c r="AV521" s="207"/>
      <c r="AW521" s="207"/>
      <c r="AX521" s="207"/>
      <c r="AY521" s="207"/>
      <c r="AZ521" s="207"/>
      <c r="BA521" s="207"/>
      <c r="BB521" s="207"/>
      <c r="BC521" s="207"/>
      <c r="BD521" s="207"/>
      <c r="BE521" s="207"/>
      <c r="BF521" s="207"/>
      <c r="BG521" s="300"/>
      <c r="BH521" s="300"/>
      <c r="BI521" s="299"/>
      <c r="BJ521" s="246"/>
      <c r="BK521" s="255"/>
      <c r="BL521" s="213"/>
      <c r="BM521" s="213"/>
      <c r="BN521" s="322"/>
      <c r="BO521" s="321"/>
      <c r="BY521" s="254"/>
      <c r="DN521" s="284"/>
      <c r="DO521" s="283"/>
      <c r="DP521" s="278"/>
      <c r="DQ521" s="282"/>
      <c r="DR521" s="281"/>
      <c r="DS521" s="280"/>
      <c r="DT521" s="279"/>
      <c r="DU521" s="278"/>
      <c r="DV521" s="194"/>
    </row>
    <row r="522" spans="1:126" ht="18.75">
      <c r="A522" s="322"/>
      <c r="B522" s="226" t="s">
        <v>10952</v>
      </c>
      <c r="C522" s="226" t="s">
        <v>10951</v>
      </c>
      <c r="D522" s="225" t="s">
        <v>10950</v>
      </c>
      <c r="E522" s="224" t="str">
        <f t="shared" si="54"/>
        <v>712104</v>
      </c>
      <c r="F522" s="322" t="s">
        <v>10577</v>
      </c>
      <c r="G522" s="220" t="s">
        <v>10949</v>
      </c>
      <c r="H522" s="223" t="s">
        <v>9263</v>
      </c>
      <c r="I522" s="223"/>
      <c r="J522" s="225">
        <v>1</v>
      </c>
      <c r="K522" s="302">
        <v>14000</v>
      </c>
      <c r="L522" s="232">
        <f t="shared" si="53"/>
        <v>15400.000000000002</v>
      </c>
      <c r="M522" s="351" t="s">
        <v>1434</v>
      </c>
      <c r="N522" s="229"/>
      <c r="O522" s="229"/>
      <c r="P522" s="245"/>
      <c r="Q522" s="312"/>
      <c r="R522" s="382"/>
      <c r="S522" s="242"/>
      <c r="T522" s="219"/>
      <c r="U522" s="303"/>
      <c r="V522" s="303"/>
      <c r="W522" s="303"/>
      <c r="X522" s="303"/>
      <c r="Y522" s="219"/>
      <c r="Z522" s="303"/>
      <c r="AA522" s="303"/>
      <c r="AB522" s="303"/>
      <c r="AC522" s="303"/>
      <c r="AD522" s="311"/>
      <c r="AE522" s="311"/>
      <c r="AF522" s="311"/>
      <c r="AG522" s="311"/>
      <c r="AH522" s="311"/>
      <c r="AJ522" s="286"/>
      <c r="AK522" s="213"/>
      <c r="AL522" s="311"/>
      <c r="AM522" s="311"/>
      <c r="AN522" s="311"/>
      <c r="AO522" s="311"/>
      <c r="AP522" s="229"/>
      <c r="AQ522" s="310"/>
      <c r="AR522" s="207"/>
      <c r="AS522" s="207"/>
      <c r="AT522" s="207"/>
      <c r="AU522" s="207"/>
      <c r="AV522" s="207"/>
      <c r="AW522" s="207"/>
      <c r="AX522" s="207"/>
      <c r="AY522" s="207"/>
      <c r="AZ522" s="207"/>
      <c r="BA522" s="207"/>
      <c r="BB522" s="207"/>
      <c r="BC522" s="207"/>
      <c r="BD522" s="207"/>
      <c r="BE522" s="207"/>
      <c r="BF522" s="207"/>
      <c r="BG522" s="300"/>
      <c r="BH522" s="300"/>
      <c r="BI522" s="299"/>
      <c r="BJ522" s="246"/>
      <c r="BK522" s="255"/>
      <c r="BL522" s="213"/>
      <c r="BM522" s="213"/>
      <c r="BN522" s="322"/>
      <c r="BO522" s="321"/>
      <c r="BY522" s="254"/>
      <c r="DN522" s="284"/>
      <c r="DO522" s="283"/>
      <c r="DP522" s="278"/>
      <c r="DQ522" s="282"/>
      <c r="DR522" s="281"/>
      <c r="DS522" s="280"/>
      <c r="DT522" s="279"/>
      <c r="DU522" s="278"/>
      <c r="DV522" s="194"/>
    </row>
    <row r="523" spans="1:126" ht="18.75">
      <c r="A523" s="322"/>
      <c r="B523" s="226" t="s">
        <v>10948</v>
      </c>
      <c r="C523" s="226" t="s">
        <v>10947</v>
      </c>
      <c r="D523" s="225" t="s">
        <v>10946</v>
      </c>
      <c r="E523" s="224" t="str">
        <f t="shared" si="54"/>
        <v>716140</v>
      </c>
      <c r="F523" s="322" t="s">
        <v>6068</v>
      </c>
      <c r="G523" s="220" t="s">
        <v>10945</v>
      </c>
      <c r="H523" s="223" t="s">
        <v>10547</v>
      </c>
      <c r="I523" s="223"/>
      <c r="J523" s="225">
        <v>1</v>
      </c>
      <c r="K523" s="302">
        <v>14000</v>
      </c>
      <c r="L523" s="232">
        <f t="shared" si="53"/>
        <v>15400.000000000002</v>
      </c>
      <c r="M523" s="351" t="s">
        <v>1434</v>
      </c>
      <c r="N523" s="229"/>
      <c r="O523" s="229"/>
      <c r="P523" s="245"/>
      <c r="Q523" s="312"/>
      <c r="R523" s="382"/>
      <c r="S523" s="242"/>
      <c r="T523" s="219" t="s">
        <v>8311</v>
      </c>
      <c r="U523" s="303"/>
      <c r="V523" s="303"/>
      <c r="W523" s="303"/>
      <c r="X523" s="303"/>
      <c r="Y523" s="219"/>
      <c r="Z523" s="303"/>
      <c r="AA523" s="303"/>
      <c r="AB523" s="303"/>
      <c r="AC523" s="303"/>
      <c r="AD523" s="311"/>
      <c r="AE523" s="311"/>
      <c r="AF523" s="311"/>
      <c r="AG523" s="311"/>
      <c r="AH523" s="311"/>
      <c r="AJ523" s="286"/>
      <c r="AK523" s="213"/>
      <c r="AL523" s="311"/>
      <c r="AM523" s="311"/>
      <c r="AN523" s="311"/>
      <c r="AO523" s="311"/>
      <c r="AP523" s="229"/>
      <c r="AQ523" s="310"/>
      <c r="AR523" s="207"/>
      <c r="AS523" s="207"/>
      <c r="AT523" s="207"/>
      <c r="AU523" s="207"/>
      <c r="AV523" s="207"/>
      <c r="AW523" s="207"/>
      <c r="AX523" s="207"/>
      <c r="AY523" s="207"/>
      <c r="AZ523" s="207"/>
      <c r="BA523" s="207"/>
      <c r="BB523" s="207"/>
      <c r="BC523" s="207"/>
      <c r="BD523" s="207"/>
      <c r="BE523" s="207"/>
      <c r="BF523" s="207"/>
      <c r="BG523" s="300"/>
      <c r="BH523" s="300"/>
      <c r="BI523" s="299"/>
      <c r="BJ523" s="246"/>
      <c r="BK523" s="255"/>
      <c r="BL523" s="213"/>
      <c r="BM523" s="213"/>
      <c r="BN523" s="322"/>
      <c r="BO523" s="321"/>
      <c r="BY523" s="254"/>
      <c r="DN523" s="284"/>
      <c r="DO523" s="283"/>
      <c r="DP523" s="278"/>
      <c r="DQ523" s="282"/>
      <c r="DR523" s="281"/>
      <c r="DS523" s="280"/>
      <c r="DT523" s="279"/>
      <c r="DU523" s="278"/>
      <c r="DV523" s="194"/>
    </row>
    <row r="524" spans="1:126" ht="18.75">
      <c r="A524" s="322"/>
      <c r="B524" s="226" t="s">
        <v>10944</v>
      </c>
      <c r="C524" s="226" t="s">
        <v>10943</v>
      </c>
      <c r="D524" s="225" t="s">
        <v>10942</v>
      </c>
      <c r="E524" s="224" t="str">
        <f t="shared" si="54"/>
        <v>716157</v>
      </c>
      <c r="F524" s="322" t="s">
        <v>6068</v>
      </c>
      <c r="G524" s="220" t="s">
        <v>10941</v>
      </c>
      <c r="H524" s="223" t="s">
        <v>10547</v>
      </c>
      <c r="I524" s="223" t="s">
        <v>9322</v>
      </c>
      <c r="J524" s="225">
        <v>1</v>
      </c>
      <c r="K524" s="302">
        <v>14000</v>
      </c>
      <c r="L524" s="232">
        <f t="shared" si="53"/>
        <v>15400.000000000002</v>
      </c>
      <c r="M524" s="351" t="s">
        <v>1434</v>
      </c>
      <c r="N524" s="229"/>
      <c r="O524" s="229"/>
      <c r="P524" s="245"/>
      <c r="Q524" s="312"/>
      <c r="R524" s="382"/>
      <c r="S524" s="242"/>
      <c r="T524" s="219"/>
      <c r="U524" s="303"/>
      <c r="V524" s="303"/>
      <c r="W524" s="303"/>
      <c r="X524" s="303"/>
      <c r="Y524" s="219"/>
      <c r="Z524" s="303"/>
      <c r="AA524" s="303"/>
      <c r="AB524" s="303"/>
      <c r="AC524" s="303"/>
      <c r="AD524" s="311"/>
      <c r="AE524" s="311"/>
      <c r="AF524" s="311"/>
      <c r="AG524" s="311"/>
      <c r="AH524" s="311"/>
      <c r="AJ524" s="286"/>
      <c r="AK524" s="213"/>
      <c r="AL524" s="311"/>
      <c r="AM524" s="311"/>
      <c r="AN524" s="311"/>
      <c r="AO524" s="311"/>
      <c r="AP524" s="229"/>
      <c r="AQ524" s="310"/>
      <c r="AR524" s="207"/>
      <c r="AS524" s="207"/>
      <c r="AT524" s="207"/>
      <c r="AU524" s="207"/>
      <c r="AV524" s="207"/>
      <c r="AW524" s="207"/>
      <c r="AX524" s="207"/>
      <c r="AY524" s="207"/>
      <c r="AZ524" s="207"/>
      <c r="BA524" s="207"/>
      <c r="BB524" s="207"/>
      <c r="BC524" s="207"/>
      <c r="BD524" s="207"/>
      <c r="BE524" s="207"/>
      <c r="BF524" s="207"/>
      <c r="BG524" s="300"/>
      <c r="BH524" s="300"/>
      <c r="BI524" s="299"/>
      <c r="BJ524" s="246"/>
      <c r="BK524" s="255"/>
      <c r="BL524" s="213"/>
      <c r="BM524" s="213"/>
      <c r="BN524" s="322"/>
      <c r="BO524" s="321"/>
      <c r="BY524" s="254"/>
      <c r="DN524" s="284"/>
      <c r="DO524" s="283"/>
      <c r="DP524" s="278"/>
      <c r="DQ524" s="282"/>
      <c r="DR524" s="281"/>
      <c r="DS524" s="280"/>
      <c r="DT524" s="279"/>
      <c r="DU524" s="278"/>
      <c r="DV524" s="194"/>
    </row>
    <row r="525" spans="1:126" ht="18.75">
      <c r="A525" s="322"/>
      <c r="B525" s="226" t="s">
        <v>10940</v>
      </c>
      <c r="C525" s="226" t="s">
        <v>10939</v>
      </c>
      <c r="D525" s="225" t="s">
        <v>10938</v>
      </c>
      <c r="E525" s="224" t="str">
        <f t="shared" si="54"/>
        <v>716164</v>
      </c>
      <c r="F525" s="322" t="s">
        <v>6068</v>
      </c>
      <c r="G525" s="220" t="s">
        <v>10937</v>
      </c>
      <c r="H525" s="223" t="s">
        <v>10702</v>
      </c>
      <c r="I525" s="223" t="s">
        <v>9322</v>
      </c>
      <c r="J525" s="225">
        <v>1</v>
      </c>
      <c r="K525" s="302">
        <v>14000</v>
      </c>
      <c r="L525" s="232">
        <f t="shared" si="53"/>
        <v>15400.000000000002</v>
      </c>
      <c r="M525" s="351" t="s">
        <v>1434</v>
      </c>
      <c r="N525" s="229"/>
      <c r="O525" s="229"/>
      <c r="P525" s="245"/>
      <c r="Q525" s="312"/>
      <c r="R525" s="382"/>
      <c r="S525" s="242"/>
      <c r="T525" s="219" t="s">
        <v>10255</v>
      </c>
      <c r="U525" s="303"/>
      <c r="V525" s="303"/>
      <c r="W525" s="303"/>
      <c r="X525" s="303"/>
      <c r="Y525" s="219"/>
      <c r="Z525" s="303"/>
      <c r="AA525" s="303"/>
      <c r="AB525" s="303"/>
      <c r="AC525" s="303"/>
      <c r="AD525" s="311"/>
      <c r="AE525" s="311"/>
      <c r="AF525" s="311"/>
      <c r="AG525" s="311"/>
      <c r="AH525" s="311"/>
      <c r="AJ525" s="286"/>
      <c r="AK525" s="213"/>
      <c r="AL525" s="311"/>
      <c r="AM525" s="311"/>
      <c r="AN525" s="311"/>
      <c r="AO525" s="311"/>
      <c r="AP525" s="229"/>
      <c r="AQ525" s="310"/>
      <c r="AR525" s="207"/>
      <c r="AS525" s="207"/>
      <c r="AT525" s="207"/>
      <c r="AU525" s="207"/>
      <c r="AV525" s="207"/>
      <c r="AW525" s="207"/>
      <c r="AX525" s="207"/>
      <c r="AY525" s="207"/>
      <c r="AZ525" s="207"/>
      <c r="BA525" s="207"/>
      <c r="BB525" s="207"/>
      <c r="BC525" s="207"/>
      <c r="BD525" s="207"/>
      <c r="BE525" s="207"/>
      <c r="BF525" s="207"/>
      <c r="BG525" s="300"/>
      <c r="BH525" s="300"/>
      <c r="BI525" s="299"/>
      <c r="BJ525" s="246"/>
      <c r="BK525" s="255"/>
      <c r="BL525" s="213"/>
      <c r="BM525" s="213"/>
      <c r="BN525" s="322"/>
      <c r="BO525" s="321"/>
      <c r="BY525" s="254"/>
      <c r="DN525" s="284"/>
      <c r="DO525" s="283"/>
      <c r="DP525" s="278"/>
      <c r="DQ525" s="282"/>
      <c r="DR525" s="281"/>
      <c r="DS525" s="280"/>
      <c r="DT525" s="279"/>
      <c r="DU525" s="278"/>
      <c r="DV525" s="194"/>
    </row>
    <row r="526" spans="1:126" ht="18.75">
      <c r="A526" s="322"/>
      <c r="B526" s="226" t="s">
        <v>10936</v>
      </c>
      <c r="C526" s="226" t="s">
        <v>10935</v>
      </c>
      <c r="D526" s="225" t="s">
        <v>10934</v>
      </c>
      <c r="E526" s="224" t="str">
        <f t="shared" si="54"/>
        <v>716171</v>
      </c>
      <c r="F526" s="322" t="s">
        <v>6068</v>
      </c>
      <c r="G526" s="220" t="s">
        <v>10707</v>
      </c>
      <c r="H526" s="223" t="s">
        <v>10933</v>
      </c>
      <c r="I526" s="223" t="s">
        <v>9322</v>
      </c>
      <c r="J526" s="225">
        <v>1</v>
      </c>
      <c r="K526" s="302">
        <v>14000</v>
      </c>
      <c r="L526" s="232">
        <f t="shared" si="53"/>
        <v>15400.000000000002</v>
      </c>
      <c r="M526" s="351" t="s">
        <v>1434</v>
      </c>
      <c r="N526" s="229"/>
      <c r="O526" s="229"/>
      <c r="P526" s="245"/>
      <c r="Q526" s="312"/>
      <c r="R526" s="382"/>
      <c r="S526" s="242"/>
      <c r="T526" s="219" t="s">
        <v>10255</v>
      </c>
      <c r="U526" s="303"/>
      <c r="V526" s="303"/>
      <c r="W526" s="303"/>
      <c r="X526" s="303"/>
      <c r="Y526" s="219"/>
      <c r="Z526" s="303"/>
      <c r="AA526" s="303"/>
      <c r="AB526" s="303"/>
      <c r="AC526" s="303"/>
      <c r="AD526" s="311"/>
      <c r="AE526" s="311"/>
      <c r="AF526" s="311"/>
      <c r="AG526" s="311"/>
      <c r="AH526" s="311"/>
      <c r="AJ526" s="286"/>
      <c r="AK526" s="213"/>
      <c r="AL526" s="311"/>
      <c r="AM526" s="311"/>
      <c r="AN526" s="311"/>
      <c r="AO526" s="311"/>
      <c r="AP526" s="229"/>
      <c r="AQ526" s="310"/>
      <c r="AR526" s="207"/>
      <c r="AS526" s="207"/>
      <c r="AT526" s="207"/>
      <c r="AU526" s="207"/>
      <c r="AV526" s="207"/>
      <c r="AW526" s="207"/>
      <c r="AX526" s="207"/>
      <c r="AY526" s="207"/>
      <c r="AZ526" s="207"/>
      <c r="BA526" s="207"/>
      <c r="BB526" s="207"/>
      <c r="BC526" s="207"/>
      <c r="BD526" s="207"/>
      <c r="BE526" s="207"/>
      <c r="BF526" s="207"/>
      <c r="BG526" s="300"/>
      <c r="BH526" s="300"/>
      <c r="BI526" s="299"/>
      <c r="BJ526" s="246"/>
      <c r="BK526" s="255"/>
      <c r="BL526" s="213"/>
      <c r="BM526" s="213"/>
      <c r="BN526" s="322"/>
      <c r="BO526" s="321"/>
      <c r="BY526" s="254"/>
      <c r="DN526" s="284"/>
      <c r="DO526" s="283"/>
      <c r="DP526" s="278"/>
      <c r="DQ526" s="282"/>
      <c r="DR526" s="281"/>
      <c r="DS526" s="280"/>
      <c r="DT526" s="279"/>
      <c r="DU526" s="278"/>
      <c r="DV526" s="194"/>
    </row>
    <row r="527" spans="1:126" ht="18.75">
      <c r="A527" s="322"/>
      <c r="B527" s="226" t="s">
        <v>10932</v>
      </c>
      <c r="C527" s="226" t="s">
        <v>10931</v>
      </c>
      <c r="D527" s="225" t="s">
        <v>10930</v>
      </c>
      <c r="E527" s="224" t="str">
        <f t="shared" ref="E527:E534" si="55">MID(D527,9,10)</f>
        <v>716188</v>
      </c>
      <c r="F527" s="322" t="s">
        <v>6068</v>
      </c>
      <c r="G527" s="220" t="s">
        <v>10707</v>
      </c>
      <c r="H527" s="223" t="s">
        <v>10702</v>
      </c>
      <c r="I527" s="223" t="s">
        <v>9322</v>
      </c>
      <c r="J527" s="225">
        <v>1</v>
      </c>
      <c r="K527" s="302">
        <v>14000</v>
      </c>
      <c r="L527" s="232">
        <f t="shared" si="53"/>
        <v>15400.000000000002</v>
      </c>
      <c r="M527" s="351" t="s">
        <v>1434</v>
      </c>
      <c r="N527" s="229"/>
      <c r="O527" s="229"/>
      <c r="P527" s="245"/>
      <c r="Q527" s="312"/>
      <c r="R527" s="382"/>
      <c r="S527" s="242"/>
      <c r="T527" s="219"/>
      <c r="U527" s="303"/>
      <c r="V527" s="303"/>
      <c r="W527" s="303"/>
      <c r="X527" s="303"/>
      <c r="Y527" s="219"/>
      <c r="Z527" s="303"/>
      <c r="AA527" s="303"/>
      <c r="AB527" s="303"/>
      <c r="AC527" s="303"/>
      <c r="AD527" s="311"/>
      <c r="AE527" s="311"/>
      <c r="AF527" s="311"/>
      <c r="AG527" s="311"/>
      <c r="AH527" s="311"/>
      <c r="AJ527" s="286"/>
      <c r="AK527" s="213"/>
      <c r="AL527" s="311"/>
      <c r="AM527" s="311"/>
      <c r="AN527" s="311"/>
      <c r="AO527" s="311"/>
      <c r="AP527" s="229"/>
      <c r="AQ527" s="310"/>
      <c r="AR527" s="207"/>
      <c r="AS527" s="207"/>
      <c r="AT527" s="207"/>
      <c r="AU527" s="207"/>
      <c r="AV527" s="207"/>
      <c r="AW527" s="207"/>
      <c r="AX527" s="207"/>
      <c r="AY527" s="207"/>
      <c r="AZ527" s="207"/>
      <c r="BA527" s="207"/>
      <c r="BB527" s="207"/>
      <c r="BC527" s="207"/>
      <c r="BD527" s="207"/>
      <c r="BE527" s="207"/>
      <c r="BF527" s="207"/>
      <c r="BG527" s="300"/>
      <c r="BH527" s="300"/>
      <c r="BI527" s="299"/>
      <c r="BJ527" s="246"/>
      <c r="BK527" s="255"/>
      <c r="BL527" s="213"/>
      <c r="BM527" s="213"/>
      <c r="BN527" s="322"/>
      <c r="BO527" s="321"/>
      <c r="BY527" s="254"/>
      <c r="DN527" s="284"/>
      <c r="DO527" s="283"/>
      <c r="DP527" s="278"/>
      <c r="DQ527" s="282"/>
      <c r="DR527" s="281"/>
      <c r="DS527" s="280"/>
      <c r="DT527" s="279"/>
      <c r="DU527" s="278"/>
      <c r="DV527" s="194"/>
    </row>
    <row r="528" spans="1:126" ht="18.75">
      <c r="A528" s="322"/>
      <c r="B528" s="226" t="s">
        <v>10929</v>
      </c>
      <c r="C528" s="226" t="s">
        <v>10928</v>
      </c>
      <c r="D528" s="225" t="s">
        <v>10927</v>
      </c>
      <c r="E528" s="224" t="str">
        <f t="shared" si="55"/>
        <v>716195</v>
      </c>
      <c r="F528" s="322" t="s">
        <v>6068</v>
      </c>
      <c r="G528" s="220" t="s">
        <v>10926</v>
      </c>
      <c r="H528" s="223" t="s">
        <v>10925</v>
      </c>
      <c r="I528" s="223" t="s">
        <v>9322</v>
      </c>
      <c r="J528" s="225">
        <v>1</v>
      </c>
      <c r="K528" s="302">
        <v>14000</v>
      </c>
      <c r="L528" s="232">
        <f t="shared" ref="L528:L591" si="56">K528*1.1</f>
        <v>15400.000000000002</v>
      </c>
      <c r="M528" s="351" t="s">
        <v>1434</v>
      </c>
      <c r="N528" s="229"/>
      <c r="O528" s="229"/>
      <c r="P528" s="245"/>
      <c r="Q528" s="312"/>
      <c r="R528" s="382"/>
      <c r="S528" s="242"/>
      <c r="T528" s="219" t="s">
        <v>10255</v>
      </c>
      <c r="U528" s="303"/>
      <c r="V528" s="303"/>
      <c r="W528" s="303"/>
      <c r="X528" s="303"/>
      <c r="Y528" s="219"/>
      <c r="Z528" s="303"/>
      <c r="AA528" s="303"/>
      <c r="AB528" s="303"/>
      <c r="AC528" s="303"/>
      <c r="AD528" s="311"/>
      <c r="AE528" s="311"/>
      <c r="AF528" s="311"/>
      <c r="AG528" s="311"/>
      <c r="AH528" s="311"/>
      <c r="AJ528" s="286"/>
      <c r="AK528" s="213"/>
      <c r="AL528" s="311"/>
      <c r="AM528" s="311"/>
      <c r="AN528" s="311"/>
      <c r="AO528" s="311"/>
      <c r="AP528" s="229"/>
      <c r="AQ528" s="310"/>
      <c r="AR528" s="207"/>
      <c r="AS528" s="207"/>
      <c r="AT528" s="207"/>
      <c r="AU528" s="207"/>
      <c r="AV528" s="207"/>
      <c r="AW528" s="207"/>
      <c r="AX528" s="207"/>
      <c r="AY528" s="207"/>
      <c r="AZ528" s="207"/>
      <c r="BA528" s="207"/>
      <c r="BB528" s="207"/>
      <c r="BC528" s="207"/>
      <c r="BD528" s="207"/>
      <c r="BE528" s="207"/>
      <c r="BF528" s="207"/>
      <c r="BG528" s="300"/>
      <c r="BH528" s="300"/>
      <c r="BI528" s="299"/>
      <c r="BJ528" s="246"/>
      <c r="BK528" s="255"/>
      <c r="BL528" s="213"/>
      <c r="BM528" s="213"/>
      <c r="BN528" s="322"/>
      <c r="BO528" s="321"/>
      <c r="BY528" s="254"/>
      <c r="DN528" s="284"/>
      <c r="DO528" s="283"/>
      <c r="DP528" s="278"/>
      <c r="DQ528" s="282"/>
      <c r="DR528" s="281"/>
      <c r="DS528" s="280"/>
      <c r="DT528" s="279"/>
      <c r="DU528" s="278"/>
      <c r="DV528" s="194"/>
    </row>
    <row r="529" spans="1:126" ht="18.75">
      <c r="A529" s="322"/>
      <c r="B529" s="226" t="s">
        <v>10924</v>
      </c>
      <c r="C529" s="226" t="s">
        <v>10923</v>
      </c>
      <c r="D529" s="225" t="s">
        <v>10903</v>
      </c>
      <c r="E529" s="224" t="str">
        <f t="shared" si="55"/>
        <v>716201</v>
      </c>
      <c r="F529" s="322" t="s">
        <v>6068</v>
      </c>
      <c r="G529" s="220" t="s">
        <v>10922</v>
      </c>
      <c r="H529" s="223" t="s">
        <v>10921</v>
      </c>
      <c r="I529" s="223" t="s">
        <v>9322</v>
      </c>
      <c r="J529" s="225">
        <v>1</v>
      </c>
      <c r="K529" s="302">
        <v>14000</v>
      </c>
      <c r="L529" s="232">
        <f t="shared" si="56"/>
        <v>15400.000000000002</v>
      </c>
      <c r="M529" s="351" t="s">
        <v>1434</v>
      </c>
      <c r="N529" s="229"/>
      <c r="O529" s="229"/>
      <c r="P529" s="245"/>
      <c r="Q529" s="312"/>
      <c r="R529" s="382"/>
      <c r="S529" s="242"/>
      <c r="T529" s="618"/>
      <c r="U529" s="303"/>
      <c r="V529" s="303"/>
      <c r="W529" s="303"/>
      <c r="X529" s="303"/>
      <c r="Y529" s="618"/>
      <c r="Z529" s="303"/>
      <c r="AA529" s="303"/>
      <c r="AB529" s="303"/>
      <c r="AC529" s="303"/>
      <c r="AD529" s="311"/>
      <c r="AE529" s="311"/>
      <c r="AF529" s="311"/>
      <c r="AG529" s="311"/>
      <c r="AH529" s="311"/>
      <c r="AJ529" s="286"/>
      <c r="AK529" s="213"/>
      <c r="AL529" s="311"/>
      <c r="AM529" s="311"/>
      <c r="AN529" s="311"/>
      <c r="AO529" s="311"/>
      <c r="AP529" s="229"/>
      <c r="AQ529" s="310"/>
      <c r="AR529" s="207"/>
      <c r="AS529" s="207"/>
      <c r="AT529" s="207"/>
      <c r="AU529" s="207"/>
      <c r="AV529" s="207"/>
      <c r="AW529" s="207"/>
      <c r="AX529" s="207"/>
      <c r="AY529" s="207"/>
      <c r="AZ529" s="207"/>
      <c r="BA529" s="207"/>
      <c r="BB529" s="207"/>
      <c r="BC529" s="207"/>
      <c r="BD529" s="207"/>
      <c r="BE529" s="207"/>
      <c r="BF529" s="207"/>
      <c r="BG529" s="300"/>
      <c r="BH529" s="300"/>
      <c r="BI529" s="299"/>
      <c r="BJ529" s="246"/>
      <c r="BK529" s="255"/>
      <c r="BL529" s="213"/>
      <c r="BM529" s="213"/>
      <c r="BN529" s="322"/>
      <c r="BO529" s="321"/>
      <c r="BY529" s="254"/>
      <c r="DN529" s="284"/>
      <c r="DO529" s="283"/>
      <c r="DP529" s="278"/>
      <c r="DQ529" s="282"/>
      <c r="DR529" s="281"/>
      <c r="DS529" s="280"/>
      <c r="DT529" s="279"/>
      <c r="DU529" s="278"/>
      <c r="DV529" s="194"/>
    </row>
    <row r="530" spans="1:126" ht="18.75">
      <c r="A530" s="322"/>
      <c r="B530" s="226" t="s">
        <v>10920</v>
      </c>
      <c r="C530" s="226" t="s">
        <v>10919</v>
      </c>
      <c r="D530" s="225" t="s">
        <v>10918</v>
      </c>
      <c r="E530" s="224" t="str">
        <f t="shared" si="55"/>
        <v>716218</v>
      </c>
      <c r="F530" s="322" t="s">
        <v>6068</v>
      </c>
      <c r="G530" s="220" t="s">
        <v>10917</v>
      </c>
      <c r="H530" s="223" t="s">
        <v>10916</v>
      </c>
      <c r="I530" s="223"/>
      <c r="J530" s="225">
        <v>1</v>
      </c>
      <c r="K530" s="302">
        <v>14000</v>
      </c>
      <c r="L530" s="232">
        <f t="shared" si="56"/>
        <v>15400.000000000002</v>
      </c>
      <c r="M530" s="351" t="s">
        <v>1434</v>
      </c>
      <c r="N530" s="229"/>
      <c r="O530" s="229"/>
      <c r="P530" s="245"/>
      <c r="Q530" s="312"/>
      <c r="R530" s="382"/>
      <c r="S530" s="242"/>
      <c r="T530" s="618" t="s">
        <v>10255</v>
      </c>
      <c r="U530" s="303"/>
      <c r="V530" s="303"/>
      <c r="W530" s="303"/>
      <c r="X530" s="303"/>
      <c r="Y530" s="618"/>
      <c r="Z530" s="303"/>
      <c r="AA530" s="303"/>
      <c r="AB530" s="303"/>
      <c r="AC530" s="303"/>
      <c r="AD530" s="311"/>
      <c r="AE530" s="311"/>
      <c r="AF530" s="311"/>
      <c r="AG530" s="311"/>
      <c r="AH530" s="311"/>
      <c r="AJ530" s="286"/>
      <c r="AK530" s="213"/>
      <c r="AL530" s="311"/>
      <c r="AM530" s="311"/>
      <c r="AN530" s="311"/>
      <c r="AO530" s="311"/>
      <c r="AP530" s="229"/>
      <c r="AQ530" s="310"/>
      <c r="AR530" s="207"/>
      <c r="AS530" s="207"/>
      <c r="AT530" s="207"/>
      <c r="AU530" s="207"/>
      <c r="AV530" s="207"/>
      <c r="AW530" s="207"/>
      <c r="AX530" s="207"/>
      <c r="AY530" s="207"/>
      <c r="AZ530" s="207"/>
      <c r="BA530" s="207"/>
      <c r="BB530" s="207"/>
      <c r="BC530" s="207"/>
      <c r="BD530" s="207"/>
      <c r="BE530" s="207"/>
      <c r="BF530" s="207"/>
      <c r="BG530" s="300"/>
      <c r="BH530" s="300"/>
      <c r="BI530" s="299"/>
      <c r="BJ530" s="246"/>
      <c r="BK530" s="255"/>
      <c r="BL530" s="213"/>
      <c r="BM530" s="213"/>
      <c r="BN530" s="322"/>
      <c r="BO530" s="321"/>
      <c r="BY530" s="254"/>
      <c r="DN530" s="284"/>
      <c r="DO530" s="283"/>
      <c r="DP530" s="278"/>
      <c r="DQ530" s="282"/>
      <c r="DR530" s="281"/>
      <c r="DS530" s="280"/>
      <c r="DT530" s="279"/>
      <c r="DU530" s="278"/>
      <c r="DV530" s="194"/>
    </row>
    <row r="531" spans="1:126" ht="18.75">
      <c r="A531" s="322"/>
      <c r="B531" s="226" t="s">
        <v>10915</v>
      </c>
      <c r="C531" s="226" t="s">
        <v>10914</v>
      </c>
      <c r="D531" s="225" t="s">
        <v>10913</v>
      </c>
      <c r="E531" s="224" t="str">
        <f t="shared" si="55"/>
        <v>716225</v>
      </c>
      <c r="F531" s="322" t="s">
        <v>6068</v>
      </c>
      <c r="G531" s="220" t="s">
        <v>10912</v>
      </c>
      <c r="H531" s="223" t="s">
        <v>10911</v>
      </c>
      <c r="I531" s="223" t="s">
        <v>9322</v>
      </c>
      <c r="J531" s="225">
        <v>1</v>
      </c>
      <c r="K531" s="302">
        <v>14000</v>
      </c>
      <c r="L531" s="232">
        <f t="shared" si="56"/>
        <v>15400.000000000002</v>
      </c>
      <c r="M531" s="351" t="s">
        <v>1434</v>
      </c>
      <c r="N531" s="229"/>
      <c r="O531" s="229"/>
      <c r="P531" s="245"/>
      <c r="Q531" s="312"/>
      <c r="R531" s="382"/>
      <c r="S531" s="242"/>
      <c r="T531" s="618"/>
      <c r="U531" s="303"/>
      <c r="V531" s="303"/>
      <c r="W531" s="303"/>
      <c r="X531" s="303"/>
      <c r="Y531" s="618"/>
      <c r="Z531" s="303"/>
      <c r="AA531" s="303"/>
      <c r="AB531" s="303"/>
      <c r="AC531" s="303"/>
      <c r="AD531" s="311"/>
      <c r="AE531" s="311"/>
      <c r="AF531" s="311"/>
      <c r="AG531" s="311"/>
      <c r="AH531" s="311"/>
      <c r="AJ531" s="286"/>
      <c r="AK531" s="213"/>
      <c r="AL531" s="311"/>
      <c r="AM531" s="311"/>
      <c r="AN531" s="311"/>
      <c r="AO531" s="311"/>
      <c r="AP531" s="229"/>
      <c r="AQ531" s="310"/>
      <c r="AR531" s="207"/>
      <c r="AS531" s="207"/>
      <c r="AT531" s="207"/>
      <c r="AU531" s="207"/>
      <c r="AV531" s="207"/>
      <c r="AW531" s="207"/>
      <c r="AX531" s="207"/>
      <c r="AY531" s="207"/>
      <c r="AZ531" s="207"/>
      <c r="BA531" s="207"/>
      <c r="BB531" s="207"/>
      <c r="BC531" s="207"/>
      <c r="BD531" s="207"/>
      <c r="BE531" s="207"/>
      <c r="BF531" s="207"/>
      <c r="BG531" s="300"/>
      <c r="BH531" s="300"/>
      <c r="BI531" s="299"/>
      <c r="BJ531" s="246"/>
      <c r="BK531" s="255"/>
      <c r="BL531" s="213"/>
      <c r="BM531" s="213"/>
      <c r="BN531" s="322"/>
      <c r="BO531" s="321"/>
      <c r="BY531" s="254"/>
      <c r="DN531" s="284"/>
      <c r="DO531" s="283"/>
      <c r="DP531" s="278"/>
      <c r="DQ531" s="282"/>
      <c r="DR531" s="281"/>
      <c r="DS531" s="280"/>
      <c r="DT531" s="279"/>
      <c r="DU531" s="278"/>
      <c r="DV531" s="194"/>
    </row>
    <row r="532" spans="1:126" ht="18.75">
      <c r="A532" s="322"/>
      <c r="B532" s="226" t="s">
        <v>10910</v>
      </c>
      <c r="C532" s="226" t="s">
        <v>10909</v>
      </c>
      <c r="D532" s="225" t="s">
        <v>10908</v>
      </c>
      <c r="E532" s="224" t="str">
        <f t="shared" si="55"/>
        <v>716232</v>
      </c>
      <c r="F532" s="322" t="s">
        <v>6068</v>
      </c>
      <c r="G532" s="220" t="s">
        <v>10907</v>
      </c>
      <c r="H532" s="223" t="s">
        <v>10906</v>
      </c>
      <c r="I532" s="223" t="s">
        <v>9322</v>
      </c>
      <c r="J532" s="225">
        <v>1</v>
      </c>
      <c r="K532" s="302">
        <v>14000</v>
      </c>
      <c r="L532" s="232">
        <f t="shared" si="56"/>
        <v>15400.000000000002</v>
      </c>
      <c r="M532" s="351" t="s">
        <v>1434</v>
      </c>
      <c r="N532" s="229"/>
      <c r="O532" s="229"/>
      <c r="P532" s="245"/>
      <c r="Q532" s="312"/>
      <c r="R532" s="382"/>
      <c r="S532" s="242"/>
      <c r="T532" s="618" t="s">
        <v>10497</v>
      </c>
      <c r="U532" s="303"/>
      <c r="V532" s="303"/>
      <c r="W532" s="303"/>
      <c r="X532" s="303"/>
      <c r="Y532" s="618"/>
      <c r="Z532" s="303"/>
      <c r="AA532" s="303"/>
      <c r="AB532" s="303"/>
      <c r="AC532" s="303"/>
      <c r="AD532" s="311"/>
      <c r="AE532" s="311"/>
      <c r="AF532" s="311"/>
      <c r="AG532" s="311"/>
      <c r="AH532" s="311"/>
      <c r="AJ532" s="286"/>
      <c r="AK532" s="213"/>
      <c r="AL532" s="311"/>
      <c r="AM532" s="311"/>
      <c r="AN532" s="311"/>
      <c r="AO532" s="311"/>
      <c r="AP532" s="229"/>
      <c r="AQ532" s="310"/>
      <c r="AR532" s="207"/>
      <c r="AS532" s="207"/>
      <c r="AT532" s="207"/>
      <c r="AU532" s="207"/>
      <c r="AV532" s="207"/>
      <c r="AW532" s="207"/>
      <c r="AX532" s="207"/>
      <c r="AY532" s="207"/>
      <c r="AZ532" s="207"/>
      <c r="BA532" s="207"/>
      <c r="BB532" s="207"/>
      <c r="BC532" s="207"/>
      <c r="BD532" s="207"/>
      <c r="BE532" s="207"/>
      <c r="BF532" s="207"/>
      <c r="BG532" s="300"/>
      <c r="BH532" s="300"/>
      <c r="BI532" s="299"/>
      <c r="BJ532" s="246"/>
      <c r="BK532" s="255"/>
      <c r="BL532" s="213"/>
      <c r="BM532" s="213"/>
      <c r="BN532" s="322"/>
      <c r="BO532" s="321"/>
      <c r="BY532" s="254"/>
      <c r="DN532" s="284"/>
      <c r="DO532" s="283"/>
      <c r="DP532" s="278"/>
      <c r="DQ532" s="282"/>
      <c r="DR532" s="281"/>
      <c r="DS532" s="280"/>
      <c r="DT532" s="279"/>
      <c r="DU532" s="278"/>
      <c r="DV532" s="194"/>
    </row>
    <row r="533" spans="1:126" ht="18.75">
      <c r="A533" s="322"/>
      <c r="B533" s="226" t="s">
        <v>10905</v>
      </c>
      <c r="C533" s="226" t="s">
        <v>10904</v>
      </c>
      <c r="D533" s="225" t="s">
        <v>10903</v>
      </c>
      <c r="E533" s="224" t="str">
        <f t="shared" si="55"/>
        <v>716201</v>
      </c>
      <c r="F533" s="322" t="s">
        <v>6068</v>
      </c>
      <c r="G533" s="220" t="s">
        <v>10902</v>
      </c>
      <c r="H533" s="223" t="s">
        <v>10542</v>
      </c>
      <c r="I533" s="223" t="s">
        <v>9322</v>
      </c>
      <c r="J533" s="225">
        <v>1</v>
      </c>
      <c r="K533" s="302">
        <v>14000</v>
      </c>
      <c r="L533" s="232">
        <f t="shared" si="56"/>
        <v>15400.000000000002</v>
      </c>
      <c r="M533" s="351" t="s">
        <v>1434</v>
      </c>
      <c r="N533" s="229"/>
      <c r="O533" s="229"/>
      <c r="P533" s="245"/>
      <c r="Q533" s="312"/>
      <c r="R533" s="382"/>
      <c r="S533" s="242"/>
      <c r="T533" s="219" t="s">
        <v>10742</v>
      </c>
      <c r="U533" s="303"/>
      <c r="V533" s="303"/>
      <c r="W533" s="303"/>
      <c r="X533" s="303"/>
      <c r="Y533" s="219"/>
      <c r="Z533" s="303"/>
      <c r="AA533" s="303"/>
      <c r="AB533" s="303"/>
      <c r="AC533" s="303"/>
      <c r="AD533" s="311"/>
      <c r="AE533" s="311"/>
      <c r="AF533" s="311"/>
      <c r="AG533" s="311"/>
      <c r="AH533" s="311"/>
      <c r="AJ533" s="286"/>
      <c r="AK533" s="213"/>
      <c r="AL533" s="311"/>
      <c r="AM533" s="311"/>
      <c r="AN533" s="311"/>
      <c r="AO533" s="311"/>
      <c r="AP533" s="229"/>
      <c r="AQ533" s="310"/>
      <c r="AR533" s="207"/>
      <c r="AS533" s="207"/>
      <c r="AT533" s="207"/>
      <c r="AU533" s="207"/>
      <c r="AV533" s="207"/>
      <c r="AW533" s="207"/>
      <c r="AX533" s="207"/>
      <c r="AY533" s="207"/>
      <c r="AZ533" s="207"/>
      <c r="BA533" s="207"/>
      <c r="BB533" s="207"/>
      <c r="BC533" s="207"/>
      <c r="BD533" s="207"/>
      <c r="BE533" s="207"/>
      <c r="BF533" s="207"/>
      <c r="BG533" s="300"/>
      <c r="BH533" s="300"/>
      <c r="BI533" s="299"/>
      <c r="BJ533" s="246"/>
      <c r="BK533" s="255"/>
      <c r="BL533" s="213"/>
      <c r="BM533" s="213"/>
      <c r="BN533" s="322"/>
      <c r="BO533" s="321"/>
      <c r="BY533" s="254"/>
      <c r="DN533" s="284"/>
      <c r="DO533" s="283"/>
      <c r="DP533" s="278"/>
      <c r="DQ533" s="282"/>
      <c r="DR533" s="281"/>
      <c r="DS533" s="280"/>
      <c r="DT533" s="279"/>
      <c r="DU533" s="278"/>
      <c r="DV533" s="194"/>
    </row>
    <row r="534" spans="1:126" ht="18.75">
      <c r="A534" s="322"/>
      <c r="B534" s="226" t="s">
        <v>10901</v>
      </c>
      <c r="C534" s="226" t="s">
        <v>10900</v>
      </c>
      <c r="D534" s="225" t="s">
        <v>10899</v>
      </c>
      <c r="E534" s="224" t="str">
        <f t="shared" si="55"/>
        <v>710995</v>
      </c>
      <c r="F534" s="322" t="s">
        <v>1154</v>
      </c>
      <c r="G534" s="220" t="s">
        <v>10898</v>
      </c>
      <c r="H534" s="223" t="s">
        <v>10897</v>
      </c>
      <c r="I534" s="223"/>
      <c r="J534" s="225">
        <v>1</v>
      </c>
      <c r="K534" s="302">
        <v>14000</v>
      </c>
      <c r="L534" s="232">
        <f t="shared" si="56"/>
        <v>15400.000000000002</v>
      </c>
      <c r="M534" s="351" t="s">
        <v>1434</v>
      </c>
      <c r="N534" s="229"/>
      <c r="O534" s="229"/>
      <c r="P534" s="245"/>
      <c r="Q534" s="312"/>
      <c r="R534" s="382"/>
      <c r="S534" s="242"/>
      <c r="T534" s="618" t="s">
        <v>10255</v>
      </c>
      <c r="U534" s="303"/>
      <c r="V534" s="303"/>
      <c r="W534" s="303"/>
      <c r="X534" s="303"/>
      <c r="Y534" s="618"/>
      <c r="Z534" s="303"/>
      <c r="AA534" s="303"/>
      <c r="AB534" s="303"/>
      <c r="AC534" s="303"/>
      <c r="AD534" s="311"/>
      <c r="AE534" s="311"/>
      <c r="AF534" s="311"/>
      <c r="AG534" s="311"/>
      <c r="AH534" s="311"/>
      <c r="AJ534" s="286"/>
      <c r="AK534" s="213"/>
      <c r="AL534" s="311"/>
      <c r="AM534" s="311"/>
      <c r="AN534" s="311"/>
      <c r="AO534" s="311"/>
      <c r="AP534" s="229"/>
      <c r="AQ534" s="310"/>
      <c r="AR534" s="207"/>
      <c r="AS534" s="207"/>
      <c r="AT534" s="207"/>
      <c r="AU534" s="207"/>
      <c r="AV534" s="207"/>
      <c r="AW534" s="207"/>
      <c r="AX534" s="207"/>
      <c r="AY534" s="207"/>
      <c r="AZ534" s="207"/>
      <c r="BA534" s="207"/>
      <c r="BB534" s="207"/>
      <c r="BC534" s="207"/>
      <c r="BD534" s="207"/>
      <c r="BE534" s="207"/>
      <c r="BF534" s="207"/>
      <c r="BG534" s="300"/>
      <c r="BH534" s="300"/>
      <c r="BI534" s="299"/>
      <c r="BJ534" s="246"/>
      <c r="BK534" s="255"/>
      <c r="BL534" s="213"/>
      <c r="BM534" s="213"/>
      <c r="BN534" s="322"/>
      <c r="BO534" s="321"/>
      <c r="BY534" s="254"/>
      <c r="DN534" s="284"/>
      <c r="DO534" s="283"/>
      <c r="DP534" s="278"/>
      <c r="DQ534" s="282"/>
      <c r="DR534" s="281"/>
      <c r="DS534" s="280"/>
      <c r="DT534" s="279"/>
      <c r="DU534" s="278"/>
      <c r="DV534" s="194"/>
    </row>
    <row r="535" spans="1:126" ht="18.75">
      <c r="A535" s="433" t="s">
        <v>6249</v>
      </c>
      <c r="B535" s="432" t="s">
        <v>10896</v>
      </c>
      <c r="C535" s="431" t="s">
        <v>10895</v>
      </c>
      <c r="D535" s="430" t="s">
        <v>10894</v>
      </c>
      <c r="E535" s="429" t="str">
        <f>MID(D535,8,10)</f>
        <v>440888</v>
      </c>
      <c r="F535" s="433" t="s">
        <v>6250</v>
      </c>
      <c r="G535" s="428" t="s">
        <v>10893</v>
      </c>
      <c r="H535" s="223" t="s">
        <v>10892</v>
      </c>
      <c r="I535" s="219" t="s">
        <v>2956</v>
      </c>
      <c r="J535" s="222">
        <v>1</v>
      </c>
      <c r="K535" s="212">
        <v>14000</v>
      </c>
      <c r="L535" s="232">
        <f t="shared" si="56"/>
        <v>15400.000000000002</v>
      </c>
      <c r="M535" s="262" t="s">
        <v>1671</v>
      </c>
      <c r="O535" s="219"/>
      <c r="P535" s="245"/>
      <c r="Q535" s="244"/>
      <c r="R535" s="289">
        <v>910</v>
      </c>
      <c r="S535" s="242">
        <v>910</v>
      </c>
      <c r="T535" s="219" t="s">
        <v>3191</v>
      </c>
      <c r="U535" s="248">
        <f>VLOOKUP(T535,'[1]段ボール 送料'!$H$16:$X$1013,16,FALSE)</f>
        <v>1130</v>
      </c>
      <c r="V535" s="248">
        <f>VLOOKUP(T535,'[1]段ボール 送料'!$H$16:$X$1013,13,FALSE)</f>
        <v>265</v>
      </c>
      <c r="W535" s="248">
        <f>VLOOKUP(T535,'[1]段ボール 送料'!$H$16:$X$1013,14,FALSE)</f>
        <v>265</v>
      </c>
      <c r="X535" s="248">
        <f>VLOOKUP(T535,'[1]段ボール 送料'!$H$16:$X$1013,15,FALSE)</f>
        <v>600</v>
      </c>
      <c r="Y535" s="219"/>
      <c r="Z535" s="287"/>
      <c r="AA535" s="287"/>
      <c r="AB535" s="287"/>
      <c r="AC535" s="287"/>
      <c r="AD535" s="211"/>
      <c r="AE535" s="211"/>
      <c r="AF535" s="211"/>
      <c r="AG535" s="211"/>
      <c r="AH535" s="211"/>
      <c r="AI535" s="213" t="s">
        <v>2720</v>
      </c>
      <c r="AJ535" s="392" t="s">
        <v>2543</v>
      </c>
      <c r="AK535" s="228" t="s">
        <v>2542</v>
      </c>
      <c r="AL535" s="211">
        <v>2847</v>
      </c>
      <c r="AM535" s="211">
        <f>AN535+AO535</f>
        <v>1318</v>
      </c>
      <c r="AN535" s="337">
        <f>VLOOKUP(T535,'[1]段ボール 送料'!$H$16:$X$1013,6,FALSE)</f>
        <v>138</v>
      </c>
      <c r="AO535" s="337">
        <f>VLOOKUP(T535,'[1]段ボール 送料'!$H$16:$X$1013,17,FALSE)</f>
        <v>1180</v>
      </c>
      <c r="AP535" s="229" t="s">
        <v>6243</v>
      </c>
      <c r="AQ535" s="444">
        <v>1</v>
      </c>
      <c r="AR535" s="207"/>
      <c r="AS535" s="207"/>
      <c r="AT535" s="207"/>
      <c r="AU535" s="359">
        <f>S535</f>
        <v>910</v>
      </c>
      <c r="AV535" s="248">
        <f>VLOOKUP(T535,'[1]段ボール 送料'!$H$16:$X$1013,11,FALSE)</f>
        <v>490</v>
      </c>
      <c r="AW535" s="248"/>
      <c r="AX535" s="207"/>
      <c r="AY535" s="247">
        <f>SUBTOTAL(9,AV535:AX535)</f>
        <v>490</v>
      </c>
      <c r="AZ535" s="247">
        <f t="shared" ref="AZ535:BC536" si="57">AR535+AV535</f>
        <v>490</v>
      </c>
      <c r="BA535" s="247">
        <f t="shared" si="57"/>
        <v>0</v>
      </c>
      <c r="BB535" s="247">
        <f t="shared" si="57"/>
        <v>0</v>
      </c>
      <c r="BC535" s="359">
        <f t="shared" si="57"/>
        <v>1400</v>
      </c>
      <c r="BD535" s="207"/>
      <c r="BE535" s="207"/>
      <c r="BF535" s="207"/>
      <c r="BG535" s="228"/>
      <c r="BH535" s="228"/>
      <c r="BI535" s="228"/>
      <c r="BJ535" s="246"/>
      <c r="BK535" s="208" t="s">
        <v>2953</v>
      </c>
      <c r="BL535" s="228"/>
      <c r="BM535" s="228"/>
      <c r="BQ535" s="205">
        <v>14000</v>
      </c>
      <c r="BR535" s="204">
        <v>15400.000000000002</v>
      </c>
      <c r="BS535" s="204">
        <v>45444</v>
      </c>
      <c r="CW535" s="200" t="s">
        <v>1769</v>
      </c>
      <c r="DN535" s="284"/>
      <c r="DO535" s="283"/>
      <c r="DP535" s="278"/>
      <c r="DQ535" s="278"/>
      <c r="DR535" s="281"/>
      <c r="DS535" s="280"/>
      <c r="DT535" s="280"/>
      <c r="DU535" s="278"/>
    </row>
    <row r="536" spans="1:126" ht="18.75">
      <c r="A536" s="207" t="s">
        <v>6756</v>
      </c>
      <c r="B536" s="227" t="s">
        <v>105</v>
      </c>
      <c r="C536" s="226" t="s">
        <v>10891</v>
      </c>
      <c r="D536" s="472" t="s">
        <v>106</v>
      </c>
      <c r="E536" s="224" t="str">
        <f>MID(D536,8,10)</f>
        <v>436843</v>
      </c>
      <c r="F536" s="207" t="s">
        <v>101</v>
      </c>
      <c r="G536" s="220" t="s">
        <v>107</v>
      </c>
      <c r="H536" s="223" t="s">
        <v>10890</v>
      </c>
      <c r="I536" s="306" t="s">
        <v>39</v>
      </c>
      <c r="J536" s="225">
        <v>1</v>
      </c>
      <c r="K536" s="277">
        <v>14000</v>
      </c>
      <c r="L536" s="232">
        <f t="shared" si="56"/>
        <v>15400.000000000002</v>
      </c>
      <c r="M536" s="262" t="s">
        <v>1671</v>
      </c>
      <c r="N536" s="290"/>
      <c r="O536" s="290"/>
      <c r="P536" s="251">
        <v>45444</v>
      </c>
      <c r="Q536" s="244">
        <v>13000</v>
      </c>
      <c r="R536" s="272">
        <v>1500</v>
      </c>
      <c r="S536" s="242">
        <v>1500</v>
      </c>
      <c r="T536" s="219" t="s">
        <v>4683</v>
      </c>
      <c r="U536" s="248">
        <f>VLOOKUP(T536,'[1]段ボール 送料'!$H$16:$X$1013,16,FALSE)</f>
        <v>1130</v>
      </c>
      <c r="V536" s="248">
        <f>VLOOKUP(T536,'[1]段ボール 送料'!$H$16:$X$1013,13,FALSE)</f>
        <v>265</v>
      </c>
      <c r="W536" s="248">
        <f>VLOOKUP(T536,'[1]段ボール 送料'!$H$16:$X$1013,14,FALSE)</f>
        <v>265</v>
      </c>
      <c r="X536" s="248">
        <f>VLOOKUP(T536,'[1]段ボール 送料'!$H$16:$X$1013,15,FALSE)</f>
        <v>600</v>
      </c>
      <c r="Y536" s="219"/>
      <c r="Z536" s="248"/>
      <c r="AA536" s="248"/>
      <c r="AB536" s="248"/>
      <c r="AC536" s="248"/>
      <c r="AD536" s="372"/>
      <c r="AE536" s="372"/>
      <c r="AF536" s="372"/>
      <c r="AG536" s="372"/>
      <c r="AH536" s="372"/>
      <c r="AI536" s="228" t="s">
        <v>2720</v>
      </c>
      <c r="AJ536" s="286" t="s">
        <v>2543</v>
      </c>
      <c r="AK536" s="228" t="s">
        <v>2542</v>
      </c>
      <c r="AL536" s="372">
        <v>2148</v>
      </c>
      <c r="AM536" s="372"/>
      <c r="AN536" s="372"/>
      <c r="AO536" s="372"/>
      <c r="AP536" s="229"/>
      <c r="AQ536" s="444">
        <v>1</v>
      </c>
      <c r="AR536" s="207"/>
      <c r="AS536" s="207"/>
      <c r="AT536" s="207"/>
      <c r="AU536" s="359">
        <f>S536</f>
        <v>1500</v>
      </c>
      <c r="AV536" s="248">
        <f>VLOOKUP(T536,'[1]段ボール 送料'!$H$16:$X$1013,11,FALSE)</f>
        <v>490</v>
      </c>
      <c r="AW536" s="248"/>
      <c r="AX536" s="207"/>
      <c r="AY536" s="247">
        <f>SUBTOTAL(9,AV536:AX536)</f>
        <v>490</v>
      </c>
      <c r="AZ536" s="247">
        <f t="shared" si="57"/>
        <v>490</v>
      </c>
      <c r="BA536" s="247">
        <f t="shared" si="57"/>
        <v>0</v>
      </c>
      <c r="BB536" s="247">
        <f t="shared" si="57"/>
        <v>0</v>
      </c>
      <c r="BC536" s="359">
        <f t="shared" si="57"/>
        <v>1990</v>
      </c>
      <c r="BD536" s="207"/>
      <c r="BE536" s="207"/>
      <c r="BF536" s="207"/>
      <c r="BG536" s="228"/>
      <c r="BH536" s="228"/>
      <c r="BI536" s="228" t="s">
        <v>3899</v>
      </c>
      <c r="BJ536" s="246"/>
      <c r="BK536" s="255" t="s">
        <v>4431</v>
      </c>
      <c r="BL536" s="228" t="s">
        <v>1703</v>
      </c>
      <c r="BM536" s="228" t="s">
        <v>1703</v>
      </c>
      <c r="BQ536" s="205" t="s">
        <v>1701</v>
      </c>
      <c r="BY536" s="254"/>
      <c r="DN536" s="284">
        <v>14000</v>
      </c>
      <c r="DO536" s="283">
        <f>DN536*110%</f>
        <v>15400.000000000002</v>
      </c>
      <c r="DP536" s="349">
        <v>45444</v>
      </c>
      <c r="DQ536" s="282"/>
      <c r="DR536" s="281"/>
      <c r="DS536" s="280"/>
      <c r="DT536" s="279"/>
      <c r="DU536" s="348"/>
      <c r="DV536" s="194"/>
    </row>
    <row r="537" spans="1:126" ht="18.75">
      <c r="A537" s="322"/>
      <c r="B537" s="226" t="s">
        <v>10889</v>
      </c>
      <c r="C537" s="226" t="s">
        <v>10888</v>
      </c>
      <c r="D537" s="225" t="s">
        <v>10887</v>
      </c>
      <c r="E537" s="224" t="str">
        <f t="shared" ref="E537:E568" si="58">MID(D537,9,10)</f>
        <v>716256</v>
      </c>
      <c r="F537" s="322" t="s">
        <v>6068</v>
      </c>
      <c r="G537" s="220" t="s">
        <v>10886</v>
      </c>
      <c r="H537" s="223" t="s">
        <v>10881</v>
      </c>
      <c r="I537" s="223" t="s">
        <v>9322</v>
      </c>
      <c r="J537" s="225">
        <v>1</v>
      </c>
      <c r="K537" s="302">
        <v>14000</v>
      </c>
      <c r="L537" s="232">
        <f t="shared" si="56"/>
        <v>15400.000000000002</v>
      </c>
      <c r="M537" s="351" t="s">
        <v>1434</v>
      </c>
      <c r="N537" s="229"/>
      <c r="O537" s="229"/>
      <c r="P537" s="245"/>
      <c r="Q537" s="312"/>
      <c r="R537" s="382"/>
      <c r="S537" s="242"/>
      <c r="T537" s="219" t="s">
        <v>10288</v>
      </c>
      <c r="U537" s="303"/>
      <c r="V537" s="303"/>
      <c r="W537" s="303"/>
      <c r="X537" s="303"/>
      <c r="Y537" s="219"/>
      <c r="Z537" s="303"/>
      <c r="AA537" s="303"/>
      <c r="AB537" s="303"/>
      <c r="AC537" s="303"/>
      <c r="AD537" s="311"/>
      <c r="AE537" s="311"/>
      <c r="AF537" s="311"/>
      <c r="AG537" s="311"/>
      <c r="AH537" s="311"/>
      <c r="AJ537" s="286"/>
      <c r="AK537" s="213"/>
      <c r="AL537" s="311"/>
      <c r="AM537" s="311"/>
      <c r="AN537" s="311"/>
      <c r="AO537" s="311"/>
      <c r="AP537" s="229"/>
      <c r="AQ537" s="310"/>
      <c r="AR537" s="207"/>
      <c r="AS537" s="207"/>
      <c r="AT537" s="207"/>
      <c r="AU537" s="207"/>
      <c r="AV537" s="207"/>
      <c r="AW537" s="207"/>
      <c r="AX537" s="207"/>
      <c r="AY537" s="207"/>
      <c r="AZ537" s="207"/>
      <c r="BA537" s="207"/>
      <c r="BB537" s="207"/>
      <c r="BC537" s="207"/>
      <c r="BD537" s="207"/>
      <c r="BE537" s="207"/>
      <c r="BF537" s="207"/>
      <c r="BG537" s="300"/>
      <c r="BH537" s="300"/>
      <c r="BI537" s="299"/>
      <c r="BJ537" s="246"/>
      <c r="BK537" s="255"/>
      <c r="BL537" s="213"/>
      <c r="BM537" s="213"/>
      <c r="BN537" s="322"/>
      <c r="BO537" s="321"/>
      <c r="BY537" s="254"/>
      <c r="DN537" s="284"/>
      <c r="DO537" s="283"/>
      <c r="DP537" s="278"/>
      <c r="DQ537" s="282"/>
      <c r="DR537" s="281"/>
      <c r="DS537" s="280"/>
      <c r="DT537" s="279"/>
      <c r="DU537" s="278"/>
      <c r="DV537" s="194"/>
    </row>
    <row r="538" spans="1:126" ht="18.75">
      <c r="A538" s="322"/>
      <c r="B538" s="226" t="s">
        <v>10885</v>
      </c>
      <c r="C538" s="226" t="s">
        <v>10884</v>
      </c>
      <c r="D538" s="225" t="s">
        <v>10883</v>
      </c>
      <c r="E538" s="224" t="str">
        <f t="shared" si="58"/>
        <v>716263</v>
      </c>
      <c r="F538" s="322" t="s">
        <v>6068</v>
      </c>
      <c r="G538" s="220" t="s">
        <v>10882</v>
      </c>
      <c r="H538" s="223" t="s">
        <v>10881</v>
      </c>
      <c r="I538" s="223" t="s">
        <v>9322</v>
      </c>
      <c r="J538" s="225">
        <v>1</v>
      </c>
      <c r="K538" s="302">
        <v>14000</v>
      </c>
      <c r="L538" s="232">
        <f t="shared" si="56"/>
        <v>15400.000000000002</v>
      </c>
      <c r="M538" s="351" t="s">
        <v>1434</v>
      </c>
      <c r="N538" s="229"/>
      <c r="O538" s="229"/>
      <c r="P538" s="245"/>
      <c r="Q538" s="312"/>
      <c r="R538" s="382"/>
      <c r="S538" s="242"/>
      <c r="T538" s="618" t="s">
        <v>10288</v>
      </c>
      <c r="U538" s="303"/>
      <c r="V538" s="303"/>
      <c r="W538" s="303"/>
      <c r="X538" s="303"/>
      <c r="Y538" s="618"/>
      <c r="Z538" s="303"/>
      <c r="AA538" s="303"/>
      <c r="AB538" s="303"/>
      <c r="AC538" s="303"/>
      <c r="AD538" s="311"/>
      <c r="AE538" s="311"/>
      <c r="AF538" s="311"/>
      <c r="AG538" s="311"/>
      <c r="AH538" s="311"/>
      <c r="AJ538" s="286"/>
      <c r="AK538" s="213"/>
      <c r="AL538" s="311"/>
      <c r="AM538" s="311"/>
      <c r="AN538" s="311"/>
      <c r="AO538" s="311"/>
      <c r="AP538" s="229"/>
      <c r="AQ538" s="310"/>
      <c r="AR538" s="207"/>
      <c r="AS538" s="207"/>
      <c r="AT538" s="207"/>
      <c r="AU538" s="207"/>
      <c r="AV538" s="207"/>
      <c r="AW538" s="207"/>
      <c r="AX538" s="207"/>
      <c r="AY538" s="207"/>
      <c r="AZ538" s="207"/>
      <c r="BA538" s="207"/>
      <c r="BB538" s="207"/>
      <c r="BC538" s="207"/>
      <c r="BD538" s="207"/>
      <c r="BE538" s="207"/>
      <c r="BF538" s="207"/>
      <c r="BG538" s="300"/>
      <c r="BH538" s="300"/>
      <c r="BI538" s="299"/>
      <c r="BJ538" s="246"/>
      <c r="BK538" s="255"/>
      <c r="BL538" s="213"/>
      <c r="BM538" s="213"/>
      <c r="BN538" s="322"/>
      <c r="BO538" s="321"/>
      <c r="BY538" s="254"/>
      <c r="DN538" s="284"/>
      <c r="DO538" s="283"/>
      <c r="DP538" s="278"/>
      <c r="DQ538" s="282"/>
      <c r="DR538" s="281"/>
      <c r="DS538" s="280"/>
      <c r="DT538" s="279"/>
      <c r="DU538" s="278"/>
      <c r="DV538" s="194"/>
    </row>
    <row r="539" spans="1:126" ht="18.75">
      <c r="A539" s="322"/>
      <c r="B539" s="226" t="s">
        <v>10880</v>
      </c>
      <c r="C539" s="226" t="s">
        <v>10879</v>
      </c>
      <c r="D539" s="225" t="s">
        <v>10878</v>
      </c>
      <c r="E539" s="224" t="str">
        <f t="shared" si="58"/>
        <v>716270</v>
      </c>
      <c r="F539" s="322" t="s">
        <v>6068</v>
      </c>
      <c r="G539" s="220" t="s">
        <v>10877</v>
      </c>
      <c r="H539" s="223" t="s">
        <v>10876</v>
      </c>
      <c r="I539" s="383" t="s">
        <v>9322</v>
      </c>
      <c r="J539" s="225">
        <v>1</v>
      </c>
      <c r="K539" s="302">
        <v>14000</v>
      </c>
      <c r="L539" s="232">
        <f t="shared" si="56"/>
        <v>15400.000000000002</v>
      </c>
      <c r="M539" s="351" t="s">
        <v>1434</v>
      </c>
      <c r="N539" s="262"/>
      <c r="O539" s="314"/>
      <c r="P539" s="245"/>
      <c r="Q539" s="312"/>
      <c r="R539" s="382"/>
      <c r="S539" s="242"/>
      <c r="T539" s="219" t="s">
        <v>10272</v>
      </c>
      <c r="U539" s="303"/>
      <c r="V539" s="303"/>
      <c r="W539" s="303"/>
      <c r="X539" s="303"/>
      <c r="Y539" s="219"/>
      <c r="Z539" s="303"/>
      <c r="AA539" s="303"/>
      <c r="AB539" s="303"/>
      <c r="AC539" s="303"/>
      <c r="AD539" s="311"/>
      <c r="AE539" s="311"/>
      <c r="AF539" s="311"/>
      <c r="AG539" s="311"/>
      <c r="AH539" s="311"/>
      <c r="AJ539" s="286"/>
      <c r="AK539" s="213"/>
      <c r="AL539" s="311"/>
      <c r="AM539" s="311"/>
      <c r="AN539" s="311"/>
      <c r="AO539" s="311"/>
      <c r="AP539" s="229"/>
      <c r="AQ539" s="310"/>
      <c r="AR539" s="207"/>
      <c r="AS539" s="207"/>
      <c r="AT539" s="207"/>
      <c r="AU539" s="207"/>
      <c r="AV539" s="207"/>
      <c r="AW539" s="207"/>
      <c r="AX539" s="207"/>
      <c r="AY539" s="207"/>
      <c r="AZ539" s="207"/>
      <c r="BA539" s="207"/>
      <c r="BB539" s="207"/>
      <c r="BC539" s="207"/>
      <c r="BD539" s="207"/>
      <c r="BE539" s="207"/>
      <c r="BF539" s="207"/>
      <c r="BG539" s="300"/>
      <c r="BH539" s="300"/>
      <c r="BI539" s="299"/>
      <c r="BJ539" s="246"/>
      <c r="BK539" s="414"/>
      <c r="BL539" s="213"/>
      <c r="BM539" s="213"/>
      <c r="BN539" s="322"/>
      <c r="BO539" s="321"/>
      <c r="BY539" s="254"/>
      <c r="DN539" s="284"/>
      <c r="DO539" s="283"/>
      <c r="DP539" s="278"/>
      <c r="DQ539" s="282"/>
      <c r="DR539" s="281"/>
      <c r="DS539" s="280"/>
      <c r="DT539" s="279"/>
      <c r="DU539" s="278"/>
      <c r="DV539" s="194"/>
    </row>
    <row r="540" spans="1:126" ht="18.75">
      <c r="A540" s="322"/>
      <c r="B540" s="226" t="s">
        <v>10875</v>
      </c>
      <c r="C540" s="226" t="s">
        <v>10874</v>
      </c>
      <c r="D540" s="225" t="s">
        <v>10873</v>
      </c>
      <c r="E540" s="224" t="str">
        <f t="shared" si="58"/>
        <v>716287</v>
      </c>
      <c r="F540" s="322" t="s">
        <v>6068</v>
      </c>
      <c r="G540" s="220" t="s">
        <v>10872</v>
      </c>
      <c r="H540" s="223" t="s">
        <v>10871</v>
      </c>
      <c r="I540" s="223" t="s">
        <v>9322</v>
      </c>
      <c r="J540" s="225">
        <v>1</v>
      </c>
      <c r="K540" s="302">
        <v>14000</v>
      </c>
      <c r="L540" s="232">
        <f t="shared" si="56"/>
        <v>15400.000000000002</v>
      </c>
      <c r="M540" s="351" t="s">
        <v>1434</v>
      </c>
      <c r="N540" s="229"/>
      <c r="O540" s="229"/>
      <c r="P540" s="245"/>
      <c r="Q540" s="312"/>
      <c r="R540" s="382"/>
      <c r="S540" s="242"/>
      <c r="T540" s="219" t="s">
        <v>10272</v>
      </c>
      <c r="U540" s="303"/>
      <c r="V540" s="303"/>
      <c r="W540" s="303"/>
      <c r="X540" s="303"/>
      <c r="Y540" s="219"/>
      <c r="Z540" s="303"/>
      <c r="AA540" s="303"/>
      <c r="AB540" s="303"/>
      <c r="AC540" s="303"/>
      <c r="AD540" s="311"/>
      <c r="AE540" s="311"/>
      <c r="AF540" s="311"/>
      <c r="AG540" s="311"/>
      <c r="AH540" s="311"/>
      <c r="AJ540" s="286"/>
      <c r="AK540" s="213"/>
      <c r="AL540" s="311"/>
      <c r="AM540" s="311"/>
      <c r="AN540" s="311"/>
      <c r="AO540" s="311"/>
      <c r="AP540" s="229"/>
      <c r="AQ540" s="310"/>
      <c r="AR540" s="207"/>
      <c r="AS540" s="207"/>
      <c r="AT540" s="207"/>
      <c r="AU540" s="207"/>
      <c r="AV540" s="207"/>
      <c r="AW540" s="207"/>
      <c r="AX540" s="207"/>
      <c r="AY540" s="207"/>
      <c r="AZ540" s="207"/>
      <c r="BA540" s="207"/>
      <c r="BB540" s="207"/>
      <c r="BC540" s="207"/>
      <c r="BD540" s="207"/>
      <c r="BE540" s="207"/>
      <c r="BF540" s="207"/>
      <c r="BG540" s="300"/>
      <c r="BH540" s="300"/>
      <c r="BI540" s="299"/>
      <c r="BJ540" s="246"/>
      <c r="BK540" s="255"/>
      <c r="BL540" s="213"/>
      <c r="BM540" s="213"/>
      <c r="BN540" s="322"/>
      <c r="BO540" s="321"/>
      <c r="BY540" s="254"/>
      <c r="DN540" s="284"/>
      <c r="DO540" s="283"/>
      <c r="DP540" s="278"/>
      <c r="DQ540" s="282"/>
      <c r="DR540" s="281"/>
      <c r="DS540" s="280"/>
      <c r="DT540" s="279"/>
      <c r="DU540" s="278"/>
      <c r="DV540" s="194"/>
    </row>
    <row r="541" spans="1:126" ht="18.75">
      <c r="A541" s="322"/>
      <c r="B541" s="226" t="s">
        <v>10870</v>
      </c>
      <c r="C541" s="226" t="s">
        <v>10869</v>
      </c>
      <c r="D541" s="225" t="s">
        <v>10868</v>
      </c>
      <c r="E541" s="224" t="str">
        <f t="shared" si="58"/>
        <v>716294</v>
      </c>
      <c r="F541" s="322" t="s">
        <v>6068</v>
      </c>
      <c r="G541" s="220" t="s">
        <v>10867</v>
      </c>
      <c r="H541" s="223" t="s">
        <v>10862</v>
      </c>
      <c r="I541" s="223" t="s">
        <v>9322</v>
      </c>
      <c r="J541" s="225">
        <v>1</v>
      </c>
      <c r="K541" s="302">
        <v>14000</v>
      </c>
      <c r="L541" s="232">
        <f t="shared" si="56"/>
        <v>15400.000000000002</v>
      </c>
      <c r="M541" s="351" t="s">
        <v>1434</v>
      </c>
      <c r="N541" s="229"/>
      <c r="O541" s="229"/>
      <c r="P541" s="245"/>
      <c r="Q541" s="312"/>
      <c r="R541" s="382"/>
      <c r="S541" s="242"/>
      <c r="T541" s="219" t="s">
        <v>10272</v>
      </c>
      <c r="U541" s="303"/>
      <c r="V541" s="303"/>
      <c r="W541" s="303"/>
      <c r="X541" s="303"/>
      <c r="Y541" s="219"/>
      <c r="Z541" s="303"/>
      <c r="AA541" s="303"/>
      <c r="AB541" s="303"/>
      <c r="AC541" s="303"/>
      <c r="AD541" s="311"/>
      <c r="AE541" s="311"/>
      <c r="AF541" s="311"/>
      <c r="AG541" s="311"/>
      <c r="AH541" s="311"/>
      <c r="AJ541" s="286"/>
      <c r="AK541" s="213"/>
      <c r="AL541" s="311"/>
      <c r="AM541" s="311"/>
      <c r="AN541" s="311"/>
      <c r="AO541" s="311"/>
      <c r="AP541" s="229"/>
      <c r="AQ541" s="310"/>
      <c r="AR541" s="207"/>
      <c r="AS541" s="207"/>
      <c r="AT541" s="207"/>
      <c r="AU541" s="207"/>
      <c r="AV541" s="207"/>
      <c r="AW541" s="207"/>
      <c r="AX541" s="207"/>
      <c r="AY541" s="207"/>
      <c r="AZ541" s="207"/>
      <c r="BA541" s="207"/>
      <c r="BB541" s="207"/>
      <c r="BC541" s="207"/>
      <c r="BD541" s="207"/>
      <c r="BE541" s="207"/>
      <c r="BF541" s="207"/>
      <c r="BG541" s="300"/>
      <c r="BH541" s="300"/>
      <c r="BI541" s="299"/>
      <c r="BJ541" s="246"/>
      <c r="BK541" s="255"/>
      <c r="BL541" s="213"/>
      <c r="BM541" s="213"/>
      <c r="BN541" s="322"/>
      <c r="BO541" s="321"/>
      <c r="BY541" s="254"/>
      <c r="DN541" s="284"/>
      <c r="DO541" s="283"/>
      <c r="DP541" s="278"/>
      <c r="DQ541" s="282"/>
      <c r="DR541" s="281"/>
      <c r="DS541" s="280"/>
      <c r="DT541" s="279"/>
      <c r="DU541" s="278"/>
      <c r="DV541" s="194"/>
    </row>
    <row r="542" spans="1:126" ht="18.75">
      <c r="A542" s="322"/>
      <c r="B542" s="226" t="s">
        <v>10866</v>
      </c>
      <c r="C542" s="226" t="s">
        <v>10865</v>
      </c>
      <c r="D542" s="225" t="s">
        <v>10864</v>
      </c>
      <c r="E542" s="224" t="str">
        <f t="shared" si="58"/>
        <v>716324</v>
      </c>
      <c r="F542" s="322" t="s">
        <v>6068</v>
      </c>
      <c r="G542" s="220" t="s">
        <v>10863</v>
      </c>
      <c r="H542" s="223" t="s">
        <v>10862</v>
      </c>
      <c r="I542" s="223" t="s">
        <v>9322</v>
      </c>
      <c r="J542" s="225">
        <v>1</v>
      </c>
      <c r="K542" s="302">
        <v>14000</v>
      </c>
      <c r="L542" s="232">
        <f t="shared" si="56"/>
        <v>15400.000000000002</v>
      </c>
      <c r="M542" s="351" t="s">
        <v>1434</v>
      </c>
      <c r="N542" s="229"/>
      <c r="O542" s="229"/>
      <c r="P542" s="245"/>
      <c r="Q542" s="312"/>
      <c r="R542" s="382"/>
      <c r="S542" s="242"/>
      <c r="T542" s="219" t="s">
        <v>10272</v>
      </c>
      <c r="U542" s="303"/>
      <c r="V542" s="303"/>
      <c r="W542" s="303"/>
      <c r="X542" s="303"/>
      <c r="Y542" s="219"/>
      <c r="Z542" s="303"/>
      <c r="AA542" s="303"/>
      <c r="AB542" s="303"/>
      <c r="AC542" s="303"/>
      <c r="AD542" s="311"/>
      <c r="AE542" s="311"/>
      <c r="AF542" s="311"/>
      <c r="AG542" s="311"/>
      <c r="AH542" s="311"/>
      <c r="AJ542" s="286"/>
      <c r="AK542" s="213"/>
      <c r="AL542" s="311"/>
      <c r="AM542" s="311"/>
      <c r="AN542" s="311"/>
      <c r="AO542" s="311"/>
      <c r="AP542" s="229"/>
      <c r="AQ542" s="310"/>
      <c r="AR542" s="207"/>
      <c r="AS542" s="207"/>
      <c r="AT542" s="207"/>
      <c r="AU542" s="207"/>
      <c r="AV542" s="207"/>
      <c r="AW542" s="207"/>
      <c r="AX542" s="207"/>
      <c r="AY542" s="207"/>
      <c r="AZ542" s="207"/>
      <c r="BA542" s="207"/>
      <c r="BB542" s="207"/>
      <c r="BC542" s="207"/>
      <c r="BD542" s="207"/>
      <c r="BE542" s="207"/>
      <c r="BF542" s="207"/>
      <c r="BG542" s="300"/>
      <c r="BH542" s="300"/>
      <c r="BI542" s="299"/>
      <c r="BJ542" s="246"/>
      <c r="BK542" s="255"/>
      <c r="BL542" s="213"/>
      <c r="BM542" s="213"/>
      <c r="BN542" s="322"/>
      <c r="BO542" s="321"/>
      <c r="BY542" s="254"/>
      <c r="DN542" s="284"/>
      <c r="DO542" s="283"/>
      <c r="DP542" s="278"/>
      <c r="DQ542" s="282"/>
      <c r="DR542" s="281"/>
      <c r="DS542" s="280"/>
      <c r="DT542" s="279"/>
      <c r="DU542" s="278"/>
      <c r="DV542" s="194"/>
    </row>
    <row r="543" spans="1:126" ht="18.75">
      <c r="A543" s="322"/>
      <c r="B543" s="226" t="s">
        <v>10861</v>
      </c>
      <c r="C543" s="226" t="s">
        <v>10860</v>
      </c>
      <c r="D543" s="225" t="s">
        <v>10859</v>
      </c>
      <c r="E543" s="224" t="str">
        <f t="shared" si="58"/>
        <v>716317</v>
      </c>
      <c r="F543" s="322" t="s">
        <v>6068</v>
      </c>
      <c r="G543" s="220" t="s">
        <v>10855</v>
      </c>
      <c r="H543" s="223" t="s">
        <v>10667</v>
      </c>
      <c r="I543" s="223" t="s">
        <v>7680</v>
      </c>
      <c r="J543" s="225">
        <v>1</v>
      </c>
      <c r="K543" s="302">
        <v>14000</v>
      </c>
      <c r="L543" s="232">
        <f t="shared" si="56"/>
        <v>15400.000000000002</v>
      </c>
      <c r="M543" s="351" t="s">
        <v>1434</v>
      </c>
      <c r="N543" s="229"/>
      <c r="O543" s="229"/>
      <c r="P543" s="245"/>
      <c r="Q543" s="312"/>
      <c r="R543" s="382"/>
      <c r="S543" s="242"/>
      <c r="T543" s="219" t="s">
        <v>10272</v>
      </c>
      <c r="U543" s="303"/>
      <c r="V543" s="303"/>
      <c r="W543" s="303"/>
      <c r="X543" s="303"/>
      <c r="Y543" s="219"/>
      <c r="Z543" s="303"/>
      <c r="AA543" s="303"/>
      <c r="AB543" s="303"/>
      <c r="AC543" s="303"/>
      <c r="AD543" s="311"/>
      <c r="AE543" s="311"/>
      <c r="AF543" s="311"/>
      <c r="AG543" s="311"/>
      <c r="AH543" s="311"/>
      <c r="AJ543" s="286"/>
      <c r="AK543" s="213"/>
      <c r="AL543" s="311"/>
      <c r="AM543" s="311"/>
      <c r="AN543" s="311"/>
      <c r="AO543" s="311"/>
      <c r="AP543" s="229"/>
      <c r="AQ543" s="310"/>
      <c r="AR543" s="207"/>
      <c r="AS543" s="207"/>
      <c r="AT543" s="207"/>
      <c r="AU543" s="207"/>
      <c r="AV543" s="207"/>
      <c r="AW543" s="207"/>
      <c r="AX543" s="207"/>
      <c r="AY543" s="207"/>
      <c r="AZ543" s="207"/>
      <c r="BA543" s="207"/>
      <c r="BB543" s="207"/>
      <c r="BC543" s="207"/>
      <c r="BD543" s="207"/>
      <c r="BE543" s="207"/>
      <c r="BF543" s="207"/>
      <c r="BG543" s="300"/>
      <c r="BH543" s="300"/>
      <c r="BI543" s="299"/>
      <c r="BJ543" s="246"/>
      <c r="BK543" s="255"/>
      <c r="BL543" s="213"/>
      <c r="BM543" s="213"/>
      <c r="BN543" s="322"/>
      <c r="BO543" s="321"/>
      <c r="BY543" s="254"/>
      <c r="DN543" s="284"/>
      <c r="DO543" s="283"/>
      <c r="DP543" s="278"/>
      <c r="DQ543" s="282"/>
      <c r="DR543" s="281"/>
      <c r="DS543" s="280"/>
      <c r="DT543" s="279"/>
      <c r="DU543" s="278"/>
      <c r="DV543" s="194"/>
    </row>
    <row r="544" spans="1:126" ht="18.75">
      <c r="A544" s="322"/>
      <c r="B544" s="226" t="s">
        <v>10858</v>
      </c>
      <c r="C544" s="226" t="s">
        <v>10857</v>
      </c>
      <c r="D544" s="225" t="s">
        <v>10856</v>
      </c>
      <c r="E544" s="224" t="str">
        <f t="shared" si="58"/>
        <v>716300</v>
      </c>
      <c r="F544" s="322" t="s">
        <v>6068</v>
      </c>
      <c r="G544" s="220" t="s">
        <v>10855</v>
      </c>
      <c r="H544" s="223" t="s">
        <v>10667</v>
      </c>
      <c r="I544" s="223" t="s">
        <v>956</v>
      </c>
      <c r="J544" s="225">
        <v>1</v>
      </c>
      <c r="K544" s="302">
        <v>14000</v>
      </c>
      <c r="L544" s="232">
        <f t="shared" si="56"/>
        <v>15400.000000000002</v>
      </c>
      <c r="M544" s="351" t="s">
        <v>1434</v>
      </c>
      <c r="N544" s="229"/>
      <c r="O544" s="229"/>
      <c r="P544" s="245"/>
      <c r="Q544" s="312"/>
      <c r="R544" s="382"/>
      <c r="S544" s="242"/>
      <c r="T544" s="219" t="s">
        <v>10272</v>
      </c>
      <c r="U544" s="303"/>
      <c r="V544" s="303"/>
      <c r="W544" s="303"/>
      <c r="X544" s="303"/>
      <c r="Y544" s="219"/>
      <c r="Z544" s="303"/>
      <c r="AA544" s="303"/>
      <c r="AB544" s="303"/>
      <c r="AC544" s="303"/>
      <c r="AD544" s="311"/>
      <c r="AE544" s="311"/>
      <c r="AF544" s="311"/>
      <c r="AG544" s="311"/>
      <c r="AH544" s="311"/>
      <c r="AJ544" s="286"/>
      <c r="AK544" s="213"/>
      <c r="AL544" s="311"/>
      <c r="AM544" s="311"/>
      <c r="AN544" s="311"/>
      <c r="AO544" s="311"/>
      <c r="AP544" s="229"/>
      <c r="AQ544" s="310"/>
      <c r="AR544" s="207"/>
      <c r="AS544" s="207"/>
      <c r="AT544" s="207"/>
      <c r="AU544" s="207"/>
      <c r="AV544" s="207"/>
      <c r="AW544" s="207"/>
      <c r="AX544" s="207"/>
      <c r="AY544" s="207"/>
      <c r="AZ544" s="207"/>
      <c r="BA544" s="207"/>
      <c r="BB544" s="207"/>
      <c r="BC544" s="207"/>
      <c r="BD544" s="207"/>
      <c r="BE544" s="207"/>
      <c r="BF544" s="207"/>
      <c r="BG544" s="300"/>
      <c r="BH544" s="300"/>
      <c r="BI544" s="299"/>
      <c r="BJ544" s="246"/>
      <c r="BK544" s="255"/>
      <c r="BL544" s="213"/>
      <c r="BM544" s="213"/>
      <c r="BN544" s="322"/>
      <c r="BO544" s="321"/>
      <c r="BY544" s="254"/>
      <c r="DN544" s="284"/>
      <c r="DO544" s="283"/>
      <c r="DP544" s="278"/>
      <c r="DQ544" s="282"/>
      <c r="DR544" s="281"/>
      <c r="DS544" s="280"/>
      <c r="DT544" s="279"/>
      <c r="DU544" s="278"/>
      <c r="DV544" s="194"/>
    </row>
    <row r="545" spans="1:126" ht="18.75">
      <c r="A545" s="322"/>
      <c r="B545" s="226" t="s">
        <v>10854</v>
      </c>
      <c r="C545" s="226" t="s">
        <v>10853</v>
      </c>
      <c r="D545" s="225" t="s">
        <v>10852</v>
      </c>
      <c r="E545" s="224" t="str">
        <f t="shared" si="58"/>
        <v>716348</v>
      </c>
      <c r="F545" s="322" t="s">
        <v>6068</v>
      </c>
      <c r="G545" s="220" t="s">
        <v>10848</v>
      </c>
      <c r="H545" s="223" t="s">
        <v>10667</v>
      </c>
      <c r="I545" s="223" t="s">
        <v>7680</v>
      </c>
      <c r="J545" s="225">
        <v>1</v>
      </c>
      <c r="K545" s="302">
        <v>14000</v>
      </c>
      <c r="L545" s="232">
        <f t="shared" si="56"/>
        <v>15400.000000000002</v>
      </c>
      <c r="M545" s="351" t="s">
        <v>1434</v>
      </c>
      <c r="N545" s="229"/>
      <c r="O545" s="229"/>
      <c r="P545" s="245"/>
      <c r="Q545" s="312"/>
      <c r="R545" s="382"/>
      <c r="S545" s="242"/>
      <c r="T545" s="219"/>
      <c r="U545" s="303"/>
      <c r="V545" s="303"/>
      <c r="W545" s="303"/>
      <c r="X545" s="303"/>
      <c r="Y545" s="219"/>
      <c r="Z545" s="303"/>
      <c r="AA545" s="303"/>
      <c r="AB545" s="303"/>
      <c r="AC545" s="303"/>
      <c r="AD545" s="311"/>
      <c r="AE545" s="311"/>
      <c r="AF545" s="311"/>
      <c r="AG545" s="311"/>
      <c r="AH545" s="311"/>
      <c r="AJ545" s="286"/>
      <c r="AK545" s="213"/>
      <c r="AL545" s="311"/>
      <c r="AM545" s="311"/>
      <c r="AN545" s="311"/>
      <c r="AO545" s="311"/>
      <c r="AP545" s="229"/>
      <c r="AQ545" s="310"/>
      <c r="AR545" s="207"/>
      <c r="AS545" s="207"/>
      <c r="AT545" s="207"/>
      <c r="AU545" s="207"/>
      <c r="AV545" s="207"/>
      <c r="AW545" s="207"/>
      <c r="AX545" s="207"/>
      <c r="AY545" s="207"/>
      <c r="AZ545" s="207"/>
      <c r="BA545" s="207"/>
      <c r="BB545" s="207"/>
      <c r="BC545" s="207"/>
      <c r="BD545" s="207"/>
      <c r="BE545" s="207"/>
      <c r="BF545" s="207"/>
      <c r="BG545" s="300"/>
      <c r="BH545" s="300"/>
      <c r="BI545" s="299"/>
      <c r="BJ545" s="246"/>
      <c r="BK545" s="255"/>
      <c r="BL545" s="213"/>
      <c r="BM545" s="213"/>
      <c r="BN545" s="322"/>
      <c r="BO545" s="321"/>
      <c r="BY545" s="254"/>
      <c r="DN545" s="284"/>
      <c r="DO545" s="283"/>
      <c r="DP545" s="278"/>
      <c r="DQ545" s="282"/>
      <c r="DR545" s="281"/>
      <c r="DS545" s="280"/>
      <c r="DT545" s="279"/>
      <c r="DU545" s="278"/>
      <c r="DV545" s="194"/>
    </row>
    <row r="546" spans="1:126" ht="18.75">
      <c r="A546" s="322"/>
      <c r="B546" s="226" t="s">
        <v>10851</v>
      </c>
      <c r="C546" s="226" t="s">
        <v>10850</v>
      </c>
      <c r="D546" s="225" t="s">
        <v>10849</v>
      </c>
      <c r="E546" s="224" t="str">
        <f t="shared" si="58"/>
        <v>716331</v>
      </c>
      <c r="F546" s="322" t="s">
        <v>6068</v>
      </c>
      <c r="G546" s="220" t="s">
        <v>10848</v>
      </c>
      <c r="H546" s="223" t="s">
        <v>10667</v>
      </c>
      <c r="I546" s="223" t="s">
        <v>956</v>
      </c>
      <c r="J546" s="225">
        <v>1</v>
      </c>
      <c r="K546" s="302">
        <v>14000</v>
      </c>
      <c r="L546" s="232">
        <f t="shared" si="56"/>
        <v>15400.000000000002</v>
      </c>
      <c r="M546" s="351" t="s">
        <v>1434</v>
      </c>
      <c r="N546" s="229"/>
      <c r="O546" s="229"/>
      <c r="P546" s="245"/>
      <c r="Q546" s="312"/>
      <c r="R546" s="382"/>
      <c r="S546" s="242"/>
      <c r="T546" s="219"/>
      <c r="U546" s="303"/>
      <c r="V546" s="303"/>
      <c r="W546" s="303"/>
      <c r="X546" s="303"/>
      <c r="Y546" s="219"/>
      <c r="Z546" s="303"/>
      <c r="AA546" s="303"/>
      <c r="AB546" s="303"/>
      <c r="AC546" s="303"/>
      <c r="AD546" s="311"/>
      <c r="AE546" s="311"/>
      <c r="AF546" s="311"/>
      <c r="AG546" s="311"/>
      <c r="AH546" s="311"/>
      <c r="AJ546" s="286"/>
      <c r="AK546" s="213"/>
      <c r="AL546" s="311"/>
      <c r="AM546" s="311"/>
      <c r="AN546" s="311"/>
      <c r="AO546" s="311"/>
      <c r="AP546" s="229"/>
      <c r="AQ546" s="310"/>
      <c r="AR546" s="207"/>
      <c r="AS546" s="207"/>
      <c r="AT546" s="207"/>
      <c r="AU546" s="207"/>
      <c r="AV546" s="207"/>
      <c r="AW546" s="207"/>
      <c r="AX546" s="207"/>
      <c r="AY546" s="207"/>
      <c r="AZ546" s="207"/>
      <c r="BA546" s="207"/>
      <c r="BB546" s="207"/>
      <c r="BC546" s="207"/>
      <c r="BD546" s="207"/>
      <c r="BE546" s="207"/>
      <c r="BF546" s="207"/>
      <c r="BG546" s="300"/>
      <c r="BH546" s="300"/>
      <c r="BI546" s="299"/>
      <c r="BJ546" s="246"/>
      <c r="BK546" s="255"/>
      <c r="BL546" s="213"/>
      <c r="BM546" s="213"/>
      <c r="BN546" s="322"/>
      <c r="BO546" s="321"/>
      <c r="BY546" s="254"/>
      <c r="DN546" s="284"/>
      <c r="DO546" s="283"/>
      <c r="DP546" s="278"/>
      <c r="DQ546" s="282"/>
      <c r="DR546" s="281"/>
      <c r="DS546" s="280"/>
      <c r="DT546" s="279"/>
      <c r="DU546" s="278"/>
      <c r="DV546" s="194"/>
    </row>
    <row r="547" spans="1:126" ht="18.75">
      <c r="A547" s="322"/>
      <c r="B547" s="226" t="s">
        <v>10847</v>
      </c>
      <c r="C547" s="226" t="s">
        <v>10846</v>
      </c>
      <c r="D547" s="225" t="s">
        <v>10845</v>
      </c>
      <c r="E547" s="224" t="str">
        <f t="shared" si="58"/>
        <v>716355</v>
      </c>
      <c r="F547" s="322" t="s">
        <v>6068</v>
      </c>
      <c r="G547" s="220" t="s">
        <v>10844</v>
      </c>
      <c r="H547" s="223" t="s">
        <v>10843</v>
      </c>
      <c r="I547" s="223" t="s">
        <v>7680</v>
      </c>
      <c r="J547" s="225">
        <v>1</v>
      </c>
      <c r="K547" s="302">
        <v>14000</v>
      </c>
      <c r="L547" s="232">
        <f t="shared" si="56"/>
        <v>15400.000000000002</v>
      </c>
      <c r="M547" s="351" t="s">
        <v>1434</v>
      </c>
      <c r="N547" s="229"/>
      <c r="O547" s="229"/>
      <c r="P547" s="245"/>
      <c r="Q547" s="312"/>
      <c r="R547" s="382"/>
      <c r="S547" s="242"/>
      <c r="T547" s="219"/>
      <c r="U547" s="303"/>
      <c r="V547" s="303"/>
      <c r="W547" s="303"/>
      <c r="X547" s="303"/>
      <c r="Y547" s="219"/>
      <c r="Z547" s="303"/>
      <c r="AA547" s="303"/>
      <c r="AB547" s="303"/>
      <c r="AC547" s="303"/>
      <c r="AD547" s="311"/>
      <c r="AE547" s="311"/>
      <c r="AF547" s="311"/>
      <c r="AG547" s="311"/>
      <c r="AH547" s="311"/>
      <c r="AJ547" s="286"/>
      <c r="AK547" s="213"/>
      <c r="AL547" s="311"/>
      <c r="AM547" s="311"/>
      <c r="AN547" s="311"/>
      <c r="AO547" s="311"/>
      <c r="AP547" s="229"/>
      <c r="AQ547" s="310"/>
      <c r="AR547" s="207"/>
      <c r="AS547" s="207"/>
      <c r="AT547" s="207"/>
      <c r="AU547" s="207"/>
      <c r="AV547" s="207"/>
      <c r="AW547" s="207"/>
      <c r="AX547" s="207"/>
      <c r="AY547" s="207"/>
      <c r="AZ547" s="207"/>
      <c r="BA547" s="207"/>
      <c r="BB547" s="207"/>
      <c r="BC547" s="207"/>
      <c r="BD547" s="207"/>
      <c r="BE547" s="207"/>
      <c r="BF547" s="207"/>
      <c r="BG547" s="300"/>
      <c r="BH547" s="300"/>
      <c r="BI547" s="299"/>
      <c r="BJ547" s="246"/>
      <c r="BK547" s="255"/>
      <c r="BL547" s="213"/>
      <c r="BM547" s="213"/>
      <c r="BN547" s="322"/>
      <c r="BO547" s="321"/>
      <c r="BY547" s="254"/>
      <c r="DN547" s="284"/>
      <c r="DO547" s="283"/>
      <c r="DP547" s="278"/>
      <c r="DQ547" s="282"/>
      <c r="DR547" s="281"/>
      <c r="DS547" s="280"/>
      <c r="DT547" s="279"/>
      <c r="DU547" s="278"/>
      <c r="DV547" s="194"/>
    </row>
    <row r="548" spans="1:126" ht="18.75">
      <c r="A548" s="322"/>
      <c r="B548" s="226" t="s">
        <v>10842</v>
      </c>
      <c r="C548" s="226" t="s">
        <v>10841</v>
      </c>
      <c r="D548" s="225" t="s">
        <v>10840</v>
      </c>
      <c r="E548" s="224" t="str">
        <f t="shared" si="58"/>
        <v>716362</v>
      </c>
      <c r="F548" s="322" t="s">
        <v>6068</v>
      </c>
      <c r="G548" s="220" t="s">
        <v>10839</v>
      </c>
      <c r="H548" s="223" t="s">
        <v>10834</v>
      </c>
      <c r="I548" s="223" t="s">
        <v>7680</v>
      </c>
      <c r="J548" s="225">
        <v>1</v>
      </c>
      <c r="K548" s="302">
        <v>14000</v>
      </c>
      <c r="L548" s="232">
        <f t="shared" si="56"/>
        <v>15400.000000000002</v>
      </c>
      <c r="M548" s="351" t="s">
        <v>1434</v>
      </c>
      <c r="N548" s="229"/>
      <c r="O548" s="229"/>
      <c r="P548" s="245"/>
      <c r="Q548" s="312"/>
      <c r="R548" s="382"/>
      <c r="S548" s="242"/>
      <c r="T548" s="219" t="s">
        <v>10411</v>
      </c>
      <c r="U548" s="303"/>
      <c r="V548" s="303"/>
      <c r="W548" s="303"/>
      <c r="X548" s="303"/>
      <c r="Y548" s="219"/>
      <c r="Z548" s="303"/>
      <c r="AA548" s="303"/>
      <c r="AB548" s="303"/>
      <c r="AC548" s="303"/>
      <c r="AD548" s="311"/>
      <c r="AE548" s="311"/>
      <c r="AF548" s="311"/>
      <c r="AG548" s="311"/>
      <c r="AH548" s="311"/>
      <c r="AJ548" s="286"/>
      <c r="AK548" s="213"/>
      <c r="AL548" s="311"/>
      <c r="AM548" s="311"/>
      <c r="AN548" s="311"/>
      <c r="AO548" s="311"/>
      <c r="AP548" s="229"/>
      <c r="AQ548" s="310"/>
      <c r="AR548" s="207"/>
      <c r="AS548" s="207"/>
      <c r="AT548" s="207"/>
      <c r="AU548" s="207"/>
      <c r="AV548" s="207"/>
      <c r="AW548" s="207"/>
      <c r="AX548" s="207"/>
      <c r="AY548" s="207"/>
      <c r="AZ548" s="207"/>
      <c r="BA548" s="207"/>
      <c r="BB548" s="207"/>
      <c r="BC548" s="207"/>
      <c r="BD548" s="207"/>
      <c r="BE548" s="207"/>
      <c r="BF548" s="207"/>
      <c r="BG548" s="300"/>
      <c r="BH548" s="300"/>
      <c r="BI548" s="299"/>
      <c r="BJ548" s="246"/>
      <c r="BK548" s="255"/>
      <c r="BL548" s="213"/>
      <c r="BM548" s="213"/>
      <c r="BN548" s="322"/>
      <c r="BO548" s="321"/>
      <c r="BY548" s="254"/>
      <c r="DN548" s="284"/>
      <c r="DO548" s="283"/>
      <c r="DP548" s="278"/>
      <c r="DQ548" s="282"/>
      <c r="DR548" s="281"/>
      <c r="DS548" s="280"/>
      <c r="DT548" s="279"/>
      <c r="DU548" s="278"/>
      <c r="DV548" s="194"/>
    </row>
    <row r="549" spans="1:126" ht="18.75">
      <c r="A549" s="322"/>
      <c r="B549" s="226" t="s">
        <v>10838</v>
      </c>
      <c r="C549" s="226" t="s">
        <v>10837</v>
      </c>
      <c r="D549" s="225" t="s">
        <v>10836</v>
      </c>
      <c r="E549" s="224" t="str">
        <f t="shared" si="58"/>
        <v>716379</v>
      </c>
      <c r="F549" s="322" t="s">
        <v>6068</v>
      </c>
      <c r="G549" s="220" t="s">
        <v>10835</v>
      </c>
      <c r="H549" s="223" t="s">
        <v>10834</v>
      </c>
      <c r="I549" s="223" t="s">
        <v>7680</v>
      </c>
      <c r="J549" s="225">
        <v>1</v>
      </c>
      <c r="K549" s="302">
        <v>14000</v>
      </c>
      <c r="L549" s="232">
        <f t="shared" si="56"/>
        <v>15400.000000000002</v>
      </c>
      <c r="M549" s="351" t="s">
        <v>1434</v>
      </c>
      <c r="N549" s="229"/>
      <c r="O549" s="229"/>
      <c r="P549" s="245"/>
      <c r="Q549" s="312"/>
      <c r="R549" s="382"/>
      <c r="S549" s="242"/>
      <c r="T549" s="219" t="s">
        <v>10411</v>
      </c>
      <c r="U549" s="303"/>
      <c r="V549" s="303"/>
      <c r="W549" s="303"/>
      <c r="X549" s="303"/>
      <c r="Y549" s="219"/>
      <c r="Z549" s="303"/>
      <c r="AA549" s="303"/>
      <c r="AB549" s="303"/>
      <c r="AC549" s="303"/>
      <c r="AD549" s="311"/>
      <c r="AE549" s="311"/>
      <c r="AF549" s="311"/>
      <c r="AG549" s="311"/>
      <c r="AH549" s="311"/>
      <c r="AJ549" s="286"/>
      <c r="AK549" s="213"/>
      <c r="AL549" s="311"/>
      <c r="AM549" s="311"/>
      <c r="AN549" s="311"/>
      <c r="AO549" s="311"/>
      <c r="AP549" s="229"/>
      <c r="AQ549" s="310"/>
      <c r="AR549" s="207"/>
      <c r="AS549" s="207"/>
      <c r="AT549" s="207"/>
      <c r="AU549" s="207"/>
      <c r="AV549" s="207"/>
      <c r="AW549" s="207"/>
      <c r="AX549" s="207"/>
      <c r="AY549" s="207"/>
      <c r="AZ549" s="207"/>
      <c r="BA549" s="207"/>
      <c r="BB549" s="207"/>
      <c r="BC549" s="207"/>
      <c r="BD549" s="207"/>
      <c r="BE549" s="207"/>
      <c r="BF549" s="207"/>
      <c r="BG549" s="300"/>
      <c r="BH549" s="300"/>
      <c r="BI549" s="299"/>
      <c r="BJ549" s="246"/>
      <c r="BK549" s="255"/>
      <c r="BL549" s="213"/>
      <c r="BM549" s="213"/>
      <c r="BN549" s="322"/>
      <c r="BO549" s="321"/>
      <c r="BY549" s="254"/>
      <c r="DN549" s="284"/>
      <c r="DO549" s="283"/>
      <c r="DP549" s="278"/>
      <c r="DQ549" s="282"/>
      <c r="DR549" s="281"/>
      <c r="DS549" s="280"/>
      <c r="DT549" s="279"/>
      <c r="DU549" s="278"/>
      <c r="DV549" s="194"/>
    </row>
    <row r="550" spans="1:126" ht="18.75">
      <c r="A550" s="322"/>
      <c r="B550" s="226" t="s">
        <v>10833</v>
      </c>
      <c r="C550" s="226" t="s">
        <v>10832</v>
      </c>
      <c r="D550" s="225" t="s">
        <v>10831</v>
      </c>
      <c r="E550" s="224" t="str">
        <f t="shared" si="58"/>
        <v>716409</v>
      </c>
      <c r="F550" s="322" t="s">
        <v>10577</v>
      </c>
      <c r="G550" s="220" t="s">
        <v>10824</v>
      </c>
      <c r="H550" s="223" t="s">
        <v>10823</v>
      </c>
      <c r="I550" s="223" t="s">
        <v>7680</v>
      </c>
      <c r="J550" s="225">
        <v>1</v>
      </c>
      <c r="K550" s="302">
        <v>14000</v>
      </c>
      <c r="L550" s="232">
        <f t="shared" si="56"/>
        <v>15400.000000000002</v>
      </c>
      <c r="M550" s="351" t="s">
        <v>1434</v>
      </c>
      <c r="N550" s="229"/>
      <c r="O550" s="229"/>
      <c r="P550" s="245"/>
      <c r="Q550" s="312"/>
      <c r="R550" s="382"/>
      <c r="S550" s="242"/>
      <c r="T550" s="219" t="s">
        <v>10411</v>
      </c>
      <c r="U550" s="303"/>
      <c r="V550" s="303"/>
      <c r="W550" s="303"/>
      <c r="X550" s="303"/>
      <c r="Y550" s="219"/>
      <c r="Z550" s="303"/>
      <c r="AA550" s="303"/>
      <c r="AB550" s="303"/>
      <c r="AC550" s="303"/>
      <c r="AD550" s="311"/>
      <c r="AE550" s="311"/>
      <c r="AF550" s="311"/>
      <c r="AG550" s="311"/>
      <c r="AH550" s="311"/>
      <c r="AJ550" s="286"/>
      <c r="AK550" s="213"/>
      <c r="AL550" s="311"/>
      <c r="AM550" s="311"/>
      <c r="AN550" s="311"/>
      <c r="AO550" s="311"/>
      <c r="AP550" s="229"/>
      <c r="AQ550" s="310"/>
      <c r="AR550" s="207"/>
      <c r="AS550" s="207"/>
      <c r="AT550" s="207"/>
      <c r="AU550" s="207"/>
      <c r="AV550" s="207"/>
      <c r="AW550" s="207"/>
      <c r="AX550" s="207"/>
      <c r="AY550" s="207"/>
      <c r="AZ550" s="207"/>
      <c r="BA550" s="207"/>
      <c r="BB550" s="207"/>
      <c r="BC550" s="207"/>
      <c r="BD550" s="207"/>
      <c r="BE550" s="207"/>
      <c r="BF550" s="207"/>
      <c r="BG550" s="300"/>
      <c r="BH550" s="300"/>
      <c r="BI550" s="299"/>
      <c r="BJ550" s="246"/>
      <c r="BK550" s="255"/>
      <c r="BL550" s="213"/>
      <c r="BM550" s="213"/>
      <c r="BN550" s="322"/>
      <c r="BO550" s="321"/>
      <c r="BY550" s="254"/>
      <c r="DN550" s="284"/>
      <c r="DO550" s="283"/>
      <c r="DP550" s="278"/>
      <c r="DQ550" s="282"/>
      <c r="DR550" s="281"/>
      <c r="DS550" s="280"/>
      <c r="DT550" s="279"/>
      <c r="DU550" s="278"/>
      <c r="DV550" s="194"/>
    </row>
    <row r="551" spans="1:126" ht="18.75">
      <c r="A551" s="322"/>
      <c r="B551" s="226" t="s">
        <v>10830</v>
      </c>
      <c r="C551" s="226" t="s">
        <v>10829</v>
      </c>
      <c r="D551" s="225" t="s">
        <v>10828</v>
      </c>
      <c r="E551" s="224" t="str">
        <f t="shared" si="58"/>
        <v>716386</v>
      </c>
      <c r="F551" s="322" t="s">
        <v>10577</v>
      </c>
      <c r="G551" s="220" t="s">
        <v>10824</v>
      </c>
      <c r="H551" s="223" t="s">
        <v>10823</v>
      </c>
      <c r="I551" s="223" t="s">
        <v>9322</v>
      </c>
      <c r="J551" s="225">
        <v>1</v>
      </c>
      <c r="K551" s="302">
        <v>14000</v>
      </c>
      <c r="L551" s="232">
        <f t="shared" si="56"/>
        <v>15400.000000000002</v>
      </c>
      <c r="M551" s="351" t="s">
        <v>1434</v>
      </c>
      <c r="N551" s="229"/>
      <c r="O551" s="229"/>
      <c r="P551" s="245"/>
      <c r="Q551" s="312"/>
      <c r="R551" s="382"/>
      <c r="S551" s="242"/>
      <c r="T551" s="219" t="s">
        <v>10411</v>
      </c>
      <c r="U551" s="303"/>
      <c r="V551" s="303"/>
      <c r="W551" s="303"/>
      <c r="X551" s="303"/>
      <c r="Y551" s="219"/>
      <c r="Z551" s="303"/>
      <c r="AA551" s="303"/>
      <c r="AB551" s="303"/>
      <c r="AC551" s="303"/>
      <c r="AD551" s="311"/>
      <c r="AE551" s="311"/>
      <c r="AF551" s="311"/>
      <c r="AG551" s="311"/>
      <c r="AH551" s="311"/>
      <c r="AJ551" s="286"/>
      <c r="AK551" s="213"/>
      <c r="AL551" s="311"/>
      <c r="AM551" s="311"/>
      <c r="AN551" s="311"/>
      <c r="AO551" s="311"/>
      <c r="AP551" s="229"/>
      <c r="AQ551" s="310"/>
      <c r="AR551" s="207"/>
      <c r="AS551" s="207"/>
      <c r="AT551" s="207"/>
      <c r="AU551" s="207"/>
      <c r="AV551" s="207"/>
      <c r="AW551" s="207"/>
      <c r="AX551" s="207"/>
      <c r="AY551" s="207"/>
      <c r="AZ551" s="207"/>
      <c r="BA551" s="207"/>
      <c r="BB551" s="207"/>
      <c r="BC551" s="207"/>
      <c r="BD551" s="207"/>
      <c r="BE551" s="207"/>
      <c r="BF551" s="207"/>
      <c r="BG551" s="300"/>
      <c r="BH551" s="300"/>
      <c r="BI551" s="299"/>
      <c r="BJ551" s="246"/>
      <c r="BK551" s="255"/>
      <c r="BL551" s="213"/>
      <c r="BM551" s="213"/>
      <c r="BN551" s="322"/>
      <c r="BO551" s="321"/>
      <c r="BY551" s="254"/>
      <c r="DN551" s="284"/>
      <c r="DO551" s="283"/>
      <c r="DP551" s="278"/>
      <c r="DQ551" s="282"/>
      <c r="DR551" s="281"/>
      <c r="DS551" s="280"/>
      <c r="DT551" s="279"/>
      <c r="DU551" s="278"/>
      <c r="DV551" s="194"/>
    </row>
    <row r="552" spans="1:126" ht="18.75">
      <c r="A552" s="322"/>
      <c r="B552" s="226" t="s">
        <v>10827</v>
      </c>
      <c r="C552" s="226" t="s">
        <v>10826</v>
      </c>
      <c r="D552" s="225" t="s">
        <v>10825</v>
      </c>
      <c r="E552" s="224" t="str">
        <f t="shared" si="58"/>
        <v>716393</v>
      </c>
      <c r="F552" s="322" t="s">
        <v>10577</v>
      </c>
      <c r="G552" s="220" t="s">
        <v>10824</v>
      </c>
      <c r="H552" s="223" t="s">
        <v>10823</v>
      </c>
      <c r="I552" s="223" t="s">
        <v>956</v>
      </c>
      <c r="J552" s="225">
        <v>1</v>
      </c>
      <c r="K552" s="302">
        <v>14000</v>
      </c>
      <c r="L552" s="232">
        <f t="shared" si="56"/>
        <v>15400.000000000002</v>
      </c>
      <c r="M552" s="351" t="s">
        <v>1434</v>
      </c>
      <c r="N552" s="229"/>
      <c r="O552" s="229"/>
      <c r="P552" s="245"/>
      <c r="Q552" s="312"/>
      <c r="R552" s="382"/>
      <c r="S552" s="242"/>
      <c r="T552" s="219" t="s">
        <v>10420</v>
      </c>
      <c r="U552" s="303"/>
      <c r="V552" s="303"/>
      <c r="W552" s="303"/>
      <c r="X552" s="303"/>
      <c r="Y552" s="219"/>
      <c r="Z552" s="303"/>
      <c r="AA552" s="303"/>
      <c r="AB552" s="303"/>
      <c r="AC552" s="303"/>
      <c r="AD552" s="311"/>
      <c r="AE552" s="311"/>
      <c r="AF552" s="311"/>
      <c r="AG552" s="311"/>
      <c r="AH552" s="311"/>
      <c r="AJ552" s="286"/>
      <c r="AK552" s="213"/>
      <c r="AL552" s="311"/>
      <c r="AM552" s="311"/>
      <c r="AN552" s="311"/>
      <c r="AO552" s="311"/>
      <c r="AP552" s="229"/>
      <c r="AQ552" s="310"/>
      <c r="AR552" s="207"/>
      <c r="AS552" s="207"/>
      <c r="AT552" s="207"/>
      <c r="AU552" s="207"/>
      <c r="AV552" s="207"/>
      <c r="AW552" s="207"/>
      <c r="AX552" s="207"/>
      <c r="AY552" s="207"/>
      <c r="AZ552" s="207"/>
      <c r="BA552" s="207"/>
      <c r="BB552" s="207"/>
      <c r="BC552" s="207"/>
      <c r="BD552" s="207"/>
      <c r="BE552" s="207"/>
      <c r="BF552" s="207"/>
      <c r="BG552" s="300"/>
      <c r="BH552" s="300"/>
      <c r="BI552" s="299"/>
      <c r="BJ552" s="246"/>
      <c r="BK552" s="255"/>
      <c r="BL552" s="213"/>
      <c r="BM552" s="213"/>
      <c r="BN552" s="322"/>
      <c r="BO552" s="321"/>
      <c r="BY552" s="254"/>
      <c r="DN552" s="284"/>
      <c r="DO552" s="283"/>
      <c r="DP552" s="278"/>
      <c r="DQ552" s="282"/>
      <c r="DR552" s="281"/>
      <c r="DS552" s="280"/>
      <c r="DT552" s="279"/>
      <c r="DU552" s="278"/>
      <c r="DV552" s="194"/>
    </row>
    <row r="553" spans="1:126" ht="18.75">
      <c r="A553" s="322"/>
      <c r="B553" s="226" t="s">
        <v>10822</v>
      </c>
      <c r="C553" s="226" t="s">
        <v>10821</v>
      </c>
      <c r="D553" s="225" t="s">
        <v>10820</v>
      </c>
      <c r="E553" s="224" t="str">
        <f t="shared" si="58"/>
        <v>716423</v>
      </c>
      <c r="F553" s="322" t="s">
        <v>10577</v>
      </c>
      <c r="G553" s="220" t="s">
        <v>10816</v>
      </c>
      <c r="H553" s="223" t="s">
        <v>10815</v>
      </c>
      <c r="I553" s="223" t="s">
        <v>7680</v>
      </c>
      <c r="J553" s="225">
        <v>1</v>
      </c>
      <c r="K553" s="302">
        <v>14000</v>
      </c>
      <c r="L553" s="232">
        <f t="shared" si="56"/>
        <v>15400.000000000002</v>
      </c>
      <c r="M553" s="351" t="s">
        <v>1434</v>
      </c>
      <c r="N553" s="229"/>
      <c r="O553" s="229"/>
      <c r="Q553" s="312"/>
      <c r="R553" s="382"/>
      <c r="S553" s="242"/>
      <c r="T553" s="219" t="s">
        <v>10306</v>
      </c>
      <c r="U553" s="303"/>
      <c r="V553" s="303"/>
      <c r="W553" s="303"/>
      <c r="X553" s="303"/>
      <c r="Y553" s="219"/>
      <c r="Z553" s="303"/>
      <c r="AA553" s="303"/>
      <c r="AB553" s="303"/>
      <c r="AC553" s="303"/>
      <c r="AD553" s="311"/>
      <c r="AE553" s="311"/>
      <c r="AF553" s="311"/>
      <c r="AG553" s="311"/>
      <c r="AH553" s="311"/>
      <c r="AJ553" s="286"/>
      <c r="AK553" s="213"/>
      <c r="AL553" s="311"/>
      <c r="AM553" s="311"/>
      <c r="AN553" s="311"/>
      <c r="AO553" s="311"/>
      <c r="AP553" s="229"/>
      <c r="AQ553" s="310"/>
      <c r="AR553" s="207"/>
      <c r="AS553" s="207"/>
      <c r="AT553" s="207"/>
      <c r="AU553" s="207"/>
      <c r="AV553" s="207"/>
      <c r="AW553" s="207"/>
      <c r="AX553" s="207"/>
      <c r="AY553" s="207"/>
      <c r="AZ553" s="207"/>
      <c r="BA553" s="207"/>
      <c r="BB553" s="207"/>
      <c r="BC553" s="207"/>
      <c r="BD553" s="207"/>
      <c r="BE553" s="207"/>
      <c r="BF553" s="207"/>
      <c r="BG553" s="300"/>
      <c r="BH553" s="300"/>
      <c r="BI553" s="299"/>
      <c r="BJ553" s="246"/>
      <c r="BK553" s="255"/>
      <c r="BL553" s="213"/>
      <c r="BM553" s="213"/>
      <c r="BN553" s="322"/>
      <c r="BO553" s="321"/>
      <c r="BY553" s="254"/>
      <c r="DN553" s="284"/>
      <c r="DO553" s="283"/>
      <c r="DP553" s="278"/>
      <c r="DQ553" s="282"/>
      <c r="DR553" s="281"/>
      <c r="DS553" s="280"/>
      <c r="DT553" s="279"/>
      <c r="DU553" s="278"/>
      <c r="DV553" s="194"/>
    </row>
    <row r="554" spans="1:126" ht="18.75">
      <c r="A554" s="322"/>
      <c r="B554" s="226" t="s">
        <v>10819</v>
      </c>
      <c r="C554" s="226" t="s">
        <v>10818</v>
      </c>
      <c r="D554" s="225" t="s">
        <v>10817</v>
      </c>
      <c r="E554" s="224" t="str">
        <f t="shared" si="58"/>
        <v>716416</v>
      </c>
      <c r="F554" s="322" t="s">
        <v>10577</v>
      </c>
      <c r="G554" s="220" t="s">
        <v>10816</v>
      </c>
      <c r="H554" s="223" t="s">
        <v>10815</v>
      </c>
      <c r="I554" s="223" t="s">
        <v>956</v>
      </c>
      <c r="J554" s="225">
        <v>1</v>
      </c>
      <c r="K554" s="302">
        <v>14000</v>
      </c>
      <c r="L554" s="232">
        <f t="shared" si="56"/>
        <v>15400.000000000002</v>
      </c>
      <c r="M554" s="351" t="s">
        <v>1434</v>
      </c>
      <c r="N554" s="229"/>
      <c r="O554" s="229"/>
      <c r="Q554" s="312"/>
      <c r="R554" s="382"/>
      <c r="S554" s="242"/>
      <c r="T554" s="219"/>
      <c r="U554" s="303"/>
      <c r="V554" s="303"/>
      <c r="W554" s="303"/>
      <c r="X554" s="303"/>
      <c r="Y554" s="219"/>
      <c r="Z554" s="303"/>
      <c r="AA554" s="303"/>
      <c r="AB554" s="303"/>
      <c r="AC554" s="303"/>
      <c r="AD554" s="311"/>
      <c r="AE554" s="311"/>
      <c r="AF554" s="311"/>
      <c r="AG554" s="311"/>
      <c r="AH554" s="311"/>
      <c r="AJ554" s="286"/>
      <c r="AK554" s="213"/>
      <c r="AL554" s="311"/>
      <c r="AM554" s="311"/>
      <c r="AN554" s="311"/>
      <c r="AO554" s="311"/>
      <c r="AP554" s="229"/>
      <c r="AQ554" s="310"/>
      <c r="AR554" s="207"/>
      <c r="AS554" s="207"/>
      <c r="AT554" s="207"/>
      <c r="AU554" s="207"/>
      <c r="AV554" s="207"/>
      <c r="AW554" s="207"/>
      <c r="AX554" s="207"/>
      <c r="AY554" s="207"/>
      <c r="AZ554" s="207"/>
      <c r="BA554" s="207"/>
      <c r="BB554" s="207"/>
      <c r="BC554" s="207"/>
      <c r="BD554" s="207"/>
      <c r="BE554" s="207"/>
      <c r="BF554" s="207"/>
      <c r="BG554" s="300"/>
      <c r="BH554" s="300"/>
      <c r="BI554" s="299"/>
      <c r="BJ554" s="246"/>
      <c r="BK554" s="255"/>
      <c r="BL554" s="213"/>
      <c r="BM554" s="213"/>
      <c r="BN554" s="322"/>
      <c r="BO554" s="321"/>
      <c r="BY554" s="254"/>
      <c r="DN554" s="284"/>
      <c r="DO554" s="283"/>
      <c r="DP554" s="278"/>
      <c r="DQ554" s="282"/>
      <c r="DR554" s="281"/>
      <c r="DS554" s="280"/>
      <c r="DT554" s="279"/>
      <c r="DU554" s="278"/>
      <c r="DV554" s="194"/>
    </row>
    <row r="555" spans="1:126" ht="18.75">
      <c r="A555" s="322"/>
      <c r="B555" s="226" t="s">
        <v>10814</v>
      </c>
      <c r="C555" s="226" t="s">
        <v>10813</v>
      </c>
      <c r="D555" s="225" t="s">
        <v>10812</v>
      </c>
      <c r="E555" s="224" t="str">
        <f t="shared" si="58"/>
        <v>716430</v>
      </c>
      <c r="F555" s="322" t="s">
        <v>6068</v>
      </c>
      <c r="G555" s="220" t="s">
        <v>10811</v>
      </c>
      <c r="H555" s="223" t="s">
        <v>10810</v>
      </c>
      <c r="I555" s="223" t="s">
        <v>7680</v>
      </c>
      <c r="J555" s="225">
        <v>1</v>
      </c>
      <c r="K555" s="302">
        <v>14000</v>
      </c>
      <c r="L555" s="232">
        <f t="shared" si="56"/>
        <v>15400.000000000002</v>
      </c>
      <c r="M555" s="351" t="s">
        <v>1434</v>
      </c>
      <c r="N555" s="229"/>
      <c r="O555" s="229"/>
      <c r="P555" s="245"/>
      <c r="Q555" s="312"/>
      <c r="R555" s="382"/>
      <c r="S555" s="242"/>
      <c r="T555" s="219"/>
      <c r="U555" s="303"/>
      <c r="V555" s="303"/>
      <c r="W555" s="303"/>
      <c r="X555" s="303"/>
      <c r="Y555" s="219"/>
      <c r="Z555" s="303"/>
      <c r="AA555" s="303"/>
      <c r="AB555" s="303"/>
      <c r="AC555" s="303"/>
      <c r="AD555" s="311"/>
      <c r="AE555" s="311"/>
      <c r="AF555" s="311"/>
      <c r="AG555" s="311"/>
      <c r="AH555" s="311"/>
      <c r="AJ555" s="286"/>
      <c r="AK555" s="213"/>
      <c r="AL555" s="311"/>
      <c r="AM555" s="311"/>
      <c r="AN555" s="311"/>
      <c r="AO555" s="311"/>
      <c r="AP555" s="229"/>
      <c r="AQ555" s="310"/>
      <c r="AR555" s="207"/>
      <c r="AS555" s="207"/>
      <c r="AT555" s="207"/>
      <c r="AU555" s="207"/>
      <c r="AV555" s="207"/>
      <c r="AW555" s="207"/>
      <c r="AX555" s="207"/>
      <c r="AY555" s="207"/>
      <c r="AZ555" s="207"/>
      <c r="BA555" s="207"/>
      <c r="BB555" s="207"/>
      <c r="BC555" s="207"/>
      <c r="BD555" s="207"/>
      <c r="BE555" s="207"/>
      <c r="BF555" s="207"/>
      <c r="BG555" s="300"/>
      <c r="BH555" s="300"/>
      <c r="BI555" s="299"/>
      <c r="BJ555" s="246"/>
      <c r="BK555" s="255"/>
      <c r="BL555" s="213"/>
      <c r="BM555" s="213"/>
      <c r="BN555" s="322"/>
      <c r="BO555" s="321"/>
      <c r="BY555" s="254"/>
      <c r="DN555" s="284"/>
      <c r="DO555" s="283"/>
      <c r="DP555" s="278"/>
      <c r="DQ555" s="282"/>
      <c r="DR555" s="281"/>
      <c r="DS555" s="280"/>
      <c r="DT555" s="279"/>
      <c r="DU555" s="278"/>
      <c r="DV555" s="194"/>
    </row>
    <row r="556" spans="1:126" ht="18.75">
      <c r="A556" s="322"/>
      <c r="B556" s="226" t="s">
        <v>10809</v>
      </c>
      <c r="C556" s="226" t="s">
        <v>10808</v>
      </c>
      <c r="D556" s="225" t="s">
        <v>10807</v>
      </c>
      <c r="E556" s="224" t="str">
        <f t="shared" si="58"/>
        <v>716447</v>
      </c>
      <c r="F556" s="322" t="s">
        <v>6068</v>
      </c>
      <c r="G556" s="220" t="s">
        <v>10806</v>
      </c>
      <c r="H556" s="223" t="s">
        <v>10805</v>
      </c>
      <c r="I556" s="223" t="s">
        <v>7680</v>
      </c>
      <c r="J556" s="225">
        <v>1</v>
      </c>
      <c r="K556" s="302">
        <v>14000</v>
      </c>
      <c r="L556" s="232">
        <f t="shared" si="56"/>
        <v>15400.000000000002</v>
      </c>
      <c r="M556" s="351" t="s">
        <v>1434</v>
      </c>
      <c r="N556" s="229"/>
      <c r="O556" s="229"/>
      <c r="P556" s="245"/>
      <c r="Q556" s="312"/>
      <c r="R556" s="382"/>
      <c r="S556" s="242"/>
      <c r="T556" s="219" t="s">
        <v>10306</v>
      </c>
      <c r="U556" s="303"/>
      <c r="V556" s="303"/>
      <c r="W556" s="303"/>
      <c r="X556" s="303"/>
      <c r="Y556" s="219"/>
      <c r="Z556" s="303"/>
      <c r="AA556" s="303"/>
      <c r="AB556" s="303"/>
      <c r="AC556" s="303"/>
      <c r="AD556" s="311"/>
      <c r="AE556" s="311"/>
      <c r="AF556" s="311"/>
      <c r="AG556" s="311"/>
      <c r="AH556" s="311"/>
      <c r="AJ556" s="286"/>
      <c r="AK556" s="213"/>
      <c r="AL556" s="311"/>
      <c r="AM556" s="311"/>
      <c r="AN556" s="311"/>
      <c r="AO556" s="311"/>
      <c r="AP556" s="229"/>
      <c r="AQ556" s="310"/>
      <c r="AR556" s="207"/>
      <c r="AS556" s="207"/>
      <c r="AT556" s="207"/>
      <c r="AU556" s="207"/>
      <c r="AV556" s="207"/>
      <c r="AW556" s="207"/>
      <c r="AX556" s="207"/>
      <c r="AY556" s="207"/>
      <c r="AZ556" s="207"/>
      <c r="BA556" s="207"/>
      <c r="BB556" s="207"/>
      <c r="BC556" s="207"/>
      <c r="BD556" s="207"/>
      <c r="BE556" s="207"/>
      <c r="BF556" s="207"/>
      <c r="BG556" s="300"/>
      <c r="BH556" s="300"/>
      <c r="BI556" s="299"/>
      <c r="BJ556" s="246"/>
      <c r="BK556" s="255"/>
      <c r="BL556" s="213"/>
      <c r="BM556" s="213"/>
      <c r="BN556" s="322"/>
      <c r="BO556" s="321"/>
      <c r="BY556" s="254"/>
      <c r="DN556" s="284"/>
      <c r="DO556" s="283"/>
      <c r="DP556" s="278"/>
      <c r="DQ556" s="282"/>
      <c r="DR556" s="281"/>
      <c r="DS556" s="280"/>
      <c r="DT556" s="279"/>
      <c r="DU556" s="278"/>
      <c r="DV556" s="194"/>
    </row>
    <row r="557" spans="1:126" ht="18.75">
      <c r="A557" s="322"/>
      <c r="B557" s="226" t="s">
        <v>10804</v>
      </c>
      <c r="C557" s="226" t="s">
        <v>10803</v>
      </c>
      <c r="D557" s="225" t="s">
        <v>10802</v>
      </c>
      <c r="E557" s="224" t="str">
        <f t="shared" si="58"/>
        <v>716454</v>
      </c>
      <c r="F557" s="322" t="s">
        <v>6068</v>
      </c>
      <c r="G557" s="220" t="s">
        <v>10801</v>
      </c>
      <c r="H557" s="223" t="s">
        <v>10721</v>
      </c>
      <c r="I557" s="223" t="s">
        <v>7680</v>
      </c>
      <c r="J557" s="225">
        <v>1</v>
      </c>
      <c r="K557" s="302">
        <v>14000</v>
      </c>
      <c r="L557" s="232">
        <f t="shared" si="56"/>
        <v>15400.000000000002</v>
      </c>
      <c r="M557" s="351" t="s">
        <v>1434</v>
      </c>
      <c r="N557" s="229"/>
      <c r="O557" s="229"/>
      <c r="P557" s="245"/>
      <c r="Q557" s="312"/>
      <c r="R557" s="382"/>
      <c r="S557" s="242"/>
      <c r="T557" s="219" t="s">
        <v>10306</v>
      </c>
      <c r="U557" s="303"/>
      <c r="V557" s="303"/>
      <c r="W557" s="303"/>
      <c r="X557" s="303"/>
      <c r="Y557" s="219"/>
      <c r="Z557" s="303"/>
      <c r="AA557" s="303"/>
      <c r="AB557" s="303"/>
      <c r="AC557" s="303"/>
      <c r="AD557" s="311"/>
      <c r="AE557" s="311"/>
      <c r="AF557" s="311"/>
      <c r="AG557" s="311"/>
      <c r="AH557" s="311"/>
      <c r="AJ557" s="286"/>
      <c r="AK557" s="213"/>
      <c r="AL557" s="311"/>
      <c r="AM557" s="311"/>
      <c r="AN557" s="311"/>
      <c r="AO557" s="311"/>
      <c r="AP557" s="229"/>
      <c r="AQ557" s="310"/>
      <c r="AR557" s="207"/>
      <c r="AS557" s="207"/>
      <c r="AT557" s="207"/>
      <c r="AU557" s="207"/>
      <c r="AV557" s="207"/>
      <c r="AW557" s="207"/>
      <c r="AX557" s="207"/>
      <c r="AY557" s="207"/>
      <c r="AZ557" s="207"/>
      <c r="BA557" s="207"/>
      <c r="BB557" s="207"/>
      <c r="BC557" s="207"/>
      <c r="BD557" s="207"/>
      <c r="BE557" s="207"/>
      <c r="BF557" s="207"/>
      <c r="BG557" s="300"/>
      <c r="BH557" s="300"/>
      <c r="BI557" s="299"/>
      <c r="BJ557" s="246"/>
      <c r="BK557" s="255"/>
      <c r="BL557" s="213"/>
      <c r="BM557" s="213"/>
      <c r="BN557" s="322"/>
      <c r="BO557" s="321"/>
      <c r="BY557" s="254"/>
      <c r="DN557" s="284"/>
      <c r="DO557" s="283"/>
      <c r="DP557" s="278"/>
      <c r="DQ557" s="282"/>
      <c r="DR557" s="281"/>
      <c r="DS557" s="280"/>
      <c r="DT557" s="279"/>
      <c r="DU557" s="278"/>
      <c r="DV557" s="194"/>
    </row>
    <row r="558" spans="1:126" ht="18.75">
      <c r="A558" s="322"/>
      <c r="B558" s="226" t="s">
        <v>10800</v>
      </c>
      <c r="C558" s="226" t="s">
        <v>10799</v>
      </c>
      <c r="D558" s="225" t="s">
        <v>10798</v>
      </c>
      <c r="E558" s="224" t="str">
        <f t="shared" si="58"/>
        <v>716461</v>
      </c>
      <c r="F558" s="322" t="s">
        <v>6068</v>
      </c>
      <c r="G558" s="220" t="s">
        <v>10780</v>
      </c>
      <c r="H558" s="223" t="s">
        <v>10789</v>
      </c>
      <c r="I558" s="223" t="s">
        <v>7680</v>
      </c>
      <c r="J558" s="225">
        <v>1</v>
      </c>
      <c r="K558" s="302">
        <v>14000</v>
      </c>
      <c r="L558" s="232">
        <f t="shared" si="56"/>
        <v>15400.000000000002</v>
      </c>
      <c r="M558" s="351" t="s">
        <v>1434</v>
      </c>
      <c r="N558" s="229"/>
      <c r="O558" s="229"/>
      <c r="P558" s="245"/>
      <c r="Q558" s="312"/>
      <c r="R558" s="382"/>
      <c r="S558" s="242"/>
      <c r="T558" s="219" t="s">
        <v>10306</v>
      </c>
      <c r="U558" s="303"/>
      <c r="V558" s="303"/>
      <c r="W558" s="303"/>
      <c r="X558" s="303"/>
      <c r="Y558" s="219"/>
      <c r="Z558" s="303"/>
      <c r="AA558" s="303"/>
      <c r="AB558" s="303"/>
      <c r="AC558" s="303"/>
      <c r="AD558" s="311"/>
      <c r="AE558" s="311"/>
      <c r="AF558" s="311"/>
      <c r="AG558" s="311"/>
      <c r="AH558" s="311"/>
      <c r="AJ558" s="286"/>
      <c r="AK558" s="213"/>
      <c r="AL558" s="311"/>
      <c r="AM558" s="311"/>
      <c r="AN558" s="311"/>
      <c r="AO558" s="311"/>
      <c r="AP558" s="229"/>
      <c r="AQ558" s="310"/>
      <c r="AR558" s="207"/>
      <c r="AS558" s="207"/>
      <c r="AT558" s="207"/>
      <c r="AU558" s="207"/>
      <c r="AV558" s="207"/>
      <c r="AW558" s="207"/>
      <c r="AX558" s="207"/>
      <c r="AY558" s="207"/>
      <c r="AZ558" s="207"/>
      <c r="BA558" s="207"/>
      <c r="BB558" s="207"/>
      <c r="BC558" s="207"/>
      <c r="BD558" s="207"/>
      <c r="BE558" s="207"/>
      <c r="BF558" s="207"/>
      <c r="BG558" s="300"/>
      <c r="BH558" s="300"/>
      <c r="BI558" s="299"/>
      <c r="BJ558" s="246"/>
      <c r="BK558" s="255"/>
      <c r="BL558" s="213"/>
      <c r="BM558" s="213"/>
      <c r="BN558" s="322"/>
      <c r="BO558" s="321"/>
      <c r="BY558" s="254"/>
      <c r="DN558" s="284"/>
      <c r="DO558" s="283"/>
      <c r="DP558" s="278"/>
      <c r="DQ558" s="282"/>
      <c r="DR558" s="281"/>
      <c r="DS558" s="280"/>
      <c r="DT558" s="279"/>
      <c r="DU558" s="278"/>
      <c r="DV558" s="194"/>
    </row>
    <row r="559" spans="1:126" ht="18.75">
      <c r="A559" s="322"/>
      <c r="B559" s="226" t="s">
        <v>10797</v>
      </c>
      <c r="C559" s="226" t="s">
        <v>10796</v>
      </c>
      <c r="D559" s="225" t="s">
        <v>10795</v>
      </c>
      <c r="E559" s="224" t="str">
        <f t="shared" si="58"/>
        <v>716478</v>
      </c>
      <c r="F559" s="322" t="s">
        <v>6068</v>
      </c>
      <c r="G559" s="220" t="s">
        <v>10794</v>
      </c>
      <c r="H559" s="223" t="s">
        <v>10793</v>
      </c>
      <c r="I559" s="223" t="s">
        <v>7680</v>
      </c>
      <c r="J559" s="225">
        <v>1</v>
      </c>
      <c r="K559" s="302">
        <v>14000</v>
      </c>
      <c r="L559" s="232">
        <f t="shared" si="56"/>
        <v>15400.000000000002</v>
      </c>
      <c r="M559" s="351" t="s">
        <v>1434</v>
      </c>
      <c r="N559" s="229"/>
      <c r="O559" s="229"/>
      <c r="P559" s="245"/>
      <c r="Q559" s="312"/>
      <c r="R559" s="382"/>
      <c r="S559" s="242"/>
      <c r="T559" s="219" t="s">
        <v>10306</v>
      </c>
      <c r="U559" s="303"/>
      <c r="V559" s="303"/>
      <c r="W559" s="303"/>
      <c r="X559" s="303"/>
      <c r="Y559" s="219"/>
      <c r="Z559" s="303"/>
      <c r="AA559" s="303"/>
      <c r="AB559" s="303"/>
      <c r="AC559" s="303"/>
      <c r="AD559" s="311"/>
      <c r="AE559" s="311"/>
      <c r="AF559" s="311"/>
      <c r="AG559" s="311"/>
      <c r="AH559" s="311"/>
      <c r="AJ559" s="286"/>
      <c r="AK559" s="213"/>
      <c r="AL559" s="311"/>
      <c r="AM559" s="311"/>
      <c r="AN559" s="311"/>
      <c r="AO559" s="311"/>
      <c r="AP559" s="229"/>
      <c r="AQ559" s="310"/>
      <c r="AR559" s="207"/>
      <c r="AS559" s="207"/>
      <c r="AT559" s="207"/>
      <c r="AU559" s="207"/>
      <c r="AV559" s="207"/>
      <c r="AW559" s="207"/>
      <c r="AX559" s="207"/>
      <c r="AY559" s="207"/>
      <c r="AZ559" s="207"/>
      <c r="BA559" s="207"/>
      <c r="BB559" s="207"/>
      <c r="BC559" s="207"/>
      <c r="BD559" s="207"/>
      <c r="BE559" s="207"/>
      <c r="BF559" s="207"/>
      <c r="BG559" s="300"/>
      <c r="BH559" s="300"/>
      <c r="BI559" s="299"/>
      <c r="BJ559" s="246"/>
      <c r="BK559" s="255"/>
      <c r="BL559" s="213"/>
      <c r="BM559" s="213"/>
      <c r="BN559" s="322"/>
      <c r="BO559" s="321"/>
      <c r="BY559" s="254"/>
      <c r="DN559" s="284"/>
      <c r="DO559" s="283"/>
      <c r="DP559" s="278"/>
      <c r="DQ559" s="282"/>
      <c r="DR559" s="281"/>
      <c r="DS559" s="280"/>
      <c r="DT559" s="279"/>
      <c r="DU559" s="278"/>
      <c r="DV559" s="194"/>
    </row>
    <row r="560" spans="1:126" ht="18.75">
      <c r="A560" s="322"/>
      <c r="B560" s="226" t="s">
        <v>10792</v>
      </c>
      <c r="C560" s="226" t="s">
        <v>10791</v>
      </c>
      <c r="D560" s="225" t="s">
        <v>10790</v>
      </c>
      <c r="E560" s="224" t="str">
        <f t="shared" si="58"/>
        <v>716485</v>
      </c>
      <c r="F560" s="322" t="s">
        <v>6068</v>
      </c>
      <c r="G560" s="220" t="s">
        <v>10780</v>
      </c>
      <c r="H560" s="223" t="s">
        <v>10789</v>
      </c>
      <c r="I560" s="223" t="s">
        <v>7680</v>
      </c>
      <c r="J560" s="225">
        <v>1</v>
      </c>
      <c r="K560" s="302">
        <v>14000</v>
      </c>
      <c r="L560" s="232">
        <f t="shared" si="56"/>
        <v>15400.000000000002</v>
      </c>
      <c r="M560" s="351" t="s">
        <v>1434</v>
      </c>
      <c r="N560" s="229"/>
      <c r="O560" s="229"/>
      <c r="P560" s="245"/>
      <c r="Q560" s="312"/>
      <c r="R560" s="382"/>
      <c r="S560" s="242"/>
      <c r="T560" s="219" t="s">
        <v>10306</v>
      </c>
      <c r="U560" s="303"/>
      <c r="V560" s="303"/>
      <c r="W560" s="303"/>
      <c r="X560" s="303"/>
      <c r="Y560" s="219"/>
      <c r="Z560" s="303"/>
      <c r="AA560" s="303"/>
      <c r="AB560" s="303"/>
      <c r="AC560" s="303"/>
      <c r="AD560" s="311"/>
      <c r="AE560" s="311"/>
      <c r="AF560" s="311"/>
      <c r="AG560" s="311"/>
      <c r="AH560" s="311"/>
      <c r="AJ560" s="286"/>
      <c r="AK560" s="213"/>
      <c r="AL560" s="311"/>
      <c r="AM560" s="311"/>
      <c r="AN560" s="311"/>
      <c r="AO560" s="311"/>
      <c r="AP560" s="229"/>
      <c r="AQ560" s="310"/>
      <c r="AR560" s="207"/>
      <c r="AS560" s="207"/>
      <c r="AT560" s="207"/>
      <c r="AU560" s="207"/>
      <c r="AV560" s="207"/>
      <c r="AW560" s="207"/>
      <c r="AX560" s="207"/>
      <c r="AY560" s="207"/>
      <c r="AZ560" s="207"/>
      <c r="BA560" s="207"/>
      <c r="BB560" s="207"/>
      <c r="BC560" s="207"/>
      <c r="BD560" s="207"/>
      <c r="BE560" s="207"/>
      <c r="BF560" s="207"/>
      <c r="BG560" s="300"/>
      <c r="BH560" s="300"/>
      <c r="BI560" s="299"/>
      <c r="BJ560" s="246"/>
      <c r="BK560" s="255"/>
      <c r="BL560" s="213"/>
      <c r="BM560" s="213"/>
      <c r="BN560" s="322"/>
      <c r="BO560" s="321"/>
      <c r="BY560" s="254"/>
      <c r="DN560" s="284"/>
      <c r="DO560" s="283"/>
      <c r="DP560" s="278"/>
      <c r="DQ560" s="282"/>
      <c r="DR560" s="281"/>
      <c r="DS560" s="280"/>
      <c r="DT560" s="279"/>
      <c r="DU560" s="278"/>
      <c r="DV560" s="194"/>
    </row>
    <row r="561" spans="1:126" ht="18.75">
      <c r="A561" s="322"/>
      <c r="B561" s="226" t="s">
        <v>10788</v>
      </c>
      <c r="C561" s="226" t="s">
        <v>10787</v>
      </c>
      <c r="D561" s="225" t="s">
        <v>10786</v>
      </c>
      <c r="E561" s="224" t="str">
        <f t="shared" si="58"/>
        <v>716492</v>
      </c>
      <c r="F561" s="322" t="s">
        <v>6068</v>
      </c>
      <c r="G561" s="220" t="s">
        <v>10785</v>
      </c>
      <c r="H561" s="223" t="s">
        <v>10784</v>
      </c>
      <c r="I561" s="223" t="s">
        <v>7680</v>
      </c>
      <c r="J561" s="225">
        <v>1</v>
      </c>
      <c r="K561" s="302">
        <v>14000</v>
      </c>
      <c r="L561" s="232">
        <f t="shared" si="56"/>
        <v>15400.000000000002</v>
      </c>
      <c r="M561" s="351" t="s">
        <v>1434</v>
      </c>
      <c r="N561" s="229"/>
      <c r="O561" s="229"/>
      <c r="P561" s="245"/>
      <c r="Q561" s="312"/>
      <c r="R561" s="382"/>
      <c r="S561" s="242"/>
      <c r="T561" s="219" t="s">
        <v>10306</v>
      </c>
      <c r="U561" s="303"/>
      <c r="V561" s="303"/>
      <c r="W561" s="303"/>
      <c r="X561" s="303"/>
      <c r="Y561" s="219"/>
      <c r="Z561" s="303"/>
      <c r="AA561" s="303"/>
      <c r="AB561" s="303"/>
      <c r="AC561" s="303"/>
      <c r="AD561" s="311"/>
      <c r="AE561" s="311"/>
      <c r="AF561" s="311"/>
      <c r="AG561" s="311"/>
      <c r="AH561" s="311"/>
      <c r="AJ561" s="286"/>
      <c r="AK561" s="213"/>
      <c r="AL561" s="311"/>
      <c r="AM561" s="311"/>
      <c r="AN561" s="311"/>
      <c r="AO561" s="311"/>
      <c r="AP561" s="229"/>
      <c r="AQ561" s="310"/>
      <c r="AR561" s="207"/>
      <c r="AS561" s="207"/>
      <c r="AT561" s="207"/>
      <c r="AU561" s="207"/>
      <c r="AV561" s="207"/>
      <c r="AW561" s="207"/>
      <c r="AX561" s="207"/>
      <c r="AY561" s="207"/>
      <c r="AZ561" s="207"/>
      <c r="BA561" s="207"/>
      <c r="BB561" s="207"/>
      <c r="BC561" s="207"/>
      <c r="BD561" s="207"/>
      <c r="BE561" s="207"/>
      <c r="BF561" s="207"/>
      <c r="BG561" s="300"/>
      <c r="BH561" s="300"/>
      <c r="BI561" s="299"/>
      <c r="BJ561" s="246"/>
      <c r="BK561" s="255"/>
      <c r="BL561" s="213"/>
      <c r="BM561" s="213"/>
      <c r="BN561" s="322"/>
      <c r="BO561" s="321"/>
      <c r="BY561" s="254"/>
      <c r="DN561" s="284"/>
      <c r="DO561" s="283"/>
      <c r="DP561" s="278"/>
      <c r="DQ561" s="282"/>
      <c r="DR561" s="281"/>
      <c r="DS561" s="280"/>
      <c r="DT561" s="279"/>
      <c r="DU561" s="278"/>
      <c r="DV561" s="194"/>
    </row>
    <row r="562" spans="1:126" ht="18.75">
      <c r="A562" s="322"/>
      <c r="B562" s="226" t="s">
        <v>10783</v>
      </c>
      <c r="C562" s="226" t="s">
        <v>10782</v>
      </c>
      <c r="D562" s="225" t="s">
        <v>10781</v>
      </c>
      <c r="E562" s="224" t="str">
        <f t="shared" si="58"/>
        <v>716508</v>
      </c>
      <c r="F562" s="322" t="s">
        <v>6068</v>
      </c>
      <c r="G562" s="220" t="s">
        <v>10780</v>
      </c>
      <c r="H562" s="223" t="s">
        <v>10537</v>
      </c>
      <c r="I562" s="223" t="s">
        <v>7680</v>
      </c>
      <c r="J562" s="225">
        <v>1</v>
      </c>
      <c r="K562" s="302">
        <v>14000</v>
      </c>
      <c r="L562" s="232">
        <f t="shared" si="56"/>
        <v>15400.000000000002</v>
      </c>
      <c r="M562" s="351" t="s">
        <v>1434</v>
      </c>
      <c r="N562" s="229"/>
      <c r="O562" s="229"/>
      <c r="P562" s="245"/>
      <c r="Q562" s="312"/>
      <c r="R562" s="382"/>
      <c r="S562" s="242"/>
      <c r="T562" s="219" t="s">
        <v>10272</v>
      </c>
      <c r="U562" s="303"/>
      <c r="V562" s="303"/>
      <c r="W562" s="303"/>
      <c r="X562" s="303"/>
      <c r="Y562" s="219"/>
      <c r="Z562" s="303"/>
      <c r="AA562" s="303"/>
      <c r="AB562" s="303"/>
      <c r="AC562" s="303"/>
      <c r="AD562" s="311"/>
      <c r="AE562" s="311"/>
      <c r="AF562" s="311"/>
      <c r="AG562" s="311"/>
      <c r="AH562" s="311"/>
      <c r="AJ562" s="286"/>
      <c r="AK562" s="213"/>
      <c r="AL562" s="311"/>
      <c r="AM562" s="311"/>
      <c r="AN562" s="311"/>
      <c r="AO562" s="311"/>
      <c r="AP562" s="229"/>
      <c r="AQ562" s="310"/>
      <c r="AR562" s="207"/>
      <c r="AS562" s="207"/>
      <c r="AT562" s="207"/>
      <c r="AU562" s="207"/>
      <c r="AV562" s="207"/>
      <c r="AW562" s="207"/>
      <c r="AX562" s="207"/>
      <c r="AY562" s="207"/>
      <c r="AZ562" s="207"/>
      <c r="BA562" s="207"/>
      <c r="BB562" s="207"/>
      <c r="BC562" s="207"/>
      <c r="BD562" s="207"/>
      <c r="BE562" s="207"/>
      <c r="BF562" s="207"/>
      <c r="BG562" s="300"/>
      <c r="BH562" s="300"/>
      <c r="BI562" s="299"/>
      <c r="BJ562" s="246"/>
      <c r="BK562" s="255"/>
      <c r="BL562" s="213"/>
      <c r="BM562" s="213"/>
      <c r="BN562" s="322"/>
      <c r="BO562" s="321"/>
      <c r="BY562" s="254"/>
      <c r="DN562" s="284"/>
      <c r="DO562" s="283"/>
      <c r="DP562" s="278"/>
      <c r="DQ562" s="282"/>
      <c r="DR562" s="281"/>
      <c r="DS562" s="280"/>
      <c r="DT562" s="279"/>
      <c r="DU562" s="278"/>
      <c r="DV562" s="194"/>
    </row>
    <row r="563" spans="1:126" ht="18.75">
      <c r="A563" s="322"/>
      <c r="B563" s="226" t="s">
        <v>10779</v>
      </c>
      <c r="C563" s="226" t="s">
        <v>10778</v>
      </c>
      <c r="D563" s="225" t="s">
        <v>10777</v>
      </c>
      <c r="E563" s="224" t="str">
        <f t="shared" si="58"/>
        <v>716515</v>
      </c>
      <c r="F563" s="322" t="s">
        <v>6068</v>
      </c>
      <c r="G563" s="220" t="s">
        <v>10776</v>
      </c>
      <c r="H563" s="223" t="s">
        <v>10775</v>
      </c>
      <c r="I563" s="223" t="s">
        <v>7680</v>
      </c>
      <c r="J563" s="225">
        <v>1</v>
      </c>
      <c r="K563" s="302">
        <v>14000</v>
      </c>
      <c r="L563" s="232">
        <f t="shared" si="56"/>
        <v>15400.000000000002</v>
      </c>
      <c r="M563" s="351" t="s">
        <v>1434</v>
      </c>
      <c r="N563" s="229"/>
      <c r="O563" s="229"/>
      <c r="P563" s="245"/>
      <c r="Q563" s="312"/>
      <c r="R563" s="382"/>
      <c r="S563" s="242"/>
      <c r="T563" s="219"/>
      <c r="U563" s="303"/>
      <c r="V563" s="303"/>
      <c r="W563" s="303"/>
      <c r="X563" s="303"/>
      <c r="Y563" s="219"/>
      <c r="Z563" s="303"/>
      <c r="AA563" s="303"/>
      <c r="AB563" s="303"/>
      <c r="AC563" s="303"/>
      <c r="AD563" s="311"/>
      <c r="AE563" s="311"/>
      <c r="AF563" s="311"/>
      <c r="AG563" s="311"/>
      <c r="AH563" s="311"/>
      <c r="AJ563" s="286"/>
      <c r="AK563" s="213"/>
      <c r="AL563" s="311"/>
      <c r="AM563" s="311"/>
      <c r="AN563" s="311"/>
      <c r="AO563" s="311"/>
      <c r="AP563" s="229"/>
      <c r="AQ563" s="310"/>
      <c r="AR563" s="207"/>
      <c r="AS563" s="207"/>
      <c r="AT563" s="207"/>
      <c r="AU563" s="207"/>
      <c r="AV563" s="207"/>
      <c r="AW563" s="207"/>
      <c r="AX563" s="207"/>
      <c r="AY563" s="207"/>
      <c r="AZ563" s="207"/>
      <c r="BA563" s="207"/>
      <c r="BB563" s="207"/>
      <c r="BC563" s="207"/>
      <c r="BD563" s="207"/>
      <c r="BE563" s="207"/>
      <c r="BF563" s="207"/>
      <c r="BG563" s="300"/>
      <c r="BH563" s="300"/>
      <c r="BI563" s="299"/>
      <c r="BJ563" s="246"/>
      <c r="BK563" s="255"/>
      <c r="BL563" s="213"/>
      <c r="BM563" s="213"/>
      <c r="BN563" s="322"/>
      <c r="BO563" s="321"/>
      <c r="BY563" s="254"/>
      <c r="DN563" s="284"/>
      <c r="DO563" s="283"/>
      <c r="DP563" s="278"/>
      <c r="DQ563" s="282"/>
      <c r="DR563" s="281"/>
      <c r="DS563" s="280"/>
      <c r="DT563" s="279"/>
      <c r="DU563" s="278"/>
      <c r="DV563" s="194"/>
    </row>
    <row r="564" spans="1:126" ht="18.75">
      <c r="A564" s="322"/>
      <c r="B564" s="226" t="s">
        <v>10774</v>
      </c>
      <c r="C564" s="226" t="s">
        <v>10773</v>
      </c>
      <c r="D564" s="225" t="s">
        <v>10772</v>
      </c>
      <c r="E564" s="224" t="str">
        <f t="shared" si="58"/>
        <v>716522</v>
      </c>
      <c r="F564" s="322" t="s">
        <v>6068</v>
      </c>
      <c r="G564" s="220" t="s">
        <v>10771</v>
      </c>
      <c r="H564" s="223" t="s">
        <v>10758</v>
      </c>
      <c r="I564" s="223" t="s">
        <v>7680</v>
      </c>
      <c r="J564" s="225">
        <v>1</v>
      </c>
      <c r="K564" s="302">
        <v>14000</v>
      </c>
      <c r="L564" s="232">
        <f t="shared" si="56"/>
        <v>15400.000000000002</v>
      </c>
      <c r="M564" s="351" t="s">
        <v>1434</v>
      </c>
      <c r="N564" s="229"/>
      <c r="O564" s="229"/>
      <c r="P564" s="245"/>
      <c r="Q564" s="312"/>
      <c r="R564" s="382"/>
      <c r="S564" s="242"/>
      <c r="T564" s="219" t="s">
        <v>10272</v>
      </c>
      <c r="U564" s="303"/>
      <c r="V564" s="303"/>
      <c r="W564" s="303"/>
      <c r="X564" s="303"/>
      <c r="Y564" s="219"/>
      <c r="Z564" s="303"/>
      <c r="AA564" s="303"/>
      <c r="AB564" s="303"/>
      <c r="AC564" s="303"/>
      <c r="AD564" s="311"/>
      <c r="AE564" s="311"/>
      <c r="AF564" s="311"/>
      <c r="AG564" s="311"/>
      <c r="AH564" s="311"/>
      <c r="AJ564" s="286"/>
      <c r="AK564" s="213"/>
      <c r="AL564" s="311"/>
      <c r="AM564" s="311"/>
      <c r="AN564" s="311"/>
      <c r="AO564" s="311"/>
      <c r="AP564" s="229"/>
      <c r="AQ564" s="310"/>
      <c r="AR564" s="207"/>
      <c r="AS564" s="207"/>
      <c r="AT564" s="207"/>
      <c r="AU564" s="207"/>
      <c r="AV564" s="207"/>
      <c r="AW564" s="207"/>
      <c r="AX564" s="207"/>
      <c r="AY564" s="207"/>
      <c r="AZ564" s="207"/>
      <c r="BA564" s="207"/>
      <c r="BB564" s="207"/>
      <c r="BC564" s="207"/>
      <c r="BD564" s="207"/>
      <c r="BE564" s="207"/>
      <c r="BF564" s="207"/>
      <c r="BG564" s="300"/>
      <c r="BH564" s="300"/>
      <c r="BI564" s="299"/>
      <c r="BJ564" s="246"/>
      <c r="BK564" s="255"/>
      <c r="BL564" s="213"/>
      <c r="BM564" s="213"/>
      <c r="BN564" s="322"/>
      <c r="BO564" s="321"/>
      <c r="BY564" s="254"/>
      <c r="DN564" s="284"/>
      <c r="DO564" s="283"/>
      <c r="DP564" s="278"/>
      <c r="DQ564" s="282"/>
      <c r="DR564" s="281"/>
      <c r="DS564" s="280"/>
      <c r="DT564" s="279"/>
      <c r="DU564" s="278"/>
      <c r="DV564" s="194"/>
    </row>
    <row r="565" spans="1:126" ht="18.75">
      <c r="A565" s="322"/>
      <c r="B565" s="226" t="s">
        <v>10770</v>
      </c>
      <c r="C565" s="226" t="s">
        <v>10769</v>
      </c>
      <c r="D565" s="225" t="s">
        <v>10768</v>
      </c>
      <c r="E565" s="224" t="str">
        <f t="shared" si="58"/>
        <v>716539</v>
      </c>
      <c r="F565" s="322" t="s">
        <v>6068</v>
      </c>
      <c r="G565" s="220" t="s">
        <v>10767</v>
      </c>
      <c r="H565" s="223" t="s">
        <v>10753</v>
      </c>
      <c r="I565" s="223" t="s">
        <v>7680</v>
      </c>
      <c r="J565" s="225">
        <v>1</v>
      </c>
      <c r="K565" s="302">
        <v>14000</v>
      </c>
      <c r="L565" s="232">
        <f t="shared" si="56"/>
        <v>15400.000000000002</v>
      </c>
      <c r="M565" s="351" t="s">
        <v>1434</v>
      </c>
      <c r="N565" s="229"/>
      <c r="O565" s="229"/>
      <c r="P565" s="245"/>
      <c r="Q565" s="312"/>
      <c r="R565" s="382"/>
      <c r="S565" s="242"/>
      <c r="T565" s="219" t="s">
        <v>10272</v>
      </c>
      <c r="U565" s="303"/>
      <c r="V565" s="303"/>
      <c r="W565" s="303"/>
      <c r="X565" s="303"/>
      <c r="Y565" s="219"/>
      <c r="Z565" s="303"/>
      <c r="AA565" s="303"/>
      <c r="AB565" s="303"/>
      <c r="AC565" s="303"/>
      <c r="AD565" s="311"/>
      <c r="AE565" s="311"/>
      <c r="AF565" s="311"/>
      <c r="AG565" s="311"/>
      <c r="AH565" s="311"/>
      <c r="AJ565" s="286"/>
      <c r="AK565" s="213"/>
      <c r="AL565" s="311"/>
      <c r="AM565" s="311"/>
      <c r="AN565" s="311"/>
      <c r="AO565" s="311"/>
      <c r="AP565" s="229"/>
      <c r="AQ565" s="310"/>
      <c r="AR565" s="207"/>
      <c r="AS565" s="207"/>
      <c r="AT565" s="207"/>
      <c r="AU565" s="207"/>
      <c r="AV565" s="207"/>
      <c r="AW565" s="207"/>
      <c r="AX565" s="207"/>
      <c r="AY565" s="207"/>
      <c r="AZ565" s="207"/>
      <c r="BA565" s="207"/>
      <c r="BB565" s="207"/>
      <c r="BC565" s="207"/>
      <c r="BD565" s="207"/>
      <c r="BE565" s="207"/>
      <c r="BF565" s="207"/>
      <c r="BG565" s="300"/>
      <c r="BH565" s="300"/>
      <c r="BI565" s="299"/>
      <c r="BJ565" s="246"/>
      <c r="BK565" s="255"/>
      <c r="BL565" s="213"/>
      <c r="BM565" s="213"/>
      <c r="BN565" s="322"/>
      <c r="BO565" s="321"/>
      <c r="BY565" s="254"/>
      <c r="DN565" s="284"/>
      <c r="DO565" s="283"/>
      <c r="DP565" s="278"/>
      <c r="DQ565" s="282"/>
      <c r="DR565" s="281"/>
      <c r="DS565" s="280"/>
      <c r="DT565" s="279"/>
      <c r="DU565" s="278"/>
      <c r="DV565" s="194"/>
    </row>
    <row r="566" spans="1:126" ht="18.75">
      <c r="A566" s="322"/>
      <c r="B566" s="226" t="s">
        <v>10766</v>
      </c>
      <c r="C566" s="226" t="s">
        <v>10765</v>
      </c>
      <c r="D566" s="225" t="s">
        <v>10764</v>
      </c>
      <c r="E566" s="224" t="str">
        <f t="shared" si="58"/>
        <v>716546</v>
      </c>
      <c r="F566" s="322" t="s">
        <v>6068</v>
      </c>
      <c r="G566" s="220" t="s">
        <v>10763</v>
      </c>
      <c r="H566" s="223" t="s">
        <v>10753</v>
      </c>
      <c r="I566" s="223" t="s">
        <v>7680</v>
      </c>
      <c r="J566" s="225">
        <v>1</v>
      </c>
      <c r="K566" s="302">
        <v>14000</v>
      </c>
      <c r="L566" s="232">
        <f t="shared" si="56"/>
        <v>15400.000000000002</v>
      </c>
      <c r="M566" s="351" t="s">
        <v>1434</v>
      </c>
      <c r="N566" s="229"/>
      <c r="O566" s="229"/>
      <c r="P566" s="245"/>
      <c r="Q566" s="312"/>
      <c r="R566" s="382"/>
      <c r="S566" s="242"/>
      <c r="T566" s="219" t="s">
        <v>10272</v>
      </c>
      <c r="U566" s="303"/>
      <c r="V566" s="303"/>
      <c r="W566" s="303"/>
      <c r="X566" s="303"/>
      <c r="Y566" s="219"/>
      <c r="Z566" s="303"/>
      <c r="AA566" s="303"/>
      <c r="AB566" s="303"/>
      <c r="AC566" s="303"/>
      <c r="AD566" s="311"/>
      <c r="AE566" s="311"/>
      <c r="AF566" s="311"/>
      <c r="AG566" s="311"/>
      <c r="AH566" s="311"/>
      <c r="AJ566" s="286"/>
      <c r="AK566" s="213"/>
      <c r="AL566" s="311"/>
      <c r="AM566" s="311"/>
      <c r="AN566" s="311"/>
      <c r="AO566" s="311"/>
      <c r="AP566" s="229"/>
      <c r="AQ566" s="310"/>
      <c r="AR566" s="207"/>
      <c r="AS566" s="207"/>
      <c r="AT566" s="207"/>
      <c r="AU566" s="207"/>
      <c r="AV566" s="207"/>
      <c r="AW566" s="207"/>
      <c r="AX566" s="207"/>
      <c r="AY566" s="207"/>
      <c r="AZ566" s="207"/>
      <c r="BA566" s="207"/>
      <c r="BB566" s="207"/>
      <c r="BC566" s="207"/>
      <c r="BD566" s="207"/>
      <c r="BE566" s="207"/>
      <c r="BF566" s="207"/>
      <c r="BG566" s="300"/>
      <c r="BH566" s="300"/>
      <c r="BI566" s="299"/>
      <c r="BJ566" s="246"/>
      <c r="BK566" s="255"/>
      <c r="BL566" s="213"/>
      <c r="BM566" s="213"/>
      <c r="BN566" s="322"/>
      <c r="BO566" s="321"/>
      <c r="BY566" s="254"/>
      <c r="DN566" s="284"/>
      <c r="DO566" s="283"/>
      <c r="DP566" s="278"/>
      <c r="DQ566" s="282"/>
      <c r="DR566" s="281"/>
      <c r="DS566" s="280"/>
      <c r="DT566" s="279"/>
      <c r="DU566" s="278"/>
      <c r="DV566" s="194"/>
    </row>
    <row r="567" spans="1:126" ht="18.75">
      <c r="A567" s="322"/>
      <c r="B567" s="226" t="s">
        <v>10762</v>
      </c>
      <c r="C567" s="226" t="s">
        <v>10761</v>
      </c>
      <c r="D567" s="225" t="s">
        <v>10760</v>
      </c>
      <c r="E567" s="224" t="str">
        <f t="shared" si="58"/>
        <v>716553</v>
      </c>
      <c r="F567" s="322" t="s">
        <v>6068</v>
      </c>
      <c r="G567" s="220" t="s">
        <v>10759</v>
      </c>
      <c r="H567" s="223" t="s">
        <v>10758</v>
      </c>
      <c r="I567" s="223" t="s">
        <v>7680</v>
      </c>
      <c r="J567" s="225">
        <v>1</v>
      </c>
      <c r="K567" s="302">
        <v>14000</v>
      </c>
      <c r="L567" s="232">
        <f t="shared" si="56"/>
        <v>15400.000000000002</v>
      </c>
      <c r="M567" s="351" t="s">
        <v>1434</v>
      </c>
      <c r="N567" s="229"/>
      <c r="O567" s="229"/>
      <c r="P567" s="245"/>
      <c r="Q567" s="312"/>
      <c r="R567" s="382"/>
      <c r="S567" s="242"/>
      <c r="T567" s="219" t="s">
        <v>10742</v>
      </c>
      <c r="U567" s="303"/>
      <c r="V567" s="303"/>
      <c r="W567" s="303"/>
      <c r="X567" s="303"/>
      <c r="Y567" s="219"/>
      <c r="Z567" s="303"/>
      <c r="AA567" s="303"/>
      <c r="AB567" s="303"/>
      <c r="AC567" s="303"/>
      <c r="AD567" s="311"/>
      <c r="AE567" s="311"/>
      <c r="AF567" s="311"/>
      <c r="AG567" s="311"/>
      <c r="AH567" s="311"/>
      <c r="AJ567" s="286"/>
      <c r="AK567" s="213"/>
      <c r="AL567" s="311"/>
      <c r="AM567" s="311"/>
      <c r="AN567" s="311"/>
      <c r="AO567" s="311"/>
      <c r="AP567" s="229"/>
      <c r="AQ567" s="310"/>
      <c r="AR567" s="207"/>
      <c r="AS567" s="207"/>
      <c r="AT567" s="207"/>
      <c r="AU567" s="207"/>
      <c r="AV567" s="207"/>
      <c r="AW567" s="207"/>
      <c r="AX567" s="207"/>
      <c r="AY567" s="207"/>
      <c r="AZ567" s="207"/>
      <c r="BA567" s="207"/>
      <c r="BB567" s="207"/>
      <c r="BC567" s="207"/>
      <c r="BD567" s="207"/>
      <c r="BE567" s="207"/>
      <c r="BF567" s="207"/>
      <c r="BG567" s="300"/>
      <c r="BH567" s="300"/>
      <c r="BI567" s="299"/>
      <c r="BJ567" s="246"/>
      <c r="BK567" s="255"/>
      <c r="BL567" s="213"/>
      <c r="BM567" s="213"/>
      <c r="BN567" s="322"/>
      <c r="BO567" s="321"/>
      <c r="BY567" s="254"/>
      <c r="DN567" s="284"/>
      <c r="DO567" s="283"/>
      <c r="DP567" s="278"/>
      <c r="DQ567" s="282"/>
      <c r="DR567" s="281"/>
      <c r="DS567" s="280"/>
      <c r="DT567" s="279"/>
      <c r="DU567" s="278"/>
      <c r="DV567" s="194"/>
    </row>
    <row r="568" spans="1:126" ht="18.75">
      <c r="A568" s="322"/>
      <c r="B568" s="226" t="s">
        <v>10757</v>
      </c>
      <c r="C568" s="226" t="s">
        <v>10756</v>
      </c>
      <c r="D568" s="225" t="s">
        <v>10755</v>
      </c>
      <c r="E568" s="224" t="str">
        <f t="shared" si="58"/>
        <v>716560</v>
      </c>
      <c r="F568" s="322" t="s">
        <v>6068</v>
      </c>
      <c r="G568" s="220" t="s">
        <v>10754</v>
      </c>
      <c r="H568" s="223" t="s">
        <v>10753</v>
      </c>
      <c r="I568" s="223" t="s">
        <v>7680</v>
      </c>
      <c r="J568" s="225">
        <v>1</v>
      </c>
      <c r="K568" s="302">
        <v>14000</v>
      </c>
      <c r="L568" s="232">
        <f t="shared" si="56"/>
        <v>15400.000000000002</v>
      </c>
      <c r="M568" s="351" t="s">
        <v>1434</v>
      </c>
      <c r="N568" s="229"/>
      <c r="O568" s="229"/>
      <c r="P568" s="245"/>
      <c r="Q568" s="312"/>
      <c r="R568" s="382"/>
      <c r="S568" s="242"/>
      <c r="T568" s="219" t="s">
        <v>10742</v>
      </c>
      <c r="U568" s="303"/>
      <c r="V568" s="303"/>
      <c r="W568" s="303"/>
      <c r="X568" s="303"/>
      <c r="Y568" s="219"/>
      <c r="Z568" s="303"/>
      <c r="AA568" s="303"/>
      <c r="AB568" s="303"/>
      <c r="AC568" s="303"/>
      <c r="AD568" s="311"/>
      <c r="AE568" s="311"/>
      <c r="AF568" s="311"/>
      <c r="AG568" s="311"/>
      <c r="AH568" s="311"/>
      <c r="AJ568" s="286"/>
      <c r="AK568" s="213"/>
      <c r="AL568" s="311"/>
      <c r="AM568" s="311"/>
      <c r="AN568" s="311"/>
      <c r="AO568" s="311"/>
      <c r="AP568" s="229"/>
      <c r="AQ568" s="310"/>
      <c r="AR568" s="207"/>
      <c r="AS568" s="207"/>
      <c r="AT568" s="207"/>
      <c r="AU568" s="207"/>
      <c r="AV568" s="207"/>
      <c r="AW568" s="207"/>
      <c r="AX568" s="207"/>
      <c r="AY568" s="207"/>
      <c r="AZ568" s="207"/>
      <c r="BA568" s="207"/>
      <c r="BB568" s="207"/>
      <c r="BC568" s="207"/>
      <c r="BD568" s="207"/>
      <c r="BE568" s="207"/>
      <c r="BF568" s="207"/>
      <c r="BG568" s="300"/>
      <c r="BH568" s="300"/>
      <c r="BI568" s="299"/>
      <c r="BJ568" s="246"/>
      <c r="BK568" s="255"/>
      <c r="BL568" s="213"/>
      <c r="BM568" s="213"/>
      <c r="BN568" s="322"/>
      <c r="BO568" s="321"/>
      <c r="BY568" s="254"/>
      <c r="DN568" s="284"/>
      <c r="DO568" s="283"/>
      <c r="DP568" s="278"/>
      <c r="DQ568" s="282"/>
      <c r="DR568" s="281"/>
      <c r="DS568" s="280"/>
      <c r="DT568" s="279"/>
      <c r="DU568" s="278"/>
      <c r="DV568" s="194"/>
    </row>
    <row r="569" spans="1:126" ht="18.75">
      <c r="A569" s="322"/>
      <c r="B569" s="226" t="s">
        <v>10752</v>
      </c>
      <c r="C569" s="226" t="s">
        <v>10751</v>
      </c>
      <c r="D569" s="225" t="s">
        <v>10750</v>
      </c>
      <c r="E569" s="224" t="str">
        <f t="shared" ref="E569:E600" si="59">MID(D569,9,10)</f>
        <v>716591</v>
      </c>
      <c r="F569" s="322" t="s">
        <v>1154</v>
      </c>
      <c r="G569" s="220" t="s">
        <v>10743</v>
      </c>
      <c r="H569" s="223" t="s">
        <v>10731</v>
      </c>
      <c r="I569" s="223" t="s">
        <v>228</v>
      </c>
      <c r="J569" s="225">
        <v>1</v>
      </c>
      <c r="K569" s="302">
        <v>14000</v>
      </c>
      <c r="L569" s="232">
        <f t="shared" si="56"/>
        <v>15400.000000000002</v>
      </c>
      <c r="M569" s="351" t="s">
        <v>1434</v>
      </c>
      <c r="N569" s="229"/>
      <c r="O569" s="229"/>
      <c r="P569" s="245"/>
      <c r="Q569" s="312"/>
      <c r="R569" s="382"/>
      <c r="S569" s="242"/>
      <c r="T569" s="219" t="s">
        <v>10742</v>
      </c>
      <c r="U569" s="303"/>
      <c r="V569" s="303"/>
      <c r="W569" s="303"/>
      <c r="X569" s="303"/>
      <c r="Y569" s="219"/>
      <c r="Z569" s="303"/>
      <c r="AA569" s="303"/>
      <c r="AB569" s="303"/>
      <c r="AC569" s="303"/>
      <c r="AD569" s="311"/>
      <c r="AE569" s="311"/>
      <c r="AF569" s="311"/>
      <c r="AG569" s="311"/>
      <c r="AH569" s="311"/>
      <c r="AJ569" s="286"/>
      <c r="AK569" s="213"/>
      <c r="AL569" s="311"/>
      <c r="AM569" s="311"/>
      <c r="AN569" s="311"/>
      <c r="AO569" s="311"/>
      <c r="AP569" s="229"/>
      <c r="AQ569" s="310"/>
      <c r="AR569" s="207"/>
      <c r="AS569" s="207"/>
      <c r="AT569" s="207"/>
      <c r="AU569" s="207"/>
      <c r="AV569" s="207"/>
      <c r="AW569" s="207"/>
      <c r="AX569" s="207"/>
      <c r="AY569" s="207"/>
      <c r="AZ569" s="207"/>
      <c r="BA569" s="207"/>
      <c r="BB569" s="207"/>
      <c r="BC569" s="207"/>
      <c r="BD569" s="207"/>
      <c r="BE569" s="207"/>
      <c r="BF569" s="207"/>
      <c r="BG569" s="300"/>
      <c r="BH569" s="300"/>
      <c r="BI569" s="299"/>
      <c r="BJ569" s="246"/>
      <c r="BK569" s="255"/>
      <c r="BL569" s="213"/>
      <c r="BM569" s="213"/>
      <c r="BN569" s="322"/>
      <c r="BO569" s="321"/>
      <c r="BY569" s="254"/>
      <c r="DN569" s="284"/>
      <c r="DO569" s="283"/>
      <c r="DP569" s="278"/>
      <c r="DQ569" s="282"/>
      <c r="DR569" s="281"/>
      <c r="DS569" s="280"/>
      <c r="DT569" s="279"/>
      <c r="DU569" s="278"/>
      <c r="DV569" s="194"/>
    </row>
    <row r="570" spans="1:126" ht="18.75">
      <c r="A570" s="322"/>
      <c r="B570" s="226" t="s">
        <v>10749</v>
      </c>
      <c r="C570" s="226" t="s">
        <v>10748</v>
      </c>
      <c r="D570" s="225" t="s">
        <v>10747</v>
      </c>
      <c r="E570" s="224" t="str">
        <f t="shared" si="59"/>
        <v>716577</v>
      </c>
      <c r="F570" s="322" t="s">
        <v>1154</v>
      </c>
      <c r="G570" s="220" t="s">
        <v>10743</v>
      </c>
      <c r="H570" s="223" t="s">
        <v>10731</v>
      </c>
      <c r="I570" s="223" t="s">
        <v>7437</v>
      </c>
      <c r="J570" s="225">
        <v>1</v>
      </c>
      <c r="K570" s="302">
        <v>14000</v>
      </c>
      <c r="L570" s="232">
        <f t="shared" si="56"/>
        <v>15400.000000000002</v>
      </c>
      <c r="M570" s="351" t="s">
        <v>1434</v>
      </c>
      <c r="N570" s="229"/>
      <c r="O570" s="229"/>
      <c r="P570" s="245"/>
      <c r="Q570" s="312"/>
      <c r="R570" s="382"/>
      <c r="S570" s="242"/>
      <c r="T570" s="219" t="s">
        <v>10742</v>
      </c>
      <c r="U570" s="303"/>
      <c r="V570" s="303"/>
      <c r="W570" s="303"/>
      <c r="X570" s="303"/>
      <c r="Y570" s="219"/>
      <c r="Z570" s="303"/>
      <c r="AA570" s="303"/>
      <c r="AB570" s="303"/>
      <c r="AC570" s="303"/>
      <c r="AD570" s="311"/>
      <c r="AE570" s="311"/>
      <c r="AF570" s="311"/>
      <c r="AG570" s="311"/>
      <c r="AH570" s="311"/>
      <c r="AJ570" s="286"/>
      <c r="AK570" s="213"/>
      <c r="AL570" s="311"/>
      <c r="AM570" s="311"/>
      <c r="AN570" s="311"/>
      <c r="AO570" s="311"/>
      <c r="AP570" s="229"/>
      <c r="AQ570" s="310"/>
      <c r="AR570" s="207"/>
      <c r="AS570" s="207"/>
      <c r="AT570" s="207"/>
      <c r="AU570" s="207"/>
      <c r="AV570" s="207"/>
      <c r="AW570" s="207"/>
      <c r="AX570" s="207"/>
      <c r="AY570" s="207"/>
      <c r="AZ570" s="207"/>
      <c r="BA570" s="207"/>
      <c r="BB570" s="207"/>
      <c r="BC570" s="207"/>
      <c r="BD570" s="207"/>
      <c r="BE570" s="207"/>
      <c r="BF570" s="207"/>
      <c r="BG570" s="300"/>
      <c r="BH570" s="300"/>
      <c r="BI570" s="299"/>
      <c r="BJ570" s="246"/>
      <c r="BK570" s="255"/>
      <c r="BL570" s="213"/>
      <c r="BM570" s="213"/>
      <c r="BN570" s="322"/>
      <c r="BO570" s="321"/>
      <c r="BY570" s="254"/>
      <c r="DN570" s="284"/>
      <c r="DO570" s="283"/>
      <c r="DP570" s="278"/>
      <c r="DQ570" s="282"/>
      <c r="DR570" s="281"/>
      <c r="DS570" s="280"/>
      <c r="DT570" s="279"/>
      <c r="DU570" s="278"/>
      <c r="DV570" s="194"/>
    </row>
    <row r="571" spans="1:126" ht="18.75">
      <c r="A571" s="322"/>
      <c r="B571" s="226" t="s">
        <v>10746</v>
      </c>
      <c r="C571" s="226" t="s">
        <v>10745</v>
      </c>
      <c r="D571" s="225" t="s">
        <v>10744</v>
      </c>
      <c r="E571" s="224" t="str">
        <f t="shared" si="59"/>
        <v>716584</v>
      </c>
      <c r="F571" s="322" t="s">
        <v>1154</v>
      </c>
      <c r="G571" s="220" t="s">
        <v>10743</v>
      </c>
      <c r="H571" s="223" t="s">
        <v>10731</v>
      </c>
      <c r="I571" s="223" t="s">
        <v>7431</v>
      </c>
      <c r="J571" s="225">
        <v>1</v>
      </c>
      <c r="K571" s="302">
        <v>14000</v>
      </c>
      <c r="L571" s="232">
        <f t="shared" si="56"/>
        <v>15400.000000000002</v>
      </c>
      <c r="M571" s="351" t="s">
        <v>1434</v>
      </c>
      <c r="N571" s="229"/>
      <c r="O571" s="229"/>
      <c r="P571" s="245"/>
      <c r="Q571" s="312"/>
      <c r="R571" s="382"/>
      <c r="S571" s="242"/>
      <c r="T571" s="219" t="s">
        <v>10742</v>
      </c>
      <c r="U571" s="303"/>
      <c r="V571" s="303"/>
      <c r="W571" s="303"/>
      <c r="X571" s="303"/>
      <c r="Y571" s="219"/>
      <c r="Z571" s="303"/>
      <c r="AA571" s="303"/>
      <c r="AB571" s="303"/>
      <c r="AC571" s="303"/>
      <c r="AD571" s="311"/>
      <c r="AE571" s="311"/>
      <c r="AF571" s="311"/>
      <c r="AG571" s="311"/>
      <c r="AH571" s="311"/>
      <c r="AJ571" s="286"/>
      <c r="AK571" s="213"/>
      <c r="AL571" s="311"/>
      <c r="AM571" s="311"/>
      <c r="AN571" s="311"/>
      <c r="AO571" s="311"/>
      <c r="AP571" s="229"/>
      <c r="AQ571" s="310"/>
      <c r="AR571" s="207"/>
      <c r="AS571" s="207"/>
      <c r="AT571" s="207"/>
      <c r="AU571" s="207"/>
      <c r="AV571" s="207"/>
      <c r="AW571" s="207"/>
      <c r="AX571" s="207"/>
      <c r="AY571" s="207"/>
      <c r="AZ571" s="207"/>
      <c r="BA571" s="207"/>
      <c r="BB571" s="207"/>
      <c r="BC571" s="207"/>
      <c r="BD571" s="207"/>
      <c r="BE571" s="207"/>
      <c r="BF571" s="207"/>
      <c r="BG571" s="300"/>
      <c r="BH571" s="300"/>
      <c r="BI571" s="299"/>
      <c r="BJ571" s="246"/>
      <c r="BK571" s="255"/>
      <c r="BL571" s="213"/>
      <c r="BM571" s="213"/>
      <c r="BN571" s="322"/>
      <c r="BO571" s="321"/>
      <c r="BY571" s="254"/>
      <c r="DN571" s="284"/>
      <c r="DO571" s="283"/>
      <c r="DP571" s="278"/>
      <c r="DQ571" s="282"/>
      <c r="DR571" s="281"/>
      <c r="DS571" s="280"/>
      <c r="DT571" s="279"/>
      <c r="DU571" s="278"/>
      <c r="DV571" s="194"/>
    </row>
    <row r="572" spans="1:126" ht="18.75">
      <c r="A572" s="322"/>
      <c r="B572" s="226" t="s">
        <v>10741</v>
      </c>
      <c r="C572" s="226" t="s">
        <v>10740</v>
      </c>
      <c r="D572" s="225" t="s">
        <v>10739</v>
      </c>
      <c r="E572" s="224" t="str">
        <f t="shared" si="59"/>
        <v>716621</v>
      </c>
      <c r="F572" s="322" t="s">
        <v>1154</v>
      </c>
      <c r="G572" s="220" t="s">
        <v>10732</v>
      </c>
      <c r="H572" s="223" t="s">
        <v>10731</v>
      </c>
      <c r="I572" s="223" t="s">
        <v>7441</v>
      </c>
      <c r="J572" s="225">
        <v>1</v>
      </c>
      <c r="K572" s="302">
        <v>14000</v>
      </c>
      <c r="L572" s="232">
        <f t="shared" si="56"/>
        <v>15400.000000000002</v>
      </c>
      <c r="M572" s="351" t="s">
        <v>1434</v>
      </c>
      <c r="N572" s="229"/>
      <c r="O572" s="229"/>
      <c r="P572" s="245"/>
      <c r="Q572" s="312"/>
      <c r="R572" s="382"/>
      <c r="S572" s="242"/>
      <c r="T572" s="618" t="s">
        <v>7616</v>
      </c>
      <c r="U572" s="303"/>
      <c r="V572" s="303"/>
      <c r="W572" s="303"/>
      <c r="X572" s="303"/>
      <c r="Y572" s="618"/>
      <c r="Z572" s="303"/>
      <c r="AA572" s="303"/>
      <c r="AB572" s="303"/>
      <c r="AC572" s="303"/>
      <c r="AD572" s="311"/>
      <c r="AE572" s="311"/>
      <c r="AF572" s="311"/>
      <c r="AG572" s="311"/>
      <c r="AH572" s="311"/>
      <c r="AJ572" s="286"/>
      <c r="AK572" s="213"/>
      <c r="AL572" s="311"/>
      <c r="AM572" s="311"/>
      <c r="AN572" s="311"/>
      <c r="AO572" s="311"/>
      <c r="AP572" s="229"/>
      <c r="AQ572" s="310"/>
      <c r="AR572" s="207"/>
      <c r="AS572" s="207"/>
      <c r="AT572" s="207"/>
      <c r="AU572" s="207"/>
      <c r="AV572" s="207"/>
      <c r="AW572" s="207"/>
      <c r="AX572" s="207"/>
      <c r="AY572" s="207"/>
      <c r="AZ572" s="207"/>
      <c r="BA572" s="207"/>
      <c r="BB572" s="207"/>
      <c r="BC572" s="207"/>
      <c r="BD572" s="207"/>
      <c r="BE572" s="207"/>
      <c r="BF572" s="207"/>
      <c r="BG572" s="300"/>
      <c r="BH572" s="300"/>
      <c r="BI572" s="299"/>
      <c r="BJ572" s="246"/>
      <c r="BK572" s="255"/>
      <c r="BL572" s="213"/>
      <c r="BM572" s="213"/>
      <c r="BN572" s="322"/>
      <c r="BO572" s="321"/>
      <c r="BY572" s="254"/>
      <c r="DN572" s="284"/>
      <c r="DO572" s="283"/>
      <c r="DP572" s="278"/>
      <c r="DQ572" s="282"/>
      <c r="DR572" s="281"/>
      <c r="DS572" s="280"/>
      <c r="DT572" s="279"/>
      <c r="DU572" s="278"/>
      <c r="DV572" s="194"/>
    </row>
    <row r="573" spans="1:126" ht="18.75">
      <c r="A573" s="322"/>
      <c r="B573" s="226" t="s">
        <v>10738</v>
      </c>
      <c r="C573" s="226" t="s">
        <v>10737</v>
      </c>
      <c r="D573" s="225" t="s">
        <v>10736</v>
      </c>
      <c r="E573" s="224" t="str">
        <f t="shared" si="59"/>
        <v>716607</v>
      </c>
      <c r="F573" s="322" t="s">
        <v>1154</v>
      </c>
      <c r="G573" s="220" t="s">
        <v>10732</v>
      </c>
      <c r="H573" s="223" t="s">
        <v>10731</v>
      </c>
      <c r="I573" s="223" t="s">
        <v>7437</v>
      </c>
      <c r="J573" s="225">
        <v>1</v>
      </c>
      <c r="K573" s="302">
        <v>14000</v>
      </c>
      <c r="L573" s="232">
        <f t="shared" si="56"/>
        <v>15400.000000000002</v>
      </c>
      <c r="M573" s="351" t="s">
        <v>1434</v>
      </c>
      <c r="N573" s="229"/>
      <c r="O573" s="229"/>
      <c r="P573" s="245"/>
      <c r="Q573" s="312"/>
      <c r="R573" s="382"/>
      <c r="S573" s="242"/>
      <c r="T573" s="219"/>
      <c r="U573" s="303"/>
      <c r="V573" s="303"/>
      <c r="W573" s="303"/>
      <c r="X573" s="303"/>
      <c r="Y573" s="219"/>
      <c r="Z573" s="303"/>
      <c r="AA573" s="303"/>
      <c r="AB573" s="303"/>
      <c r="AC573" s="303"/>
      <c r="AD573" s="311"/>
      <c r="AE573" s="311"/>
      <c r="AF573" s="311"/>
      <c r="AG573" s="311"/>
      <c r="AH573" s="311"/>
      <c r="AJ573" s="286"/>
      <c r="AK573" s="213"/>
      <c r="AL573" s="311"/>
      <c r="AM573" s="311"/>
      <c r="AN573" s="311"/>
      <c r="AO573" s="311"/>
      <c r="AP573" s="229"/>
      <c r="AQ573" s="310"/>
      <c r="AR573" s="207"/>
      <c r="AS573" s="207"/>
      <c r="AT573" s="207"/>
      <c r="AU573" s="207"/>
      <c r="AV573" s="207"/>
      <c r="AW573" s="207"/>
      <c r="AX573" s="207"/>
      <c r="AY573" s="207"/>
      <c r="AZ573" s="207"/>
      <c r="BA573" s="207"/>
      <c r="BB573" s="207"/>
      <c r="BC573" s="207"/>
      <c r="BD573" s="207"/>
      <c r="BE573" s="207"/>
      <c r="BF573" s="207"/>
      <c r="BG573" s="300"/>
      <c r="BH573" s="300"/>
      <c r="BI573" s="299"/>
      <c r="BJ573" s="246"/>
      <c r="BK573" s="255"/>
      <c r="BL573" s="213"/>
      <c r="BM573" s="213"/>
      <c r="BN573" s="322"/>
      <c r="BO573" s="321"/>
      <c r="BY573" s="254"/>
      <c r="DN573" s="284"/>
      <c r="DO573" s="283"/>
      <c r="DP573" s="278"/>
      <c r="DQ573" s="282"/>
      <c r="DR573" s="281"/>
      <c r="DS573" s="280"/>
      <c r="DT573" s="279"/>
      <c r="DU573" s="278"/>
      <c r="DV573" s="194"/>
    </row>
    <row r="574" spans="1:126" ht="18.75">
      <c r="A574" s="322"/>
      <c r="B574" s="226" t="s">
        <v>10735</v>
      </c>
      <c r="C574" s="226" t="s">
        <v>10734</v>
      </c>
      <c r="D574" s="225" t="s">
        <v>10733</v>
      </c>
      <c r="E574" s="224" t="str">
        <f t="shared" si="59"/>
        <v>716614</v>
      </c>
      <c r="F574" s="322" t="s">
        <v>1154</v>
      </c>
      <c r="G574" s="220" t="s">
        <v>10732</v>
      </c>
      <c r="H574" s="223" t="s">
        <v>10731</v>
      </c>
      <c r="I574" s="223" t="s">
        <v>7431</v>
      </c>
      <c r="J574" s="225">
        <v>1</v>
      </c>
      <c r="K574" s="302">
        <v>14000</v>
      </c>
      <c r="L574" s="232">
        <f t="shared" si="56"/>
        <v>15400.000000000002</v>
      </c>
      <c r="M574" s="351" t="s">
        <v>1434</v>
      </c>
      <c r="N574" s="229"/>
      <c r="O574" s="229"/>
      <c r="P574" s="245"/>
      <c r="Q574" s="312"/>
      <c r="R574" s="382"/>
      <c r="S574" s="242"/>
      <c r="T574" s="219"/>
      <c r="U574" s="303"/>
      <c r="V574" s="303"/>
      <c r="W574" s="303"/>
      <c r="X574" s="303"/>
      <c r="Y574" s="219"/>
      <c r="Z574" s="303"/>
      <c r="AA574" s="303"/>
      <c r="AB574" s="303"/>
      <c r="AC574" s="303"/>
      <c r="AD574" s="311"/>
      <c r="AE574" s="311"/>
      <c r="AF574" s="311"/>
      <c r="AG574" s="311"/>
      <c r="AH574" s="311"/>
      <c r="AJ574" s="286"/>
      <c r="AK574" s="213"/>
      <c r="AL574" s="311"/>
      <c r="AM574" s="311"/>
      <c r="AN574" s="311"/>
      <c r="AO574" s="311"/>
      <c r="AP574" s="229"/>
      <c r="AQ574" s="310"/>
      <c r="AR574" s="207"/>
      <c r="AS574" s="207"/>
      <c r="AT574" s="207"/>
      <c r="AU574" s="207"/>
      <c r="AV574" s="207"/>
      <c r="AW574" s="207"/>
      <c r="AX574" s="207"/>
      <c r="AY574" s="207"/>
      <c r="AZ574" s="207"/>
      <c r="BA574" s="207"/>
      <c r="BB574" s="207"/>
      <c r="BC574" s="207"/>
      <c r="BD574" s="207"/>
      <c r="BE574" s="207"/>
      <c r="BF574" s="207"/>
      <c r="BG574" s="300"/>
      <c r="BH574" s="300"/>
      <c r="BI574" s="299"/>
      <c r="BJ574" s="246"/>
      <c r="BK574" s="255"/>
      <c r="BL574" s="213"/>
      <c r="BM574" s="213"/>
      <c r="BN574" s="322"/>
      <c r="BO574" s="321"/>
      <c r="BY574" s="254"/>
      <c r="DN574" s="284"/>
      <c r="DO574" s="283"/>
      <c r="DP574" s="278"/>
      <c r="DQ574" s="282"/>
      <c r="DR574" s="281"/>
      <c r="DS574" s="280"/>
      <c r="DT574" s="279"/>
      <c r="DU574" s="278"/>
      <c r="DV574" s="194"/>
    </row>
    <row r="575" spans="1:126" ht="18.75">
      <c r="A575" s="322"/>
      <c r="B575" s="226" t="s">
        <v>10730</v>
      </c>
      <c r="C575" s="226" t="s">
        <v>10729</v>
      </c>
      <c r="D575" s="225" t="s">
        <v>10728</v>
      </c>
      <c r="E575" s="224" t="str">
        <f t="shared" si="59"/>
        <v>716638</v>
      </c>
      <c r="F575" s="322" t="s">
        <v>6068</v>
      </c>
      <c r="G575" s="220" t="s">
        <v>10727</v>
      </c>
      <c r="H575" s="223" t="s">
        <v>10726</v>
      </c>
      <c r="I575" s="223" t="s">
        <v>7680</v>
      </c>
      <c r="J575" s="225">
        <v>1</v>
      </c>
      <c r="K575" s="302">
        <v>14000</v>
      </c>
      <c r="L575" s="232">
        <f t="shared" si="56"/>
        <v>15400.000000000002</v>
      </c>
      <c r="M575" s="351" t="s">
        <v>1434</v>
      </c>
      <c r="N575" s="229"/>
      <c r="O575" s="229"/>
      <c r="P575" s="245"/>
      <c r="Q575" s="312"/>
      <c r="R575" s="382"/>
      <c r="S575" s="242"/>
      <c r="T575" s="219"/>
      <c r="U575" s="303"/>
      <c r="V575" s="303"/>
      <c r="W575" s="303"/>
      <c r="X575" s="303"/>
      <c r="Y575" s="219"/>
      <c r="Z575" s="303"/>
      <c r="AA575" s="303"/>
      <c r="AB575" s="303"/>
      <c r="AC575" s="303"/>
      <c r="AD575" s="311"/>
      <c r="AE575" s="311"/>
      <c r="AF575" s="311"/>
      <c r="AG575" s="311"/>
      <c r="AH575" s="311"/>
      <c r="AJ575" s="286"/>
      <c r="AK575" s="213"/>
      <c r="AL575" s="311"/>
      <c r="AM575" s="311"/>
      <c r="AN575" s="311"/>
      <c r="AO575" s="311"/>
      <c r="AP575" s="229"/>
      <c r="AQ575" s="310"/>
      <c r="AR575" s="207"/>
      <c r="AS575" s="207"/>
      <c r="AT575" s="207"/>
      <c r="AU575" s="207"/>
      <c r="AV575" s="207"/>
      <c r="AW575" s="207"/>
      <c r="AX575" s="207"/>
      <c r="AY575" s="207"/>
      <c r="AZ575" s="207"/>
      <c r="BA575" s="207"/>
      <c r="BB575" s="207"/>
      <c r="BC575" s="207"/>
      <c r="BD575" s="207"/>
      <c r="BE575" s="207"/>
      <c r="BF575" s="207"/>
      <c r="BG575" s="300"/>
      <c r="BH575" s="300"/>
      <c r="BI575" s="299"/>
      <c r="BJ575" s="246"/>
      <c r="BK575" s="255"/>
      <c r="BL575" s="213"/>
      <c r="BM575" s="213"/>
      <c r="BN575" s="322"/>
      <c r="BO575" s="321"/>
      <c r="BY575" s="254"/>
      <c r="DN575" s="284"/>
      <c r="DO575" s="283"/>
      <c r="DP575" s="278"/>
      <c r="DQ575" s="282"/>
      <c r="DR575" s="281"/>
      <c r="DS575" s="280"/>
      <c r="DT575" s="279"/>
      <c r="DU575" s="278"/>
      <c r="DV575" s="194"/>
    </row>
    <row r="576" spans="1:126" ht="18.75">
      <c r="A576" s="322"/>
      <c r="B576" s="226" t="s">
        <v>10725</v>
      </c>
      <c r="C576" s="226" t="s">
        <v>10724</v>
      </c>
      <c r="D576" s="225" t="s">
        <v>10723</v>
      </c>
      <c r="E576" s="224" t="str">
        <f t="shared" si="59"/>
        <v>716645</v>
      </c>
      <c r="F576" s="322" t="s">
        <v>6068</v>
      </c>
      <c r="G576" s="220" t="s">
        <v>10722</v>
      </c>
      <c r="H576" s="223" t="s">
        <v>10721</v>
      </c>
      <c r="I576" s="223" t="s">
        <v>7680</v>
      </c>
      <c r="J576" s="225">
        <v>1</v>
      </c>
      <c r="K576" s="302">
        <v>14000</v>
      </c>
      <c r="L576" s="232">
        <f t="shared" si="56"/>
        <v>15400.000000000002</v>
      </c>
      <c r="M576" s="351" t="s">
        <v>1434</v>
      </c>
      <c r="N576" s="229"/>
      <c r="O576" s="229"/>
      <c r="P576" s="245"/>
      <c r="Q576" s="312"/>
      <c r="R576" s="382"/>
      <c r="S576" s="242"/>
      <c r="T576" s="219"/>
      <c r="U576" s="303"/>
      <c r="V576" s="303"/>
      <c r="W576" s="303"/>
      <c r="X576" s="303"/>
      <c r="Y576" s="219"/>
      <c r="Z576" s="303"/>
      <c r="AA576" s="303"/>
      <c r="AB576" s="303"/>
      <c r="AC576" s="303"/>
      <c r="AD576" s="311"/>
      <c r="AE576" s="311"/>
      <c r="AF576" s="311"/>
      <c r="AG576" s="311"/>
      <c r="AH576" s="311"/>
      <c r="AJ576" s="286"/>
      <c r="AK576" s="213"/>
      <c r="AL576" s="311"/>
      <c r="AM576" s="311"/>
      <c r="AN576" s="311"/>
      <c r="AO576" s="311"/>
      <c r="AP576" s="229"/>
      <c r="AQ576" s="310"/>
      <c r="AR576" s="207"/>
      <c r="AS576" s="207"/>
      <c r="AT576" s="207"/>
      <c r="AU576" s="207"/>
      <c r="AV576" s="207"/>
      <c r="AW576" s="207"/>
      <c r="AX576" s="207"/>
      <c r="AY576" s="207"/>
      <c r="AZ576" s="207"/>
      <c r="BA576" s="207"/>
      <c r="BB576" s="207"/>
      <c r="BC576" s="207"/>
      <c r="BD576" s="207"/>
      <c r="BE576" s="207"/>
      <c r="BF576" s="207"/>
      <c r="BG576" s="300"/>
      <c r="BH576" s="300"/>
      <c r="BI576" s="299"/>
      <c r="BJ576" s="246"/>
      <c r="BK576" s="255"/>
      <c r="BL576" s="213"/>
      <c r="BM576" s="213"/>
      <c r="BN576" s="322"/>
      <c r="BO576" s="321"/>
      <c r="BY576" s="254"/>
      <c r="DN576" s="284"/>
      <c r="DO576" s="283"/>
      <c r="DP576" s="278"/>
      <c r="DQ576" s="282"/>
      <c r="DR576" s="281"/>
      <c r="DS576" s="280"/>
      <c r="DT576" s="279"/>
      <c r="DU576" s="278"/>
      <c r="DV576" s="194"/>
    </row>
    <row r="577" spans="1:126" ht="18.75">
      <c r="A577" s="322"/>
      <c r="B577" s="226" t="s">
        <v>10720</v>
      </c>
      <c r="C577" s="226" t="s">
        <v>10719</v>
      </c>
      <c r="D577" s="225" t="s">
        <v>10718</v>
      </c>
      <c r="E577" s="224" t="str">
        <f t="shared" si="59"/>
        <v>716652</v>
      </c>
      <c r="F577" s="322" t="s">
        <v>6068</v>
      </c>
      <c r="G577" s="220" t="s">
        <v>10717</v>
      </c>
      <c r="H577" s="223" t="s">
        <v>10716</v>
      </c>
      <c r="I577" s="223" t="s">
        <v>7680</v>
      </c>
      <c r="J577" s="225">
        <v>1</v>
      </c>
      <c r="K577" s="302">
        <v>14000</v>
      </c>
      <c r="L577" s="232">
        <f t="shared" si="56"/>
        <v>15400.000000000002</v>
      </c>
      <c r="M577" s="351" t="s">
        <v>1434</v>
      </c>
      <c r="N577" s="229"/>
      <c r="O577" s="229"/>
      <c r="P577" s="245"/>
      <c r="Q577" s="312"/>
      <c r="R577" s="382"/>
      <c r="S577" s="242"/>
      <c r="T577" s="219" t="s">
        <v>10255</v>
      </c>
      <c r="U577" s="303"/>
      <c r="V577" s="303"/>
      <c r="W577" s="303"/>
      <c r="X577" s="303"/>
      <c r="Y577" s="219"/>
      <c r="Z577" s="303"/>
      <c r="AA577" s="303"/>
      <c r="AB577" s="303"/>
      <c r="AC577" s="303"/>
      <c r="AD577" s="311"/>
      <c r="AE577" s="311"/>
      <c r="AF577" s="311"/>
      <c r="AG577" s="311"/>
      <c r="AH577" s="311"/>
      <c r="AJ577" s="286"/>
      <c r="AK577" s="213"/>
      <c r="AL577" s="311"/>
      <c r="AM577" s="311"/>
      <c r="AN577" s="311"/>
      <c r="AO577" s="311"/>
      <c r="AP577" s="229"/>
      <c r="AQ577" s="310"/>
      <c r="AR577" s="207"/>
      <c r="AS577" s="207"/>
      <c r="AT577" s="207"/>
      <c r="AU577" s="207"/>
      <c r="AV577" s="207"/>
      <c r="AW577" s="207"/>
      <c r="AX577" s="207"/>
      <c r="AY577" s="207"/>
      <c r="AZ577" s="207"/>
      <c r="BA577" s="207"/>
      <c r="BB577" s="207"/>
      <c r="BC577" s="207"/>
      <c r="BD577" s="207"/>
      <c r="BE577" s="207"/>
      <c r="BF577" s="207"/>
      <c r="BG577" s="300"/>
      <c r="BH577" s="300"/>
      <c r="BI577" s="299"/>
      <c r="BJ577" s="246"/>
      <c r="BK577" s="255"/>
      <c r="BL577" s="213"/>
      <c r="BM577" s="213"/>
      <c r="BN577" s="322"/>
      <c r="BO577" s="321"/>
      <c r="BY577" s="254"/>
      <c r="DN577" s="284"/>
      <c r="DO577" s="283"/>
      <c r="DP577" s="278"/>
      <c r="DQ577" s="282"/>
      <c r="DR577" s="281"/>
      <c r="DS577" s="280"/>
      <c r="DT577" s="279"/>
      <c r="DU577" s="278"/>
      <c r="DV577" s="194"/>
    </row>
    <row r="578" spans="1:126" ht="18.75">
      <c r="A578" s="322"/>
      <c r="B578" s="226" t="s">
        <v>10715</v>
      </c>
      <c r="C578" s="226" t="s">
        <v>10714</v>
      </c>
      <c r="D578" s="225" t="s">
        <v>10713</v>
      </c>
      <c r="E578" s="224" t="str">
        <f t="shared" si="59"/>
        <v>716669</v>
      </c>
      <c r="F578" s="322" t="s">
        <v>6068</v>
      </c>
      <c r="G578" s="220" t="s">
        <v>10712</v>
      </c>
      <c r="H578" s="223" t="s">
        <v>10711</v>
      </c>
      <c r="I578" s="223" t="s">
        <v>9322</v>
      </c>
      <c r="J578" s="225">
        <v>1</v>
      </c>
      <c r="K578" s="302">
        <v>14000</v>
      </c>
      <c r="L578" s="232">
        <f t="shared" si="56"/>
        <v>15400.000000000002</v>
      </c>
      <c r="M578" s="351" t="s">
        <v>1434</v>
      </c>
      <c r="N578" s="229"/>
      <c r="O578" s="229"/>
      <c r="P578" s="245"/>
      <c r="Q578" s="632"/>
      <c r="R578" s="631"/>
      <c r="S578" s="630"/>
      <c r="T578" s="618" t="s">
        <v>10255</v>
      </c>
      <c r="U578" s="303"/>
      <c r="V578" s="303"/>
      <c r="W578" s="303"/>
      <c r="X578" s="303"/>
      <c r="Y578" s="618"/>
      <c r="Z578" s="303"/>
      <c r="AA578" s="303"/>
      <c r="AB578" s="303"/>
      <c r="AC578" s="303"/>
      <c r="AD578" s="311"/>
      <c r="AE578" s="311"/>
      <c r="AF578" s="311"/>
      <c r="AG578" s="311"/>
      <c r="AH578" s="311"/>
      <c r="AJ578" s="286"/>
      <c r="AK578" s="213"/>
      <c r="AL578" s="311"/>
      <c r="AM578" s="311"/>
      <c r="AN578" s="311"/>
      <c r="AO578" s="311"/>
      <c r="AP578" s="229"/>
      <c r="AQ578" s="310"/>
      <c r="AR578" s="207"/>
      <c r="AS578" s="207"/>
      <c r="AT578" s="207"/>
      <c r="AU578" s="207"/>
      <c r="AV578" s="207"/>
      <c r="AW578" s="207"/>
      <c r="AX578" s="207"/>
      <c r="AY578" s="207"/>
      <c r="AZ578" s="207"/>
      <c r="BA578" s="207"/>
      <c r="BB578" s="207"/>
      <c r="BC578" s="207"/>
      <c r="BD578" s="207"/>
      <c r="BE578" s="207"/>
      <c r="BF578" s="207"/>
      <c r="BG578" s="300"/>
      <c r="BH578" s="300"/>
      <c r="BI578" s="299"/>
      <c r="BJ578" s="246"/>
      <c r="BK578" s="255"/>
      <c r="BL578" s="213"/>
      <c r="BM578" s="213"/>
      <c r="BN578" s="322"/>
      <c r="BO578" s="321"/>
      <c r="BY578" s="254"/>
      <c r="DN578" s="284"/>
      <c r="DO578" s="283"/>
      <c r="DP578" s="278"/>
      <c r="DQ578" s="282"/>
      <c r="DR578" s="281"/>
      <c r="DS578" s="280"/>
      <c r="DT578" s="279"/>
      <c r="DU578" s="278"/>
      <c r="DV578" s="194"/>
    </row>
    <row r="579" spans="1:126" ht="18.75">
      <c r="A579" s="322"/>
      <c r="B579" s="226" t="s">
        <v>10710</v>
      </c>
      <c r="C579" s="226" t="s">
        <v>10709</v>
      </c>
      <c r="D579" s="225" t="s">
        <v>10708</v>
      </c>
      <c r="E579" s="224" t="str">
        <f t="shared" si="59"/>
        <v>716676</v>
      </c>
      <c r="F579" s="322" t="s">
        <v>6068</v>
      </c>
      <c r="G579" s="220" t="s">
        <v>10707</v>
      </c>
      <c r="H579" s="223" t="s">
        <v>10702</v>
      </c>
      <c r="I579" s="223" t="s">
        <v>9322</v>
      </c>
      <c r="J579" s="225">
        <v>1</v>
      </c>
      <c r="K579" s="302">
        <v>14000</v>
      </c>
      <c r="L579" s="232">
        <f t="shared" si="56"/>
        <v>15400.000000000002</v>
      </c>
      <c r="M579" s="351" t="s">
        <v>1434</v>
      </c>
      <c r="N579" s="229"/>
      <c r="O579" s="229"/>
      <c r="P579" s="245"/>
      <c r="Q579" s="312"/>
      <c r="R579" s="382"/>
      <c r="S579" s="242"/>
      <c r="T579" s="618" t="s">
        <v>10497</v>
      </c>
      <c r="U579" s="303"/>
      <c r="V579" s="303"/>
      <c r="W579" s="303"/>
      <c r="X579" s="303"/>
      <c r="Y579" s="618"/>
      <c r="Z579" s="303"/>
      <c r="AA579" s="303"/>
      <c r="AB579" s="303"/>
      <c r="AC579" s="303"/>
      <c r="AD579" s="311"/>
      <c r="AE579" s="311"/>
      <c r="AF579" s="311"/>
      <c r="AG579" s="311"/>
      <c r="AH579" s="311"/>
      <c r="AJ579" s="286"/>
      <c r="AK579" s="213"/>
      <c r="AL579" s="311"/>
      <c r="AM579" s="311"/>
      <c r="AN579" s="311"/>
      <c r="AO579" s="311"/>
      <c r="AP579" s="229"/>
      <c r="AQ579" s="310"/>
      <c r="AR579" s="207"/>
      <c r="AS579" s="207"/>
      <c r="AT579" s="207"/>
      <c r="AU579" s="207"/>
      <c r="AV579" s="207"/>
      <c r="AW579" s="207"/>
      <c r="AX579" s="207"/>
      <c r="AY579" s="207"/>
      <c r="AZ579" s="207"/>
      <c r="BA579" s="207"/>
      <c r="BB579" s="207"/>
      <c r="BC579" s="207"/>
      <c r="BD579" s="207"/>
      <c r="BE579" s="207"/>
      <c r="BF579" s="207"/>
      <c r="BG579" s="300"/>
      <c r="BH579" s="300"/>
      <c r="BI579" s="299"/>
      <c r="BJ579" s="246"/>
      <c r="BK579" s="255"/>
      <c r="BL579" s="213"/>
      <c r="BM579" s="213"/>
      <c r="BN579" s="322"/>
      <c r="BO579" s="321"/>
      <c r="BY579" s="254"/>
      <c r="DN579" s="284"/>
      <c r="DO579" s="283"/>
      <c r="DP579" s="278"/>
      <c r="DQ579" s="282"/>
      <c r="DR579" s="281"/>
      <c r="DS579" s="280"/>
      <c r="DT579" s="279"/>
      <c r="DU579" s="278"/>
      <c r="DV579" s="194"/>
    </row>
    <row r="580" spans="1:126" ht="18.75">
      <c r="A580" s="322"/>
      <c r="B580" s="226" t="s">
        <v>10706</v>
      </c>
      <c r="C580" s="226" t="s">
        <v>10705</v>
      </c>
      <c r="D580" s="225" t="s">
        <v>10704</v>
      </c>
      <c r="E580" s="224" t="str">
        <f t="shared" si="59"/>
        <v>716683</v>
      </c>
      <c r="F580" s="322" t="s">
        <v>6068</v>
      </c>
      <c r="G580" s="220" t="s">
        <v>10703</v>
      </c>
      <c r="H580" s="223" t="s">
        <v>10702</v>
      </c>
      <c r="I580" s="223" t="s">
        <v>9322</v>
      </c>
      <c r="J580" s="225">
        <v>1</v>
      </c>
      <c r="K580" s="302">
        <v>14000</v>
      </c>
      <c r="L580" s="232">
        <f t="shared" si="56"/>
        <v>15400.000000000002</v>
      </c>
      <c r="M580" s="351" t="s">
        <v>1434</v>
      </c>
      <c r="N580" s="229"/>
      <c r="O580" s="229"/>
      <c r="P580" s="245"/>
      <c r="Q580" s="312"/>
      <c r="R580" s="382"/>
      <c r="S580" s="242"/>
      <c r="T580" s="219" t="s">
        <v>10288</v>
      </c>
      <c r="U580" s="303"/>
      <c r="V580" s="303"/>
      <c r="W580" s="303"/>
      <c r="X580" s="303"/>
      <c r="Y580" s="219"/>
      <c r="Z580" s="303"/>
      <c r="AA580" s="303"/>
      <c r="AB580" s="303"/>
      <c r="AC580" s="303"/>
      <c r="AD580" s="311"/>
      <c r="AE580" s="311"/>
      <c r="AF580" s="311"/>
      <c r="AG580" s="311"/>
      <c r="AH580" s="311"/>
      <c r="AJ580" s="286"/>
      <c r="AK580" s="213"/>
      <c r="AL580" s="311"/>
      <c r="AM580" s="311"/>
      <c r="AN580" s="311"/>
      <c r="AO580" s="311"/>
      <c r="AP580" s="229"/>
      <c r="AQ580" s="310"/>
      <c r="AR580" s="207"/>
      <c r="AS580" s="207"/>
      <c r="AT580" s="207"/>
      <c r="AU580" s="207"/>
      <c r="AV580" s="207"/>
      <c r="AW580" s="207"/>
      <c r="AX580" s="207"/>
      <c r="AY580" s="207"/>
      <c r="AZ580" s="207"/>
      <c r="BA580" s="207"/>
      <c r="BB580" s="207"/>
      <c r="BC580" s="207"/>
      <c r="BD580" s="207"/>
      <c r="BE580" s="207"/>
      <c r="BF580" s="207"/>
      <c r="BG580" s="300"/>
      <c r="BH580" s="300"/>
      <c r="BI580" s="299"/>
      <c r="BJ580" s="246"/>
      <c r="BK580" s="255"/>
      <c r="BL580" s="213"/>
      <c r="BM580" s="213"/>
      <c r="BN580" s="322"/>
      <c r="BO580" s="321"/>
      <c r="BY580" s="254"/>
      <c r="DN580" s="284"/>
      <c r="DO580" s="283"/>
      <c r="DP580" s="278"/>
      <c r="DQ580" s="282"/>
      <c r="DR580" s="281"/>
      <c r="DS580" s="280"/>
      <c r="DT580" s="279"/>
      <c r="DU580" s="278"/>
      <c r="DV580" s="194"/>
    </row>
    <row r="581" spans="1:126" ht="18.75">
      <c r="A581" s="322"/>
      <c r="B581" s="226" t="s">
        <v>10701</v>
      </c>
      <c r="C581" s="226" t="s">
        <v>10700</v>
      </c>
      <c r="D581" s="225" t="s">
        <v>10699</v>
      </c>
      <c r="E581" s="224" t="str">
        <f t="shared" si="59"/>
        <v>716690</v>
      </c>
      <c r="F581" s="322" t="s">
        <v>6068</v>
      </c>
      <c r="G581" s="220" t="s">
        <v>10698</v>
      </c>
      <c r="H581" s="223" t="s">
        <v>10542</v>
      </c>
      <c r="I581" s="223" t="s">
        <v>9322</v>
      </c>
      <c r="J581" s="225">
        <v>1</v>
      </c>
      <c r="K581" s="302">
        <v>14000</v>
      </c>
      <c r="L581" s="232">
        <f t="shared" si="56"/>
        <v>15400.000000000002</v>
      </c>
      <c r="M581" s="351" t="s">
        <v>1434</v>
      </c>
      <c r="N581" s="229"/>
      <c r="O581" s="229"/>
      <c r="P581" s="245"/>
      <c r="Q581" s="312"/>
      <c r="R581" s="382"/>
      <c r="S581" s="242"/>
      <c r="T581" s="219" t="s">
        <v>10288</v>
      </c>
      <c r="U581" s="303"/>
      <c r="V581" s="303"/>
      <c r="W581" s="303"/>
      <c r="X581" s="303"/>
      <c r="Y581" s="219"/>
      <c r="Z581" s="303"/>
      <c r="AA581" s="303"/>
      <c r="AB581" s="303"/>
      <c r="AC581" s="303"/>
      <c r="AD581" s="311"/>
      <c r="AE581" s="311"/>
      <c r="AF581" s="311"/>
      <c r="AG581" s="311"/>
      <c r="AH581" s="311"/>
      <c r="AJ581" s="286"/>
      <c r="AK581" s="213"/>
      <c r="AL581" s="311"/>
      <c r="AM581" s="311"/>
      <c r="AN581" s="311"/>
      <c r="AO581" s="311"/>
      <c r="AP581" s="229"/>
      <c r="AQ581" s="310"/>
      <c r="AR581" s="207"/>
      <c r="AS581" s="207"/>
      <c r="AT581" s="207"/>
      <c r="AU581" s="207"/>
      <c r="AV581" s="207"/>
      <c r="AW581" s="207"/>
      <c r="AX581" s="207"/>
      <c r="AY581" s="207"/>
      <c r="AZ581" s="207"/>
      <c r="BA581" s="207"/>
      <c r="BB581" s="207"/>
      <c r="BC581" s="207"/>
      <c r="BD581" s="207"/>
      <c r="BE581" s="207"/>
      <c r="BF581" s="207"/>
      <c r="BG581" s="300"/>
      <c r="BH581" s="300"/>
      <c r="BI581" s="299"/>
      <c r="BJ581" s="246"/>
      <c r="BK581" s="255"/>
      <c r="BL581" s="213"/>
      <c r="BM581" s="213"/>
      <c r="BN581" s="322"/>
      <c r="BO581" s="321"/>
      <c r="BY581" s="254"/>
      <c r="DN581" s="284"/>
      <c r="DO581" s="283"/>
      <c r="DP581" s="278"/>
      <c r="DQ581" s="282"/>
      <c r="DR581" s="281"/>
      <c r="DS581" s="280"/>
      <c r="DT581" s="279"/>
      <c r="DU581" s="278"/>
      <c r="DV581" s="194"/>
    </row>
    <row r="582" spans="1:126" ht="18.75">
      <c r="A582" s="322"/>
      <c r="B582" s="226" t="s">
        <v>10697</v>
      </c>
      <c r="C582" s="226" t="s">
        <v>10696</v>
      </c>
      <c r="D582" s="225" t="s">
        <v>10695</v>
      </c>
      <c r="E582" s="224" t="str">
        <f t="shared" si="59"/>
        <v>716713</v>
      </c>
      <c r="F582" s="322" t="s">
        <v>6068</v>
      </c>
      <c r="G582" s="220" t="s">
        <v>10691</v>
      </c>
      <c r="H582" s="223" t="s">
        <v>10690</v>
      </c>
      <c r="I582" s="223" t="s">
        <v>7680</v>
      </c>
      <c r="J582" s="225">
        <v>1</v>
      </c>
      <c r="K582" s="302">
        <v>14000</v>
      </c>
      <c r="L582" s="232">
        <f t="shared" si="56"/>
        <v>15400.000000000002</v>
      </c>
      <c r="M582" s="351" t="s">
        <v>1434</v>
      </c>
      <c r="N582" s="262"/>
      <c r="O582" s="314"/>
      <c r="P582" s="245"/>
      <c r="Q582" s="312"/>
      <c r="R582" s="382"/>
      <c r="S582" s="242"/>
      <c r="T582" s="618" t="s">
        <v>10288</v>
      </c>
      <c r="U582" s="303"/>
      <c r="V582" s="303"/>
      <c r="W582" s="303"/>
      <c r="X582" s="303"/>
      <c r="Y582" s="618"/>
      <c r="Z582" s="303"/>
      <c r="AA582" s="303"/>
      <c r="AB582" s="303"/>
      <c r="AC582" s="303"/>
      <c r="AD582" s="311"/>
      <c r="AE582" s="311"/>
      <c r="AF582" s="311"/>
      <c r="AG582" s="311"/>
      <c r="AH582" s="311"/>
      <c r="AJ582" s="286"/>
      <c r="AK582" s="213"/>
      <c r="AL582" s="311"/>
      <c r="AM582" s="311"/>
      <c r="AN582" s="311"/>
      <c r="AO582" s="311"/>
      <c r="AP582" s="229"/>
      <c r="AQ582" s="310"/>
      <c r="AR582" s="207"/>
      <c r="AS582" s="207"/>
      <c r="AT582" s="207"/>
      <c r="AU582" s="207"/>
      <c r="AV582" s="207"/>
      <c r="AW582" s="207"/>
      <c r="AX582" s="207"/>
      <c r="AY582" s="207"/>
      <c r="AZ582" s="207"/>
      <c r="BA582" s="207"/>
      <c r="BB582" s="207"/>
      <c r="BC582" s="207"/>
      <c r="BD582" s="207"/>
      <c r="BE582" s="207"/>
      <c r="BF582" s="207"/>
      <c r="BG582" s="300"/>
      <c r="BH582" s="300"/>
      <c r="BI582" s="299"/>
      <c r="BJ582" s="246"/>
      <c r="BK582" s="414"/>
      <c r="BL582" s="213"/>
      <c r="BM582" s="213"/>
      <c r="BN582" s="322"/>
      <c r="BO582" s="321"/>
      <c r="BY582" s="254"/>
      <c r="DN582" s="284"/>
      <c r="DO582" s="283"/>
      <c r="DP582" s="278"/>
      <c r="DQ582" s="282"/>
      <c r="DR582" s="281"/>
      <c r="DS582" s="280"/>
      <c r="DT582" s="279"/>
      <c r="DU582" s="278"/>
      <c r="DV582" s="194"/>
    </row>
    <row r="583" spans="1:126" ht="18.75">
      <c r="A583" s="322"/>
      <c r="B583" s="226" t="s">
        <v>10694</v>
      </c>
      <c r="C583" s="226" t="s">
        <v>10693</v>
      </c>
      <c r="D583" s="225" t="s">
        <v>10692</v>
      </c>
      <c r="E583" s="224" t="str">
        <f t="shared" si="59"/>
        <v>716706</v>
      </c>
      <c r="F583" s="322" t="s">
        <v>6068</v>
      </c>
      <c r="G583" s="220" t="s">
        <v>10691</v>
      </c>
      <c r="H583" s="223" t="s">
        <v>10690</v>
      </c>
      <c r="I583" s="223" t="s">
        <v>956</v>
      </c>
      <c r="J583" s="225">
        <v>1</v>
      </c>
      <c r="K583" s="302">
        <v>14000</v>
      </c>
      <c r="L583" s="232">
        <f t="shared" si="56"/>
        <v>15400.000000000002</v>
      </c>
      <c r="M583" s="351" t="s">
        <v>1434</v>
      </c>
      <c r="N583" s="262"/>
      <c r="O583" s="314"/>
      <c r="P583" s="245"/>
      <c r="Q583" s="312"/>
      <c r="R583" s="382"/>
      <c r="S583" s="242"/>
      <c r="T583" s="618" t="s">
        <v>10288</v>
      </c>
      <c r="U583" s="303"/>
      <c r="V583" s="303"/>
      <c r="W583" s="303"/>
      <c r="X583" s="303"/>
      <c r="Y583" s="618"/>
      <c r="Z583" s="303"/>
      <c r="AA583" s="303"/>
      <c r="AB583" s="303"/>
      <c r="AC583" s="303"/>
      <c r="AD583" s="311"/>
      <c r="AE583" s="311"/>
      <c r="AF583" s="311"/>
      <c r="AG583" s="311"/>
      <c r="AH583" s="311"/>
      <c r="AJ583" s="286"/>
      <c r="AK583" s="213"/>
      <c r="AL583" s="311"/>
      <c r="AM583" s="311"/>
      <c r="AN583" s="311"/>
      <c r="AO583" s="311"/>
      <c r="AP583" s="229"/>
      <c r="AQ583" s="310"/>
      <c r="AR583" s="207"/>
      <c r="AS583" s="207"/>
      <c r="AT583" s="207"/>
      <c r="AU583" s="207"/>
      <c r="AV583" s="207"/>
      <c r="AW583" s="207"/>
      <c r="AX583" s="207"/>
      <c r="AY583" s="207"/>
      <c r="AZ583" s="207"/>
      <c r="BA583" s="207"/>
      <c r="BB583" s="207"/>
      <c r="BC583" s="207"/>
      <c r="BD583" s="207"/>
      <c r="BE583" s="207"/>
      <c r="BF583" s="207"/>
      <c r="BG583" s="300"/>
      <c r="BH583" s="300"/>
      <c r="BI583" s="299"/>
      <c r="BJ583" s="246"/>
      <c r="BK583" s="414"/>
      <c r="BL583" s="213"/>
      <c r="BM583" s="213"/>
      <c r="BN583" s="322"/>
      <c r="BO583" s="321"/>
      <c r="BY583" s="254"/>
      <c r="DN583" s="284"/>
      <c r="DO583" s="283"/>
      <c r="DP583" s="278"/>
      <c r="DQ583" s="282"/>
      <c r="DR583" s="281"/>
      <c r="DS583" s="280"/>
      <c r="DT583" s="279"/>
      <c r="DU583" s="278"/>
      <c r="DV583" s="194"/>
    </row>
    <row r="584" spans="1:126" ht="18.75">
      <c r="A584" s="322"/>
      <c r="B584" s="226" t="s">
        <v>10689</v>
      </c>
      <c r="C584" s="226" t="s">
        <v>10688</v>
      </c>
      <c r="D584" s="225" t="s">
        <v>10687</v>
      </c>
      <c r="E584" s="224" t="str">
        <f t="shared" si="59"/>
        <v>716737</v>
      </c>
      <c r="F584" s="322" t="s">
        <v>6068</v>
      </c>
      <c r="G584" s="220" t="s">
        <v>10683</v>
      </c>
      <c r="H584" s="223" t="s">
        <v>10682</v>
      </c>
      <c r="I584" s="223" t="s">
        <v>7680</v>
      </c>
      <c r="J584" s="225">
        <v>1</v>
      </c>
      <c r="K584" s="302">
        <v>14000</v>
      </c>
      <c r="L584" s="232">
        <f t="shared" si="56"/>
        <v>15400.000000000002</v>
      </c>
      <c r="M584" s="351" t="s">
        <v>1434</v>
      </c>
      <c r="N584" s="229"/>
      <c r="O584" s="229"/>
      <c r="P584" s="245"/>
      <c r="Q584" s="312"/>
      <c r="R584" s="382"/>
      <c r="S584" s="242"/>
      <c r="T584" s="219" t="s">
        <v>10272</v>
      </c>
      <c r="U584" s="303"/>
      <c r="V584" s="303"/>
      <c r="W584" s="303"/>
      <c r="X584" s="303"/>
      <c r="Y584" s="219"/>
      <c r="Z584" s="303"/>
      <c r="AA584" s="303"/>
      <c r="AB584" s="303"/>
      <c r="AC584" s="303"/>
      <c r="AD584" s="311"/>
      <c r="AE584" s="311"/>
      <c r="AF584" s="311"/>
      <c r="AG584" s="311"/>
      <c r="AH584" s="311"/>
      <c r="AJ584" s="286"/>
      <c r="AK584" s="213"/>
      <c r="AL584" s="311"/>
      <c r="AM584" s="311"/>
      <c r="AN584" s="311"/>
      <c r="AO584" s="311"/>
      <c r="AP584" s="229"/>
      <c r="AQ584" s="310"/>
      <c r="AR584" s="207"/>
      <c r="AS584" s="207"/>
      <c r="AT584" s="207"/>
      <c r="AU584" s="207"/>
      <c r="AV584" s="207"/>
      <c r="AW584" s="207"/>
      <c r="AX584" s="207"/>
      <c r="AY584" s="207"/>
      <c r="AZ584" s="207"/>
      <c r="BA584" s="207"/>
      <c r="BB584" s="207"/>
      <c r="BC584" s="207"/>
      <c r="BD584" s="207"/>
      <c r="BE584" s="207"/>
      <c r="BF584" s="207"/>
      <c r="BG584" s="300"/>
      <c r="BH584" s="300"/>
      <c r="BI584" s="299"/>
      <c r="BJ584" s="246"/>
      <c r="BK584" s="255"/>
      <c r="BL584" s="213"/>
      <c r="BM584" s="213"/>
      <c r="BN584" s="322"/>
      <c r="BO584" s="321"/>
      <c r="BY584" s="254"/>
      <c r="DN584" s="284"/>
      <c r="DO584" s="283"/>
      <c r="DP584" s="278"/>
      <c r="DQ584" s="282"/>
      <c r="DR584" s="281"/>
      <c r="DS584" s="280"/>
      <c r="DT584" s="279"/>
      <c r="DU584" s="278"/>
      <c r="DV584" s="194"/>
    </row>
    <row r="585" spans="1:126" ht="18.75">
      <c r="A585" s="322"/>
      <c r="B585" s="226" t="s">
        <v>10686</v>
      </c>
      <c r="C585" s="226" t="s">
        <v>10685</v>
      </c>
      <c r="D585" s="225" t="s">
        <v>10684</v>
      </c>
      <c r="E585" s="224" t="str">
        <f t="shared" si="59"/>
        <v>716720</v>
      </c>
      <c r="F585" s="322" t="s">
        <v>6068</v>
      </c>
      <c r="G585" s="220" t="s">
        <v>10683</v>
      </c>
      <c r="H585" s="223" t="s">
        <v>10682</v>
      </c>
      <c r="I585" s="223" t="s">
        <v>956</v>
      </c>
      <c r="J585" s="225">
        <v>1</v>
      </c>
      <c r="K585" s="302">
        <v>14000</v>
      </c>
      <c r="L585" s="232">
        <f t="shared" si="56"/>
        <v>15400.000000000002</v>
      </c>
      <c r="M585" s="351" t="s">
        <v>1434</v>
      </c>
      <c r="N585" s="229"/>
      <c r="O585" s="229"/>
      <c r="P585" s="245"/>
      <c r="Q585" s="312"/>
      <c r="R585" s="382"/>
      <c r="S585" s="242"/>
      <c r="T585" s="219" t="s">
        <v>10272</v>
      </c>
      <c r="U585" s="303"/>
      <c r="V585" s="303"/>
      <c r="W585" s="303"/>
      <c r="X585" s="303"/>
      <c r="Y585" s="219"/>
      <c r="Z585" s="303"/>
      <c r="AA585" s="303"/>
      <c r="AB585" s="303"/>
      <c r="AC585" s="303"/>
      <c r="AD585" s="311"/>
      <c r="AE585" s="311"/>
      <c r="AF585" s="311"/>
      <c r="AG585" s="311"/>
      <c r="AH585" s="311"/>
      <c r="AJ585" s="286"/>
      <c r="AK585" s="213"/>
      <c r="AL585" s="311"/>
      <c r="AM585" s="311"/>
      <c r="AN585" s="311"/>
      <c r="AO585" s="311"/>
      <c r="AP585" s="229"/>
      <c r="AQ585" s="310"/>
      <c r="AR585" s="207"/>
      <c r="AS585" s="207"/>
      <c r="AT585" s="207"/>
      <c r="AU585" s="207"/>
      <c r="AV585" s="207"/>
      <c r="AW585" s="207"/>
      <c r="AX585" s="207"/>
      <c r="AY585" s="207"/>
      <c r="AZ585" s="207"/>
      <c r="BA585" s="207"/>
      <c r="BB585" s="207"/>
      <c r="BC585" s="207"/>
      <c r="BD585" s="207"/>
      <c r="BE585" s="207"/>
      <c r="BF585" s="207"/>
      <c r="BG585" s="300"/>
      <c r="BH585" s="300"/>
      <c r="BI585" s="299"/>
      <c r="BJ585" s="246"/>
      <c r="BK585" s="255"/>
      <c r="BL585" s="213"/>
      <c r="BM585" s="213"/>
      <c r="BN585" s="322"/>
      <c r="BO585" s="321"/>
      <c r="BY585" s="254"/>
      <c r="DN585" s="284"/>
      <c r="DO585" s="283"/>
      <c r="DP585" s="278"/>
      <c r="DQ585" s="282"/>
      <c r="DR585" s="281"/>
      <c r="DS585" s="280"/>
      <c r="DT585" s="279"/>
      <c r="DU585" s="278"/>
      <c r="DV585" s="194"/>
    </row>
    <row r="586" spans="1:126" ht="18.75">
      <c r="A586" s="322"/>
      <c r="B586" s="226" t="s">
        <v>10681</v>
      </c>
      <c r="C586" s="226" t="s">
        <v>10680</v>
      </c>
      <c r="D586" s="225" t="s">
        <v>10679</v>
      </c>
      <c r="E586" s="224" t="str">
        <f t="shared" si="59"/>
        <v>716751</v>
      </c>
      <c r="F586" s="322" t="s">
        <v>6068</v>
      </c>
      <c r="G586" s="220" t="s">
        <v>10675</v>
      </c>
      <c r="H586" s="223" t="s">
        <v>10667</v>
      </c>
      <c r="I586" s="223" t="s">
        <v>7680</v>
      </c>
      <c r="J586" s="225">
        <v>1</v>
      </c>
      <c r="K586" s="302">
        <v>14000</v>
      </c>
      <c r="L586" s="232">
        <f t="shared" si="56"/>
        <v>15400.000000000002</v>
      </c>
      <c r="M586" s="351" t="s">
        <v>1434</v>
      </c>
      <c r="N586" s="229"/>
      <c r="O586" s="229"/>
      <c r="P586" s="245"/>
      <c r="Q586" s="312"/>
      <c r="R586" s="382"/>
      <c r="S586" s="242"/>
      <c r="T586" s="219" t="s">
        <v>10272</v>
      </c>
      <c r="U586" s="303"/>
      <c r="V586" s="303"/>
      <c r="W586" s="303"/>
      <c r="X586" s="303"/>
      <c r="Y586" s="219"/>
      <c r="Z586" s="303"/>
      <c r="AA586" s="303"/>
      <c r="AB586" s="303"/>
      <c r="AC586" s="303"/>
      <c r="AD586" s="311"/>
      <c r="AE586" s="311"/>
      <c r="AF586" s="311"/>
      <c r="AG586" s="311"/>
      <c r="AH586" s="311"/>
      <c r="AJ586" s="286"/>
      <c r="AK586" s="213"/>
      <c r="AL586" s="311"/>
      <c r="AM586" s="311"/>
      <c r="AN586" s="311"/>
      <c r="AO586" s="311"/>
      <c r="AP586" s="229"/>
      <c r="AQ586" s="310"/>
      <c r="AR586" s="207"/>
      <c r="AS586" s="207"/>
      <c r="AT586" s="207"/>
      <c r="AU586" s="207"/>
      <c r="AV586" s="207"/>
      <c r="AW586" s="207"/>
      <c r="AX586" s="207"/>
      <c r="AY586" s="207"/>
      <c r="AZ586" s="207"/>
      <c r="BA586" s="207"/>
      <c r="BB586" s="207"/>
      <c r="BC586" s="207"/>
      <c r="BD586" s="207"/>
      <c r="BE586" s="207"/>
      <c r="BF586" s="207"/>
      <c r="BG586" s="300"/>
      <c r="BH586" s="300"/>
      <c r="BI586" s="299"/>
      <c r="BJ586" s="246"/>
      <c r="BK586" s="255"/>
      <c r="BL586" s="213"/>
      <c r="BM586" s="213"/>
      <c r="BN586" s="322"/>
      <c r="BO586" s="321"/>
      <c r="BY586" s="254"/>
      <c r="DN586" s="284"/>
      <c r="DO586" s="283"/>
      <c r="DP586" s="278"/>
      <c r="DQ586" s="282"/>
      <c r="DR586" s="281"/>
      <c r="DS586" s="280"/>
      <c r="DT586" s="279"/>
      <c r="DU586" s="278"/>
      <c r="DV586" s="194"/>
    </row>
    <row r="587" spans="1:126" ht="18.75">
      <c r="A587" s="322"/>
      <c r="B587" s="226" t="s">
        <v>10678</v>
      </c>
      <c r="C587" s="226" t="s">
        <v>10677</v>
      </c>
      <c r="D587" s="225" t="s">
        <v>10676</v>
      </c>
      <c r="E587" s="224" t="str">
        <f t="shared" si="59"/>
        <v>716744</v>
      </c>
      <c r="F587" s="322" t="s">
        <v>6068</v>
      </c>
      <c r="G587" s="220" t="s">
        <v>10675</v>
      </c>
      <c r="H587" s="223" t="s">
        <v>10667</v>
      </c>
      <c r="I587" s="223" t="s">
        <v>956</v>
      </c>
      <c r="J587" s="225">
        <v>1</v>
      </c>
      <c r="K587" s="302">
        <v>14000</v>
      </c>
      <c r="L587" s="232">
        <f t="shared" si="56"/>
        <v>15400.000000000002</v>
      </c>
      <c r="M587" s="351" t="s">
        <v>1434</v>
      </c>
      <c r="N587" s="229"/>
      <c r="O587" s="229"/>
      <c r="P587" s="245"/>
      <c r="Q587" s="312"/>
      <c r="R587" s="382"/>
      <c r="S587" s="242"/>
      <c r="T587" s="219" t="s">
        <v>10272</v>
      </c>
      <c r="U587" s="303"/>
      <c r="V587" s="303"/>
      <c r="W587" s="303"/>
      <c r="X587" s="303"/>
      <c r="Y587" s="219"/>
      <c r="Z587" s="303"/>
      <c r="AA587" s="303"/>
      <c r="AB587" s="303"/>
      <c r="AC587" s="303"/>
      <c r="AD587" s="311"/>
      <c r="AE587" s="311"/>
      <c r="AF587" s="311"/>
      <c r="AG587" s="311"/>
      <c r="AH587" s="311"/>
      <c r="AJ587" s="286"/>
      <c r="AK587" s="213"/>
      <c r="AL587" s="311"/>
      <c r="AM587" s="311"/>
      <c r="AN587" s="311"/>
      <c r="AO587" s="311"/>
      <c r="AP587" s="229"/>
      <c r="AQ587" s="310"/>
      <c r="AR587" s="207"/>
      <c r="AS587" s="207"/>
      <c r="AT587" s="207"/>
      <c r="AU587" s="207"/>
      <c r="AV587" s="207"/>
      <c r="AW587" s="207"/>
      <c r="AX587" s="207"/>
      <c r="AY587" s="207"/>
      <c r="AZ587" s="207"/>
      <c r="BA587" s="207"/>
      <c r="BB587" s="207"/>
      <c r="BC587" s="207"/>
      <c r="BD587" s="207"/>
      <c r="BE587" s="207"/>
      <c r="BF587" s="207"/>
      <c r="BG587" s="300"/>
      <c r="BH587" s="300"/>
      <c r="BI587" s="299"/>
      <c r="BJ587" s="246"/>
      <c r="BK587" s="255"/>
      <c r="BL587" s="213"/>
      <c r="BM587" s="213"/>
      <c r="BN587" s="322"/>
      <c r="BO587" s="321"/>
      <c r="BY587" s="254"/>
      <c r="DN587" s="284"/>
      <c r="DO587" s="283"/>
      <c r="DP587" s="278"/>
      <c r="DQ587" s="282"/>
      <c r="DR587" s="281"/>
      <c r="DS587" s="280"/>
      <c r="DT587" s="279"/>
      <c r="DU587" s="278"/>
      <c r="DV587" s="194"/>
    </row>
    <row r="588" spans="1:126" ht="18.75">
      <c r="A588" s="322"/>
      <c r="B588" s="226" t="s">
        <v>10674</v>
      </c>
      <c r="C588" s="226" t="s">
        <v>10673</v>
      </c>
      <c r="D588" s="225" t="s">
        <v>10672</v>
      </c>
      <c r="E588" s="224" t="str">
        <f t="shared" si="59"/>
        <v>716775</v>
      </c>
      <c r="F588" s="322" t="s">
        <v>6068</v>
      </c>
      <c r="G588" s="220" t="s">
        <v>10668</v>
      </c>
      <c r="H588" s="223" t="s">
        <v>10667</v>
      </c>
      <c r="I588" s="223" t="s">
        <v>7680</v>
      </c>
      <c r="J588" s="225">
        <v>1</v>
      </c>
      <c r="K588" s="302">
        <v>14000</v>
      </c>
      <c r="L588" s="232">
        <f t="shared" si="56"/>
        <v>15400.000000000002</v>
      </c>
      <c r="M588" s="351" t="s">
        <v>1434</v>
      </c>
      <c r="N588" s="229"/>
      <c r="O588" s="229"/>
      <c r="P588" s="245"/>
      <c r="Q588" s="312"/>
      <c r="R588" s="382"/>
      <c r="S588" s="242"/>
      <c r="T588" s="618" t="s">
        <v>8311</v>
      </c>
      <c r="U588" s="303"/>
      <c r="V588" s="303"/>
      <c r="W588" s="303"/>
      <c r="X588" s="303"/>
      <c r="Y588" s="618"/>
      <c r="Z588" s="303"/>
      <c r="AA588" s="303"/>
      <c r="AB588" s="303"/>
      <c r="AC588" s="303"/>
      <c r="AD588" s="311"/>
      <c r="AE588" s="311"/>
      <c r="AF588" s="311"/>
      <c r="AG588" s="311"/>
      <c r="AH588" s="311"/>
      <c r="AJ588" s="286"/>
      <c r="AK588" s="213"/>
      <c r="AL588" s="311"/>
      <c r="AM588" s="311"/>
      <c r="AN588" s="311"/>
      <c r="AO588" s="311"/>
      <c r="AP588" s="229"/>
      <c r="AQ588" s="310"/>
      <c r="AR588" s="207"/>
      <c r="AS588" s="207"/>
      <c r="AT588" s="207"/>
      <c r="AU588" s="207"/>
      <c r="AV588" s="207"/>
      <c r="AW588" s="207"/>
      <c r="AX588" s="207"/>
      <c r="AY588" s="207"/>
      <c r="AZ588" s="207"/>
      <c r="BA588" s="207"/>
      <c r="BB588" s="207"/>
      <c r="BC588" s="207"/>
      <c r="BD588" s="207"/>
      <c r="BE588" s="207"/>
      <c r="BF588" s="207"/>
      <c r="BG588" s="300"/>
      <c r="BH588" s="300"/>
      <c r="BI588" s="299"/>
      <c r="BJ588" s="246"/>
      <c r="BK588" s="255"/>
      <c r="BL588" s="213"/>
      <c r="BM588" s="213"/>
      <c r="BN588" s="322"/>
      <c r="BO588" s="321"/>
      <c r="BY588" s="254"/>
      <c r="DN588" s="284"/>
      <c r="DO588" s="283"/>
      <c r="DP588" s="278"/>
      <c r="DQ588" s="282"/>
      <c r="DR588" s="281"/>
      <c r="DS588" s="280"/>
      <c r="DT588" s="279"/>
      <c r="DU588" s="278"/>
      <c r="DV588" s="194"/>
    </row>
    <row r="589" spans="1:126" ht="18.75">
      <c r="A589" s="322"/>
      <c r="B589" s="226" t="s">
        <v>10671</v>
      </c>
      <c r="C589" s="226" t="s">
        <v>10670</v>
      </c>
      <c r="D589" s="225" t="s">
        <v>10669</v>
      </c>
      <c r="E589" s="224" t="str">
        <f t="shared" si="59"/>
        <v>716768</v>
      </c>
      <c r="F589" s="322" t="s">
        <v>6068</v>
      </c>
      <c r="G589" s="220" t="s">
        <v>10668</v>
      </c>
      <c r="H589" s="223" t="s">
        <v>10667</v>
      </c>
      <c r="I589" s="223" t="s">
        <v>956</v>
      </c>
      <c r="J589" s="225">
        <v>1</v>
      </c>
      <c r="K589" s="302">
        <v>14000</v>
      </c>
      <c r="L589" s="232">
        <f t="shared" si="56"/>
        <v>15400.000000000002</v>
      </c>
      <c r="M589" s="351" t="s">
        <v>1434</v>
      </c>
      <c r="N589" s="229"/>
      <c r="O589" s="229"/>
      <c r="P589" s="245"/>
      <c r="Q589" s="312"/>
      <c r="R589" s="382"/>
      <c r="S589" s="242"/>
      <c r="T589" s="618" t="s">
        <v>8311</v>
      </c>
      <c r="U589" s="303"/>
      <c r="V589" s="303"/>
      <c r="W589" s="303"/>
      <c r="X589" s="303"/>
      <c r="Y589" s="618"/>
      <c r="Z589" s="303"/>
      <c r="AA589" s="303"/>
      <c r="AB589" s="303"/>
      <c r="AC589" s="303"/>
      <c r="AD589" s="311"/>
      <c r="AE589" s="311"/>
      <c r="AF589" s="311"/>
      <c r="AG589" s="311"/>
      <c r="AH589" s="311"/>
      <c r="AJ589" s="286"/>
      <c r="AK589" s="213"/>
      <c r="AL589" s="311"/>
      <c r="AM589" s="311"/>
      <c r="AN589" s="311"/>
      <c r="AO589" s="311"/>
      <c r="AP589" s="229"/>
      <c r="AQ589" s="310"/>
      <c r="AR589" s="207"/>
      <c r="AS589" s="207"/>
      <c r="AT589" s="207"/>
      <c r="AU589" s="207"/>
      <c r="AV589" s="207"/>
      <c r="AW589" s="207"/>
      <c r="AX589" s="207"/>
      <c r="AY589" s="207"/>
      <c r="AZ589" s="207"/>
      <c r="BA589" s="207"/>
      <c r="BB589" s="207"/>
      <c r="BC589" s="207"/>
      <c r="BD589" s="207"/>
      <c r="BE589" s="207"/>
      <c r="BF589" s="207"/>
      <c r="BG589" s="300"/>
      <c r="BH589" s="300"/>
      <c r="BI589" s="299"/>
      <c r="BJ589" s="246"/>
      <c r="BK589" s="255"/>
      <c r="BL589" s="213"/>
      <c r="BM589" s="213"/>
      <c r="BN589" s="322"/>
      <c r="BO589" s="321"/>
      <c r="BY589" s="254"/>
      <c r="DN589" s="284"/>
      <c r="DO589" s="283"/>
      <c r="DP589" s="278"/>
      <c r="DQ589" s="282"/>
      <c r="DR589" s="281"/>
      <c r="DS589" s="280"/>
      <c r="DT589" s="279"/>
      <c r="DU589" s="278"/>
      <c r="DV589" s="194"/>
    </row>
    <row r="590" spans="1:126" ht="18.75">
      <c r="A590" s="322"/>
      <c r="B590" s="226" t="s">
        <v>10666</v>
      </c>
      <c r="C590" s="226" t="s">
        <v>10665</v>
      </c>
      <c r="D590" s="225" t="s">
        <v>10664</v>
      </c>
      <c r="E590" s="224" t="str">
        <f t="shared" si="59"/>
        <v>716898</v>
      </c>
      <c r="F590" s="322" t="s">
        <v>10577</v>
      </c>
      <c r="G590" s="220" t="s">
        <v>10663</v>
      </c>
      <c r="H590" s="223" t="s">
        <v>10628</v>
      </c>
      <c r="I590" s="223"/>
      <c r="J590" s="225">
        <v>1</v>
      </c>
      <c r="K590" s="302">
        <v>14000</v>
      </c>
      <c r="L590" s="232">
        <f t="shared" si="56"/>
        <v>15400.000000000002</v>
      </c>
      <c r="M590" s="351" t="s">
        <v>1434</v>
      </c>
      <c r="N590" s="229"/>
      <c r="O590" s="229"/>
      <c r="P590" s="245"/>
      <c r="Q590" s="312"/>
      <c r="R590" s="382"/>
      <c r="S590" s="242"/>
      <c r="T590" s="618" t="s">
        <v>8311</v>
      </c>
      <c r="U590" s="303"/>
      <c r="V590" s="303"/>
      <c r="W590" s="303"/>
      <c r="X590" s="303"/>
      <c r="Y590" s="618"/>
      <c r="Z590" s="303"/>
      <c r="AA590" s="303"/>
      <c r="AB590" s="303"/>
      <c r="AC590" s="303"/>
      <c r="AD590" s="311"/>
      <c r="AE590" s="311"/>
      <c r="AF590" s="311"/>
      <c r="AG590" s="311"/>
      <c r="AH590" s="311"/>
      <c r="AJ590" s="286"/>
      <c r="AK590" s="213"/>
      <c r="AL590" s="311"/>
      <c r="AM590" s="311"/>
      <c r="AN590" s="311"/>
      <c r="AO590" s="311"/>
      <c r="AP590" s="229"/>
      <c r="AQ590" s="310"/>
      <c r="AR590" s="207"/>
      <c r="AS590" s="207"/>
      <c r="AT590" s="207"/>
      <c r="AU590" s="207"/>
      <c r="AV590" s="207"/>
      <c r="AW590" s="207"/>
      <c r="AX590" s="207"/>
      <c r="AY590" s="207"/>
      <c r="AZ590" s="207"/>
      <c r="BA590" s="207"/>
      <c r="BB590" s="207"/>
      <c r="BC590" s="207"/>
      <c r="BD590" s="207"/>
      <c r="BE590" s="207"/>
      <c r="BF590" s="207"/>
      <c r="BG590" s="300"/>
      <c r="BH590" s="300"/>
      <c r="BI590" s="299"/>
      <c r="BJ590" s="246"/>
      <c r="BK590" s="255"/>
      <c r="BL590" s="213"/>
      <c r="BM590" s="213"/>
      <c r="BN590" s="322"/>
      <c r="BO590" s="321"/>
      <c r="BY590" s="254"/>
      <c r="DN590" s="284"/>
      <c r="DO590" s="283"/>
      <c r="DP590" s="278"/>
      <c r="DQ590" s="282"/>
      <c r="DR590" s="281"/>
      <c r="DS590" s="280"/>
      <c r="DT590" s="279"/>
      <c r="DU590" s="278"/>
      <c r="DV590" s="194"/>
    </row>
    <row r="591" spans="1:126" ht="18.75">
      <c r="A591" s="322"/>
      <c r="B591" s="226" t="s">
        <v>10662</v>
      </c>
      <c r="C591" s="226" t="s">
        <v>10661</v>
      </c>
      <c r="D591" s="225" t="s">
        <v>10660</v>
      </c>
      <c r="E591" s="224" t="str">
        <f t="shared" si="59"/>
        <v>716881</v>
      </c>
      <c r="F591" s="322" t="s">
        <v>10577</v>
      </c>
      <c r="G591" s="220" t="s">
        <v>10659</v>
      </c>
      <c r="H591" s="223" t="s">
        <v>10628</v>
      </c>
      <c r="I591" s="223"/>
      <c r="J591" s="225">
        <v>1</v>
      </c>
      <c r="K591" s="302">
        <v>14000</v>
      </c>
      <c r="L591" s="232">
        <f t="shared" si="56"/>
        <v>15400.000000000002</v>
      </c>
      <c r="M591" s="351" t="s">
        <v>1434</v>
      </c>
      <c r="N591" s="229"/>
      <c r="O591" s="229"/>
      <c r="P591" s="245"/>
      <c r="Q591" s="312"/>
      <c r="R591" s="382"/>
      <c r="S591" s="242"/>
      <c r="T591" s="618" t="s">
        <v>8311</v>
      </c>
      <c r="U591" s="303"/>
      <c r="V591" s="303"/>
      <c r="W591" s="303"/>
      <c r="X591" s="303"/>
      <c r="Y591" s="618"/>
      <c r="Z591" s="303"/>
      <c r="AA591" s="303"/>
      <c r="AB591" s="303"/>
      <c r="AC591" s="303"/>
      <c r="AD591" s="311"/>
      <c r="AE591" s="311"/>
      <c r="AF591" s="311"/>
      <c r="AG591" s="311"/>
      <c r="AH591" s="311"/>
      <c r="AJ591" s="286"/>
      <c r="AK591" s="213"/>
      <c r="AL591" s="311"/>
      <c r="AM591" s="311"/>
      <c r="AN591" s="311"/>
      <c r="AO591" s="311"/>
      <c r="AP591" s="229"/>
      <c r="AQ591" s="310"/>
      <c r="AR591" s="207"/>
      <c r="AS591" s="207"/>
      <c r="AT591" s="207"/>
      <c r="AU591" s="207"/>
      <c r="AV591" s="207"/>
      <c r="AW591" s="207"/>
      <c r="AX591" s="207"/>
      <c r="AY591" s="207"/>
      <c r="AZ591" s="207"/>
      <c r="BA591" s="207"/>
      <c r="BB591" s="207"/>
      <c r="BC591" s="207"/>
      <c r="BD591" s="207"/>
      <c r="BE591" s="207"/>
      <c r="BF591" s="207"/>
      <c r="BG591" s="300"/>
      <c r="BH591" s="300"/>
      <c r="BI591" s="299"/>
      <c r="BJ591" s="246"/>
      <c r="BK591" s="255"/>
      <c r="BL591" s="213"/>
      <c r="BM591" s="213"/>
      <c r="BN591" s="322"/>
      <c r="BO591" s="321"/>
      <c r="BY591" s="254"/>
      <c r="DN591" s="284"/>
      <c r="DO591" s="283"/>
      <c r="DP591" s="278"/>
      <c r="DQ591" s="282"/>
      <c r="DR591" s="281"/>
      <c r="DS591" s="280"/>
      <c r="DT591" s="279"/>
      <c r="DU591" s="278"/>
      <c r="DV591" s="194"/>
    </row>
    <row r="592" spans="1:126" ht="18.75">
      <c r="A592" s="322"/>
      <c r="B592" s="226" t="s">
        <v>10658</v>
      </c>
      <c r="C592" s="226" t="s">
        <v>10657</v>
      </c>
      <c r="D592" s="225" t="s">
        <v>10656</v>
      </c>
      <c r="E592" s="224" t="str">
        <f t="shared" si="59"/>
        <v>716911</v>
      </c>
      <c r="F592" s="322" t="s">
        <v>10577</v>
      </c>
      <c r="G592" s="220" t="s">
        <v>10655</v>
      </c>
      <c r="H592" s="223" t="s">
        <v>10628</v>
      </c>
      <c r="I592" s="223"/>
      <c r="J592" s="225">
        <v>1</v>
      </c>
      <c r="K592" s="302">
        <v>14000</v>
      </c>
      <c r="L592" s="232">
        <f t="shared" ref="L592:L655" si="60">K592*1.1</f>
        <v>15400.000000000002</v>
      </c>
      <c r="M592" s="351" t="s">
        <v>1434</v>
      </c>
      <c r="N592" s="229"/>
      <c r="O592" s="229"/>
      <c r="P592" s="245"/>
      <c r="Q592" s="312"/>
      <c r="R592" s="382"/>
      <c r="S592" s="242"/>
      <c r="T592" s="618" t="s">
        <v>8311</v>
      </c>
      <c r="U592" s="303"/>
      <c r="V592" s="303"/>
      <c r="W592" s="303"/>
      <c r="X592" s="303"/>
      <c r="Y592" s="618"/>
      <c r="Z592" s="303"/>
      <c r="AA592" s="303"/>
      <c r="AB592" s="303"/>
      <c r="AC592" s="303"/>
      <c r="AD592" s="311"/>
      <c r="AE592" s="311"/>
      <c r="AF592" s="311"/>
      <c r="AG592" s="311"/>
      <c r="AH592" s="311"/>
      <c r="AJ592" s="286"/>
      <c r="AK592" s="213"/>
      <c r="AL592" s="311"/>
      <c r="AM592" s="311"/>
      <c r="AN592" s="311"/>
      <c r="AO592" s="311"/>
      <c r="AP592" s="229"/>
      <c r="AQ592" s="310"/>
      <c r="AR592" s="207"/>
      <c r="AS592" s="207"/>
      <c r="AT592" s="207"/>
      <c r="AU592" s="207"/>
      <c r="AV592" s="207"/>
      <c r="AW592" s="207"/>
      <c r="AX592" s="207"/>
      <c r="AY592" s="207"/>
      <c r="AZ592" s="207"/>
      <c r="BA592" s="207"/>
      <c r="BB592" s="207"/>
      <c r="BC592" s="207"/>
      <c r="BD592" s="207"/>
      <c r="BE592" s="207"/>
      <c r="BF592" s="207"/>
      <c r="BG592" s="300"/>
      <c r="BH592" s="300"/>
      <c r="BI592" s="299"/>
      <c r="BJ592" s="246"/>
      <c r="BK592" s="255"/>
      <c r="BL592" s="213"/>
      <c r="BM592" s="213"/>
      <c r="BN592" s="322"/>
      <c r="BO592" s="321"/>
      <c r="BY592" s="254"/>
      <c r="DN592" s="284"/>
      <c r="DO592" s="283"/>
      <c r="DP592" s="278"/>
      <c r="DQ592" s="282"/>
      <c r="DR592" s="281"/>
      <c r="DS592" s="280"/>
      <c r="DT592" s="279"/>
      <c r="DU592" s="278"/>
      <c r="DV592" s="194"/>
    </row>
    <row r="593" spans="1:126" ht="18.75">
      <c r="A593" s="322"/>
      <c r="B593" s="226" t="s">
        <v>10654</v>
      </c>
      <c r="C593" s="226" t="s">
        <v>10653</v>
      </c>
      <c r="D593" s="225" t="s">
        <v>10652</v>
      </c>
      <c r="E593" s="224" t="str">
        <f t="shared" si="59"/>
        <v>716904</v>
      </c>
      <c r="F593" s="322" t="s">
        <v>10577</v>
      </c>
      <c r="G593" s="220" t="s">
        <v>10651</v>
      </c>
      <c r="H593" s="223" t="s">
        <v>10628</v>
      </c>
      <c r="I593" s="223"/>
      <c r="J593" s="225">
        <v>1</v>
      </c>
      <c r="K593" s="302">
        <v>14000</v>
      </c>
      <c r="L593" s="232">
        <f t="shared" si="60"/>
        <v>15400.000000000002</v>
      </c>
      <c r="M593" s="351" t="s">
        <v>1434</v>
      </c>
      <c r="N593" s="229"/>
      <c r="O593" s="229"/>
      <c r="P593" s="245"/>
      <c r="Q593" s="312"/>
      <c r="R593" s="382"/>
      <c r="S593" s="242"/>
      <c r="T593" s="618" t="s">
        <v>8311</v>
      </c>
      <c r="U593" s="303"/>
      <c r="V593" s="303"/>
      <c r="W593" s="303"/>
      <c r="X593" s="303"/>
      <c r="Y593" s="618"/>
      <c r="Z593" s="303"/>
      <c r="AA593" s="303"/>
      <c r="AB593" s="303"/>
      <c r="AC593" s="303"/>
      <c r="AD593" s="311"/>
      <c r="AE593" s="311"/>
      <c r="AF593" s="311"/>
      <c r="AG593" s="311"/>
      <c r="AH593" s="311"/>
      <c r="AJ593" s="286"/>
      <c r="AK593" s="213"/>
      <c r="AL593" s="311"/>
      <c r="AM593" s="311"/>
      <c r="AN593" s="311"/>
      <c r="AO593" s="311"/>
      <c r="AP593" s="229"/>
      <c r="AQ593" s="310"/>
      <c r="AR593" s="207"/>
      <c r="AS593" s="207"/>
      <c r="AT593" s="207"/>
      <c r="AU593" s="207"/>
      <c r="AV593" s="207"/>
      <c r="AW593" s="207"/>
      <c r="AX593" s="207"/>
      <c r="AY593" s="207"/>
      <c r="AZ593" s="207"/>
      <c r="BA593" s="207"/>
      <c r="BB593" s="207"/>
      <c r="BC593" s="207"/>
      <c r="BD593" s="207"/>
      <c r="BE593" s="207"/>
      <c r="BF593" s="207"/>
      <c r="BG593" s="300"/>
      <c r="BH593" s="300"/>
      <c r="BI593" s="299"/>
      <c r="BJ593" s="246"/>
      <c r="BK593" s="255"/>
      <c r="BL593" s="213"/>
      <c r="BM593" s="213"/>
      <c r="BN593" s="322"/>
      <c r="BO593" s="321"/>
      <c r="BY593" s="254"/>
      <c r="DN593" s="284"/>
      <c r="DO593" s="283"/>
      <c r="DP593" s="278"/>
      <c r="DQ593" s="282"/>
      <c r="DR593" s="281"/>
      <c r="DS593" s="280"/>
      <c r="DT593" s="279"/>
      <c r="DU593" s="278"/>
      <c r="DV593" s="194"/>
    </row>
    <row r="594" spans="1:126" ht="18.75">
      <c r="A594" s="322"/>
      <c r="B594" s="226" t="s">
        <v>10650</v>
      </c>
      <c r="C594" s="226" t="s">
        <v>10649</v>
      </c>
      <c r="D594" s="225" t="s">
        <v>10648</v>
      </c>
      <c r="E594" s="224" t="str">
        <f t="shared" si="59"/>
        <v>716935</v>
      </c>
      <c r="F594" s="322" t="s">
        <v>10577</v>
      </c>
      <c r="G594" s="220" t="s">
        <v>10606</v>
      </c>
      <c r="H594" s="223" t="s">
        <v>10628</v>
      </c>
      <c r="I594" s="223"/>
      <c r="J594" s="225">
        <v>1</v>
      </c>
      <c r="K594" s="302">
        <v>14000</v>
      </c>
      <c r="L594" s="232">
        <f t="shared" si="60"/>
        <v>15400.000000000002</v>
      </c>
      <c r="M594" s="351" t="s">
        <v>1434</v>
      </c>
      <c r="N594" s="229"/>
      <c r="O594" s="229"/>
      <c r="P594" s="245"/>
      <c r="Q594" s="312"/>
      <c r="R594" s="382"/>
      <c r="S594" s="242"/>
      <c r="T594" s="618" t="s">
        <v>8311</v>
      </c>
      <c r="U594" s="303"/>
      <c r="V594" s="303"/>
      <c r="W594" s="303"/>
      <c r="X594" s="303"/>
      <c r="Y594" s="618"/>
      <c r="Z594" s="303"/>
      <c r="AA594" s="303"/>
      <c r="AB594" s="303"/>
      <c r="AC594" s="303"/>
      <c r="AD594" s="311"/>
      <c r="AE594" s="311"/>
      <c r="AF594" s="311"/>
      <c r="AG594" s="311"/>
      <c r="AH594" s="311"/>
      <c r="AJ594" s="286"/>
      <c r="AK594" s="213"/>
      <c r="AL594" s="311"/>
      <c r="AM594" s="311"/>
      <c r="AN594" s="311"/>
      <c r="AO594" s="311"/>
      <c r="AP594" s="229"/>
      <c r="AQ594" s="310"/>
      <c r="AR594" s="207"/>
      <c r="AS594" s="207"/>
      <c r="AT594" s="207"/>
      <c r="AU594" s="207"/>
      <c r="AV594" s="207"/>
      <c r="AW594" s="207"/>
      <c r="AX594" s="207"/>
      <c r="AY594" s="207"/>
      <c r="AZ594" s="207"/>
      <c r="BA594" s="207"/>
      <c r="BB594" s="207"/>
      <c r="BC594" s="207"/>
      <c r="BD594" s="207"/>
      <c r="BE594" s="207"/>
      <c r="BF594" s="207"/>
      <c r="BG594" s="300"/>
      <c r="BH594" s="300"/>
      <c r="BI594" s="299"/>
      <c r="BJ594" s="246"/>
      <c r="BK594" s="255"/>
      <c r="BL594" s="213"/>
      <c r="BM594" s="213"/>
      <c r="BN594" s="322"/>
      <c r="BO594" s="321"/>
      <c r="BY594" s="254"/>
      <c r="DN594" s="284"/>
      <c r="DO594" s="283"/>
      <c r="DP594" s="278"/>
      <c r="DQ594" s="282"/>
      <c r="DR594" s="281"/>
      <c r="DS594" s="280"/>
      <c r="DT594" s="279"/>
      <c r="DU594" s="278"/>
      <c r="DV594" s="194"/>
    </row>
    <row r="595" spans="1:126" ht="18.75">
      <c r="A595" s="322"/>
      <c r="B595" s="226" t="s">
        <v>10647</v>
      </c>
      <c r="C595" s="226" t="s">
        <v>10646</v>
      </c>
      <c r="D595" s="225" t="s">
        <v>10645</v>
      </c>
      <c r="E595" s="224" t="str">
        <f t="shared" si="59"/>
        <v>716928</v>
      </c>
      <c r="F595" s="322" t="s">
        <v>10577</v>
      </c>
      <c r="G595" s="220" t="s">
        <v>10602</v>
      </c>
      <c r="H595" s="223" t="s">
        <v>10628</v>
      </c>
      <c r="I595" s="223"/>
      <c r="J595" s="225">
        <v>1</v>
      </c>
      <c r="K595" s="302">
        <v>14000</v>
      </c>
      <c r="L595" s="232">
        <f t="shared" si="60"/>
        <v>15400.000000000002</v>
      </c>
      <c r="M595" s="351" t="s">
        <v>1434</v>
      </c>
      <c r="N595" s="229"/>
      <c r="O595" s="229"/>
      <c r="P595" s="245"/>
      <c r="Q595" s="312"/>
      <c r="R595" s="382"/>
      <c r="S595" s="242"/>
      <c r="T595" s="618" t="s">
        <v>8311</v>
      </c>
      <c r="U595" s="303"/>
      <c r="V595" s="303"/>
      <c r="W595" s="303"/>
      <c r="X595" s="303"/>
      <c r="Y595" s="618"/>
      <c r="Z595" s="303"/>
      <c r="AA595" s="303"/>
      <c r="AB595" s="303"/>
      <c r="AC595" s="303"/>
      <c r="AD595" s="311"/>
      <c r="AE595" s="311"/>
      <c r="AF595" s="311"/>
      <c r="AG595" s="311"/>
      <c r="AH595" s="311"/>
      <c r="AJ595" s="286"/>
      <c r="AK595" s="213"/>
      <c r="AL595" s="311"/>
      <c r="AM595" s="311"/>
      <c r="AN595" s="311"/>
      <c r="AO595" s="311"/>
      <c r="AP595" s="229"/>
      <c r="AQ595" s="310"/>
      <c r="AR595" s="207"/>
      <c r="AS595" s="207"/>
      <c r="AT595" s="207"/>
      <c r="AU595" s="207"/>
      <c r="AV595" s="207"/>
      <c r="AW595" s="207"/>
      <c r="AX595" s="207"/>
      <c r="AY595" s="207"/>
      <c r="AZ595" s="207"/>
      <c r="BA595" s="207"/>
      <c r="BB595" s="207"/>
      <c r="BC595" s="207"/>
      <c r="BD595" s="207"/>
      <c r="BE595" s="207"/>
      <c r="BF595" s="207"/>
      <c r="BG595" s="300"/>
      <c r="BH595" s="300"/>
      <c r="BI595" s="299"/>
      <c r="BJ595" s="246"/>
      <c r="BK595" s="255"/>
      <c r="BL595" s="213"/>
      <c r="BM595" s="213"/>
      <c r="BN595" s="322"/>
      <c r="BO595" s="321"/>
      <c r="BY595" s="254"/>
      <c r="DN595" s="284"/>
      <c r="DO595" s="283"/>
      <c r="DP595" s="278"/>
      <c r="DQ595" s="282"/>
      <c r="DR595" s="281"/>
      <c r="DS595" s="280"/>
      <c r="DT595" s="279"/>
      <c r="DU595" s="278"/>
      <c r="DV595" s="194"/>
    </row>
    <row r="596" spans="1:126" ht="18.75">
      <c r="A596" s="322"/>
      <c r="B596" s="226" t="s">
        <v>10644</v>
      </c>
      <c r="C596" s="226" t="s">
        <v>10643</v>
      </c>
      <c r="D596" s="225" t="s">
        <v>10642</v>
      </c>
      <c r="E596" s="224" t="str">
        <f t="shared" si="59"/>
        <v>716959</v>
      </c>
      <c r="F596" s="322" t="s">
        <v>10577</v>
      </c>
      <c r="G596" s="220" t="s">
        <v>10641</v>
      </c>
      <c r="H596" s="223" t="s">
        <v>10628</v>
      </c>
      <c r="I596" s="223"/>
      <c r="J596" s="225">
        <v>1</v>
      </c>
      <c r="K596" s="302">
        <v>14000</v>
      </c>
      <c r="L596" s="232">
        <f t="shared" si="60"/>
        <v>15400.000000000002</v>
      </c>
      <c r="M596" s="351" t="s">
        <v>1434</v>
      </c>
      <c r="N596" s="229"/>
      <c r="O596" s="229"/>
      <c r="P596" s="245"/>
      <c r="Q596" s="312"/>
      <c r="R596" s="382"/>
      <c r="S596" s="242"/>
      <c r="T596" s="618" t="s">
        <v>8311</v>
      </c>
      <c r="U596" s="303"/>
      <c r="V596" s="303"/>
      <c r="W596" s="303"/>
      <c r="X596" s="303"/>
      <c r="Y596" s="618"/>
      <c r="Z596" s="303"/>
      <c r="AA596" s="303"/>
      <c r="AB596" s="303"/>
      <c r="AC596" s="303"/>
      <c r="AD596" s="311"/>
      <c r="AE596" s="311"/>
      <c r="AF596" s="311"/>
      <c r="AG596" s="311"/>
      <c r="AH596" s="311"/>
      <c r="AJ596" s="286"/>
      <c r="AK596" s="213"/>
      <c r="AL596" s="311"/>
      <c r="AM596" s="311"/>
      <c r="AN596" s="311"/>
      <c r="AO596" s="311"/>
      <c r="AP596" s="229"/>
      <c r="AQ596" s="310"/>
      <c r="AR596" s="207"/>
      <c r="AS596" s="207"/>
      <c r="AT596" s="207"/>
      <c r="AU596" s="207"/>
      <c r="AV596" s="207"/>
      <c r="AW596" s="207"/>
      <c r="AX596" s="207"/>
      <c r="AY596" s="207"/>
      <c r="AZ596" s="207"/>
      <c r="BA596" s="207"/>
      <c r="BB596" s="207"/>
      <c r="BC596" s="207"/>
      <c r="BD596" s="207"/>
      <c r="BE596" s="207"/>
      <c r="BF596" s="207"/>
      <c r="BG596" s="300"/>
      <c r="BH596" s="300"/>
      <c r="BI596" s="299"/>
      <c r="BJ596" s="246"/>
      <c r="BK596" s="255"/>
      <c r="BL596" s="213"/>
      <c r="BM596" s="213"/>
      <c r="BN596" s="322"/>
      <c r="BO596" s="321"/>
      <c r="BY596" s="254"/>
      <c r="DN596" s="284"/>
      <c r="DO596" s="283"/>
      <c r="DP596" s="278"/>
      <c r="DQ596" s="282"/>
      <c r="DR596" s="281"/>
      <c r="DS596" s="280"/>
      <c r="DT596" s="279"/>
      <c r="DU596" s="278"/>
      <c r="DV596" s="194"/>
    </row>
    <row r="597" spans="1:126" ht="18.75">
      <c r="A597" s="322"/>
      <c r="B597" s="226" t="s">
        <v>10640</v>
      </c>
      <c r="C597" s="226" t="s">
        <v>10639</v>
      </c>
      <c r="D597" s="225" t="s">
        <v>10638</v>
      </c>
      <c r="E597" s="224" t="str">
        <f t="shared" si="59"/>
        <v>716942</v>
      </c>
      <c r="F597" s="322" t="s">
        <v>10577</v>
      </c>
      <c r="G597" s="220" t="s">
        <v>10637</v>
      </c>
      <c r="H597" s="223" t="s">
        <v>10628</v>
      </c>
      <c r="I597" s="223"/>
      <c r="J597" s="225">
        <v>1</v>
      </c>
      <c r="K597" s="302">
        <v>14000</v>
      </c>
      <c r="L597" s="232">
        <f t="shared" si="60"/>
        <v>15400.000000000002</v>
      </c>
      <c r="M597" s="351" t="s">
        <v>1434</v>
      </c>
      <c r="N597" s="229"/>
      <c r="O597" s="229"/>
      <c r="P597" s="245"/>
      <c r="Q597" s="312"/>
      <c r="R597" s="382"/>
      <c r="S597" s="242"/>
      <c r="T597" s="618" t="s">
        <v>8311</v>
      </c>
      <c r="U597" s="303"/>
      <c r="V597" s="303"/>
      <c r="W597" s="303"/>
      <c r="X597" s="303"/>
      <c r="Y597" s="618"/>
      <c r="Z597" s="303"/>
      <c r="AA597" s="303"/>
      <c r="AB597" s="303"/>
      <c r="AC597" s="303"/>
      <c r="AD597" s="311"/>
      <c r="AE597" s="311"/>
      <c r="AF597" s="311"/>
      <c r="AG597" s="311"/>
      <c r="AH597" s="311"/>
      <c r="AJ597" s="286"/>
      <c r="AK597" s="213"/>
      <c r="AL597" s="311"/>
      <c r="AM597" s="311"/>
      <c r="AN597" s="311"/>
      <c r="AO597" s="311"/>
      <c r="AP597" s="229"/>
      <c r="AQ597" s="310"/>
      <c r="AR597" s="207"/>
      <c r="AS597" s="207"/>
      <c r="AT597" s="207"/>
      <c r="AU597" s="207"/>
      <c r="AV597" s="207"/>
      <c r="AW597" s="207"/>
      <c r="AX597" s="207"/>
      <c r="AY597" s="207"/>
      <c r="AZ597" s="207"/>
      <c r="BA597" s="207"/>
      <c r="BB597" s="207"/>
      <c r="BC597" s="207"/>
      <c r="BD597" s="207"/>
      <c r="BE597" s="207"/>
      <c r="BF597" s="207"/>
      <c r="BG597" s="300"/>
      <c r="BH597" s="300"/>
      <c r="BI597" s="299"/>
      <c r="BJ597" s="246"/>
      <c r="BK597" s="255"/>
      <c r="BL597" s="213"/>
      <c r="BM597" s="213"/>
      <c r="BN597" s="322"/>
      <c r="BO597" s="321"/>
      <c r="BY597" s="254"/>
      <c r="DN597" s="284"/>
      <c r="DO597" s="283"/>
      <c r="DP597" s="278"/>
      <c r="DQ597" s="282"/>
      <c r="DR597" s="281"/>
      <c r="DS597" s="280"/>
      <c r="DT597" s="279"/>
      <c r="DU597" s="278"/>
      <c r="DV597" s="194"/>
    </row>
    <row r="598" spans="1:126" ht="18.75">
      <c r="A598" s="322"/>
      <c r="B598" s="226" t="s">
        <v>10636</v>
      </c>
      <c r="C598" s="226" t="s">
        <v>10635</v>
      </c>
      <c r="D598" s="225" t="s">
        <v>10634</v>
      </c>
      <c r="E598" s="224" t="str">
        <f t="shared" si="59"/>
        <v>716973</v>
      </c>
      <c r="F598" s="322" t="s">
        <v>10577</v>
      </c>
      <c r="G598" s="220" t="s">
        <v>10633</v>
      </c>
      <c r="H598" s="223" t="s">
        <v>10628</v>
      </c>
      <c r="I598" s="223"/>
      <c r="J598" s="225">
        <v>1</v>
      </c>
      <c r="K598" s="302">
        <v>14000</v>
      </c>
      <c r="L598" s="232">
        <f t="shared" si="60"/>
        <v>15400.000000000002</v>
      </c>
      <c r="M598" s="351" t="s">
        <v>1434</v>
      </c>
      <c r="N598" s="229"/>
      <c r="O598" s="229"/>
      <c r="P598" s="245"/>
      <c r="Q598" s="312"/>
      <c r="R598" s="382"/>
      <c r="S598" s="242"/>
      <c r="T598" s="618" t="s">
        <v>8311</v>
      </c>
      <c r="U598" s="303"/>
      <c r="V598" s="303"/>
      <c r="W598" s="303"/>
      <c r="X598" s="303"/>
      <c r="Y598" s="618"/>
      <c r="Z598" s="303"/>
      <c r="AA598" s="303"/>
      <c r="AB598" s="303"/>
      <c r="AC598" s="303"/>
      <c r="AD598" s="311"/>
      <c r="AE598" s="311"/>
      <c r="AF598" s="311"/>
      <c r="AG598" s="311"/>
      <c r="AH598" s="311"/>
      <c r="AJ598" s="286"/>
      <c r="AK598" s="213"/>
      <c r="AL598" s="311"/>
      <c r="AM598" s="311"/>
      <c r="AN598" s="311"/>
      <c r="AO598" s="311"/>
      <c r="AP598" s="229"/>
      <c r="AQ598" s="310"/>
      <c r="AR598" s="207"/>
      <c r="AS598" s="207"/>
      <c r="AT598" s="207"/>
      <c r="AU598" s="207"/>
      <c r="AV598" s="207"/>
      <c r="AW598" s="207"/>
      <c r="AX598" s="207"/>
      <c r="AY598" s="207"/>
      <c r="AZ598" s="207"/>
      <c r="BA598" s="207"/>
      <c r="BB598" s="207"/>
      <c r="BC598" s="207"/>
      <c r="BD598" s="207"/>
      <c r="BE598" s="207"/>
      <c r="BF598" s="207"/>
      <c r="BG598" s="300"/>
      <c r="BH598" s="300"/>
      <c r="BI598" s="299"/>
      <c r="BJ598" s="246"/>
      <c r="BK598" s="255"/>
      <c r="BL598" s="213"/>
      <c r="BM598" s="213"/>
      <c r="BN598" s="322"/>
      <c r="BO598" s="321"/>
      <c r="BY598" s="254"/>
      <c r="DN598" s="284"/>
      <c r="DO598" s="283"/>
      <c r="DP598" s="278"/>
      <c r="DQ598" s="282"/>
      <c r="DR598" s="281"/>
      <c r="DS598" s="280"/>
      <c r="DT598" s="279"/>
      <c r="DU598" s="278"/>
      <c r="DV598" s="194"/>
    </row>
    <row r="599" spans="1:126" ht="18.75">
      <c r="A599" s="322"/>
      <c r="B599" s="226" t="s">
        <v>10632</v>
      </c>
      <c r="C599" s="226" t="s">
        <v>10631</v>
      </c>
      <c r="D599" s="225" t="s">
        <v>10630</v>
      </c>
      <c r="E599" s="224" t="str">
        <f t="shared" si="59"/>
        <v>716966</v>
      </c>
      <c r="F599" s="322" t="s">
        <v>10577</v>
      </c>
      <c r="G599" s="220" t="s">
        <v>10629</v>
      </c>
      <c r="H599" s="223" t="s">
        <v>10628</v>
      </c>
      <c r="I599" s="223"/>
      <c r="J599" s="225">
        <v>1</v>
      </c>
      <c r="K599" s="302">
        <v>14000</v>
      </c>
      <c r="L599" s="232">
        <f t="shared" si="60"/>
        <v>15400.000000000002</v>
      </c>
      <c r="M599" s="351" t="s">
        <v>1434</v>
      </c>
      <c r="N599" s="229"/>
      <c r="O599" s="229"/>
      <c r="P599" s="245"/>
      <c r="Q599" s="312"/>
      <c r="R599" s="382"/>
      <c r="S599" s="242"/>
      <c r="T599" s="618" t="s">
        <v>8311</v>
      </c>
      <c r="U599" s="303"/>
      <c r="V599" s="303"/>
      <c r="W599" s="303"/>
      <c r="X599" s="303"/>
      <c r="Y599" s="618"/>
      <c r="Z599" s="303"/>
      <c r="AA599" s="303"/>
      <c r="AB599" s="303"/>
      <c r="AC599" s="303"/>
      <c r="AD599" s="311"/>
      <c r="AE599" s="311"/>
      <c r="AF599" s="311"/>
      <c r="AG599" s="311"/>
      <c r="AH599" s="311"/>
      <c r="AJ599" s="286"/>
      <c r="AK599" s="213"/>
      <c r="AL599" s="311"/>
      <c r="AM599" s="311"/>
      <c r="AN599" s="311"/>
      <c r="AO599" s="311"/>
      <c r="AP599" s="229"/>
      <c r="AQ599" s="310"/>
      <c r="AR599" s="207"/>
      <c r="AS599" s="207"/>
      <c r="AT599" s="207"/>
      <c r="AU599" s="207"/>
      <c r="AV599" s="207"/>
      <c r="AW599" s="207"/>
      <c r="AX599" s="207"/>
      <c r="AY599" s="207"/>
      <c r="AZ599" s="207"/>
      <c r="BA599" s="207"/>
      <c r="BB599" s="207"/>
      <c r="BC599" s="207"/>
      <c r="BD599" s="207"/>
      <c r="BE599" s="207"/>
      <c r="BF599" s="207"/>
      <c r="BG599" s="300"/>
      <c r="BH599" s="300"/>
      <c r="BI599" s="299"/>
      <c r="BJ599" s="246"/>
      <c r="BK599" s="255"/>
      <c r="BL599" s="213"/>
      <c r="BM599" s="213"/>
      <c r="BN599" s="322"/>
      <c r="BO599" s="321"/>
      <c r="BY599" s="254"/>
      <c r="DN599" s="284"/>
      <c r="DO599" s="283"/>
      <c r="DP599" s="278"/>
      <c r="DQ599" s="282"/>
      <c r="DR599" s="281"/>
      <c r="DS599" s="280"/>
      <c r="DT599" s="279"/>
      <c r="DU599" s="278"/>
      <c r="DV599" s="194"/>
    </row>
    <row r="600" spans="1:126" ht="18.75">
      <c r="A600" s="322"/>
      <c r="B600" s="226" t="s">
        <v>10627</v>
      </c>
      <c r="C600" s="226" t="s">
        <v>10626</v>
      </c>
      <c r="D600" s="225" t="s">
        <v>10625</v>
      </c>
      <c r="E600" s="224" t="str">
        <f t="shared" si="59"/>
        <v>716997</v>
      </c>
      <c r="F600" s="322" t="s">
        <v>10577</v>
      </c>
      <c r="G600" s="220" t="s">
        <v>10624</v>
      </c>
      <c r="H600" s="223" t="s">
        <v>10619</v>
      </c>
      <c r="I600" s="223"/>
      <c r="J600" s="225">
        <v>1</v>
      </c>
      <c r="K600" s="302">
        <v>14000</v>
      </c>
      <c r="L600" s="232">
        <f t="shared" si="60"/>
        <v>15400.000000000002</v>
      </c>
      <c r="M600" s="351" t="s">
        <v>1434</v>
      </c>
      <c r="N600" s="229"/>
      <c r="O600" s="229"/>
      <c r="P600" s="245"/>
      <c r="Q600" s="312"/>
      <c r="R600" s="382"/>
      <c r="S600" s="242"/>
      <c r="T600" s="618" t="s">
        <v>8311</v>
      </c>
      <c r="U600" s="303"/>
      <c r="V600" s="303"/>
      <c r="W600" s="303"/>
      <c r="X600" s="303"/>
      <c r="Y600" s="618"/>
      <c r="Z600" s="303"/>
      <c r="AA600" s="303"/>
      <c r="AB600" s="303"/>
      <c r="AC600" s="303"/>
      <c r="AD600" s="311"/>
      <c r="AE600" s="311"/>
      <c r="AF600" s="311"/>
      <c r="AG600" s="311"/>
      <c r="AH600" s="311"/>
      <c r="AJ600" s="286"/>
      <c r="AK600" s="213"/>
      <c r="AL600" s="311"/>
      <c r="AM600" s="311"/>
      <c r="AN600" s="311"/>
      <c r="AO600" s="311"/>
      <c r="AP600" s="229"/>
      <c r="AQ600" s="310"/>
      <c r="AR600" s="207"/>
      <c r="AS600" s="207"/>
      <c r="AT600" s="207"/>
      <c r="AU600" s="207"/>
      <c r="AV600" s="207"/>
      <c r="AW600" s="207"/>
      <c r="AX600" s="207"/>
      <c r="AY600" s="207"/>
      <c r="AZ600" s="207"/>
      <c r="BA600" s="207"/>
      <c r="BB600" s="207"/>
      <c r="BC600" s="207"/>
      <c r="BD600" s="207"/>
      <c r="BE600" s="207"/>
      <c r="BF600" s="207"/>
      <c r="BG600" s="300"/>
      <c r="BH600" s="300"/>
      <c r="BI600" s="299"/>
      <c r="BJ600" s="246"/>
      <c r="BK600" s="255"/>
      <c r="BL600" s="213"/>
      <c r="BM600" s="213"/>
      <c r="BN600" s="322"/>
      <c r="BO600" s="321"/>
      <c r="BY600" s="254"/>
      <c r="DN600" s="284"/>
      <c r="DO600" s="283"/>
      <c r="DP600" s="278"/>
      <c r="DQ600" s="282"/>
      <c r="DR600" s="281"/>
      <c r="DS600" s="280"/>
      <c r="DT600" s="279"/>
      <c r="DU600" s="278"/>
      <c r="DV600" s="194"/>
    </row>
    <row r="601" spans="1:126" ht="18.75">
      <c r="A601" s="322"/>
      <c r="B601" s="226" t="s">
        <v>10623</v>
      </c>
      <c r="C601" s="226" t="s">
        <v>10622</v>
      </c>
      <c r="D601" s="225" t="s">
        <v>10621</v>
      </c>
      <c r="E601" s="224" t="str">
        <f t="shared" ref="E601:E632" si="61">MID(D601,9,10)</f>
        <v>716980</v>
      </c>
      <c r="F601" s="322" t="s">
        <v>10577</v>
      </c>
      <c r="G601" s="220" t="s">
        <v>10620</v>
      </c>
      <c r="H601" s="223" t="s">
        <v>10619</v>
      </c>
      <c r="I601" s="223"/>
      <c r="J601" s="225">
        <v>1</v>
      </c>
      <c r="K601" s="302">
        <v>14000</v>
      </c>
      <c r="L601" s="232">
        <f t="shared" si="60"/>
        <v>15400.000000000002</v>
      </c>
      <c r="M601" s="351" t="s">
        <v>1434</v>
      </c>
      <c r="N601" s="229"/>
      <c r="O601" s="229"/>
      <c r="P601" s="245"/>
      <c r="Q601" s="312"/>
      <c r="R601" s="382"/>
      <c r="S601" s="242"/>
      <c r="T601" s="618" t="s">
        <v>8311</v>
      </c>
      <c r="U601" s="303"/>
      <c r="V601" s="303"/>
      <c r="W601" s="303"/>
      <c r="X601" s="303"/>
      <c r="Y601" s="618"/>
      <c r="Z601" s="303"/>
      <c r="AA601" s="303"/>
      <c r="AB601" s="303"/>
      <c r="AC601" s="303"/>
      <c r="AD601" s="311"/>
      <c r="AE601" s="311"/>
      <c r="AF601" s="311"/>
      <c r="AG601" s="311"/>
      <c r="AH601" s="311"/>
      <c r="AJ601" s="286"/>
      <c r="AK601" s="213"/>
      <c r="AL601" s="311"/>
      <c r="AM601" s="311"/>
      <c r="AN601" s="311"/>
      <c r="AO601" s="311"/>
      <c r="AP601" s="229"/>
      <c r="AQ601" s="310"/>
      <c r="AR601" s="207"/>
      <c r="AS601" s="207"/>
      <c r="AT601" s="207"/>
      <c r="AU601" s="207"/>
      <c r="AV601" s="207"/>
      <c r="AW601" s="207"/>
      <c r="AX601" s="207"/>
      <c r="AY601" s="207"/>
      <c r="AZ601" s="207"/>
      <c r="BA601" s="207"/>
      <c r="BB601" s="207"/>
      <c r="BC601" s="207"/>
      <c r="BD601" s="207"/>
      <c r="BE601" s="207"/>
      <c r="BF601" s="207"/>
      <c r="BG601" s="300"/>
      <c r="BH601" s="300"/>
      <c r="BI601" s="299"/>
      <c r="BJ601" s="246"/>
      <c r="BK601" s="255"/>
      <c r="BL601" s="213"/>
      <c r="BM601" s="213"/>
      <c r="BN601" s="322"/>
      <c r="BO601" s="321"/>
      <c r="BY601" s="254"/>
      <c r="DN601" s="284"/>
      <c r="DO601" s="283"/>
      <c r="DP601" s="278"/>
      <c r="DQ601" s="282"/>
      <c r="DR601" s="281"/>
      <c r="DS601" s="280"/>
      <c r="DT601" s="279"/>
      <c r="DU601" s="278"/>
      <c r="DV601" s="194"/>
    </row>
    <row r="602" spans="1:126" ht="18.75">
      <c r="A602" s="322"/>
      <c r="B602" s="226" t="s">
        <v>10618</v>
      </c>
      <c r="C602" s="226" t="s">
        <v>10617</v>
      </c>
      <c r="D602" s="225" t="s">
        <v>10616</v>
      </c>
      <c r="E602" s="224" t="str">
        <f t="shared" si="61"/>
        <v>717017</v>
      </c>
      <c r="F602" s="322" t="s">
        <v>10577</v>
      </c>
      <c r="G602" s="220" t="s">
        <v>10615</v>
      </c>
      <c r="H602" s="223" t="s">
        <v>10610</v>
      </c>
      <c r="I602" s="223"/>
      <c r="J602" s="225">
        <v>1</v>
      </c>
      <c r="K602" s="302">
        <v>14000</v>
      </c>
      <c r="L602" s="232">
        <f t="shared" si="60"/>
        <v>15400.000000000002</v>
      </c>
      <c r="M602" s="351" t="s">
        <v>1434</v>
      </c>
      <c r="N602" s="229"/>
      <c r="O602" s="229"/>
      <c r="P602" s="245"/>
      <c r="Q602" s="312"/>
      <c r="R602" s="382"/>
      <c r="S602" s="242"/>
      <c r="T602" s="618" t="s">
        <v>8311</v>
      </c>
      <c r="U602" s="303"/>
      <c r="V602" s="303"/>
      <c r="W602" s="303"/>
      <c r="X602" s="303"/>
      <c r="Y602" s="618"/>
      <c r="Z602" s="303"/>
      <c r="AA602" s="303"/>
      <c r="AB602" s="303"/>
      <c r="AC602" s="303"/>
      <c r="AD602" s="311"/>
      <c r="AE602" s="311"/>
      <c r="AF602" s="311"/>
      <c r="AG602" s="311"/>
      <c r="AH602" s="311"/>
      <c r="AJ602" s="286"/>
      <c r="AK602" s="213"/>
      <c r="AL602" s="311"/>
      <c r="AM602" s="311"/>
      <c r="AN602" s="311"/>
      <c r="AO602" s="311"/>
      <c r="AP602" s="229"/>
      <c r="AQ602" s="310"/>
      <c r="AR602" s="207"/>
      <c r="AS602" s="207"/>
      <c r="AT602" s="207"/>
      <c r="AU602" s="207"/>
      <c r="AV602" s="207"/>
      <c r="AW602" s="207"/>
      <c r="AX602" s="207"/>
      <c r="AY602" s="207"/>
      <c r="AZ602" s="207"/>
      <c r="BA602" s="207"/>
      <c r="BB602" s="207"/>
      <c r="BC602" s="207"/>
      <c r="BD602" s="207"/>
      <c r="BE602" s="207"/>
      <c r="BF602" s="207"/>
      <c r="BG602" s="300"/>
      <c r="BH602" s="300"/>
      <c r="BI602" s="299"/>
      <c r="BJ602" s="246"/>
      <c r="BK602" s="255"/>
      <c r="BL602" s="213"/>
      <c r="BM602" s="213"/>
      <c r="BN602" s="322"/>
      <c r="BO602" s="321"/>
      <c r="BY602" s="254"/>
      <c r="DN602" s="284"/>
      <c r="DO602" s="283"/>
      <c r="DP602" s="278"/>
      <c r="DQ602" s="282"/>
      <c r="DR602" s="281"/>
      <c r="DS602" s="280"/>
      <c r="DT602" s="279"/>
      <c r="DU602" s="278"/>
      <c r="DV602" s="194"/>
    </row>
    <row r="603" spans="1:126" ht="18.75">
      <c r="A603" s="322"/>
      <c r="B603" s="226" t="s">
        <v>10614</v>
      </c>
      <c r="C603" s="226" t="s">
        <v>10613</v>
      </c>
      <c r="D603" s="225" t="s">
        <v>10612</v>
      </c>
      <c r="E603" s="224" t="str">
        <f t="shared" si="61"/>
        <v>717000</v>
      </c>
      <c r="F603" s="322" t="s">
        <v>10577</v>
      </c>
      <c r="G603" s="220" t="s">
        <v>10611</v>
      </c>
      <c r="H603" s="223" t="s">
        <v>10610</v>
      </c>
      <c r="I603" s="223"/>
      <c r="J603" s="225">
        <v>1</v>
      </c>
      <c r="K603" s="302">
        <v>14000</v>
      </c>
      <c r="L603" s="232">
        <f t="shared" si="60"/>
        <v>15400.000000000002</v>
      </c>
      <c r="M603" s="351" t="s">
        <v>1434</v>
      </c>
      <c r="N603" s="229"/>
      <c r="O603" s="229"/>
      <c r="P603" s="245"/>
      <c r="Q603" s="312"/>
      <c r="R603" s="382"/>
      <c r="S603" s="242"/>
      <c r="T603" s="618" t="s">
        <v>8311</v>
      </c>
      <c r="U603" s="303"/>
      <c r="V603" s="303"/>
      <c r="W603" s="303"/>
      <c r="X603" s="303"/>
      <c r="Y603" s="618"/>
      <c r="Z603" s="303"/>
      <c r="AA603" s="303"/>
      <c r="AB603" s="303"/>
      <c r="AC603" s="303"/>
      <c r="AD603" s="311"/>
      <c r="AE603" s="311"/>
      <c r="AF603" s="311"/>
      <c r="AG603" s="311"/>
      <c r="AH603" s="311"/>
      <c r="AJ603" s="286"/>
      <c r="AK603" s="213"/>
      <c r="AL603" s="311"/>
      <c r="AM603" s="311"/>
      <c r="AN603" s="311"/>
      <c r="AO603" s="311"/>
      <c r="AP603" s="229"/>
      <c r="AQ603" s="310"/>
      <c r="AR603" s="207"/>
      <c r="AS603" s="207"/>
      <c r="AT603" s="207"/>
      <c r="AU603" s="207"/>
      <c r="AV603" s="207"/>
      <c r="AW603" s="207"/>
      <c r="AX603" s="207"/>
      <c r="AY603" s="207"/>
      <c r="AZ603" s="207"/>
      <c r="BA603" s="207"/>
      <c r="BB603" s="207"/>
      <c r="BC603" s="207"/>
      <c r="BD603" s="207"/>
      <c r="BE603" s="207"/>
      <c r="BF603" s="207"/>
      <c r="BG603" s="300"/>
      <c r="BH603" s="300"/>
      <c r="BI603" s="299"/>
      <c r="BJ603" s="246"/>
      <c r="BK603" s="255"/>
      <c r="BL603" s="213"/>
      <c r="BM603" s="213"/>
      <c r="BN603" s="322"/>
      <c r="BO603" s="321"/>
      <c r="BY603" s="254"/>
      <c r="DN603" s="284"/>
      <c r="DO603" s="283"/>
      <c r="DP603" s="278"/>
      <c r="DQ603" s="282"/>
      <c r="DR603" s="281"/>
      <c r="DS603" s="280"/>
      <c r="DT603" s="279"/>
      <c r="DU603" s="278"/>
      <c r="DV603" s="194"/>
    </row>
    <row r="604" spans="1:126" ht="18.75">
      <c r="A604" s="322"/>
      <c r="B604" s="226" t="s">
        <v>10609</v>
      </c>
      <c r="C604" s="226" t="s">
        <v>10608</v>
      </c>
      <c r="D604" s="225" t="s">
        <v>10607</v>
      </c>
      <c r="E604" s="224" t="str">
        <f t="shared" si="61"/>
        <v>717031</v>
      </c>
      <c r="F604" s="322" t="s">
        <v>10577</v>
      </c>
      <c r="G604" s="220" t="s">
        <v>10606</v>
      </c>
      <c r="H604" s="223" t="s">
        <v>9263</v>
      </c>
      <c r="I604" s="223"/>
      <c r="J604" s="225">
        <v>1</v>
      </c>
      <c r="K604" s="302">
        <v>14000</v>
      </c>
      <c r="L604" s="232">
        <f t="shared" si="60"/>
        <v>15400.000000000002</v>
      </c>
      <c r="M604" s="351" t="s">
        <v>1434</v>
      </c>
      <c r="N604" s="229"/>
      <c r="O604" s="229"/>
      <c r="P604" s="245"/>
      <c r="Q604" s="312"/>
      <c r="R604" s="382"/>
      <c r="S604" s="242"/>
      <c r="T604" s="618" t="s">
        <v>8311</v>
      </c>
      <c r="U604" s="303"/>
      <c r="V604" s="303"/>
      <c r="W604" s="303"/>
      <c r="X604" s="303"/>
      <c r="Y604" s="618"/>
      <c r="Z604" s="303"/>
      <c r="AA604" s="303"/>
      <c r="AB604" s="303"/>
      <c r="AC604" s="303"/>
      <c r="AD604" s="311"/>
      <c r="AE604" s="311"/>
      <c r="AF604" s="311"/>
      <c r="AG604" s="311"/>
      <c r="AH604" s="311"/>
      <c r="AJ604" s="286"/>
      <c r="AK604" s="213"/>
      <c r="AL604" s="311"/>
      <c r="AM604" s="311"/>
      <c r="AN604" s="311"/>
      <c r="AO604" s="311"/>
      <c r="AP604" s="229"/>
      <c r="AQ604" s="310"/>
      <c r="AR604" s="207"/>
      <c r="AS604" s="207"/>
      <c r="AT604" s="207"/>
      <c r="AU604" s="207"/>
      <c r="AV604" s="207"/>
      <c r="AW604" s="207"/>
      <c r="AX604" s="207"/>
      <c r="AY604" s="207"/>
      <c r="AZ604" s="207"/>
      <c r="BA604" s="207"/>
      <c r="BB604" s="207"/>
      <c r="BC604" s="207"/>
      <c r="BD604" s="207"/>
      <c r="BE604" s="207"/>
      <c r="BF604" s="207"/>
      <c r="BG604" s="300"/>
      <c r="BH604" s="300"/>
      <c r="BI604" s="299"/>
      <c r="BJ604" s="246"/>
      <c r="BK604" s="255"/>
      <c r="BL604" s="213"/>
      <c r="BM604" s="213"/>
      <c r="BN604" s="322"/>
      <c r="BO604" s="321"/>
      <c r="BY604" s="254"/>
      <c r="DN604" s="284"/>
      <c r="DO604" s="283"/>
      <c r="DP604" s="278"/>
      <c r="DQ604" s="282"/>
      <c r="DR604" s="281"/>
      <c r="DS604" s="280"/>
      <c r="DT604" s="279"/>
      <c r="DU604" s="278"/>
      <c r="DV604" s="194"/>
    </row>
    <row r="605" spans="1:126" ht="18.75">
      <c r="A605" s="322"/>
      <c r="B605" s="226" t="s">
        <v>10605</v>
      </c>
      <c r="C605" s="226" t="s">
        <v>10604</v>
      </c>
      <c r="D605" s="225" t="s">
        <v>10603</v>
      </c>
      <c r="E605" s="224" t="str">
        <f t="shared" si="61"/>
        <v>717024</v>
      </c>
      <c r="F605" s="322" t="s">
        <v>10577</v>
      </c>
      <c r="G605" s="220" t="s">
        <v>10602</v>
      </c>
      <c r="H605" s="223" t="s">
        <v>9263</v>
      </c>
      <c r="I605" s="223"/>
      <c r="J605" s="225">
        <v>1</v>
      </c>
      <c r="K605" s="302">
        <v>14000</v>
      </c>
      <c r="L605" s="232">
        <f t="shared" si="60"/>
        <v>15400.000000000002</v>
      </c>
      <c r="M605" s="351" t="s">
        <v>1434</v>
      </c>
      <c r="N605" s="229"/>
      <c r="O605" s="229"/>
      <c r="P605" s="245"/>
      <c r="Q605" s="312"/>
      <c r="R605" s="382"/>
      <c r="S605" s="242"/>
      <c r="T605" s="618" t="s">
        <v>8311</v>
      </c>
      <c r="U605" s="303"/>
      <c r="V605" s="303"/>
      <c r="W605" s="303"/>
      <c r="X605" s="303"/>
      <c r="Y605" s="618"/>
      <c r="Z605" s="303"/>
      <c r="AA605" s="303"/>
      <c r="AB605" s="303"/>
      <c r="AC605" s="303"/>
      <c r="AD605" s="311"/>
      <c r="AE605" s="311"/>
      <c r="AF605" s="311"/>
      <c r="AG605" s="311"/>
      <c r="AH605" s="311"/>
      <c r="AJ605" s="286"/>
      <c r="AK605" s="213"/>
      <c r="AL605" s="311"/>
      <c r="AM605" s="311"/>
      <c r="AN605" s="311"/>
      <c r="AO605" s="311"/>
      <c r="AP605" s="229"/>
      <c r="AQ605" s="310"/>
      <c r="AR605" s="207"/>
      <c r="AS605" s="207"/>
      <c r="AT605" s="207"/>
      <c r="AU605" s="207"/>
      <c r="AV605" s="207"/>
      <c r="AW605" s="207"/>
      <c r="AX605" s="207"/>
      <c r="AY605" s="207"/>
      <c r="AZ605" s="207"/>
      <c r="BA605" s="207"/>
      <c r="BB605" s="207"/>
      <c r="BC605" s="207"/>
      <c r="BD605" s="207"/>
      <c r="BE605" s="207"/>
      <c r="BF605" s="207"/>
      <c r="BG605" s="300"/>
      <c r="BH605" s="300"/>
      <c r="BI605" s="299"/>
      <c r="BJ605" s="246"/>
      <c r="BK605" s="255"/>
      <c r="BL605" s="213"/>
      <c r="BM605" s="213"/>
      <c r="BN605" s="322"/>
      <c r="BO605" s="321"/>
      <c r="BY605" s="254"/>
      <c r="DN605" s="284"/>
      <c r="DO605" s="283"/>
      <c r="DP605" s="278"/>
      <c r="DQ605" s="282"/>
      <c r="DR605" s="281"/>
      <c r="DS605" s="280"/>
      <c r="DT605" s="279"/>
      <c r="DU605" s="278"/>
      <c r="DV605" s="194"/>
    </row>
    <row r="606" spans="1:126" ht="18.75">
      <c r="A606" s="322"/>
      <c r="B606" s="226" t="s">
        <v>10601</v>
      </c>
      <c r="C606" s="226" t="s">
        <v>10600</v>
      </c>
      <c r="D606" s="225" t="s">
        <v>10599</v>
      </c>
      <c r="E606" s="224" t="str">
        <f t="shared" si="61"/>
        <v>717055</v>
      </c>
      <c r="F606" s="322" t="s">
        <v>10577</v>
      </c>
      <c r="G606" s="220" t="s">
        <v>10598</v>
      </c>
      <c r="H606" s="223" t="s">
        <v>9263</v>
      </c>
      <c r="I606" s="223"/>
      <c r="J606" s="225">
        <v>1</v>
      </c>
      <c r="K606" s="302">
        <v>14000</v>
      </c>
      <c r="L606" s="232">
        <f t="shared" si="60"/>
        <v>15400.000000000002</v>
      </c>
      <c r="M606" s="351" t="s">
        <v>1434</v>
      </c>
      <c r="N606" s="229"/>
      <c r="O606" s="229"/>
      <c r="P606" s="245"/>
      <c r="Q606" s="312"/>
      <c r="R606" s="382"/>
      <c r="S606" s="242"/>
      <c r="T606" s="219" t="s">
        <v>9489</v>
      </c>
      <c r="U606" s="303"/>
      <c r="V606" s="303"/>
      <c r="W606" s="303"/>
      <c r="X606" s="303"/>
      <c r="Y606" s="219"/>
      <c r="Z606" s="303"/>
      <c r="AA606" s="303"/>
      <c r="AB606" s="303"/>
      <c r="AC606" s="303"/>
      <c r="AD606" s="311"/>
      <c r="AE606" s="311"/>
      <c r="AF606" s="311"/>
      <c r="AG606" s="311"/>
      <c r="AH606" s="311"/>
      <c r="AJ606" s="286"/>
      <c r="AK606" s="213"/>
      <c r="AL606" s="311"/>
      <c r="AM606" s="311"/>
      <c r="AN606" s="311"/>
      <c r="AO606" s="311"/>
      <c r="AP606" s="229"/>
      <c r="AQ606" s="310"/>
      <c r="AR606" s="207"/>
      <c r="AS606" s="207"/>
      <c r="AT606" s="207"/>
      <c r="AU606" s="207"/>
      <c r="AV606" s="207"/>
      <c r="AW606" s="207"/>
      <c r="AX606" s="207"/>
      <c r="AY606" s="207"/>
      <c r="AZ606" s="207"/>
      <c r="BA606" s="207"/>
      <c r="BB606" s="207"/>
      <c r="BC606" s="207"/>
      <c r="BD606" s="207"/>
      <c r="BE606" s="207"/>
      <c r="BF606" s="207"/>
      <c r="BG606" s="300"/>
      <c r="BH606" s="300"/>
      <c r="BI606" s="299"/>
      <c r="BJ606" s="246"/>
      <c r="BK606" s="255"/>
      <c r="BL606" s="213"/>
      <c r="BM606" s="213"/>
      <c r="BN606" s="322"/>
      <c r="BO606" s="321"/>
      <c r="BY606" s="254"/>
      <c r="DN606" s="284"/>
      <c r="DO606" s="283"/>
      <c r="DP606" s="278"/>
      <c r="DQ606" s="282"/>
      <c r="DR606" s="281"/>
      <c r="DS606" s="280"/>
      <c r="DT606" s="279"/>
      <c r="DU606" s="278"/>
      <c r="DV606" s="194"/>
    </row>
    <row r="607" spans="1:126" ht="18.75">
      <c r="A607" s="322"/>
      <c r="B607" s="226" t="s">
        <v>10597</v>
      </c>
      <c r="C607" s="226" t="s">
        <v>10596</v>
      </c>
      <c r="D607" s="225" t="s">
        <v>10595</v>
      </c>
      <c r="E607" s="224" t="str">
        <f t="shared" si="61"/>
        <v>717048</v>
      </c>
      <c r="F607" s="322" t="s">
        <v>10577</v>
      </c>
      <c r="G607" s="220" t="s">
        <v>10594</v>
      </c>
      <c r="H607" s="223" t="s">
        <v>9263</v>
      </c>
      <c r="I607" s="223"/>
      <c r="J607" s="225">
        <v>1</v>
      </c>
      <c r="K607" s="302">
        <v>14000</v>
      </c>
      <c r="L607" s="232">
        <f t="shared" si="60"/>
        <v>15400.000000000002</v>
      </c>
      <c r="M607" s="351" t="s">
        <v>1434</v>
      </c>
      <c r="N607" s="229"/>
      <c r="O607" s="229"/>
      <c r="P607" s="245"/>
      <c r="Q607" s="312"/>
      <c r="R607" s="382"/>
      <c r="S607" s="242"/>
      <c r="T607" s="219" t="s">
        <v>9489</v>
      </c>
      <c r="U607" s="303"/>
      <c r="V607" s="303"/>
      <c r="W607" s="303"/>
      <c r="X607" s="303"/>
      <c r="Y607" s="219"/>
      <c r="Z607" s="303"/>
      <c r="AA607" s="303"/>
      <c r="AB607" s="303"/>
      <c r="AC607" s="303"/>
      <c r="AD607" s="311"/>
      <c r="AE607" s="311"/>
      <c r="AF607" s="311"/>
      <c r="AG607" s="311"/>
      <c r="AH607" s="311"/>
      <c r="AJ607" s="286"/>
      <c r="AK607" s="213"/>
      <c r="AL607" s="311"/>
      <c r="AM607" s="311"/>
      <c r="AN607" s="311"/>
      <c r="AO607" s="311"/>
      <c r="AP607" s="229"/>
      <c r="AQ607" s="310"/>
      <c r="AR607" s="207"/>
      <c r="AS607" s="207"/>
      <c r="AT607" s="207"/>
      <c r="AU607" s="207"/>
      <c r="AV607" s="207"/>
      <c r="AW607" s="207"/>
      <c r="AX607" s="207"/>
      <c r="AY607" s="207"/>
      <c r="AZ607" s="207"/>
      <c r="BA607" s="207"/>
      <c r="BB607" s="207"/>
      <c r="BC607" s="207"/>
      <c r="BD607" s="207"/>
      <c r="BE607" s="207"/>
      <c r="BF607" s="207"/>
      <c r="BG607" s="300"/>
      <c r="BH607" s="300"/>
      <c r="BI607" s="299"/>
      <c r="BJ607" s="246"/>
      <c r="BK607" s="255"/>
      <c r="BL607" s="213"/>
      <c r="BM607" s="213"/>
      <c r="BN607" s="322"/>
      <c r="BO607" s="321"/>
      <c r="BY607" s="254"/>
      <c r="DN607" s="284"/>
      <c r="DO607" s="283"/>
      <c r="DP607" s="278"/>
      <c r="DQ607" s="282"/>
      <c r="DR607" s="281"/>
      <c r="DS607" s="280"/>
      <c r="DT607" s="279"/>
      <c r="DU607" s="278"/>
      <c r="DV607" s="194"/>
    </row>
    <row r="608" spans="1:126" ht="18.75">
      <c r="A608" s="322"/>
      <c r="B608" s="226" t="s">
        <v>10593</v>
      </c>
      <c r="C608" s="226" t="s">
        <v>10592</v>
      </c>
      <c r="D608" s="225" t="s">
        <v>10591</v>
      </c>
      <c r="E608" s="224" t="str">
        <f t="shared" si="61"/>
        <v>717338</v>
      </c>
      <c r="F608" s="322" t="s">
        <v>10577</v>
      </c>
      <c r="G608" s="220" t="s">
        <v>10584</v>
      </c>
      <c r="H608" s="223" t="s">
        <v>10572</v>
      </c>
      <c r="I608" s="223" t="s">
        <v>7441</v>
      </c>
      <c r="J608" s="225">
        <v>1</v>
      </c>
      <c r="K608" s="302">
        <v>14000</v>
      </c>
      <c r="L608" s="232">
        <f t="shared" si="60"/>
        <v>15400.000000000002</v>
      </c>
      <c r="M608" s="351" t="s">
        <v>1434</v>
      </c>
      <c r="N608" s="229"/>
      <c r="O608" s="229"/>
      <c r="P608" s="245"/>
      <c r="Q608" s="312"/>
      <c r="R608" s="382"/>
      <c r="S608" s="242"/>
      <c r="T608" s="219" t="s">
        <v>9489</v>
      </c>
      <c r="U608" s="303"/>
      <c r="V608" s="303"/>
      <c r="W608" s="303"/>
      <c r="X608" s="303"/>
      <c r="Y608" s="219"/>
      <c r="Z608" s="303"/>
      <c r="AA608" s="303"/>
      <c r="AB608" s="303"/>
      <c r="AC608" s="303"/>
      <c r="AD608" s="311"/>
      <c r="AE608" s="311"/>
      <c r="AF608" s="311"/>
      <c r="AG608" s="311"/>
      <c r="AH608" s="311"/>
      <c r="AJ608" s="286"/>
      <c r="AK608" s="213"/>
      <c r="AL608" s="311"/>
      <c r="AM608" s="311"/>
      <c r="AN608" s="311"/>
      <c r="AO608" s="311"/>
      <c r="AP608" s="229"/>
      <c r="AQ608" s="310"/>
      <c r="AR608" s="207"/>
      <c r="AS608" s="207"/>
      <c r="AT608" s="207"/>
      <c r="AU608" s="207"/>
      <c r="AV608" s="207"/>
      <c r="AW608" s="207"/>
      <c r="AX608" s="207"/>
      <c r="AY608" s="207"/>
      <c r="AZ608" s="207"/>
      <c r="BA608" s="207"/>
      <c r="BB608" s="207"/>
      <c r="BC608" s="207"/>
      <c r="BD608" s="207"/>
      <c r="BE608" s="207"/>
      <c r="BF608" s="207"/>
      <c r="BG608" s="300"/>
      <c r="BH608" s="300"/>
      <c r="BI608" s="299"/>
      <c r="BJ608" s="246"/>
      <c r="BK608" s="255"/>
      <c r="BL608" s="213"/>
      <c r="BM608" s="213"/>
      <c r="BN608" s="322"/>
      <c r="BO608" s="321"/>
      <c r="BY608" s="254"/>
      <c r="DN608" s="284"/>
      <c r="DO608" s="283"/>
      <c r="DP608" s="278"/>
      <c r="DQ608" s="282"/>
      <c r="DR608" s="281"/>
      <c r="DS608" s="280"/>
      <c r="DT608" s="279"/>
      <c r="DU608" s="278"/>
      <c r="DV608" s="194"/>
    </row>
    <row r="609" spans="1:126" ht="18.75">
      <c r="A609" s="322"/>
      <c r="B609" s="226" t="s">
        <v>10590</v>
      </c>
      <c r="C609" s="226" t="s">
        <v>10589</v>
      </c>
      <c r="D609" s="225" t="s">
        <v>10588</v>
      </c>
      <c r="E609" s="224" t="str">
        <f t="shared" si="61"/>
        <v>717314</v>
      </c>
      <c r="F609" s="322" t="s">
        <v>10577</v>
      </c>
      <c r="G609" s="220" t="s">
        <v>10584</v>
      </c>
      <c r="H609" s="223" t="s">
        <v>10572</v>
      </c>
      <c r="I609" s="223" t="s">
        <v>7437</v>
      </c>
      <c r="J609" s="225">
        <v>1</v>
      </c>
      <c r="K609" s="302">
        <v>14000</v>
      </c>
      <c r="L609" s="232">
        <f t="shared" si="60"/>
        <v>15400.000000000002</v>
      </c>
      <c r="M609" s="351" t="s">
        <v>1434</v>
      </c>
      <c r="N609" s="229"/>
      <c r="O609" s="229"/>
      <c r="P609" s="245"/>
      <c r="Q609" s="312"/>
      <c r="R609" s="382"/>
      <c r="S609" s="242"/>
      <c r="T609" s="219" t="s">
        <v>9489</v>
      </c>
      <c r="U609" s="303"/>
      <c r="V609" s="303"/>
      <c r="W609" s="303"/>
      <c r="X609" s="303"/>
      <c r="Y609" s="219"/>
      <c r="Z609" s="303"/>
      <c r="AA609" s="303"/>
      <c r="AB609" s="303"/>
      <c r="AC609" s="303"/>
      <c r="AD609" s="311"/>
      <c r="AE609" s="311"/>
      <c r="AF609" s="311"/>
      <c r="AG609" s="311"/>
      <c r="AH609" s="311"/>
      <c r="AJ609" s="286"/>
      <c r="AK609" s="213"/>
      <c r="AL609" s="311"/>
      <c r="AM609" s="311"/>
      <c r="AN609" s="311"/>
      <c r="AO609" s="311"/>
      <c r="AP609" s="229"/>
      <c r="AQ609" s="310"/>
      <c r="AR609" s="207"/>
      <c r="AS609" s="207"/>
      <c r="AT609" s="207"/>
      <c r="AU609" s="207"/>
      <c r="AV609" s="207"/>
      <c r="AW609" s="207"/>
      <c r="AX609" s="207"/>
      <c r="AY609" s="207"/>
      <c r="AZ609" s="207"/>
      <c r="BA609" s="207"/>
      <c r="BB609" s="207"/>
      <c r="BC609" s="207"/>
      <c r="BD609" s="207"/>
      <c r="BE609" s="207"/>
      <c r="BF609" s="207"/>
      <c r="BG609" s="300"/>
      <c r="BH609" s="300"/>
      <c r="BI609" s="299"/>
      <c r="BJ609" s="246"/>
      <c r="BK609" s="255"/>
      <c r="BL609" s="213"/>
      <c r="BM609" s="213"/>
      <c r="BN609" s="322"/>
      <c r="BO609" s="321"/>
      <c r="BY609" s="254"/>
      <c r="DN609" s="284"/>
      <c r="DO609" s="283"/>
      <c r="DP609" s="278"/>
      <c r="DQ609" s="282"/>
      <c r="DR609" s="281"/>
      <c r="DS609" s="280"/>
      <c r="DT609" s="279"/>
      <c r="DU609" s="278"/>
      <c r="DV609" s="194"/>
    </row>
    <row r="610" spans="1:126" ht="18.75">
      <c r="A610" s="322"/>
      <c r="B610" s="226" t="s">
        <v>10587</v>
      </c>
      <c r="C610" s="226" t="s">
        <v>10586</v>
      </c>
      <c r="D610" s="225" t="s">
        <v>10585</v>
      </c>
      <c r="E610" s="224" t="str">
        <f t="shared" si="61"/>
        <v>717321</v>
      </c>
      <c r="F610" s="322" t="s">
        <v>10577</v>
      </c>
      <c r="G610" s="220" t="s">
        <v>10584</v>
      </c>
      <c r="H610" s="223" t="s">
        <v>10572</v>
      </c>
      <c r="I610" s="223" t="s">
        <v>8663</v>
      </c>
      <c r="J610" s="225">
        <v>1</v>
      </c>
      <c r="K610" s="302">
        <v>14000</v>
      </c>
      <c r="L610" s="232">
        <f t="shared" si="60"/>
        <v>15400.000000000002</v>
      </c>
      <c r="M610" s="351" t="s">
        <v>1434</v>
      </c>
      <c r="N610" s="229"/>
      <c r="O610" s="229"/>
      <c r="P610" s="245"/>
      <c r="Q610" s="312"/>
      <c r="R610" s="382"/>
      <c r="S610" s="242"/>
      <c r="T610" s="219" t="s">
        <v>9489</v>
      </c>
      <c r="U610" s="303"/>
      <c r="V610" s="303"/>
      <c r="W610" s="303"/>
      <c r="X610" s="303"/>
      <c r="Y610" s="219"/>
      <c r="Z610" s="303"/>
      <c r="AA610" s="303"/>
      <c r="AB610" s="303"/>
      <c r="AC610" s="303"/>
      <c r="AD610" s="311"/>
      <c r="AE610" s="311"/>
      <c r="AF610" s="311"/>
      <c r="AG610" s="311"/>
      <c r="AH610" s="311"/>
      <c r="AJ610" s="286"/>
      <c r="AK610" s="213"/>
      <c r="AL610" s="311"/>
      <c r="AM610" s="311"/>
      <c r="AN610" s="311"/>
      <c r="AO610" s="311"/>
      <c r="AP610" s="229"/>
      <c r="AQ610" s="310"/>
      <c r="AR610" s="207"/>
      <c r="AS610" s="207"/>
      <c r="AT610" s="207"/>
      <c r="AU610" s="207"/>
      <c r="AV610" s="207"/>
      <c r="AW610" s="207"/>
      <c r="AX610" s="207"/>
      <c r="AY610" s="207"/>
      <c r="AZ610" s="207"/>
      <c r="BA610" s="207"/>
      <c r="BB610" s="207"/>
      <c r="BC610" s="207"/>
      <c r="BD610" s="207"/>
      <c r="BE610" s="207"/>
      <c r="BF610" s="207"/>
      <c r="BG610" s="300"/>
      <c r="BH610" s="300"/>
      <c r="BI610" s="299"/>
      <c r="BJ610" s="246"/>
      <c r="BK610" s="255"/>
      <c r="BL610" s="213"/>
      <c r="BM610" s="213"/>
      <c r="BN610" s="322"/>
      <c r="BO610" s="321"/>
      <c r="BY610" s="254"/>
      <c r="DN610" s="284"/>
      <c r="DO610" s="283"/>
      <c r="DP610" s="278"/>
      <c r="DQ610" s="282"/>
      <c r="DR610" s="281"/>
      <c r="DS610" s="280"/>
      <c r="DT610" s="279"/>
      <c r="DU610" s="278"/>
      <c r="DV610" s="194"/>
    </row>
    <row r="611" spans="1:126" ht="18.75">
      <c r="A611" s="322"/>
      <c r="B611" s="226" t="s">
        <v>10583</v>
      </c>
      <c r="C611" s="226" t="s">
        <v>10582</v>
      </c>
      <c r="D611" s="225" t="s">
        <v>10581</v>
      </c>
      <c r="E611" s="224" t="str">
        <f t="shared" si="61"/>
        <v>717369</v>
      </c>
      <c r="F611" s="322" t="s">
        <v>10577</v>
      </c>
      <c r="G611" s="220" t="s">
        <v>10573</v>
      </c>
      <c r="H611" s="223" t="s">
        <v>10572</v>
      </c>
      <c r="I611" s="223" t="s">
        <v>7441</v>
      </c>
      <c r="J611" s="225">
        <v>1</v>
      </c>
      <c r="K611" s="302">
        <v>14000</v>
      </c>
      <c r="L611" s="232">
        <f t="shared" si="60"/>
        <v>15400.000000000002</v>
      </c>
      <c r="M611" s="351" t="s">
        <v>1434</v>
      </c>
      <c r="N611" s="229"/>
      <c r="O611" s="229"/>
      <c r="P611" s="245"/>
      <c r="Q611" s="312"/>
      <c r="R611" s="382"/>
      <c r="S611" s="242"/>
      <c r="T611" s="219" t="s">
        <v>9489</v>
      </c>
      <c r="U611" s="303"/>
      <c r="V611" s="303"/>
      <c r="W611" s="303"/>
      <c r="X611" s="303"/>
      <c r="Y611" s="219"/>
      <c r="Z611" s="303"/>
      <c r="AA611" s="303"/>
      <c r="AB611" s="303"/>
      <c r="AC611" s="303"/>
      <c r="AD611" s="311"/>
      <c r="AE611" s="311"/>
      <c r="AF611" s="311"/>
      <c r="AG611" s="311"/>
      <c r="AH611" s="311"/>
      <c r="AJ611" s="286"/>
      <c r="AK611" s="213"/>
      <c r="AL611" s="311"/>
      <c r="AM611" s="311"/>
      <c r="AN611" s="311"/>
      <c r="AO611" s="311"/>
      <c r="AP611" s="229"/>
      <c r="AQ611" s="310"/>
      <c r="AR611" s="207"/>
      <c r="AS611" s="207"/>
      <c r="AT611" s="207"/>
      <c r="AU611" s="207"/>
      <c r="AV611" s="207"/>
      <c r="AW611" s="207"/>
      <c r="AX611" s="207"/>
      <c r="AY611" s="207"/>
      <c r="AZ611" s="207"/>
      <c r="BA611" s="207"/>
      <c r="BB611" s="207"/>
      <c r="BC611" s="207"/>
      <c r="BD611" s="207"/>
      <c r="BE611" s="207"/>
      <c r="BF611" s="207"/>
      <c r="BG611" s="300"/>
      <c r="BH611" s="300"/>
      <c r="BI611" s="299"/>
      <c r="BJ611" s="246"/>
      <c r="BK611" s="255"/>
      <c r="BL611" s="213"/>
      <c r="BM611" s="213"/>
      <c r="BN611" s="322"/>
      <c r="BO611" s="321"/>
      <c r="BY611" s="254"/>
      <c r="DN611" s="284"/>
      <c r="DO611" s="283"/>
      <c r="DP611" s="278"/>
      <c r="DQ611" s="282"/>
      <c r="DR611" s="281"/>
      <c r="DS611" s="280"/>
      <c r="DT611" s="279"/>
      <c r="DU611" s="278"/>
      <c r="DV611" s="194"/>
    </row>
    <row r="612" spans="1:126" ht="18.75">
      <c r="A612" s="322"/>
      <c r="B612" s="226" t="s">
        <v>10580</v>
      </c>
      <c r="C612" s="226" t="s">
        <v>10579</v>
      </c>
      <c r="D612" s="225" t="s">
        <v>10578</v>
      </c>
      <c r="E612" s="224" t="str">
        <f t="shared" si="61"/>
        <v>717345</v>
      </c>
      <c r="F612" s="322" t="s">
        <v>10577</v>
      </c>
      <c r="G612" s="220" t="s">
        <v>10573</v>
      </c>
      <c r="H612" s="223" t="s">
        <v>10572</v>
      </c>
      <c r="I612" s="223" t="s">
        <v>7437</v>
      </c>
      <c r="J612" s="225">
        <v>1</v>
      </c>
      <c r="K612" s="302">
        <v>14000</v>
      </c>
      <c r="L612" s="232">
        <f t="shared" si="60"/>
        <v>15400.000000000002</v>
      </c>
      <c r="M612" s="351" t="s">
        <v>1434</v>
      </c>
      <c r="N612" s="229"/>
      <c r="O612" s="229"/>
      <c r="P612" s="245"/>
      <c r="Q612" s="312"/>
      <c r="R612" s="382"/>
      <c r="S612" s="242"/>
      <c r="T612" s="618" t="s">
        <v>10272</v>
      </c>
      <c r="U612" s="303"/>
      <c r="V612" s="303"/>
      <c r="W612" s="303"/>
      <c r="X612" s="303"/>
      <c r="Y612" s="618"/>
      <c r="Z612" s="303"/>
      <c r="AA612" s="303"/>
      <c r="AB612" s="303"/>
      <c r="AC612" s="303"/>
      <c r="AD612" s="311"/>
      <c r="AE612" s="311"/>
      <c r="AF612" s="311"/>
      <c r="AG612" s="311"/>
      <c r="AH612" s="311"/>
      <c r="AJ612" s="286"/>
      <c r="AK612" s="213"/>
      <c r="AL612" s="311"/>
      <c r="AM612" s="311"/>
      <c r="AN612" s="311"/>
      <c r="AO612" s="311"/>
      <c r="AP612" s="229"/>
      <c r="AQ612" s="310"/>
      <c r="AR612" s="207"/>
      <c r="AS612" s="207"/>
      <c r="AT612" s="207"/>
      <c r="AU612" s="207"/>
      <c r="AV612" s="207"/>
      <c r="AW612" s="207"/>
      <c r="AX612" s="207"/>
      <c r="AY612" s="207"/>
      <c r="AZ612" s="207"/>
      <c r="BA612" s="207"/>
      <c r="BB612" s="207"/>
      <c r="BC612" s="207"/>
      <c r="BD612" s="207"/>
      <c r="BE612" s="207"/>
      <c r="BF612" s="207"/>
      <c r="BG612" s="300"/>
      <c r="BH612" s="300"/>
      <c r="BI612" s="299"/>
      <c r="BJ612" s="246"/>
      <c r="BK612" s="255"/>
      <c r="BL612" s="213"/>
      <c r="BM612" s="213"/>
      <c r="BN612" s="322"/>
      <c r="BO612" s="321"/>
      <c r="BY612" s="254"/>
      <c r="DN612" s="284"/>
      <c r="DO612" s="283"/>
      <c r="DP612" s="278"/>
      <c r="DQ612" s="282"/>
      <c r="DR612" s="281"/>
      <c r="DS612" s="280"/>
      <c r="DT612" s="279"/>
      <c r="DU612" s="278"/>
      <c r="DV612" s="194"/>
    </row>
    <row r="613" spans="1:126" ht="18.75">
      <c r="A613" s="322"/>
      <c r="B613" s="226" t="s">
        <v>10576</v>
      </c>
      <c r="C613" s="226" t="s">
        <v>10575</v>
      </c>
      <c r="D613" s="225" t="s">
        <v>10574</v>
      </c>
      <c r="E613" s="224" t="str">
        <f t="shared" si="61"/>
        <v>717352</v>
      </c>
      <c r="F613" s="322" t="s">
        <v>10577</v>
      </c>
      <c r="G613" s="220" t="s">
        <v>10573</v>
      </c>
      <c r="H613" s="223" t="s">
        <v>10572</v>
      </c>
      <c r="I613" s="223" t="s">
        <v>8663</v>
      </c>
      <c r="J613" s="225">
        <v>1</v>
      </c>
      <c r="K613" s="302">
        <v>14000</v>
      </c>
      <c r="L613" s="232">
        <f t="shared" si="60"/>
        <v>15400.000000000002</v>
      </c>
      <c r="M613" s="351" t="s">
        <v>1434</v>
      </c>
      <c r="N613" s="229"/>
      <c r="O613" s="229"/>
      <c r="P613" s="245"/>
      <c r="Q613" s="312"/>
      <c r="R613" s="382"/>
      <c r="S613" s="242"/>
      <c r="T613" s="618" t="s">
        <v>10272</v>
      </c>
      <c r="U613" s="303"/>
      <c r="V613" s="303"/>
      <c r="W613" s="303"/>
      <c r="X613" s="303"/>
      <c r="Y613" s="618"/>
      <c r="Z613" s="303"/>
      <c r="AA613" s="303"/>
      <c r="AB613" s="303"/>
      <c r="AC613" s="303"/>
      <c r="AD613" s="311"/>
      <c r="AE613" s="311"/>
      <c r="AF613" s="311"/>
      <c r="AG613" s="311"/>
      <c r="AH613" s="311"/>
      <c r="AJ613" s="286"/>
      <c r="AK613" s="213"/>
      <c r="AL613" s="311"/>
      <c r="AM613" s="311"/>
      <c r="AN613" s="311"/>
      <c r="AO613" s="311"/>
      <c r="AP613" s="229"/>
      <c r="AQ613" s="310"/>
      <c r="AR613" s="207"/>
      <c r="AS613" s="207"/>
      <c r="AT613" s="207"/>
      <c r="AU613" s="207"/>
      <c r="AV613" s="207"/>
      <c r="AW613" s="207"/>
      <c r="AX613" s="207"/>
      <c r="AY613" s="207"/>
      <c r="AZ613" s="207"/>
      <c r="BA613" s="207"/>
      <c r="BB613" s="207"/>
      <c r="BC613" s="207"/>
      <c r="BD613" s="207"/>
      <c r="BE613" s="207"/>
      <c r="BF613" s="207"/>
      <c r="BG613" s="300"/>
      <c r="BH613" s="300"/>
      <c r="BI613" s="299"/>
      <c r="BJ613" s="246"/>
      <c r="BK613" s="255"/>
      <c r="BL613" s="213"/>
      <c r="BM613" s="213"/>
      <c r="BN613" s="322"/>
      <c r="BO613" s="321"/>
      <c r="BY613" s="254"/>
      <c r="DN613" s="284"/>
      <c r="DO613" s="283"/>
      <c r="DP613" s="278"/>
      <c r="DQ613" s="282"/>
      <c r="DR613" s="281"/>
      <c r="DS613" s="280"/>
      <c r="DT613" s="279"/>
      <c r="DU613" s="278"/>
      <c r="DV613" s="194"/>
    </row>
    <row r="614" spans="1:126" ht="18.75">
      <c r="A614" s="322"/>
      <c r="B614" s="226" t="s">
        <v>10571</v>
      </c>
      <c r="C614" s="226" t="s">
        <v>10570</v>
      </c>
      <c r="D614" s="225" t="s">
        <v>10569</v>
      </c>
      <c r="E614" s="224" t="str">
        <f t="shared" si="61"/>
        <v>718326</v>
      </c>
      <c r="F614" s="322" t="s">
        <v>2447</v>
      </c>
      <c r="G614" s="220" t="s">
        <v>10568</v>
      </c>
      <c r="H614" s="223" t="s">
        <v>10567</v>
      </c>
      <c r="I614" s="223"/>
      <c r="J614" s="225">
        <v>1</v>
      </c>
      <c r="K614" s="302">
        <v>14000</v>
      </c>
      <c r="L614" s="232">
        <f t="shared" si="60"/>
        <v>15400.000000000002</v>
      </c>
      <c r="M614" s="351" t="s">
        <v>1434</v>
      </c>
      <c r="N614" s="229"/>
      <c r="O614" s="229"/>
      <c r="P614" s="245"/>
      <c r="Q614" s="312"/>
      <c r="R614" s="382"/>
      <c r="S614" s="242"/>
      <c r="T614" s="618" t="s">
        <v>10272</v>
      </c>
      <c r="U614" s="303"/>
      <c r="V614" s="303"/>
      <c r="W614" s="303"/>
      <c r="X614" s="303"/>
      <c r="Y614" s="618"/>
      <c r="Z614" s="303"/>
      <c r="AA614" s="303"/>
      <c r="AB614" s="303"/>
      <c r="AC614" s="303"/>
      <c r="AD614" s="311"/>
      <c r="AE614" s="311"/>
      <c r="AF614" s="311"/>
      <c r="AG614" s="311"/>
      <c r="AH614" s="311"/>
      <c r="AJ614" s="286"/>
      <c r="AK614" s="213"/>
      <c r="AL614" s="311"/>
      <c r="AM614" s="311"/>
      <c r="AN614" s="311"/>
      <c r="AO614" s="311"/>
      <c r="AP614" s="229"/>
      <c r="AQ614" s="310"/>
      <c r="AR614" s="207"/>
      <c r="AS614" s="207"/>
      <c r="AT614" s="207"/>
      <c r="AU614" s="207"/>
      <c r="AV614" s="207"/>
      <c r="AW614" s="207"/>
      <c r="AX614" s="207"/>
      <c r="AY614" s="207"/>
      <c r="AZ614" s="207"/>
      <c r="BA614" s="207"/>
      <c r="BB614" s="207"/>
      <c r="BC614" s="207"/>
      <c r="BD614" s="207"/>
      <c r="BE614" s="207"/>
      <c r="BF614" s="207"/>
      <c r="BG614" s="300"/>
      <c r="BH614" s="300"/>
      <c r="BI614" s="299"/>
      <c r="BJ614" s="246"/>
      <c r="BK614" s="255"/>
      <c r="BL614" s="213"/>
      <c r="BM614" s="213"/>
      <c r="BN614" s="322"/>
      <c r="BO614" s="321"/>
      <c r="BY614" s="254"/>
      <c r="DN614" s="284"/>
      <c r="DO614" s="283"/>
      <c r="DP614" s="278"/>
      <c r="DQ614" s="282"/>
      <c r="DR614" s="281"/>
      <c r="DS614" s="280"/>
      <c r="DT614" s="279"/>
      <c r="DU614" s="278"/>
      <c r="DV614" s="194"/>
    </row>
    <row r="615" spans="1:126" ht="18.75">
      <c r="A615" s="322"/>
      <c r="B615" s="226" t="s">
        <v>10566</v>
      </c>
      <c r="C615" s="226" t="s">
        <v>10565</v>
      </c>
      <c r="D615" s="225" t="s">
        <v>10564</v>
      </c>
      <c r="E615" s="224" t="str">
        <f t="shared" si="61"/>
        <v>718762</v>
      </c>
      <c r="F615" s="322" t="s">
        <v>6068</v>
      </c>
      <c r="G615" s="220" t="s">
        <v>10560</v>
      </c>
      <c r="H615" s="223" t="s">
        <v>10552</v>
      </c>
      <c r="I615" s="223" t="s">
        <v>7441</v>
      </c>
      <c r="J615" s="225">
        <v>1</v>
      </c>
      <c r="K615" s="302">
        <v>14000</v>
      </c>
      <c r="L615" s="232">
        <f t="shared" si="60"/>
        <v>15400.000000000002</v>
      </c>
      <c r="M615" s="351" t="s">
        <v>1434</v>
      </c>
      <c r="N615" s="229"/>
      <c r="O615" s="229"/>
      <c r="P615" s="245"/>
      <c r="Q615" s="312"/>
      <c r="R615" s="382"/>
      <c r="S615" s="242"/>
      <c r="T615" s="618" t="s">
        <v>10272</v>
      </c>
      <c r="U615" s="303"/>
      <c r="V615" s="303"/>
      <c r="W615" s="303"/>
      <c r="X615" s="303"/>
      <c r="Y615" s="618"/>
      <c r="Z615" s="303"/>
      <c r="AA615" s="303"/>
      <c r="AB615" s="303"/>
      <c r="AC615" s="303"/>
      <c r="AD615" s="311"/>
      <c r="AE615" s="311"/>
      <c r="AF615" s="311"/>
      <c r="AG615" s="311"/>
      <c r="AH615" s="311"/>
      <c r="AJ615" s="286"/>
      <c r="AK615" s="213"/>
      <c r="AL615" s="311"/>
      <c r="AM615" s="311"/>
      <c r="AN615" s="311"/>
      <c r="AO615" s="311"/>
      <c r="AP615" s="229"/>
      <c r="AQ615" s="310"/>
      <c r="AR615" s="207"/>
      <c r="AS615" s="207"/>
      <c r="AT615" s="207"/>
      <c r="AU615" s="207"/>
      <c r="AV615" s="207"/>
      <c r="AW615" s="207"/>
      <c r="AX615" s="207"/>
      <c r="AY615" s="207"/>
      <c r="AZ615" s="207"/>
      <c r="BA615" s="207"/>
      <c r="BB615" s="207"/>
      <c r="BC615" s="207"/>
      <c r="BD615" s="207"/>
      <c r="BE615" s="207"/>
      <c r="BF615" s="207"/>
      <c r="BG615" s="300"/>
      <c r="BH615" s="300"/>
      <c r="BI615" s="299"/>
      <c r="BJ615" s="246"/>
      <c r="BK615" s="255"/>
      <c r="BL615" s="213"/>
      <c r="BM615" s="213"/>
      <c r="BN615" s="322"/>
      <c r="BO615" s="321"/>
      <c r="BY615" s="254"/>
      <c r="DN615" s="284"/>
      <c r="DO615" s="283"/>
      <c r="DP615" s="278"/>
      <c r="DQ615" s="282"/>
      <c r="DR615" s="281"/>
      <c r="DS615" s="280"/>
      <c r="DT615" s="279"/>
      <c r="DU615" s="278"/>
      <c r="DV615" s="194"/>
    </row>
    <row r="616" spans="1:126" ht="18.75">
      <c r="A616" s="322"/>
      <c r="B616" s="226" t="s">
        <v>10563</v>
      </c>
      <c r="C616" s="226" t="s">
        <v>10562</v>
      </c>
      <c r="D616" s="225" t="s">
        <v>10561</v>
      </c>
      <c r="E616" s="224" t="str">
        <f t="shared" si="61"/>
        <v>718755</v>
      </c>
      <c r="F616" s="322" t="s">
        <v>6068</v>
      </c>
      <c r="G616" s="220" t="s">
        <v>10560</v>
      </c>
      <c r="H616" s="223" t="s">
        <v>10552</v>
      </c>
      <c r="I616" s="223" t="s">
        <v>956</v>
      </c>
      <c r="J616" s="225">
        <v>1</v>
      </c>
      <c r="K616" s="302">
        <v>14000</v>
      </c>
      <c r="L616" s="232">
        <f t="shared" si="60"/>
        <v>15400.000000000002</v>
      </c>
      <c r="M616" s="351" t="s">
        <v>1434</v>
      </c>
      <c r="N616" s="229"/>
      <c r="O616" s="229"/>
      <c r="P616" s="245"/>
      <c r="Q616" s="312"/>
      <c r="R616" s="382"/>
      <c r="S616" s="242"/>
      <c r="T616" s="618" t="s">
        <v>10272</v>
      </c>
      <c r="U616" s="303"/>
      <c r="V616" s="303"/>
      <c r="W616" s="303"/>
      <c r="X616" s="303"/>
      <c r="Y616" s="618"/>
      <c r="Z616" s="303"/>
      <c r="AA616" s="303"/>
      <c r="AB616" s="303"/>
      <c r="AC616" s="303"/>
      <c r="AD616" s="311"/>
      <c r="AE616" s="311"/>
      <c r="AF616" s="311"/>
      <c r="AG616" s="311"/>
      <c r="AH616" s="311"/>
      <c r="AJ616" s="286"/>
      <c r="AK616" s="213"/>
      <c r="AL616" s="311"/>
      <c r="AM616" s="311"/>
      <c r="AN616" s="311"/>
      <c r="AO616" s="311"/>
      <c r="AP616" s="229"/>
      <c r="AQ616" s="310"/>
      <c r="AR616" s="207"/>
      <c r="AS616" s="207"/>
      <c r="AT616" s="207"/>
      <c r="AU616" s="207"/>
      <c r="AV616" s="207"/>
      <c r="AW616" s="207"/>
      <c r="AX616" s="207"/>
      <c r="AY616" s="207"/>
      <c r="AZ616" s="207"/>
      <c r="BA616" s="207"/>
      <c r="BB616" s="207"/>
      <c r="BC616" s="207"/>
      <c r="BD616" s="207"/>
      <c r="BE616" s="207"/>
      <c r="BF616" s="207"/>
      <c r="BG616" s="300"/>
      <c r="BH616" s="300"/>
      <c r="BI616" s="299"/>
      <c r="BJ616" s="246"/>
      <c r="BK616" s="255"/>
      <c r="BL616" s="213"/>
      <c r="BM616" s="213"/>
      <c r="BN616" s="322"/>
      <c r="BO616" s="321"/>
      <c r="BY616" s="254"/>
      <c r="DN616" s="284"/>
      <c r="DO616" s="283"/>
      <c r="DP616" s="278"/>
      <c r="DQ616" s="282"/>
      <c r="DR616" s="281"/>
      <c r="DS616" s="280"/>
      <c r="DT616" s="279"/>
      <c r="DU616" s="278"/>
      <c r="DV616" s="194"/>
    </row>
    <row r="617" spans="1:126" ht="18.75">
      <c r="A617" s="322"/>
      <c r="B617" s="226" t="s">
        <v>10559</v>
      </c>
      <c r="C617" s="226" t="s">
        <v>10558</v>
      </c>
      <c r="D617" s="225" t="s">
        <v>10557</v>
      </c>
      <c r="E617" s="224" t="str">
        <f t="shared" si="61"/>
        <v>718786</v>
      </c>
      <c r="F617" s="322" t="s">
        <v>6068</v>
      </c>
      <c r="G617" s="220" t="s">
        <v>10553</v>
      </c>
      <c r="H617" s="223" t="s">
        <v>10552</v>
      </c>
      <c r="I617" s="223" t="s">
        <v>7441</v>
      </c>
      <c r="J617" s="225">
        <v>1</v>
      </c>
      <c r="K617" s="302">
        <v>14000</v>
      </c>
      <c r="L617" s="232">
        <f t="shared" si="60"/>
        <v>15400.000000000002</v>
      </c>
      <c r="M617" s="351" t="s">
        <v>1434</v>
      </c>
      <c r="N617" s="229"/>
      <c r="O617" s="229"/>
      <c r="P617" s="245"/>
      <c r="Q617" s="312"/>
      <c r="R617" s="382"/>
      <c r="S617" s="242"/>
      <c r="T617" s="618" t="s">
        <v>8311</v>
      </c>
      <c r="U617" s="303"/>
      <c r="V617" s="303"/>
      <c r="W617" s="303"/>
      <c r="X617" s="303"/>
      <c r="Y617" s="618"/>
      <c r="Z617" s="303"/>
      <c r="AA617" s="303"/>
      <c r="AB617" s="303"/>
      <c r="AC617" s="303"/>
      <c r="AD617" s="311"/>
      <c r="AE617" s="311"/>
      <c r="AF617" s="311"/>
      <c r="AG617" s="311"/>
      <c r="AH617" s="311"/>
      <c r="AJ617" s="286"/>
      <c r="AK617" s="213"/>
      <c r="AL617" s="311"/>
      <c r="AM617" s="311"/>
      <c r="AN617" s="311"/>
      <c r="AO617" s="311"/>
      <c r="AP617" s="229"/>
      <c r="AQ617" s="310"/>
      <c r="AR617" s="207"/>
      <c r="AS617" s="207"/>
      <c r="AT617" s="207"/>
      <c r="AU617" s="207"/>
      <c r="AV617" s="207"/>
      <c r="AW617" s="207"/>
      <c r="AX617" s="207"/>
      <c r="AY617" s="207"/>
      <c r="AZ617" s="207"/>
      <c r="BA617" s="207"/>
      <c r="BB617" s="207"/>
      <c r="BC617" s="207"/>
      <c r="BD617" s="207"/>
      <c r="BE617" s="207"/>
      <c r="BF617" s="207"/>
      <c r="BG617" s="300"/>
      <c r="BH617" s="300"/>
      <c r="BI617" s="299"/>
      <c r="BJ617" s="246"/>
      <c r="BK617" s="255"/>
      <c r="BL617" s="213"/>
      <c r="BM617" s="213"/>
      <c r="BN617" s="322"/>
      <c r="BO617" s="321"/>
      <c r="BY617" s="254"/>
      <c r="DN617" s="284"/>
      <c r="DO617" s="283"/>
      <c r="DP617" s="278"/>
      <c r="DQ617" s="282"/>
      <c r="DR617" s="281"/>
      <c r="DS617" s="280"/>
      <c r="DT617" s="279"/>
      <c r="DU617" s="278"/>
      <c r="DV617" s="194"/>
    </row>
    <row r="618" spans="1:126" ht="18.75">
      <c r="A618" s="322"/>
      <c r="B618" s="226" t="s">
        <v>10556</v>
      </c>
      <c r="C618" s="226" t="s">
        <v>10555</v>
      </c>
      <c r="D618" s="225" t="s">
        <v>10554</v>
      </c>
      <c r="E618" s="224" t="str">
        <f t="shared" si="61"/>
        <v>718779</v>
      </c>
      <c r="F618" s="322" t="s">
        <v>6068</v>
      </c>
      <c r="G618" s="220" t="s">
        <v>10553</v>
      </c>
      <c r="H618" s="223" t="s">
        <v>10552</v>
      </c>
      <c r="I618" s="223" t="s">
        <v>956</v>
      </c>
      <c r="J618" s="225">
        <v>1</v>
      </c>
      <c r="K618" s="302">
        <v>14000</v>
      </c>
      <c r="L618" s="232">
        <f t="shared" si="60"/>
        <v>15400.000000000002</v>
      </c>
      <c r="M618" s="351" t="s">
        <v>1434</v>
      </c>
      <c r="N618" s="229"/>
      <c r="O618" s="229"/>
      <c r="P618" s="245"/>
      <c r="Q618" s="312"/>
      <c r="R618" s="382"/>
      <c r="S618" s="242"/>
      <c r="T618" s="618" t="s">
        <v>10497</v>
      </c>
      <c r="U618" s="303"/>
      <c r="V618" s="303"/>
      <c r="W618" s="303"/>
      <c r="X618" s="303"/>
      <c r="Y618" s="618"/>
      <c r="Z618" s="303"/>
      <c r="AA618" s="303"/>
      <c r="AB618" s="303"/>
      <c r="AC618" s="303"/>
      <c r="AD618" s="311"/>
      <c r="AE618" s="311"/>
      <c r="AF618" s="311"/>
      <c r="AG618" s="311"/>
      <c r="AH618" s="311"/>
      <c r="AJ618" s="286"/>
      <c r="AK618" s="213"/>
      <c r="AL618" s="311"/>
      <c r="AM618" s="311"/>
      <c r="AN618" s="311"/>
      <c r="AO618" s="311"/>
      <c r="AP618" s="229"/>
      <c r="AQ618" s="310"/>
      <c r="AR618" s="207"/>
      <c r="AS618" s="207"/>
      <c r="AT618" s="207"/>
      <c r="AU618" s="207"/>
      <c r="AV618" s="207"/>
      <c r="AW618" s="207"/>
      <c r="AX618" s="207"/>
      <c r="AY618" s="207"/>
      <c r="AZ618" s="207"/>
      <c r="BA618" s="207"/>
      <c r="BB618" s="207"/>
      <c r="BC618" s="207"/>
      <c r="BD618" s="207"/>
      <c r="BE618" s="207"/>
      <c r="BF618" s="207"/>
      <c r="BG618" s="300"/>
      <c r="BH618" s="300"/>
      <c r="BI618" s="299"/>
      <c r="BJ618" s="246"/>
      <c r="BK618" s="255"/>
      <c r="BL618" s="213"/>
      <c r="BM618" s="213"/>
      <c r="BN618" s="322"/>
      <c r="BO618" s="321"/>
      <c r="BY618" s="254"/>
      <c r="DN618" s="284"/>
      <c r="DO618" s="283"/>
      <c r="DP618" s="278"/>
      <c r="DQ618" s="282"/>
      <c r="DR618" s="281"/>
      <c r="DS618" s="280"/>
      <c r="DT618" s="279"/>
      <c r="DU618" s="278"/>
      <c r="DV618" s="194"/>
    </row>
    <row r="619" spans="1:126" ht="18.75">
      <c r="A619" s="322"/>
      <c r="B619" s="226" t="s">
        <v>10551</v>
      </c>
      <c r="C619" s="226" t="s">
        <v>10550</v>
      </c>
      <c r="D619" s="225" t="s">
        <v>10549</v>
      </c>
      <c r="E619" s="224" t="str">
        <f t="shared" si="61"/>
        <v>718793</v>
      </c>
      <c r="F619" s="322" t="s">
        <v>6068</v>
      </c>
      <c r="G619" s="220" t="s">
        <v>10548</v>
      </c>
      <c r="H619" s="223" t="s">
        <v>10547</v>
      </c>
      <c r="I619" s="223" t="s">
        <v>9322</v>
      </c>
      <c r="J619" s="225">
        <v>1</v>
      </c>
      <c r="K619" s="302">
        <v>14000</v>
      </c>
      <c r="L619" s="232">
        <f t="shared" si="60"/>
        <v>15400.000000000002</v>
      </c>
      <c r="M619" s="351" t="s">
        <v>1434</v>
      </c>
      <c r="N619" s="229"/>
      <c r="O619" s="229"/>
      <c r="P619" s="245"/>
      <c r="Q619" s="312"/>
      <c r="R619" s="382"/>
      <c r="S619" s="242"/>
      <c r="T619" s="618" t="s">
        <v>10306</v>
      </c>
      <c r="U619" s="303"/>
      <c r="V619" s="303"/>
      <c r="W619" s="303"/>
      <c r="X619" s="303"/>
      <c r="Y619" s="618"/>
      <c r="Z619" s="303"/>
      <c r="AA619" s="303"/>
      <c r="AB619" s="303"/>
      <c r="AC619" s="303"/>
      <c r="AD619" s="311"/>
      <c r="AE619" s="311"/>
      <c r="AF619" s="311"/>
      <c r="AG619" s="311"/>
      <c r="AH619" s="311"/>
      <c r="AJ619" s="286"/>
      <c r="AK619" s="213"/>
      <c r="AL619" s="311"/>
      <c r="AM619" s="311"/>
      <c r="AN619" s="311"/>
      <c r="AO619" s="311"/>
      <c r="AP619" s="229"/>
      <c r="AQ619" s="310"/>
      <c r="AR619" s="207"/>
      <c r="AS619" s="207"/>
      <c r="AT619" s="207"/>
      <c r="AU619" s="207"/>
      <c r="AV619" s="207"/>
      <c r="AW619" s="207"/>
      <c r="AX619" s="207"/>
      <c r="AY619" s="207"/>
      <c r="AZ619" s="207"/>
      <c r="BA619" s="207"/>
      <c r="BB619" s="207"/>
      <c r="BC619" s="207"/>
      <c r="BD619" s="207"/>
      <c r="BE619" s="207"/>
      <c r="BF619" s="207"/>
      <c r="BG619" s="300"/>
      <c r="BH619" s="300"/>
      <c r="BI619" s="299"/>
      <c r="BJ619" s="246"/>
      <c r="BK619" s="255"/>
      <c r="BL619" s="213"/>
      <c r="BM619" s="213"/>
      <c r="BN619" s="322"/>
      <c r="BO619" s="321"/>
      <c r="BY619" s="254"/>
      <c r="DN619" s="284"/>
      <c r="DO619" s="283"/>
      <c r="DP619" s="278"/>
      <c r="DQ619" s="282"/>
      <c r="DR619" s="281"/>
      <c r="DS619" s="280"/>
      <c r="DT619" s="279"/>
      <c r="DU619" s="278"/>
      <c r="DV619" s="194"/>
    </row>
    <row r="620" spans="1:126" ht="18.75">
      <c r="A620" s="322"/>
      <c r="B620" s="226" t="s">
        <v>10546</v>
      </c>
      <c r="C620" s="226" t="s">
        <v>10545</v>
      </c>
      <c r="D620" s="225" t="s">
        <v>10544</v>
      </c>
      <c r="E620" s="224" t="str">
        <f t="shared" si="61"/>
        <v>718809</v>
      </c>
      <c r="F620" s="322" t="s">
        <v>6068</v>
      </c>
      <c r="G620" s="220" t="s">
        <v>10543</v>
      </c>
      <c r="H620" s="223" t="s">
        <v>10542</v>
      </c>
      <c r="I620" s="223" t="s">
        <v>9322</v>
      </c>
      <c r="J620" s="225">
        <v>1</v>
      </c>
      <c r="K620" s="302">
        <v>14000</v>
      </c>
      <c r="L620" s="232">
        <f t="shared" si="60"/>
        <v>15400.000000000002</v>
      </c>
      <c r="M620" s="351" t="s">
        <v>1434</v>
      </c>
      <c r="N620" s="229"/>
      <c r="O620" s="229"/>
      <c r="P620" s="245"/>
      <c r="Q620" s="312"/>
      <c r="R620" s="382"/>
      <c r="S620" s="242"/>
      <c r="T620" s="618" t="s">
        <v>10438</v>
      </c>
      <c r="U620" s="303"/>
      <c r="V620" s="303"/>
      <c r="W620" s="303"/>
      <c r="X620" s="303"/>
      <c r="Y620" s="618"/>
      <c r="Z620" s="303"/>
      <c r="AA620" s="303"/>
      <c r="AB620" s="303"/>
      <c r="AC620" s="303"/>
      <c r="AD620" s="311"/>
      <c r="AE620" s="311"/>
      <c r="AF620" s="311"/>
      <c r="AG620" s="311"/>
      <c r="AH620" s="311"/>
      <c r="AJ620" s="286"/>
      <c r="AK620" s="213"/>
      <c r="AL620" s="311"/>
      <c r="AM620" s="311"/>
      <c r="AN620" s="311"/>
      <c r="AO620" s="311"/>
      <c r="AP620" s="229"/>
      <c r="AQ620" s="310"/>
      <c r="AR620" s="207"/>
      <c r="AS620" s="207"/>
      <c r="AT620" s="207"/>
      <c r="AU620" s="207"/>
      <c r="AV620" s="207"/>
      <c r="AW620" s="207"/>
      <c r="AX620" s="207"/>
      <c r="AY620" s="207"/>
      <c r="AZ620" s="207"/>
      <c r="BA620" s="207"/>
      <c r="BB620" s="207"/>
      <c r="BC620" s="207"/>
      <c r="BD620" s="207"/>
      <c r="BE620" s="207"/>
      <c r="BF620" s="207"/>
      <c r="BG620" s="300"/>
      <c r="BH620" s="300"/>
      <c r="BI620" s="299"/>
      <c r="BJ620" s="246"/>
      <c r="BK620" s="255"/>
      <c r="BL620" s="213"/>
      <c r="BM620" s="213"/>
      <c r="BN620" s="322"/>
      <c r="BO620" s="321"/>
      <c r="BY620" s="254"/>
      <c r="DN620" s="284"/>
      <c r="DO620" s="283"/>
      <c r="DP620" s="278"/>
      <c r="DQ620" s="282"/>
      <c r="DR620" s="281"/>
      <c r="DS620" s="280"/>
      <c r="DT620" s="279"/>
      <c r="DU620" s="278"/>
      <c r="DV620" s="194"/>
    </row>
    <row r="621" spans="1:126" ht="18.75">
      <c r="A621" s="322"/>
      <c r="B621" s="226" t="s">
        <v>10541</v>
      </c>
      <c r="C621" s="226" t="s">
        <v>10540</v>
      </c>
      <c r="D621" s="225" t="s">
        <v>10539</v>
      </c>
      <c r="E621" s="224" t="str">
        <f t="shared" si="61"/>
        <v>718816</v>
      </c>
      <c r="F621" s="322" t="s">
        <v>6068</v>
      </c>
      <c r="G621" s="220" t="s">
        <v>10538</v>
      </c>
      <c r="H621" s="223" t="s">
        <v>10537</v>
      </c>
      <c r="I621" s="223" t="s">
        <v>7441</v>
      </c>
      <c r="J621" s="225">
        <v>1</v>
      </c>
      <c r="K621" s="302">
        <v>14000</v>
      </c>
      <c r="L621" s="232">
        <f t="shared" si="60"/>
        <v>15400.000000000002</v>
      </c>
      <c r="M621" s="351" t="s">
        <v>1434</v>
      </c>
      <c r="N621" s="229"/>
      <c r="O621" s="229"/>
      <c r="P621" s="245"/>
      <c r="Q621" s="312"/>
      <c r="R621" s="382"/>
      <c r="S621" s="242"/>
      <c r="T621" s="618" t="s">
        <v>10438</v>
      </c>
      <c r="U621" s="303"/>
      <c r="V621" s="303"/>
      <c r="W621" s="303"/>
      <c r="X621" s="303"/>
      <c r="Y621" s="618"/>
      <c r="Z621" s="303"/>
      <c r="AA621" s="303"/>
      <c r="AB621" s="303"/>
      <c r="AC621" s="303"/>
      <c r="AD621" s="311"/>
      <c r="AE621" s="311"/>
      <c r="AF621" s="311"/>
      <c r="AG621" s="311"/>
      <c r="AH621" s="311"/>
      <c r="AJ621" s="286"/>
      <c r="AK621" s="213"/>
      <c r="AL621" s="311"/>
      <c r="AM621" s="311"/>
      <c r="AN621" s="311"/>
      <c r="AO621" s="311"/>
      <c r="AP621" s="229"/>
      <c r="AQ621" s="310"/>
      <c r="AR621" s="207"/>
      <c r="AS621" s="207"/>
      <c r="AT621" s="207"/>
      <c r="AU621" s="207"/>
      <c r="AV621" s="207"/>
      <c r="AW621" s="207"/>
      <c r="AX621" s="207"/>
      <c r="AY621" s="207"/>
      <c r="AZ621" s="207"/>
      <c r="BA621" s="207"/>
      <c r="BB621" s="207"/>
      <c r="BC621" s="207"/>
      <c r="BD621" s="207"/>
      <c r="BE621" s="207"/>
      <c r="BF621" s="207"/>
      <c r="BG621" s="300"/>
      <c r="BH621" s="300"/>
      <c r="BI621" s="299"/>
      <c r="BJ621" s="246"/>
      <c r="BK621" s="255"/>
      <c r="BL621" s="213"/>
      <c r="BM621" s="213"/>
      <c r="BN621" s="322"/>
      <c r="BO621" s="321"/>
      <c r="BY621" s="254"/>
      <c r="DN621" s="284"/>
      <c r="DO621" s="283"/>
      <c r="DP621" s="278"/>
      <c r="DQ621" s="282"/>
      <c r="DR621" s="281"/>
      <c r="DS621" s="280"/>
      <c r="DT621" s="279"/>
      <c r="DU621" s="278"/>
      <c r="DV621" s="194"/>
    </row>
    <row r="622" spans="1:126" ht="18.75">
      <c r="A622" s="322"/>
      <c r="B622" s="226" t="s">
        <v>10536</v>
      </c>
      <c r="C622" s="226" t="s">
        <v>10535</v>
      </c>
      <c r="D622" s="225" t="s">
        <v>10534</v>
      </c>
      <c r="E622" s="224" t="str">
        <f t="shared" si="61"/>
        <v>718847</v>
      </c>
      <c r="F622" s="322" t="s">
        <v>6174</v>
      </c>
      <c r="G622" s="220" t="s">
        <v>10527</v>
      </c>
      <c r="H622" s="223" t="s">
        <v>10526</v>
      </c>
      <c r="I622" s="223" t="s">
        <v>7441</v>
      </c>
      <c r="J622" s="225">
        <v>1</v>
      </c>
      <c r="K622" s="302">
        <v>14000</v>
      </c>
      <c r="L622" s="232">
        <f t="shared" si="60"/>
        <v>15400.000000000002</v>
      </c>
      <c r="M622" s="351" t="s">
        <v>1434</v>
      </c>
      <c r="N622" s="229"/>
      <c r="O622" s="229"/>
      <c r="P622" s="245"/>
      <c r="Q622" s="312"/>
      <c r="R622" s="382"/>
      <c r="S622" s="242"/>
      <c r="T622" s="618" t="s">
        <v>10438</v>
      </c>
      <c r="U622" s="303"/>
      <c r="V622" s="303"/>
      <c r="W622" s="303"/>
      <c r="X622" s="303"/>
      <c r="Y622" s="618"/>
      <c r="Z622" s="303"/>
      <c r="AA622" s="303"/>
      <c r="AB622" s="303"/>
      <c r="AC622" s="303"/>
      <c r="AD622" s="311"/>
      <c r="AE622" s="311"/>
      <c r="AF622" s="311"/>
      <c r="AG622" s="311"/>
      <c r="AH622" s="311"/>
      <c r="AJ622" s="286"/>
      <c r="AK622" s="213"/>
      <c r="AL622" s="311"/>
      <c r="AM622" s="311"/>
      <c r="AN622" s="311"/>
      <c r="AO622" s="311"/>
      <c r="AP622" s="229"/>
      <c r="AQ622" s="310"/>
      <c r="AR622" s="207"/>
      <c r="AS622" s="207"/>
      <c r="AT622" s="207"/>
      <c r="AU622" s="207"/>
      <c r="AV622" s="207"/>
      <c r="AW622" s="207"/>
      <c r="AX622" s="207"/>
      <c r="AY622" s="207"/>
      <c r="AZ622" s="207"/>
      <c r="BA622" s="207"/>
      <c r="BB622" s="207"/>
      <c r="BC622" s="207"/>
      <c r="BD622" s="207"/>
      <c r="BE622" s="207"/>
      <c r="BF622" s="207"/>
      <c r="BG622" s="300"/>
      <c r="BH622" s="300"/>
      <c r="BI622" s="299"/>
      <c r="BJ622" s="246"/>
      <c r="BK622" s="255"/>
      <c r="BL622" s="213"/>
      <c r="BM622" s="213"/>
      <c r="BN622" s="322"/>
      <c r="BO622" s="321"/>
      <c r="BY622" s="254"/>
      <c r="DN622" s="284"/>
      <c r="DO622" s="283"/>
      <c r="DP622" s="278"/>
      <c r="DQ622" s="282"/>
      <c r="DR622" s="281"/>
      <c r="DS622" s="280"/>
      <c r="DT622" s="279"/>
      <c r="DU622" s="278"/>
      <c r="DV622" s="194"/>
    </row>
    <row r="623" spans="1:126" ht="18.75">
      <c r="A623" s="322"/>
      <c r="B623" s="226" t="s">
        <v>10533</v>
      </c>
      <c r="C623" s="226" t="s">
        <v>10532</v>
      </c>
      <c r="D623" s="225" t="s">
        <v>10531</v>
      </c>
      <c r="E623" s="224" t="str">
        <f t="shared" si="61"/>
        <v>718823</v>
      </c>
      <c r="F623" s="322" t="s">
        <v>6174</v>
      </c>
      <c r="G623" s="220" t="s">
        <v>10527</v>
      </c>
      <c r="H623" s="223" t="s">
        <v>10526</v>
      </c>
      <c r="I623" s="223" t="s">
        <v>9322</v>
      </c>
      <c r="J623" s="225">
        <v>1</v>
      </c>
      <c r="K623" s="302">
        <v>14000</v>
      </c>
      <c r="L623" s="232">
        <f t="shared" si="60"/>
        <v>15400.000000000002</v>
      </c>
      <c r="M623" s="351" t="s">
        <v>1434</v>
      </c>
      <c r="N623" s="229"/>
      <c r="O623" s="229"/>
      <c r="P623" s="245"/>
      <c r="Q623" s="312"/>
      <c r="R623" s="382"/>
      <c r="S623" s="242"/>
      <c r="T623" s="618" t="s">
        <v>10411</v>
      </c>
      <c r="U623" s="303"/>
      <c r="V623" s="303"/>
      <c r="W623" s="303"/>
      <c r="X623" s="303"/>
      <c r="Y623" s="618"/>
      <c r="Z623" s="303"/>
      <c r="AA623" s="303"/>
      <c r="AB623" s="303"/>
      <c r="AC623" s="303"/>
      <c r="AD623" s="311"/>
      <c r="AE623" s="311"/>
      <c r="AF623" s="311"/>
      <c r="AG623" s="311"/>
      <c r="AH623" s="311"/>
      <c r="AJ623" s="286"/>
      <c r="AK623" s="213"/>
      <c r="AL623" s="311"/>
      <c r="AM623" s="311"/>
      <c r="AN623" s="311"/>
      <c r="AO623" s="311"/>
      <c r="AP623" s="229"/>
      <c r="AQ623" s="310"/>
      <c r="AR623" s="207"/>
      <c r="AS623" s="207"/>
      <c r="AT623" s="207"/>
      <c r="AU623" s="207"/>
      <c r="AV623" s="207"/>
      <c r="AW623" s="207"/>
      <c r="AX623" s="207"/>
      <c r="AY623" s="207"/>
      <c r="AZ623" s="207"/>
      <c r="BA623" s="207"/>
      <c r="BB623" s="207"/>
      <c r="BC623" s="207"/>
      <c r="BD623" s="207"/>
      <c r="BE623" s="207"/>
      <c r="BF623" s="207"/>
      <c r="BG623" s="300"/>
      <c r="BH623" s="300"/>
      <c r="BI623" s="299"/>
      <c r="BJ623" s="246"/>
      <c r="BK623" s="255"/>
      <c r="BL623" s="213"/>
      <c r="BM623" s="213"/>
      <c r="BN623" s="322"/>
      <c r="BO623" s="321"/>
      <c r="BY623" s="254"/>
      <c r="DN623" s="284"/>
      <c r="DO623" s="283"/>
      <c r="DP623" s="278"/>
      <c r="DQ623" s="282"/>
      <c r="DR623" s="281"/>
      <c r="DS623" s="280"/>
      <c r="DT623" s="279"/>
      <c r="DU623" s="278"/>
      <c r="DV623" s="194"/>
    </row>
    <row r="624" spans="1:126" ht="18.75">
      <c r="A624" s="322"/>
      <c r="B624" s="226" t="s">
        <v>10530</v>
      </c>
      <c r="C624" s="226" t="s">
        <v>10529</v>
      </c>
      <c r="D624" s="225" t="s">
        <v>10528</v>
      </c>
      <c r="E624" s="224" t="str">
        <f t="shared" si="61"/>
        <v>718830</v>
      </c>
      <c r="F624" s="322" t="s">
        <v>6174</v>
      </c>
      <c r="G624" s="220" t="s">
        <v>10527</v>
      </c>
      <c r="H624" s="223" t="s">
        <v>10526</v>
      </c>
      <c r="I624" s="223" t="s">
        <v>6598</v>
      </c>
      <c r="J624" s="225">
        <v>1</v>
      </c>
      <c r="K624" s="302">
        <v>14000</v>
      </c>
      <c r="L624" s="232">
        <f t="shared" si="60"/>
        <v>15400.000000000002</v>
      </c>
      <c r="M624" s="351" t="s">
        <v>1434</v>
      </c>
      <c r="N624" s="229"/>
      <c r="O624" s="229"/>
      <c r="P624" s="245"/>
      <c r="Q624" s="312"/>
      <c r="R624" s="382"/>
      <c r="S624" s="242"/>
      <c r="T624" s="618" t="s">
        <v>10411</v>
      </c>
      <c r="U624" s="303"/>
      <c r="V624" s="303"/>
      <c r="W624" s="303"/>
      <c r="X624" s="303"/>
      <c r="Y624" s="618"/>
      <c r="Z624" s="303"/>
      <c r="AA624" s="303"/>
      <c r="AB624" s="303"/>
      <c r="AC624" s="303"/>
      <c r="AD624" s="311"/>
      <c r="AE624" s="311"/>
      <c r="AF624" s="311"/>
      <c r="AG624" s="311"/>
      <c r="AH624" s="311"/>
      <c r="AJ624" s="286"/>
      <c r="AK624" s="213"/>
      <c r="AL624" s="311"/>
      <c r="AM624" s="311"/>
      <c r="AN624" s="311"/>
      <c r="AO624" s="311"/>
      <c r="AP624" s="229"/>
      <c r="AQ624" s="310"/>
      <c r="AR624" s="207"/>
      <c r="AS624" s="207"/>
      <c r="AT624" s="207"/>
      <c r="AU624" s="207"/>
      <c r="AV624" s="207"/>
      <c r="AW624" s="207"/>
      <c r="AX624" s="207"/>
      <c r="AY624" s="207"/>
      <c r="AZ624" s="207"/>
      <c r="BA624" s="207"/>
      <c r="BB624" s="207"/>
      <c r="BC624" s="207"/>
      <c r="BD624" s="207"/>
      <c r="BE624" s="207"/>
      <c r="BF624" s="207"/>
      <c r="BG624" s="300"/>
      <c r="BH624" s="300"/>
      <c r="BI624" s="299"/>
      <c r="BJ624" s="246"/>
      <c r="BK624" s="255"/>
      <c r="BL624" s="213"/>
      <c r="BM624" s="213"/>
      <c r="BN624" s="322"/>
      <c r="BO624" s="321"/>
      <c r="BY624" s="254"/>
      <c r="DN624" s="284"/>
      <c r="DO624" s="283"/>
      <c r="DP624" s="278"/>
      <c r="DQ624" s="282"/>
      <c r="DR624" s="281"/>
      <c r="DS624" s="280"/>
      <c r="DT624" s="279"/>
      <c r="DU624" s="278"/>
      <c r="DV624" s="194"/>
    </row>
    <row r="625" spans="1:126" ht="18.75">
      <c r="A625" s="322"/>
      <c r="B625" s="226" t="s">
        <v>10525</v>
      </c>
      <c r="C625" s="226" t="s">
        <v>10524</v>
      </c>
      <c r="D625" s="225" t="s">
        <v>10523</v>
      </c>
      <c r="E625" s="224" t="str">
        <f t="shared" si="61"/>
        <v>718861</v>
      </c>
      <c r="F625" s="322" t="s">
        <v>6174</v>
      </c>
      <c r="G625" s="220" t="s">
        <v>10522</v>
      </c>
      <c r="H625" s="223" t="s">
        <v>10516</v>
      </c>
      <c r="I625" s="223" t="s">
        <v>7441</v>
      </c>
      <c r="J625" s="225">
        <v>1</v>
      </c>
      <c r="K625" s="302">
        <v>14000</v>
      </c>
      <c r="L625" s="232">
        <f t="shared" si="60"/>
        <v>15400.000000000002</v>
      </c>
      <c r="M625" s="351" t="s">
        <v>1434</v>
      </c>
      <c r="N625" s="229"/>
      <c r="O625" s="229"/>
      <c r="P625" s="245"/>
      <c r="Q625" s="312"/>
      <c r="R625" s="382"/>
      <c r="S625" s="242" t="s">
        <v>10521</v>
      </c>
      <c r="T625" s="618" t="s">
        <v>9771</v>
      </c>
      <c r="U625" s="303"/>
      <c r="V625" s="303"/>
      <c r="W625" s="303"/>
      <c r="X625" s="303"/>
      <c r="Y625" s="618"/>
      <c r="Z625" s="303"/>
      <c r="AA625" s="303"/>
      <c r="AB625" s="303"/>
      <c r="AC625" s="303"/>
      <c r="AD625" s="311"/>
      <c r="AE625" s="311"/>
      <c r="AF625" s="311"/>
      <c r="AG625" s="311"/>
      <c r="AH625" s="311"/>
      <c r="AJ625" s="286"/>
      <c r="AK625" s="213"/>
      <c r="AL625" s="311"/>
      <c r="AM625" s="311"/>
      <c r="AN625" s="311"/>
      <c r="AO625" s="311"/>
      <c r="AP625" s="229"/>
      <c r="AQ625" s="310"/>
      <c r="AR625" s="207"/>
      <c r="AS625" s="207"/>
      <c r="AT625" s="207"/>
      <c r="AU625" s="207"/>
      <c r="AV625" s="207"/>
      <c r="AW625" s="207"/>
      <c r="AX625" s="207"/>
      <c r="AY625" s="207"/>
      <c r="AZ625" s="207"/>
      <c r="BA625" s="207"/>
      <c r="BB625" s="207"/>
      <c r="BC625" s="207"/>
      <c r="BD625" s="207"/>
      <c r="BE625" s="207"/>
      <c r="BF625" s="207"/>
      <c r="BG625" s="300"/>
      <c r="BH625" s="300"/>
      <c r="BI625" s="299"/>
      <c r="BJ625" s="246"/>
      <c r="BK625" s="255"/>
      <c r="BL625" s="213"/>
      <c r="BM625" s="213"/>
      <c r="BN625" s="322"/>
      <c r="BO625" s="321"/>
      <c r="BY625" s="254"/>
      <c r="DN625" s="284"/>
      <c r="DO625" s="283"/>
      <c r="DP625" s="278"/>
      <c r="DQ625" s="282"/>
      <c r="DR625" s="281"/>
      <c r="DS625" s="280"/>
      <c r="DT625" s="279"/>
      <c r="DU625" s="278"/>
      <c r="DV625" s="194"/>
    </row>
    <row r="626" spans="1:126" ht="18.75">
      <c r="A626" s="322"/>
      <c r="B626" s="226" t="s">
        <v>10520</v>
      </c>
      <c r="C626" s="226" t="s">
        <v>10519</v>
      </c>
      <c r="D626" s="225" t="s">
        <v>10518</v>
      </c>
      <c r="E626" s="224" t="str">
        <f t="shared" si="61"/>
        <v>718854</v>
      </c>
      <c r="F626" s="322" t="s">
        <v>6174</v>
      </c>
      <c r="G626" s="220" t="s">
        <v>10517</v>
      </c>
      <c r="H626" s="223" t="s">
        <v>10516</v>
      </c>
      <c r="I626" s="223" t="s">
        <v>6598</v>
      </c>
      <c r="J626" s="225">
        <v>1</v>
      </c>
      <c r="K626" s="302">
        <v>14000</v>
      </c>
      <c r="L626" s="232">
        <f t="shared" si="60"/>
        <v>15400.000000000002</v>
      </c>
      <c r="M626" s="351" t="s">
        <v>1434</v>
      </c>
      <c r="N626" s="229"/>
      <c r="O626" s="229"/>
      <c r="P626" s="245"/>
      <c r="Q626" s="312"/>
      <c r="R626" s="382"/>
      <c r="S626" s="242" t="s">
        <v>10515</v>
      </c>
      <c r="T626" s="219" t="s">
        <v>10306</v>
      </c>
      <c r="U626" s="303"/>
      <c r="V626" s="303"/>
      <c r="W626" s="303"/>
      <c r="X626" s="303"/>
      <c r="Y626" s="219"/>
      <c r="Z626" s="303"/>
      <c r="AA626" s="303"/>
      <c r="AB626" s="303"/>
      <c r="AC626" s="303"/>
      <c r="AD626" s="311"/>
      <c r="AE626" s="311"/>
      <c r="AF626" s="311"/>
      <c r="AG626" s="311"/>
      <c r="AH626" s="311"/>
      <c r="AJ626" s="286"/>
      <c r="AK626" s="213"/>
      <c r="AL626" s="311"/>
      <c r="AM626" s="311"/>
      <c r="AN626" s="311"/>
      <c r="AO626" s="311"/>
      <c r="AP626" s="229"/>
      <c r="AQ626" s="310"/>
      <c r="AR626" s="207"/>
      <c r="AS626" s="207"/>
      <c r="AT626" s="207"/>
      <c r="AU626" s="207"/>
      <c r="AV626" s="207"/>
      <c r="AW626" s="207"/>
      <c r="AX626" s="207"/>
      <c r="AY626" s="207"/>
      <c r="AZ626" s="207"/>
      <c r="BA626" s="207"/>
      <c r="BB626" s="207"/>
      <c r="BC626" s="207"/>
      <c r="BD626" s="207"/>
      <c r="BE626" s="207"/>
      <c r="BF626" s="207"/>
      <c r="BG626" s="300"/>
      <c r="BH626" s="300"/>
      <c r="BI626" s="299"/>
      <c r="BJ626" s="246"/>
      <c r="BK626" s="255"/>
      <c r="BL626" s="213"/>
      <c r="BM626" s="213"/>
      <c r="BN626" s="322"/>
      <c r="BO626" s="321"/>
      <c r="BY626" s="254"/>
      <c r="DN626" s="284"/>
      <c r="DO626" s="283"/>
      <c r="DP626" s="278"/>
      <c r="DQ626" s="282"/>
      <c r="DR626" s="281"/>
      <c r="DS626" s="280"/>
      <c r="DT626" s="279"/>
      <c r="DU626" s="278"/>
      <c r="DV626" s="194"/>
    </row>
    <row r="627" spans="1:126" ht="18.75">
      <c r="A627" s="322"/>
      <c r="B627" s="226" t="s">
        <v>10514</v>
      </c>
      <c r="C627" s="226" t="s">
        <v>10513</v>
      </c>
      <c r="D627" s="225" t="s">
        <v>10512</v>
      </c>
      <c r="E627" s="224" t="str">
        <f t="shared" si="61"/>
        <v>719974</v>
      </c>
      <c r="F627" s="322" t="s">
        <v>6068</v>
      </c>
      <c r="G627" s="220" t="s">
        <v>8974</v>
      </c>
      <c r="H627" s="223" t="s">
        <v>10511</v>
      </c>
      <c r="I627" s="223"/>
      <c r="J627" s="225">
        <v>1</v>
      </c>
      <c r="K627" s="302">
        <v>14000</v>
      </c>
      <c r="L627" s="232">
        <f t="shared" si="60"/>
        <v>15400.000000000002</v>
      </c>
      <c r="M627" s="351" t="s">
        <v>1434</v>
      </c>
      <c r="N627" s="229"/>
      <c r="O627" s="229"/>
      <c r="P627" s="245"/>
      <c r="Q627" s="312"/>
      <c r="R627" s="382"/>
      <c r="S627" s="242"/>
      <c r="T627" s="219" t="s">
        <v>10288</v>
      </c>
      <c r="U627" s="303"/>
      <c r="V627" s="303"/>
      <c r="W627" s="303"/>
      <c r="X627" s="303"/>
      <c r="Y627" s="219"/>
      <c r="Z627" s="303"/>
      <c r="AA627" s="303"/>
      <c r="AB627" s="303"/>
      <c r="AC627" s="303"/>
      <c r="AD627" s="311"/>
      <c r="AE627" s="311"/>
      <c r="AF627" s="311"/>
      <c r="AG627" s="311"/>
      <c r="AH627" s="311"/>
      <c r="AJ627" s="286"/>
      <c r="AK627" s="213"/>
      <c r="AL627" s="311"/>
      <c r="AM627" s="311"/>
      <c r="AN627" s="311"/>
      <c r="AO627" s="311"/>
      <c r="AP627" s="229"/>
      <c r="AQ627" s="310"/>
      <c r="AR627" s="207"/>
      <c r="AS627" s="207"/>
      <c r="AT627" s="207"/>
      <c r="AU627" s="207"/>
      <c r="AV627" s="207"/>
      <c r="AW627" s="207"/>
      <c r="AX627" s="207"/>
      <c r="AY627" s="207"/>
      <c r="AZ627" s="207"/>
      <c r="BA627" s="207"/>
      <c r="BB627" s="207"/>
      <c r="BC627" s="207"/>
      <c r="BD627" s="207"/>
      <c r="BE627" s="207"/>
      <c r="BF627" s="207"/>
      <c r="BG627" s="300"/>
      <c r="BH627" s="300"/>
      <c r="BI627" s="299"/>
      <c r="BJ627" s="246"/>
      <c r="BK627" s="255"/>
      <c r="BL627" s="213"/>
      <c r="BM627" s="213"/>
      <c r="BN627" s="322"/>
      <c r="BO627" s="321"/>
      <c r="BY627" s="254"/>
      <c r="DN627" s="284"/>
      <c r="DO627" s="283"/>
      <c r="DP627" s="278"/>
      <c r="DQ627" s="282"/>
      <c r="DR627" s="281"/>
      <c r="DS627" s="280"/>
      <c r="DT627" s="279"/>
      <c r="DU627" s="278"/>
      <c r="DV627" s="194"/>
    </row>
    <row r="628" spans="1:126" ht="18.75">
      <c r="A628" s="322"/>
      <c r="B628" s="226" t="s">
        <v>10510</v>
      </c>
      <c r="C628" s="226" t="s">
        <v>10509</v>
      </c>
      <c r="D628" s="225" t="s">
        <v>10508</v>
      </c>
      <c r="E628" s="224" t="str">
        <f t="shared" si="61"/>
        <v>721694</v>
      </c>
      <c r="F628" s="322" t="s">
        <v>6068</v>
      </c>
      <c r="G628" s="220" t="s">
        <v>10507</v>
      </c>
      <c r="H628" s="223" t="s">
        <v>10506</v>
      </c>
      <c r="I628" s="223" t="s">
        <v>7441</v>
      </c>
      <c r="J628" s="225">
        <v>1</v>
      </c>
      <c r="K628" s="302">
        <v>14000</v>
      </c>
      <c r="L628" s="232">
        <f t="shared" si="60"/>
        <v>15400.000000000002</v>
      </c>
      <c r="M628" s="351" t="s">
        <v>1434</v>
      </c>
      <c r="N628" s="229"/>
      <c r="O628" s="229"/>
      <c r="P628" s="245"/>
      <c r="Q628" s="312"/>
      <c r="R628" s="382"/>
      <c r="S628" s="242"/>
      <c r="T628" s="219" t="s">
        <v>10288</v>
      </c>
      <c r="U628" s="303"/>
      <c r="V628" s="303"/>
      <c r="W628" s="303"/>
      <c r="X628" s="303"/>
      <c r="Y628" s="219"/>
      <c r="Z628" s="303"/>
      <c r="AA628" s="303"/>
      <c r="AB628" s="303"/>
      <c r="AC628" s="303"/>
      <c r="AD628" s="311"/>
      <c r="AE628" s="311"/>
      <c r="AF628" s="311"/>
      <c r="AG628" s="311"/>
      <c r="AH628" s="311"/>
      <c r="AJ628" s="286"/>
      <c r="AK628" s="213"/>
      <c r="AL628" s="311"/>
      <c r="AM628" s="311"/>
      <c r="AN628" s="311"/>
      <c r="AO628" s="311"/>
      <c r="AP628" s="229"/>
      <c r="AQ628" s="310"/>
      <c r="AR628" s="207"/>
      <c r="AS628" s="207"/>
      <c r="AT628" s="207"/>
      <c r="AU628" s="207"/>
      <c r="AV628" s="207"/>
      <c r="AW628" s="207"/>
      <c r="AX628" s="207"/>
      <c r="AY628" s="207"/>
      <c r="AZ628" s="207"/>
      <c r="BA628" s="207"/>
      <c r="BB628" s="207"/>
      <c r="BC628" s="207"/>
      <c r="BD628" s="207"/>
      <c r="BE628" s="207"/>
      <c r="BF628" s="207"/>
      <c r="BG628" s="300"/>
      <c r="BH628" s="300"/>
      <c r="BI628" s="299"/>
      <c r="BJ628" s="246"/>
      <c r="BK628" s="255"/>
      <c r="BL628" s="213"/>
      <c r="BM628" s="213"/>
      <c r="BN628" s="322"/>
      <c r="BO628" s="321"/>
      <c r="BY628" s="254"/>
      <c r="DN628" s="284"/>
      <c r="DO628" s="283"/>
      <c r="DP628" s="278"/>
      <c r="DQ628" s="282"/>
      <c r="DR628" s="281"/>
      <c r="DS628" s="280"/>
      <c r="DT628" s="279"/>
      <c r="DU628" s="278"/>
      <c r="DV628" s="194"/>
    </row>
    <row r="629" spans="1:126" ht="18.75">
      <c r="A629" s="322"/>
      <c r="B629" s="226" t="s">
        <v>10505</v>
      </c>
      <c r="C629" s="226" t="s">
        <v>10504</v>
      </c>
      <c r="D629" s="225" t="s">
        <v>10503</v>
      </c>
      <c r="E629" s="224" t="str">
        <f t="shared" si="61"/>
        <v>721700</v>
      </c>
      <c r="F629" s="322" t="s">
        <v>6068</v>
      </c>
      <c r="G629" s="220" t="s">
        <v>10502</v>
      </c>
      <c r="H629" s="223" t="s">
        <v>9652</v>
      </c>
      <c r="I629" s="223" t="s">
        <v>7441</v>
      </c>
      <c r="J629" s="225">
        <v>1</v>
      </c>
      <c r="K629" s="302">
        <v>14000</v>
      </c>
      <c r="L629" s="232">
        <f t="shared" si="60"/>
        <v>15400.000000000002</v>
      </c>
      <c r="M629" s="351" t="s">
        <v>1434</v>
      </c>
      <c r="N629" s="229"/>
      <c r="O629" s="229"/>
      <c r="P629" s="245"/>
      <c r="Q629" s="312"/>
      <c r="R629" s="382"/>
      <c r="S629" s="242"/>
      <c r="T629" s="618" t="s">
        <v>10255</v>
      </c>
      <c r="U629" s="303"/>
      <c r="V629" s="303"/>
      <c r="W629" s="303"/>
      <c r="X629" s="303"/>
      <c r="Y629" s="618"/>
      <c r="Z629" s="303"/>
      <c r="AA629" s="303"/>
      <c r="AB629" s="303"/>
      <c r="AC629" s="303"/>
      <c r="AD629" s="311"/>
      <c r="AE629" s="311"/>
      <c r="AF629" s="311"/>
      <c r="AG629" s="311"/>
      <c r="AH629" s="311"/>
      <c r="AJ629" s="286"/>
      <c r="AK629" s="213"/>
      <c r="AL629" s="311"/>
      <c r="AM629" s="311"/>
      <c r="AN629" s="311"/>
      <c r="AO629" s="311"/>
      <c r="AP629" s="229"/>
      <c r="AQ629" s="310"/>
      <c r="AR629" s="207"/>
      <c r="AS629" s="207"/>
      <c r="AT629" s="207"/>
      <c r="AU629" s="207"/>
      <c r="AV629" s="207"/>
      <c r="AW629" s="207"/>
      <c r="AX629" s="207"/>
      <c r="AY629" s="207"/>
      <c r="AZ629" s="207"/>
      <c r="BA629" s="207"/>
      <c r="BB629" s="207"/>
      <c r="BC629" s="207"/>
      <c r="BD629" s="207"/>
      <c r="BE629" s="207"/>
      <c r="BF629" s="207"/>
      <c r="BG629" s="300"/>
      <c r="BH629" s="300"/>
      <c r="BI629" s="299"/>
      <c r="BJ629" s="246"/>
      <c r="BK629" s="255"/>
      <c r="BL629" s="213"/>
      <c r="BM629" s="213"/>
      <c r="BN629" s="322"/>
      <c r="BO629" s="321"/>
      <c r="BY629" s="254"/>
      <c r="DN629" s="284"/>
      <c r="DO629" s="283"/>
      <c r="DP629" s="278"/>
      <c r="DQ629" s="282"/>
      <c r="DR629" s="281"/>
      <c r="DS629" s="280"/>
      <c r="DT629" s="279"/>
      <c r="DU629" s="278"/>
      <c r="DV629" s="194"/>
    </row>
    <row r="630" spans="1:126" ht="18.75">
      <c r="A630" s="322"/>
      <c r="B630" s="226" t="s">
        <v>10501</v>
      </c>
      <c r="C630" s="226" t="s">
        <v>10500</v>
      </c>
      <c r="D630" s="225" t="s">
        <v>10499</v>
      </c>
      <c r="E630" s="224" t="str">
        <f t="shared" si="61"/>
        <v>721717</v>
      </c>
      <c r="F630" s="322" t="s">
        <v>6068</v>
      </c>
      <c r="G630" s="220" t="s">
        <v>10498</v>
      </c>
      <c r="H630" s="223" t="s">
        <v>9652</v>
      </c>
      <c r="I630" s="223" t="s">
        <v>7441</v>
      </c>
      <c r="J630" s="225">
        <v>1</v>
      </c>
      <c r="K630" s="302">
        <v>14000</v>
      </c>
      <c r="L630" s="232">
        <f t="shared" si="60"/>
        <v>15400.000000000002</v>
      </c>
      <c r="M630" s="351" t="s">
        <v>1434</v>
      </c>
      <c r="N630" s="229"/>
      <c r="O630" s="229"/>
      <c r="P630" s="245"/>
      <c r="Q630" s="312"/>
      <c r="R630" s="382"/>
      <c r="S630" s="242"/>
      <c r="T630" s="618" t="s">
        <v>10497</v>
      </c>
      <c r="U630" s="303"/>
      <c r="V630" s="303"/>
      <c r="W630" s="303"/>
      <c r="X630" s="303"/>
      <c r="Y630" s="618"/>
      <c r="Z630" s="303"/>
      <c r="AA630" s="303"/>
      <c r="AB630" s="303"/>
      <c r="AC630" s="303"/>
      <c r="AD630" s="311"/>
      <c r="AE630" s="311"/>
      <c r="AF630" s="311"/>
      <c r="AG630" s="311"/>
      <c r="AH630" s="311"/>
      <c r="AJ630" s="286"/>
      <c r="AK630" s="213"/>
      <c r="AL630" s="311"/>
      <c r="AM630" s="311"/>
      <c r="AN630" s="311"/>
      <c r="AO630" s="311"/>
      <c r="AP630" s="229"/>
      <c r="AQ630" s="310"/>
      <c r="AR630" s="207"/>
      <c r="AS630" s="207"/>
      <c r="AT630" s="207"/>
      <c r="AU630" s="207"/>
      <c r="AV630" s="207"/>
      <c r="AW630" s="207"/>
      <c r="AX630" s="207"/>
      <c r="AY630" s="207"/>
      <c r="AZ630" s="207"/>
      <c r="BA630" s="207"/>
      <c r="BB630" s="207"/>
      <c r="BC630" s="207"/>
      <c r="BD630" s="207"/>
      <c r="BE630" s="207"/>
      <c r="BF630" s="207"/>
      <c r="BG630" s="300"/>
      <c r="BH630" s="300"/>
      <c r="BI630" s="299"/>
      <c r="BJ630" s="246"/>
      <c r="BK630" s="255"/>
      <c r="BL630" s="213"/>
      <c r="BM630" s="213"/>
      <c r="BN630" s="322"/>
      <c r="BO630" s="321"/>
      <c r="BY630" s="254"/>
      <c r="DN630" s="284"/>
      <c r="DO630" s="283"/>
      <c r="DP630" s="278"/>
      <c r="DQ630" s="282"/>
      <c r="DR630" s="281"/>
      <c r="DS630" s="280"/>
      <c r="DT630" s="279"/>
      <c r="DU630" s="278"/>
      <c r="DV630" s="194"/>
    </row>
    <row r="631" spans="1:126" ht="18.75">
      <c r="A631" s="322"/>
      <c r="B631" s="226" t="s">
        <v>10496</v>
      </c>
      <c r="C631" s="226" t="s">
        <v>10495</v>
      </c>
      <c r="D631" s="225" t="s">
        <v>10494</v>
      </c>
      <c r="E631" s="224" t="str">
        <f t="shared" si="61"/>
        <v>721724</v>
      </c>
      <c r="F631" s="322" t="s">
        <v>6068</v>
      </c>
      <c r="G631" s="220" t="s">
        <v>10493</v>
      </c>
      <c r="H631" s="223" t="s">
        <v>10492</v>
      </c>
      <c r="I631" s="223"/>
      <c r="J631" s="225">
        <v>1</v>
      </c>
      <c r="K631" s="302">
        <v>14000</v>
      </c>
      <c r="L631" s="232">
        <f t="shared" si="60"/>
        <v>15400.000000000002</v>
      </c>
      <c r="M631" s="351" t="s">
        <v>1434</v>
      </c>
      <c r="N631" s="229"/>
      <c r="O631" s="229"/>
      <c r="P631" s="245"/>
      <c r="Q631" s="312"/>
      <c r="R631" s="382"/>
      <c r="S631" s="242"/>
      <c r="T631" s="618" t="s">
        <v>10306</v>
      </c>
      <c r="U631" s="303"/>
      <c r="V631" s="303"/>
      <c r="W631" s="303"/>
      <c r="X631" s="303"/>
      <c r="Y631" s="618"/>
      <c r="Z631" s="303"/>
      <c r="AA631" s="303"/>
      <c r="AB631" s="303"/>
      <c r="AC631" s="303"/>
      <c r="AD631" s="311"/>
      <c r="AE631" s="311"/>
      <c r="AF631" s="311"/>
      <c r="AG631" s="311"/>
      <c r="AH631" s="311"/>
      <c r="AJ631" s="286"/>
      <c r="AK631" s="213"/>
      <c r="AL631" s="311"/>
      <c r="AM631" s="311"/>
      <c r="AN631" s="311"/>
      <c r="AO631" s="311"/>
      <c r="AP631" s="229"/>
      <c r="AQ631" s="310"/>
      <c r="AR631" s="207"/>
      <c r="AS631" s="207"/>
      <c r="AT631" s="207"/>
      <c r="AU631" s="207"/>
      <c r="AV631" s="207"/>
      <c r="AW631" s="207"/>
      <c r="AX631" s="207"/>
      <c r="AY631" s="207"/>
      <c r="AZ631" s="207"/>
      <c r="BA631" s="207"/>
      <c r="BB631" s="207"/>
      <c r="BC631" s="207"/>
      <c r="BD631" s="207"/>
      <c r="BE631" s="207"/>
      <c r="BF631" s="207"/>
      <c r="BG631" s="300"/>
      <c r="BH631" s="300"/>
      <c r="BI631" s="299"/>
      <c r="BJ631" s="246"/>
      <c r="BK631" s="255"/>
      <c r="BL631" s="213"/>
      <c r="BM631" s="213"/>
      <c r="BN631" s="322"/>
      <c r="BO631" s="321"/>
      <c r="BY631" s="254"/>
      <c r="DN631" s="284"/>
      <c r="DO631" s="283"/>
      <c r="DP631" s="278"/>
      <c r="DQ631" s="282"/>
      <c r="DR631" s="281"/>
      <c r="DS631" s="280"/>
      <c r="DT631" s="279"/>
      <c r="DU631" s="278"/>
      <c r="DV631" s="194"/>
    </row>
    <row r="632" spans="1:126" ht="18.75">
      <c r="A632" s="322"/>
      <c r="B632" s="226" t="s">
        <v>10491</v>
      </c>
      <c r="C632" s="226" t="s">
        <v>10490</v>
      </c>
      <c r="D632" s="225" t="s">
        <v>10489</v>
      </c>
      <c r="E632" s="224" t="str">
        <f t="shared" si="61"/>
        <v>721731</v>
      </c>
      <c r="F632" s="322" t="s">
        <v>6068</v>
      </c>
      <c r="G632" s="220" t="s">
        <v>10488</v>
      </c>
      <c r="H632" s="223" t="s">
        <v>10487</v>
      </c>
      <c r="I632" s="223"/>
      <c r="J632" s="225">
        <v>1</v>
      </c>
      <c r="K632" s="302">
        <v>14000</v>
      </c>
      <c r="L632" s="232">
        <f t="shared" si="60"/>
        <v>15400.000000000002</v>
      </c>
      <c r="M632" s="351" t="s">
        <v>1434</v>
      </c>
      <c r="N632" s="229"/>
      <c r="O632" s="229"/>
      <c r="P632" s="245"/>
      <c r="Q632" s="312"/>
      <c r="R632" s="382"/>
      <c r="S632" s="242"/>
      <c r="T632" s="618" t="s">
        <v>10306</v>
      </c>
      <c r="U632" s="303"/>
      <c r="V632" s="303"/>
      <c r="W632" s="303"/>
      <c r="X632" s="303"/>
      <c r="Y632" s="618"/>
      <c r="Z632" s="303"/>
      <c r="AA632" s="303"/>
      <c r="AB632" s="303"/>
      <c r="AC632" s="303"/>
      <c r="AD632" s="311"/>
      <c r="AE632" s="311"/>
      <c r="AF632" s="311"/>
      <c r="AG632" s="311"/>
      <c r="AH632" s="311"/>
      <c r="AJ632" s="286"/>
      <c r="AK632" s="213"/>
      <c r="AL632" s="311"/>
      <c r="AM632" s="311"/>
      <c r="AN632" s="311"/>
      <c r="AO632" s="311"/>
      <c r="AP632" s="229"/>
      <c r="AQ632" s="310"/>
      <c r="AR632" s="207"/>
      <c r="AS632" s="207"/>
      <c r="AT632" s="207"/>
      <c r="AU632" s="207"/>
      <c r="AV632" s="207"/>
      <c r="AW632" s="207"/>
      <c r="AX632" s="207"/>
      <c r="AY632" s="207"/>
      <c r="AZ632" s="207"/>
      <c r="BA632" s="207"/>
      <c r="BB632" s="207"/>
      <c r="BC632" s="207"/>
      <c r="BD632" s="207"/>
      <c r="BE632" s="207"/>
      <c r="BF632" s="207"/>
      <c r="BG632" s="300"/>
      <c r="BH632" s="300"/>
      <c r="BI632" s="299"/>
      <c r="BJ632" s="246"/>
      <c r="BK632" s="255"/>
      <c r="BL632" s="213"/>
      <c r="BM632" s="213"/>
      <c r="BN632" s="322"/>
      <c r="BO632" s="321"/>
      <c r="BY632" s="254"/>
      <c r="DN632" s="284"/>
      <c r="DO632" s="283"/>
      <c r="DP632" s="278"/>
      <c r="DQ632" s="282"/>
      <c r="DR632" s="281"/>
      <c r="DS632" s="280"/>
      <c r="DT632" s="279"/>
      <c r="DU632" s="278"/>
      <c r="DV632" s="194"/>
    </row>
    <row r="633" spans="1:126" ht="18.75">
      <c r="A633" s="322"/>
      <c r="B633" s="226" t="s">
        <v>10486</v>
      </c>
      <c r="C633" s="226" t="s">
        <v>10485</v>
      </c>
      <c r="D633" s="225" t="s">
        <v>10484</v>
      </c>
      <c r="E633" s="224" t="str">
        <f t="shared" ref="E633:E664" si="62">MID(D633,9,10)</f>
        <v>721762</v>
      </c>
      <c r="F633" s="322" t="s">
        <v>6068</v>
      </c>
      <c r="G633" s="220" t="s">
        <v>10477</v>
      </c>
      <c r="H633" s="223" t="s">
        <v>10476</v>
      </c>
      <c r="I633" s="223" t="s">
        <v>7441</v>
      </c>
      <c r="J633" s="225">
        <v>1</v>
      </c>
      <c r="K633" s="302">
        <v>14000</v>
      </c>
      <c r="L633" s="232">
        <f t="shared" si="60"/>
        <v>15400.000000000002</v>
      </c>
      <c r="M633" s="351" t="s">
        <v>1434</v>
      </c>
      <c r="N633" s="229"/>
      <c r="O633" s="229"/>
      <c r="P633" s="245"/>
      <c r="Q633" s="312"/>
      <c r="R633" s="382"/>
      <c r="S633" s="242"/>
      <c r="T633" s="618" t="s">
        <v>10306</v>
      </c>
      <c r="U633" s="303"/>
      <c r="V633" s="303"/>
      <c r="W633" s="303"/>
      <c r="X633" s="303"/>
      <c r="Y633" s="618"/>
      <c r="Z633" s="303"/>
      <c r="AA633" s="303"/>
      <c r="AB633" s="303"/>
      <c r="AC633" s="303"/>
      <c r="AD633" s="311"/>
      <c r="AE633" s="311"/>
      <c r="AF633" s="311"/>
      <c r="AG633" s="311"/>
      <c r="AH633" s="311"/>
      <c r="AJ633" s="286"/>
      <c r="AK633" s="213"/>
      <c r="AL633" s="311"/>
      <c r="AM633" s="311"/>
      <c r="AN633" s="311"/>
      <c r="AO633" s="311"/>
      <c r="AP633" s="229"/>
      <c r="AQ633" s="310"/>
      <c r="AR633" s="207"/>
      <c r="AS633" s="207"/>
      <c r="AT633" s="207"/>
      <c r="AU633" s="207"/>
      <c r="AV633" s="207"/>
      <c r="AW633" s="207"/>
      <c r="AX633" s="207"/>
      <c r="AY633" s="207"/>
      <c r="AZ633" s="207"/>
      <c r="BA633" s="207"/>
      <c r="BB633" s="207"/>
      <c r="BC633" s="207"/>
      <c r="BD633" s="207"/>
      <c r="BE633" s="207"/>
      <c r="BF633" s="207"/>
      <c r="BG633" s="300"/>
      <c r="BH633" s="300"/>
      <c r="BI633" s="299"/>
      <c r="BJ633" s="246"/>
      <c r="BK633" s="255"/>
      <c r="BL633" s="213"/>
      <c r="BM633" s="213"/>
      <c r="BN633" s="322"/>
      <c r="BO633" s="321"/>
      <c r="BY633" s="254"/>
      <c r="DN633" s="284"/>
      <c r="DO633" s="283"/>
      <c r="DP633" s="278"/>
      <c r="DQ633" s="282"/>
      <c r="DR633" s="281"/>
      <c r="DS633" s="280"/>
      <c r="DT633" s="279"/>
      <c r="DU633" s="278"/>
      <c r="DV633" s="194"/>
    </row>
    <row r="634" spans="1:126" ht="18.75">
      <c r="A634" s="322"/>
      <c r="B634" s="226" t="s">
        <v>10483</v>
      </c>
      <c r="C634" s="226" t="s">
        <v>10482</v>
      </c>
      <c r="D634" s="225" t="s">
        <v>10481</v>
      </c>
      <c r="E634" s="224" t="str">
        <f t="shared" si="62"/>
        <v>721748</v>
      </c>
      <c r="F634" s="322" t="s">
        <v>6068</v>
      </c>
      <c r="G634" s="220" t="s">
        <v>10477</v>
      </c>
      <c r="H634" s="223" t="s">
        <v>10476</v>
      </c>
      <c r="I634" s="223" t="s">
        <v>8978</v>
      </c>
      <c r="J634" s="225">
        <v>1</v>
      </c>
      <c r="K634" s="302">
        <v>14000</v>
      </c>
      <c r="L634" s="232">
        <f t="shared" si="60"/>
        <v>15400.000000000002</v>
      </c>
      <c r="M634" s="351" t="s">
        <v>1434</v>
      </c>
      <c r="N634" s="229"/>
      <c r="O634" s="229"/>
      <c r="P634" s="245"/>
      <c r="Q634" s="312"/>
      <c r="R634" s="382"/>
      <c r="S634" s="242"/>
      <c r="T634" s="618" t="s">
        <v>10306</v>
      </c>
      <c r="U634" s="303"/>
      <c r="V634" s="303"/>
      <c r="W634" s="303"/>
      <c r="X634" s="303"/>
      <c r="Y634" s="618"/>
      <c r="Z634" s="303"/>
      <c r="AA634" s="303"/>
      <c r="AB634" s="303"/>
      <c r="AC634" s="303"/>
      <c r="AD634" s="311"/>
      <c r="AE634" s="311"/>
      <c r="AF634" s="311"/>
      <c r="AG634" s="311"/>
      <c r="AH634" s="311"/>
      <c r="AJ634" s="286"/>
      <c r="AK634" s="213"/>
      <c r="AL634" s="311"/>
      <c r="AM634" s="311"/>
      <c r="AN634" s="311"/>
      <c r="AO634" s="311"/>
      <c r="AP634" s="229"/>
      <c r="AQ634" s="310"/>
      <c r="AR634" s="207"/>
      <c r="AS634" s="207"/>
      <c r="AT634" s="207"/>
      <c r="AU634" s="207"/>
      <c r="AV634" s="207"/>
      <c r="AW634" s="207"/>
      <c r="AX634" s="207"/>
      <c r="AY634" s="207"/>
      <c r="AZ634" s="207"/>
      <c r="BA634" s="207"/>
      <c r="BB634" s="207"/>
      <c r="BC634" s="207"/>
      <c r="BD634" s="207"/>
      <c r="BE634" s="207"/>
      <c r="BF634" s="207"/>
      <c r="BG634" s="300"/>
      <c r="BH634" s="300"/>
      <c r="BI634" s="299"/>
      <c r="BJ634" s="246"/>
      <c r="BK634" s="255"/>
      <c r="BL634" s="213"/>
      <c r="BM634" s="213"/>
      <c r="BN634" s="322"/>
      <c r="BO634" s="321"/>
      <c r="BY634" s="254"/>
      <c r="DN634" s="284"/>
      <c r="DO634" s="283"/>
      <c r="DP634" s="278"/>
      <c r="DQ634" s="282"/>
      <c r="DR634" s="281"/>
      <c r="DS634" s="280"/>
      <c r="DT634" s="279"/>
      <c r="DU634" s="278"/>
      <c r="DV634" s="194"/>
    </row>
    <row r="635" spans="1:126" ht="18.75">
      <c r="A635" s="322"/>
      <c r="B635" s="226" t="s">
        <v>10480</v>
      </c>
      <c r="C635" s="226" t="s">
        <v>10479</v>
      </c>
      <c r="D635" s="225" t="s">
        <v>10478</v>
      </c>
      <c r="E635" s="224" t="str">
        <f t="shared" si="62"/>
        <v>721755</v>
      </c>
      <c r="F635" s="322" t="s">
        <v>6068</v>
      </c>
      <c r="G635" s="220" t="s">
        <v>10477</v>
      </c>
      <c r="H635" s="223" t="s">
        <v>10476</v>
      </c>
      <c r="I635" s="223" t="s">
        <v>6598</v>
      </c>
      <c r="J635" s="225">
        <v>1</v>
      </c>
      <c r="K635" s="302">
        <v>14000</v>
      </c>
      <c r="L635" s="232">
        <f t="shared" si="60"/>
        <v>15400.000000000002</v>
      </c>
      <c r="M635" s="351" t="s">
        <v>1434</v>
      </c>
      <c r="N635" s="229"/>
      <c r="O635" s="229"/>
      <c r="P635" s="245"/>
      <c r="Q635" s="312"/>
      <c r="R635" s="382"/>
      <c r="S635" s="242"/>
      <c r="T635" s="618" t="s">
        <v>10306</v>
      </c>
      <c r="U635" s="303"/>
      <c r="V635" s="303"/>
      <c r="W635" s="303"/>
      <c r="X635" s="303"/>
      <c r="Y635" s="618"/>
      <c r="Z635" s="303"/>
      <c r="AA635" s="303"/>
      <c r="AB635" s="303"/>
      <c r="AC635" s="303"/>
      <c r="AD635" s="311"/>
      <c r="AE635" s="311"/>
      <c r="AF635" s="311"/>
      <c r="AG635" s="311"/>
      <c r="AH635" s="311"/>
      <c r="AJ635" s="286"/>
      <c r="AK635" s="213"/>
      <c r="AL635" s="311"/>
      <c r="AM635" s="311"/>
      <c r="AN635" s="311"/>
      <c r="AO635" s="311"/>
      <c r="AP635" s="229"/>
      <c r="AQ635" s="310"/>
      <c r="AR635" s="207"/>
      <c r="AS635" s="207"/>
      <c r="AT635" s="207"/>
      <c r="AU635" s="207"/>
      <c r="AV635" s="207"/>
      <c r="AW635" s="207"/>
      <c r="AX635" s="207"/>
      <c r="AY635" s="207"/>
      <c r="AZ635" s="207"/>
      <c r="BA635" s="207"/>
      <c r="BB635" s="207"/>
      <c r="BC635" s="207"/>
      <c r="BD635" s="207"/>
      <c r="BE635" s="207"/>
      <c r="BF635" s="207"/>
      <c r="BG635" s="300"/>
      <c r="BH635" s="300"/>
      <c r="BI635" s="299"/>
      <c r="BJ635" s="246"/>
      <c r="BK635" s="255"/>
      <c r="BL635" s="213"/>
      <c r="BM635" s="213"/>
      <c r="BN635" s="322"/>
      <c r="BO635" s="321"/>
      <c r="BY635" s="254"/>
      <c r="DN635" s="284"/>
      <c r="DO635" s="283"/>
      <c r="DP635" s="278"/>
      <c r="DQ635" s="282"/>
      <c r="DR635" s="281"/>
      <c r="DS635" s="280"/>
      <c r="DT635" s="279"/>
      <c r="DU635" s="278"/>
      <c r="DV635" s="194"/>
    </row>
    <row r="636" spans="1:126" ht="18.75">
      <c r="A636" s="322"/>
      <c r="B636" s="226" t="s">
        <v>10475</v>
      </c>
      <c r="C636" s="226" t="s">
        <v>10474</v>
      </c>
      <c r="D636" s="225" t="s">
        <v>10473</v>
      </c>
      <c r="E636" s="224" t="str">
        <f t="shared" si="62"/>
        <v>721793</v>
      </c>
      <c r="F636" s="322" t="s">
        <v>6068</v>
      </c>
      <c r="G636" s="220" t="s">
        <v>10466</v>
      </c>
      <c r="H636" s="223" t="s">
        <v>10465</v>
      </c>
      <c r="I636" s="223" t="s">
        <v>7441</v>
      </c>
      <c r="J636" s="225">
        <v>1</v>
      </c>
      <c r="K636" s="302">
        <v>14000</v>
      </c>
      <c r="L636" s="232">
        <f t="shared" si="60"/>
        <v>15400.000000000002</v>
      </c>
      <c r="M636" s="351" t="s">
        <v>1434</v>
      </c>
      <c r="N636" s="229"/>
      <c r="O636" s="229"/>
      <c r="P636" s="245"/>
      <c r="Q636" s="312"/>
      <c r="R636" s="382"/>
      <c r="S636" s="242"/>
      <c r="T636" s="618" t="s">
        <v>10306</v>
      </c>
      <c r="U636" s="303"/>
      <c r="V636" s="303"/>
      <c r="W636" s="303"/>
      <c r="X636" s="303"/>
      <c r="Y636" s="618"/>
      <c r="Z636" s="303"/>
      <c r="AA636" s="303"/>
      <c r="AB636" s="303"/>
      <c r="AC636" s="303"/>
      <c r="AD636" s="311"/>
      <c r="AE636" s="311"/>
      <c r="AF636" s="311"/>
      <c r="AG636" s="311"/>
      <c r="AH636" s="311"/>
      <c r="AJ636" s="286"/>
      <c r="AK636" s="213"/>
      <c r="AL636" s="311"/>
      <c r="AM636" s="311"/>
      <c r="AN636" s="311"/>
      <c r="AO636" s="311"/>
      <c r="AP636" s="229"/>
      <c r="AQ636" s="310"/>
      <c r="AR636" s="207"/>
      <c r="AS636" s="207"/>
      <c r="AT636" s="207"/>
      <c r="AU636" s="207"/>
      <c r="AV636" s="207"/>
      <c r="AW636" s="207"/>
      <c r="AX636" s="207"/>
      <c r="AY636" s="207"/>
      <c r="AZ636" s="207"/>
      <c r="BA636" s="207"/>
      <c r="BB636" s="207"/>
      <c r="BC636" s="207"/>
      <c r="BD636" s="207"/>
      <c r="BE636" s="207"/>
      <c r="BF636" s="207"/>
      <c r="BG636" s="300"/>
      <c r="BH636" s="300"/>
      <c r="BI636" s="299"/>
      <c r="BJ636" s="246"/>
      <c r="BK636" s="255"/>
      <c r="BL636" s="213"/>
      <c r="BM636" s="213"/>
      <c r="BN636" s="322"/>
      <c r="BO636" s="321"/>
      <c r="BY636" s="254"/>
      <c r="DN636" s="284"/>
      <c r="DO636" s="283"/>
      <c r="DP636" s="278"/>
      <c r="DQ636" s="282"/>
      <c r="DR636" s="281"/>
      <c r="DS636" s="280"/>
      <c r="DT636" s="279"/>
      <c r="DU636" s="278"/>
      <c r="DV636" s="194"/>
    </row>
    <row r="637" spans="1:126" ht="18.75">
      <c r="A637" s="322"/>
      <c r="B637" s="226" t="s">
        <v>10472</v>
      </c>
      <c r="C637" s="226" t="s">
        <v>10471</v>
      </c>
      <c r="D637" s="225" t="s">
        <v>10470</v>
      </c>
      <c r="E637" s="224" t="str">
        <f t="shared" si="62"/>
        <v>721779</v>
      </c>
      <c r="F637" s="322" t="s">
        <v>6068</v>
      </c>
      <c r="G637" s="220" t="s">
        <v>10466</v>
      </c>
      <c r="H637" s="223" t="s">
        <v>10465</v>
      </c>
      <c r="I637" s="223" t="s">
        <v>8978</v>
      </c>
      <c r="J637" s="225">
        <v>1</v>
      </c>
      <c r="K637" s="302">
        <v>14000</v>
      </c>
      <c r="L637" s="232">
        <f t="shared" si="60"/>
        <v>15400.000000000002</v>
      </c>
      <c r="M637" s="351" t="s">
        <v>1434</v>
      </c>
      <c r="N637" s="229"/>
      <c r="O637" s="229"/>
      <c r="P637" s="245"/>
      <c r="Q637" s="312"/>
      <c r="R637" s="382"/>
      <c r="S637" s="242"/>
      <c r="T637" s="219" t="s">
        <v>10411</v>
      </c>
      <c r="U637" s="303"/>
      <c r="V637" s="303"/>
      <c r="W637" s="303"/>
      <c r="X637" s="303"/>
      <c r="Y637" s="219"/>
      <c r="Z637" s="303"/>
      <c r="AA637" s="303"/>
      <c r="AB637" s="303"/>
      <c r="AC637" s="303"/>
      <c r="AD637" s="311"/>
      <c r="AE637" s="311"/>
      <c r="AF637" s="311"/>
      <c r="AG637" s="311"/>
      <c r="AH637" s="311"/>
      <c r="AJ637" s="286"/>
      <c r="AK637" s="213"/>
      <c r="AL637" s="311"/>
      <c r="AM637" s="311"/>
      <c r="AN637" s="311"/>
      <c r="AO637" s="311"/>
      <c r="AP637" s="229"/>
      <c r="AQ637" s="310"/>
      <c r="AR637" s="207"/>
      <c r="AS637" s="207"/>
      <c r="AT637" s="207"/>
      <c r="AU637" s="207"/>
      <c r="AV637" s="207"/>
      <c r="AW637" s="207"/>
      <c r="AX637" s="207"/>
      <c r="AY637" s="207"/>
      <c r="AZ637" s="207"/>
      <c r="BA637" s="207"/>
      <c r="BB637" s="207"/>
      <c r="BC637" s="207"/>
      <c r="BD637" s="207"/>
      <c r="BE637" s="207"/>
      <c r="BF637" s="207"/>
      <c r="BG637" s="300"/>
      <c r="BH637" s="300"/>
      <c r="BI637" s="299"/>
      <c r="BJ637" s="246"/>
      <c r="BK637" s="255"/>
      <c r="BL637" s="213"/>
      <c r="BM637" s="213"/>
      <c r="BN637" s="322"/>
      <c r="BO637" s="321"/>
      <c r="BY637" s="254"/>
      <c r="DN637" s="284"/>
      <c r="DO637" s="283"/>
      <c r="DP637" s="278"/>
      <c r="DQ637" s="282"/>
      <c r="DR637" s="281"/>
      <c r="DS637" s="280"/>
      <c r="DT637" s="279"/>
      <c r="DU637" s="278"/>
      <c r="DV637" s="194"/>
    </row>
    <row r="638" spans="1:126" ht="18.75">
      <c r="A638" s="322"/>
      <c r="B638" s="226" t="s">
        <v>10469</v>
      </c>
      <c r="C638" s="226" t="s">
        <v>10468</v>
      </c>
      <c r="D638" s="225" t="s">
        <v>10467</v>
      </c>
      <c r="E638" s="224" t="str">
        <f t="shared" si="62"/>
        <v>721786</v>
      </c>
      <c r="F638" s="322" t="s">
        <v>6068</v>
      </c>
      <c r="G638" s="220" t="s">
        <v>10466</v>
      </c>
      <c r="H638" s="223" t="s">
        <v>10465</v>
      </c>
      <c r="I638" s="223" t="s">
        <v>6598</v>
      </c>
      <c r="J638" s="225">
        <v>1</v>
      </c>
      <c r="K638" s="302">
        <v>14000</v>
      </c>
      <c r="L638" s="232">
        <f t="shared" si="60"/>
        <v>15400.000000000002</v>
      </c>
      <c r="M638" s="351" t="s">
        <v>1434</v>
      </c>
      <c r="N638" s="229"/>
      <c r="O638" s="229"/>
      <c r="P638" s="245"/>
      <c r="Q638" s="312"/>
      <c r="R638" s="382"/>
      <c r="S638" s="242"/>
      <c r="T638" s="219" t="s">
        <v>10411</v>
      </c>
      <c r="U638" s="303"/>
      <c r="V638" s="303"/>
      <c r="W638" s="303"/>
      <c r="X638" s="303"/>
      <c r="Y638" s="219"/>
      <c r="Z638" s="303"/>
      <c r="AA638" s="303"/>
      <c r="AB638" s="303"/>
      <c r="AC638" s="303"/>
      <c r="AD638" s="311"/>
      <c r="AE638" s="311"/>
      <c r="AF638" s="311"/>
      <c r="AG638" s="311"/>
      <c r="AH638" s="311"/>
      <c r="AJ638" s="286"/>
      <c r="AK638" s="213"/>
      <c r="AL638" s="311"/>
      <c r="AM638" s="311"/>
      <c r="AN638" s="311"/>
      <c r="AO638" s="311"/>
      <c r="AP638" s="229"/>
      <c r="AQ638" s="310"/>
      <c r="AR638" s="207"/>
      <c r="AS638" s="207"/>
      <c r="AT638" s="207"/>
      <c r="AU638" s="207"/>
      <c r="AV638" s="207"/>
      <c r="AW638" s="207"/>
      <c r="AX638" s="207"/>
      <c r="AY638" s="207"/>
      <c r="AZ638" s="207"/>
      <c r="BA638" s="207"/>
      <c r="BB638" s="207"/>
      <c r="BC638" s="207"/>
      <c r="BD638" s="207"/>
      <c r="BE638" s="207"/>
      <c r="BF638" s="207"/>
      <c r="BG638" s="300"/>
      <c r="BH638" s="300"/>
      <c r="BI638" s="299"/>
      <c r="BJ638" s="246"/>
      <c r="BK638" s="255"/>
      <c r="BL638" s="213"/>
      <c r="BM638" s="213"/>
      <c r="BN638" s="322"/>
      <c r="BO638" s="321"/>
      <c r="BY638" s="254"/>
      <c r="DN638" s="284"/>
      <c r="DO638" s="283"/>
      <c r="DP638" s="278"/>
      <c r="DQ638" s="282"/>
      <c r="DR638" s="281"/>
      <c r="DS638" s="280"/>
      <c r="DT638" s="279"/>
      <c r="DU638" s="278"/>
      <c r="DV638" s="194"/>
    </row>
    <row r="639" spans="1:126" ht="18.75">
      <c r="A639" s="322"/>
      <c r="B639" s="226" t="s">
        <v>10464</v>
      </c>
      <c r="C639" s="226" t="s">
        <v>10463</v>
      </c>
      <c r="D639" s="225" t="s">
        <v>10462</v>
      </c>
      <c r="E639" s="224" t="str">
        <f t="shared" si="62"/>
        <v>721823</v>
      </c>
      <c r="F639" s="322" t="s">
        <v>6068</v>
      </c>
      <c r="G639" s="220" t="s">
        <v>10455</v>
      </c>
      <c r="H639" s="223" t="s">
        <v>10454</v>
      </c>
      <c r="I639" s="223" t="s">
        <v>7441</v>
      </c>
      <c r="J639" s="225">
        <v>1</v>
      </c>
      <c r="K639" s="302">
        <v>14000</v>
      </c>
      <c r="L639" s="232">
        <f t="shared" si="60"/>
        <v>15400.000000000002</v>
      </c>
      <c r="M639" s="351" t="s">
        <v>1434</v>
      </c>
      <c r="N639" s="229"/>
      <c r="O639" s="229"/>
      <c r="P639" s="245"/>
      <c r="Q639" s="312"/>
      <c r="R639" s="382"/>
      <c r="S639" s="242"/>
      <c r="T639" s="219" t="s">
        <v>10411</v>
      </c>
      <c r="U639" s="303"/>
      <c r="V639" s="303"/>
      <c r="W639" s="303"/>
      <c r="X639" s="303"/>
      <c r="Y639" s="219"/>
      <c r="Z639" s="303"/>
      <c r="AA639" s="303"/>
      <c r="AB639" s="303"/>
      <c r="AC639" s="303"/>
      <c r="AD639" s="311"/>
      <c r="AE639" s="311"/>
      <c r="AF639" s="311"/>
      <c r="AG639" s="311"/>
      <c r="AH639" s="311"/>
      <c r="AJ639" s="286"/>
      <c r="AK639" s="213"/>
      <c r="AL639" s="311"/>
      <c r="AM639" s="311"/>
      <c r="AN639" s="311"/>
      <c r="AO639" s="311"/>
      <c r="AP639" s="229"/>
      <c r="AQ639" s="310"/>
      <c r="AR639" s="207"/>
      <c r="AS639" s="207"/>
      <c r="AT639" s="207"/>
      <c r="AU639" s="207"/>
      <c r="AV639" s="207"/>
      <c r="AW639" s="207"/>
      <c r="AX639" s="207"/>
      <c r="AY639" s="207"/>
      <c r="AZ639" s="207"/>
      <c r="BA639" s="207"/>
      <c r="BB639" s="207"/>
      <c r="BC639" s="207"/>
      <c r="BD639" s="207"/>
      <c r="BE639" s="207"/>
      <c r="BF639" s="207"/>
      <c r="BG639" s="300"/>
      <c r="BH639" s="300"/>
      <c r="BI639" s="299"/>
      <c r="BJ639" s="246"/>
      <c r="BK639" s="255"/>
      <c r="BL639" s="213"/>
      <c r="BM639" s="213"/>
      <c r="BN639" s="322"/>
      <c r="BO639" s="321"/>
      <c r="BY639" s="254"/>
      <c r="DN639" s="284"/>
      <c r="DO639" s="283"/>
      <c r="DP639" s="278"/>
      <c r="DQ639" s="282"/>
      <c r="DR639" s="281"/>
      <c r="DS639" s="280"/>
      <c r="DT639" s="279"/>
      <c r="DU639" s="278"/>
      <c r="DV639" s="194"/>
    </row>
    <row r="640" spans="1:126" ht="18.75">
      <c r="A640" s="322"/>
      <c r="B640" s="226" t="s">
        <v>10461</v>
      </c>
      <c r="C640" s="226" t="s">
        <v>10460</v>
      </c>
      <c r="D640" s="225" t="s">
        <v>10459</v>
      </c>
      <c r="E640" s="224" t="str">
        <f t="shared" si="62"/>
        <v>721809</v>
      </c>
      <c r="F640" s="322" t="s">
        <v>6068</v>
      </c>
      <c r="G640" s="220" t="s">
        <v>10455</v>
      </c>
      <c r="H640" s="223" t="s">
        <v>10454</v>
      </c>
      <c r="I640" s="223" t="s">
        <v>8978</v>
      </c>
      <c r="J640" s="225">
        <v>1</v>
      </c>
      <c r="K640" s="302">
        <v>14000</v>
      </c>
      <c r="L640" s="232">
        <f t="shared" si="60"/>
        <v>15400.000000000002</v>
      </c>
      <c r="M640" s="351" t="s">
        <v>1434</v>
      </c>
      <c r="N640" s="229"/>
      <c r="O640" s="229"/>
      <c r="P640" s="245"/>
      <c r="Q640" s="312"/>
      <c r="R640" s="382"/>
      <c r="S640" s="242"/>
      <c r="T640" s="219" t="s">
        <v>10438</v>
      </c>
      <c r="U640" s="303"/>
      <c r="V640" s="303"/>
      <c r="W640" s="303"/>
      <c r="X640" s="303"/>
      <c r="Y640" s="219"/>
      <c r="Z640" s="303"/>
      <c r="AA640" s="303"/>
      <c r="AB640" s="303"/>
      <c r="AC640" s="303"/>
      <c r="AD640" s="311"/>
      <c r="AE640" s="311"/>
      <c r="AF640" s="311"/>
      <c r="AG640" s="311"/>
      <c r="AH640" s="311"/>
      <c r="AJ640" s="286"/>
      <c r="AK640" s="213"/>
      <c r="AL640" s="311"/>
      <c r="AM640" s="311"/>
      <c r="AN640" s="311"/>
      <c r="AO640" s="311"/>
      <c r="AP640" s="229"/>
      <c r="AQ640" s="310"/>
      <c r="AR640" s="207"/>
      <c r="AS640" s="207"/>
      <c r="AT640" s="207"/>
      <c r="AU640" s="207"/>
      <c r="AV640" s="207"/>
      <c r="AW640" s="207"/>
      <c r="AX640" s="207"/>
      <c r="AY640" s="207"/>
      <c r="AZ640" s="207"/>
      <c r="BA640" s="207"/>
      <c r="BB640" s="207"/>
      <c r="BC640" s="207"/>
      <c r="BD640" s="207"/>
      <c r="BE640" s="207"/>
      <c r="BF640" s="207"/>
      <c r="BG640" s="300"/>
      <c r="BH640" s="300"/>
      <c r="BI640" s="299"/>
      <c r="BJ640" s="246"/>
      <c r="BK640" s="255"/>
      <c r="BL640" s="213"/>
      <c r="BM640" s="213"/>
      <c r="BN640" s="322"/>
      <c r="BO640" s="321"/>
      <c r="BY640" s="254"/>
      <c r="DN640" s="284"/>
      <c r="DO640" s="283"/>
      <c r="DP640" s="278"/>
      <c r="DQ640" s="282"/>
      <c r="DR640" s="281"/>
      <c r="DS640" s="280"/>
      <c r="DT640" s="279"/>
      <c r="DU640" s="278"/>
      <c r="DV640" s="194"/>
    </row>
    <row r="641" spans="1:126" ht="18.75">
      <c r="A641" s="322"/>
      <c r="B641" s="226" t="s">
        <v>10458</v>
      </c>
      <c r="C641" s="226" t="s">
        <v>10457</v>
      </c>
      <c r="D641" s="225" t="s">
        <v>10456</v>
      </c>
      <c r="E641" s="224" t="str">
        <f t="shared" si="62"/>
        <v>721816</v>
      </c>
      <c r="F641" s="322" t="s">
        <v>6068</v>
      </c>
      <c r="G641" s="220" t="s">
        <v>10455</v>
      </c>
      <c r="H641" s="223" t="s">
        <v>10454</v>
      </c>
      <c r="I641" s="223" t="s">
        <v>6598</v>
      </c>
      <c r="J641" s="225">
        <v>1</v>
      </c>
      <c r="K641" s="302">
        <v>14000</v>
      </c>
      <c r="L641" s="232">
        <f t="shared" si="60"/>
        <v>15400.000000000002</v>
      </c>
      <c r="M641" s="351" t="s">
        <v>1434</v>
      </c>
      <c r="N641" s="229"/>
      <c r="O641" s="229"/>
      <c r="P641" s="245"/>
      <c r="Q641" s="312"/>
      <c r="R641" s="382"/>
      <c r="S641" s="242"/>
      <c r="T641" s="219" t="s">
        <v>10438</v>
      </c>
      <c r="U641" s="303"/>
      <c r="V641" s="303"/>
      <c r="W641" s="303"/>
      <c r="X641" s="303"/>
      <c r="Y641" s="219"/>
      <c r="Z641" s="303"/>
      <c r="AA641" s="303"/>
      <c r="AB641" s="303"/>
      <c r="AC641" s="303"/>
      <c r="AD641" s="311"/>
      <c r="AE641" s="311"/>
      <c r="AF641" s="311"/>
      <c r="AG641" s="311"/>
      <c r="AH641" s="311"/>
      <c r="AJ641" s="286"/>
      <c r="AK641" s="213"/>
      <c r="AL641" s="311"/>
      <c r="AM641" s="311"/>
      <c r="AN641" s="311"/>
      <c r="AO641" s="311"/>
      <c r="AP641" s="229"/>
      <c r="AQ641" s="310"/>
      <c r="AR641" s="207"/>
      <c r="AS641" s="207"/>
      <c r="AT641" s="207"/>
      <c r="AU641" s="207"/>
      <c r="AV641" s="207"/>
      <c r="AW641" s="207"/>
      <c r="AX641" s="207"/>
      <c r="AY641" s="207"/>
      <c r="AZ641" s="207"/>
      <c r="BA641" s="207"/>
      <c r="BB641" s="207"/>
      <c r="BC641" s="207"/>
      <c r="BD641" s="207"/>
      <c r="BE641" s="207"/>
      <c r="BF641" s="207"/>
      <c r="BG641" s="300"/>
      <c r="BH641" s="300"/>
      <c r="BI641" s="299"/>
      <c r="BJ641" s="246"/>
      <c r="BK641" s="255"/>
      <c r="BL641" s="213"/>
      <c r="BM641" s="213"/>
      <c r="BN641" s="322"/>
      <c r="BO641" s="321"/>
      <c r="BY641" s="254"/>
      <c r="DN641" s="284"/>
      <c r="DO641" s="283"/>
      <c r="DP641" s="278"/>
      <c r="DQ641" s="282"/>
      <c r="DR641" s="281"/>
      <c r="DS641" s="280"/>
      <c r="DT641" s="279"/>
      <c r="DU641" s="278"/>
      <c r="DV641" s="194"/>
    </row>
    <row r="642" spans="1:126" ht="18.75">
      <c r="A642" s="322"/>
      <c r="B642" s="226" t="s">
        <v>10453</v>
      </c>
      <c r="C642" s="226" t="s">
        <v>10452</v>
      </c>
      <c r="D642" s="225" t="s">
        <v>10451</v>
      </c>
      <c r="E642" s="224" t="str">
        <f t="shared" si="62"/>
        <v>721854</v>
      </c>
      <c r="F642" s="322" t="s">
        <v>6068</v>
      </c>
      <c r="G642" s="220" t="s">
        <v>10443</v>
      </c>
      <c r="H642" s="223" t="s">
        <v>10447</v>
      </c>
      <c r="I642" s="223" t="s">
        <v>7441</v>
      </c>
      <c r="J642" s="225">
        <v>1</v>
      </c>
      <c r="K642" s="302">
        <v>14000</v>
      </c>
      <c r="L642" s="232">
        <f t="shared" si="60"/>
        <v>15400.000000000002</v>
      </c>
      <c r="M642" s="351" t="s">
        <v>1434</v>
      </c>
      <c r="N642" s="229"/>
      <c r="O642" s="229"/>
      <c r="P642" s="245"/>
      <c r="Q642" s="312"/>
      <c r="R642" s="382"/>
      <c r="S642" s="242"/>
      <c r="T642" s="219" t="s">
        <v>10438</v>
      </c>
      <c r="U642" s="303"/>
      <c r="V642" s="303"/>
      <c r="W642" s="303"/>
      <c r="X642" s="303"/>
      <c r="Y642" s="219"/>
      <c r="Z642" s="303"/>
      <c r="AA642" s="303"/>
      <c r="AB642" s="303"/>
      <c r="AC642" s="303"/>
      <c r="AD642" s="311"/>
      <c r="AE642" s="311"/>
      <c r="AF642" s="311"/>
      <c r="AG642" s="311"/>
      <c r="AH642" s="311"/>
      <c r="AJ642" s="286"/>
      <c r="AK642" s="213"/>
      <c r="AL642" s="311"/>
      <c r="AM642" s="311"/>
      <c r="AN642" s="311"/>
      <c r="AO642" s="311"/>
      <c r="AP642" s="229"/>
      <c r="AQ642" s="310"/>
      <c r="AR642" s="207"/>
      <c r="AS642" s="207"/>
      <c r="AT642" s="207"/>
      <c r="AU642" s="207"/>
      <c r="AV642" s="207"/>
      <c r="AW642" s="207"/>
      <c r="AX642" s="207"/>
      <c r="AY642" s="207"/>
      <c r="AZ642" s="207"/>
      <c r="BA642" s="207"/>
      <c r="BB642" s="207"/>
      <c r="BC642" s="207"/>
      <c r="BD642" s="207"/>
      <c r="BE642" s="207"/>
      <c r="BF642" s="207"/>
      <c r="BG642" s="300"/>
      <c r="BH642" s="300"/>
      <c r="BI642" s="299"/>
      <c r="BJ642" s="246"/>
      <c r="BK642" s="255"/>
      <c r="BL642" s="213"/>
      <c r="BM642" s="213"/>
      <c r="BN642" s="322"/>
      <c r="BO642" s="321"/>
      <c r="BY642" s="254"/>
      <c r="DN642" s="284"/>
      <c r="DO642" s="283"/>
      <c r="DP642" s="278"/>
      <c r="DQ642" s="282"/>
      <c r="DR642" s="281"/>
      <c r="DS642" s="280"/>
      <c r="DT642" s="279"/>
      <c r="DU642" s="278"/>
      <c r="DV642" s="194"/>
    </row>
    <row r="643" spans="1:126" ht="18.75">
      <c r="A643" s="322"/>
      <c r="B643" s="226" t="s">
        <v>10450</v>
      </c>
      <c r="C643" s="226" t="s">
        <v>10449</v>
      </c>
      <c r="D643" s="225" t="s">
        <v>10448</v>
      </c>
      <c r="E643" s="224" t="str">
        <f t="shared" si="62"/>
        <v>721830</v>
      </c>
      <c r="F643" s="322" t="s">
        <v>6068</v>
      </c>
      <c r="G643" s="220" t="s">
        <v>10443</v>
      </c>
      <c r="H643" s="223" t="s">
        <v>10447</v>
      </c>
      <c r="I643" s="223" t="s">
        <v>8978</v>
      </c>
      <c r="J643" s="225">
        <v>1</v>
      </c>
      <c r="K643" s="302">
        <v>14000</v>
      </c>
      <c r="L643" s="232">
        <f t="shared" si="60"/>
        <v>15400.000000000002</v>
      </c>
      <c r="M643" s="351" t="s">
        <v>1434</v>
      </c>
      <c r="N643" s="229"/>
      <c r="O643" s="229"/>
      <c r="P643" s="245"/>
      <c r="Q643" s="312"/>
      <c r="R643" s="382"/>
      <c r="S643" s="242"/>
      <c r="T643" s="618" t="s">
        <v>10438</v>
      </c>
      <c r="U643" s="303"/>
      <c r="V643" s="303"/>
      <c r="W643" s="303"/>
      <c r="X643" s="303"/>
      <c r="Y643" s="618"/>
      <c r="Z643" s="303"/>
      <c r="AA643" s="303"/>
      <c r="AB643" s="303"/>
      <c r="AC643" s="303"/>
      <c r="AD643" s="311"/>
      <c r="AE643" s="311"/>
      <c r="AF643" s="311"/>
      <c r="AG643" s="311"/>
      <c r="AH643" s="311"/>
      <c r="AJ643" s="286"/>
      <c r="AK643" s="213"/>
      <c r="AL643" s="311"/>
      <c r="AM643" s="311"/>
      <c r="AN643" s="311"/>
      <c r="AO643" s="311"/>
      <c r="AP643" s="229"/>
      <c r="AQ643" s="310"/>
      <c r="AR643" s="207"/>
      <c r="AS643" s="207"/>
      <c r="AT643" s="207"/>
      <c r="AU643" s="207"/>
      <c r="AV643" s="207"/>
      <c r="AW643" s="207"/>
      <c r="AX643" s="207"/>
      <c r="AY643" s="207"/>
      <c r="AZ643" s="207"/>
      <c r="BA643" s="207"/>
      <c r="BB643" s="207"/>
      <c r="BC643" s="207"/>
      <c r="BD643" s="207"/>
      <c r="BE643" s="207"/>
      <c r="BF643" s="207"/>
      <c r="BG643" s="300"/>
      <c r="BH643" s="300"/>
      <c r="BI643" s="299"/>
      <c r="BJ643" s="246"/>
      <c r="BK643" s="255"/>
      <c r="BL643" s="213"/>
      <c r="BM643" s="213"/>
      <c r="BN643" s="322"/>
      <c r="BO643" s="321"/>
      <c r="BY643" s="254"/>
      <c r="DN643" s="284"/>
      <c r="DO643" s="283"/>
      <c r="DP643" s="278"/>
      <c r="DQ643" s="282"/>
      <c r="DR643" s="281"/>
      <c r="DS643" s="280"/>
      <c r="DT643" s="279"/>
      <c r="DU643" s="278"/>
      <c r="DV643" s="194"/>
    </row>
    <row r="644" spans="1:126" ht="18.75">
      <c r="A644" s="322"/>
      <c r="B644" s="226" t="s">
        <v>10446</v>
      </c>
      <c r="C644" s="226" t="s">
        <v>10445</v>
      </c>
      <c r="D644" s="225" t="s">
        <v>10444</v>
      </c>
      <c r="E644" s="224" t="str">
        <f t="shared" si="62"/>
        <v>721847</v>
      </c>
      <c r="F644" s="322" t="s">
        <v>6068</v>
      </c>
      <c r="G644" s="220" t="s">
        <v>10443</v>
      </c>
      <c r="H644" s="223" t="s">
        <v>10442</v>
      </c>
      <c r="I644" s="223" t="s">
        <v>6598</v>
      </c>
      <c r="J644" s="225">
        <v>1</v>
      </c>
      <c r="K644" s="302">
        <v>14000</v>
      </c>
      <c r="L644" s="232">
        <f t="shared" si="60"/>
        <v>15400.000000000002</v>
      </c>
      <c r="M644" s="351" t="s">
        <v>1434</v>
      </c>
      <c r="N644" s="229"/>
      <c r="O644" s="229"/>
      <c r="P644" s="245"/>
      <c r="Q644" s="312"/>
      <c r="R644" s="382"/>
      <c r="S644" s="242"/>
      <c r="T644" s="618" t="s">
        <v>10438</v>
      </c>
      <c r="U644" s="303"/>
      <c r="V644" s="303"/>
      <c r="W644" s="303"/>
      <c r="X644" s="303"/>
      <c r="Y644" s="618"/>
      <c r="Z644" s="303"/>
      <c r="AA644" s="303"/>
      <c r="AB644" s="303"/>
      <c r="AC644" s="303"/>
      <c r="AD644" s="311"/>
      <c r="AE644" s="311"/>
      <c r="AF644" s="311"/>
      <c r="AG644" s="311"/>
      <c r="AH644" s="311"/>
      <c r="AJ644" s="286"/>
      <c r="AK644" s="213"/>
      <c r="AL644" s="311"/>
      <c r="AM644" s="311"/>
      <c r="AN644" s="311"/>
      <c r="AO644" s="311"/>
      <c r="AP644" s="229"/>
      <c r="AQ644" s="310"/>
      <c r="AR644" s="207"/>
      <c r="AS644" s="207"/>
      <c r="AT644" s="207"/>
      <c r="AU644" s="207"/>
      <c r="AV644" s="207"/>
      <c r="AW644" s="207"/>
      <c r="AX644" s="207"/>
      <c r="AY644" s="207"/>
      <c r="AZ644" s="207"/>
      <c r="BA644" s="207"/>
      <c r="BB644" s="207"/>
      <c r="BC644" s="207"/>
      <c r="BD644" s="207"/>
      <c r="BE644" s="207"/>
      <c r="BF644" s="207"/>
      <c r="BG644" s="300"/>
      <c r="BH644" s="300"/>
      <c r="BI644" s="299"/>
      <c r="BJ644" s="246"/>
      <c r="BK644" s="255"/>
      <c r="BL644" s="213"/>
      <c r="BM644" s="213"/>
      <c r="BN644" s="322"/>
      <c r="BO644" s="321"/>
      <c r="BY644" s="254"/>
      <c r="DN644" s="284"/>
      <c r="DO644" s="283"/>
      <c r="DP644" s="278"/>
      <c r="DQ644" s="282"/>
      <c r="DR644" s="281"/>
      <c r="DS644" s="280"/>
      <c r="DT644" s="279"/>
      <c r="DU644" s="278"/>
      <c r="DV644" s="194"/>
    </row>
    <row r="645" spans="1:126" ht="18.75">
      <c r="A645" s="322"/>
      <c r="B645" s="226" t="s">
        <v>10441</v>
      </c>
      <c r="C645" s="226" t="s">
        <v>10440</v>
      </c>
      <c r="D645" s="225" t="s">
        <v>10439</v>
      </c>
      <c r="E645" s="224" t="str">
        <f t="shared" si="62"/>
        <v>721885</v>
      </c>
      <c r="F645" s="322" t="s">
        <v>6068</v>
      </c>
      <c r="G645" s="220" t="s">
        <v>10431</v>
      </c>
      <c r="H645" s="223" t="s">
        <v>10430</v>
      </c>
      <c r="I645" s="223" t="s">
        <v>7441</v>
      </c>
      <c r="J645" s="225">
        <v>1</v>
      </c>
      <c r="K645" s="302">
        <v>14000</v>
      </c>
      <c r="L645" s="232">
        <f t="shared" si="60"/>
        <v>15400.000000000002</v>
      </c>
      <c r="M645" s="351" t="s">
        <v>1434</v>
      </c>
      <c r="N645" s="229"/>
      <c r="O645" s="229"/>
      <c r="P645" s="245"/>
      <c r="Q645" s="312"/>
      <c r="R645" s="382"/>
      <c r="S645" s="242"/>
      <c r="T645" s="618" t="s">
        <v>10438</v>
      </c>
      <c r="U645" s="303"/>
      <c r="V645" s="303"/>
      <c r="W645" s="303"/>
      <c r="X645" s="303"/>
      <c r="Y645" s="618"/>
      <c r="Z645" s="303"/>
      <c r="AA645" s="303"/>
      <c r="AB645" s="303"/>
      <c r="AC645" s="303"/>
      <c r="AD645" s="311"/>
      <c r="AE645" s="311"/>
      <c r="AF645" s="311"/>
      <c r="AG645" s="311"/>
      <c r="AH645" s="311"/>
      <c r="AJ645" s="286"/>
      <c r="AK645" s="213"/>
      <c r="AL645" s="311"/>
      <c r="AM645" s="311"/>
      <c r="AN645" s="311"/>
      <c r="AO645" s="311"/>
      <c r="AP645" s="229"/>
      <c r="AQ645" s="310"/>
      <c r="AR645" s="207"/>
      <c r="AS645" s="207"/>
      <c r="AT645" s="207"/>
      <c r="AU645" s="207"/>
      <c r="AV645" s="207"/>
      <c r="AW645" s="207"/>
      <c r="AX645" s="207"/>
      <c r="AY645" s="207"/>
      <c r="AZ645" s="207"/>
      <c r="BA645" s="207"/>
      <c r="BB645" s="207"/>
      <c r="BC645" s="207"/>
      <c r="BD645" s="207"/>
      <c r="BE645" s="207"/>
      <c r="BF645" s="207"/>
      <c r="BG645" s="300"/>
      <c r="BH645" s="300"/>
      <c r="BI645" s="299"/>
      <c r="BJ645" s="246"/>
      <c r="BK645" s="255"/>
      <c r="BL645" s="213"/>
      <c r="BM645" s="213"/>
      <c r="BN645" s="322"/>
      <c r="BO645" s="321"/>
      <c r="BY645" s="254"/>
      <c r="DN645" s="284"/>
      <c r="DO645" s="283"/>
      <c r="DP645" s="278"/>
      <c r="DQ645" s="282"/>
      <c r="DR645" s="281"/>
      <c r="DS645" s="280"/>
      <c r="DT645" s="279"/>
      <c r="DU645" s="278"/>
      <c r="DV645" s="194"/>
    </row>
    <row r="646" spans="1:126" ht="18.75">
      <c r="A646" s="322"/>
      <c r="B646" s="226" t="s">
        <v>10437</v>
      </c>
      <c r="C646" s="226" t="s">
        <v>10436</v>
      </c>
      <c r="D646" s="225" t="s">
        <v>10435</v>
      </c>
      <c r="E646" s="224" t="str">
        <f t="shared" si="62"/>
        <v>721861</v>
      </c>
      <c r="F646" s="322" t="s">
        <v>6068</v>
      </c>
      <c r="G646" s="220" t="s">
        <v>10431</v>
      </c>
      <c r="H646" s="223" t="s">
        <v>10430</v>
      </c>
      <c r="I646" s="223" t="s">
        <v>8978</v>
      </c>
      <c r="J646" s="225">
        <v>1</v>
      </c>
      <c r="K646" s="302">
        <v>14000</v>
      </c>
      <c r="L646" s="232">
        <f t="shared" si="60"/>
        <v>15400.000000000002</v>
      </c>
      <c r="M646" s="351" t="s">
        <v>1434</v>
      </c>
      <c r="N646" s="229"/>
      <c r="O646" s="229"/>
      <c r="P646" s="245"/>
      <c r="Q646" s="312"/>
      <c r="R646" s="382"/>
      <c r="S646" s="242"/>
      <c r="T646" s="219" t="s">
        <v>10420</v>
      </c>
      <c r="U646" s="303"/>
      <c r="V646" s="303"/>
      <c r="W646" s="303"/>
      <c r="X646" s="303"/>
      <c r="Y646" s="219"/>
      <c r="Z646" s="303"/>
      <c r="AA646" s="303"/>
      <c r="AB646" s="303"/>
      <c r="AC646" s="303"/>
      <c r="AD646" s="311"/>
      <c r="AE646" s="311"/>
      <c r="AF646" s="311"/>
      <c r="AG646" s="311"/>
      <c r="AH646" s="311"/>
      <c r="AJ646" s="286"/>
      <c r="AK646" s="213"/>
      <c r="AL646" s="311"/>
      <c r="AM646" s="311"/>
      <c r="AN646" s="311"/>
      <c r="AO646" s="311"/>
      <c r="AP646" s="229"/>
      <c r="AQ646" s="310"/>
      <c r="AR646" s="207"/>
      <c r="AS646" s="207"/>
      <c r="AT646" s="207"/>
      <c r="AU646" s="207"/>
      <c r="AV646" s="207"/>
      <c r="AW646" s="207"/>
      <c r="AX646" s="207"/>
      <c r="AY646" s="207"/>
      <c r="AZ646" s="207"/>
      <c r="BA646" s="207"/>
      <c r="BB646" s="207"/>
      <c r="BC646" s="207"/>
      <c r="BD646" s="207"/>
      <c r="BE646" s="207"/>
      <c r="BF646" s="207"/>
      <c r="BG646" s="300"/>
      <c r="BH646" s="300"/>
      <c r="BI646" s="299"/>
      <c r="BJ646" s="246"/>
      <c r="BK646" s="255"/>
      <c r="BL646" s="213"/>
      <c r="BM646" s="213"/>
      <c r="BN646" s="322"/>
      <c r="BO646" s="321"/>
      <c r="BY646" s="254"/>
      <c r="DN646" s="284"/>
      <c r="DO646" s="283"/>
      <c r="DP646" s="278"/>
      <c r="DQ646" s="282"/>
      <c r="DR646" s="281"/>
      <c r="DS646" s="280"/>
      <c r="DT646" s="279"/>
      <c r="DU646" s="278"/>
      <c r="DV646" s="194"/>
    </row>
    <row r="647" spans="1:126" ht="18.75">
      <c r="A647" s="322"/>
      <c r="B647" s="226" t="s">
        <v>10434</v>
      </c>
      <c r="C647" s="226" t="s">
        <v>10433</v>
      </c>
      <c r="D647" s="225" t="s">
        <v>10432</v>
      </c>
      <c r="E647" s="224" t="str">
        <f t="shared" si="62"/>
        <v>721878</v>
      </c>
      <c r="F647" s="322" t="s">
        <v>6068</v>
      </c>
      <c r="G647" s="220" t="s">
        <v>10431</v>
      </c>
      <c r="H647" s="223" t="s">
        <v>10430</v>
      </c>
      <c r="I647" s="223" t="s">
        <v>6598</v>
      </c>
      <c r="J647" s="225">
        <v>1</v>
      </c>
      <c r="K647" s="302">
        <v>14000</v>
      </c>
      <c r="L647" s="232">
        <f t="shared" si="60"/>
        <v>15400.000000000002</v>
      </c>
      <c r="M647" s="351" t="s">
        <v>1434</v>
      </c>
      <c r="N647" s="229"/>
      <c r="O647" s="229"/>
      <c r="P647" s="245"/>
      <c r="Q647" s="312"/>
      <c r="R647" s="382"/>
      <c r="S647" s="242"/>
      <c r="T647" s="219" t="s">
        <v>10420</v>
      </c>
      <c r="U647" s="303"/>
      <c r="V647" s="303"/>
      <c r="W647" s="303"/>
      <c r="X647" s="303"/>
      <c r="Y647" s="219"/>
      <c r="Z647" s="303"/>
      <c r="AA647" s="303"/>
      <c r="AB647" s="303"/>
      <c r="AC647" s="303"/>
      <c r="AD647" s="311"/>
      <c r="AE647" s="311"/>
      <c r="AF647" s="311"/>
      <c r="AG647" s="311"/>
      <c r="AH647" s="311"/>
      <c r="AJ647" s="286"/>
      <c r="AK647" s="213"/>
      <c r="AL647" s="311"/>
      <c r="AM647" s="311"/>
      <c r="AN647" s="311"/>
      <c r="AO647" s="311"/>
      <c r="AP647" s="229"/>
      <c r="AQ647" s="310"/>
      <c r="AR647" s="207"/>
      <c r="AS647" s="207"/>
      <c r="AT647" s="207"/>
      <c r="AU647" s="207"/>
      <c r="AV647" s="207"/>
      <c r="AW647" s="207"/>
      <c r="AX647" s="207"/>
      <c r="AY647" s="207"/>
      <c r="AZ647" s="207"/>
      <c r="BA647" s="207"/>
      <c r="BB647" s="207"/>
      <c r="BC647" s="207"/>
      <c r="BD647" s="207"/>
      <c r="BE647" s="207"/>
      <c r="BF647" s="207"/>
      <c r="BG647" s="300"/>
      <c r="BH647" s="300"/>
      <c r="BI647" s="299"/>
      <c r="BJ647" s="246"/>
      <c r="BK647" s="255"/>
      <c r="BL647" s="213"/>
      <c r="BM647" s="213"/>
      <c r="BN647" s="322"/>
      <c r="BO647" s="321"/>
      <c r="BY647" s="254"/>
      <c r="DN647" s="284"/>
      <c r="DO647" s="283"/>
      <c r="DP647" s="278"/>
      <c r="DQ647" s="282"/>
      <c r="DR647" s="281"/>
      <c r="DS647" s="280"/>
      <c r="DT647" s="279"/>
      <c r="DU647" s="278"/>
      <c r="DV647" s="194"/>
    </row>
    <row r="648" spans="1:126" ht="18.75">
      <c r="A648" s="322"/>
      <c r="B648" s="226" t="s">
        <v>10429</v>
      </c>
      <c r="C648" s="226" t="s">
        <v>10428</v>
      </c>
      <c r="D648" s="225" t="s">
        <v>10427</v>
      </c>
      <c r="E648" s="224" t="str">
        <f t="shared" si="62"/>
        <v>721908</v>
      </c>
      <c r="F648" s="322" t="s">
        <v>6174</v>
      </c>
      <c r="G648" s="220" t="s">
        <v>10422</v>
      </c>
      <c r="H648" s="223" t="s">
        <v>10426</v>
      </c>
      <c r="I648" s="223" t="s">
        <v>7441</v>
      </c>
      <c r="J648" s="225">
        <v>1</v>
      </c>
      <c r="K648" s="302">
        <v>14000</v>
      </c>
      <c r="L648" s="232">
        <f t="shared" si="60"/>
        <v>15400.000000000002</v>
      </c>
      <c r="M648" s="351" t="s">
        <v>1434</v>
      </c>
      <c r="N648" s="229"/>
      <c r="O648" s="229"/>
      <c r="P648" s="245"/>
      <c r="Q648" s="312"/>
      <c r="R648" s="382"/>
      <c r="S648" s="242"/>
      <c r="T648" s="219" t="s">
        <v>10420</v>
      </c>
      <c r="U648" s="303"/>
      <c r="V648" s="303"/>
      <c r="W648" s="303"/>
      <c r="X648" s="303"/>
      <c r="Y648" s="219"/>
      <c r="Z648" s="303"/>
      <c r="AA648" s="303"/>
      <c r="AB648" s="303"/>
      <c r="AC648" s="303"/>
      <c r="AD648" s="311"/>
      <c r="AE648" s="311"/>
      <c r="AF648" s="311"/>
      <c r="AG648" s="311"/>
      <c r="AH648" s="311"/>
      <c r="AJ648" s="286"/>
      <c r="AK648" s="213"/>
      <c r="AL648" s="311"/>
      <c r="AM648" s="311"/>
      <c r="AN648" s="311"/>
      <c r="AO648" s="311"/>
      <c r="AP648" s="229"/>
      <c r="AQ648" s="310"/>
      <c r="AR648" s="207"/>
      <c r="AS648" s="207"/>
      <c r="AT648" s="207"/>
      <c r="AU648" s="207"/>
      <c r="AV648" s="207"/>
      <c r="AW648" s="207"/>
      <c r="AX648" s="207"/>
      <c r="AY648" s="207"/>
      <c r="AZ648" s="207"/>
      <c r="BA648" s="207"/>
      <c r="BB648" s="207"/>
      <c r="BC648" s="207"/>
      <c r="BD648" s="207"/>
      <c r="BE648" s="207"/>
      <c r="BF648" s="207"/>
      <c r="BG648" s="300"/>
      <c r="BH648" s="300"/>
      <c r="BI648" s="299"/>
      <c r="BJ648" s="246"/>
      <c r="BK648" s="255"/>
      <c r="BL648" s="213"/>
      <c r="BM648" s="213"/>
      <c r="BN648" s="322"/>
      <c r="BO648" s="321"/>
      <c r="BY648" s="254"/>
      <c r="DN648" s="284"/>
      <c r="DO648" s="283"/>
      <c r="DP648" s="278"/>
      <c r="DQ648" s="282"/>
      <c r="DR648" s="281"/>
      <c r="DS648" s="280"/>
      <c r="DT648" s="279"/>
      <c r="DU648" s="278"/>
      <c r="DV648" s="194"/>
    </row>
    <row r="649" spans="1:126" ht="18.75">
      <c r="A649" s="322"/>
      <c r="B649" s="226" t="s">
        <v>10425</v>
      </c>
      <c r="C649" s="226" t="s">
        <v>10424</v>
      </c>
      <c r="D649" s="225" t="s">
        <v>10423</v>
      </c>
      <c r="E649" s="224" t="str">
        <f t="shared" si="62"/>
        <v>721892</v>
      </c>
      <c r="F649" s="322" t="s">
        <v>6174</v>
      </c>
      <c r="G649" s="220" t="s">
        <v>10422</v>
      </c>
      <c r="H649" s="223" t="s">
        <v>10421</v>
      </c>
      <c r="I649" s="223" t="s">
        <v>6598</v>
      </c>
      <c r="J649" s="225">
        <v>1</v>
      </c>
      <c r="K649" s="302">
        <v>14000</v>
      </c>
      <c r="L649" s="232">
        <f t="shared" si="60"/>
        <v>15400.000000000002</v>
      </c>
      <c r="M649" s="351" t="s">
        <v>1434</v>
      </c>
      <c r="N649" s="229"/>
      <c r="O649" s="229"/>
      <c r="P649" s="245"/>
      <c r="Q649" s="312"/>
      <c r="R649" s="382"/>
      <c r="S649" s="242"/>
      <c r="T649" s="219" t="s">
        <v>10420</v>
      </c>
      <c r="U649" s="303"/>
      <c r="V649" s="303"/>
      <c r="W649" s="303"/>
      <c r="X649" s="303"/>
      <c r="Y649" s="219"/>
      <c r="Z649" s="303"/>
      <c r="AA649" s="303"/>
      <c r="AB649" s="303"/>
      <c r="AC649" s="303"/>
      <c r="AD649" s="311"/>
      <c r="AE649" s="311"/>
      <c r="AF649" s="311"/>
      <c r="AG649" s="311"/>
      <c r="AH649" s="311"/>
      <c r="AJ649" s="286"/>
      <c r="AK649" s="213"/>
      <c r="AL649" s="311"/>
      <c r="AM649" s="311"/>
      <c r="AN649" s="311"/>
      <c r="AO649" s="311"/>
      <c r="AP649" s="229"/>
      <c r="AQ649" s="310"/>
      <c r="AR649" s="207"/>
      <c r="AS649" s="207"/>
      <c r="AT649" s="207"/>
      <c r="AU649" s="207"/>
      <c r="AV649" s="207"/>
      <c r="AW649" s="207"/>
      <c r="AX649" s="207"/>
      <c r="AY649" s="207"/>
      <c r="AZ649" s="207"/>
      <c r="BA649" s="207"/>
      <c r="BB649" s="207"/>
      <c r="BC649" s="207"/>
      <c r="BD649" s="207"/>
      <c r="BE649" s="207"/>
      <c r="BF649" s="207"/>
      <c r="BG649" s="300"/>
      <c r="BH649" s="300"/>
      <c r="BI649" s="299"/>
      <c r="BJ649" s="246"/>
      <c r="BK649" s="255"/>
      <c r="BL649" s="213"/>
      <c r="BM649" s="213"/>
      <c r="BN649" s="322"/>
      <c r="BO649" s="321"/>
      <c r="BY649" s="254"/>
      <c r="DN649" s="284"/>
      <c r="DO649" s="283"/>
      <c r="DP649" s="278"/>
      <c r="DQ649" s="282"/>
      <c r="DR649" s="281"/>
      <c r="DS649" s="280"/>
      <c r="DT649" s="279"/>
      <c r="DU649" s="278"/>
      <c r="DV649" s="194"/>
    </row>
    <row r="650" spans="1:126" ht="18.75">
      <c r="A650" s="322"/>
      <c r="B650" s="226" t="s">
        <v>10419</v>
      </c>
      <c r="C650" s="226" t="s">
        <v>10418</v>
      </c>
      <c r="D650" s="225" t="s">
        <v>10417</v>
      </c>
      <c r="E650" s="224" t="str">
        <f t="shared" si="62"/>
        <v>721922</v>
      </c>
      <c r="F650" s="322" t="s">
        <v>6174</v>
      </c>
      <c r="G650" s="220" t="s">
        <v>10413</v>
      </c>
      <c r="H650" s="223" t="s">
        <v>10412</v>
      </c>
      <c r="I650" s="223" t="s">
        <v>7441</v>
      </c>
      <c r="J650" s="225">
        <v>1</v>
      </c>
      <c r="K650" s="302">
        <v>14000</v>
      </c>
      <c r="L650" s="232">
        <f t="shared" si="60"/>
        <v>15400.000000000002</v>
      </c>
      <c r="M650" s="351" t="s">
        <v>1434</v>
      </c>
      <c r="N650" s="229"/>
      <c r="O650" s="229"/>
      <c r="P650" s="245"/>
      <c r="Q650" s="312"/>
      <c r="R650" s="382"/>
      <c r="S650" s="242"/>
      <c r="T650" s="618" t="s">
        <v>10411</v>
      </c>
      <c r="U650" s="303"/>
      <c r="V650" s="303"/>
      <c r="W650" s="303"/>
      <c r="X650" s="303"/>
      <c r="Y650" s="618"/>
      <c r="Z650" s="303"/>
      <c r="AA650" s="303"/>
      <c r="AB650" s="303"/>
      <c r="AC650" s="303"/>
      <c r="AD650" s="311"/>
      <c r="AE650" s="311"/>
      <c r="AF650" s="311"/>
      <c r="AG650" s="311"/>
      <c r="AH650" s="311"/>
      <c r="AJ650" s="286"/>
      <c r="AK650" s="213"/>
      <c r="AL650" s="311"/>
      <c r="AM650" s="311"/>
      <c r="AN650" s="311"/>
      <c r="AO650" s="311"/>
      <c r="AP650" s="229"/>
      <c r="AQ650" s="310"/>
      <c r="AR650" s="207"/>
      <c r="AS650" s="207"/>
      <c r="AT650" s="207"/>
      <c r="AU650" s="207"/>
      <c r="AV650" s="207"/>
      <c r="AW650" s="207"/>
      <c r="AX650" s="207"/>
      <c r="AY650" s="207"/>
      <c r="AZ650" s="207"/>
      <c r="BA650" s="207"/>
      <c r="BB650" s="207"/>
      <c r="BC650" s="207"/>
      <c r="BD650" s="207"/>
      <c r="BE650" s="207"/>
      <c r="BF650" s="207"/>
      <c r="BG650" s="300"/>
      <c r="BH650" s="300"/>
      <c r="BI650" s="299"/>
      <c r="BJ650" s="246"/>
      <c r="BK650" s="255"/>
      <c r="BL650" s="213"/>
      <c r="BM650" s="213"/>
      <c r="BN650" s="322"/>
      <c r="BO650" s="321"/>
      <c r="BY650" s="254"/>
      <c r="DN650" s="284"/>
      <c r="DO650" s="283"/>
      <c r="DP650" s="278"/>
      <c r="DQ650" s="282"/>
      <c r="DR650" s="281"/>
      <c r="DS650" s="280"/>
      <c r="DT650" s="279"/>
      <c r="DU650" s="278"/>
      <c r="DV650" s="194"/>
    </row>
    <row r="651" spans="1:126" ht="18.75">
      <c r="A651" s="322"/>
      <c r="B651" s="226" t="s">
        <v>10416</v>
      </c>
      <c r="C651" s="226" t="s">
        <v>10415</v>
      </c>
      <c r="D651" s="225" t="s">
        <v>10414</v>
      </c>
      <c r="E651" s="224" t="str">
        <f t="shared" si="62"/>
        <v>721915</v>
      </c>
      <c r="F651" s="322" t="s">
        <v>6174</v>
      </c>
      <c r="G651" s="220" t="s">
        <v>10413</v>
      </c>
      <c r="H651" s="223" t="s">
        <v>10412</v>
      </c>
      <c r="I651" s="223" t="s">
        <v>6598</v>
      </c>
      <c r="J651" s="225">
        <v>1</v>
      </c>
      <c r="K651" s="302">
        <v>14000</v>
      </c>
      <c r="L651" s="232">
        <f t="shared" si="60"/>
        <v>15400.000000000002</v>
      </c>
      <c r="M651" s="351" t="s">
        <v>1434</v>
      </c>
      <c r="N651" s="229"/>
      <c r="O651" s="229"/>
      <c r="P651" s="245"/>
      <c r="Q651" s="312"/>
      <c r="R651" s="382"/>
      <c r="S651" s="242"/>
      <c r="T651" s="618" t="s">
        <v>10411</v>
      </c>
      <c r="U651" s="303"/>
      <c r="V651" s="303"/>
      <c r="W651" s="303"/>
      <c r="X651" s="303"/>
      <c r="Y651" s="618"/>
      <c r="Z651" s="303"/>
      <c r="AA651" s="303"/>
      <c r="AB651" s="303"/>
      <c r="AC651" s="303"/>
      <c r="AD651" s="311"/>
      <c r="AE651" s="311"/>
      <c r="AF651" s="311"/>
      <c r="AG651" s="311"/>
      <c r="AH651" s="311"/>
      <c r="AJ651" s="286"/>
      <c r="AK651" s="213"/>
      <c r="AL651" s="311"/>
      <c r="AM651" s="311"/>
      <c r="AN651" s="311"/>
      <c r="AO651" s="311"/>
      <c r="AP651" s="229"/>
      <c r="AQ651" s="310"/>
      <c r="AR651" s="207"/>
      <c r="AS651" s="207"/>
      <c r="AT651" s="207"/>
      <c r="AU651" s="207"/>
      <c r="AV651" s="207"/>
      <c r="AW651" s="207"/>
      <c r="AX651" s="207"/>
      <c r="AY651" s="207"/>
      <c r="AZ651" s="207"/>
      <c r="BA651" s="207"/>
      <c r="BB651" s="207"/>
      <c r="BC651" s="207"/>
      <c r="BD651" s="207"/>
      <c r="BE651" s="207"/>
      <c r="BF651" s="207"/>
      <c r="BG651" s="300"/>
      <c r="BH651" s="300"/>
      <c r="BI651" s="299"/>
      <c r="BJ651" s="246"/>
      <c r="BK651" s="255"/>
      <c r="BL651" s="213"/>
      <c r="BM651" s="213"/>
      <c r="BN651" s="322"/>
      <c r="BO651" s="321"/>
      <c r="BY651" s="254"/>
      <c r="DN651" s="284"/>
      <c r="DO651" s="283"/>
      <c r="DP651" s="278"/>
      <c r="DQ651" s="282"/>
      <c r="DR651" s="281"/>
      <c r="DS651" s="280"/>
      <c r="DT651" s="279"/>
      <c r="DU651" s="278"/>
      <c r="DV651" s="194"/>
    </row>
    <row r="652" spans="1:126" ht="18.75">
      <c r="A652" s="322"/>
      <c r="B652" s="226" t="s">
        <v>10410</v>
      </c>
      <c r="C652" s="226" t="s">
        <v>10409</v>
      </c>
      <c r="D652" s="225" t="s">
        <v>10408</v>
      </c>
      <c r="E652" s="224" t="str">
        <f t="shared" si="62"/>
        <v>721946</v>
      </c>
      <c r="F652" s="322" t="s">
        <v>6174</v>
      </c>
      <c r="G652" s="220" t="s">
        <v>10407</v>
      </c>
      <c r="H652" s="223" t="s">
        <v>10402</v>
      </c>
      <c r="I652" s="223" t="s">
        <v>7441</v>
      </c>
      <c r="J652" s="225">
        <v>1</v>
      </c>
      <c r="K652" s="302">
        <v>14000</v>
      </c>
      <c r="L652" s="232">
        <f t="shared" si="60"/>
        <v>15400.000000000002</v>
      </c>
      <c r="M652" s="351" t="s">
        <v>1434</v>
      </c>
      <c r="N652" s="229"/>
      <c r="O652" s="229"/>
      <c r="P652" s="245"/>
      <c r="Q652" s="312"/>
      <c r="R652" s="382"/>
      <c r="S652" s="242"/>
      <c r="T652" s="618" t="s">
        <v>10401</v>
      </c>
      <c r="U652" s="303"/>
      <c r="V652" s="303"/>
      <c r="W652" s="303"/>
      <c r="X652" s="303"/>
      <c r="Y652" s="618"/>
      <c r="Z652" s="303"/>
      <c r="AA652" s="303"/>
      <c r="AB652" s="303"/>
      <c r="AC652" s="303"/>
      <c r="AD652" s="311"/>
      <c r="AE652" s="311"/>
      <c r="AF652" s="311"/>
      <c r="AG652" s="311"/>
      <c r="AH652" s="311"/>
      <c r="AJ652" s="286"/>
      <c r="AK652" s="213"/>
      <c r="AL652" s="311"/>
      <c r="AM652" s="311"/>
      <c r="AN652" s="311"/>
      <c r="AO652" s="311"/>
      <c r="AP652" s="229"/>
      <c r="AQ652" s="310"/>
      <c r="AR652" s="207"/>
      <c r="AS652" s="207"/>
      <c r="AT652" s="207"/>
      <c r="AU652" s="207"/>
      <c r="AV652" s="207"/>
      <c r="AW652" s="207"/>
      <c r="AX652" s="207"/>
      <c r="AY652" s="207"/>
      <c r="AZ652" s="207"/>
      <c r="BA652" s="207"/>
      <c r="BB652" s="207"/>
      <c r="BC652" s="207"/>
      <c r="BD652" s="207"/>
      <c r="BE652" s="207"/>
      <c r="BF652" s="207"/>
      <c r="BG652" s="300"/>
      <c r="BH652" s="300"/>
      <c r="BI652" s="299"/>
      <c r="BJ652" s="246"/>
      <c r="BK652" s="255"/>
      <c r="BL652" s="213"/>
      <c r="BM652" s="213"/>
      <c r="BN652" s="322"/>
      <c r="BO652" s="321"/>
      <c r="BY652" s="254"/>
      <c r="DN652" s="284"/>
      <c r="DO652" s="283"/>
      <c r="DP652" s="278"/>
      <c r="DQ652" s="282"/>
      <c r="DR652" s="281"/>
      <c r="DS652" s="280"/>
      <c r="DT652" s="279"/>
      <c r="DU652" s="278"/>
      <c r="DV652" s="194"/>
    </row>
    <row r="653" spans="1:126" ht="18.75">
      <c r="A653" s="322"/>
      <c r="B653" s="226" t="s">
        <v>10406</v>
      </c>
      <c r="C653" s="226" t="s">
        <v>10405</v>
      </c>
      <c r="D653" s="225" t="s">
        <v>10404</v>
      </c>
      <c r="E653" s="224" t="str">
        <f t="shared" si="62"/>
        <v>721939</v>
      </c>
      <c r="F653" s="322" t="s">
        <v>6174</v>
      </c>
      <c r="G653" s="220" t="s">
        <v>10403</v>
      </c>
      <c r="H653" s="223" t="s">
        <v>10402</v>
      </c>
      <c r="I653" s="223" t="s">
        <v>6598</v>
      </c>
      <c r="J653" s="225">
        <v>1</v>
      </c>
      <c r="K653" s="302">
        <v>14000</v>
      </c>
      <c r="L653" s="232">
        <f t="shared" si="60"/>
        <v>15400.000000000002</v>
      </c>
      <c r="M653" s="351" t="s">
        <v>1434</v>
      </c>
      <c r="N653" s="229"/>
      <c r="O653" s="229"/>
      <c r="P653" s="245"/>
      <c r="Q653" s="312"/>
      <c r="R653" s="382"/>
      <c r="S653" s="242"/>
      <c r="T653" s="618" t="s">
        <v>10401</v>
      </c>
      <c r="U653" s="303"/>
      <c r="V653" s="303"/>
      <c r="W653" s="303"/>
      <c r="X653" s="303"/>
      <c r="Y653" s="618"/>
      <c r="Z653" s="303"/>
      <c r="AA653" s="303"/>
      <c r="AB653" s="303"/>
      <c r="AC653" s="303"/>
      <c r="AD653" s="311"/>
      <c r="AE653" s="311"/>
      <c r="AF653" s="311"/>
      <c r="AG653" s="311"/>
      <c r="AH653" s="311"/>
      <c r="AJ653" s="286"/>
      <c r="AK653" s="213"/>
      <c r="AL653" s="311"/>
      <c r="AM653" s="311"/>
      <c r="AN653" s="311"/>
      <c r="AO653" s="311"/>
      <c r="AP653" s="229"/>
      <c r="AQ653" s="310"/>
      <c r="AR653" s="207"/>
      <c r="AS653" s="207"/>
      <c r="AT653" s="207"/>
      <c r="AU653" s="207"/>
      <c r="AV653" s="207"/>
      <c r="AW653" s="207"/>
      <c r="AX653" s="207"/>
      <c r="AY653" s="207"/>
      <c r="AZ653" s="207"/>
      <c r="BA653" s="207"/>
      <c r="BB653" s="207"/>
      <c r="BC653" s="207"/>
      <c r="BD653" s="207"/>
      <c r="BE653" s="207"/>
      <c r="BF653" s="207"/>
      <c r="BG653" s="300"/>
      <c r="BH653" s="300"/>
      <c r="BI653" s="299"/>
      <c r="BJ653" s="246"/>
      <c r="BK653" s="255"/>
      <c r="BL653" s="213"/>
      <c r="BM653" s="213"/>
      <c r="BN653" s="322"/>
      <c r="BO653" s="321"/>
      <c r="BY653" s="254"/>
      <c r="DN653" s="284"/>
      <c r="DO653" s="283"/>
      <c r="DP653" s="278"/>
      <c r="DQ653" s="282"/>
      <c r="DR653" s="281"/>
      <c r="DS653" s="280"/>
      <c r="DT653" s="279"/>
      <c r="DU653" s="278"/>
      <c r="DV653" s="194"/>
    </row>
    <row r="654" spans="1:126" ht="18.75">
      <c r="A654" s="322"/>
      <c r="B654" s="226" t="s">
        <v>10400</v>
      </c>
      <c r="C654" s="226" t="s">
        <v>10399</v>
      </c>
      <c r="D654" s="225" t="s">
        <v>10398</v>
      </c>
      <c r="E654" s="224" t="str">
        <f t="shared" si="62"/>
        <v>721960</v>
      </c>
      <c r="F654" s="322" t="s">
        <v>6174</v>
      </c>
      <c r="G654" s="220" t="s">
        <v>10397</v>
      </c>
      <c r="H654" s="223" t="s">
        <v>10392</v>
      </c>
      <c r="I654" s="223" t="s">
        <v>7441</v>
      </c>
      <c r="J654" s="225">
        <v>1</v>
      </c>
      <c r="K654" s="302">
        <v>14000</v>
      </c>
      <c r="L654" s="232">
        <f t="shared" si="60"/>
        <v>15400.000000000002</v>
      </c>
      <c r="M654" s="351" t="s">
        <v>1434</v>
      </c>
      <c r="N654" s="229"/>
      <c r="O654" s="229"/>
      <c r="P654" s="245"/>
      <c r="Q654" s="312"/>
      <c r="R654" s="382"/>
      <c r="S654" s="242"/>
      <c r="T654" s="618" t="s">
        <v>7616</v>
      </c>
      <c r="U654" s="303"/>
      <c r="V654" s="303"/>
      <c r="W654" s="303"/>
      <c r="X654" s="303"/>
      <c r="Y654" s="618"/>
      <c r="Z654" s="303"/>
      <c r="AA654" s="303"/>
      <c r="AB654" s="303"/>
      <c r="AC654" s="303"/>
      <c r="AD654" s="311"/>
      <c r="AE654" s="311"/>
      <c r="AF654" s="311"/>
      <c r="AG654" s="311"/>
      <c r="AH654" s="311"/>
      <c r="AJ654" s="286"/>
      <c r="AK654" s="213"/>
      <c r="AL654" s="311"/>
      <c r="AM654" s="311"/>
      <c r="AN654" s="311"/>
      <c r="AO654" s="311"/>
      <c r="AP654" s="229"/>
      <c r="AQ654" s="310"/>
      <c r="AR654" s="207"/>
      <c r="AS654" s="207"/>
      <c r="AT654" s="207"/>
      <c r="AU654" s="207"/>
      <c r="AV654" s="207"/>
      <c r="AW654" s="207"/>
      <c r="AX654" s="207"/>
      <c r="AY654" s="207"/>
      <c r="AZ654" s="207"/>
      <c r="BA654" s="207"/>
      <c r="BB654" s="207"/>
      <c r="BC654" s="207"/>
      <c r="BD654" s="207"/>
      <c r="BE654" s="207"/>
      <c r="BF654" s="207"/>
      <c r="BG654" s="300"/>
      <c r="BH654" s="300"/>
      <c r="BI654" s="299"/>
      <c r="BJ654" s="246"/>
      <c r="BK654" s="255"/>
      <c r="BL654" s="213"/>
      <c r="BM654" s="213"/>
      <c r="BN654" s="322"/>
      <c r="BO654" s="321"/>
      <c r="BY654" s="254"/>
      <c r="DN654" s="284"/>
      <c r="DO654" s="283"/>
      <c r="DP654" s="278"/>
      <c r="DQ654" s="282"/>
      <c r="DR654" s="281"/>
      <c r="DS654" s="280"/>
      <c r="DT654" s="279"/>
      <c r="DU654" s="278"/>
      <c r="DV654" s="194"/>
    </row>
    <row r="655" spans="1:126" ht="18.75">
      <c r="A655" s="322"/>
      <c r="B655" s="226" t="s">
        <v>10396</v>
      </c>
      <c r="C655" s="226" t="s">
        <v>10395</v>
      </c>
      <c r="D655" s="225" t="s">
        <v>10394</v>
      </c>
      <c r="E655" s="224" t="str">
        <f t="shared" si="62"/>
        <v>721953</v>
      </c>
      <c r="F655" s="322" t="s">
        <v>6174</v>
      </c>
      <c r="G655" s="220" t="s">
        <v>10393</v>
      </c>
      <c r="H655" s="223" t="s">
        <v>10392</v>
      </c>
      <c r="I655" s="223" t="s">
        <v>6598</v>
      </c>
      <c r="J655" s="225">
        <v>1</v>
      </c>
      <c r="K655" s="302">
        <v>14000</v>
      </c>
      <c r="L655" s="232">
        <f t="shared" si="60"/>
        <v>15400.000000000002</v>
      </c>
      <c r="M655" s="351" t="s">
        <v>1434</v>
      </c>
      <c r="N655" s="229"/>
      <c r="O655" s="229"/>
      <c r="P655" s="245"/>
      <c r="Q655" s="312"/>
      <c r="R655" s="382"/>
      <c r="S655" s="242"/>
      <c r="T655" s="618" t="s">
        <v>7616</v>
      </c>
      <c r="U655" s="303"/>
      <c r="V655" s="303"/>
      <c r="W655" s="303"/>
      <c r="X655" s="303"/>
      <c r="Y655" s="618"/>
      <c r="Z655" s="303"/>
      <c r="AA655" s="303"/>
      <c r="AB655" s="303"/>
      <c r="AC655" s="303"/>
      <c r="AD655" s="311"/>
      <c r="AE655" s="311"/>
      <c r="AF655" s="311"/>
      <c r="AG655" s="311"/>
      <c r="AH655" s="311"/>
      <c r="AJ655" s="286"/>
      <c r="AK655" s="213"/>
      <c r="AL655" s="311"/>
      <c r="AM655" s="311"/>
      <c r="AN655" s="311"/>
      <c r="AO655" s="311"/>
      <c r="AP655" s="229"/>
      <c r="AQ655" s="310"/>
      <c r="AR655" s="207"/>
      <c r="AS655" s="207"/>
      <c r="AT655" s="207"/>
      <c r="AU655" s="207"/>
      <c r="AV655" s="207"/>
      <c r="AW655" s="207"/>
      <c r="AX655" s="207"/>
      <c r="AY655" s="207"/>
      <c r="AZ655" s="207"/>
      <c r="BA655" s="207"/>
      <c r="BB655" s="207"/>
      <c r="BC655" s="207"/>
      <c r="BD655" s="207"/>
      <c r="BE655" s="207"/>
      <c r="BF655" s="207"/>
      <c r="BG655" s="300"/>
      <c r="BH655" s="300"/>
      <c r="BI655" s="299"/>
      <c r="BJ655" s="246"/>
      <c r="BK655" s="255"/>
      <c r="BL655" s="213"/>
      <c r="BM655" s="213"/>
      <c r="BN655" s="322"/>
      <c r="BO655" s="321"/>
      <c r="BY655" s="254"/>
      <c r="DN655" s="284"/>
      <c r="DO655" s="283"/>
      <c r="DP655" s="278"/>
      <c r="DQ655" s="282"/>
      <c r="DR655" s="281"/>
      <c r="DS655" s="280"/>
      <c r="DT655" s="279"/>
      <c r="DU655" s="278"/>
      <c r="DV655" s="194"/>
    </row>
    <row r="656" spans="1:126" ht="18.75">
      <c r="A656" s="322"/>
      <c r="B656" s="226" t="s">
        <v>10391</v>
      </c>
      <c r="C656" s="226" t="s">
        <v>10390</v>
      </c>
      <c r="D656" s="225" t="s">
        <v>10389</v>
      </c>
      <c r="E656" s="224" t="str">
        <f t="shared" si="62"/>
        <v>721991</v>
      </c>
      <c r="F656" s="322" t="s">
        <v>1154</v>
      </c>
      <c r="G656" s="220" t="s">
        <v>10382</v>
      </c>
      <c r="H656" s="223" t="s">
        <v>10371</v>
      </c>
      <c r="I656" s="223" t="s">
        <v>7441</v>
      </c>
      <c r="J656" s="225">
        <v>1</v>
      </c>
      <c r="K656" s="302">
        <v>14000</v>
      </c>
      <c r="L656" s="232">
        <f t="shared" ref="L656:L719" si="63">K656*1.1</f>
        <v>15400.000000000002</v>
      </c>
      <c r="M656" s="379" t="s">
        <v>1434</v>
      </c>
      <c r="N656" s="229"/>
      <c r="O656" s="229"/>
      <c r="P656" s="347"/>
      <c r="Q656" s="412"/>
      <c r="R656" s="382"/>
      <c r="S656" s="242"/>
      <c r="T656" s="618" t="s">
        <v>7616</v>
      </c>
      <c r="U656" s="303"/>
      <c r="V656" s="303"/>
      <c r="W656" s="303"/>
      <c r="X656" s="303"/>
      <c r="Y656" s="618"/>
      <c r="Z656" s="303"/>
      <c r="AA656" s="303"/>
      <c r="AB656" s="303"/>
      <c r="AC656" s="303"/>
      <c r="AD656" s="311"/>
      <c r="AE656" s="311"/>
      <c r="AF656" s="311"/>
      <c r="AG656" s="311"/>
      <c r="AH656" s="311"/>
      <c r="AJ656" s="286"/>
      <c r="AK656" s="213"/>
      <c r="AL656" s="311"/>
      <c r="AM656" s="311"/>
      <c r="AN656" s="311"/>
      <c r="AO656" s="311"/>
      <c r="AP656" s="229"/>
      <c r="AQ656" s="310"/>
      <c r="AR656" s="207"/>
      <c r="AS656" s="207"/>
      <c r="AT656" s="207"/>
      <c r="AU656" s="207"/>
      <c r="AV656" s="207"/>
      <c r="AW656" s="207"/>
      <c r="AX656" s="207"/>
      <c r="AY656" s="207"/>
      <c r="AZ656" s="207"/>
      <c r="BA656" s="207"/>
      <c r="BB656" s="207"/>
      <c r="BC656" s="207"/>
      <c r="BD656" s="207"/>
      <c r="BE656" s="207"/>
      <c r="BF656" s="207"/>
      <c r="BG656" s="300"/>
      <c r="BH656" s="300"/>
      <c r="BI656" s="299"/>
      <c r="BJ656" s="246"/>
      <c r="BK656" s="255"/>
      <c r="BL656" s="213"/>
      <c r="BM656" s="213"/>
      <c r="BN656" s="322"/>
      <c r="BO656" s="321"/>
      <c r="BY656" s="254"/>
      <c r="DN656" s="284"/>
      <c r="DO656" s="283"/>
      <c r="DP656" s="278"/>
      <c r="DQ656" s="282"/>
      <c r="DR656" s="281"/>
      <c r="DS656" s="280"/>
      <c r="DT656" s="279"/>
      <c r="DU656" s="278"/>
      <c r="DV656" s="194"/>
    </row>
    <row r="657" spans="1:126" ht="18.75">
      <c r="A657" s="322"/>
      <c r="B657" s="226" t="s">
        <v>10388</v>
      </c>
      <c r="C657" s="226" t="s">
        <v>10387</v>
      </c>
      <c r="D657" s="225" t="s">
        <v>10386</v>
      </c>
      <c r="E657" s="224" t="str">
        <f t="shared" si="62"/>
        <v>721977</v>
      </c>
      <c r="F657" s="322" t="s">
        <v>1154</v>
      </c>
      <c r="G657" s="220" t="s">
        <v>10382</v>
      </c>
      <c r="H657" s="223" t="s">
        <v>10371</v>
      </c>
      <c r="I657" s="223" t="s">
        <v>7437</v>
      </c>
      <c r="J657" s="225">
        <v>1</v>
      </c>
      <c r="K657" s="302">
        <v>14000</v>
      </c>
      <c r="L657" s="232">
        <f t="shared" si="63"/>
        <v>15400.000000000002</v>
      </c>
      <c r="M657" s="351" t="s">
        <v>1434</v>
      </c>
      <c r="N657" s="229"/>
      <c r="O657" s="229"/>
      <c r="P657" s="245"/>
      <c r="Q657" s="312"/>
      <c r="R657" s="382"/>
      <c r="S657" s="242"/>
      <c r="T657" s="618" t="s">
        <v>7616</v>
      </c>
      <c r="U657" s="303"/>
      <c r="V657" s="303"/>
      <c r="W657" s="303"/>
      <c r="X657" s="303"/>
      <c r="Y657" s="618"/>
      <c r="Z657" s="303"/>
      <c r="AA657" s="303"/>
      <c r="AB657" s="303"/>
      <c r="AC657" s="303"/>
      <c r="AD657" s="311"/>
      <c r="AE657" s="311"/>
      <c r="AF657" s="311"/>
      <c r="AG657" s="311"/>
      <c r="AH657" s="311"/>
      <c r="AJ657" s="286"/>
      <c r="AK657" s="213"/>
      <c r="AL657" s="311"/>
      <c r="AM657" s="311"/>
      <c r="AN657" s="311"/>
      <c r="AO657" s="311"/>
      <c r="AP657" s="229"/>
      <c r="AQ657" s="310"/>
      <c r="AR657" s="207"/>
      <c r="AS657" s="207"/>
      <c r="AT657" s="207"/>
      <c r="AU657" s="207"/>
      <c r="AV657" s="207"/>
      <c r="AW657" s="207"/>
      <c r="AX657" s="207"/>
      <c r="AY657" s="207"/>
      <c r="AZ657" s="207"/>
      <c r="BA657" s="207"/>
      <c r="BB657" s="207"/>
      <c r="BC657" s="207"/>
      <c r="BD657" s="207"/>
      <c r="BE657" s="207"/>
      <c r="BF657" s="207"/>
      <c r="BG657" s="300"/>
      <c r="BH657" s="300"/>
      <c r="BI657" s="299"/>
      <c r="BJ657" s="246"/>
      <c r="BK657" s="255"/>
      <c r="BL657" s="213"/>
      <c r="BM657" s="213"/>
      <c r="BN657" s="322"/>
      <c r="BO657" s="321"/>
      <c r="BY657" s="254"/>
      <c r="DN657" s="284"/>
      <c r="DO657" s="283"/>
      <c r="DP657" s="278"/>
      <c r="DQ657" s="282"/>
      <c r="DR657" s="281"/>
      <c r="DS657" s="280"/>
      <c r="DT657" s="279"/>
      <c r="DU657" s="278"/>
      <c r="DV657" s="194"/>
    </row>
    <row r="658" spans="1:126" ht="18.75">
      <c r="A658" s="322"/>
      <c r="B658" s="226" t="s">
        <v>10385</v>
      </c>
      <c r="C658" s="226" t="s">
        <v>10384</v>
      </c>
      <c r="D658" s="225" t="s">
        <v>10383</v>
      </c>
      <c r="E658" s="224" t="str">
        <f t="shared" si="62"/>
        <v>721984</v>
      </c>
      <c r="F658" s="322" t="s">
        <v>1154</v>
      </c>
      <c r="G658" s="220" t="s">
        <v>10382</v>
      </c>
      <c r="H658" s="223" t="s">
        <v>10371</v>
      </c>
      <c r="I658" s="223" t="s">
        <v>7431</v>
      </c>
      <c r="J658" s="225">
        <v>1</v>
      </c>
      <c r="K658" s="302">
        <v>14000</v>
      </c>
      <c r="L658" s="232">
        <f t="shared" si="63"/>
        <v>15400.000000000002</v>
      </c>
      <c r="M658" s="351" t="s">
        <v>1434</v>
      </c>
      <c r="N658" s="229"/>
      <c r="O658" s="229"/>
      <c r="P658" s="245"/>
      <c r="Q658" s="312"/>
      <c r="R658" s="382"/>
      <c r="S658" s="242"/>
      <c r="T658" s="618" t="s">
        <v>7616</v>
      </c>
      <c r="U658" s="303"/>
      <c r="V658" s="303"/>
      <c r="W658" s="303"/>
      <c r="X658" s="303"/>
      <c r="Y658" s="618"/>
      <c r="Z658" s="303"/>
      <c r="AA658" s="303"/>
      <c r="AB658" s="303"/>
      <c r="AC658" s="303"/>
      <c r="AD658" s="311"/>
      <c r="AE658" s="311"/>
      <c r="AF658" s="311"/>
      <c r="AG658" s="311"/>
      <c r="AH658" s="311"/>
      <c r="AJ658" s="286"/>
      <c r="AK658" s="213"/>
      <c r="AL658" s="311"/>
      <c r="AM658" s="311"/>
      <c r="AN658" s="311"/>
      <c r="AO658" s="311"/>
      <c r="AP658" s="229"/>
      <c r="AQ658" s="310"/>
      <c r="AR658" s="207"/>
      <c r="AS658" s="207"/>
      <c r="AT658" s="207"/>
      <c r="AU658" s="207"/>
      <c r="AV658" s="207"/>
      <c r="AW658" s="207"/>
      <c r="AX658" s="207"/>
      <c r="AY658" s="207"/>
      <c r="AZ658" s="207"/>
      <c r="BA658" s="207"/>
      <c r="BB658" s="207"/>
      <c r="BC658" s="207"/>
      <c r="BD658" s="207"/>
      <c r="BE658" s="207"/>
      <c r="BF658" s="207"/>
      <c r="BG658" s="300"/>
      <c r="BH658" s="300"/>
      <c r="BI658" s="299"/>
      <c r="BJ658" s="246"/>
      <c r="BK658" s="255"/>
      <c r="BL658" s="213"/>
      <c r="BM658" s="213"/>
      <c r="BN658" s="322"/>
      <c r="BO658" s="321"/>
      <c r="BY658" s="254"/>
      <c r="DN658" s="284"/>
      <c r="DO658" s="283"/>
      <c r="DP658" s="278"/>
      <c r="DQ658" s="282"/>
      <c r="DR658" s="281"/>
      <c r="DS658" s="280"/>
      <c r="DT658" s="279"/>
      <c r="DU658" s="278"/>
      <c r="DV658" s="194"/>
    </row>
    <row r="659" spans="1:126" ht="18.75">
      <c r="A659" s="322"/>
      <c r="B659" s="226" t="s">
        <v>10381</v>
      </c>
      <c r="C659" s="226" t="s">
        <v>10380</v>
      </c>
      <c r="D659" s="225" t="s">
        <v>10379</v>
      </c>
      <c r="E659" s="224" t="str">
        <f t="shared" si="62"/>
        <v>722028</v>
      </c>
      <c r="F659" s="322" t="s">
        <v>1154</v>
      </c>
      <c r="G659" s="220" t="s">
        <v>10372</v>
      </c>
      <c r="H659" s="223" t="s">
        <v>10371</v>
      </c>
      <c r="I659" s="223" t="s">
        <v>7441</v>
      </c>
      <c r="J659" s="225">
        <v>1</v>
      </c>
      <c r="K659" s="302">
        <v>14000</v>
      </c>
      <c r="L659" s="232">
        <f t="shared" si="63"/>
        <v>15400.000000000002</v>
      </c>
      <c r="M659" s="351" t="s">
        <v>1434</v>
      </c>
      <c r="N659" s="229"/>
      <c r="O659" s="229"/>
      <c r="P659" s="245"/>
      <c r="Q659" s="312"/>
      <c r="R659" s="382"/>
      <c r="S659" s="242"/>
      <c r="T659" s="618" t="s">
        <v>10144</v>
      </c>
      <c r="U659" s="303"/>
      <c r="V659" s="303"/>
      <c r="W659" s="303"/>
      <c r="X659" s="303"/>
      <c r="Y659" s="618"/>
      <c r="Z659" s="303"/>
      <c r="AA659" s="303"/>
      <c r="AB659" s="303"/>
      <c r="AC659" s="303"/>
      <c r="AD659" s="311"/>
      <c r="AE659" s="311"/>
      <c r="AF659" s="311"/>
      <c r="AG659" s="311"/>
      <c r="AH659" s="311"/>
      <c r="AJ659" s="286"/>
      <c r="AK659" s="213"/>
      <c r="AL659" s="311"/>
      <c r="AM659" s="311"/>
      <c r="AN659" s="311"/>
      <c r="AO659" s="311"/>
      <c r="AP659" s="229"/>
      <c r="AQ659" s="310"/>
      <c r="AR659" s="207"/>
      <c r="AS659" s="207"/>
      <c r="AT659" s="207"/>
      <c r="AU659" s="207"/>
      <c r="AV659" s="207"/>
      <c r="AW659" s="207"/>
      <c r="AX659" s="207"/>
      <c r="AY659" s="207"/>
      <c r="AZ659" s="207"/>
      <c r="BA659" s="207"/>
      <c r="BB659" s="207"/>
      <c r="BC659" s="207"/>
      <c r="BD659" s="207"/>
      <c r="BE659" s="207"/>
      <c r="BF659" s="207"/>
      <c r="BG659" s="300"/>
      <c r="BH659" s="300"/>
      <c r="BI659" s="299"/>
      <c r="BJ659" s="246"/>
      <c r="BK659" s="255"/>
      <c r="BL659" s="213"/>
      <c r="BM659" s="213"/>
      <c r="BN659" s="322"/>
      <c r="BO659" s="321"/>
      <c r="BY659" s="254"/>
      <c r="DN659" s="284"/>
      <c r="DO659" s="283"/>
      <c r="DP659" s="278"/>
      <c r="DQ659" s="282"/>
      <c r="DR659" s="281"/>
      <c r="DS659" s="280"/>
      <c r="DT659" s="279"/>
      <c r="DU659" s="278"/>
      <c r="DV659" s="194"/>
    </row>
    <row r="660" spans="1:126" ht="18.75">
      <c r="A660" s="322"/>
      <c r="B660" s="226" t="s">
        <v>10378</v>
      </c>
      <c r="C660" s="226" t="s">
        <v>10377</v>
      </c>
      <c r="D660" s="225" t="s">
        <v>10376</v>
      </c>
      <c r="E660" s="224" t="str">
        <f t="shared" si="62"/>
        <v>722004</v>
      </c>
      <c r="F660" s="322" t="s">
        <v>1154</v>
      </c>
      <c r="G660" s="220" t="s">
        <v>10372</v>
      </c>
      <c r="H660" s="223" t="s">
        <v>10371</v>
      </c>
      <c r="I660" s="223" t="s">
        <v>7437</v>
      </c>
      <c r="J660" s="225">
        <v>1</v>
      </c>
      <c r="K660" s="302">
        <v>14000</v>
      </c>
      <c r="L660" s="232">
        <f t="shared" si="63"/>
        <v>15400.000000000002</v>
      </c>
      <c r="M660" s="351" t="s">
        <v>1434</v>
      </c>
      <c r="N660" s="229"/>
      <c r="O660" s="229"/>
      <c r="P660" s="245"/>
      <c r="Q660" s="312"/>
      <c r="R660" s="382"/>
      <c r="S660" s="242"/>
      <c r="T660" s="618" t="s">
        <v>10144</v>
      </c>
      <c r="U660" s="303"/>
      <c r="V660" s="303"/>
      <c r="W660" s="303"/>
      <c r="X660" s="303"/>
      <c r="Y660" s="618"/>
      <c r="Z660" s="303"/>
      <c r="AA660" s="303"/>
      <c r="AB660" s="303"/>
      <c r="AC660" s="303"/>
      <c r="AD660" s="311"/>
      <c r="AE660" s="311"/>
      <c r="AF660" s="311"/>
      <c r="AG660" s="311"/>
      <c r="AH660" s="311"/>
      <c r="AJ660" s="286"/>
      <c r="AK660" s="213"/>
      <c r="AL660" s="311"/>
      <c r="AM660" s="311"/>
      <c r="AN660" s="311"/>
      <c r="AO660" s="311"/>
      <c r="AP660" s="229"/>
      <c r="AQ660" s="310"/>
      <c r="AR660" s="207"/>
      <c r="AS660" s="207"/>
      <c r="AT660" s="207"/>
      <c r="AU660" s="207"/>
      <c r="AV660" s="207"/>
      <c r="AW660" s="207"/>
      <c r="AX660" s="207"/>
      <c r="AY660" s="207"/>
      <c r="AZ660" s="207"/>
      <c r="BA660" s="207"/>
      <c r="BB660" s="207"/>
      <c r="BC660" s="207"/>
      <c r="BD660" s="207"/>
      <c r="BE660" s="207"/>
      <c r="BF660" s="207"/>
      <c r="BG660" s="300"/>
      <c r="BH660" s="300"/>
      <c r="BI660" s="299"/>
      <c r="BJ660" s="246"/>
      <c r="BK660" s="255"/>
      <c r="BL660" s="213"/>
      <c r="BM660" s="213"/>
      <c r="BN660" s="322"/>
      <c r="BO660" s="321"/>
      <c r="BY660" s="254"/>
      <c r="DN660" s="284"/>
      <c r="DO660" s="283"/>
      <c r="DP660" s="278"/>
      <c r="DQ660" s="282"/>
      <c r="DR660" s="281"/>
      <c r="DS660" s="280"/>
      <c r="DT660" s="279"/>
      <c r="DU660" s="278"/>
      <c r="DV660" s="194"/>
    </row>
    <row r="661" spans="1:126" ht="18.75">
      <c r="A661" s="322"/>
      <c r="B661" s="226" t="s">
        <v>10375</v>
      </c>
      <c r="C661" s="226" t="s">
        <v>10374</v>
      </c>
      <c r="D661" s="225" t="s">
        <v>10373</v>
      </c>
      <c r="E661" s="224" t="str">
        <f t="shared" si="62"/>
        <v>722011</v>
      </c>
      <c r="F661" s="322" t="s">
        <v>1154</v>
      </c>
      <c r="G661" s="220" t="s">
        <v>10372</v>
      </c>
      <c r="H661" s="223" t="s">
        <v>10371</v>
      </c>
      <c r="I661" s="223" t="s">
        <v>7431</v>
      </c>
      <c r="J661" s="225">
        <v>1</v>
      </c>
      <c r="K661" s="302">
        <v>14000</v>
      </c>
      <c r="L661" s="232">
        <f t="shared" si="63"/>
        <v>15400.000000000002</v>
      </c>
      <c r="M661" s="351" t="s">
        <v>1434</v>
      </c>
      <c r="N661" s="229"/>
      <c r="O661" s="229"/>
      <c r="P661" s="245"/>
      <c r="Q661" s="312"/>
      <c r="R661" s="382"/>
      <c r="S661" s="242"/>
      <c r="T661" s="618" t="s">
        <v>10144</v>
      </c>
      <c r="U661" s="303"/>
      <c r="V661" s="303"/>
      <c r="W661" s="303"/>
      <c r="X661" s="303"/>
      <c r="Y661" s="618"/>
      <c r="Z661" s="303"/>
      <c r="AA661" s="303"/>
      <c r="AB661" s="303"/>
      <c r="AC661" s="303"/>
      <c r="AD661" s="311"/>
      <c r="AE661" s="311"/>
      <c r="AF661" s="311"/>
      <c r="AG661" s="311"/>
      <c r="AH661" s="311"/>
      <c r="AJ661" s="286"/>
      <c r="AK661" s="213"/>
      <c r="AL661" s="311"/>
      <c r="AM661" s="311"/>
      <c r="AN661" s="311"/>
      <c r="AO661" s="311"/>
      <c r="AP661" s="229"/>
      <c r="AQ661" s="310"/>
      <c r="AR661" s="207"/>
      <c r="AS661" s="207"/>
      <c r="AT661" s="207"/>
      <c r="AU661" s="207"/>
      <c r="AV661" s="207"/>
      <c r="AW661" s="207"/>
      <c r="AX661" s="207"/>
      <c r="AY661" s="207"/>
      <c r="AZ661" s="207"/>
      <c r="BA661" s="207"/>
      <c r="BB661" s="207"/>
      <c r="BC661" s="207"/>
      <c r="BD661" s="207"/>
      <c r="BE661" s="207"/>
      <c r="BF661" s="207"/>
      <c r="BG661" s="300"/>
      <c r="BH661" s="300"/>
      <c r="BI661" s="299"/>
      <c r="BJ661" s="246"/>
      <c r="BK661" s="255"/>
      <c r="BL661" s="213"/>
      <c r="BM661" s="213"/>
      <c r="BN661" s="322"/>
      <c r="BO661" s="321"/>
      <c r="BY661" s="254"/>
      <c r="DN661" s="284"/>
      <c r="DO661" s="283"/>
      <c r="DP661" s="278"/>
      <c r="DQ661" s="282"/>
      <c r="DR661" s="281"/>
      <c r="DS661" s="280"/>
      <c r="DT661" s="279"/>
      <c r="DU661" s="278"/>
      <c r="DV661" s="194"/>
    </row>
    <row r="662" spans="1:126" ht="18.75">
      <c r="A662" s="322"/>
      <c r="B662" s="226" t="s">
        <v>10370</v>
      </c>
      <c r="C662" s="226" t="s">
        <v>10369</v>
      </c>
      <c r="D662" s="225" t="s">
        <v>10368</v>
      </c>
      <c r="E662" s="224" t="str">
        <f t="shared" si="62"/>
        <v>722059</v>
      </c>
      <c r="F662" s="322" t="s">
        <v>1154</v>
      </c>
      <c r="G662" s="220" t="s">
        <v>10361</v>
      </c>
      <c r="H662" s="223" t="s">
        <v>10350</v>
      </c>
      <c r="I662" s="223" t="s">
        <v>7441</v>
      </c>
      <c r="J662" s="225">
        <v>1</v>
      </c>
      <c r="K662" s="302">
        <v>14000</v>
      </c>
      <c r="L662" s="232">
        <f t="shared" si="63"/>
        <v>15400.000000000002</v>
      </c>
      <c r="M662" s="351" t="s">
        <v>1434</v>
      </c>
      <c r="N662" s="229"/>
      <c r="O662" s="229"/>
      <c r="P662" s="245"/>
      <c r="Q662" s="312"/>
      <c r="R662" s="382"/>
      <c r="S662" s="242"/>
      <c r="T662" s="618" t="s">
        <v>10144</v>
      </c>
      <c r="U662" s="303"/>
      <c r="V662" s="303"/>
      <c r="W662" s="303"/>
      <c r="X662" s="303"/>
      <c r="Y662" s="618"/>
      <c r="Z662" s="303"/>
      <c r="AA662" s="303"/>
      <c r="AB662" s="303"/>
      <c r="AC662" s="303"/>
      <c r="AD662" s="311"/>
      <c r="AE662" s="311"/>
      <c r="AF662" s="311"/>
      <c r="AG662" s="311"/>
      <c r="AH662" s="311"/>
      <c r="AJ662" s="286"/>
      <c r="AK662" s="213"/>
      <c r="AL662" s="311"/>
      <c r="AM662" s="311"/>
      <c r="AN662" s="311"/>
      <c r="AO662" s="311"/>
      <c r="AP662" s="229"/>
      <c r="AQ662" s="310"/>
      <c r="AR662" s="207"/>
      <c r="AS662" s="207"/>
      <c r="AT662" s="207"/>
      <c r="AU662" s="207"/>
      <c r="AV662" s="207"/>
      <c r="AW662" s="207"/>
      <c r="AX662" s="207"/>
      <c r="AY662" s="207"/>
      <c r="AZ662" s="207"/>
      <c r="BA662" s="207"/>
      <c r="BB662" s="207"/>
      <c r="BC662" s="207"/>
      <c r="BD662" s="207"/>
      <c r="BE662" s="207"/>
      <c r="BF662" s="207"/>
      <c r="BG662" s="300"/>
      <c r="BH662" s="300"/>
      <c r="BI662" s="299"/>
      <c r="BJ662" s="246"/>
      <c r="BK662" s="255"/>
      <c r="BL662" s="213"/>
      <c r="BM662" s="213"/>
      <c r="BN662" s="322"/>
      <c r="BO662" s="321"/>
      <c r="BY662" s="254"/>
      <c r="DN662" s="284"/>
      <c r="DO662" s="283"/>
      <c r="DP662" s="278"/>
      <c r="DQ662" s="282"/>
      <c r="DR662" s="281"/>
      <c r="DS662" s="280"/>
      <c r="DT662" s="279"/>
      <c r="DU662" s="278"/>
      <c r="DV662" s="194"/>
    </row>
    <row r="663" spans="1:126" ht="18.75">
      <c r="A663" s="322"/>
      <c r="B663" s="226" t="s">
        <v>10367</v>
      </c>
      <c r="C663" s="226" t="s">
        <v>10366</v>
      </c>
      <c r="D663" s="225" t="s">
        <v>10365</v>
      </c>
      <c r="E663" s="224" t="str">
        <f t="shared" si="62"/>
        <v>722035</v>
      </c>
      <c r="F663" s="322" t="s">
        <v>1154</v>
      </c>
      <c r="G663" s="220" t="s">
        <v>10361</v>
      </c>
      <c r="H663" s="223" t="s">
        <v>10350</v>
      </c>
      <c r="I663" s="223" t="s">
        <v>7437</v>
      </c>
      <c r="J663" s="225">
        <v>1</v>
      </c>
      <c r="K663" s="302">
        <v>14000</v>
      </c>
      <c r="L663" s="232">
        <f t="shared" si="63"/>
        <v>15400.000000000002</v>
      </c>
      <c r="M663" s="351" t="s">
        <v>1434</v>
      </c>
      <c r="N663" s="229"/>
      <c r="O663" s="229"/>
      <c r="P663" s="245"/>
      <c r="Q663" s="312"/>
      <c r="R663" s="382"/>
      <c r="S663" s="242"/>
      <c r="T663" s="618" t="s">
        <v>10144</v>
      </c>
      <c r="U663" s="303"/>
      <c r="V663" s="303"/>
      <c r="W663" s="303"/>
      <c r="X663" s="303"/>
      <c r="Y663" s="618"/>
      <c r="Z663" s="303"/>
      <c r="AA663" s="303"/>
      <c r="AB663" s="303"/>
      <c r="AC663" s="303"/>
      <c r="AD663" s="311"/>
      <c r="AE663" s="311"/>
      <c r="AF663" s="311"/>
      <c r="AG663" s="311"/>
      <c r="AH663" s="311"/>
      <c r="AJ663" s="286"/>
      <c r="AK663" s="213"/>
      <c r="AL663" s="311"/>
      <c r="AM663" s="311"/>
      <c r="AN663" s="311"/>
      <c r="AO663" s="311"/>
      <c r="AP663" s="229"/>
      <c r="AQ663" s="310"/>
      <c r="AR663" s="207"/>
      <c r="AS663" s="207"/>
      <c r="AT663" s="207"/>
      <c r="AU663" s="207"/>
      <c r="AV663" s="207"/>
      <c r="AW663" s="207"/>
      <c r="AX663" s="207"/>
      <c r="AY663" s="207"/>
      <c r="AZ663" s="207"/>
      <c r="BA663" s="207"/>
      <c r="BB663" s="207"/>
      <c r="BC663" s="207"/>
      <c r="BD663" s="207"/>
      <c r="BE663" s="207"/>
      <c r="BF663" s="207"/>
      <c r="BG663" s="300"/>
      <c r="BH663" s="300"/>
      <c r="BI663" s="299"/>
      <c r="BJ663" s="246"/>
      <c r="BK663" s="255"/>
      <c r="BL663" s="213"/>
      <c r="BM663" s="213"/>
      <c r="BN663" s="322"/>
      <c r="BO663" s="321"/>
      <c r="BY663" s="254"/>
      <c r="DN663" s="284"/>
      <c r="DO663" s="283"/>
      <c r="DP663" s="278"/>
      <c r="DQ663" s="282"/>
      <c r="DR663" s="281"/>
      <c r="DS663" s="280"/>
      <c r="DT663" s="279"/>
      <c r="DU663" s="278"/>
      <c r="DV663" s="194"/>
    </row>
    <row r="664" spans="1:126" ht="18.75">
      <c r="A664" s="322"/>
      <c r="B664" s="226" t="s">
        <v>10364</v>
      </c>
      <c r="C664" s="226" t="s">
        <v>10363</v>
      </c>
      <c r="D664" s="225" t="s">
        <v>10362</v>
      </c>
      <c r="E664" s="224" t="str">
        <f t="shared" si="62"/>
        <v>722042</v>
      </c>
      <c r="F664" s="322" t="s">
        <v>1154</v>
      </c>
      <c r="G664" s="220" t="s">
        <v>10361</v>
      </c>
      <c r="H664" s="223" t="s">
        <v>10350</v>
      </c>
      <c r="I664" s="223" t="s">
        <v>7431</v>
      </c>
      <c r="J664" s="225">
        <v>1</v>
      </c>
      <c r="K664" s="302">
        <v>14000</v>
      </c>
      <c r="L664" s="232">
        <f t="shared" si="63"/>
        <v>15400.000000000002</v>
      </c>
      <c r="M664" s="351" t="s">
        <v>1434</v>
      </c>
      <c r="N664" s="229"/>
      <c r="O664" s="229"/>
      <c r="P664" s="245"/>
      <c r="Q664" s="312"/>
      <c r="R664" s="382"/>
      <c r="S664" s="242"/>
      <c r="T664" s="618" t="s">
        <v>10144</v>
      </c>
      <c r="U664" s="303"/>
      <c r="V664" s="303"/>
      <c r="W664" s="303"/>
      <c r="X664" s="303"/>
      <c r="Y664" s="618"/>
      <c r="Z664" s="303"/>
      <c r="AA664" s="303"/>
      <c r="AB664" s="303"/>
      <c r="AC664" s="303"/>
      <c r="AD664" s="311"/>
      <c r="AE664" s="311"/>
      <c r="AF664" s="311"/>
      <c r="AG664" s="311"/>
      <c r="AH664" s="311"/>
      <c r="AJ664" s="286"/>
      <c r="AK664" s="213"/>
      <c r="AL664" s="311"/>
      <c r="AM664" s="311"/>
      <c r="AN664" s="311"/>
      <c r="AO664" s="311"/>
      <c r="AP664" s="229"/>
      <c r="AQ664" s="310"/>
      <c r="AR664" s="207"/>
      <c r="AS664" s="207"/>
      <c r="AT664" s="207"/>
      <c r="AU664" s="207"/>
      <c r="AV664" s="207"/>
      <c r="AW664" s="207"/>
      <c r="AX664" s="207"/>
      <c r="AY664" s="207"/>
      <c r="AZ664" s="207"/>
      <c r="BA664" s="207"/>
      <c r="BB664" s="207"/>
      <c r="BC664" s="207"/>
      <c r="BD664" s="207"/>
      <c r="BE664" s="207"/>
      <c r="BF664" s="207"/>
      <c r="BG664" s="300"/>
      <c r="BH664" s="300"/>
      <c r="BI664" s="299"/>
      <c r="BJ664" s="246"/>
      <c r="BK664" s="255"/>
      <c r="BL664" s="213"/>
      <c r="BM664" s="213"/>
      <c r="BN664" s="322"/>
      <c r="BO664" s="321"/>
      <c r="BY664" s="254"/>
      <c r="DN664" s="284"/>
      <c r="DO664" s="283"/>
      <c r="DP664" s="278"/>
      <c r="DQ664" s="282"/>
      <c r="DR664" s="281"/>
      <c r="DS664" s="280"/>
      <c r="DT664" s="279"/>
      <c r="DU664" s="278"/>
      <c r="DV664" s="194"/>
    </row>
    <row r="665" spans="1:126" ht="18.75">
      <c r="A665" s="322"/>
      <c r="B665" s="226" t="s">
        <v>10360</v>
      </c>
      <c r="C665" s="226" t="s">
        <v>10359</v>
      </c>
      <c r="D665" s="225" t="s">
        <v>10358</v>
      </c>
      <c r="E665" s="224" t="str">
        <f t="shared" ref="E665:E696" si="64">MID(D665,9,10)</f>
        <v>722080</v>
      </c>
      <c r="F665" s="322" t="s">
        <v>1154</v>
      </c>
      <c r="G665" s="220" t="s">
        <v>10351</v>
      </c>
      <c r="H665" s="223" t="s">
        <v>10350</v>
      </c>
      <c r="I665" s="223" t="s">
        <v>7441</v>
      </c>
      <c r="J665" s="225">
        <v>1</v>
      </c>
      <c r="K665" s="302">
        <v>14000</v>
      </c>
      <c r="L665" s="232">
        <f t="shared" si="63"/>
        <v>15400.000000000002</v>
      </c>
      <c r="M665" s="351" t="s">
        <v>1434</v>
      </c>
      <c r="N665" s="229"/>
      <c r="O665" s="229"/>
      <c r="P665" s="245"/>
      <c r="Q665" s="312"/>
      <c r="R665" s="382"/>
      <c r="S665" s="242"/>
      <c r="T665" s="618" t="s">
        <v>10112</v>
      </c>
      <c r="U665" s="303"/>
      <c r="V665" s="303"/>
      <c r="W665" s="303"/>
      <c r="X665" s="303"/>
      <c r="Y665" s="618"/>
      <c r="Z665" s="303"/>
      <c r="AA665" s="303"/>
      <c r="AB665" s="303"/>
      <c r="AC665" s="303"/>
      <c r="AD665" s="311"/>
      <c r="AE665" s="311"/>
      <c r="AF665" s="311"/>
      <c r="AG665" s="311"/>
      <c r="AH665" s="311"/>
      <c r="AJ665" s="286"/>
      <c r="AK665" s="213"/>
      <c r="AL665" s="311"/>
      <c r="AM665" s="311"/>
      <c r="AN665" s="311"/>
      <c r="AO665" s="311"/>
      <c r="AP665" s="229"/>
      <c r="AQ665" s="310"/>
      <c r="AR665" s="207"/>
      <c r="AS665" s="207"/>
      <c r="AT665" s="207"/>
      <c r="AU665" s="207"/>
      <c r="AV665" s="207"/>
      <c r="AW665" s="207"/>
      <c r="AX665" s="207"/>
      <c r="AY665" s="207"/>
      <c r="AZ665" s="207"/>
      <c r="BA665" s="207"/>
      <c r="BB665" s="207"/>
      <c r="BC665" s="207"/>
      <c r="BD665" s="207"/>
      <c r="BE665" s="207"/>
      <c r="BF665" s="207"/>
      <c r="BG665" s="300"/>
      <c r="BH665" s="300"/>
      <c r="BI665" s="299"/>
      <c r="BJ665" s="246"/>
      <c r="BK665" s="255"/>
      <c r="BL665" s="213"/>
      <c r="BM665" s="213"/>
      <c r="BN665" s="322"/>
      <c r="BO665" s="321"/>
      <c r="BY665" s="254"/>
      <c r="DN665" s="284"/>
      <c r="DO665" s="283"/>
      <c r="DP665" s="278"/>
      <c r="DQ665" s="282"/>
      <c r="DR665" s="281"/>
      <c r="DS665" s="280"/>
      <c r="DT665" s="279"/>
      <c r="DU665" s="278"/>
      <c r="DV665" s="194"/>
    </row>
    <row r="666" spans="1:126" ht="18.75">
      <c r="A666" s="322"/>
      <c r="B666" s="226" t="s">
        <v>10357</v>
      </c>
      <c r="C666" s="226" t="s">
        <v>10356</v>
      </c>
      <c r="D666" s="225" t="s">
        <v>10355</v>
      </c>
      <c r="E666" s="224" t="str">
        <f t="shared" si="64"/>
        <v>722073</v>
      </c>
      <c r="F666" s="322" t="s">
        <v>1154</v>
      </c>
      <c r="G666" s="220" t="s">
        <v>10351</v>
      </c>
      <c r="H666" s="223" t="s">
        <v>10350</v>
      </c>
      <c r="I666" s="223" t="s">
        <v>7437</v>
      </c>
      <c r="J666" s="225">
        <v>1</v>
      </c>
      <c r="K666" s="302">
        <v>14000</v>
      </c>
      <c r="L666" s="232">
        <f t="shared" si="63"/>
        <v>15400.000000000002</v>
      </c>
      <c r="M666" s="351" t="s">
        <v>1434</v>
      </c>
      <c r="N666" s="229"/>
      <c r="O666" s="229"/>
      <c r="P666" s="245"/>
      <c r="Q666" s="312"/>
      <c r="R666" s="382"/>
      <c r="S666" s="242"/>
      <c r="T666" s="618" t="s">
        <v>10112</v>
      </c>
      <c r="U666" s="303"/>
      <c r="V666" s="303"/>
      <c r="W666" s="303"/>
      <c r="X666" s="303"/>
      <c r="Y666" s="618"/>
      <c r="Z666" s="303"/>
      <c r="AA666" s="303"/>
      <c r="AB666" s="303"/>
      <c r="AC666" s="303"/>
      <c r="AD666" s="311"/>
      <c r="AE666" s="311"/>
      <c r="AF666" s="311"/>
      <c r="AG666" s="311"/>
      <c r="AH666" s="311"/>
      <c r="AJ666" s="286"/>
      <c r="AK666" s="213"/>
      <c r="AL666" s="311"/>
      <c r="AM666" s="311"/>
      <c r="AN666" s="311"/>
      <c r="AO666" s="311"/>
      <c r="AP666" s="229"/>
      <c r="AQ666" s="310"/>
      <c r="AR666" s="207"/>
      <c r="AS666" s="207"/>
      <c r="AT666" s="207"/>
      <c r="AU666" s="207"/>
      <c r="AV666" s="207"/>
      <c r="AW666" s="207"/>
      <c r="AX666" s="207"/>
      <c r="AY666" s="207"/>
      <c r="AZ666" s="207"/>
      <c r="BA666" s="207"/>
      <c r="BB666" s="207"/>
      <c r="BC666" s="207"/>
      <c r="BD666" s="207"/>
      <c r="BE666" s="207"/>
      <c r="BF666" s="207"/>
      <c r="BG666" s="300"/>
      <c r="BH666" s="300"/>
      <c r="BI666" s="299"/>
      <c r="BJ666" s="246"/>
      <c r="BK666" s="255"/>
      <c r="BL666" s="213"/>
      <c r="BM666" s="213"/>
      <c r="BN666" s="322"/>
      <c r="BO666" s="321"/>
      <c r="BY666" s="254"/>
      <c r="DN666" s="284"/>
      <c r="DO666" s="283"/>
      <c r="DP666" s="278"/>
      <c r="DQ666" s="282"/>
      <c r="DR666" s="281"/>
      <c r="DS666" s="280"/>
      <c r="DT666" s="279"/>
      <c r="DU666" s="278"/>
      <c r="DV666" s="194"/>
    </row>
    <row r="667" spans="1:126" ht="18.75">
      <c r="A667" s="322"/>
      <c r="B667" s="226" t="s">
        <v>10354</v>
      </c>
      <c r="C667" s="226" t="s">
        <v>10353</v>
      </c>
      <c r="D667" s="225" t="s">
        <v>10352</v>
      </c>
      <c r="E667" s="224" t="str">
        <f t="shared" si="64"/>
        <v>722066</v>
      </c>
      <c r="F667" s="322" t="s">
        <v>1154</v>
      </c>
      <c r="G667" s="220" t="s">
        <v>10351</v>
      </c>
      <c r="H667" s="223" t="s">
        <v>10350</v>
      </c>
      <c r="I667" s="223" t="s">
        <v>7431</v>
      </c>
      <c r="J667" s="225">
        <v>1</v>
      </c>
      <c r="K667" s="302">
        <v>14000</v>
      </c>
      <c r="L667" s="232">
        <f t="shared" si="63"/>
        <v>15400.000000000002</v>
      </c>
      <c r="M667" s="351" t="s">
        <v>1434</v>
      </c>
      <c r="N667" s="229"/>
      <c r="O667" s="229"/>
      <c r="P667" s="245"/>
      <c r="Q667" s="312"/>
      <c r="R667" s="382"/>
      <c r="S667" s="242"/>
      <c r="T667" s="618" t="s">
        <v>10112</v>
      </c>
      <c r="U667" s="303"/>
      <c r="V667" s="303"/>
      <c r="W667" s="303"/>
      <c r="X667" s="303"/>
      <c r="Y667" s="618"/>
      <c r="Z667" s="303"/>
      <c r="AA667" s="303"/>
      <c r="AB667" s="303"/>
      <c r="AC667" s="303"/>
      <c r="AD667" s="311"/>
      <c r="AE667" s="311"/>
      <c r="AF667" s="311"/>
      <c r="AG667" s="311"/>
      <c r="AH667" s="311"/>
      <c r="AJ667" s="286"/>
      <c r="AK667" s="213"/>
      <c r="AL667" s="311"/>
      <c r="AM667" s="311"/>
      <c r="AN667" s="311"/>
      <c r="AO667" s="311"/>
      <c r="AP667" s="229"/>
      <c r="AQ667" s="310"/>
      <c r="AR667" s="207"/>
      <c r="AS667" s="207"/>
      <c r="AT667" s="207"/>
      <c r="AU667" s="207"/>
      <c r="AV667" s="207"/>
      <c r="AW667" s="207"/>
      <c r="AX667" s="207"/>
      <c r="AY667" s="207"/>
      <c r="AZ667" s="207"/>
      <c r="BA667" s="207"/>
      <c r="BB667" s="207"/>
      <c r="BC667" s="207"/>
      <c r="BD667" s="207"/>
      <c r="BE667" s="207"/>
      <c r="BF667" s="207"/>
      <c r="BG667" s="300"/>
      <c r="BH667" s="300"/>
      <c r="BI667" s="299"/>
      <c r="BJ667" s="246"/>
      <c r="BK667" s="255"/>
      <c r="BL667" s="213"/>
      <c r="BM667" s="213"/>
      <c r="BN667" s="322"/>
      <c r="BO667" s="321"/>
      <c r="BY667" s="254"/>
      <c r="DN667" s="284"/>
      <c r="DO667" s="283"/>
      <c r="DP667" s="278"/>
      <c r="DQ667" s="282"/>
      <c r="DR667" s="281"/>
      <c r="DS667" s="280"/>
      <c r="DT667" s="279"/>
      <c r="DU667" s="278"/>
      <c r="DV667" s="194"/>
    </row>
    <row r="668" spans="1:126" ht="18.75">
      <c r="A668" s="322"/>
      <c r="B668" s="226" t="s">
        <v>10349</v>
      </c>
      <c r="C668" s="226" t="s">
        <v>10348</v>
      </c>
      <c r="D668" s="225" t="s">
        <v>10347</v>
      </c>
      <c r="E668" s="224" t="str">
        <f t="shared" si="64"/>
        <v>722127</v>
      </c>
      <c r="F668" s="322" t="s">
        <v>1154</v>
      </c>
      <c r="G668" s="220" t="s">
        <v>10322</v>
      </c>
      <c r="H668" s="223" t="s">
        <v>10311</v>
      </c>
      <c r="I668" s="223" t="s">
        <v>7441</v>
      </c>
      <c r="J668" s="225">
        <v>1</v>
      </c>
      <c r="K668" s="302">
        <v>14000</v>
      </c>
      <c r="L668" s="232">
        <f t="shared" si="63"/>
        <v>15400.000000000002</v>
      </c>
      <c r="M668" s="351" t="s">
        <v>1434</v>
      </c>
      <c r="N668" s="229"/>
      <c r="O668" s="229"/>
      <c r="P668" s="245"/>
      <c r="Q668" s="312"/>
      <c r="R668" s="382"/>
      <c r="S668" s="242"/>
      <c r="T668" s="618" t="s">
        <v>10112</v>
      </c>
      <c r="U668" s="303"/>
      <c r="V668" s="303"/>
      <c r="W668" s="303"/>
      <c r="X668" s="303"/>
      <c r="Y668" s="618"/>
      <c r="Z668" s="303"/>
      <c r="AA668" s="303"/>
      <c r="AB668" s="303"/>
      <c r="AC668" s="303"/>
      <c r="AD668" s="311"/>
      <c r="AE668" s="311"/>
      <c r="AF668" s="311"/>
      <c r="AG668" s="311"/>
      <c r="AH668" s="311"/>
      <c r="AJ668" s="286"/>
      <c r="AK668" s="213"/>
      <c r="AL668" s="311"/>
      <c r="AM668" s="311"/>
      <c r="AN668" s="311"/>
      <c r="AO668" s="311"/>
      <c r="AP668" s="229"/>
      <c r="AQ668" s="310"/>
      <c r="AR668" s="207"/>
      <c r="AS668" s="207"/>
      <c r="AT668" s="207"/>
      <c r="AU668" s="207"/>
      <c r="AV668" s="207"/>
      <c r="AW668" s="207"/>
      <c r="AX668" s="207"/>
      <c r="AY668" s="207"/>
      <c r="AZ668" s="207"/>
      <c r="BA668" s="207"/>
      <c r="BB668" s="207"/>
      <c r="BC668" s="207"/>
      <c r="BD668" s="207"/>
      <c r="BE668" s="207"/>
      <c r="BF668" s="207"/>
      <c r="BG668" s="300"/>
      <c r="BH668" s="300"/>
      <c r="BI668" s="299"/>
      <c r="BJ668" s="246"/>
      <c r="BK668" s="255"/>
      <c r="BL668" s="213"/>
      <c r="BM668" s="213"/>
      <c r="BN668" s="322"/>
      <c r="BO668" s="321"/>
      <c r="BY668" s="254"/>
      <c r="DN668" s="284"/>
      <c r="DO668" s="283"/>
      <c r="DP668" s="278"/>
      <c r="DQ668" s="282"/>
      <c r="DR668" s="281"/>
      <c r="DS668" s="280"/>
      <c r="DT668" s="279"/>
      <c r="DU668" s="278"/>
      <c r="DV668" s="194"/>
    </row>
    <row r="669" spans="1:126" ht="18.75">
      <c r="A669" s="322"/>
      <c r="B669" s="226" t="s">
        <v>10346</v>
      </c>
      <c r="C669" s="226" t="s">
        <v>10345</v>
      </c>
      <c r="D669" s="225" t="s">
        <v>10344</v>
      </c>
      <c r="E669" s="224" t="str">
        <f t="shared" si="64"/>
        <v>722103</v>
      </c>
      <c r="F669" s="322" t="s">
        <v>1154</v>
      </c>
      <c r="G669" s="220" t="s">
        <v>10322</v>
      </c>
      <c r="H669" s="223" t="s">
        <v>10311</v>
      </c>
      <c r="I669" s="223" t="s">
        <v>7437</v>
      </c>
      <c r="J669" s="225">
        <v>1</v>
      </c>
      <c r="K669" s="302">
        <v>14000</v>
      </c>
      <c r="L669" s="232">
        <f t="shared" si="63"/>
        <v>15400.000000000002</v>
      </c>
      <c r="M669" s="351" t="s">
        <v>1434</v>
      </c>
      <c r="N669" s="229"/>
      <c r="O669" s="229"/>
      <c r="P669" s="245"/>
      <c r="Q669" s="312"/>
      <c r="R669" s="382"/>
      <c r="S669" s="242"/>
      <c r="T669" s="618" t="s">
        <v>10112</v>
      </c>
      <c r="U669" s="303"/>
      <c r="V669" s="303"/>
      <c r="W669" s="303"/>
      <c r="X669" s="303"/>
      <c r="Y669" s="618"/>
      <c r="Z669" s="303"/>
      <c r="AA669" s="303"/>
      <c r="AB669" s="303"/>
      <c r="AC669" s="303"/>
      <c r="AD669" s="311"/>
      <c r="AE669" s="311"/>
      <c r="AF669" s="311"/>
      <c r="AG669" s="311"/>
      <c r="AH669" s="311"/>
      <c r="AJ669" s="286"/>
      <c r="AK669" s="213"/>
      <c r="AL669" s="311"/>
      <c r="AM669" s="311"/>
      <c r="AN669" s="311"/>
      <c r="AO669" s="311"/>
      <c r="AP669" s="229"/>
      <c r="AQ669" s="310"/>
      <c r="AR669" s="207"/>
      <c r="AS669" s="207"/>
      <c r="AT669" s="207"/>
      <c r="AU669" s="207"/>
      <c r="AV669" s="207"/>
      <c r="AW669" s="207"/>
      <c r="AX669" s="207"/>
      <c r="AY669" s="207"/>
      <c r="AZ669" s="207"/>
      <c r="BA669" s="207"/>
      <c r="BB669" s="207"/>
      <c r="BC669" s="207"/>
      <c r="BD669" s="207"/>
      <c r="BE669" s="207"/>
      <c r="BF669" s="207"/>
      <c r="BG669" s="300"/>
      <c r="BH669" s="300"/>
      <c r="BI669" s="299"/>
      <c r="BJ669" s="246"/>
      <c r="BK669" s="255"/>
      <c r="BL669" s="213"/>
      <c r="BM669" s="213"/>
      <c r="BN669" s="322"/>
      <c r="BO669" s="321"/>
      <c r="BY669" s="254"/>
      <c r="DN669" s="284"/>
      <c r="DO669" s="283"/>
      <c r="DP669" s="278"/>
      <c r="DQ669" s="282"/>
      <c r="DR669" s="281"/>
      <c r="DS669" s="280"/>
      <c r="DT669" s="279"/>
      <c r="DU669" s="278"/>
      <c r="DV669" s="194"/>
    </row>
    <row r="670" spans="1:126" ht="18.75">
      <c r="A670" s="322"/>
      <c r="B670" s="226" t="s">
        <v>10343</v>
      </c>
      <c r="C670" s="226" t="s">
        <v>10342</v>
      </c>
      <c r="D670" s="225" t="s">
        <v>10341</v>
      </c>
      <c r="E670" s="224" t="str">
        <f t="shared" si="64"/>
        <v>722110</v>
      </c>
      <c r="F670" s="322" t="s">
        <v>1154</v>
      </c>
      <c r="G670" s="220" t="s">
        <v>10322</v>
      </c>
      <c r="H670" s="223" t="s">
        <v>10311</v>
      </c>
      <c r="I670" s="223" t="s">
        <v>7431</v>
      </c>
      <c r="J670" s="225">
        <v>1</v>
      </c>
      <c r="K670" s="302">
        <v>14000</v>
      </c>
      <c r="L670" s="232">
        <f t="shared" si="63"/>
        <v>15400.000000000002</v>
      </c>
      <c r="M670" s="351" t="s">
        <v>1434</v>
      </c>
      <c r="N670" s="229"/>
      <c r="O670" s="229"/>
      <c r="P670" s="245"/>
      <c r="Q670" s="312"/>
      <c r="R670" s="382"/>
      <c r="S670" s="242"/>
      <c r="T670" s="618" t="s">
        <v>10112</v>
      </c>
      <c r="U670" s="303"/>
      <c r="V670" s="303"/>
      <c r="W670" s="303"/>
      <c r="X670" s="303"/>
      <c r="Y670" s="618"/>
      <c r="Z670" s="303"/>
      <c r="AA670" s="303"/>
      <c r="AB670" s="303"/>
      <c r="AC670" s="303"/>
      <c r="AD670" s="311"/>
      <c r="AE670" s="311"/>
      <c r="AF670" s="311"/>
      <c r="AG670" s="311"/>
      <c r="AH670" s="311"/>
      <c r="AJ670" s="286"/>
      <c r="AK670" s="213"/>
      <c r="AL670" s="311"/>
      <c r="AM670" s="311"/>
      <c r="AN670" s="311"/>
      <c r="AO670" s="311"/>
      <c r="AP670" s="229"/>
      <c r="AQ670" s="310"/>
      <c r="AR670" s="207"/>
      <c r="AS670" s="207"/>
      <c r="AT670" s="207"/>
      <c r="AU670" s="207"/>
      <c r="AV670" s="207"/>
      <c r="AW670" s="207"/>
      <c r="AX670" s="207"/>
      <c r="AY670" s="207"/>
      <c r="AZ670" s="207"/>
      <c r="BA670" s="207"/>
      <c r="BB670" s="207"/>
      <c r="BC670" s="207"/>
      <c r="BD670" s="207"/>
      <c r="BE670" s="207"/>
      <c r="BF670" s="207"/>
      <c r="BG670" s="300"/>
      <c r="BH670" s="300"/>
      <c r="BI670" s="299"/>
      <c r="BJ670" s="246"/>
      <c r="BK670" s="255"/>
      <c r="BL670" s="213"/>
      <c r="BM670" s="213"/>
      <c r="BN670" s="322"/>
      <c r="BO670" s="321"/>
      <c r="BY670" s="254"/>
      <c r="DN670" s="284"/>
      <c r="DO670" s="283"/>
      <c r="DP670" s="278"/>
      <c r="DQ670" s="282"/>
      <c r="DR670" s="281"/>
      <c r="DS670" s="280"/>
      <c r="DT670" s="279"/>
      <c r="DU670" s="278"/>
      <c r="DV670" s="194"/>
    </row>
    <row r="671" spans="1:126" ht="18.75">
      <c r="A671" s="322"/>
      <c r="B671" s="226" t="s">
        <v>10340</v>
      </c>
      <c r="C671" s="226" t="s">
        <v>10339</v>
      </c>
      <c r="D671" s="225" t="s">
        <v>10338</v>
      </c>
      <c r="E671" s="224" t="str">
        <f t="shared" si="64"/>
        <v>722158</v>
      </c>
      <c r="F671" s="322" t="s">
        <v>1154</v>
      </c>
      <c r="G671" s="220" t="s">
        <v>10312</v>
      </c>
      <c r="H671" s="223" t="s">
        <v>10311</v>
      </c>
      <c r="I671" s="223" t="s">
        <v>7441</v>
      </c>
      <c r="J671" s="225">
        <v>1</v>
      </c>
      <c r="K671" s="302">
        <v>14000</v>
      </c>
      <c r="L671" s="232">
        <f t="shared" si="63"/>
        <v>15400.000000000002</v>
      </c>
      <c r="M671" s="351" t="s">
        <v>1434</v>
      </c>
      <c r="N671" s="229"/>
      <c r="O671" s="229"/>
      <c r="P671" s="245"/>
      <c r="Q671" s="312"/>
      <c r="R671" s="382"/>
      <c r="S671" s="242"/>
      <c r="T671" s="618" t="s">
        <v>10112</v>
      </c>
      <c r="U671" s="303"/>
      <c r="V671" s="303"/>
      <c r="W671" s="303"/>
      <c r="X671" s="303"/>
      <c r="Y671" s="618"/>
      <c r="Z671" s="303"/>
      <c r="AA671" s="303"/>
      <c r="AB671" s="303"/>
      <c r="AC671" s="303"/>
      <c r="AD671" s="311"/>
      <c r="AE671" s="311"/>
      <c r="AF671" s="311"/>
      <c r="AG671" s="311"/>
      <c r="AH671" s="311"/>
      <c r="AJ671" s="286"/>
      <c r="AK671" s="213"/>
      <c r="AL671" s="311"/>
      <c r="AM671" s="311"/>
      <c r="AN671" s="311"/>
      <c r="AO671" s="311"/>
      <c r="AP671" s="229"/>
      <c r="AQ671" s="310"/>
      <c r="AR671" s="207"/>
      <c r="AS671" s="207"/>
      <c r="AT671" s="207"/>
      <c r="AU671" s="207"/>
      <c r="AV671" s="207"/>
      <c r="AW671" s="207"/>
      <c r="AX671" s="207"/>
      <c r="AY671" s="207"/>
      <c r="AZ671" s="207"/>
      <c r="BA671" s="207"/>
      <c r="BB671" s="207"/>
      <c r="BC671" s="207"/>
      <c r="BD671" s="207"/>
      <c r="BE671" s="207"/>
      <c r="BF671" s="207"/>
      <c r="BG671" s="300"/>
      <c r="BH671" s="300"/>
      <c r="BI671" s="299"/>
      <c r="BJ671" s="246"/>
      <c r="BK671" s="255"/>
      <c r="BL671" s="213"/>
      <c r="BM671" s="213"/>
      <c r="BN671" s="322"/>
      <c r="BO671" s="321"/>
      <c r="BY671" s="254"/>
      <c r="DN671" s="284"/>
      <c r="DO671" s="283"/>
      <c r="DP671" s="278"/>
      <c r="DQ671" s="282"/>
      <c r="DR671" s="281"/>
      <c r="DS671" s="280"/>
      <c r="DT671" s="279"/>
      <c r="DU671" s="278"/>
      <c r="DV671" s="194"/>
    </row>
    <row r="672" spans="1:126" ht="18.75">
      <c r="A672" s="322"/>
      <c r="B672" s="226" t="s">
        <v>10337</v>
      </c>
      <c r="C672" s="226" t="s">
        <v>10336</v>
      </c>
      <c r="D672" s="225" t="s">
        <v>10335</v>
      </c>
      <c r="E672" s="224" t="str">
        <f t="shared" si="64"/>
        <v>722134</v>
      </c>
      <c r="F672" s="322" t="s">
        <v>1154</v>
      </c>
      <c r="G672" s="220" t="s">
        <v>10312</v>
      </c>
      <c r="H672" s="223" t="s">
        <v>10311</v>
      </c>
      <c r="I672" s="223" t="s">
        <v>7437</v>
      </c>
      <c r="J672" s="225">
        <v>1</v>
      </c>
      <c r="K672" s="302">
        <v>14000</v>
      </c>
      <c r="L672" s="232">
        <f t="shared" si="63"/>
        <v>15400.000000000002</v>
      </c>
      <c r="M672" s="351" t="s">
        <v>1434</v>
      </c>
      <c r="N672" s="229"/>
      <c r="O672" s="229"/>
      <c r="P672" s="245"/>
      <c r="Q672" s="312"/>
      <c r="R672" s="382"/>
      <c r="S672" s="242"/>
      <c r="T672" s="618" t="s">
        <v>10112</v>
      </c>
      <c r="U672" s="303"/>
      <c r="V672" s="303"/>
      <c r="W672" s="303"/>
      <c r="X672" s="303"/>
      <c r="Y672" s="618"/>
      <c r="Z672" s="303"/>
      <c r="AA672" s="303"/>
      <c r="AB672" s="303"/>
      <c r="AC672" s="303"/>
      <c r="AD672" s="311"/>
      <c r="AE672" s="311"/>
      <c r="AF672" s="311"/>
      <c r="AG672" s="311"/>
      <c r="AH672" s="311"/>
      <c r="AJ672" s="286"/>
      <c r="AK672" s="213"/>
      <c r="AL672" s="311"/>
      <c r="AM672" s="311"/>
      <c r="AN672" s="311"/>
      <c r="AO672" s="311"/>
      <c r="AP672" s="229"/>
      <c r="AQ672" s="310"/>
      <c r="AR672" s="207"/>
      <c r="AS672" s="207"/>
      <c r="AT672" s="207"/>
      <c r="AU672" s="207"/>
      <c r="AV672" s="207"/>
      <c r="AW672" s="207"/>
      <c r="AX672" s="207"/>
      <c r="AY672" s="207"/>
      <c r="AZ672" s="207"/>
      <c r="BA672" s="207"/>
      <c r="BB672" s="207"/>
      <c r="BC672" s="207"/>
      <c r="BD672" s="207"/>
      <c r="BE672" s="207"/>
      <c r="BF672" s="207"/>
      <c r="BG672" s="300"/>
      <c r="BH672" s="300"/>
      <c r="BI672" s="299"/>
      <c r="BJ672" s="246"/>
      <c r="BK672" s="255"/>
      <c r="BL672" s="213"/>
      <c r="BM672" s="213"/>
      <c r="BN672" s="322"/>
      <c r="BO672" s="321"/>
      <c r="BY672" s="254"/>
      <c r="DN672" s="284"/>
      <c r="DO672" s="283"/>
      <c r="DP672" s="278"/>
      <c r="DQ672" s="282"/>
      <c r="DR672" s="281"/>
      <c r="DS672" s="280"/>
      <c r="DT672" s="279"/>
      <c r="DU672" s="278"/>
      <c r="DV672" s="194"/>
    </row>
    <row r="673" spans="1:126" ht="18.75">
      <c r="A673" s="322"/>
      <c r="B673" s="226" t="s">
        <v>10334</v>
      </c>
      <c r="C673" s="226" t="s">
        <v>10333</v>
      </c>
      <c r="D673" s="225" t="s">
        <v>10332</v>
      </c>
      <c r="E673" s="224" t="str">
        <f t="shared" si="64"/>
        <v>722141</v>
      </c>
      <c r="F673" s="322" t="s">
        <v>1154</v>
      </c>
      <c r="G673" s="220" t="s">
        <v>10312</v>
      </c>
      <c r="H673" s="223" t="s">
        <v>10311</v>
      </c>
      <c r="I673" s="223" t="s">
        <v>7431</v>
      </c>
      <c r="J673" s="225">
        <v>1</v>
      </c>
      <c r="K673" s="302">
        <v>14000</v>
      </c>
      <c r="L673" s="232">
        <f t="shared" si="63"/>
        <v>15400.000000000002</v>
      </c>
      <c r="M673" s="351" t="s">
        <v>1434</v>
      </c>
      <c r="N673" s="229"/>
      <c r="O673" s="229"/>
      <c r="P673" s="245"/>
      <c r="Q673" s="312"/>
      <c r="R673" s="382"/>
      <c r="S673" s="242"/>
      <c r="T673" s="618" t="s">
        <v>10112</v>
      </c>
      <c r="U673" s="303"/>
      <c r="V673" s="303"/>
      <c r="W673" s="303"/>
      <c r="X673" s="303"/>
      <c r="Y673" s="618"/>
      <c r="Z673" s="303"/>
      <c r="AA673" s="303"/>
      <c r="AB673" s="303"/>
      <c r="AC673" s="303"/>
      <c r="AD673" s="311"/>
      <c r="AE673" s="311"/>
      <c r="AF673" s="311"/>
      <c r="AG673" s="311"/>
      <c r="AH673" s="311"/>
      <c r="AJ673" s="286"/>
      <c r="AK673" s="213"/>
      <c r="AL673" s="311"/>
      <c r="AM673" s="311"/>
      <c r="AN673" s="311"/>
      <c r="AO673" s="311"/>
      <c r="AP673" s="229"/>
      <c r="AQ673" s="310"/>
      <c r="AR673" s="207"/>
      <c r="AS673" s="207"/>
      <c r="AT673" s="207"/>
      <c r="AU673" s="207"/>
      <c r="AV673" s="207"/>
      <c r="AW673" s="207"/>
      <c r="AX673" s="207"/>
      <c r="AY673" s="207"/>
      <c r="AZ673" s="207"/>
      <c r="BA673" s="207"/>
      <c r="BB673" s="207"/>
      <c r="BC673" s="207"/>
      <c r="BD673" s="207"/>
      <c r="BE673" s="207"/>
      <c r="BF673" s="207"/>
      <c r="BG673" s="300"/>
      <c r="BH673" s="300"/>
      <c r="BI673" s="299"/>
      <c r="BJ673" s="246"/>
      <c r="BK673" s="255"/>
      <c r="BL673" s="213"/>
      <c r="BM673" s="213"/>
      <c r="BN673" s="322"/>
      <c r="BO673" s="321"/>
      <c r="BY673" s="254"/>
      <c r="DN673" s="284"/>
      <c r="DO673" s="283"/>
      <c r="DP673" s="278"/>
      <c r="DQ673" s="282"/>
      <c r="DR673" s="281"/>
      <c r="DS673" s="280"/>
      <c r="DT673" s="279"/>
      <c r="DU673" s="278"/>
      <c r="DV673" s="194"/>
    </row>
    <row r="674" spans="1:126" ht="18.75">
      <c r="A674" s="322"/>
      <c r="B674" s="226" t="s">
        <v>10331</v>
      </c>
      <c r="C674" s="226" t="s">
        <v>10330</v>
      </c>
      <c r="D674" s="225" t="s">
        <v>10329</v>
      </c>
      <c r="E674" s="224" t="str">
        <f t="shared" si="64"/>
        <v>722189</v>
      </c>
      <c r="F674" s="322" t="s">
        <v>1154</v>
      </c>
      <c r="G674" s="220" t="s">
        <v>10322</v>
      </c>
      <c r="H674" s="223" t="s">
        <v>10311</v>
      </c>
      <c r="I674" s="223" t="s">
        <v>7441</v>
      </c>
      <c r="J674" s="225">
        <v>1</v>
      </c>
      <c r="K674" s="302">
        <v>14000</v>
      </c>
      <c r="L674" s="232">
        <f t="shared" si="63"/>
        <v>15400.000000000002</v>
      </c>
      <c r="M674" s="351" t="s">
        <v>1434</v>
      </c>
      <c r="N674" s="229"/>
      <c r="O674" s="229"/>
      <c r="P674" s="245"/>
      <c r="Q674" s="312"/>
      <c r="R674" s="382"/>
      <c r="S674" s="242"/>
      <c r="T674" s="618" t="s">
        <v>10112</v>
      </c>
      <c r="U674" s="303"/>
      <c r="V674" s="303"/>
      <c r="W674" s="303"/>
      <c r="X674" s="303"/>
      <c r="Y674" s="618"/>
      <c r="Z674" s="303"/>
      <c r="AA674" s="303"/>
      <c r="AB674" s="303"/>
      <c r="AC674" s="303"/>
      <c r="AD674" s="311"/>
      <c r="AE674" s="311"/>
      <c r="AF674" s="311"/>
      <c r="AG674" s="311"/>
      <c r="AH674" s="311"/>
      <c r="AJ674" s="286"/>
      <c r="AK674" s="213"/>
      <c r="AL674" s="311"/>
      <c r="AM674" s="311"/>
      <c r="AN674" s="311"/>
      <c r="AO674" s="311"/>
      <c r="AP674" s="229"/>
      <c r="AQ674" s="310"/>
      <c r="AR674" s="207"/>
      <c r="AS674" s="207"/>
      <c r="AT674" s="207"/>
      <c r="AU674" s="207"/>
      <c r="AV674" s="207"/>
      <c r="AW674" s="207"/>
      <c r="AX674" s="207"/>
      <c r="AY674" s="207"/>
      <c r="AZ674" s="207"/>
      <c r="BA674" s="207"/>
      <c r="BB674" s="207"/>
      <c r="BC674" s="207"/>
      <c r="BD674" s="207"/>
      <c r="BE674" s="207"/>
      <c r="BF674" s="207"/>
      <c r="BG674" s="300"/>
      <c r="BH674" s="300"/>
      <c r="BI674" s="299"/>
      <c r="BJ674" s="246"/>
      <c r="BK674" s="255"/>
      <c r="BL674" s="213"/>
      <c r="BM674" s="213"/>
      <c r="BN674" s="322"/>
      <c r="BO674" s="321"/>
      <c r="BY674" s="254"/>
      <c r="DN674" s="284"/>
      <c r="DO674" s="283"/>
      <c r="DP674" s="278"/>
      <c r="DQ674" s="282"/>
      <c r="DR674" s="281"/>
      <c r="DS674" s="280"/>
      <c r="DT674" s="279"/>
      <c r="DU674" s="278"/>
      <c r="DV674" s="194"/>
    </row>
    <row r="675" spans="1:126" ht="18.75">
      <c r="A675" s="322"/>
      <c r="B675" s="226" t="s">
        <v>10328</v>
      </c>
      <c r="C675" s="226" t="s">
        <v>10327</v>
      </c>
      <c r="D675" s="225" t="s">
        <v>10326</v>
      </c>
      <c r="E675" s="224" t="str">
        <f t="shared" si="64"/>
        <v>722165</v>
      </c>
      <c r="F675" s="322" t="s">
        <v>1154</v>
      </c>
      <c r="G675" s="220" t="s">
        <v>10322</v>
      </c>
      <c r="H675" s="223" t="s">
        <v>10311</v>
      </c>
      <c r="I675" s="223" t="s">
        <v>7437</v>
      </c>
      <c r="J675" s="225">
        <v>1</v>
      </c>
      <c r="K675" s="302">
        <v>14000</v>
      </c>
      <c r="L675" s="232">
        <f t="shared" si="63"/>
        <v>15400.000000000002</v>
      </c>
      <c r="M675" s="351" t="s">
        <v>1434</v>
      </c>
      <c r="N675" s="229"/>
      <c r="O675" s="229"/>
      <c r="P675" s="245"/>
      <c r="Q675" s="312"/>
      <c r="R675" s="382"/>
      <c r="S675" s="242"/>
      <c r="T675" s="618" t="s">
        <v>10112</v>
      </c>
      <c r="U675" s="303"/>
      <c r="V675" s="303"/>
      <c r="W675" s="303"/>
      <c r="X675" s="303"/>
      <c r="Y675" s="618"/>
      <c r="Z675" s="303"/>
      <c r="AA675" s="303"/>
      <c r="AB675" s="303"/>
      <c r="AC675" s="303"/>
      <c r="AD675" s="311"/>
      <c r="AE675" s="311"/>
      <c r="AF675" s="311"/>
      <c r="AG675" s="311"/>
      <c r="AH675" s="311"/>
      <c r="AJ675" s="286"/>
      <c r="AK675" s="213"/>
      <c r="AL675" s="311"/>
      <c r="AM675" s="311"/>
      <c r="AN675" s="311"/>
      <c r="AO675" s="311"/>
      <c r="AP675" s="229"/>
      <c r="AQ675" s="310"/>
      <c r="AR675" s="207"/>
      <c r="AS675" s="207"/>
      <c r="AT675" s="207"/>
      <c r="AU675" s="207"/>
      <c r="AV675" s="207"/>
      <c r="AW675" s="207"/>
      <c r="AX675" s="207"/>
      <c r="AY675" s="207"/>
      <c r="AZ675" s="207"/>
      <c r="BA675" s="207"/>
      <c r="BB675" s="207"/>
      <c r="BC675" s="207"/>
      <c r="BD675" s="207"/>
      <c r="BE675" s="207"/>
      <c r="BF675" s="207"/>
      <c r="BG675" s="300"/>
      <c r="BH675" s="300"/>
      <c r="BI675" s="299"/>
      <c r="BJ675" s="246"/>
      <c r="BK675" s="255"/>
      <c r="BL675" s="213"/>
      <c r="BM675" s="213"/>
      <c r="BN675" s="322"/>
      <c r="BO675" s="321"/>
      <c r="BY675" s="254"/>
      <c r="DN675" s="284"/>
      <c r="DO675" s="283"/>
      <c r="DP675" s="278"/>
      <c r="DQ675" s="282"/>
      <c r="DR675" s="281"/>
      <c r="DS675" s="280"/>
      <c r="DT675" s="279"/>
      <c r="DU675" s="278"/>
      <c r="DV675" s="194"/>
    </row>
    <row r="676" spans="1:126" ht="18.75">
      <c r="A676" s="322"/>
      <c r="B676" s="226" t="s">
        <v>10325</v>
      </c>
      <c r="C676" s="226" t="s">
        <v>10324</v>
      </c>
      <c r="D676" s="225" t="s">
        <v>10323</v>
      </c>
      <c r="E676" s="224" t="str">
        <f t="shared" si="64"/>
        <v>722172</v>
      </c>
      <c r="F676" s="322" t="s">
        <v>1154</v>
      </c>
      <c r="G676" s="220" t="s">
        <v>10322</v>
      </c>
      <c r="H676" s="223" t="s">
        <v>10311</v>
      </c>
      <c r="I676" s="223" t="s">
        <v>7431</v>
      </c>
      <c r="J676" s="225">
        <v>1</v>
      </c>
      <c r="K676" s="302">
        <v>14000</v>
      </c>
      <c r="L676" s="232">
        <f t="shared" si="63"/>
        <v>15400.000000000002</v>
      </c>
      <c r="M676" s="351" t="s">
        <v>1434</v>
      </c>
      <c r="N676" s="229"/>
      <c r="O676" s="229"/>
      <c r="P676" s="245"/>
      <c r="Q676" s="312"/>
      <c r="R676" s="382"/>
      <c r="S676" s="242"/>
      <c r="T676" s="618" t="s">
        <v>10112</v>
      </c>
      <c r="U676" s="303"/>
      <c r="V676" s="303"/>
      <c r="W676" s="303"/>
      <c r="X676" s="303"/>
      <c r="Y676" s="618"/>
      <c r="Z676" s="303"/>
      <c r="AA676" s="303"/>
      <c r="AB676" s="303"/>
      <c r="AC676" s="303"/>
      <c r="AD676" s="311"/>
      <c r="AE676" s="311"/>
      <c r="AF676" s="311"/>
      <c r="AG676" s="311"/>
      <c r="AH676" s="311"/>
      <c r="AJ676" s="286"/>
      <c r="AK676" s="213"/>
      <c r="AL676" s="311"/>
      <c r="AM676" s="311"/>
      <c r="AN676" s="311"/>
      <c r="AO676" s="311"/>
      <c r="AP676" s="229"/>
      <c r="AQ676" s="310"/>
      <c r="AR676" s="207"/>
      <c r="AS676" s="207"/>
      <c r="AT676" s="207"/>
      <c r="AU676" s="207"/>
      <c r="AV676" s="207"/>
      <c r="AW676" s="207"/>
      <c r="AX676" s="207"/>
      <c r="AY676" s="207"/>
      <c r="AZ676" s="207"/>
      <c r="BA676" s="207"/>
      <c r="BB676" s="207"/>
      <c r="BC676" s="207"/>
      <c r="BD676" s="207"/>
      <c r="BE676" s="207"/>
      <c r="BF676" s="207"/>
      <c r="BG676" s="300"/>
      <c r="BH676" s="300"/>
      <c r="BI676" s="299"/>
      <c r="BJ676" s="246"/>
      <c r="BK676" s="255"/>
      <c r="BL676" s="213"/>
      <c r="BM676" s="213"/>
      <c r="BN676" s="322"/>
      <c r="BO676" s="321"/>
      <c r="BY676" s="254"/>
      <c r="DN676" s="284"/>
      <c r="DO676" s="283"/>
      <c r="DP676" s="278"/>
      <c r="DQ676" s="282"/>
      <c r="DR676" s="281"/>
      <c r="DS676" s="280"/>
      <c r="DT676" s="279"/>
      <c r="DU676" s="278"/>
      <c r="DV676" s="194"/>
    </row>
    <row r="677" spans="1:126" ht="18.75">
      <c r="A677" s="322"/>
      <c r="B677" s="226" t="s">
        <v>10321</v>
      </c>
      <c r="C677" s="226" t="s">
        <v>10320</v>
      </c>
      <c r="D677" s="225" t="s">
        <v>10319</v>
      </c>
      <c r="E677" s="224" t="str">
        <f t="shared" si="64"/>
        <v>722219</v>
      </c>
      <c r="F677" s="322" t="s">
        <v>1154</v>
      </c>
      <c r="G677" s="220" t="s">
        <v>10312</v>
      </c>
      <c r="H677" s="223" t="s">
        <v>10311</v>
      </c>
      <c r="I677" s="223" t="s">
        <v>7441</v>
      </c>
      <c r="J677" s="225">
        <v>1</v>
      </c>
      <c r="K677" s="302">
        <v>14000</v>
      </c>
      <c r="L677" s="232">
        <f t="shared" si="63"/>
        <v>15400.000000000002</v>
      </c>
      <c r="M677" s="351" t="s">
        <v>1434</v>
      </c>
      <c r="N677" s="229"/>
      <c r="O677" s="229"/>
      <c r="P677" s="245"/>
      <c r="Q677" s="312"/>
      <c r="R677" s="382"/>
      <c r="S677" s="242"/>
      <c r="T677" s="219" t="s">
        <v>7616</v>
      </c>
      <c r="U677" s="303"/>
      <c r="V677" s="303"/>
      <c r="W677" s="303"/>
      <c r="X677" s="303"/>
      <c r="Y677" s="219"/>
      <c r="Z677" s="303"/>
      <c r="AA677" s="303"/>
      <c r="AB677" s="303"/>
      <c r="AC677" s="303"/>
      <c r="AD677" s="311"/>
      <c r="AE677" s="311"/>
      <c r="AF677" s="311"/>
      <c r="AG677" s="311"/>
      <c r="AH677" s="311"/>
      <c r="AJ677" s="286"/>
      <c r="AK677" s="213"/>
      <c r="AL677" s="311"/>
      <c r="AM677" s="311"/>
      <c r="AN677" s="311"/>
      <c r="AO677" s="311"/>
      <c r="AP677" s="229"/>
      <c r="AQ677" s="310"/>
      <c r="AR677" s="207"/>
      <c r="AS677" s="207"/>
      <c r="AT677" s="207"/>
      <c r="AU677" s="207"/>
      <c r="AV677" s="207"/>
      <c r="AW677" s="207"/>
      <c r="AX677" s="207"/>
      <c r="AY677" s="207"/>
      <c r="AZ677" s="207"/>
      <c r="BA677" s="207"/>
      <c r="BB677" s="207"/>
      <c r="BC677" s="207"/>
      <c r="BD677" s="207"/>
      <c r="BE677" s="207"/>
      <c r="BF677" s="207"/>
      <c r="BG677" s="300"/>
      <c r="BH677" s="300"/>
      <c r="BI677" s="299"/>
      <c r="BJ677" s="246"/>
      <c r="BK677" s="255"/>
      <c r="BL677" s="213"/>
      <c r="BM677" s="213"/>
      <c r="BN677" s="322"/>
      <c r="BO677" s="321"/>
      <c r="BY677" s="254"/>
      <c r="DN677" s="284"/>
      <c r="DO677" s="283"/>
      <c r="DP677" s="278"/>
      <c r="DQ677" s="282"/>
      <c r="DR677" s="281"/>
      <c r="DS677" s="280"/>
      <c r="DT677" s="279"/>
      <c r="DU677" s="278"/>
      <c r="DV677" s="194"/>
    </row>
    <row r="678" spans="1:126" ht="18.75">
      <c r="A678" s="322"/>
      <c r="B678" s="226" t="s">
        <v>10318</v>
      </c>
      <c r="C678" s="226" t="s">
        <v>10317</v>
      </c>
      <c r="D678" s="225" t="s">
        <v>10316</v>
      </c>
      <c r="E678" s="224" t="str">
        <f t="shared" si="64"/>
        <v>722196</v>
      </c>
      <c r="F678" s="322" t="s">
        <v>1154</v>
      </c>
      <c r="G678" s="220" t="s">
        <v>10312</v>
      </c>
      <c r="H678" s="223" t="s">
        <v>10311</v>
      </c>
      <c r="I678" s="223" t="s">
        <v>7437</v>
      </c>
      <c r="J678" s="225">
        <v>1</v>
      </c>
      <c r="K678" s="302">
        <v>14000</v>
      </c>
      <c r="L678" s="232">
        <f t="shared" si="63"/>
        <v>15400.000000000002</v>
      </c>
      <c r="M678" s="351" t="s">
        <v>1434</v>
      </c>
      <c r="N678" s="229"/>
      <c r="O678" s="229"/>
      <c r="P678" s="245"/>
      <c r="Q678" s="312"/>
      <c r="R678" s="382"/>
      <c r="S678" s="242"/>
      <c r="T678" s="219" t="s">
        <v>10288</v>
      </c>
      <c r="U678" s="303"/>
      <c r="V678" s="303"/>
      <c r="W678" s="303"/>
      <c r="X678" s="303"/>
      <c r="Y678" s="219"/>
      <c r="Z678" s="303"/>
      <c r="AA678" s="303"/>
      <c r="AB678" s="303"/>
      <c r="AC678" s="303"/>
      <c r="AD678" s="311"/>
      <c r="AE678" s="311"/>
      <c r="AF678" s="311"/>
      <c r="AG678" s="311"/>
      <c r="AH678" s="311"/>
      <c r="AJ678" s="286"/>
      <c r="AK678" s="213"/>
      <c r="AL678" s="311"/>
      <c r="AM678" s="311"/>
      <c r="AN678" s="311"/>
      <c r="AO678" s="311"/>
      <c r="AP678" s="229"/>
      <c r="AQ678" s="310"/>
      <c r="AR678" s="207"/>
      <c r="AS678" s="207"/>
      <c r="AT678" s="207"/>
      <c r="AU678" s="207"/>
      <c r="AV678" s="207"/>
      <c r="AW678" s="207"/>
      <c r="AX678" s="207"/>
      <c r="AY678" s="207"/>
      <c r="AZ678" s="207"/>
      <c r="BA678" s="207"/>
      <c r="BB678" s="207"/>
      <c r="BC678" s="207"/>
      <c r="BD678" s="207"/>
      <c r="BE678" s="207"/>
      <c r="BF678" s="207"/>
      <c r="BG678" s="300"/>
      <c r="BH678" s="300"/>
      <c r="BI678" s="299"/>
      <c r="BJ678" s="246"/>
      <c r="BK678" s="255"/>
      <c r="BL678" s="213"/>
      <c r="BM678" s="213"/>
      <c r="BN678" s="322"/>
      <c r="BO678" s="321"/>
      <c r="BY678" s="254"/>
      <c r="DN678" s="284"/>
      <c r="DO678" s="283"/>
      <c r="DP678" s="278"/>
      <c r="DQ678" s="282"/>
      <c r="DR678" s="281"/>
      <c r="DS678" s="280"/>
      <c r="DT678" s="279"/>
      <c r="DU678" s="278"/>
      <c r="DV678" s="194"/>
    </row>
    <row r="679" spans="1:126" ht="18.75">
      <c r="A679" s="322"/>
      <c r="B679" s="226" t="s">
        <v>10315</v>
      </c>
      <c r="C679" s="226" t="s">
        <v>10314</v>
      </c>
      <c r="D679" s="225" t="s">
        <v>10313</v>
      </c>
      <c r="E679" s="224" t="str">
        <f t="shared" si="64"/>
        <v>722202</v>
      </c>
      <c r="F679" s="322" t="s">
        <v>1154</v>
      </c>
      <c r="G679" s="220" t="s">
        <v>10312</v>
      </c>
      <c r="H679" s="223" t="s">
        <v>10311</v>
      </c>
      <c r="I679" s="223" t="s">
        <v>7431</v>
      </c>
      <c r="J679" s="225">
        <v>1</v>
      </c>
      <c r="K679" s="302">
        <v>14000</v>
      </c>
      <c r="L679" s="232">
        <f t="shared" si="63"/>
        <v>15400.000000000002</v>
      </c>
      <c r="M679" s="351" t="s">
        <v>1434</v>
      </c>
      <c r="N679" s="229"/>
      <c r="O679" s="229"/>
      <c r="P679" s="245"/>
      <c r="Q679" s="312"/>
      <c r="R679" s="382"/>
      <c r="S679" s="242"/>
      <c r="T679" s="219" t="s">
        <v>8311</v>
      </c>
      <c r="U679" s="303"/>
      <c r="V679" s="303"/>
      <c r="W679" s="303"/>
      <c r="X679" s="303"/>
      <c r="Y679" s="219"/>
      <c r="Z679" s="303"/>
      <c r="AA679" s="303"/>
      <c r="AB679" s="303"/>
      <c r="AC679" s="303"/>
      <c r="AD679" s="311"/>
      <c r="AE679" s="311"/>
      <c r="AF679" s="311"/>
      <c r="AG679" s="311"/>
      <c r="AH679" s="311"/>
      <c r="AJ679" s="286"/>
      <c r="AK679" s="213"/>
      <c r="AL679" s="311"/>
      <c r="AM679" s="311"/>
      <c r="AN679" s="311"/>
      <c r="AO679" s="311"/>
      <c r="AP679" s="229"/>
      <c r="AQ679" s="310"/>
      <c r="AR679" s="207"/>
      <c r="AS679" s="207"/>
      <c r="AT679" s="207"/>
      <c r="AU679" s="207"/>
      <c r="AV679" s="207"/>
      <c r="AW679" s="207"/>
      <c r="AX679" s="207"/>
      <c r="AY679" s="207"/>
      <c r="AZ679" s="207"/>
      <c r="BA679" s="207"/>
      <c r="BB679" s="207"/>
      <c r="BC679" s="207"/>
      <c r="BD679" s="207"/>
      <c r="BE679" s="207"/>
      <c r="BF679" s="207"/>
      <c r="BG679" s="300"/>
      <c r="BH679" s="300"/>
      <c r="BI679" s="299"/>
      <c r="BJ679" s="246"/>
      <c r="BK679" s="255"/>
      <c r="BL679" s="213"/>
      <c r="BM679" s="213"/>
      <c r="BN679" s="322"/>
      <c r="BO679" s="321"/>
      <c r="BY679" s="254"/>
      <c r="DN679" s="284"/>
      <c r="DO679" s="283"/>
      <c r="DP679" s="278"/>
      <c r="DQ679" s="282"/>
      <c r="DR679" s="281"/>
      <c r="DS679" s="280"/>
      <c r="DT679" s="279"/>
      <c r="DU679" s="278"/>
      <c r="DV679" s="194"/>
    </row>
    <row r="680" spans="1:126" ht="18.75">
      <c r="A680" s="322"/>
      <c r="B680" s="226" t="s">
        <v>10310</v>
      </c>
      <c r="C680" s="226" t="s">
        <v>10309</v>
      </c>
      <c r="D680" s="225" t="s">
        <v>10308</v>
      </c>
      <c r="E680" s="224" t="str">
        <f t="shared" si="64"/>
        <v>721380</v>
      </c>
      <c r="F680" s="322" t="s">
        <v>6068</v>
      </c>
      <c r="G680" s="220" t="s">
        <v>10307</v>
      </c>
      <c r="H680" s="223" t="s">
        <v>9652</v>
      </c>
      <c r="I680" s="223" t="s">
        <v>7441</v>
      </c>
      <c r="J680" s="225">
        <v>1</v>
      </c>
      <c r="K680" s="302">
        <v>14000</v>
      </c>
      <c r="L680" s="232">
        <f t="shared" si="63"/>
        <v>15400.000000000002</v>
      </c>
      <c r="M680" s="351" t="s">
        <v>1434</v>
      </c>
      <c r="N680" s="229"/>
      <c r="O680" s="229"/>
      <c r="P680" s="245"/>
      <c r="Q680" s="312"/>
      <c r="R680" s="382"/>
      <c r="S680" s="242"/>
      <c r="T680" s="219" t="s">
        <v>10306</v>
      </c>
      <c r="U680" s="303"/>
      <c r="V680" s="303"/>
      <c r="W680" s="303"/>
      <c r="X680" s="303"/>
      <c r="Y680" s="219"/>
      <c r="Z680" s="303"/>
      <c r="AA680" s="303"/>
      <c r="AB680" s="303"/>
      <c r="AC680" s="303"/>
      <c r="AD680" s="311"/>
      <c r="AE680" s="311"/>
      <c r="AF680" s="311"/>
      <c r="AG680" s="311"/>
      <c r="AH680" s="311"/>
      <c r="AJ680" s="286"/>
      <c r="AK680" s="213"/>
      <c r="AL680" s="311"/>
      <c r="AM680" s="311"/>
      <c r="AN680" s="311"/>
      <c r="AO680" s="311"/>
      <c r="AP680" s="229"/>
      <c r="AQ680" s="310"/>
      <c r="AR680" s="207"/>
      <c r="AS680" s="207"/>
      <c r="AT680" s="207"/>
      <c r="AU680" s="207"/>
      <c r="AV680" s="207"/>
      <c r="AW680" s="207"/>
      <c r="AX680" s="207"/>
      <c r="AY680" s="207"/>
      <c r="AZ680" s="207"/>
      <c r="BA680" s="207"/>
      <c r="BB680" s="207"/>
      <c r="BC680" s="207"/>
      <c r="BD680" s="207"/>
      <c r="BE680" s="207"/>
      <c r="BF680" s="207"/>
      <c r="BG680" s="300"/>
      <c r="BH680" s="300"/>
      <c r="BI680" s="299"/>
      <c r="BJ680" s="246"/>
      <c r="BK680" s="255"/>
      <c r="BL680" s="213"/>
      <c r="BM680" s="213"/>
      <c r="BN680" s="322"/>
      <c r="BO680" s="321"/>
      <c r="BY680" s="254"/>
      <c r="DN680" s="284"/>
      <c r="DO680" s="283"/>
      <c r="DP680" s="278"/>
      <c r="DQ680" s="282"/>
      <c r="DR680" s="281"/>
      <c r="DS680" s="280"/>
      <c r="DT680" s="279"/>
      <c r="DU680" s="278"/>
      <c r="DV680" s="194"/>
    </row>
    <row r="681" spans="1:126" ht="18.75">
      <c r="A681" s="322"/>
      <c r="B681" s="226" t="s">
        <v>10305</v>
      </c>
      <c r="C681" s="226" t="s">
        <v>10304</v>
      </c>
      <c r="D681" s="225" t="s">
        <v>10303</v>
      </c>
      <c r="E681" s="224" t="str">
        <f t="shared" si="64"/>
        <v>720819</v>
      </c>
      <c r="F681" s="322" t="s">
        <v>6068</v>
      </c>
      <c r="G681" s="220" t="s">
        <v>10302</v>
      </c>
      <c r="H681" s="223" t="s">
        <v>10301</v>
      </c>
      <c r="I681" s="223" t="s">
        <v>8978</v>
      </c>
      <c r="J681" s="225">
        <v>1</v>
      </c>
      <c r="K681" s="302">
        <v>14000</v>
      </c>
      <c r="L681" s="232">
        <f t="shared" si="63"/>
        <v>15400.000000000002</v>
      </c>
      <c r="M681" s="351" t="s">
        <v>1434</v>
      </c>
      <c r="N681" s="229"/>
      <c r="O681" s="229"/>
      <c r="P681" s="245"/>
      <c r="Q681" s="312"/>
      <c r="R681" s="382"/>
      <c r="S681" s="242"/>
      <c r="T681" s="219" t="s">
        <v>10288</v>
      </c>
      <c r="U681" s="303"/>
      <c r="V681" s="303"/>
      <c r="W681" s="303"/>
      <c r="X681" s="303"/>
      <c r="Y681" s="219"/>
      <c r="Z681" s="303"/>
      <c r="AA681" s="303"/>
      <c r="AB681" s="303"/>
      <c r="AC681" s="303"/>
      <c r="AD681" s="311"/>
      <c r="AE681" s="311"/>
      <c r="AF681" s="311"/>
      <c r="AG681" s="311"/>
      <c r="AH681" s="311"/>
      <c r="AJ681" s="286"/>
      <c r="AK681" s="213"/>
      <c r="AL681" s="311"/>
      <c r="AM681" s="311"/>
      <c r="AN681" s="311"/>
      <c r="AO681" s="311"/>
      <c r="AP681" s="229"/>
      <c r="AQ681" s="310"/>
      <c r="AR681" s="207"/>
      <c r="AS681" s="207"/>
      <c r="AT681" s="207"/>
      <c r="AU681" s="207"/>
      <c r="AV681" s="207"/>
      <c r="AW681" s="207"/>
      <c r="AX681" s="207"/>
      <c r="AY681" s="207"/>
      <c r="AZ681" s="207"/>
      <c r="BA681" s="207"/>
      <c r="BB681" s="207"/>
      <c r="BC681" s="207"/>
      <c r="BD681" s="207"/>
      <c r="BE681" s="207"/>
      <c r="BF681" s="207"/>
      <c r="BG681" s="300"/>
      <c r="BH681" s="300"/>
      <c r="BI681" s="299"/>
      <c r="BJ681" s="246"/>
      <c r="BK681" s="255"/>
      <c r="BL681" s="213"/>
      <c r="BM681" s="213"/>
      <c r="BN681" s="322"/>
      <c r="BO681" s="321"/>
      <c r="BY681" s="254"/>
      <c r="DN681" s="284"/>
      <c r="DO681" s="283"/>
      <c r="DP681" s="278"/>
      <c r="DQ681" s="282"/>
      <c r="DR681" s="281"/>
      <c r="DS681" s="280"/>
      <c r="DT681" s="279"/>
      <c r="DU681" s="278"/>
      <c r="DV681" s="194"/>
    </row>
    <row r="682" spans="1:126" ht="18.75">
      <c r="A682" s="322"/>
      <c r="B682" s="226" t="s">
        <v>10300</v>
      </c>
      <c r="C682" s="226" t="s">
        <v>10299</v>
      </c>
      <c r="D682" s="225" t="s">
        <v>10298</v>
      </c>
      <c r="E682" s="224" t="str">
        <f t="shared" si="64"/>
        <v>720826</v>
      </c>
      <c r="F682" s="322" t="s">
        <v>6068</v>
      </c>
      <c r="G682" s="220" t="s">
        <v>10297</v>
      </c>
      <c r="H682" s="223" t="s">
        <v>10296</v>
      </c>
      <c r="I682" s="223" t="s">
        <v>7441</v>
      </c>
      <c r="J682" s="225">
        <v>1</v>
      </c>
      <c r="K682" s="302">
        <v>14000</v>
      </c>
      <c r="L682" s="232">
        <f t="shared" si="63"/>
        <v>15400.000000000002</v>
      </c>
      <c r="M682" s="351" t="s">
        <v>1434</v>
      </c>
      <c r="N682" s="229"/>
      <c r="O682" s="229"/>
      <c r="P682" s="245"/>
      <c r="Q682" s="312"/>
      <c r="R682" s="382"/>
      <c r="S682" s="242"/>
      <c r="T682" s="219" t="s">
        <v>10288</v>
      </c>
      <c r="U682" s="303"/>
      <c r="V682" s="303"/>
      <c r="W682" s="303"/>
      <c r="X682" s="303"/>
      <c r="Y682" s="219"/>
      <c r="Z682" s="303"/>
      <c r="AA682" s="303"/>
      <c r="AB682" s="303"/>
      <c r="AC682" s="303"/>
      <c r="AD682" s="311"/>
      <c r="AE682" s="311"/>
      <c r="AF682" s="311"/>
      <c r="AG682" s="311"/>
      <c r="AH682" s="311"/>
      <c r="AJ682" s="286"/>
      <c r="AK682" s="213"/>
      <c r="AL682" s="311"/>
      <c r="AM682" s="311"/>
      <c r="AN682" s="311"/>
      <c r="AO682" s="311"/>
      <c r="AP682" s="229"/>
      <c r="AQ682" s="310"/>
      <c r="AR682" s="207"/>
      <c r="AS682" s="207"/>
      <c r="AT682" s="207"/>
      <c r="AU682" s="207"/>
      <c r="AV682" s="207"/>
      <c r="AW682" s="207"/>
      <c r="AX682" s="207"/>
      <c r="AY682" s="207"/>
      <c r="AZ682" s="207"/>
      <c r="BA682" s="207"/>
      <c r="BB682" s="207"/>
      <c r="BC682" s="207"/>
      <c r="BD682" s="207"/>
      <c r="BE682" s="207"/>
      <c r="BF682" s="207"/>
      <c r="BG682" s="300"/>
      <c r="BH682" s="300"/>
      <c r="BI682" s="299"/>
      <c r="BJ682" s="246"/>
      <c r="BK682" s="255"/>
      <c r="BL682" s="213"/>
      <c r="BM682" s="213"/>
      <c r="BN682" s="322"/>
      <c r="BO682" s="321"/>
      <c r="BY682" s="254"/>
      <c r="DN682" s="284"/>
      <c r="DO682" s="283"/>
      <c r="DP682" s="278"/>
      <c r="DQ682" s="282"/>
      <c r="DR682" s="281"/>
      <c r="DS682" s="280"/>
      <c r="DT682" s="279"/>
      <c r="DU682" s="278"/>
      <c r="DV682" s="194"/>
    </row>
    <row r="683" spans="1:126" ht="18.75">
      <c r="A683" s="322"/>
      <c r="B683" s="226" t="s">
        <v>10295</v>
      </c>
      <c r="C683" s="226" t="s">
        <v>10294</v>
      </c>
      <c r="D683" s="225" t="s">
        <v>10293</v>
      </c>
      <c r="E683" s="224" t="str">
        <f t="shared" si="64"/>
        <v>721397</v>
      </c>
      <c r="F683" s="322" t="s">
        <v>6068</v>
      </c>
      <c r="G683" s="220" t="s">
        <v>10289</v>
      </c>
      <c r="H683" s="223" t="s">
        <v>10280</v>
      </c>
      <c r="I683" s="223" t="s">
        <v>7441</v>
      </c>
      <c r="J683" s="225">
        <v>1</v>
      </c>
      <c r="K683" s="302">
        <v>14000</v>
      </c>
      <c r="L683" s="232">
        <f t="shared" si="63"/>
        <v>15400.000000000002</v>
      </c>
      <c r="M683" s="351" t="s">
        <v>1434</v>
      </c>
      <c r="N683" s="229"/>
      <c r="O683" s="229"/>
      <c r="P683" s="245"/>
      <c r="Q683" s="312"/>
      <c r="R683" s="382"/>
      <c r="S683" s="242"/>
      <c r="T683" s="618" t="s">
        <v>10288</v>
      </c>
      <c r="U683" s="303"/>
      <c r="V683" s="303"/>
      <c r="W683" s="303"/>
      <c r="X683" s="303"/>
      <c r="Y683" s="618"/>
      <c r="Z683" s="303"/>
      <c r="AA683" s="303"/>
      <c r="AB683" s="303"/>
      <c r="AC683" s="303"/>
      <c r="AD683" s="311"/>
      <c r="AE683" s="311"/>
      <c r="AF683" s="311"/>
      <c r="AG683" s="311"/>
      <c r="AH683" s="311"/>
      <c r="AJ683" s="286"/>
      <c r="AK683" s="213"/>
      <c r="AL683" s="311"/>
      <c r="AM683" s="311"/>
      <c r="AN683" s="311"/>
      <c r="AO683" s="311"/>
      <c r="AP683" s="229"/>
      <c r="AQ683" s="310"/>
      <c r="AR683" s="207"/>
      <c r="AS683" s="207"/>
      <c r="AT683" s="207"/>
      <c r="AU683" s="207"/>
      <c r="AV683" s="207"/>
      <c r="AW683" s="207"/>
      <c r="AX683" s="207"/>
      <c r="AY683" s="207"/>
      <c r="AZ683" s="207"/>
      <c r="BA683" s="207"/>
      <c r="BB683" s="207"/>
      <c r="BC683" s="207"/>
      <c r="BD683" s="207"/>
      <c r="BE683" s="207"/>
      <c r="BF683" s="207"/>
      <c r="BG683" s="300"/>
      <c r="BH683" s="300"/>
      <c r="BI683" s="299"/>
      <c r="BJ683" s="246"/>
      <c r="BK683" s="255"/>
      <c r="BL683" s="213"/>
      <c r="BM683" s="213"/>
      <c r="BN683" s="322"/>
      <c r="BO683" s="321"/>
      <c r="BY683" s="254"/>
      <c r="DN683" s="284"/>
      <c r="DO683" s="283"/>
      <c r="DP683" s="278"/>
      <c r="DQ683" s="282"/>
      <c r="DR683" s="281"/>
      <c r="DS683" s="280"/>
      <c r="DT683" s="279"/>
      <c r="DU683" s="278"/>
      <c r="DV683" s="194"/>
    </row>
    <row r="684" spans="1:126" ht="18.75">
      <c r="A684" s="322"/>
      <c r="B684" s="226" t="s">
        <v>10292</v>
      </c>
      <c r="C684" s="226" t="s">
        <v>10291</v>
      </c>
      <c r="D684" s="225" t="s">
        <v>10290</v>
      </c>
      <c r="E684" s="224" t="str">
        <f t="shared" si="64"/>
        <v>720833</v>
      </c>
      <c r="F684" s="322" t="s">
        <v>6068</v>
      </c>
      <c r="G684" s="220" t="s">
        <v>10289</v>
      </c>
      <c r="H684" s="223" t="s">
        <v>10280</v>
      </c>
      <c r="I684" s="223" t="s">
        <v>6598</v>
      </c>
      <c r="J684" s="225">
        <v>1</v>
      </c>
      <c r="K684" s="302">
        <v>14000</v>
      </c>
      <c r="L684" s="232">
        <f t="shared" si="63"/>
        <v>15400.000000000002</v>
      </c>
      <c r="M684" s="351" t="s">
        <v>1434</v>
      </c>
      <c r="N684" s="229"/>
      <c r="O684" s="229"/>
      <c r="P684" s="245"/>
      <c r="Q684" s="312"/>
      <c r="R684" s="382"/>
      <c r="S684" s="242"/>
      <c r="T684" s="618" t="s">
        <v>10288</v>
      </c>
      <c r="U684" s="303"/>
      <c r="V684" s="303"/>
      <c r="W684" s="303"/>
      <c r="X684" s="303"/>
      <c r="Y684" s="618"/>
      <c r="Z684" s="303"/>
      <c r="AA684" s="303"/>
      <c r="AB684" s="303"/>
      <c r="AC684" s="303"/>
      <c r="AD684" s="311"/>
      <c r="AE684" s="311"/>
      <c r="AF684" s="311"/>
      <c r="AG684" s="311"/>
      <c r="AH684" s="311"/>
      <c r="AJ684" s="286"/>
      <c r="AK684" s="213"/>
      <c r="AL684" s="311"/>
      <c r="AM684" s="311"/>
      <c r="AN684" s="311"/>
      <c r="AO684" s="311"/>
      <c r="AP684" s="229"/>
      <c r="AQ684" s="310"/>
      <c r="AR684" s="207"/>
      <c r="AS684" s="207"/>
      <c r="AT684" s="207"/>
      <c r="AU684" s="207"/>
      <c r="AV684" s="207"/>
      <c r="AW684" s="207"/>
      <c r="AX684" s="207"/>
      <c r="AY684" s="207"/>
      <c r="AZ684" s="207"/>
      <c r="BA684" s="207"/>
      <c r="BB684" s="207"/>
      <c r="BC684" s="207"/>
      <c r="BD684" s="207"/>
      <c r="BE684" s="207"/>
      <c r="BF684" s="207"/>
      <c r="BG684" s="300"/>
      <c r="BH684" s="300"/>
      <c r="BI684" s="299"/>
      <c r="BJ684" s="246"/>
      <c r="BK684" s="255"/>
      <c r="BL684" s="213"/>
      <c r="BM684" s="213"/>
      <c r="BN684" s="322"/>
      <c r="BO684" s="321"/>
      <c r="BY684" s="254"/>
      <c r="DN684" s="284"/>
      <c r="DO684" s="283"/>
      <c r="DP684" s="278"/>
      <c r="DQ684" s="282"/>
      <c r="DR684" s="281"/>
      <c r="DS684" s="280"/>
      <c r="DT684" s="279"/>
      <c r="DU684" s="278"/>
      <c r="DV684" s="194"/>
    </row>
    <row r="685" spans="1:126" ht="18.75">
      <c r="A685" s="322"/>
      <c r="B685" s="226" t="s">
        <v>10287</v>
      </c>
      <c r="C685" s="226" t="s">
        <v>10286</v>
      </c>
      <c r="D685" s="225" t="s">
        <v>10285</v>
      </c>
      <c r="E685" s="224" t="str">
        <f t="shared" si="64"/>
        <v>721403</v>
      </c>
      <c r="F685" s="322" t="s">
        <v>6068</v>
      </c>
      <c r="G685" s="220" t="s">
        <v>10281</v>
      </c>
      <c r="H685" s="223" t="s">
        <v>10280</v>
      </c>
      <c r="I685" s="223" t="s">
        <v>7441</v>
      </c>
      <c r="J685" s="225">
        <v>1</v>
      </c>
      <c r="K685" s="302">
        <v>14000</v>
      </c>
      <c r="L685" s="232">
        <f t="shared" si="63"/>
        <v>15400.000000000002</v>
      </c>
      <c r="M685" s="351" t="s">
        <v>1434</v>
      </c>
      <c r="N685" s="229"/>
      <c r="O685" s="229"/>
      <c r="P685" s="245"/>
      <c r="Q685" s="312"/>
      <c r="R685" s="382"/>
      <c r="S685" s="242"/>
      <c r="T685" s="219" t="s">
        <v>10272</v>
      </c>
      <c r="U685" s="303"/>
      <c r="V685" s="303"/>
      <c r="W685" s="303"/>
      <c r="X685" s="303"/>
      <c r="Y685" s="219"/>
      <c r="Z685" s="303"/>
      <c r="AA685" s="303"/>
      <c r="AB685" s="303"/>
      <c r="AC685" s="303"/>
      <c r="AD685" s="311"/>
      <c r="AE685" s="311"/>
      <c r="AF685" s="311"/>
      <c r="AG685" s="311"/>
      <c r="AH685" s="311"/>
      <c r="AJ685" s="286"/>
      <c r="AK685" s="213"/>
      <c r="AL685" s="311"/>
      <c r="AM685" s="311"/>
      <c r="AN685" s="311"/>
      <c r="AO685" s="311"/>
      <c r="AP685" s="229"/>
      <c r="AQ685" s="310"/>
      <c r="AR685" s="207"/>
      <c r="AS685" s="207"/>
      <c r="AT685" s="207"/>
      <c r="AU685" s="207"/>
      <c r="AV685" s="207"/>
      <c r="AW685" s="207"/>
      <c r="AX685" s="207"/>
      <c r="AY685" s="207"/>
      <c r="AZ685" s="207"/>
      <c r="BA685" s="207"/>
      <c r="BB685" s="207"/>
      <c r="BC685" s="207"/>
      <c r="BD685" s="207"/>
      <c r="BE685" s="207"/>
      <c r="BF685" s="207"/>
      <c r="BG685" s="300"/>
      <c r="BH685" s="300"/>
      <c r="BI685" s="299"/>
      <c r="BJ685" s="246"/>
      <c r="BK685" s="255"/>
      <c r="BL685" s="213"/>
      <c r="BM685" s="213"/>
      <c r="BN685" s="322"/>
      <c r="BO685" s="321"/>
      <c r="BY685" s="254"/>
      <c r="DN685" s="284"/>
      <c r="DO685" s="283"/>
      <c r="DP685" s="278"/>
      <c r="DQ685" s="282"/>
      <c r="DR685" s="281"/>
      <c r="DS685" s="280"/>
      <c r="DT685" s="279"/>
      <c r="DU685" s="278"/>
      <c r="DV685" s="194"/>
    </row>
    <row r="686" spans="1:126" ht="18.75">
      <c r="A686" s="322"/>
      <c r="B686" s="226" t="s">
        <v>10284</v>
      </c>
      <c r="C686" s="226" t="s">
        <v>10283</v>
      </c>
      <c r="D686" s="225" t="s">
        <v>10282</v>
      </c>
      <c r="E686" s="224" t="str">
        <f t="shared" si="64"/>
        <v>720840</v>
      </c>
      <c r="F686" s="322" t="s">
        <v>6068</v>
      </c>
      <c r="G686" s="220" t="s">
        <v>10281</v>
      </c>
      <c r="H686" s="223" t="s">
        <v>10280</v>
      </c>
      <c r="I686" s="223" t="s">
        <v>6598</v>
      </c>
      <c r="J686" s="225">
        <v>1</v>
      </c>
      <c r="K686" s="302">
        <v>14000</v>
      </c>
      <c r="L686" s="232">
        <f t="shared" si="63"/>
        <v>15400.000000000002</v>
      </c>
      <c r="M686" s="351" t="s">
        <v>1434</v>
      </c>
      <c r="N686" s="229"/>
      <c r="O686" s="229"/>
      <c r="P686" s="245"/>
      <c r="Q686" s="312"/>
      <c r="R686" s="382"/>
      <c r="S686" s="242"/>
      <c r="T686" s="219" t="s">
        <v>10272</v>
      </c>
      <c r="U686" s="303"/>
      <c r="V686" s="303"/>
      <c r="W686" s="303"/>
      <c r="X686" s="303"/>
      <c r="Y686" s="219"/>
      <c r="Z686" s="303"/>
      <c r="AA686" s="303"/>
      <c r="AB686" s="303"/>
      <c r="AC686" s="303"/>
      <c r="AD686" s="311"/>
      <c r="AE686" s="311"/>
      <c r="AF686" s="311"/>
      <c r="AG686" s="311"/>
      <c r="AH686" s="311"/>
      <c r="AJ686" s="286"/>
      <c r="AK686" s="213"/>
      <c r="AL686" s="311"/>
      <c r="AM686" s="311"/>
      <c r="AN686" s="311"/>
      <c r="AO686" s="311"/>
      <c r="AP686" s="229"/>
      <c r="AQ686" s="310"/>
      <c r="AR686" s="207"/>
      <c r="AS686" s="207"/>
      <c r="AT686" s="207"/>
      <c r="AU686" s="207"/>
      <c r="AV686" s="207"/>
      <c r="AW686" s="207"/>
      <c r="AX686" s="207"/>
      <c r="AY686" s="207"/>
      <c r="AZ686" s="207"/>
      <c r="BA686" s="207"/>
      <c r="BB686" s="207"/>
      <c r="BC686" s="207"/>
      <c r="BD686" s="207"/>
      <c r="BE686" s="207"/>
      <c r="BF686" s="207"/>
      <c r="BG686" s="300"/>
      <c r="BH686" s="300"/>
      <c r="BI686" s="299"/>
      <c r="BJ686" s="246"/>
      <c r="BK686" s="255"/>
      <c r="BL686" s="213"/>
      <c r="BM686" s="213"/>
      <c r="BN686" s="322"/>
      <c r="BO686" s="321"/>
      <c r="BY686" s="254"/>
      <c r="DN686" s="284"/>
      <c r="DO686" s="283"/>
      <c r="DP686" s="278"/>
      <c r="DQ686" s="282"/>
      <c r="DR686" s="281"/>
      <c r="DS686" s="280"/>
      <c r="DT686" s="279"/>
      <c r="DU686" s="278"/>
      <c r="DV686" s="194"/>
    </row>
    <row r="687" spans="1:126" ht="18.75">
      <c r="A687" s="322"/>
      <c r="B687" s="226" t="s">
        <v>10279</v>
      </c>
      <c r="C687" s="226" t="s">
        <v>10278</v>
      </c>
      <c r="D687" s="225" t="s">
        <v>10277</v>
      </c>
      <c r="E687" s="224" t="str">
        <f t="shared" si="64"/>
        <v>721410</v>
      </c>
      <c r="F687" s="322" t="s">
        <v>6068</v>
      </c>
      <c r="G687" s="220" t="s">
        <v>10273</v>
      </c>
      <c r="H687" s="223" t="s">
        <v>10264</v>
      </c>
      <c r="I687" s="223" t="s">
        <v>7441</v>
      </c>
      <c r="J687" s="225">
        <v>1</v>
      </c>
      <c r="K687" s="302">
        <v>14000</v>
      </c>
      <c r="L687" s="232">
        <f t="shared" si="63"/>
        <v>15400.000000000002</v>
      </c>
      <c r="M687" s="351" t="s">
        <v>1434</v>
      </c>
      <c r="N687" s="229"/>
      <c r="O687" s="229"/>
      <c r="P687" s="245"/>
      <c r="Q687" s="312"/>
      <c r="R687" s="382"/>
      <c r="S687" s="242"/>
      <c r="T687" s="219" t="s">
        <v>10272</v>
      </c>
      <c r="U687" s="303"/>
      <c r="V687" s="303"/>
      <c r="W687" s="303"/>
      <c r="X687" s="303"/>
      <c r="Y687" s="219"/>
      <c r="Z687" s="303"/>
      <c r="AA687" s="303"/>
      <c r="AB687" s="303"/>
      <c r="AC687" s="303"/>
      <c r="AD687" s="311"/>
      <c r="AE687" s="311"/>
      <c r="AF687" s="311"/>
      <c r="AG687" s="311"/>
      <c r="AH687" s="311"/>
      <c r="AJ687" s="286"/>
      <c r="AK687" s="213"/>
      <c r="AL687" s="311"/>
      <c r="AM687" s="311"/>
      <c r="AN687" s="311"/>
      <c r="AO687" s="311"/>
      <c r="AP687" s="229"/>
      <c r="AQ687" s="310"/>
      <c r="AR687" s="207"/>
      <c r="AS687" s="207"/>
      <c r="AT687" s="207"/>
      <c r="AU687" s="207"/>
      <c r="AV687" s="207"/>
      <c r="AW687" s="207"/>
      <c r="AX687" s="207"/>
      <c r="AY687" s="207"/>
      <c r="AZ687" s="207"/>
      <c r="BA687" s="207"/>
      <c r="BB687" s="207"/>
      <c r="BC687" s="207"/>
      <c r="BD687" s="207"/>
      <c r="BE687" s="207"/>
      <c r="BF687" s="207"/>
      <c r="BG687" s="300"/>
      <c r="BH687" s="300"/>
      <c r="BI687" s="299"/>
      <c r="BJ687" s="246"/>
      <c r="BK687" s="255"/>
      <c r="BL687" s="213"/>
      <c r="BM687" s="213"/>
      <c r="BN687" s="322"/>
      <c r="BO687" s="321"/>
      <c r="BY687" s="254"/>
      <c r="DN687" s="284"/>
      <c r="DO687" s="283"/>
      <c r="DP687" s="278"/>
      <c r="DQ687" s="282"/>
      <c r="DR687" s="281"/>
      <c r="DS687" s="280"/>
      <c r="DT687" s="279"/>
      <c r="DU687" s="278"/>
      <c r="DV687" s="194"/>
    </row>
    <row r="688" spans="1:126" ht="18.75">
      <c r="A688" s="322"/>
      <c r="B688" s="226" t="s">
        <v>10276</v>
      </c>
      <c r="C688" s="226" t="s">
        <v>10275</v>
      </c>
      <c r="D688" s="225" t="s">
        <v>10274</v>
      </c>
      <c r="E688" s="224" t="str">
        <f t="shared" si="64"/>
        <v>720085</v>
      </c>
      <c r="F688" s="322" t="s">
        <v>6068</v>
      </c>
      <c r="G688" s="220" t="s">
        <v>10273</v>
      </c>
      <c r="H688" s="223" t="s">
        <v>10264</v>
      </c>
      <c r="I688" s="223" t="s">
        <v>6598</v>
      </c>
      <c r="J688" s="225">
        <v>1</v>
      </c>
      <c r="K688" s="302">
        <v>14000</v>
      </c>
      <c r="L688" s="232">
        <f t="shared" si="63"/>
        <v>15400.000000000002</v>
      </c>
      <c r="M688" s="351" t="s">
        <v>1434</v>
      </c>
      <c r="N688" s="229"/>
      <c r="O688" s="229"/>
      <c r="P688" s="245"/>
      <c r="Q688" s="312"/>
      <c r="R688" s="382"/>
      <c r="S688" s="242"/>
      <c r="T688" s="219" t="s">
        <v>10272</v>
      </c>
      <c r="U688" s="303"/>
      <c r="V688" s="303"/>
      <c r="W688" s="303"/>
      <c r="X688" s="303"/>
      <c r="Y688" s="219"/>
      <c r="Z688" s="303"/>
      <c r="AA688" s="303"/>
      <c r="AB688" s="303"/>
      <c r="AC688" s="303"/>
      <c r="AD688" s="311"/>
      <c r="AE688" s="311"/>
      <c r="AF688" s="311"/>
      <c r="AG688" s="311"/>
      <c r="AH688" s="311"/>
      <c r="AJ688" s="286"/>
      <c r="AK688" s="213"/>
      <c r="AL688" s="311"/>
      <c r="AM688" s="311"/>
      <c r="AN688" s="311"/>
      <c r="AO688" s="311"/>
      <c r="AP688" s="229"/>
      <c r="AQ688" s="310"/>
      <c r="AR688" s="207"/>
      <c r="AS688" s="207"/>
      <c r="AT688" s="207"/>
      <c r="AU688" s="207"/>
      <c r="AV688" s="207"/>
      <c r="AW688" s="207"/>
      <c r="AX688" s="207"/>
      <c r="AY688" s="207"/>
      <c r="AZ688" s="207"/>
      <c r="BA688" s="207"/>
      <c r="BB688" s="207"/>
      <c r="BC688" s="207"/>
      <c r="BD688" s="207"/>
      <c r="BE688" s="207"/>
      <c r="BF688" s="207"/>
      <c r="BG688" s="300"/>
      <c r="BH688" s="300"/>
      <c r="BI688" s="299"/>
      <c r="BJ688" s="246"/>
      <c r="BK688" s="255"/>
      <c r="BL688" s="213"/>
      <c r="BM688" s="213"/>
      <c r="BN688" s="322"/>
      <c r="BO688" s="321"/>
      <c r="BY688" s="254"/>
      <c r="DN688" s="284"/>
      <c r="DO688" s="283"/>
      <c r="DP688" s="278"/>
      <c r="DQ688" s="282"/>
      <c r="DR688" s="281"/>
      <c r="DS688" s="280"/>
      <c r="DT688" s="279"/>
      <c r="DU688" s="278"/>
      <c r="DV688" s="194"/>
    </row>
    <row r="689" spans="1:126" ht="18.75">
      <c r="A689" s="322"/>
      <c r="B689" s="226" t="s">
        <v>10271</v>
      </c>
      <c r="C689" s="226" t="s">
        <v>10270</v>
      </c>
      <c r="D689" s="225" t="s">
        <v>10269</v>
      </c>
      <c r="E689" s="224" t="str">
        <f t="shared" si="64"/>
        <v>721427</v>
      </c>
      <c r="F689" s="322" t="s">
        <v>6068</v>
      </c>
      <c r="G689" s="220" t="s">
        <v>10265</v>
      </c>
      <c r="H689" s="223" t="s">
        <v>10264</v>
      </c>
      <c r="I689" s="223" t="s">
        <v>7441</v>
      </c>
      <c r="J689" s="225">
        <v>1</v>
      </c>
      <c r="K689" s="302">
        <v>14000</v>
      </c>
      <c r="L689" s="232">
        <f t="shared" si="63"/>
        <v>15400.000000000002</v>
      </c>
      <c r="M689" s="351" t="s">
        <v>1434</v>
      </c>
      <c r="N689" s="229"/>
      <c r="O689" s="229"/>
      <c r="P689" s="245"/>
      <c r="Q689" s="312"/>
      <c r="R689" s="382"/>
      <c r="S689" s="242"/>
      <c r="T689" s="618" t="s">
        <v>8311</v>
      </c>
      <c r="U689" s="303"/>
      <c r="V689" s="303"/>
      <c r="W689" s="303"/>
      <c r="X689" s="303"/>
      <c r="Y689" s="618"/>
      <c r="Z689" s="303"/>
      <c r="AA689" s="303"/>
      <c r="AB689" s="303"/>
      <c r="AC689" s="303"/>
      <c r="AD689" s="311"/>
      <c r="AE689" s="311"/>
      <c r="AF689" s="311"/>
      <c r="AG689" s="311"/>
      <c r="AH689" s="311"/>
      <c r="AJ689" s="286"/>
      <c r="AK689" s="213"/>
      <c r="AL689" s="311"/>
      <c r="AM689" s="311"/>
      <c r="AN689" s="311"/>
      <c r="AO689" s="311"/>
      <c r="AP689" s="229"/>
      <c r="AQ689" s="310"/>
      <c r="AR689" s="207"/>
      <c r="AS689" s="207"/>
      <c r="AT689" s="207"/>
      <c r="AU689" s="207"/>
      <c r="AV689" s="207"/>
      <c r="AW689" s="207"/>
      <c r="AX689" s="207"/>
      <c r="AY689" s="207"/>
      <c r="AZ689" s="207"/>
      <c r="BA689" s="207"/>
      <c r="BB689" s="207"/>
      <c r="BC689" s="207"/>
      <c r="BD689" s="207"/>
      <c r="BE689" s="207"/>
      <c r="BF689" s="207"/>
      <c r="BG689" s="300"/>
      <c r="BH689" s="300"/>
      <c r="BI689" s="299"/>
      <c r="BJ689" s="246"/>
      <c r="BK689" s="255"/>
      <c r="BL689" s="213"/>
      <c r="BM689" s="213"/>
      <c r="BN689" s="322"/>
      <c r="BO689" s="321"/>
      <c r="BY689" s="254"/>
      <c r="DN689" s="284"/>
      <c r="DO689" s="283"/>
      <c r="DP689" s="278"/>
      <c r="DQ689" s="282"/>
      <c r="DR689" s="281"/>
      <c r="DS689" s="280"/>
      <c r="DT689" s="279"/>
      <c r="DU689" s="278"/>
      <c r="DV689" s="194"/>
    </row>
    <row r="690" spans="1:126" ht="18.75">
      <c r="A690" s="322"/>
      <c r="B690" s="226" t="s">
        <v>10268</v>
      </c>
      <c r="C690" s="226" t="s">
        <v>10267</v>
      </c>
      <c r="D690" s="225" t="s">
        <v>10266</v>
      </c>
      <c r="E690" s="224" t="str">
        <f t="shared" si="64"/>
        <v>720864</v>
      </c>
      <c r="F690" s="322" t="s">
        <v>6068</v>
      </c>
      <c r="G690" s="220" t="s">
        <v>10265</v>
      </c>
      <c r="H690" s="223" t="s">
        <v>10264</v>
      </c>
      <c r="I690" s="223" t="s">
        <v>6598</v>
      </c>
      <c r="J690" s="225">
        <v>1</v>
      </c>
      <c r="K690" s="302">
        <v>14000</v>
      </c>
      <c r="L690" s="232">
        <f t="shared" si="63"/>
        <v>15400.000000000002</v>
      </c>
      <c r="M690" s="351" t="s">
        <v>1434</v>
      </c>
      <c r="N690" s="229"/>
      <c r="O690" s="229"/>
      <c r="P690" s="245"/>
      <c r="Q690" s="312"/>
      <c r="R690" s="382"/>
      <c r="S690" s="242"/>
      <c r="T690" s="618" t="s">
        <v>8311</v>
      </c>
      <c r="U690" s="303"/>
      <c r="V690" s="303"/>
      <c r="W690" s="303"/>
      <c r="X690" s="303"/>
      <c r="Y690" s="618"/>
      <c r="Z690" s="303"/>
      <c r="AA690" s="303"/>
      <c r="AB690" s="303"/>
      <c r="AC690" s="303"/>
      <c r="AD690" s="311"/>
      <c r="AE690" s="311"/>
      <c r="AF690" s="311"/>
      <c r="AG690" s="311"/>
      <c r="AH690" s="311"/>
      <c r="AJ690" s="286"/>
      <c r="AK690" s="213"/>
      <c r="AL690" s="311"/>
      <c r="AM690" s="311"/>
      <c r="AN690" s="311"/>
      <c r="AO690" s="311"/>
      <c r="AP690" s="229"/>
      <c r="AQ690" s="310"/>
      <c r="AR690" s="207"/>
      <c r="AS690" s="207"/>
      <c r="AT690" s="207"/>
      <c r="AU690" s="207"/>
      <c r="AV690" s="207"/>
      <c r="AW690" s="207"/>
      <c r="AX690" s="207"/>
      <c r="AY690" s="207"/>
      <c r="AZ690" s="207"/>
      <c r="BA690" s="207"/>
      <c r="BB690" s="207"/>
      <c r="BC690" s="207"/>
      <c r="BD690" s="207"/>
      <c r="BE690" s="207"/>
      <c r="BF690" s="207"/>
      <c r="BG690" s="300"/>
      <c r="BH690" s="300"/>
      <c r="BI690" s="299"/>
      <c r="BJ690" s="246"/>
      <c r="BK690" s="255"/>
      <c r="BL690" s="213"/>
      <c r="BM690" s="213"/>
      <c r="BN690" s="322"/>
      <c r="BO690" s="321"/>
      <c r="BY690" s="254"/>
      <c r="DN690" s="284"/>
      <c r="DO690" s="283"/>
      <c r="DP690" s="278"/>
      <c r="DQ690" s="282"/>
      <c r="DR690" s="281"/>
      <c r="DS690" s="280"/>
      <c r="DT690" s="279"/>
      <c r="DU690" s="278"/>
      <c r="DV690" s="194"/>
    </row>
    <row r="691" spans="1:126" ht="18.75">
      <c r="A691" s="322"/>
      <c r="B691" s="226" t="s">
        <v>10263</v>
      </c>
      <c r="C691" s="226" t="s">
        <v>10262</v>
      </c>
      <c r="D691" s="225" t="s">
        <v>10261</v>
      </c>
      <c r="E691" s="224" t="str">
        <f t="shared" si="64"/>
        <v>720871</v>
      </c>
      <c r="F691" s="322" t="s">
        <v>6174</v>
      </c>
      <c r="G691" s="220" t="s">
        <v>10257</v>
      </c>
      <c r="H691" s="223" t="s">
        <v>10256</v>
      </c>
      <c r="I691" s="223"/>
      <c r="J691" s="225">
        <v>1</v>
      </c>
      <c r="K691" s="302">
        <v>14000</v>
      </c>
      <c r="L691" s="232">
        <f t="shared" si="63"/>
        <v>15400.000000000002</v>
      </c>
      <c r="M691" s="351" t="s">
        <v>1434</v>
      </c>
      <c r="N691" s="229"/>
      <c r="O691" s="229"/>
      <c r="P691" s="245"/>
      <c r="Q691" s="312"/>
      <c r="R691" s="382"/>
      <c r="S691" s="242"/>
      <c r="T691" s="219" t="s">
        <v>10255</v>
      </c>
      <c r="U691" s="303"/>
      <c r="V691" s="303"/>
      <c r="W691" s="303"/>
      <c r="X691" s="303"/>
      <c r="Y691" s="219"/>
      <c r="Z691" s="303"/>
      <c r="AA691" s="303"/>
      <c r="AB691" s="303"/>
      <c r="AC691" s="303"/>
      <c r="AD691" s="311"/>
      <c r="AE691" s="311"/>
      <c r="AF691" s="311"/>
      <c r="AG691" s="311"/>
      <c r="AH691" s="311"/>
      <c r="AJ691" s="286"/>
      <c r="AK691" s="213"/>
      <c r="AL691" s="311"/>
      <c r="AM691" s="311"/>
      <c r="AN691" s="311"/>
      <c r="AO691" s="311"/>
      <c r="AP691" s="229"/>
      <c r="AQ691" s="310"/>
      <c r="AR691" s="207"/>
      <c r="AS691" s="207"/>
      <c r="AT691" s="207"/>
      <c r="AU691" s="207"/>
      <c r="AV691" s="207"/>
      <c r="AW691" s="207"/>
      <c r="AX691" s="207"/>
      <c r="AY691" s="207"/>
      <c r="AZ691" s="207"/>
      <c r="BA691" s="207"/>
      <c r="BB691" s="207"/>
      <c r="BC691" s="207"/>
      <c r="BD691" s="207"/>
      <c r="BE691" s="207"/>
      <c r="BF691" s="207"/>
      <c r="BG691" s="300"/>
      <c r="BH691" s="300"/>
      <c r="BI691" s="299"/>
      <c r="BJ691" s="246"/>
      <c r="BK691" s="255"/>
      <c r="BL691" s="213"/>
      <c r="BM691" s="213"/>
      <c r="BN691" s="322"/>
      <c r="BO691" s="321"/>
      <c r="BY691" s="254"/>
      <c r="DN691" s="284"/>
      <c r="DO691" s="283"/>
      <c r="DP691" s="278"/>
      <c r="DQ691" s="282"/>
      <c r="DR691" s="281"/>
      <c r="DS691" s="280"/>
      <c r="DT691" s="279"/>
      <c r="DU691" s="278"/>
      <c r="DV691" s="194"/>
    </row>
    <row r="692" spans="1:126" ht="18.75">
      <c r="A692" s="322"/>
      <c r="B692" s="226" t="s">
        <v>10260</v>
      </c>
      <c r="C692" s="226" t="s">
        <v>10259</v>
      </c>
      <c r="D692" s="225" t="s">
        <v>10258</v>
      </c>
      <c r="E692" s="224" t="str">
        <f t="shared" si="64"/>
        <v>720888</v>
      </c>
      <c r="F692" s="322" t="s">
        <v>6174</v>
      </c>
      <c r="G692" s="220" t="s">
        <v>10257</v>
      </c>
      <c r="H692" s="223" t="s">
        <v>10256</v>
      </c>
      <c r="I692" s="223"/>
      <c r="J692" s="225">
        <v>1</v>
      </c>
      <c r="K692" s="302">
        <v>14000</v>
      </c>
      <c r="L692" s="232">
        <f t="shared" si="63"/>
        <v>15400.000000000002</v>
      </c>
      <c r="M692" s="351" t="s">
        <v>1434</v>
      </c>
      <c r="N692" s="229"/>
      <c r="O692" s="229"/>
      <c r="P692" s="245"/>
      <c r="Q692" s="312"/>
      <c r="R692" s="382"/>
      <c r="S692" s="242"/>
      <c r="T692" s="618" t="s">
        <v>10255</v>
      </c>
      <c r="U692" s="303"/>
      <c r="V692" s="303"/>
      <c r="W692" s="303"/>
      <c r="X692" s="303"/>
      <c r="Y692" s="618"/>
      <c r="Z692" s="303"/>
      <c r="AA692" s="303"/>
      <c r="AB692" s="303"/>
      <c r="AC692" s="303"/>
      <c r="AD692" s="311"/>
      <c r="AE692" s="311"/>
      <c r="AF692" s="311"/>
      <c r="AG692" s="311"/>
      <c r="AH692" s="311"/>
      <c r="AJ692" s="286"/>
      <c r="AK692" s="213"/>
      <c r="AL692" s="311"/>
      <c r="AM692" s="311"/>
      <c r="AN692" s="311"/>
      <c r="AO692" s="311"/>
      <c r="AP692" s="229"/>
      <c r="AQ692" s="310"/>
      <c r="AR692" s="207"/>
      <c r="AS692" s="207"/>
      <c r="AT692" s="207"/>
      <c r="AU692" s="207"/>
      <c r="AV692" s="207"/>
      <c r="AW692" s="207"/>
      <c r="AX692" s="207"/>
      <c r="AY692" s="207"/>
      <c r="AZ692" s="207"/>
      <c r="BA692" s="207"/>
      <c r="BB692" s="207"/>
      <c r="BC692" s="207"/>
      <c r="BD692" s="207"/>
      <c r="BE692" s="207"/>
      <c r="BF692" s="207"/>
      <c r="BG692" s="300"/>
      <c r="BH692" s="300"/>
      <c r="BI692" s="299"/>
      <c r="BJ692" s="246"/>
      <c r="BK692" s="255"/>
      <c r="BL692" s="213"/>
      <c r="BM692" s="213"/>
      <c r="BN692" s="322"/>
      <c r="BO692" s="321"/>
      <c r="BY692" s="254"/>
      <c r="DN692" s="284"/>
      <c r="DO692" s="283"/>
      <c r="DP692" s="278"/>
      <c r="DQ692" s="282"/>
      <c r="DR692" s="281"/>
      <c r="DS692" s="280"/>
      <c r="DT692" s="279"/>
      <c r="DU692" s="278"/>
      <c r="DV692" s="194"/>
    </row>
    <row r="693" spans="1:126" ht="18.75">
      <c r="A693" s="322"/>
      <c r="B693" s="226" t="s">
        <v>10254</v>
      </c>
      <c r="C693" s="226" t="s">
        <v>10253</v>
      </c>
      <c r="D693" s="225" t="s">
        <v>10252</v>
      </c>
      <c r="E693" s="224" t="str">
        <f t="shared" si="64"/>
        <v>722578</v>
      </c>
      <c r="F693" s="322" t="s">
        <v>6068</v>
      </c>
      <c r="G693" s="220" t="s">
        <v>10251</v>
      </c>
      <c r="H693" s="223" t="s">
        <v>10250</v>
      </c>
      <c r="I693" s="223" t="s">
        <v>8978</v>
      </c>
      <c r="J693" s="225">
        <v>1</v>
      </c>
      <c r="K693" s="302">
        <v>14000</v>
      </c>
      <c r="L693" s="232">
        <f t="shared" si="63"/>
        <v>15400.000000000002</v>
      </c>
      <c r="M693" s="351" t="s">
        <v>1434</v>
      </c>
      <c r="N693" s="229"/>
      <c r="O693" s="229"/>
      <c r="P693" s="245"/>
      <c r="Q693" s="312"/>
      <c r="R693" s="382"/>
      <c r="S693" s="242"/>
      <c r="T693" s="219" t="s">
        <v>10197</v>
      </c>
      <c r="U693" s="303"/>
      <c r="V693" s="303"/>
      <c r="W693" s="303"/>
      <c r="X693" s="303"/>
      <c r="Y693" s="219"/>
      <c r="Z693" s="303"/>
      <c r="AA693" s="303"/>
      <c r="AB693" s="303"/>
      <c r="AC693" s="303"/>
      <c r="AD693" s="311"/>
      <c r="AE693" s="311"/>
      <c r="AF693" s="311"/>
      <c r="AG693" s="311"/>
      <c r="AH693" s="311"/>
      <c r="AJ693" s="286"/>
      <c r="AK693" s="213"/>
      <c r="AL693" s="311"/>
      <c r="AM693" s="311"/>
      <c r="AN693" s="311"/>
      <c r="AO693" s="311"/>
      <c r="AP693" s="229"/>
      <c r="AQ693" s="310"/>
      <c r="AR693" s="207"/>
      <c r="AS693" s="207"/>
      <c r="AT693" s="207"/>
      <c r="AU693" s="207"/>
      <c r="AV693" s="207"/>
      <c r="AW693" s="207"/>
      <c r="AX693" s="207"/>
      <c r="AY693" s="207"/>
      <c r="AZ693" s="207"/>
      <c r="BA693" s="207"/>
      <c r="BB693" s="207"/>
      <c r="BC693" s="207"/>
      <c r="BD693" s="207"/>
      <c r="BE693" s="207"/>
      <c r="BF693" s="207"/>
      <c r="BG693" s="300"/>
      <c r="BH693" s="300"/>
      <c r="BI693" s="299"/>
      <c r="BJ693" s="246"/>
      <c r="BK693" s="255"/>
      <c r="BL693" s="213"/>
      <c r="BM693" s="213"/>
      <c r="BN693" s="322"/>
      <c r="BO693" s="321"/>
      <c r="BY693" s="254"/>
      <c r="DN693" s="284"/>
      <c r="DO693" s="283"/>
      <c r="DP693" s="278"/>
      <c r="DQ693" s="282"/>
      <c r="DR693" s="281"/>
      <c r="DS693" s="280"/>
      <c r="DT693" s="279"/>
      <c r="DU693" s="278"/>
      <c r="DV693" s="194"/>
    </row>
    <row r="694" spans="1:126" ht="18.75">
      <c r="A694" s="322"/>
      <c r="B694" s="226" t="s">
        <v>10249</v>
      </c>
      <c r="C694" s="226" t="s">
        <v>10248</v>
      </c>
      <c r="D694" s="225" t="s">
        <v>10247</v>
      </c>
      <c r="E694" s="224" t="str">
        <f t="shared" si="64"/>
        <v>722585</v>
      </c>
      <c r="F694" s="322" t="s">
        <v>6068</v>
      </c>
      <c r="G694" s="220" t="s">
        <v>10246</v>
      </c>
      <c r="H694" s="223" t="s">
        <v>10245</v>
      </c>
      <c r="I694" s="223" t="s">
        <v>8978</v>
      </c>
      <c r="J694" s="225">
        <v>1</v>
      </c>
      <c r="K694" s="302">
        <v>14000</v>
      </c>
      <c r="L694" s="232">
        <f t="shared" si="63"/>
        <v>15400.000000000002</v>
      </c>
      <c r="M694" s="351" t="s">
        <v>1434</v>
      </c>
      <c r="N694" s="229"/>
      <c r="O694" s="229"/>
      <c r="P694" s="245"/>
      <c r="Q694" s="312"/>
      <c r="R694" s="382"/>
      <c r="S694" s="242"/>
      <c r="T694" s="219" t="s">
        <v>10197</v>
      </c>
      <c r="U694" s="303"/>
      <c r="V694" s="303"/>
      <c r="W694" s="303"/>
      <c r="X694" s="303"/>
      <c r="Y694" s="219"/>
      <c r="Z694" s="303"/>
      <c r="AA694" s="303"/>
      <c r="AB694" s="303"/>
      <c r="AC694" s="303"/>
      <c r="AD694" s="311"/>
      <c r="AE694" s="311"/>
      <c r="AF694" s="311"/>
      <c r="AG694" s="311"/>
      <c r="AH694" s="311"/>
      <c r="AJ694" s="286"/>
      <c r="AK694" s="213"/>
      <c r="AL694" s="311"/>
      <c r="AM694" s="311"/>
      <c r="AN694" s="311"/>
      <c r="AO694" s="311"/>
      <c r="AP694" s="229"/>
      <c r="AQ694" s="310"/>
      <c r="AR694" s="207"/>
      <c r="AS694" s="207"/>
      <c r="AT694" s="207"/>
      <c r="AU694" s="207"/>
      <c r="AV694" s="207"/>
      <c r="AW694" s="207"/>
      <c r="AX694" s="207"/>
      <c r="AY694" s="207"/>
      <c r="AZ694" s="207"/>
      <c r="BA694" s="207"/>
      <c r="BB694" s="207"/>
      <c r="BC694" s="207"/>
      <c r="BD694" s="207"/>
      <c r="BE694" s="207"/>
      <c r="BF694" s="207"/>
      <c r="BG694" s="300"/>
      <c r="BH694" s="300"/>
      <c r="BI694" s="299"/>
      <c r="BJ694" s="246"/>
      <c r="BK694" s="255"/>
      <c r="BL694" s="213"/>
      <c r="BM694" s="213"/>
      <c r="BN694" s="322"/>
      <c r="BO694" s="321"/>
      <c r="BY694" s="254"/>
      <c r="DN694" s="284"/>
      <c r="DO694" s="283"/>
      <c r="DP694" s="278"/>
      <c r="DQ694" s="282"/>
      <c r="DR694" s="281"/>
      <c r="DS694" s="280"/>
      <c r="DT694" s="279"/>
      <c r="DU694" s="278"/>
      <c r="DV694" s="194"/>
    </row>
    <row r="695" spans="1:126" ht="18.75">
      <c r="A695" s="322"/>
      <c r="B695" s="226" t="s">
        <v>10244</v>
      </c>
      <c r="C695" s="226" t="s">
        <v>10243</v>
      </c>
      <c r="D695" s="225" t="s">
        <v>10242</v>
      </c>
      <c r="E695" s="224" t="str">
        <f t="shared" si="64"/>
        <v>723490</v>
      </c>
      <c r="F695" s="322" t="s">
        <v>6068</v>
      </c>
      <c r="G695" s="220" t="s">
        <v>10226</v>
      </c>
      <c r="H695" s="223" t="s">
        <v>10208</v>
      </c>
      <c r="I695" s="223" t="s">
        <v>7441</v>
      </c>
      <c r="J695" s="225">
        <v>1</v>
      </c>
      <c r="K695" s="302">
        <v>14000</v>
      </c>
      <c r="L695" s="232">
        <f t="shared" si="63"/>
        <v>15400.000000000002</v>
      </c>
      <c r="M695" s="351" t="s">
        <v>1434</v>
      </c>
      <c r="N695" s="229"/>
      <c r="O695" s="229"/>
      <c r="P695" s="245"/>
      <c r="Q695" s="312"/>
      <c r="R695" s="382"/>
      <c r="S695" s="242"/>
      <c r="T695" s="219" t="s">
        <v>10197</v>
      </c>
      <c r="U695" s="303"/>
      <c r="V695" s="303"/>
      <c r="W695" s="303"/>
      <c r="X695" s="303"/>
      <c r="Y695" s="219"/>
      <c r="Z695" s="303"/>
      <c r="AA695" s="303"/>
      <c r="AB695" s="303"/>
      <c r="AC695" s="303"/>
      <c r="AD695" s="311"/>
      <c r="AE695" s="311"/>
      <c r="AF695" s="311"/>
      <c r="AG695" s="311"/>
      <c r="AH695" s="311"/>
      <c r="AJ695" s="286"/>
      <c r="AK695" s="213"/>
      <c r="AL695" s="311"/>
      <c r="AM695" s="311"/>
      <c r="AN695" s="311"/>
      <c r="AO695" s="311"/>
      <c r="AP695" s="229"/>
      <c r="AQ695" s="310"/>
      <c r="AR695" s="207"/>
      <c r="AS695" s="207"/>
      <c r="AT695" s="207"/>
      <c r="AU695" s="207"/>
      <c r="AV695" s="207"/>
      <c r="AW695" s="207"/>
      <c r="AX695" s="207"/>
      <c r="AY695" s="207"/>
      <c r="AZ695" s="207"/>
      <c r="BA695" s="207"/>
      <c r="BB695" s="207"/>
      <c r="BC695" s="207"/>
      <c r="BD695" s="207"/>
      <c r="BE695" s="207"/>
      <c r="BF695" s="207"/>
      <c r="BG695" s="300"/>
      <c r="BH695" s="300"/>
      <c r="BI695" s="299"/>
      <c r="BJ695" s="246"/>
      <c r="BK695" s="255"/>
      <c r="BL695" s="213"/>
      <c r="BM695" s="213"/>
      <c r="BN695" s="322"/>
      <c r="BO695" s="321"/>
      <c r="BY695" s="254"/>
      <c r="DN695" s="284"/>
      <c r="DO695" s="283"/>
      <c r="DP695" s="278"/>
      <c r="DQ695" s="282"/>
      <c r="DR695" s="281"/>
      <c r="DS695" s="280"/>
      <c r="DT695" s="279"/>
      <c r="DU695" s="278"/>
      <c r="DV695" s="194"/>
    </row>
    <row r="696" spans="1:126" ht="18.75">
      <c r="A696" s="322"/>
      <c r="B696" s="226" t="s">
        <v>10241</v>
      </c>
      <c r="C696" s="226" t="s">
        <v>10240</v>
      </c>
      <c r="D696" s="225" t="s">
        <v>10239</v>
      </c>
      <c r="E696" s="224" t="str">
        <f t="shared" si="64"/>
        <v>723483</v>
      </c>
      <c r="F696" s="322" t="s">
        <v>6068</v>
      </c>
      <c r="G696" s="220" t="s">
        <v>10226</v>
      </c>
      <c r="H696" s="223" t="s">
        <v>10208</v>
      </c>
      <c r="I696" s="223" t="s">
        <v>8978</v>
      </c>
      <c r="J696" s="225">
        <v>1</v>
      </c>
      <c r="K696" s="302">
        <v>14000</v>
      </c>
      <c r="L696" s="232">
        <f t="shared" si="63"/>
        <v>15400.000000000002</v>
      </c>
      <c r="M696" s="351" t="s">
        <v>1434</v>
      </c>
      <c r="N696" s="229"/>
      <c r="O696" s="229"/>
      <c r="P696" s="245"/>
      <c r="Q696" s="312"/>
      <c r="R696" s="382"/>
      <c r="S696" s="242"/>
      <c r="T696" s="219" t="s">
        <v>10197</v>
      </c>
      <c r="U696" s="303"/>
      <c r="V696" s="303"/>
      <c r="W696" s="303"/>
      <c r="X696" s="303"/>
      <c r="Y696" s="219"/>
      <c r="Z696" s="303"/>
      <c r="AA696" s="303"/>
      <c r="AB696" s="303"/>
      <c r="AC696" s="303"/>
      <c r="AD696" s="311"/>
      <c r="AE696" s="311"/>
      <c r="AF696" s="311"/>
      <c r="AG696" s="311"/>
      <c r="AH696" s="311"/>
      <c r="AJ696" s="286"/>
      <c r="AK696" s="213"/>
      <c r="AL696" s="311"/>
      <c r="AM696" s="311"/>
      <c r="AN696" s="311"/>
      <c r="AO696" s="311"/>
      <c r="AP696" s="229"/>
      <c r="AQ696" s="310"/>
      <c r="AR696" s="207"/>
      <c r="AS696" s="207"/>
      <c r="AT696" s="207"/>
      <c r="AU696" s="207"/>
      <c r="AV696" s="207"/>
      <c r="AW696" s="207"/>
      <c r="AX696" s="207"/>
      <c r="AY696" s="207"/>
      <c r="AZ696" s="207"/>
      <c r="BA696" s="207"/>
      <c r="BB696" s="207"/>
      <c r="BC696" s="207"/>
      <c r="BD696" s="207"/>
      <c r="BE696" s="207"/>
      <c r="BF696" s="207"/>
      <c r="BG696" s="300"/>
      <c r="BH696" s="300"/>
      <c r="BI696" s="299"/>
      <c r="BJ696" s="246"/>
      <c r="BK696" s="255"/>
      <c r="BL696" s="213"/>
      <c r="BM696" s="213"/>
      <c r="BN696" s="322"/>
      <c r="BO696" s="321"/>
      <c r="BY696" s="254"/>
      <c r="DN696" s="284"/>
      <c r="DO696" s="283"/>
      <c r="DP696" s="278"/>
      <c r="DQ696" s="282"/>
      <c r="DR696" s="281"/>
      <c r="DS696" s="280"/>
      <c r="DT696" s="279"/>
      <c r="DU696" s="278"/>
      <c r="DV696" s="194"/>
    </row>
    <row r="697" spans="1:126" ht="18.75">
      <c r="A697" s="322"/>
      <c r="B697" s="226" t="s">
        <v>10238</v>
      </c>
      <c r="C697" s="226" t="s">
        <v>10237</v>
      </c>
      <c r="D697" s="225" t="s">
        <v>10236</v>
      </c>
      <c r="E697" s="224" t="str">
        <f t="shared" ref="E697:E700" si="65">MID(D697,9,10)</f>
        <v>723513</v>
      </c>
      <c r="F697" s="322" t="s">
        <v>6068</v>
      </c>
      <c r="G697" s="220" t="s">
        <v>10226</v>
      </c>
      <c r="H697" s="223" t="s">
        <v>10208</v>
      </c>
      <c r="I697" s="223" t="s">
        <v>7441</v>
      </c>
      <c r="J697" s="225">
        <v>1</v>
      </c>
      <c r="K697" s="302">
        <v>14000</v>
      </c>
      <c r="L697" s="232">
        <f t="shared" si="63"/>
        <v>15400.000000000002</v>
      </c>
      <c r="M697" s="351" t="s">
        <v>1434</v>
      </c>
      <c r="N697" s="229"/>
      <c r="O697" s="229"/>
      <c r="P697" s="245"/>
      <c r="Q697" s="312"/>
      <c r="R697" s="382"/>
      <c r="S697" s="242"/>
      <c r="T697" s="629" t="s">
        <v>10197</v>
      </c>
      <c r="U697" s="303"/>
      <c r="V697" s="303"/>
      <c r="W697" s="303"/>
      <c r="X697" s="303"/>
      <c r="Y697" s="629"/>
      <c r="Z697" s="303"/>
      <c r="AA697" s="303"/>
      <c r="AB697" s="303"/>
      <c r="AC697" s="303"/>
      <c r="AD697" s="311"/>
      <c r="AE697" s="311"/>
      <c r="AF697" s="311"/>
      <c r="AG697" s="311"/>
      <c r="AH697" s="311"/>
      <c r="AJ697" s="286"/>
      <c r="AK697" s="213"/>
      <c r="AL697" s="311"/>
      <c r="AM697" s="311"/>
      <c r="AN697" s="311"/>
      <c r="AO697" s="311"/>
      <c r="AP697" s="229"/>
      <c r="AQ697" s="310"/>
      <c r="AR697" s="207"/>
      <c r="AS697" s="207"/>
      <c r="AT697" s="207"/>
      <c r="AU697" s="207"/>
      <c r="AV697" s="207"/>
      <c r="AW697" s="207"/>
      <c r="AX697" s="207"/>
      <c r="AY697" s="207"/>
      <c r="AZ697" s="207"/>
      <c r="BA697" s="207"/>
      <c r="BB697" s="207"/>
      <c r="BC697" s="207"/>
      <c r="BD697" s="207"/>
      <c r="BE697" s="207"/>
      <c r="BF697" s="207"/>
      <c r="BG697" s="300"/>
      <c r="BH697" s="300"/>
      <c r="BI697" s="299"/>
      <c r="BJ697" s="246"/>
      <c r="BK697" s="255"/>
      <c r="BL697" s="213"/>
      <c r="BM697" s="213"/>
      <c r="BN697" s="322"/>
      <c r="BO697" s="321"/>
      <c r="BY697" s="254"/>
      <c r="DN697" s="284"/>
      <c r="DO697" s="283"/>
      <c r="DP697" s="278"/>
      <c r="DQ697" s="282"/>
      <c r="DR697" s="281"/>
      <c r="DS697" s="280"/>
      <c r="DT697" s="279"/>
      <c r="DU697" s="278"/>
      <c r="DV697" s="194"/>
    </row>
    <row r="698" spans="1:126" ht="18.75">
      <c r="A698" s="322"/>
      <c r="B698" s="226" t="s">
        <v>10235</v>
      </c>
      <c r="C698" s="226" t="s">
        <v>10234</v>
      </c>
      <c r="D698" s="225" t="s">
        <v>10233</v>
      </c>
      <c r="E698" s="224" t="str">
        <f t="shared" si="65"/>
        <v>723506</v>
      </c>
      <c r="F698" s="322" t="s">
        <v>6068</v>
      </c>
      <c r="G698" s="220" t="s">
        <v>10226</v>
      </c>
      <c r="H698" s="223" t="s">
        <v>10208</v>
      </c>
      <c r="I698" s="223" t="s">
        <v>8978</v>
      </c>
      <c r="J698" s="225">
        <v>1</v>
      </c>
      <c r="K698" s="302">
        <v>14000</v>
      </c>
      <c r="L698" s="232">
        <f t="shared" si="63"/>
        <v>15400.000000000002</v>
      </c>
      <c r="M698" s="351" t="s">
        <v>1434</v>
      </c>
      <c r="N698" s="229"/>
      <c r="O698" s="229"/>
      <c r="P698" s="245"/>
      <c r="Q698" s="312"/>
      <c r="R698" s="382"/>
      <c r="S698" s="242"/>
      <c r="T698" s="629" t="s">
        <v>10197</v>
      </c>
      <c r="U698" s="303"/>
      <c r="V698" s="303"/>
      <c r="W698" s="303"/>
      <c r="X698" s="303"/>
      <c r="Y698" s="629"/>
      <c r="Z698" s="303"/>
      <c r="AA698" s="303"/>
      <c r="AB698" s="303"/>
      <c r="AC698" s="303"/>
      <c r="AD698" s="311"/>
      <c r="AE698" s="311"/>
      <c r="AF698" s="311"/>
      <c r="AG698" s="311"/>
      <c r="AH698" s="311"/>
      <c r="AJ698" s="286"/>
      <c r="AK698" s="213"/>
      <c r="AL698" s="311"/>
      <c r="AM698" s="311"/>
      <c r="AN698" s="311"/>
      <c r="AO698" s="311"/>
      <c r="AP698" s="229"/>
      <c r="AQ698" s="310"/>
      <c r="AR698" s="207"/>
      <c r="AS698" s="207"/>
      <c r="AT698" s="207"/>
      <c r="AU698" s="207"/>
      <c r="AV698" s="207"/>
      <c r="AW698" s="207"/>
      <c r="AX698" s="207"/>
      <c r="AY698" s="207"/>
      <c r="AZ698" s="207"/>
      <c r="BA698" s="207"/>
      <c r="BB698" s="207"/>
      <c r="BC698" s="207"/>
      <c r="BD698" s="207"/>
      <c r="BE698" s="207"/>
      <c r="BF698" s="207"/>
      <c r="BG698" s="300"/>
      <c r="BH698" s="300"/>
      <c r="BI698" s="299"/>
      <c r="BJ698" s="246"/>
      <c r="BK698" s="255"/>
      <c r="BL698" s="213"/>
      <c r="BM698" s="213"/>
      <c r="BN698" s="322"/>
      <c r="BO698" s="321"/>
      <c r="BY698" s="254"/>
      <c r="DN698" s="284"/>
      <c r="DO698" s="283"/>
      <c r="DP698" s="278"/>
      <c r="DQ698" s="282"/>
      <c r="DR698" s="281"/>
      <c r="DS698" s="280"/>
      <c r="DT698" s="279"/>
      <c r="DU698" s="278"/>
      <c r="DV698" s="194"/>
    </row>
    <row r="699" spans="1:126" ht="18.75">
      <c r="A699" s="322"/>
      <c r="B699" s="226" t="s">
        <v>10232</v>
      </c>
      <c r="C699" s="226" t="s">
        <v>10231</v>
      </c>
      <c r="D699" s="225" t="s">
        <v>10230</v>
      </c>
      <c r="E699" s="224" t="str">
        <f t="shared" si="65"/>
        <v>723537</v>
      </c>
      <c r="F699" s="322" t="s">
        <v>6068</v>
      </c>
      <c r="G699" s="220" t="s">
        <v>10226</v>
      </c>
      <c r="H699" s="223" t="s">
        <v>10208</v>
      </c>
      <c r="I699" s="223" t="s">
        <v>7441</v>
      </c>
      <c r="J699" s="225">
        <v>1</v>
      </c>
      <c r="K699" s="302">
        <v>14000</v>
      </c>
      <c r="L699" s="232">
        <f t="shared" si="63"/>
        <v>15400.000000000002</v>
      </c>
      <c r="M699" s="351" t="s">
        <v>1434</v>
      </c>
      <c r="N699" s="229"/>
      <c r="O699" s="229"/>
      <c r="P699" s="245"/>
      <c r="Q699" s="312"/>
      <c r="R699" s="382"/>
      <c r="S699" s="242"/>
      <c r="T699" s="629" t="s">
        <v>10197</v>
      </c>
      <c r="U699" s="303"/>
      <c r="V699" s="303"/>
      <c r="W699" s="303"/>
      <c r="X699" s="303"/>
      <c r="Y699" s="629"/>
      <c r="Z699" s="303"/>
      <c r="AA699" s="303"/>
      <c r="AB699" s="303"/>
      <c r="AC699" s="303"/>
      <c r="AD699" s="311"/>
      <c r="AE699" s="311"/>
      <c r="AF699" s="311"/>
      <c r="AG699" s="311"/>
      <c r="AH699" s="311"/>
      <c r="AJ699" s="286"/>
      <c r="AK699" s="213"/>
      <c r="AL699" s="311"/>
      <c r="AM699" s="311"/>
      <c r="AN699" s="311"/>
      <c r="AO699" s="311"/>
      <c r="AP699" s="229"/>
      <c r="AQ699" s="310"/>
      <c r="AR699" s="207"/>
      <c r="AS699" s="207"/>
      <c r="AT699" s="207"/>
      <c r="AU699" s="207"/>
      <c r="AV699" s="207"/>
      <c r="AW699" s="207"/>
      <c r="AX699" s="207"/>
      <c r="AY699" s="207"/>
      <c r="AZ699" s="207"/>
      <c r="BA699" s="207"/>
      <c r="BB699" s="207"/>
      <c r="BC699" s="207"/>
      <c r="BD699" s="207"/>
      <c r="BE699" s="207"/>
      <c r="BF699" s="207"/>
      <c r="BG699" s="300"/>
      <c r="BH699" s="300"/>
      <c r="BI699" s="299"/>
      <c r="BJ699" s="246"/>
      <c r="BK699" s="255"/>
      <c r="BL699" s="213"/>
      <c r="BM699" s="213"/>
      <c r="BN699" s="322"/>
      <c r="BO699" s="321"/>
      <c r="BY699" s="254"/>
      <c r="DN699" s="284"/>
      <c r="DO699" s="283"/>
      <c r="DP699" s="278"/>
      <c r="DQ699" s="282"/>
      <c r="DR699" s="281"/>
      <c r="DS699" s="280"/>
      <c r="DT699" s="279"/>
      <c r="DU699" s="278"/>
      <c r="DV699" s="194"/>
    </row>
    <row r="700" spans="1:126" ht="18.75">
      <c r="A700" s="322"/>
      <c r="B700" s="226" t="s">
        <v>10229</v>
      </c>
      <c r="C700" s="226" t="s">
        <v>10228</v>
      </c>
      <c r="D700" s="225" t="s">
        <v>10227</v>
      </c>
      <c r="E700" s="224" t="str">
        <f t="shared" si="65"/>
        <v>723520</v>
      </c>
      <c r="F700" s="322" t="s">
        <v>6068</v>
      </c>
      <c r="G700" s="220" t="s">
        <v>10226</v>
      </c>
      <c r="H700" s="223" t="s">
        <v>10208</v>
      </c>
      <c r="I700" s="223" t="s">
        <v>8978</v>
      </c>
      <c r="J700" s="225">
        <v>1</v>
      </c>
      <c r="K700" s="302">
        <v>14000</v>
      </c>
      <c r="L700" s="232">
        <f t="shared" si="63"/>
        <v>15400.000000000002</v>
      </c>
      <c r="M700" s="351" t="s">
        <v>1434</v>
      </c>
      <c r="N700" s="229"/>
      <c r="O700" s="229"/>
      <c r="P700" s="245"/>
      <c r="Q700" s="312"/>
      <c r="R700" s="382"/>
      <c r="S700" s="242"/>
      <c r="T700" s="219" t="s">
        <v>10197</v>
      </c>
      <c r="U700" s="303"/>
      <c r="V700" s="303"/>
      <c r="W700" s="303"/>
      <c r="X700" s="303"/>
      <c r="Y700" s="219"/>
      <c r="Z700" s="303"/>
      <c r="AA700" s="303"/>
      <c r="AB700" s="303"/>
      <c r="AC700" s="303"/>
      <c r="AD700" s="311"/>
      <c r="AE700" s="311"/>
      <c r="AF700" s="311"/>
      <c r="AG700" s="311"/>
      <c r="AH700" s="311"/>
      <c r="AJ700" s="286"/>
      <c r="AK700" s="213"/>
      <c r="AL700" s="311"/>
      <c r="AM700" s="311"/>
      <c r="AN700" s="311"/>
      <c r="AO700" s="311"/>
      <c r="AP700" s="229"/>
      <c r="AQ700" s="310"/>
      <c r="AR700" s="207"/>
      <c r="AS700" s="207"/>
      <c r="AT700" s="207"/>
      <c r="AU700" s="207"/>
      <c r="AV700" s="207"/>
      <c r="AW700" s="207"/>
      <c r="AX700" s="207"/>
      <c r="AY700" s="207"/>
      <c r="AZ700" s="207"/>
      <c r="BA700" s="207"/>
      <c r="BB700" s="207"/>
      <c r="BC700" s="207"/>
      <c r="BD700" s="207"/>
      <c r="BE700" s="207"/>
      <c r="BF700" s="207"/>
      <c r="BG700" s="300"/>
      <c r="BH700" s="300"/>
      <c r="BI700" s="299"/>
      <c r="BJ700" s="246"/>
      <c r="BK700" s="255"/>
      <c r="BL700" s="213"/>
      <c r="BM700" s="213"/>
      <c r="BN700" s="322"/>
      <c r="BO700" s="321"/>
      <c r="BY700" s="254"/>
      <c r="DN700" s="284"/>
      <c r="DO700" s="283"/>
      <c r="DP700" s="278"/>
      <c r="DQ700" s="282"/>
      <c r="DR700" s="281"/>
      <c r="DS700" s="280"/>
      <c r="DT700" s="279"/>
      <c r="DU700" s="278"/>
      <c r="DV700" s="194"/>
    </row>
    <row r="701" spans="1:126" ht="18.75">
      <c r="A701" s="433" t="s">
        <v>6249</v>
      </c>
      <c r="B701" s="432" t="s">
        <v>10225</v>
      </c>
      <c r="C701" s="431" t="s">
        <v>10224</v>
      </c>
      <c r="D701" s="430" t="s">
        <v>10223</v>
      </c>
      <c r="E701" s="429" t="str">
        <f>MID(D701,8,10)</f>
        <v>440895</v>
      </c>
      <c r="F701" s="433" t="s">
        <v>6250</v>
      </c>
      <c r="G701" s="428" t="s">
        <v>10222</v>
      </c>
      <c r="H701" s="223" t="s">
        <v>10221</v>
      </c>
      <c r="I701" s="219" t="s">
        <v>2956</v>
      </c>
      <c r="J701" s="222">
        <v>1</v>
      </c>
      <c r="K701" s="212">
        <v>14000</v>
      </c>
      <c r="L701" s="232">
        <f t="shared" si="63"/>
        <v>15400.000000000002</v>
      </c>
      <c r="M701" s="262" t="s">
        <v>1671</v>
      </c>
      <c r="O701" s="219"/>
      <c r="P701" s="245"/>
      <c r="Q701" s="244"/>
      <c r="R701" s="416">
        <v>1100</v>
      </c>
      <c r="S701" s="242">
        <v>1100</v>
      </c>
      <c r="T701" s="219" t="s">
        <v>3191</v>
      </c>
      <c r="U701" s="248">
        <f>VLOOKUP(T701,'[1]段ボール 送料'!$H$16:$X$1013,16,FALSE)</f>
        <v>1130</v>
      </c>
      <c r="V701" s="248">
        <f>VLOOKUP(T701,'[1]段ボール 送料'!$H$16:$X$1013,13,FALSE)</f>
        <v>265</v>
      </c>
      <c r="W701" s="248">
        <f>VLOOKUP(T701,'[1]段ボール 送料'!$H$16:$X$1013,14,FALSE)</f>
        <v>265</v>
      </c>
      <c r="X701" s="248">
        <f>VLOOKUP(T701,'[1]段ボール 送料'!$H$16:$X$1013,15,FALSE)</f>
        <v>600</v>
      </c>
      <c r="Y701" s="219"/>
      <c r="Z701" s="287"/>
      <c r="AA701" s="287"/>
      <c r="AB701" s="287"/>
      <c r="AC701" s="287"/>
      <c r="AD701" s="211"/>
      <c r="AE701" s="211"/>
      <c r="AF701" s="211"/>
      <c r="AG701" s="211"/>
      <c r="AH701" s="211"/>
      <c r="AI701" s="213" t="s">
        <v>2720</v>
      </c>
      <c r="AJ701" s="392" t="s">
        <v>2543</v>
      </c>
      <c r="AK701" s="228" t="s">
        <v>2542</v>
      </c>
      <c r="AL701" s="211">
        <v>2812</v>
      </c>
      <c r="AM701" s="211">
        <f>AN701+AO701</f>
        <v>1318</v>
      </c>
      <c r="AN701" s="337">
        <f>VLOOKUP(T701,'[1]段ボール 送料'!$H$16:$X$1013,6,FALSE)</f>
        <v>138</v>
      </c>
      <c r="AO701" s="337">
        <f>VLOOKUP(T701,'[1]段ボール 送料'!$H$16:$X$1013,17,FALSE)</f>
        <v>1180</v>
      </c>
      <c r="AP701" s="229" t="s">
        <v>6243</v>
      </c>
      <c r="AQ701" s="444">
        <v>1</v>
      </c>
      <c r="AR701" s="207"/>
      <c r="AS701" s="207"/>
      <c r="AT701" s="207"/>
      <c r="AU701" s="359">
        <f>S701</f>
        <v>1100</v>
      </c>
      <c r="AV701" s="248">
        <f>VLOOKUP(T701,'[1]段ボール 送料'!$H$16:$X$1013,11,FALSE)</f>
        <v>490</v>
      </c>
      <c r="AW701" s="248"/>
      <c r="AX701" s="207"/>
      <c r="AY701" s="247">
        <f>SUBTOTAL(9,AV701:AX701)</f>
        <v>490</v>
      </c>
      <c r="AZ701" s="247">
        <f t="shared" ref="AZ701:BC702" si="66">AR701+AV701</f>
        <v>490</v>
      </c>
      <c r="BA701" s="247">
        <f t="shared" si="66"/>
        <v>0</v>
      </c>
      <c r="BB701" s="247">
        <f t="shared" si="66"/>
        <v>0</v>
      </c>
      <c r="BC701" s="359">
        <f t="shared" si="66"/>
        <v>1590</v>
      </c>
      <c r="BD701" s="207"/>
      <c r="BE701" s="207"/>
      <c r="BF701" s="207"/>
      <c r="BG701" s="228"/>
      <c r="BH701" s="228"/>
      <c r="BI701" s="228"/>
      <c r="BJ701" s="246"/>
      <c r="BK701" s="208" t="s">
        <v>2953</v>
      </c>
      <c r="BL701" s="228"/>
      <c r="BM701" s="228"/>
      <c r="BQ701" s="205">
        <v>14000</v>
      </c>
      <c r="BR701" s="204">
        <v>15400.000000000002</v>
      </c>
      <c r="BS701" s="204">
        <v>45444</v>
      </c>
      <c r="CW701" s="200" t="s">
        <v>1769</v>
      </c>
      <c r="DN701" s="284"/>
      <c r="DO701" s="283"/>
      <c r="DP701" s="278"/>
      <c r="DQ701" s="278"/>
      <c r="DR701" s="281"/>
      <c r="DS701" s="280"/>
      <c r="DT701" s="280"/>
      <c r="DU701" s="278"/>
    </row>
    <row r="702" spans="1:126" ht="18.75">
      <c r="A702" s="207" t="s">
        <v>6756</v>
      </c>
      <c r="B702" s="227" t="s">
        <v>108</v>
      </c>
      <c r="C702" s="226" t="s">
        <v>2445</v>
      </c>
      <c r="D702" s="472" t="s">
        <v>109</v>
      </c>
      <c r="E702" s="224" t="str">
        <f>MID(D702,8,10)</f>
        <v>436850</v>
      </c>
      <c r="F702" s="207" t="s">
        <v>101</v>
      </c>
      <c r="G702" s="220" t="s">
        <v>110</v>
      </c>
      <c r="H702" s="223" t="s">
        <v>10220</v>
      </c>
      <c r="I702" s="306" t="s">
        <v>39</v>
      </c>
      <c r="J702" s="225">
        <v>1</v>
      </c>
      <c r="K702" s="277">
        <v>14000</v>
      </c>
      <c r="L702" s="232">
        <f t="shared" si="63"/>
        <v>15400.000000000002</v>
      </c>
      <c r="M702" s="262" t="s">
        <v>1671</v>
      </c>
      <c r="N702" s="290"/>
      <c r="O702" s="290"/>
      <c r="P702" s="251">
        <v>45444</v>
      </c>
      <c r="Q702" s="244">
        <v>13000</v>
      </c>
      <c r="R702" s="272">
        <v>1500</v>
      </c>
      <c r="S702" s="242">
        <v>1500</v>
      </c>
      <c r="T702" s="219" t="s">
        <v>4683</v>
      </c>
      <c r="U702" s="248">
        <f>VLOOKUP(T702,'[1]段ボール 送料'!$H$16:$X$1013,16,FALSE)</f>
        <v>1130</v>
      </c>
      <c r="V702" s="248">
        <f>VLOOKUP(T702,'[1]段ボール 送料'!$H$16:$X$1013,13,FALSE)</f>
        <v>265</v>
      </c>
      <c r="W702" s="248">
        <f>VLOOKUP(T702,'[1]段ボール 送料'!$H$16:$X$1013,14,FALSE)</f>
        <v>265</v>
      </c>
      <c r="X702" s="248">
        <f>VLOOKUP(T702,'[1]段ボール 送料'!$H$16:$X$1013,15,FALSE)</f>
        <v>600</v>
      </c>
      <c r="Y702" s="219"/>
      <c r="Z702" s="248"/>
      <c r="AA702" s="248"/>
      <c r="AB702" s="248"/>
      <c r="AC702" s="248"/>
      <c r="AD702" s="372"/>
      <c r="AE702" s="372"/>
      <c r="AF702" s="372"/>
      <c r="AG702" s="372"/>
      <c r="AH702" s="372"/>
      <c r="AI702" s="228" t="s">
        <v>2720</v>
      </c>
      <c r="AJ702" s="286" t="s">
        <v>2543</v>
      </c>
      <c r="AK702" s="228" t="s">
        <v>2542</v>
      </c>
      <c r="AL702" s="372">
        <v>3228</v>
      </c>
      <c r="AM702" s="372"/>
      <c r="AN702" s="372"/>
      <c r="AO702" s="372"/>
      <c r="AP702" s="229"/>
      <c r="AQ702" s="444">
        <v>1</v>
      </c>
      <c r="AR702" s="207"/>
      <c r="AS702" s="207"/>
      <c r="AT702" s="207"/>
      <c r="AU702" s="359">
        <f>S702</f>
        <v>1500</v>
      </c>
      <c r="AV702" s="248">
        <f>VLOOKUP(T702,'[1]段ボール 送料'!$H$16:$X$1013,11,FALSE)</f>
        <v>490</v>
      </c>
      <c r="AW702" s="248"/>
      <c r="AX702" s="207"/>
      <c r="AY702" s="247">
        <f>SUBTOTAL(9,AV702:AX702)</f>
        <v>490</v>
      </c>
      <c r="AZ702" s="247">
        <f t="shared" si="66"/>
        <v>490</v>
      </c>
      <c r="BA702" s="247">
        <f t="shared" si="66"/>
        <v>0</v>
      </c>
      <c r="BB702" s="247">
        <f t="shared" si="66"/>
        <v>0</v>
      </c>
      <c r="BC702" s="359">
        <f t="shared" si="66"/>
        <v>1990</v>
      </c>
      <c r="BD702" s="207"/>
      <c r="BE702" s="207"/>
      <c r="BF702" s="207"/>
      <c r="BG702" s="228"/>
      <c r="BH702" s="228"/>
      <c r="BI702" s="228" t="s">
        <v>3899</v>
      </c>
      <c r="BJ702" s="246"/>
      <c r="BK702" s="255" t="s">
        <v>4431</v>
      </c>
      <c r="BL702" s="228" t="s">
        <v>1703</v>
      </c>
      <c r="BM702" s="228" t="s">
        <v>1703</v>
      </c>
      <c r="BQ702" s="205" t="s">
        <v>1701</v>
      </c>
      <c r="BY702" s="254"/>
      <c r="DN702" s="284">
        <v>14000</v>
      </c>
      <c r="DO702" s="283">
        <f>DN702*110%</f>
        <v>15400.000000000002</v>
      </c>
      <c r="DP702" s="349">
        <v>45444</v>
      </c>
      <c r="DQ702" s="282"/>
      <c r="DR702" s="281"/>
      <c r="DS702" s="280"/>
      <c r="DT702" s="279"/>
      <c r="DU702" s="348"/>
      <c r="DV702" s="194"/>
    </row>
    <row r="703" spans="1:126" ht="18.75">
      <c r="A703" s="322"/>
      <c r="B703" s="226" t="s">
        <v>10219</v>
      </c>
      <c r="C703" s="226" t="s">
        <v>10218</v>
      </c>
      <c r="D703" s="225" t="s">
        <v>10217</v>
      </c>
      <c r="E703" s="224" t="str">
        <f t="shared" ref="E703:E734" si="67">MID(D703,9,10)</f>
        <v>723544</v>
      </c>
      <c r="F703" s="322" t="s">
        <v>6068</v>
      </c>
      <c r="G703" s="220" t="s">
        <v>10216</v>
      </c>
      <c r="H703" s="223" t="s">
        <v>10208</v>
      </c>
      <c r="I703" s="223"/>
      <c r="J703" s="225">
        <v>1</v>
      </c>
      <c r="K703" s="302">
        <v>14000</v>
      </c>
      <c r="L703" s="232">
        <f t="shared" si="63"/>
        <v>15400.000000000002</v>
      </c>
      <c r="M703" s="351" t="s">
        <v>1434</v>
      </c>
      <c r="N703" s="229"/>
      <c r="O703" s="229"/>
      <c r="P703" s="245"/>
      <c r="Q703" s="312"/>
      <c r="R703" s="382"/>
      <c r="S703" s="242"/>
      <c r="T703" s="629" t="s">
        <v>10197</v>
      </c>
      <c r="U703" s="303"/>
      <c r="V703" s="303"/>
      <c r="W703" s="303"/>
      <c r="X703" s="303"/>
      <c r="Y703" s="629"/>
      <c r="Z703" s="303"/>
      <c r="AA703" s="303"/>
      <c r="AB703" s="303"/>
      <c r="AC703" s="303"/>
      <c r="AD703" s="311"/>
      <c r="AE703" s="311"/>
      <c r="AF703" s="311"/>
      <c r="AG703" s="311"/>
      <c r="AH703" s="311"/>
      <c r="AJ703" s="286"/>
      <c r="AK703" s="213"/>
      <c r="AL703" s="311"/>
      <c r="AM703" s="311"/>
      <c r="AN703" s="311"/>
      <c r="AO703" s="311"/>
      <c r="AP703" s="229"/>
      <c r="AQ703" s="310"/>
      <c r="AR703" s="207"/>
      <c r="AS703" s="207"/>
      <c r="AT703" s="207"/>
      <c r="AU703" s="207"/>
      <c r="AV703" s="207"/>
      <c r="AW703" s="207"/>
      <c r="AX703" s="207"/>
      <c r="AY703" s="207"/>
      <c r="AZ703" s="207"/>
      <c r="BA703" s="207"/>
      <c r="BB703" s="207"/>
      <c r="BC703" s="207"/>
      <c r="BD703" s="207"/>
      <c r="BE703" s="207"/>
      <c r="BF703" s="207"/>
      <c r="BG703" s="300"/>
      <c r="BH703" s="300"/>
      <c r="BI703" s="299"/>
      <c r="BJ703" s="246"/>
      <c r="BK703" s="255"/>
      <c r="BL703" s="213"/>
      <c r="BM703" s="213"/>
      <c r="BN703" s="322"/>
      <c r="BO703" s="321"/>
      <c r="BY703" s="254"/>
      <c r="DN703" s="284"/>
      <c r="DO703" s="283"/>
      <c r="DP703" s="278"/>
      <c r="DQ703" s="282"/>
      <c r="DR703" s="281"/>
      <c r="DS703" s="280"/>
      <c r="DT703" s="279"/>
      <c r="DU703" s="278"/>
      <c r="DV703" s="194"/>
    </row>
    <row r="704" spans="1:126" ht="18.75">
      <c r="A704" s="322"/>
      <c r="B704" s="226" t="s">
        <v>10215</v>
      </c>
      <c r="C704" s="226" t="s">
        <v>10214</v>
      </c>
      <c r="D704" s="225" t="s">
        <v>10213</v>
      </c>
      <c r="E704" s="224" t="str">
        <f t="shared" si="67"/>
        <v>723568</v>
      </c>
      <c r="F704" s="322" t="s">
        <v>6068</v>
      </c>
      <c r="G704" s="220" t="s">
        <v>10209</v>
      </c>
      <c r="H704" s="223" t="s">
        <v>10208</v>
      </c>
      <c r="I704" s="223" t="s">
        <v>7441</v>
      </c>
      <c r="J704" s="225">
        <v>1</v>
      </c>
      <c r="K704" s="302">
        <v>14000</v>
      </c>
      <c r="L704" s="232">
        <f t="shared" si="63"/>
        <v>15400.000000000002</v>
      </c>
      <c r="M704" s="351" t="s">
        <v>1434</v>
      </c>
      <c r="N704" s="229"/>
      <c r="O704" s="229"/>
      <c r="P704" s="245"/>
      <c r="Q704" s="312"/>
      <c r="R704" s="382"/>
      <c r="S704" s="242"/>
      <c r="T704" s="629" t="s">
        <v>10197</v>
      </c>
      <c r="U704" s="303"/>
      <c r="V704" s="303"/>
      <c r="W704" s="303"/>
      <c r="X704" s="303"/>
      <c r="Y704" s="629"/>
      <c r="Z704" s="303"/>
      <c r="AA704" s="303"/>
      <c r="AB704" s="303"/>
      <c r="AC704" s="303"/>
      <c r="AD704" s="311"/>
      <c r="AE704" s="311"/>
      <c r="AF704" s="311"/>
      <c r="AG704" s="311"/>
      <c r="AH704" s="311"/>
      <c r="AJ704" s="286"/>
      <c r="AK704" s="213"/>
      <c r="AL704" s="311"/>
      <c r="AM704" s="311"/>
      <c r="AN704" s="311"/>
      <c r="AO704" s="311"/>
      <c r="AP704" s="229"/>
      <c r="AQ704" s="310"/>
      <c r="AR704" s="207"/>
      <c r="AS704" s="207"/>
      <c r="AT704" s="207"/>
      <c r="AU704" s="207"/>
      <c r="AV704" s="207"/>
      <c r="AW704" s="207"/>
      <c r="AX704" s="207"/>
      <c r="AY704" s="207"/>
      <c r="AZ704" s="207"/>
      <c r="BA704" s="207"/>
      <c r="BB704" s="207"/>
      <c r="BC704" s="207"/>
      <c r="BD704" s="207"/>
      <c r="BE704" s="207"/>
      <c r="BF704" s="207"/>
      <c r="BG704" s="300"/>
      <c r="BH704" s="300"/>
      <c r="BI704" s="299"/>
      <c r="BJ704" s="246"/>
      <c r="BK704" s="255"/>
      <c r="BL704" s="213"/>
      <c r="BM704" s="213"/>
      <c r="BN704" s="322"/>
      <c r="BO704" s="321"/>
      <c r="BY704" s="254"/>
      <c r="DN704" s="284"/>
      <c r="DO704" s="283"/>
      <c r="DP704" s="278"/>
      <c r="DQ704" s="282"/>
      <c r="DR704" s="281"/>
      <c r="DS704" s="280"/>
      <c r="DT704" s="279"/>
      <c r="DU704" s="278"/>
      <c r="DV704" s="194"/>
    </row>
    <row r="705" spans="1:126" ht="18.75">
      <c r="A705" s="322"/>
      <c r="B705" s="226" t="s">
        <v>10212</v>
      </c>
      <c r="C705" s="226" t="s">
        <v>10211</v>
      </c>
      <c r="D705" s="225" t="s">
        <v>10210</v>
      </c>
      <c r="E705" s="224" t="str">
        <f t="shared" si="67"/>
        <v>723551</v>
      </c>
      <c r="F705" s="322" t="s">
        <v>6068</v>
      </c>
      <c r="G705" s="220" t="s">
        <v>10209</v>
      </c>
      <c r="H705" s="223" t="s">
        <v>10208</v>
      </c>
      <c r="I705" s="223" t="s">
        <v>8978</v>
      </c>
      <c r="J705" s="225">
        <v>1</v>
      </c>
      <c r="K705" s="302">
        <v>14000</v>
      </c>
      <c r="L705" s="232">
        <f t="shared" si="63"/>
        <v>15400.000000000002</v>
      </c>
      <c r="M705" s="351" t="s">
        <v>1434</v>
      </c>
      <c r="N705" s="229"/>
      <c r="O705" s="229"/>
      <c r="P705" s="245"/>
      <c r="Q705" s="312"/>
      <c r="R705" s="382"/>
      <c r="S705" s="242"/>
      <c r="T705" s="219" t="s">
        <v>10197</v>
      </c>
      <c r="U705" s="303"/>
      <c r="V705" s="303"/>
      <c r="W705" s="303"/>
      <c r="X705" s="303"/>
      <c r="Y705" s="219"/>
      <c r="Z705" s="303"/>
      <c r="AA705" s="303"/>
      <c r="AB705" s="303"/>
      <c r="AC705" s="303"/>
      <c r="AD705" s="311"/>
      <c r="AE705" s="311"/>
      <c r="AF705" s="311"/>
      <c r="AG705" s="311"/>
      <c r="AH705" s="311"/>
      <c r="AJ705" s="286"/>
      <c r="AK705" s="213"/>
      <c r="AL705" s="311"/>
      <c r="AM705" s="311"/>
      <c r="AN705" s="311"/>
      <c r="AO705" s="311"/>
      <c r="AP705" s="229"/>
      <c r="AQ705" s="310"/>
      <c r="AR705" s="207"/>
      <c r="AS705" s="207"/>
      <c r="AT705" s="207"/>
      <c r="AU705" s="207"/>
      <c r="AV705" s="207"/>
      <c r="AW705" s="207"/>
      <c r="AX705" s="207"/>
      <c r="AY705" s="207"/>
      <c r="AZ705" s="207"/>
      <c r="BA705" s="207"/>
      <c r="BB705" s="207"/>
      <c r="BC705" s="207"/>
      <c r="BD705" s="207"/>
      <c r="BE705" s="207"/>
      <c r="BF705" s="207"/>
      <c r="BG705" s="300"/>
      <c r="BH705" s="300"/>
      <c r="BI705" s="299"/>
      <c r="BJ705" s="246"/>
      <c r="BK705" s="255"/>
      <c r="BL705" s="213"/>
      <c r="BM705" s="213"/>
      <c r="BN705" s="322"/>
      <c r="BO705" s="321"/>
      <c r="BY705" s="254"/>
      <c r="DN705" s="284"/>
      <c r="DO705" s="283"/>
      <c r="DP705" s="278"/>
      <c r="DQ705" s="282"/>
      <c r="DR705" s="281"/>
      <c r="DS705" s="280"/>
      <c r="DT705" s="279"/>
      <c r="DU705" s="278"/>
      <c r="DV705" s="194"/>
    </row>
    <row r="706" spans="1:126" ht="18.75">
      <c r="A706" s="322"/>
      <c r="B706" s="226" t="s">
        <v>10207</v>
      </c>
      <c r="C706" s="226" t="s">
        <v>10206</v>
      </c>
      <c r="D706" s="225" t="s">
        <v>10205</v>
      </c>
      <c r="E706" s="224" t="str">
        <f t="shared" si="67"/>
        <v>723582</v>
      </c>
      <c r="F706" s="322" t="s">
        <v>6068</v>
      </c>
      <c r="G706" s="220" t="s">
        <v>10201</v>
      </c>
      <c r="H706" s="223" t="s">
        <v>9280</v>
      </c>
      <c r="I706" s="223" t="s">
        <v>7441</v>
      </c>
      <c r="J706" s="225">
        <v>1</v>
      </c>
      <c r="K706" s="302">
        <v>14000</v>
      </c>
      <c r="L706" s="232">
        <f t="shared" si="63"/>
        <v>15400.000000000002</v>
      </c>
      <c r="M706" s="351" t="s">
        <v>1434</v>
      </c>
      <c r="N706" s="229"/>
      <c r="O706" s="229"/>
      <c r="P706" s="245"/>
      <c r="Q706" s="312"/>
      <c r="R706" s="382"/>
      <c r="S706" s="242"/>
      <c r="T706" s="219" t="s">
        <v>10197</v>
      </c>
      <c r="U706" s="303"/>
      <c r="V706" s="303"/>
      <c r="W706" s="303"/>
      <c r="X706" s="303"/>
      <c r="Y706" s="219"/>
      <c r="Z706" s="303"/>
      <c r="AA706" s="303"/>
      <c r="AB706" s="303"/>
      <c r="AC706" s="303"/>
      <c r="AD706" s="311"/>
      <c r="AE706" s="311"/>
      <c r="AF706" s="311"/>
      <c r="AG706" s="311"/>
      <c r="AH706" s="311"/>
      <c r="AJ706" s="286"/>
      <c r="AK706" s="213"/>
      <c r="AL706" s="311"/>
      <c r="AM706" s="311"/>
      <c r="AN706" s="311"/>
      <c r="AO706" s="311"/>
      <c r="AP706" s="229"/>
      <c r="AQ706" s="310"/>
      <c r="AR706" s="207"/>
      <c r="AS706" s="207"/>
      <c r="AT706" s="207"/>
      <c r="AU706" s="207"/>
      <c r="AV706" s="207"/>
      <c r="AW706" s="207"/>
      <c r="AX706" s="207"/>
      <c r="AY706" s="207"/>
      <c r="AZ706" s="207"/>
      <c r="BA706" s="207"/>
      <c r="BB706" s="207"/>
      <c r="BC706" s="207"/>
      <c r="BD706" s="207"/>
      <c r="BE706" s="207"/>
      <c r="BF706" s="207"/>
      <c r="BG706" s="300"/>
      <c r="BH706" s="300"/>
      <c r="BI706" s="299"/>
      <c r="BJ706" s="246"/>
      <c r="BK706" s="255"/>
      <c r="BL706" s="213"/>
      <c r="BM706" s="213"/>
      <c r="BN706" s="322"/>
      <c r="BO706" s="321"/>
      <c r="BY706" s="254"/>
      <c r="DN706" s="284"/>
      <c r="DO706" s="283"/>
      <c r="DP706" s="278"/>
      <c r="DQ706" s="282"/>
      <c r="DR706" s="281"/>
      <c r="DS706" s="280"/>
      <c r="DT706" s="279"/>
      <c r="DU706" s="278"/>
      <c r="DV706" s="194"/>
    </row>
    <row r="707" spans="1:126" ht="18.75">
      <c r="A707" s="322"/>
      <c r="B707" s="226" t="s">
        <v>10204</v>
      </c>
      <c r="C707" s="226" t="s">
        <v>10203</v>
      </c>
      <c r="D707" s="225" t="s">
        <v>10202</v>
      </c>
      <c r="E707" s="224" t="str">
        <f t="shared" si="67"/>
        <v>723575</v>
      </c>
      <c r="F707" s="322" t="s">
        <v>6068</v>
      </c>
      <c r="G707" s="220" t="s">
        <v>10201</v>
      </c>
      <c r="H707" s="223" t="s">
        <v>9280</v>
      </c>
      <c r="I707" s="223" t="s">
        <v>8978</v>
      </c>
      <c r="J707" s="225">
        <v>1</v>
      </c>
      <c r="K707" s="302">
        <v>14000</v>
      </c>
      <c r="L707" s="232">
        <f t="shared" si="63"/>
        <v>15400.000000000002</v>
      </c>
      <c r="M707" s="351" t="s">
        <v>1434</v>
      </c>
      <c r="N707" s="229"/>
      <c r="O707" s="229"/>
      <c r="P707" s="245"/>
      <c r="Q707" s="312"/>
      <c r="R707" s="382"/>
      <c r="S707" s="242"/>
      <c r="T707" s="618" t="s">
        <v>10197</v>
      </c>
      <c r="U707" s="303"/>
      <c r="V707" s="303"/>
      <c r="W707" s="303"/>
      <c r="X707" s="303"/>
      <c r="Y707" s="618"/>
      <c r="Z707" s="303"/>
      <c r="AA707" s="303"/>
      <c r="AB707" s="303"/>
      <c r="AC707" s="303"/>
      <c r="AD707" s="311"/>
      <c r="AE707" s="311"/>
      <c r="AF707" s="311"/>
      <c r="AG707" s="311"/>
      <c r="AH707" s="311"/>
      <c r="AJ707" s="286"/>
      <c r="AK707" s="213"/>
      <c r="AL707" s="311"/>
      <c r="AM707" s="311"/>
      <c r="AN707" s="311"/>
      <c r="AO707" s="311"/>
      <c r="AP707" s="229"/>
      <c r="AQ707" s="310"/>
      <c r="AR707" s="207"/>
      <c r="AS707" s="207"/>
      <c r="AT707" s="207"/>
      <c r="AU707" s="207"/>
      <c r="AV707" s="207"/>
      <c r="AW707" s="207"/>
      <c r="AX707" s="207"/>
      <c r="AY707" s="207"/>
      <c r="AZ707" s="207"/>
      <c r="BA707" s="207"/>
      <c r="BB707" s="207"/>
      <c r="BC707" s="207"/>
      <c r="BD707" s="207"/>
      <c r="BE707" s="207"/>
      <c r="BF707" s="207"/>
      <c r="BG707" s="300"/>
      <c r="BH707" s="300"/>
      <c r="BI707" s="299"/>
      <c r="BJ707" s="246"/>
      <c r="BK707" s="255"/>
      <c r="BL707" s="213"/>
      <c r="BM707" s="213"/>
      <c r="BN707" s="322"/>
      <c r="BO707" s="321"/>
      <c r="BY707" s="254"/>
      <c r="DN707" s="284"/>
      <c r="DO707" s="283"/>
      <c r="DP707" s="278"/>
      <c r="DQ707" s="282"/>
      <c r="DR707" s="281"/>
      <c r="DS707" s="280"/>
      <c r="DT707" s="279"/>
      <c r="DU707" s="278"/>
      <c r="DV707" s="194"/>
    </row>
    <row r="708" spans="1:126" ht="18.75">
      <c r="A708" s="322"/>
      <c r="B708" s="226" t="s">
        <v>10200</v>
      </c>
      <c r="C708" s="226" t="s">
        <v>10199</v>
      </c>
      <c r="D708" s="225" t="s">
        <v>10198</v>
      </c>
      <c r="E708" s="224" t="str">
        <f t="shared" si="67"/>
        <v>723605</v>
      </c>
      <c r="F708" s="322" t="s">
        <v>6068</v>
      </c>
      <c r="G708" s="220" t="s">
        <v>10193</v>
      </c>
      <c r="H708" s="223" t="s">
        <v>10192</v>
      </c>
      <c r="I708" s="223" t="s">
        <v>7441</v>
      </c>
      <c r="J708" s="225">
        <v>1</v>
      </c>
      <c r="K708" s="302">
        <v>14000</v>
      </c>
      <c r="L708" s="232">
        <f t="shared" si="63"/>
        <v>15400.000000000002</v>
      </c>
      <c r="M708" s="351" t="s">
        <v>1434</v>
      </c>
      <c r="N708" s="229"/>
      <c r="O708" s="229"/>
      <c r="P708" s="245"/>
      <c r="Q708" s="312"/>
      <c r="R708" s="382"/>
      <c r="S708" s="242"/>
      <c r="T708" s="618" t="s">
        <v>10197</v>
      </c>
      <c r="U708" s="303"/>
      <c r="V708" s="303"/>
      <c r="W708" s="303"/>
      <c r="X708" s="303"/>
      <c r="Y708" s="618"/>
      <c r="Z708" s="303"/>
      <c r="AA708" s="303"/>
      <c r="AB708" s="303"/>
      <c r="AC708" s="303"/>
      <c r="AD708" s="311"/>
      <c r="AE708" s="311"/>
      <c r="AF708" s="311"/>
      <c r="AG708" s="311"/>
      <c r="AH708" s="311"/>
      <c r="AJ708" s="286"/>
      <c r="AK708" s="213"/>
      <c r="AL708" s="311"/>
      <c r="AM708" s="311"/>
      <c r="AN708" s="311"/>
      <c r="AO708" s="311"/>
      <c r="AP708" s="229"/>
      <c r="AQ708" s="310"/>
      <c r="AR708" s="207"/>
      <c r="AS708" s="207"/>
      <c r="AT708" s="207"/>
      <c r="AU708" s="207"/>
      <c r="AV708" s="207"/>
      <c r="AW708" s="207"/>
      <c r="AX708" s="207"/>
      <c r="AY708" s="207"/>
      <c r="AZ708" s="207"/>
      <c r="BA708" s="207"/>
      <c r="BB708" s="207"/>
      <c r="BC708" s="207"/>
      <c r="BD708" s="207"/>
      <c r="BE708" s="207"/>
      <c r="BF708" s="207"/>
      <c r="BG708" s="300"/>
      <c r="BH708" s="300"/>
      <c r="BI708" s="299"/>
      <c r="BJ708" s="246"/>
      <c r="BK708" s="255"/>
      <c r="BL708" s="213"/>
      <c r="BM708" s="213"/>
      <c r="BN708" s="322"/>
      <c r="BO708" s="321"/>
      <c r="BY708" s="254"/>
      <c r="DN708" s="284"/>
      <c r="DO708" s="283"/>
      <c r="DP708" s="278"/>
      <c r="DQ708" s="282"/>
      <c r="DR708" s="281"/>
      <c r="DS708" s="280"/>
      <c r="DT708" s="279"/>
      <c r="DU708" s="278"/>
      <c r="DV708" s="194"/>
    </row>
    <row r="709" spans="1:126" ht="18.75">
      <c r="A709" s="322"/>
      <c r="B709" s="226" t="s">
        <v>10196</v>
      </c>
      <c r="C709" s="226" t="s">
        <v>10195</v>
      </c>
      <c r="D709" s="225" t="s">
        <v>10194</v>
      </c>
      <c r="E709" s="224" t="str">
        <f t="shared" si="67"/>
        <v>723599</v>
      </c>
      <c r="F709" s="322" t="s">
        <v>6068</v>
      </c>
      <c r="G709" s="220" t="s">
        <v>10193</v>
      </c>
      <c r="H709" s="223" t="s">
        <v>10192</v>
      </c>
      <c r="I709" s="223" t="s">
        <v>8978</v>
      </c>
      <c r="J709" s="225">
        <v>1</v>
      </c>
      <c r="K709" s="302">
        <v>14000</v>
      </c>
      <c r="L709" s="232">
        <f t="shared" si="63"/>
        <v>15400.000000000002</v>
      </c>
      <c r="M709" s="351" t="s">
        <v>1434</v>
      </c>
      <c r="N709" s="229"/>
      <c r="O709" s="229"/>
      <c r="P709" s="245"/>
      <c r="Q709" s="312"/>
      <c r="R709" s="382"/>
      <c r="S709" s="242"/>
      <c r="T709" s="618" t="s">
        <v>7616</v>
      </c>
      <c r="U709" s="303"/>
      <c r="V709" s="303"/>
      <c r="W709" s="303"/>
      <c r="X709" s="303"/>
      <c r="Y709" s="618"/>
      <c r="Z709" s="303"/>
      <c r="AA709" s="303"/>
      <c r="AB709" s="303"/>
      <c r="AC709" s="303"/>
      <c r="AD709" s="311"/>
      <c r="AE709" s="311"/>
      <c r="AF709" s="311"/>
      <c r="AG709" s="311"/>
      <c r="AH709" s="311"/>
      <c r="AJ709" s="286"/>
      <c r="AK709" s="213"/>
      <c r="AL709" s="311"/>
      <c r="AM709" s="311"/>
      <c r="AN709" s="311"/>
      <c r="AO709" s="311"/>
      <c r="AP709" s="229"/>
      <c r="AQ709" s="310"/>
      <c r="AR709" s="207"/>
      <c r="AS709" s="207"/>
      <c r="AT709" s="207"/>
      <c r="AU709" s="207"/>
      <c r="AV709" s="207"/>
      <c r="AW709" s="207"/>
      <c r="AX709" s="207"/>
      <c r="AY709" s="207"/>
      <c r="AZ709" s="207"/>
      <c r="BA709" s="207"/>
      <c r="BB709" s="207"/>
      <c r="BC709" s="207"/>
      <c r="BD709" s="207"/>
      <c r="BE709" s="207"/>
      <c r="BF709" s="207"/>
      <c r="BG709" s="300"/>
      <c r="BH709" s="300"/>
      <c r="BI709" s="299"/>
      <c r="BJ709" s="246"/>
      <c r="BK709" s="255"/>
      <c r="BL709" s="213"/>
      <c r="BM709" s="213"/>
      <c r="BN709" s="322"/>
      <c r="BO709" s="321"/>
      <c r="BY709" s="254"/>
      <c r="DN709" s="284"/>
      <c r="DO709" s="283"/>
      <c r="DP709" s="278"/>
      <c r="DQ709" s="282"/>
      <c r="DR709" s="281"/>
      <c r="DS709" s="280"/>
      <c r="DT709" s="279"/>
      <c r="DU709" s="278"/>
      <c r="DV709" s="194"/>
    </row>
    <row r="710" spans="1:126" ht="18.75">
      <c r="A710" s="322"/>
      <c r="B710" s="226" t="s">
        <v>10191</v>
      </c>
      <c r="C710" s="226" t="s">
        <v>10190</v>
      </c>
      <c r="D710" s="225" t="s">
        <v>10189</v>
      </c>
      <c r="E710" s="224" t="str">
        <f t="shared" si="67"/>
        <v>723629</v>
      </c>
      <c r="F710" s="322" t="s">
        <v>6068</v>
      </c>
      <c r="G710" s="220" t="s">
        <v>10185</v>
      </c>
      <c r="H710" s="223" t="s">
        <v>10184</v>
      </c>
      <c r="I710" s="223" t="s">
        <v>7441</v>
      </c>
      <c r="J710" s="225">
        <v>1</v>
      </c>
      <c r="K710" s="302">
        <v>14000</v>
      </c>
      <c r="L710" s="232">
        <f t="shared" si="63"/>
        <v>15400.000000000002</v>
      </c>
      <c r="M710" s="351" t="s">
        <v>1434</v>
      </c>
      <c r="N710" s="229"/>
      <c r="O710" s="229"/>
      <c r="P710" s="245"/>
      <c r="Q710" s="312"/>
      <c r="R710" s="382"/>
      <c r="S710" s="242"/>
      <c r="T710" s="618" t="s">
        <v>7616</v>
      </c>
      <c r="U710" s="303"/>
      <c r="V710" s="303"/>
      <c r="W710" s="303"/>
      <c r="X710" s="303"/>
      <c r="Y710" s="618"/>
      <c r="Z710" s="303"/>
      <c r="AA710" s="303"/>
      <c r="AB710" s="303"/>
      <c r="AC710" s="303"/>
      <c r="AD710" s="311"/>
      <c r="AE710" s="311"/>
      <c r="AF710" s="311"/>
      <c r="AG710" s="311"/>
      <c r="AH710" s="311"/>
      <c r="AJ710" s="286"/>
      <c r="AK710" s="213"/>
      <c r="AL710" s="311"/>
      <c r="AM710" s="311"/>
      <c r="AN710" s="311"/>
      <c r="AO710" s="311"/>
      <c r="AP710" s="229"/>
      <c r="AQ710" s="310"/>
      <c r="AR710" s="207"/>
      <c r="AS710" s="207"/>
      <c r="AT710" s="207"/>
      <c r="AU710" s="207"/>
      <c r="AV710" s="207"/>
      <c r="AW710" s="207"/>
      <c r="AX710" s="207"/>
      <c r="AY710" s="207"/>
      <c r="AZ710" s="207"/>
      <c r="BA710" s="207"/>
      <c r="BB710" s="207"/>
      <c r="BC710" s="207"/>
      <c r="BD710" s="207"/>
      <c r="BE710" s="207"/>
      <c r="BF710" s="207"/>
      <c r="BG710" s="300"/>
      <c r="BH710" s="300"/>
      <c r="BI710" s="299"/>
      <c r="BJ710" s="246"/>
      <c r="BK710" s="255"/>
      <c r="BL710" s="213"/>
      <c r="BM710" s="213"/>
      <c r="BN710" s="322"/>
      <c r="BO710" s="321"/>
      <c r="BY710" s="254"/>
      <c r="DN710" s="284"/>
      <c r="DO710" s="283"/>
      <c r="DP710" s="278"/>
      <c r="DQ710" s="282"/>
      <c r="DR710" s="281"/>
      <c r="DS710" s="280"/>
      <c r="DT710" s="279"/>
      <c r="DU710" s="278"/>
      <c r="DV710" s="194"/>
    </row>
    <row r="711" spans="1:126" ht="18.75">
      <c r="A711" s="322"/>
      <c r="B711" s="226" t="s">
        <v>10188</v>
      </c>
      <c r="C711" s="226" t="s">
        <v>10187</v>
      </c>
      <c r="D711" s="225" t="s">
        <v>10186</v>
      </c>
      <c r="E711" s="224" t="str">
        <f t="shared" si="67"/>
        <v>723612</v>
      </c>
      <c r="F711" s="322" t="s">
        <v>6068</v>
      </c>
      <c r="G711" s="220" t="s">
        <v>10185</v>
      </c>
      <c r="H711" s="223" t="s">
        <v>10184</v>
      </c>
      <c r="I711" s="223" t="s">
        <v>8978</v>
      </c>
      <c r="J711" s="225">
        <v>1</v>
      </c>
      <c r="K711" s="302">
        <v>14000</v>
      </c>
      <c r="L711" s="232">
        <f t="shared" si="63"/>
        <v>15400.000000000002</v>
      </c>
      <c r="M711" s="351" t="s">
        <v>1434</v>
      </c>
      <c r="N711" s="229"/>
      <c r="O711" s="229"/>
      <c r="P711" s="245"/>
      <c r="Q711" s="312"/>
      <c r="R711" s="382"/>
      <c r="S711" s="242"/>
      <c r="T711" s="618" t="s">
        <v>7616</v>
      </c>
      <c r="U711" s="303"/>
      <c r="V711" s="303"/>
      <c r="W711" s="303"/>
      <c r="X711" s="303"/>
      <c r="Y711" s="618"/>
      <c r="Z711" s="303"/>
      <c r="AA711" s="303"/>
      <c r="AB711" s="303"/>
      <c r="AC711" s="303"/>
      <c r="AD711" s="311"/>
      <c r="AE711" s="311"/>
      <c r="AF711" s="311"/>
      <c r="AG711" s="311"/>
      <c r="AH711" s="311"/>
      <c r="AJ711" s="286"/>
      <c r="AK711" s="213"/>
      <c r="AL711" s="311"/>
      <c r="AM711" s="311"/>
      <c r="AN711" s="311"/>
      <c r="AO711" s="311"/>
      <c r="AP711" s="229"/>
      <c r="AQ711" s="310"/>
      <c r="AR711" s="207"/>
      <c r="AS711" s="207"/>
      <c r="AT711" s="207"/>
      <c r="AU711" s="207"/>
      <c r="AV711" s="207"/>
      <c r="AW711" s="207"/>
      <c r="AX711" s="207"/>
      <c r="AY711" s="207"/>
      <c r="AZ711" s="207"/>
      <c r="BA711" s="207"/>
      <c r="BB711" s="207"/>
      <c r="BC711" s="207"/>
      <c r="BD711" s="207"/>
      <c r="BE711" s="207"/>
      <c r="BF711" s="207"/>
      <c r="BG711" s="300"/>
      <c r="BH711" s="300"/>
      <c r="BI711" s="299"/>
      <c r="BJ711" s="246"/>
      <c r="BK711" s="255"/>
      <c r="BL711" s="213"/>
      <c r="BM711" s="213"/>
      <c r="BN711" s="322"/>
      <c r="BO711" s="321"/>
      <c r="BY711" s="254"/>
      <c r="DN711" s="284"/>
      <c r="DO711" s="283"/>
      <c r="DP711" s="278"/>
      <c r="DQ711" s="282"/>
      <c r="DR711" s="281"/>
      <c r="DS711" s="280"/>
      <c r="DT711" s="279"/>
      <c r="DU711" s="278"/>
      <c r="DV711" s="194"/>
    </row>
    <row r="712" spans="1:126" ht="18.75">
      <c r="A712" s="322"/>
      <c r="B712" s="226" t="s">
        <v>10183</v>
      </c>
      <c r="C712" s="226" t="s">
        <v>10182</v>
      </c>
      <c r="D712" s="225" t="s">
        <v>10181</v>
      </c>
      <c r="E712" s="224" t="str">
        <f t="shared" si="67"/>
        <v>723650</v>
      </c>
      <c r="F712" s="322" t="s">
        <v>1154</v>
      </c>
      <c r="G712" s="220" t="s">
        <v>10174</v>
      </c>
      <c r="H712" s="223" t="s">
        <v>10173</v>
      </c>
      <c r="I712" s="223" t="s">
        <v>7441</v>
      </c>
      <c r="J712" s="225">
        <v>1</v>
      </c>
      <c r="K712" s="302">
        <v>14000</v>
      </c>
      <c r="L712" s="232">
        <f t="shared" si="63"/>
        <v>15400.000000000002</v>
      </c>
      <c r="M712" s="351" t="s">
        <v>1434</v>
      </c>
      <c r="N712" s="229"/>
      <c r="O712" s="229"/>
      <c r="P712" s="245"/>
      <c r="Q712" s="312"/>
      <c r="R712" s="382"/>
      <c r="S712" s="242"/>
      <c r="T712" s="618" t="s">
        <v>7616</v>
      </c>
      <c r="U712" s="303"/>
      <c r="V712" s="303"/>
      <c r="W712" s="303"/>
      <c r="X712" s="303"/>
      <c r="Y712" s="618"/>
      <c r="Z712" s="303"/>
      <c r="AA712" s="303"/>
      <c r="AB712" s="303"/>
      <c r="AC712" s="303"/>
      <c r="AD712" s="311"/>
      <c r="AE712" s="311"/>
      <c r="AF712" s="311"/>
      <c r="AG712" s="311"/>
      <c r="AH712" s="311"/>
      <c r="AJ712" s="286"/>
      <c r="AK712" s="213"/>
      <c r="AL712" s="311"/>
      <c r="AM712" s="311"/>
      <c r="AN712" s="311"/>
      <c r="AO712" s="311"/>
      <c r="AP712" s="229"/>
      <c r="AQ712" s="310"/>
      <c r="AR712" s="207"/>
      <c r="AS712" s="207"/>
      <c r="AT712" s="207"/>
      <c r="AU712" s="207"/>
      <c r="AV712" s="207"/>
      <c r="AW712" s="207"/>
      <c r="AX712" s="207"/>
      <c r="AY712" s="207"/>
      <c r="AZ712" s="207"/>
      <c r="BA712" s="207"/>
      <c r="BB712" s="207"/>
      <c r="BC712" s="207"/>
      <c r="BD712" s="207"/>
      <c r="BE712" s="207"/>
      <c r="BF712" s="207"/>
      <c r="BG712" s="300"/>
      <c r="BH712" s="300"/>
      <c r="BI712" s="299"/>
      <c r="BJ712" s="246"/>
      <c r="BK712" s="255"/>
      <c r="BL712" s="213"/>
      <c r="BM712" s="213"/>
      <c r="BN712" s="322"/>
      <c r="BO712" s="321"/>
      <c r="BY712" s="254"/>
      <c r="DN712" s="284"/>
      <c r="DO712" s="283"/>
      <c r="DP712" s="278"/>
      <c r="DQ712" s="282"/>
      <c r="DR712" s="281"/>
      <c r="DS712" s="280"/>
      <c r="DT712" s="279"/>
      <c r="DU712" s="278"/>
      <c r="DV712" s="194"/>
    </row>
    <row r="713" spans="1:126" ht="18.75">
      <c r="A713" s="322"/>
      <c r="B713" s="226" t="s">
        <v>10180</v>
      </c>
      <c r="C713" s="226" t="s">
        <v>10179</v>
      </c>
      <c r="D713" s="225" t="s">
        <v>10178</v>
      </c>
      <c r="E713" s="224" t="str">
        <f t="shared" si="67"/>
        <v>723636</v>
      </c>
      <c r="F713" s="322" t="s">
        <v>1154</v>
      </c>
      <c r="G713" s="220" t="s">
        <v>10174</v>
      </c>
      <c r="H713" s="223" t="s">
        <v>10173</v>
      </c>
      <c r="I713" s="223" t="s">
        <v>7437</v>
      </c>
      <c r="J713" s="225">
        <v>1</v>
      </c>
      <c r="K713" s="302">
        <v>14000</v>
      </c>
      <c r="L713" s="232">
        <f t="shared" si="63"/>
        <v>15400.000000000002</v>
      </c>
      <c r="M713" s="351" t="s">
        <v>1434</v>
      </c>
      <c r="N713" s="229"/>
      <c r="O713" s="229"/>
      <c r="P713" s="245"/>
      <c r="Q713" s="312"/>
      <c r="R713" s="382"/>
      <c r="S713" s="242"/>
      <c r="T713" s="618" t="s">
        <v>7616</v>
      </c>
      <c r="U713" s="303"/>
      <c r="V713" s="303"/>
      <c r="W713" s="303"/>
      <c r="X713" s="303"/>
      <c r="Y713" s="618"/>
      <c r="Z713" s="303"/>
      <c r="AA713" s="303"/>
      <c r="AB713" s="303"/>
      <c r="AC713" s="303"/>
      <c r="AD713" s="311"/>
      <c r="AE713" s="311"/>
      <c r="AF713" s="311"/>
      <c r="AG713" s="311"/>
      <c r="AH713" s="311"/>
      <c r="AJ713" s="286"/>
      <c r="AK713" s="213"/>
      <c r="AL713" s="311"/>
      <c r="AM713" s="311"/>
      <c r="AN713" s="311"/>
      <c r="AO713" s="311"/>
      <c r="AP713" s="229"/>
      <c r="AQ713" s="310"/>
      <c r="AR713" s="207"/>
      <c r="AS713" s="207"/>
      <c r="AT713" s="207"/>
      <c r="AU713" s="207"/>
      <c r="AV713" s="207"/>
      <c r="AW713" s="207"/>
      <c r="AX713" s="207"/>
      <c r="AY713" s="207"/>
      <c r="AZ713" s="207"/>
      <c r="BA713" s="207"/>
      <c r="BB713" s="207"/>
      <c r="BC713" s="207"/>
      <c r="BD713" s="207"/>
      <c r="BE713" s="207"/>
      <c r="BF713" s="207"/>
      <c r="BG713" s="300"/>
      <c r="BH713" s="300"/>
      <c r="BI713" s="299"/>
      <c r="BJ713" s="246"/>
      <c r="BK713" s="255"/>
      <c r="BL713" s="213"/>
      <c r="BM713" s="213"/>
      <c r="BN713" s="322"/>
      <c r="BO713" s="321"/>
      <c r="BY713" s="254"/>
      <c r="DN713" s="284"/>
      <c r="DO713" s="283"/>
      <c r="DP713" s="278"/>
      <c r="DQ713" s="282"/>
      <c r="DR713" s="281"/>
      <c r="DS713" s="280"/>
      <c r="DT713" s="279"/>
      <c r="DU713" s="278"/>
      <c r="DV713" s="194"/>
    </row>
    <row r="714" spans="1:126" ht="18.75">
      <c r="A714" s="322"/>
      <c r="B714" s="226" t="s">
        <v>10177</v>
      </c>
      <c r="C714" s="226" t="s">
        <v>10176</v>
      </c>
      <c r="D714" s="225" t="s">
        <v>10175</v>
      </c>
      <c r="E714" s="224" t="str">
        <f t="shared" si="67"/>
        <v>723643</v>
      </c>
      <c r="F714" s="322" t="s">
        <v>1154</v>
      </c>
      <c r="G714" s="220" t="s">
        <v>10174</v>
      </c>
      <c r="H714" s="223" t="s">
        <v>10173</v>
      </c>
      <c r="I714" s="223" t="s">
        <v>7431</v>
      </c>
      <c r="J714" s="225">
        <v>1</v>
      </c>
      <c r="K714" s="302">
        <v>14000</v>
      </c>
      <c r="L714" s="232">
        <f t="shared" si="63"/>
        <v>15400.000000000002</v>
      </c>
      <c r="M714" s="351" t="s">
        <v>1434</v>
      </c>
      <c r="N714" s="229"/>
      <c r="O714" s="229"/>
      <c r="P714" s="245"/>
      <c r="Q714" s="312"/>
      <c r="R714" s="382"/>
      <c r="S714" s="242"/>
      <c r="T714" s="618" t="s">
        <v>7616</v>
      </c>
      <c r="U714" s="303"/>
      <c r="V714" s="303"/>
      <c r="W714" s="303"/>
      <c r="X714" s="303"/>
      <c r="Y714" s="618"/>
      <c r="Z714" s="303"/>
      <c r="AA714" s="303"/>
      <c r="AB714" s="303"/>
      <c r="AC714" s="303"/>
      <c r="AD714" s="311"/>
      <c r="AE714" s="311"/>
      <c r="AF714" s="311"/>
      <c r="AG714" s="311"/>
      <c r="AH714" s="311"/>
      <c r="AJ714" s="286"/>
      <c r="AK714" s="213"/>
      <c r="AL714" s="311"/>
      <c r="AM714" s="311"/>
      <c r="AN714" s="311"/>
      <c r="AO714" s="311"/>
      <c r="AP714" s="229"/>
      <c r="AQ714" s="310"/>
      <c r="AR714" s="207"/>
      <c r="AS714" s="207"/>
      <c r="AT714" s="207"/>
      <c r="AU714" s="207"/>
      <c r="AV714" s="207"/>
      <c r="AW714" s="207"/>
      <c r="AX714" s="207"/>
      <c r="AY714" s="207"/>
      <c r="AZ714" s="207"/>
      <c r="BA714" s="207"/>
      <c r="BB714" s="207"/>
      <c r="BC714" s="207"/>
      <c r="BD714" s="207"/>
      <c r="BE714" s="207"/>
      <c r="BF714" s="207"/>
      <c r="BG714" s="300"/>
      <c r="BH714" s="300"/>
      <c r="BI714" s="299"/>
      <c r="BJ714" s="246"/>
      <c r="BK714" s="255"/>
      <c r="BL714" s="213"/>
      <c r="BM714" s="213"/>
      <c r="BN714" s="322"/>
      <c r="BO714" s="321"/>
      <c r="BY714" s="254"/>
      <c r="DN714" s="284"/>
      <c r="DO714" s="283"/>
      <c r="DP714" s="278"/>
      <c r="DQ714" s="282"/>
      <c r="DR714" s="281"/>
      <c r="DS714" s="280"/>
      <c r="DT714" s="279"/>
      <c r="DU714" s="278"/>
      <c r="DV714" s="194"/>
    </row>
    <row r="715" spans="1:126" ht="18.75">
      <c r="A715" s="322"/>
      <c r="B715" s="226" t="s">
        <v>10172</v>
      </c>
      <c r="C715" s="226" t="s">
        <v>10171</v>
      </c>
      <c r="D715" s="225" t="s">
        <v>10170</v>
      </c>
      <c r="E715" s="224" t="str">
        <f t="shared" si="67"/>
        <v>723681</v>
      </c>
      <c r="F715" s="322" t="s">
        <v>1154</v>
      </c>
      <c r="G715" s="220" t="s">
        <v>10163</v>
      </c>
      <c r="H715" s="223" t="s">
        <v>10162</v>
      </c>
      <c r="I715" s="223" t="s">
        <v>7441</v>
      </c>
      <c r="J715" s="225">
        <v>1</v>
      </c>
      <c r="K715" s="302">
        <v>14000</v>
      </c>
      <c r="L715" s="232">
        <f t="shared" si="63"/>
        <v>15400.000000000002</v>
      </c>
      <c r="M715" s="351" t="s">
        <v>1434</v>
      </c>
      <c r="N715" s="229"/>
      <c r="O715" s="229"/>
      <c r="P715" s="245"/>
      <c r="Q715" s="312"/>
      <c r="R715" s="382"/>
      <c r="S715" s="242"/>
      <c r="T715" s="618" t="s">
        <v>7616</v>
      </c>
      <c r="U715" s="303"/>
      <c r="V715" s="303"/>
      <c r="W715" s="303"/>
      <c r="X715" s="303"/>
      <c r="Y715" s="618"/>
      <c r="Z715" s="303"/>
      <c r="AA715" s="303"/>
      <c r="AB715" s="303"/>
      <c r="AC715" s="303"/>
      <c r="AD715" s="311"/>
      <c r="AE715" s="311"/>
      <c r="AF715" s="311"/>
      <c r="AG715" s="311"/>
      <c r="AH715" s="311"/>
      <c r="AJ715" s="286"/>
      <c r="AK715" s="213"/>
      <c r="AL715" s="311"/>
      <c r="AM715" s="311"/>
      <c r="AN715" s="311"/>
      <c r="AO715" s="311"/>
      <c r="AP715" s="229"/>
      <c r="AQ715" s="310"/>
      <c r="AR715" s="207"/>
      <c r="AS715" s="207"/>
      <c r="AT715" s="207"/>
      <c r="AU715" s="207"/>
      <c r="AV715" s="207"/>
      <c r="AW715" s="207"/>
      <c r="AX715" s="207"/>
      <c r="AY715" s="207"/>
      <c r="AZ715" s="207"/>
      <c r="BA715" s="207"/>
      <c r="BB715" s="207"/>
      <c r="BC715" s="207"/>
      <c r="BD715" s="207"/>
      <c r="BE715" s="207"/>
      <c r="BF715" s="207"/>
      <c r="BG715" s="300"/>
      <c r="BH715" s="300"/>
      <c r="BI715" s="299"/>
      <c r="BJ715" s="246"/>
      <c r="BK715" s="255"/>
      <c r="BL715" s="213"/>
      <c r="BM715" s="213"/>
      <c r="BN715" s="322"/>
      <c r="BO715" s="321"/>
      <c r="BY715" s="254"/>
      <c r="DN715" s="284"/>
      <c r="DO715" s="283"/>
      <c r="DP715" s="278"/>
      <c r="DQ715" s="282"/>
      <c r="DR715" s="281"/>
      <c r="DS715" s="280"/>
      <c r="DT715" s="279"/>
      <c r="DU715" s="278"/>
      <c r="DV715" s="194"/>
    </row>
    <row r="716" spans="1:126" ht="18.75">
      <c r="A716" s="322"/>
      <c r="B716" s="226" t="s">
        <v>10169</v>
      </c>
      <c r="C716" s="226" t="s">
        <v>10168</v>
      </c>
      <c r="D716" s="225" t="s">
        <v>10167</v>
      </c>
      <c r="E716" s="224" t="str">
        <f t="shared" si="67"/>
        <v>723667</v>
      </c>
      <c r="F716" s="322" t="s">
        <v>1154</v>
      </c>
      <c r="G716" s="220" t="s">
        <v>10163</v>
      </c>
      <c r="H716" s="223" t="s">
        <v>10162</v>
      </c>
      <c r="I716" s="223" t="s">
        <v>7437</v>
      </c>
      <c r="J716" s="225">
        <v>1</v>
      </c>
      <c r="K716" s="302">
        <v>14000</v>
      </c>
      <c r="L716" s="232">
        <f t="shared" si="63"/>
        <v>15400.000000000002</v>
      </c>
      <c r="M716" s="351" t="s">
        <v>1434</v>
      </c>
      <c r="N716" s="229"/>
      <c r="O716" s="229"/>
      <c r="P716" s="245"/>
      <c r="Q716" s="312"/>
      <c r="R716" s="382"/>
      <c r="S716" s="242"/>
      <c r="T716" s="618" t="s">
        <v>7616</v>
      </c>
      <c r="U716" s="303"/>
      <c r="V716" s="303"/>
      <c r="W716" s="303"/>
      <c r="X716" s="303"/>
      <c r="Y716" s="618"/>
      <c r="Z716" s="303"/>
      <c r="AA716" s="303"/>
      <c r="AB716" s="303"/>
      <c r="AC716" s="303"/>
      <c r="AD716" s="311"/>
      <c r="AE716" s="311"/>
      <c r="AF716" s="311"/>
      <c r="AG716" s="311"/>
      <c r="AH716" s="311"/>
      <c r="AJ716" s="286"/>
      <c r="AK716" s="213"/>
      <c r="AL716" s="311"/>
      <c r="AM716" s="311"/>
      <c r="AN716" s="311"/>
      <c r="AO716" s="311"/>
      <c r="AP716" s="229"/>
      <c r="AQ716" s="310"/>
      <c r="AR716" s="207"/>
      <c r="AS716" s="207"/>
      <c r="AT716" s="207"/>
      <c r="AU716" s="207"/>
      <c r="AV716" s="207"/>
      <c r="AW716" s="207"/>
      <c r="AX716" s="207"/>
      <c r="AY716" s="207"/>
      <c r="AZ716" s="207"/>
      <c r="BA716" s="207"/>
      <c r="BB716" s="207"/>
      <c r="BC716" s="207"/>
      <c r="BD716" s="207"/>
      <c r="BE716" s="207"/>
      <c r="BF716" s="207"/>
      <c r="BG716" s="300"/>
      <c r="BH716" s="300"/>
      <c r="BI716" s="299"/>
      <c r="BJ716" s="246"/>
      <c r="BK716" s="255"/>
      <c r="BL716" s="213"/>
      <c r="BM716" s="213"/>
      <c r="BN716" s="322"/>
      <c r="BO716" s="321"/>
      <c r="BY716" s="254"/>
      <c r="DN716" s="284"/>
      <c r="DO716" s="283"/>
      <c r="DP716" s="278"/>
      <c r="DQ716" s="282"/>
      <c r="DR716" s="281"/>
      <c r="DS716" s="280"/>
      <c r="DT716" s="279"/>
      <c r="DU716" s="278"/>
      <c r="DV716" s="194"/>
    </row>
    <row r="717" spans="1:126" ht="18.75">
      <c r="A717" s="322"/>
      <c r="B717" s="226" t="s">
        <v>10166</v>
      </c>
      <c r="C717" s="226" t="s">
        <v>10165</v>
      </c>
      <c r="D717" s="225" t="s">
        <v>10164</v>
      </c>
      <c r="E717" s="224" t="str">
        <f t="shared" si="67"/>
        <v>723574</v>
      </c>
      <c r="F717" s="322" t="s">
        <v>1154</v>
      </c>
      <c r="G717" s="220" t="s">
        <v>10163</v>
      </c>
      <c r="H717" s="223" t="s">
        <v>10162</v>
      </c>
      <c r="I717" s="223" t="s">
        <v>7431</v>
      </c>
      <c r="J717" s="225">
        <v>1</v>
      </c>
      <c r="K717" s="302">
        <v>14000</v>
      </c>
      <c r="L717" s="232">
        <f t="shared" si="63"/>
        <v>15400.000000000002</v>
      </c>
      <c r="M717" s="351" t="s">
        <v>1434</v>
      </c>
      <c r="N717" s="229"/>
      <c r="O717" s="229"/>
      <c r="P717" s="245"/>
      <c r="Q717" s="312"/>
      <c r="R717" s="382"/>
      <c r="S717" s="242"/>
      <c r="T717" s="618" t="s">
        <v>10144</v>
      </c>
      <c r="U717" s="303"/>
      <c r="V717" s="303"/>
      <c r="W717" s="303"/>
      <c r="X717" s="303"/>
      <c r="Y717" s="618"/>
      <c r="Z717" s="303"/>
      <c r="AA717" s="303"/>
      <c r="AB717" s="303"/>
      <c r="AC717" s="303"/>
      <c r="AD717" s="311"/>
      <c r="AE717" s="311"/>
      <c r="AF717" s="311"/>
      <c r="AG717" s="311"/>
      <c r="AH717" s="311"/>
      <c r="AJ717" s="286"/>
      <c r="AK717" s="213"/>
      <c r="AL717" s="311"/>
      <c r="AM717" s="311"/>
      <c r="AN717" s="311"/>
      <c r="AO717" s="311"/>
      <c r="AP717" s="229"/>
      <c r="AQ717" s="310"/>
      <c r="AR717" s="207"/>
      <c r="AS717" s="207"/>
      <c r="AT717" s="207"/>
      <c r="AU717" s="207"/>
      <c r="AV717" s="207"/>
      <c r="AW717" s="207"/>
      <c r="AX717" s="207"/>
      <c r="AY717" s="207"/>
      <c r="AZ717" s="207"/>
      <c r="BA717" s="207"/>
      <c r="BB717" s="207"/>
      <c r="BC717" s="207"/>
      <c r="BD717" s="207"/>
      <c r="BE717" s="207"/>
      <c r="BF717" s="207"/>
      <c r="BG717" s="300"/>
      <c r="BH717" s="300"/>
      <c r="BI717" s="299"/>
      <c r="BJ717" s="246"/>
      <c r="BK717" s="255"/>
      <c r="BL717" s="213"/>
      <c r="BM717" s="213"/>
      <c r="BN717" s="322"/>
      <c r="BO717" s="321"/>
      <c r="BY717" s="254"/>
      <c r="DN717" s="284"/>
      <c r="DO717" s="283"/>
      <c r="DP717" s="278"/>
      <c r="DQ717" s="282"/>
      <c r="DR717" s="281"/>
      <c r="DS717" s="280"/>
      <c r="DT717" s="279"/>
      <c r="DU717" s="278"/>
      <c r="DV717" s="194"/>
    </row>
    <row r="718" spans="1:126" ht="18.75">
      <c r="A718" s="322"/>
      <c r="B718" s="226" t="s">
        <v>10161</v>
      </c>
      <c r="C718" s="226" t="s">
        <v>10160</v>
      </c>
      <c r="D718" s="225" t="s">
        <v>10159</v>
      </c>
      <c r="E718" s="224" t="str">
        <f t="shared" si="67"/>
        <v>723711</v>
      </c>
      <c r="F718" s="322" t="s">
        <v>1154</v>
      </c>
      <c r="G718" s="220" t="s">
        <v>10152</v>
      </c>
      <c r="H718" s="223" t="s">
        <v>10151</v>
      </c>
      <c r="I718" s="223" t="s">
        <v>7441</v>
      </c>
      <c r="J718" s="225">
        <v>1</v>
      </c>
      <c r="K718" s="302">
        <v>14000</v>
      </c>
      <c r="L718" s="232">
        <f t="shared" si="63"/>
        <v>15400.000000000002</v>
      </c>
      <c r="M718" s="351" t="s">
        <v>1434</v>
      </c>
      <c r="N718" s="229"/>
      <c r="O718" s="229"/>
      <c r="P718" s="245"/>
      <c r="Q718" s="312"/>
      <c r="R718" s="382"/>
      <c r="S718" s="242"/>
      <c r="T718" s="618" t="s">
        <v>10144</v>
      </c>
      <c r="U718" s="303"/>
      <c r="V718" s="303"/>
      <c r="W718" s="303"/>
      <c r="X718" s="303"/>
      <c r="Y718" s="618"/>
      <c r="Z718" s="303"/>
      <c r="AA718" s="303"/>
      <c r="AB718" s="303"/>
      <c r="AC718" s="303"/>
      <c r="AD718" s="311"/>
      <c r="AE718" s="311"/>
      <c r="AF718" s="311"/>
      <c r="AG718" s="311"/>
      <c r="AH718" s="311"/>
      <c r="AJ718" s="286"/>
      <c r="AK718" s="213"/>
      <c r="AL718" s="311"/>
      <c r="AM718" s="311"/>
      <c r="AN718" s="311"/>
      <c r="AO718" s="311"/>
      <c r="AP718" s="229"/>
      <c r="AQ718" s="310"/>
      <c r="AR718" s="207"/>
      <c r="AS718" s="207"/>
      <c r="AT718" s="207"/>
      <c r="AU718" s="207"/>
      <c r="AV718" s="207"/>
      <c r="AW718" s="207"/>
      <c r="AX718" s="207"/>
      <c r="AY718" s="207"/>
      <c r="AZ718" s="207"/>
      <c r="BA718" s="207"/>
      <c r="BB718" s="207"/>
      <c r="BC718" s="207"/>
      <c r="BD718" s="207"/>
      <c r="BE718" s="207"/>
      <c r="BF718" s="207"/>
      <c r="BG718" s="300"/>
      <c r="BH718" s="300"/>
      <c r="BI718" s="299"/>
      <c r="BJ718" s="246"/>
      <c r="BK718" s="255"/>
      <c r="BL718" s="213"/>
      <c r="BM718" s="213"/>
      <c r="BN718" s="322"/>
      <c r="BO718" s="321"/>
      <c r="BY718" s="254"/>
      <c r="DN718" s="284"/>
      <c r="DO718" s="283"/>
      <c r="DP718" s="278"/>
      <c r="DQ718" s="282"/>
      <c r="DR718" s="281"/>
      <c r="DS718" s="280"/>
      <c r="DT718" s="279"/>
      <c r="DU718" s="278"/>
      <c r="DV718" s="194"/>
    </row>
    <row r="719" spans="1:126" ht="18.75">
      <c r="A719" s="322"/>
      <c r="B719" s="226" t="s">
        <v>10158</v>
      </c>
      <c r="C719" s="226" t="s">
        <v>10157</v>
      </c>
      <c r="D719" s="225" t="s">
        <v>10156</v>
      </c>
      <c r="E719" s="224" t="str">
        <f t="shared" si="67"/>
        <v>723698</v>
      </c>
      <c r="F719" s="322" t="s">
        <v>1154</v>
      </c>
      <c r="G719" s="220" t="s">
        <v>10152</v>
      </c>
      <c r="H719" s="223" t="s">
        <v>10151</v>
      </c>
      <c r="I719" s="223" t="s">
        <v>7437</v>
      </c>
      <c r="J719" s="225">
        <v>1</v>
      </c>
      <c r="K719" s="302">
        <v>14000</v>
      </c>
      <c r="L719" s="232">
        <f t="shared" si="63"/>
        <v>15400.000000000002</v>
      </c>
      <c r="M719" s="351" t="s">
        <v>1434</v>
      </c>
      <c r="N719" s="229"/>
      <c r="O719" s="229"/>
      <c r="P719" s="245"/>
      <c r="Q719" s="312"/>
      <c r="R719" s="382"/>
      <c r="S719" s="242"/>
      <c r="T719" s="618" t="s">
        <v>10144</v>
      </c>
      <c r="U719" s="303"/>
      <c r="V719" s="303"/>
      <c r="W719" s="303"/>
      <c r="X719" s="303"/>
      <c r="Y719" s="618"/>
      <c r="Z719" s="303"/>
      <c r="AA719" s="303"/>
      <c r="AB719" s="303"/>
      <c r="AC719" s="303"/>
      <c r="AD719" s="311"/>
      <c r="AE719" s="311"/>
      <c r="AF719" s="311"/>
      <c r="AG719" s="311"/>
      <c r="AH719" s="311"/>
      <c r="AJ719" s="286"/>
      <c r="AK719" s="213"/>
      <c r="AL719" s="311"/>
      <c r="AM719" s="311"/>
      <c r="AN719" s="311"/>
      <c r="AO719" s="311"/>
      <c r="AP719" s="229"/>
      <c r="AQ719" s="310"/>
      <c r="AR719" s="207"/>
      <c r="AS719" s="207"/>
      <c r="AT719" s="207"/>
      <c r="AU719" s="207"/>
      <c r="AV719" s="207"/>
      <c r="AW719" s="207"/>
      <c r="AX719" s="207"/>
      <c r="AY719" s="207"/>
      <c r="AZ719" s="207"/>
      <c r="BA719" s="207"/>
      <c r="BB719" s="207"/>
      <c r="BC719" s="207"/>
      <c r="BD719" s="207"/>
      <c r="BE719" s="207"/>
      <c r="BF719" s="207"/>
      <c r="BG719" s="300"/>
      <c r="BH719" s="300"/>
      <c r="BI719" s="299"/>
      <c r="BJ719" s="246"/>
      <c r="BK719" s="255"/>
      <c r="BL719" s="213"/>
      <c r="BM719" s="213"/>
      <c r="BN719" s="322"/>
      <c r="BO719" s="321"/>
      <c r="BY719" s="254"/>
      <c r="DN719" s="284"/>
      <c r="DO719" s="283"/>
      <c r="DP719" s="278"/>
      <c r="DQ719" s="282"/>
      <c r="DR719" s="281"/>
      <c r="DS719" s="280"/>
      <c r="DT719" s="279"/>
      <c r="DU719" s="278"/>
      <c r="DV719" s="194"/>
    </row>
    <row r="720" spans="1:126" ht="18.75">
      <c r="A720" s="322"/>
      <c r="B720" s="226" t="s">
        <v>10155</v>
      </c>
      <c r="C720" s="226" t="s">
        <v>10154</v>
      </c>
      <c r="D720" s="225" t="s">
        <v>10153</v>
      </c>
      <c r="E720" s="224" t="str">
        <f t="shared" si="67"/>
        <v>723704</v>
      </c>
      <c r="F720" s="322" t="s">
        <v>1154</v>
      </c>
      <c r="G720" s="220" t="s">
        <v>10152</v>
      </c>
      <c r="H720" s="223" t="s">
        <v>10151</v>
      </c>
      <c r="I720" s="223" t="s">
        <v>7431</v>
      </c>
      <c r="J720" s="225">
        <v>1</v>
      </c>
      <c r="K720" s="302">
        <v>14000</v>
      </c>
      <c r="L720" s="232">
        <f t="shared" ref="L720:L783" si="68">K720*1.1</f>
        <v>15400.000000000002</v>
      </c>
      <c r="M720" s="379" t="s">
        <v>1434</v>
      </c>
      <c r="N720" s="229"/>
      <c r="O720" s="229"/>
      <c r="P720" s="245"/>
      <c r="Q720" s="312"/>
      <c r="R720" s="382"/>
      <c r="S720" s="242"/>
      <c r="T720" s="618" t="s">
        <v>10144</v>
      </c>
      <c r="U720" s="303"/>
      <c r="V720" s="303"/>
      <c r="W720" s="303"/>
      <c r="X720" s="303"/>
      <c r="Y720" s="618"/>
      <c r="Z720" s="303"/>
      <c r="AA720" s="303"/>
      <c r="AB720" s="303"/>
      <c r="AC720" s="303"/>
      <c r="AD720" s="311"/>
      <c r="AE720" s="311"/>
      <c r="AF720" s="311"/>
      <c r="AG720" s="311"/>
      <c r="AH720" s="311"/>
      <c r="AJ720" s="286"/>
      <c r="AK720" s="213"/>
      <c r="AL720" s="311"/>
      <c r="AM720" s="311"/>
      <c r="AN720" s="311"/>
      <c r="AO720" s="311"/>
      <c r="AP720" s="229"/>
      <c r="AQ720" s="310"/>
      <c r="AR720" s="207"/>
      <c r="AS720" s="207"/>
      <c r="AT720" s="207"/>
      <c r="AU720" s="207"/>
      <c r="AV720" s="207"/>
      <c r="AW720" s="207"/>
      <c r="AX720" s="207"/>
      <c r="AY720" s="207"/>
      <c r="AZ720" s="207"/>
      <c r="BA720" s="207"/>
      <c r="BB720" s="207"/>
      <c r="BC720" s="207"/>
      <c r="BD720" s="207"/>
      <c r="BE720" s="207"/>
      <c r="BF720" s="207"/>
      <c r="BG720" s="300"/>
      <c r="BH720" s="300"/>
      <c r="BI720" s="299"/>
      <c r="BJ720" s="246"/>
      <c r="BK720" s="255"/>
      <c r="BL720" s="213"/>
      <c r="BM720" s="213"/>
      <c r="BN720" s="322"/>
      <c r="BO720" s="321"/>
      <c r="BY720" s="254"/>
      <c r="DN720" s="284"/>
      <c r="DO720" s="283"/>
      <c r="DP720" s="278"/>
      <c r="DQ720" s="282"/>
      <c r="DR720" s="281"/>
      <c r="DS720" s="280"/>
      <c r="DT720" s="279"/>
      <c r="DU720" s="278"/>
      <c r="DV720" s="194"/>
    </row>
    <row r="721" spans="1:126" ht="18.75">
      <c r="A721" s="322"/>
      <c r="B721" s="226" t="s">
        <v>10150</v>
      </c>
      <c r="C721" s="226" t="s">
        <v>10149</v>
      </c>
      <c r="D721" s="225" t="s">
        <v>10148</v>
      </c>
      <c r="E721" s="224" t="str">
        <f t="shared" si="67"/>
        <v>723742</v>
      </c>
      <c r="F721" s="322" t="s">
        <v>1154</v>
      </c>
      <c r="G721" s="220" t="s">
        <v>10140</v>
      </c>
      <c r="H721" s="223" t="s">
        <v>10096</v>
      </c>
      <c r="I721" s="223" t="s">
        <v>7441</v>
      </c>
      <c r="J721" s="225">
        <v>1</v>
      </c>
      <c r="K721" s="302">
        <v>14000</v>
      </c>
      <c r="L721" s="232">
        <f t="shared" si="68"/>
        <v>15400.000000000002</v>
      </c>
      <c r="M721" s="351" t="s">
        <v>1434</v>
      </c>
      <c r="N721" s="229"/>
      <c r="O721" s="229"/>
      <c r="P721" s="245"/>
      <c r="Q721" s="312"/>
      <c r="R721" s="382"/>
      <c r="S721" s="242"/>
      <c r="T721" s="618" t="s">
        <v>10144</v>
      </c>
      <c r="U721" s="303"/>
      <c r="V721" s="303"/>
      <c r="W721" s="303"/>
      <c r="X721" s="303"/>
      <c r="Y721" s="618"/>
      <c r="Z721" s="303"/>
      <c r="AA721" s="303"/>
      <c r="AB721" s="303"/>
      <c r="AC721" s="303"/>
      <c r="AD721" s="311"/>
      <c r="AE721" s="311"/>
      <c r="AF721" s="311"/>
      <c r="AG721" s="311"/>
      <c r="AH721" s="311"/>
      <c r="AJ721" s="286"/>
      <c r="AK721" s="213"/>
      <c r="AL721" s="311"/>
      <c r="AM721" s="311"/>
      <c r="AN721" s="311"/>
      <c r="AO721" s="311"/>
      <c r="AP721" s="229"/>
      <c r="AQ721" s="310"/>
      <c r="AR721" s="207"/>
      <c r="AS721" s="207"/>
      <c r="AT721" s="207"/>
      <c r="AU721" s="207"/>
      <c r="AV721" s="207"/>
      <c r="AW721" s="207"/>
      <c r="AX721" s="207"/>
      <c r="AY721" s="207"/>
      <c r="AZ721" s="207"/>
      <c r="BA721" s="207"/>
      <c r="BB721" s="207"/>
      <c r="BC721" s="207"/>
      <c r="BD721" s="207"/>
      <c r="BE721" s="207"/>
      <c r="BF721" s="207"/>
      <c r="BG721" s="300"/>
      <c r="BH721" s="300"/>
      <c r="BI721" s="299"/>
      <c r="BJ721" s="246"/>
      <c r="BK721" s="255"/>
      <c r="BL721" s="213"/>
      <c r="BM721" s="213"/>
      <c r="BN721" s="322"/>
      <c r="BO721" s="321"/>
      <c r="BY721" s="254"/>
      <c r="DN721" s="284"/>
      <c r="DO721" s="283"/>
      <c r="DP721" s="278"/>
      <c r="DQ721" s="282"/>
      <c r="DR721" s="281"/>
      <c r="DS721" s="280"/>
      <c r="DT721" s="279"/>
      <c r="DU721" s="278"/>
      <c r="DV721" s="194"/>
    </row>
    <row r="722" spans="1:126" ht="18.75">
      <c r="A722" s="322"/>
      <c r="B722" s="226" t="s">
        <v>10147</v>
      </c>
      <c r="C722" s="226" t="s">
        <v>10146</v>
      </c>
      <c r="D722" s="225" t="s">
        <v>10145</v>
      </c>
      <c r="E722" s="224" t="str">
        <f t="shared" si="67"/>
        <v>723728</v>
      </c>
      <c r="F722" s="322" t="s">
        <v>1154</v>
      </c>
      <c r="G722" s="220" t="s">
        <v>10140</v>
      </c>
      <c r="H722" s="223" t="s">
        <v>10096</v>
      </c>
      <c r="I722" s="223" t="s">
        <v>7437</v>
      </c>
      <c r="J722" s="225">
        <v>1</v>
      </c>
      <c r="K722" s="302">
        <v>14000</v>
      </c>
      <c r="L722" s="232">
        <f t="shared" si="68"/>
        <v>15400.000000000002</v>
      </c>
      <c r="M722" s="351" t="s">
        <v>1434</v>
      </c>
      <c r="N722" s="229"/>
      <c r="O722" s="229"/>
      <c r="P722" s="245"/>
      <c r="Q722" s="312"/>
      <c r="R722" s="382"/>
      <c r="S722" s="242"/>
      <c r="T722" s="618" t="s">
        <v>10144</v>
      </c>
      <c r="U722" s="303"/>
      <c r="V722" s="303"/>
      <c r="W722" s="303"/>
      <c r="X722" s="303"/>
      <c r="Y722" s="618"/>
      <c r="Z722" s="303"/>
      <c r="AA722" s="303"/>
      <c r="AB722" s="303"/>
      <c r="AC722" s="303"/>
      <c r="AD722" s="311"/>
      <c r="AE722" s="311"/>
      <c r="AF722" s="311"/>
      <c r="AG722" s="311"/>
      <c r="AH722" s="311"/>
      <c r="AJ722" s="286"/>
      <c r="AK722" s="213"/>
      <c r="AL722" s="311"/>
      <c r="AM722" s="311"/>
      <c r="AN722" s="311"/>
      <c r="AO722" s="311"/>
      <c r="AP722" s="229"/>
      <c r="AQ722" s="310"/>
      <c r="AR722" s="207"/>
      <c r="AS722" s="207"/>
      <c r="AT722" s="207"/>
      <c r="AU722" s="207"/>
      <c r="AV722" s="207"/>
      <c r="AW722" s="207"/>
      <c r="AX722" s="207"/>
      <c r="AY722" s="207"/>
      <c r="AZ722" s="207"/>
      <c r="BA722" s="207"/>
      <c r="BB722" s="207"/>
      <c r="BC722" s="207"/>
      <c r="BD722" s="207"/>
      <c r="BE722" s="207"/>
      <c r="BF722" s="207"/>
      <c r="BG722" s="300"/>
      <c r="BH722" s="300"/>
      <c r="BI722" s="299"/>
      <c r="BJ722" s="246"/>
      <c r="BK722" s="255"/>
      <c r="BL722" s="213"/>
      <c r="BM722" s="213"/>
      <c r="BN722" s="322"/>
      <c r="BO722" s="321"/>
      <c r="BY722" s="254"/>
      <c r="DN722" s="284"/>
      <c r="DO722" s="283"/>
      <c r="DP722" s="278"/>
      <c r="DQ722" s="282"/>
      <c r="DR722" s="281"/>
      <c r="DS722" s="280"/>
      <c r="DT722" s="279"/>
      <c r="DU722" s="278"/>
      <c r="DV722" s="194"/>
    </row>
    <row r="723" spans="1:126" ht="18.75">
      <c r="A723" s="322"/>
      <c r="B723" s="226" t="s">
        <v>10143</v>
      </c>
      <c r="C723" s="226" t="s">
        <v>10142</v>
      </c>
      <c r="D723" s="225" t="s">
        <v>10141</v>
      </c>
      <c r="E723" s="224" t="str">
        <f t="shared" si="67"/>
        <v>723735</v>
      </c>
      <c r="F723" s="322" t="s">
        <v>1154</v>
      </c>
      <c r="G723" s="220" t="s">
        <v>10140</v>
      </c>
      <c r="H723" s="223" t="s">
        <v>10096</v>
      </c>
      <c r="I723" s="223" t="s">
        <v>7431</v>
      </c>
      <c r="J723" s="225">
        <v>1</v>
      </c>
      <c r="K723" s="302">
        <v>14000</v>
      </c>
      <c r="L723" s="232">
        <f t="shared" si="68"/>
        <v>15400.000000000002</v>
      </c>
      <c r="M723" s="351" t="s">
        <v>1434</v>
      </c>
      <c r="N723" s="229"/>
      <c r="O723" s="229"/>
      <c r="P723" s="245"/>
      <c r="Q723" s="312"/>
      <c r="R723" s="382"/>
      <c r="S723" s="242"/>
      <c r="T723" s="618" t="s">
        <v>7616</v>
      </c>
      <c r="U723" s="303"/>
      <c r="V723" s="303"/>
      <c r="W723" s="303"/>
      <c r="X723" s="303"/>
      <c r="Y723" s="618"/>
      <c r="Z723" s="303"/>
      <c r="AA723" s="303"/>
      <c r="AB723" s="303"/>
      <c r="AC723" s="303"/>
      <c r="AD723" s="311"/>
      <c r="AE723" s="311"/>
      <c r="AF723" s="311"/>
      <c r="AG723" s="311"/>
      <c r="AH723" s="311"/>
      <c r="AJ723" s="286"/>
      <c r="AK723" s="213"/>
      <c r="AL723" s="311"/>
      <c r="AM723" s="311"/>
      <c r="AN723" s="311"/>
      <c r="AO723" s="311"/>
      <c r="AP723" s="229"/>
      <c r="AQ723" s="310"/>
      <c r="AR723" s="207"/>
      <c r="AS723" s="207"/>
      <c r="AT723" s="207"/>
      <c r="AU723" s="207"/>
      <c r="AV723" s="207"/>
      <c r="AW723" s="207"/>
      <c r="AX723" s="207"/>
      <c r="AY723" s="207"/>
      <c r="AZ723" s="207"/>
      <c r="BA723" s="207"/>
      <c r="BB723" s="207"/>
      <c r="BC723" s="207"/>
      <c r="BD723" s="207"/>
      <c r="BE723" s="207"/>
      <c r="BF723" s="207"/>
      <c r="BG723" s="300"/>
      <c r="BH723" s="300"/>
      <c r="BI723" s="299"/>
      <c r="BJ723" s="246"/>
      <c r="BK723" s="255"/>
      <c r="BL723" s="213"/>
      <c r="BM723" s="213"/>
      <c r="BN723" s="322"/>
      <c r="BO723" s="321"/>
      <c r="BY723" s="254"/>
      <c r="DN723" s="284"/>
      <c r="DO723" s="283"/>
      <c r="DP723" s="278"/>
      <c r="DQ723" s="282"/>
      <c r="DR723" s="281"/>
      <c r="DS723" s="280"/>
      <c r="DT723" s="279"/>
      <c r="DU723" s="278"/>
      <c r="DV723" s="194"/>
    </row>
    <row r="724" spans="1:126" ht="18.75">
      <c r="A724" s="322"/>
      <c r="B724" s="226" t="s">
        <v>10139</v>
      </c>
      <c r="C724" s="226" t="s">
        <v>10138</v>
      </c>
      <c r="D724" s="225" t="s">
        <v>10137</v>
      </c>
      <c r="E724" s="224" t="str">
        <f t="shared" si="67"/>
        <v>723773</v>
      </c>
      <c r="F724" s="322" t="s">
        <v>1154</v>
      </c>
      <c r="G724" s="220" t="s">
        <v>10130</v>
      </c>
      <c r="H724" s="223" t="s">
        <v>10096</v>
      </c>
      <c r="I724" s="223" t="s">
        <v>7441</v>
      </c>
      <c r="J724" s="225">
        <v>1</v>
      </c>
      <c r="K724" s="302">
        <v>14000</v>
      </c>
      <c r="L724" s="232">
        <f t="shared" si="68"/>
        <v>15400.000000000002</v>
      </c>
      <c r="M724" s="351" t="s">
        <v>1434</v>
      </c>
      <c r="N724" s="229"/>
      <c r="O724" s="229"/>
      <c r="P724" s="245"/>
      <c r="Q724" s="312"/>
      <c r="R724" s="382"/>
      <c r="S724" s="242"/>
      <c r="T724" s="618" t="s">
        <v>7616</v>
      </c>
      <c r="U724" s="303"/>
      <c r="V724" s="303"/>
      <c r="W724" s="303"/>
      <c r="X724" s="303"/>
      <c r="Y724" s="618"/>
      <c r="Z724" s="303"/>
      <c r="AA724" s="303"/>
      <c r="AB724" s="303"/>
      <c r="AC724" s="303"/>
      <c r="AD724" s="311"/>
      <c r="AE724" s="311"/>
      <c r="AF724" s="311"/>
      <c r="AG724" s="311"/>
      <c r="AH724" s="311"/>
      <c r="AJ724" s="286"/>
      <c r="AK724" s="213"/>
      <c r="AL724" s="311"/>
      <c r="AM724" s="311"/>
      <c r="AN724" s="311"/>
      <c r="AO724" s="311"/>
      <c r="AP724" s="229"/>
      <c r="AQ724" s="310"/>
      <c r="AR724" s="207"/>
      <c r="AS724" s="207"/>
      <c r="AT724" s="207"/>
      <c r="AU724" s="207"/>
      <c r="AV724" s="207"/>
      <c r="AW724" s="207"/>
      <c r="AX724" s="207"/>
      <c r="AY724" s="207"/>
      <c r="AZ724" s="207"/>
      <c r="BA724" s="207"/>
      <c r="BB724" s="207"/>
      <c r="BC724" s="207"/>
      <c r="BD724" s="207"/>
      <c r="BE724" s="207"/>
      <c r="BF724" s="207"/>
      <c r="BG724" s="300"/>
      <c r="BH724" s="300"/>
      <c r="BI724" s="299"/>
      <c r="BJ724" s="246"/>
      <c r="BK724" s="255"/>
      <c r="BL724" s="213"/>
      <c r="BM724" s="213"/>
      <c r="BN724" s="322"/>
      <c r="BO724" s="321"/>
      <c r="BY724" s="254"/>
      <c r="DN724" s="284"/>
      <c r="DO724" s="283"/>
      <c r="DP724" s="278"/>
      <c r="DQ724" s="282"/>
      <c r="DR724" s="281"/>
      <c r="DS724" s="280"/>
      <c r="DT724" s="279"/>
      <c r="DU724" s="278"/>
      <c r="DV724" s="194"/>
    </row>
    <row r="725" spans="1:126" ht="18.75">
      <c r="A725" s="322"/>
      <c r="B725" s="226" t="s">
        <v>10136</v>
      </c>
      <c r="C725" s="226" t="s">
        <v>10135</v>
      </c>
      <c r="D725" s="225" t="s">
        <v>10134</v>
      </c>
      <c r="E725" s="224" t="str">
        <f t="shared" si="67"/>
        <v>723759</v>
      </c>
      <c r="F725" s="322" t="s">
        <v>1154</v>
      </c>
      <c r="G725" s="220" t="s">
        <v>10130</v>
      </c>
      <c r="H725" s="223" t="s">
        <v>10096</v>
      </c>
      <c r="I725" s="223" t="s">
        <v>7437</v>
      </c>
      <c r="J725" s="225">
        <v>1</v>
      </c>
      <c r="K725" s="302">
        <v>14000</v>
      </c>
      <c r="L725" s="232">
        <f t="shared" si="68"/>
        <v>15400.000000000002</v>
      </c>
      <c r="M725" s="351" t="s">
        <v>1434</v>
      </c>
      <c r="N725" s="229"/>
      <c r="O725" s="229"/>
      <c r="P725" s="245"/>
      <c r="Q725" s="312"/>
      <c r="R725" s="382"/>
      <c r="S725" s="242"/>
      <c r="T725" s="618" t="s">
        <v>7616</v>
      </c>
      <c r="U725" s="303"/>
      <c r="V725" s="303"/>
      <c r="W725" s="303"/>
      <c r="X725" s="303"/>
      <c r="Y725" s="618"/>
      <c r="Z725" s="303"/>
      <c r="AA725" s="303"/>
      <c r="AB725" s="303"/>
      <c r="AC725" s="303"/>
      <c r="AD725" s="311"/>
      <c r="AE725" s="311"/>
      <c r="AF725" s="311"/>
      <c r="AG725" s="311"/>
      <c r="AH725" s="311"/>
      <c r="AJ725" s="286"/>
      <c r="AK725" s="213"/>
      <c r="AL725" s="311"/>
      <c r="AM725" s="311"/>
      <c r="AN725" s="311"/>
      <c r="AO725" s="311"/>
      <c r="AP725" s="229"/>
      <c r="AQ725" s="310"/>
      <c r="AR725" s="207"/>
      <c r="AS725" s="207"/>
      <c r="AT725" s="207"/>
      <c r="AU725" s="207"/>
      <c r="AV725" s="207"/>
      <c r="AW725" s="207"/>
      <c r="AX725" s="207"/>
      <c r="AY725" s="207"/>
      <c r="AZ725" s="207"/>
      <c r="BA725" s="207"/>
      <c r="BB725" s="207"/>
      <c r="BC725" s="207"/>
      <c r="BD725" s="207"/>
      <c r="BE725" s="207"/>
      <c r="BF725" s="207"/>
      <c r="BG725" s="300"/>
      <c r="BH725" s="300"/>
      <c r="BI725" s="299"/>
      <c r="BJ725" s="246"/>
      <c r="BK725" s="255"/>
      <c r="BL725" s="213"/>
      <c r="BM725" s="213"/>
      <c r="BN725" s="322"/>
      <c r="BO725" s="321"/>
      <c r="BY725" s="254"/>
      <c r="DN725" s="284"/>
      <c r="DO725" s="283"/>
      <c r="DP725" s="278"/>
      <c r="DQ725" s="282"/>
      <c r="DR725" s="281"/>
      <c r="DS725" s="280"/>
      <c r="DT725" s="279"/>
      <c r="DU725" s="278"/>
      <c r="DV725" s="194"/>
    </row>
    <row r="726" spans="1:126" ht="18.75">
      <c r="A726" s="322"/>
      <c r="B726" s="226" t="s">
        <v>10133</v>
      </c>
      <c r="C726" s="226" t="s">
        <v>10132</v>
      </c>
      <c r="D726" s="225" t="s">
        <v>10131</v>
      </c>
      <c r="E726" s="224" t="str">
        <f t="shared" si="67"/>
        <v>723766</v>
      </c>
      <c r="F726" s="322" t="s">
        <v>1154</v>
      </c>
      <c r="G726" s="220" t="s">
        <v>10130</v>
      </c>
      <c r="H726" s="223" t="s">
        <v>10096</v>
      </c>
      <c r="I726" s="223" t="s">
        <v>7431</v>
      </c>
      <c r="J726" s="225">
        <v>1</v>
      </c>
      <c r="K726" s="302">
        <v>14000</v>
      </c>
      <c r="L726" s="232">
        <f t="shared" si="68"/>
        <v>15400.000000000002</v>
      </c>
      <c r="M726" s="351" t="s">
        <v>1434</v>
      </c>
      <c r="N726" s="229"/>
      <c r="O726" s="229"/>
      <c r="P726" s="245"/>
      <c r="Q726" s="312"/>
      <c r="R726" s="382"/>
      <c r="S726" s="242"/>
      <c r="T726" s="618" t="s">
        <v>7616</v>
      </c>
      <c r="U726" s="303"/>
      <c r="V726" s="303"/>
      <c r="W726" s="303"/>
      <c r="X726" s="303"/>
      <c r="Y726" s="618"/>
      <c r="Z726" s="303"/>
      <c r="AA726" s="303"/>
      <c r="AB726" s="303"/>
      <c r="AC726" s="303"/>
      <c r="AD726" s="311"/>
      <c r="AE726" s="311"/>
      <c r="AF726" s="311"/>
      <c r="AG726" s="311"/>
      <c r="AH726" s="311"/>
      <c r="AJ726" s="286"/>
      <c r="AK726" s="213"/>
      <c r="AL726" s="311"/>
      <c r="AM726" s="311"/>
      <c r="AN726" s="311"/>
      <c r="AO726" s="311"/>
      <c r="AP726" s="229"/>
      <c r="AQ726" s="310"/>
      <c r="AR726" s="207"/>
      <c r="AS726" s="207"/>
      <c r="AT726" s="207"/>
      <c r="AU726" s="207"/>
      <c r="AV726" s="207"/>
      <c r="AW726" s="207"/>
      <c r="AX726" s="207"/>
      <c r="AY726" s="207"/>
      <c r="AZ726" s="207"/>
      <c r="BA726" s="207"/>
      <c r="BB726" s="207"/>
      <c r="BC726" s="207"/>
      <c r="BD726" s="207"/>
      <c r="BE726" s="207"/>
      <c r="BF726" s="207"/>
      <c r="BG726" s="300"/>
      <c r="BH726" s="300"/>
      <c r="BI726" s="299"/>
      <c r="BJ726" s="246"/>
      <c r="BK726" s="255"/>
      <c r="BL726" s="213"/>
      <c r="BM726" s="213"/>
      <c r="BN726" s="322"/>
      <c r="BO726" s="321"/>
      <c r="BY726" s="254"/>
      <c r="DN726" s="284"/>
      <c r="DO726" s="283"/>
      <c r="DP726" s="278"/>
      <c r="DQ726" s="282"/>
      <c r="DR726" s="281"/>
      <c r="DS726" s="280"/>
      <c r="DT726" s="279"/>
      <c r="DU726" s="278"/>
      <c r="DV726" s="194"/>
    </row>
    <row r="727" spans="1:126" ht="18.75">
      <c r="A727" s="322"/>
      <c r="B727" s="226" t="s">
        <v>10129</v>
      </c>
      <c r="C727" s="226" t="s">
        <v>10128</v>
      </c>
      <c r="D727" s="225" t="s">
        <v>10127</v>
      </c>
      <c r="E727" s="224" t="str">
        <f t="shared" si="67"/>
        <v>723803</v>
      </c>
      <c r="F727" s="322" t="s">
        <v>1154</v>
      </c>
      <c r="G727" s="220" t="s">
        <v>10120</v>
      </c>
      <c r="H727" s="223" t="s">
        <v>10119</v>
      </c>
      <c r="I727" s="223" t="s">
        <v>7441</v>
      </c>
      <c r="J727" s="225">
        <v>1</v>
      </c>
      <c r="K727" s="302">
        <v>14000</v>
      </c>
      <c r="L727" s="232">
        <f t="shared" si="68"/>
        <v>15400.000000000002</v>
      </c>
      <c r="M727" s="351" t="s">
        <v>1434</v>
      </c>
      <c r="N727" s="229"/>
      <c r="O727" s="229"/>
      <c r="P727" s="245"/>
      <c r="Q727" s="312"/>
      <c r="R727" s="382"/>
      <c r="S727" s="242"/>
      <c r="T727" s="618" t="s">
        <v>7616</v>
      </c>
      <c r="U727" s="303"/>
      <c r="V727" s="303"/>
      <c r="W727" s="303"/>
      <c r="X727" s="303"/>
      <c r="Y727" s="618"/>
      <c r="Z727" s="303"/>
      <c r="AA727" s="303"/>
      <c r="AB727" s="303"/>
      <c r="AC727" s="303"/>
      <c r="AD727" s="311"/>
      <c r="AE727" s="311"/>
      <c r="AF727" s="311"/>
      <c r="AG727" s="311"/>
      <c r="AH727" s="311"/>
      <c r="AJ727" s="286"/>
      <c r="AK727" s="213"/>
      <c r="AL727" s="311"/>
      <c r="AM727" s="311"/>
      <c r="AN727" s="311"/>
      <c r="AO727" s="311"/>
      <c r="AP727" s="229"/>
      <c r="AQ727" s="310"/>
      <c r="AR727" s="207"/>
      <c r="AS727" s="207"/>
      <c r="AT727" s="207"/>
      <c r="AU727" s="207"/>
      <c r="AV727" s="207"/>
      <c r="AW727" s="207"/>
      <c r="AX727" s="207"/>
      <c r="AY727" s="207"/>
      <c r="AZ727" s="207"/>
      <c r="BA727" s="207"/>
      <c r="BB727" s="207"/>
      <c r="BC727" s="207"/>
      <c r="BD727" s="207"/>
      <c r="BE727" s="207"/>
      <c r="BF727" s="207"/>
      <c r="BG727" s="300"/>
      <c r="BH727" s="300"/>
      <c r="BI727" s="299"/>
      <c r="BJ727" s="246"/>
      <c r="BK727" s="255"/>
      <c r="BL727" s="213"/>
      <c r="BM727" s="213"/>
      <c r="BN727" s="322"/>
      <c r="BO727" s="321"/>
      <c r="BY727" s="254"/>
      <c r="DN727" s="284"/>
      <c r="DO727" s="283"/>
      <c r="DP727" s="278"/>
      <c r="DQ727" s="282"/>
      <c r="DR727" s="281"/>
      <c r="DS727" s="280"/>
      <c r="DT727" s="279"/>
      <c r="DU727" s="278"/>
      <c r="DV727" s="194"/>
    </row>
    <row r="728" spans="1:126" ht="18.75">
      <c r="A728" s="322"/>
      <c r="B728" s="226" t="s">
        <v>10126</v>
      </c>
      <c r="C728" s="226" t="s">
        <v>10125</v>
      </c>
      <c r="D728" s="225" t="s">
        <v>10124</v>
      </c>
      <c r="E728" s="224" t="str">
        <f t="shared" si="67"/>
        <v>723780</v>
      </c>
      <c r="F728" s="322" t="s">
        <v>1154</v>
      </c>
      <c r="G728" s="220" t="s">
        <v>10120</v>
      </c>
      <c r="H728" s="223" t="s">
        <v>10119</v>
      </c>
      <c r="I728" s="223" t="s">
        <v>7437</v>
      </c>
      <c r="J728" s="225">
        <v>1</v>
      </c>
      <c r="K728" s="302">
        <v>14000</v>
      </c>
      <c r="L728" s="232">
        <f t="shared" si="68"/>
        <v>15400.000000000002</v>
      </c>
      <c r="M728" s="351" t="s">
        <v>1434</v>
      </c>
      <c r="N728" s="229"/>
      <c r="O728" s="229"/>
      <c r="P728" s="245"/>
      <c r="Q728" s="312"/>
      <c r="R728" s="382"/>
      <c r="S728" s="242"/>
      <c r="T728" s="618" t="s">
        <v>7616</v>
      </c>
      <c r="U728" s="303"/>
      <c r="V728" s="303"/>
      <c r="W728" s="303"/>
      <c r="X728" s="303"/>
      <c r="Y728" s="618"/>
      <c r="Z728" s="303"/>
      <c r="AA728" s="303"/>
      <c r="AB728" s="303"/>
      <c r="AC728" s="303"/>
      <c r="AD728" s="311"/>
      <c r="AE728" s="311"/>
      <c r="AF728" s="311"/>
      <c r="AG728" s="311"/>
      <c r="AH728" s="311"/>
      <c r="AJ728" s="286"/>
      <c r="AK728" s="213"/>
      <c r="AL728" s="311"/>
      <c r="AM728" s="311"/>
      <c r="AN728" s="311"/>
      <c r="AO728" s="311"/>
      <c r="AP728" s="229"/>
      <c r="AQ728" s="310"/>
      <c r="AR728" s="207"/>
      <c r="AS728" s="207"/>
      <c r="AT728" s="207"/>
      <c r="AU728" s="207"/>
      <c r="AV728" s="207"/>
      <c r="AW728" s="207"/>
      <c r="AX728" s="207"/>
      <c r="AY728" s="207"/>
      <c r="AZ728" s="207"/>
      <c r="BA728" s="207"/>
      <c r="BB728" s="207"/>
      <c r="BC728" s="207"/>
      <c r="BD728" s="207"/>
      <c r="BE728" s="207"/>
      <c r="BF728" s="207"/>
      <c r="BG728" s="300"/>
      <c r="BH728" s="300"/>
      <c r="BI728" s="299"/>
      <c r="BJ728" s="246"/>
      <c r="BK728" s="255"/>
      <c r="BL728" s="213"/>
      <c r="BM728" s="213"/>
      <c r="BN728" s="322"/>
      <c r="BO728" s="321"/>
      <c r="BY728" s="254"/>
      <c r="DN728" s="284"/>
      <c r="DO728" s="283"/>
      <c r="DP728" s="278"/>
      <c r="DQ728" s="282"/>
      <c r="DR728" s="281"/>
      <c r="DS728" s="280"/>
      <c r="DT728" s="279"/>
      <c r="DU728" s="278"/>
      <c r="DV728" s="194"/>
    </row>
    <row r="729" spans="1:126" ht="18.75">
      <c r="A729" s="322"/>
      <c r="B729" s="226" t="s">
        <v>10123</v>
      </c>
      <c r="C729" s="226" t="s">
        <v>10122</v>
      </c>
      <c r="D729" s="225" t="s">
        <v>10121</v>
      </c>
      <c r="E729" s="224" t="str">
        <f t="shared" si="67"/>
        <v>723797</v>
      </c>
      <c r="F729" s="322" t="s">
        <v>1154</v>
      </c>
      <c r="G729" s="220" t="s">
        <v>10120</v>
      </c>
      <c r="H729" s="223" t="s">
        <v>10119</v>
      </c>
      <c r="I729" s="223" t="s">
        <v>7431</v>
      </c>
      <c r="J729" s="225">
        <v>1</v>
      </c>
      <c r="K729" s="302">
        <v>14000</v>
      </c>
      <c r="L729" s="232">
        <f t="shared" si="68"/>
        <v>15400.000000000002</v>
      </c>
      <c r="M729" s="351" t="s">
        <v>1434</v>
      </c>
      <c r="N729" s="229"/>
      <c r="O729" s="229"/>
      <c r="P729" s="245"/>
      <c r="Q729" s="312"/>
      <c r="R729" s="382"/>
      <c r="S729" s="242"/>
      <c r="T729" s="618" t="s">
        <v>10112</v>
      </c>
      <c r="U729" s="303"/>
      <c r="V729" s="303"/>
      <c r="W729" s="303"/>
      <c r="X729" s="303"/>
      <c r="Y729" s="618"/>
      <c r="Z729" s="303"/>
      <c r="AA729" s="303"/>
      <c r="AB729" s="303"/>
      <c r="AC729" s="303"/>
      <c r="AD729" s="311"/>
      <c r="AE729" s="311"/>
      <c r="AF729" s="311"/>
      <c r="AG729" s="311"/>
      <c r="AH729" s="311"/>
      <c r="AJ729" s="286"/>
      <c r="AK729" s="213"/>
      <c r="AL729" s="311"/>
      <c r="AM729" s="311"/>
      <c r="AN729" s="311"/>
      <c r="AO729" s="311"/>
      <c r="AP729" s="229"/>
      <c r="AQ729" s="310"/>
      <c r="AR729" s="207"/>
      <c r="AS729" s="207"/>
      <c r="AT729" s="207"/>
      <c r="AU729" s="207"/>
      <c r="AV729" s="207"/>
      <c r="AW729" s="207"/>
      <c r="AX729" s="207"/>
      <c r="AY729" s="207"/>
      <c r="AZ729" s="207"/>
      <c r="BA729" s="207"/>
      <c r="BB729" s="207"/>
      <c r="BC729" s="207"/>
      <c r="BD729" s="207"/>
      <c r="BE729" s="207"/>
      <c r="BF729" s="207"/>
      <c r="BG729" s="300"/>
      <c r="BH729" s="300"/>
      <c r="BI729" s="299"/>
      <c r="BJ729" s="246"/>
      <c r="BK729" s="255"/>
      <c r="BL729" s="213"/>
      <c r="BM729" s="213"/>
      <c r="BN729" s="322"/>
      <c r="BO729" s="321"/>
      <c r="BY729" s="254"/>
      <c r="DN729" s="284"/>
      <c r="DO729" s="283"/>
      <c r="DP729" s="278"/>
      <c r="DQ729" s="282"/>
      <c r="DR729" s="281"/>
      <c r="DS729" s="280"/>
      <c r="DT729" s="279"/>
      <c r="DU729" s="278"/>
      <c r="DV729" s="194"/>
    </row>
    <row r="730" spans="1:126" ht="18.75">
      <c r="A730" s="322"/>
      <c r="B730" s="226" t="s">
        <v>10118</v>
      </c>
      <c r="C730" s="226" t="s">
        <v>10117</v>
      </c>
      <c r="D730" s="225" t="s">
        <v>10116</v>
      </c>
      <c r="E730" s="224" t="str">
        <f t="shared" si="67"/>
        <v>723834</v>
      </c>
      <c r="F730" s="322" t="s">
        <v>1154</v>
      </c>
      <c r="G730" s="220" t="s">
        <v>10108</v>
      </c>
      <c r="H730" s="223" t="s">
        <v>10107</v>
      </c>
      <c r="I730" s="223" t="s">
        <v>7441</v>
      </c>
      <c r="J730" s="225">
        <v>1</v>
      </c>
      <c r="K730" s="302">
        <v>14000</v>
      </c>
      <c r="L730" s="232">
        <f t="shared" si="68"/>
        <v>15400.000000000002</v>
      </c>
      <c r="M730" s="351" t="s">
        <v>1434</v>
      </c>
      <c r="N730" s="229"/>
      <c r="O730" s="229"/>
      <c r="P730" s="245"/>
      <c r="Q730" s="312"/>
      <c r="R730" s="382"/>
      <c r="S730" s="242"/>
      <c r="T730" s="618" t="s">
        <v>10112</v>
      </c>
      <c r="U730" s="303"/>
      <c r="V730" s="303"/>
      <c r="W730" s="303"/>
      <c r="X730" s="303"/>
      <c r="Y730" s="618"/>
      <c r="Z730" s="303"/>
      <c r="AA730" s="303"/>
      <c r="AB730" s="303"/>
      <c r="AC730" s="303"/>
      <c r="AD730" s="311"/>
      <c r="AE730" s="311"/>
      <c r="AF730" s="311"/>
      <c r="AG730" s="311"/>
      <c r="AH730" s="311"/>
      <c r="AJ730" s="286"/>
      <c r="AK730" s="213"/>
      <c r="AL730" s="311"/>
      <c r="AM730" s="311"/>
      <c r="AN730" s="311"/>
      <c r="AO730" s="311"/>
      <c r="AP730" s="229"/>
      <c r="AQ730" s="310"/>
      <c r="AR730" s="207"/>
      <c r="AS730" s="207"/>
      <c r="AT730" s="207"/>
      <c r="AU730" s="207"/>
      <c r="AV730" s="207"/>
      <c r="AW730" s="207"/>
      <c r="AX730" s="207"/>
      <c r="AY730" s="207"/>
      <c r="AZ730" s="207"/>
      <c r="BA730" s="207"/>
      <c r="BB730" s="207"/>
      <c r="BC730" s="207"/>
      <c r="BD730" s="207"/>
      <c r="BE730" s="207"/>
      <c r="BF730" s="207"/>
      <c r="BG730" s="300"/>
      <c r="BH730" s="300"/>
      <c r="BI730" s="299"/>
      <c r="BJ730" s="246"/>
      <c r="BK730" s="255"/>
      <c r="BL730" s="213"/>
      <c r="BM730" s="213"/>
      <c r="BN730" s="322"/>
      <c r="BO730" s="321"/>
      <c r="BY730" s="254"/>
      <c r="DN730" s="284"/>
      <c r="DO730" s="283"/>
      <c r="DP730" s="278"/>
      <c r="DQ730" s="282"/>
      <c r="DR730" s="281"/>
      <c r="DS730" s="280"/>
      <c r="DT730" s="279"/>
      <c r="DU730" s="278"/>
      <c r="DV730" s="194"/>
    </row>
    <row r="731" spans="1:126" ht="18.75">
      <c r="A731" s="322"/>
      <c r="B731" s="226" t="s">
        <v>10115</v>
      </c>
      <c r="C731" s="226" t="s">
        <v>10114</v>
      </c>
      <c r="D731" s="225" t="s">
        <v>10113</v>
      </c>
      <c r="E731" s="224" t="str">
        <f t="shared" si="67"/>
        <v>723810</v>
      </c>
      <c r="F731" s="322" t="s">
        <v>1154</v>
      </c>
      <c r="G731" s="220" t="s">
        <v>10108</v>
      </c>
      <c r="H731" s="223" t="s">
        <v>10107</v>
      </c>
      <c r="I731" s="223" t="s">
        <v>7437</v>
      </c>
      <c r="J731" s="225">
        <v>1</v>
      </c>
      <c r="K731" s="302">
        <v>14000</v>
      </c>
      <c r="L731" s="232">
        <f t="shared" si="68"/>
        <v>15400.000000000002</v>
      </c>
      <c r="M731" s="351" t="s">
        <v>1434</v>
      </c>
      <c r="N731" s="229"/>
      <c r="O731" s="229"/>
      <c r="P731" s="245"/>
      <c r="Q731" s="312"/>
      <c r="R731" s="382"/>
      <c r="S731" s="242"/>
      <c r="T731" s="618" t="s">
        <v>10112</v>
      </c>
      <c r="U731" s="303"/>
      <c r="V731" s="303"/>
      <c r="W731" s="303"/>
      <c r="X731" s="303"/>
      <c r="Y731" s="618"/>
      <c r="Z731" s="303"/>
      <c r="AA731" s="303"/>
      <c r="AB731" s="303"/>
      <c r="AC731" s="303"/>
      <c r="AD731" s="311"/>
      <c r="AE731" s="311"/>
      <c r="AF731" s="311"/>
      <c r="AG731" s="311"/>
      <c r="AH731" s="311"/>
      <c r="AJ731" s="286"/>
      <c r="AK731" s="213"/>
      <c r="AL731" s="311"/>
      <c r="AM731" s="311"/>
      <c r="AN731" s="311"/>
      <c r="AO731" s="311"/>
      <c r="AP731" s="229"/>
      <c r="AQ731" s="310"/>
      <c r="AR731" s="207"/>
      <c r="AS731" s="207"/>
      <c r="AT731" s="207"/>
      <c r="AU731" s="207"/>
      <c r="AV731" s="207"/>
      <c r="AW731" s="207"/>
      <c r="AX731" s="207"/>
      <c r="AY731" s="207"/>
      <c r="AZ731" s="207"/>
      <c r="BA731" s="207"/>
      <c r="BB731" s="207"/>
      <c r="BC731" s="207"/>
      <c r="BD731" s="207"/>
      <c r="BE731" s="207"/>
      <c r="BF731" s="207"/>
      <c r="BG731" s="300"/>
      <c r="BH731" s="300"/>
      <c r="BI731" s="299"/>
      <c r="BJ731" s="246"/>
      <c r="BK731" s="255"/>
      <c r="BL731" s="213"/>
      <c r="BM731" s="213"/>
      <c r="BN731" s="322"/>
      <c r="BO731" s="321"/>
      <c r="BY731" s="254"/>
      <c r="DN731" s="284"/>
      <c r="DO731" s="283"/>
      <c r="DP731" s="278"/>
      <c r="DQ731" s="282"/>
      <c r="DR731" s="281"/>
      <c r="DS731" s="280"/>
      <c r="DT731" s="279"/>
      <c r="DU731" s="278"/>
      <c r="DV731" s="194"/>
    </row>
    <row r="732" spans="1:126" ht="18.75">
      <c r="A732" s="322"/>
      <c r="B732" s="226" t="s">
        <v>10111</v>
      </c>
      <c r="C732" s="226" t="s">
        <v>10110</v>
      </c>
      <c r="D732" s="225" t="s">
        <v>10109</v>
      </c>
      <c r="E732" s="224" t="str">
        <f t="shared" si="67"/>
        <v>723827</v>
      </c>
      <c r="F732" s="322" t="s">
        <v>1154</v>
      </c>
      <c r="G732" s="220" t="s">
        <v>10108</v>
      </c>
      <c r="H732" s="223" t="s">
        <v>10107</v>
      </c>
      <c r="I732" s="223" t="s">
        <v>7431</v>
      </c>
      <c r="J732" s="225">
        <v>1</v>
      </c>
      <c r="K732" s="302">
        <v>14000</v>
      </c>
      <c r="L732" s="232">
        <f t="shared" si="68"/>
        <v>15400.000000000002</v>
      </c>
      <c r="M732" s="351" t="s">
        <v>1434</v>
      </c>
      <c r="N732" s="229"/>
      <c r="O732" s="229"/>
      <c r="P732" s="245"/>
      <c r="Q732" s="312"/>
      <c r="R732" s="382"/>
      <c r="S732" s="242"/>
      <c r="T732" s="618" t="s">
        <v>7616</v>
      </c>
      <c r="U732" s="303"/>
      <c r="V732" s="303"/>
      <c r="W732" s="303"/>
      <c r="X732" s="303"/>
      <c r="Y732" s="618"/>
      <c r="Z732" s="303"/>
      <c r="AA732" s="303"/>
      <c r="AB732" s="303"/>
      <c r="AC732" s="303"/>
      <c r="AD732" s="311"/>
      <c r="AE732" s="311"/>
      <c r="AF732" s="311"/>
      <c r="AG732" s="311"/>
      <c r="AH732" s="311"/>
      <c r="AJ732" s="286"/>
      <c r="AK732" s="213"/>
      <c r="AL732" s="311"/>
      <c r="AM732" s="311"/>
      <c r="AN732" s="311"/>
      <c r="AO732" s="311"/>
      <c r="AP732" s="229"/>
      <c r="AQ732" s="310"/>
      <c r="AR732" s="207"/>
      <c r="AS732" s="207"/>
      <c r="AT732" s="207"/>
      <c r="AU732" s="207"/>
      <c r="AV732" s="207"/>
      <c r="AW732" s="207"/>
      <c r="AX732" s="207"/>
      <c r="AY732" s="207"/>
      <c r="AZ732" s="207"/>
      <c r="BA732" s="207"/>
      <c r="BB732" s="207"/>
      <c r="BC732" s="207"/>
      <c r="BD732" s="207"/>
      <c r="BE732" s="207"/>
      <c r="BF732" s="207"/>
      <c r="BG732" s="300"/>
      <c r="BH732" s="300"/>
      <c r="BI732" s="299"/>
      <c r="BJ732" s="246"/>
      <c r="BK732" s="255"/>
      <c r="BL732" s="213"/>
      <c r="BM732" s="213"/>
      <c r="BN732" s="322"/>
      <c r="BO732" s="321"/>
      <c r="BY732" s="254"/>
      <c r="DN732" s="284"/>
      <c r="DO732" s="283"/>
      <c r="DP732" s="278"/>
      <c r="DQ732" s="282"/>
      <c r="DR732" s="281"/>
      <c r="DS732" s="280"/>
      <c r="DT732" s="279"/>
      <c r="DU732" s="278"/>
      <c r="DV732" s="194"/>
    </row>
    <row r="733" spans="1:126" ht="18.75">
      <c r="A733" s="322"/>
      <c r="B733" s="226" t="s">
        <v>10106</v>
      </c>
      <c r="C733" s="226" t="s">
        <v>10105</v>
      </c>
      <c r="D733" s="225" t="s">
        <v>10104</v>
      </c>
      <c r="E733" s="224" t="str">
        <f t="shared" si="67"/>
        <v>723865</v>
      </c>
      <c r="F733" s="322" t="s">
        <v>1154</v>
      </c>
      <c r="G733" s="220" t="s">
        <v>10097</v>
      </c>
      <c r="H733" s="223" t="s">
        <v>10096</v>
      </c>
      <c r="I733" s="223" t="s">
        <v>7441</v>
      </c>
      <c r="J733" s="225">
        <v>1</v>
      </c>
      <c r="K733" s="302">
        <v>14000</v>
      </c>
      <c r="L733" s="232">
        <f t="shared" si="68"/>
        <v>15400.000000000002</v>
      </c>
      <c r="M733" s="351" t="s">
        <v>1434</v>
      </c>
      <c r="N733" s="229"/>
      <c r="O733" s="229"/>
      <c r="P733" s="245"/>
      <c r="Q733" s="312"/>
      <c r="R733" s="382"/>
      <c r="S733" s="242"/>
      <c r="T733" s="618" t="s">
        <v>7616</v>
      </c>
      <c r="U733" s="303"/>
      <c r="V733" s="303"/>
      <c r="W733" s="303"/>
      <c r="X733" s="303"/>
      <c r="Y733" s="618"/>
      <c r="Z733" s="303"/>
      <c r="AA733" s="303"/>
      <c r="AB733" s="303"/>
      <c r="AC733" s="303"/>
      <c r="AD733" s="311"/>
      <c r="AE733" s="311"/>
      <c r="AF733" s="311"/>
      <c r="AG733" s="311"/>
      <c r="AH733" s="311"/>
      <c r="AJ733" s="286"/>
      <c r="AK733" s="213"/>
      <c r="AL733" s="311"/>
      <c r="AM733" s="311"/>
      <c r="AN733" s="311"/>
      <c r="AO733" s="311"/>
      <c r="AP733" s="229"/>
      <c r="AQ733" s="310"/>
      <c r="AR733" s="207"/>
      <c r="AS733" s="207"/>
      <c r="AT733" s="207"/>
      <c r="AU733" s="207"/>
      <c r="AV733" s="207"/>
      <c r="AW733" s="207"/>
      <c r="AX733" s="207"/>
      <c r="AY733" s="207"/>
      <c r="AZ733" s="207"/>
      <c r="BA733" s="207"/>
      <c r="BB733" s="207"/>
      <c r="BC733" s="207"/>
      <c r="BD733" s="207"/>
      <c r="BE733" s="207"/>
      <c r="BF733" s="207"/>
      <c r="BG733" s="300"/>
      <c r="BH733" s="300"/>
      <c r="BI733" s="299"/>
      <c r="BJ733" s="246"/>
      <c r="BK733" s="255"/>
      <c r="BL733" s="213"/>
      <c r="BM733" s="213"/>
      <c r="BN733" s="322"/>
      <c r="BO733" s="321"/>
      <c r="BY733" s="254"/>
      <c r="DN733" s="284"/>
      <c r="DO733" s="283"/>
      <c r="DP733" s="278"/>
      <c r="DQ733" s="282"/>
      <c r="DR733" s="281"/>
      <c r="DS733" s="280"/>
      <c r="DT733" s="279"/>
      <c r="DU733" s="278"/>
      <c r="DV733" s="194"/>
    </row>
    <row r="734" spans="1:126" ht="18.75">
      <c r="A734" s="322"/>
      <c r="B734" s="226" t="s">
        <v>10103</v>
      </c>
      <c r="C734" s="226" t="s">
        <v>10102</v>
      </c>
      <c r="D734" s="225" t="s">
        <v>10101</v>
      </c>
      <c r="E734" s="224" t="str">
        <f t="shared" si="67"/>
        <v>723841</v>
      </c>
      <c r="F734" s="322" t="s">
        <v>1154</v>
      </c>
      <c r="G734" s="220" t="s">
        <v>10097</v>
      </c>
      <c r="H734" s="223" t="s">
        <v>10096</v>
      </c>
      <c r="I734" s="223" t="s">
        <v>7437</v>
      </c>
      <c r="J734" s="225">
        <v>1</v>
      </c>
      <c r="K734" s="302">
        <v>14000</v>
      </c>
      <c r="L734" s="232">
        <f t="shared" si="68"/>
        <v>15400.000000000002</v>
      </c>
      <c r="M734" s="351" t="s">
        <v>1434</v>
      </c>
      <c r="N734" s="229"/>
      <c r="O734" s="229"/>
      <c r="P734" s="245"/>
      <c r="Q734" s="312"/>
      <c r="R734" s="382"/>
      <c r="S734" s="242"/>
      <c r="T734" s="618" t="s">
        <v>7616</v>
      </c>
      <c r="U734" s="303"/>
      <c r="V734" s="303"/>
      <c r="W734" s="303"/>
      <c r="X734" s="303"/>
      <c r="Y734" s="618"/>
      <c r="Z734" s="303"/>
      <c r="AA734" s="303"/>
      <c r="AB734" s="303"/>
      <c r="AC734" s="303"/>
      <c r="AD734" s="311"/>
      <c r="AE734" s="311"/>
      <c r="AF734" s="311"/>
      <c r="AG734" s="311"/>
      <c r="AH734" s="311"/>
      <c r="AJ734" s="286"/>
      <c r="AK734" s="213"/>
      <c r="AL734" s="311"/>
      <c r="AM734" s="311"/>
      <c r="AN734" s="311"/>
      <c r="AO734" s="311"/>
      <c r="AP734" s="229"/>
      <c r="AQ734" s="310"/>
      <c r="AR734" s="207"/>
      <c r="AS734" s="207"/>
      <c r="AT734" s="207"/>
      <c r="AU734" s="207"/>
      <c r="AV734" s="207"/>
      <c r="AW734" s="207"/>
      <c r="AX734" s="207"/>
      <c r="AY734" s="207"/>
      <c r="AZ734" s="207"/>
      <c r="BA734" s="207"/>
      <c r="BB734" s="207"/>
      <c r="BC734" s="207"/>
      <c r="BD734" s="207"/>
      <c r="BE734" s="207"/>
      <c r="BF734" s="207"/>
      <c r="BG734" s="300"/>
      <c r="BH734" s="300"/>
      <c r="BI734" s="299"/>
      <c r="BJ734" s="246"/>
      <c r="BK734" s="255"/>
      <c r="BL734" s="213"/>
      <c r="BM734" s="213"/>
      <c r="BN734" s="322"/>
      <c r="BO734" s="321"/>
      <c r="BY734" s="254"/>
      <c r="DN734" s="284"/>
      <c r="DO734" s="283"/>
      <c r="DP734" s="278"/>
      <c r="DQ734" s="282"/>
      <c r="DR734" s="281"/>
      <c r="DS734" s="280"/>
      <c r="DT734" s="279"/>
      <c r="DU734" s="278"/>
      <c r="DV734" s="194"/>
    </row>
    <row r="735" spans="1:126" ht="18.75">
      <c r="A735" s="322"/>
      <c r="B735" s="226" t="s">
        <v>10100</v>
      </c>
      <c r="C735" s="226" t="s">
        <v>10099</v>
      </c>
      <c r="D735" s="225" t="s">
        <v>10098</v>
      </c>
      <c r="E735" s="224" t="str">
        <f t="shared" ref="E735:E765" si="69">MID(D735,9,10)</f>
        <v>723858</v>
      </c>
      <c r="F735" s="322" t="s">
        <v>1154</v>
      </c>
      <c r="G735" s="220" t="s">
        <v>10097</v>
      </c>
      <c r="H735" s="223" t="s">
        <v>10096</v>
      </c>
      <c r="I735" s="223" t="s">
        <v>7431</v>
      </c>
      <c r="J735" s="225">
        <v>1</v>
      </c>
      <c r="K735" s="302">
        <v>14000</v>
      </c>
      <c r="L735" s="232">
        <f t="shared" si="68"/>
        <v>15400.000000000002</v>
      </c>
      <c r="M735" s="351" t="s">
        <v>1434</v>
      </c>
      <c r="N735" s="229"/>
      <c r="O735" s="229"/>
      <c r="P735" s="245"/>
      <c r="Q735" s="312"/>
      <c r="R735" s="382"/>
      <c r="S735" s="242"/>
      <c r="T735" s="219"/>
      <c r="U735" s="303"/>
      <c r="V735" s="303"/>
      <c r="W735" s="303"/>
      <c r="X735" s="303"/>
      <c r="Y735" s="219"/>
      <c r="Z735" s="303"/>
      <c r="AA735" s="303"/>
      <c r="AB735" s="303"/>
      <c r="AC735" s="303"/>
      <c r="AD735" s="311"/>
      <c r="AE735" s="311"/>
      <c r="AF735" s="311"/>
      <c r="AG735" s="311"/>
      <c r="AH735" s="311"/>
      <c r="AJ735" s="286"/>
      <c r="AK735" s="213"/>
      <c r="AL735" s="311"/>
      <c r="AM735" s="311"/>
      <c r="AN735" s="311"/>
      <c r="AO735" s="311"/>
      <c r="AP735" s="229"/>
      <c r="AQ735" s="310"/>
      <c r="AR735" s="207"/>
      <c r="AS735" s="207"/>
      <c r="AT735" s="207"/>
      <c r="AU735" s="207"/>
      <c r="AV735" s="207"/>
      <c r="AW735" s="207"/>
      <c r="AX735" s="207"/>
      <c r="AY735" s="207"/>
      <c r="AZ735" s="207"/>
      <c r="BA735" s="207"/>
      <c r="BB735" s="207"/>
      <c r="BC735" s="207"/>
      <c r="BD735" s="207"/>
      <c r="BE735" s="207"/>
      <c r="BF735" s="207"/>
      <c r="BG735" s="300"/>
      <c r="BH735" s="300"/>
      <c r="BI735" s="299"/>
      <c r="BJ735" s="246"/>
      <c r="BK735" s="255"/>
      <c r="BL735" s="213"/>
      <c r="BM735" s="213"/>
      <c r="BN735" s="322"/>
      <c r="BO735" s="321"/>
      <c r="BY735" s="254"/>
      <c r="DN735" s="284"/>
      <c r="DO735" s="283"/>
      <c r="DP735" s="278"/>
      <c r="DQ735" s="282"/>
      <c r="DR735" s="281"/>
      <c r="DS735" s="280"/>
      <c r="DT735" s="279"/>
      <c r="DU735" s="278"/>
      <c r="DV735" s="194"/>
    </row>
    <row r="736" spans="1:126" ht="18.75">
      <c r="A736" s="322"/>
      <c r="B736" s="226" t="s">
        <v>10095</v>
      </c>
      <c r="C736" s="226" t="s">
        <v>10094</v>
      </c>
      <c r="D736" s="225" t="s">
        <v>10093</v>
      </c>
      <c r="E736" s="224" t="str">
        <f t="shared" si="69"/>
        <v>723896</v>
      </c>
      <c r="F736" s="322" t="s">
        <v>1154</v>
      </c>
      <c r="G736" s="220" t="s">
        <v>10086</v>
      </c>
      <c r="H736" s="223" t="s">
        <v>10085</v>
      </c>
      <c r="I736" s="223" t="s">
        <v>7441</v>
      </c>
      <c r="J736" s="225">
        <v>1</v>
      </c>
      <c r="K736" s="302">
        <v>14000</v>
      </c>
      <c r="L736" s="232">
        <f t="shared" si="68"/>
        <v>15400.000000000002</v>
      </c>
      <c r="M736" s="351" t="s">
        <v>1434</v>
      </c>
      <c r="N736" s="229"/>
      <c r="O736" s="229"/>
      <c r="P736" s="245"/>
      <c r="Q736" s="312"/>
      <c r="R736" s="382"/>
      <c r="S736" s="242"/>
      <c r="T736" s="219"/>
      <c r="U736" s="303"/>
      <c r="V736" s="303"/>
      <c r="W736" s="303"/>
      <c r="X736" s="303"/>
      <c r="Y736" s="219"/>
      <c r="Z736" s="303"/>
      <c r="AA736" s="303"/>
      <c r="AB736" s="303"/>
      <c r="AC736" s="303"/>
      <c r="AD736" s="311"/>
      <c r="AE736" s="311"/>
      <c r="AF736" s="311"/>
      <c r="AG736" s="311"/>
      <c r="AH736" s="311"/>
      <c r="AJ736" s="286"/>
      <c r="AK736" s="213"/>
      <c r="AL736" s="311"/>
      <c r="AM736" s="311"/>
      <c r="AN736" s="311"/>
      <c r="AO736" s="311"/>
      <c r="AP736" s="229"/>
      <c r="AQ736" s="310"/>
      <c r="AR736" s="207"/>
      <c r="AS736" s="207"/>
      <c r="AT736" s="207"/>
      <c r="AU736" s="207"/>
      <c r="AV736" s="207"/>
      <c r="AW736" s="207"/>
      <c r="AX736" s="207"/>
      <c r="AY736" s="207"/>
      <c r="AZ736" s="207"/>
      <c r="BA736" s="207"/>
      <c r="BB736" s="207"/>
      <c r="BC736" s="207"/>
      <c r="BD736" s="207"/>
      <c r="BE736" s="207"/>
      <c r="BF736" s="207"/>
      <c r="BG736" s="300"/>
      <c r="BH736" s="300"/>
      <c r="BI736" s="299"/>
      <c r="BJ736" s="246"/>
      <c r="BK736" s="255"/>
      <c r="BL736" s="213"/>
      <c r="BM736" s="213"/>
      <c r="BN736" s="322"/>
      <c r="BO736" s="321"/>
      <c r="BY736" s="254"/>
      <c r="DN736" s="284"/>
      <c r="DO736" s="283"/>
      <c r="DP736" s="278"/>
      <c r="DQ736" s="282"/>
      <c r="DR736" s="281"/>
      <c r="DS736" s="280"/>
      <c r="DT736" s="279"/>
      <c r="DU736" s="278"/>
      <c r="DV736" s="194"/>
    </row>
    <row r="737" spans="1:126" ht="18.75">
      <c r="A737" s="322"/>
      <c r="B737" s="226" t="s">
        <v>10092</v>
      </c>
      <c r="C737" s="226" t="s">
        <v>10091</v>
      </c>
      <c r="D737" s="225" t="s">
        <v>10090</v>
      </c>
      <c r="E737" s="224" t="str">
        <f t="shared" si="69"/>
        <v>723872</v>
      </c>
      <c r="F737" s="322" t="s">
        <v>1154</v>
      </c>
      <c r="G737" s="220" t="s">
        <v>10086</v>
      </c>
      <c r="H737" s="223" t="s">
        <v>10085</v>
      </c>
      <c r="I737" s="223" t="s">
        <v>7437</v>
      </c>
      <c r="J737" s="225">
        <v>1</v>
      </c>
      <c r="K737" s="302">
        <v>14000</v>
      </c>
      <c r="L737" s="232">
        <f t="shared" si="68"/>
        <v>15400.000000000002</v>
      </c>
      <c r="M737" s="351" t="s">
        <v>1434</v>
      </c>
      <c r="N737" s="229"/>
      <c r="O737" s="229"/>
      <c r="P737" s="245"/>
      <c r="Q737" s="312"/>
      <c r="R737" s="382"/>
      <c r="S737" s="242"/>
      <c r="T737" s="219"/>
      <c r="U737" s="303"/>
      <c r="V737" s="303"/>
      <c r="W737" s="303"/>
      <c r="X737" s="303"/>
      <c r="Y737" s="219"/>
      <c r="Z737" s="303"/>
      <c r="AA737" s="303"/>
      <c r="AB737" s="303"/>
      <c r="AC737" s="303"/>
      <c r="AD737" s="311"/>
      <c r="AE737" s="311"/>
      <c r="AF737" s="311"/>
      <c r="AG737" s="311"/>
      <c r="AH737" s="311"/>
      <c r="AJ737" s="286"/>
      <c r="AK737" s="213"/>
      <c r="AL737" s="311"/>
      <c r="AM737" s="311"/>
      <c r="AN737" s="311"/>
      <c r="AO737" s="311"/>
      <c r="AP737" s="229"/>
      <c r="AQ737" s="310"/>
      <c r="AR737" s="207"/>
      <c r="AS737" s="207"/>
      <c r="AT737" s="207"/>
      <c r="AU737" s="207"/>
      <c r="AV737" s="207"/>
      <c r="AW737" s="207"/>
      <c r="AX737" s="207"/>
      <c r="AY737" s="207"/>
      <c r="AZ737" s="207"/>
      <c r="BA737" s="207"/>
      <c r="BB737" s="207"/>
      <c r="BC737" s="207"/>
      <c r="BD737" s="207"/>
      <c r="BE737" s="207"/>
      <c r="BF737" s="207"/>
      <c r="BG737" s="300"/>
      <c r="BH737" s="300"/>
      <c r="BI737" s="299"/>
      <c r="BJ737" s="246"/>
      <c r="BK737" s="255"/>
      <c r="BL737" s="213"/>
      <c r="BM737" s="213"/>
      <c r="BN737" s="322"/>
      <c r="BO737" s="321"/>
      <c r="BY737" s="254"/>
      <c r="DN737" s="284"/>
      <c r="DO737" s="283"/>
      <c r="DP737" s="278"/>
      <c r="DQ737" s="282"/>
      <c r="DR737" s="281"/>
      <c r="DS737" s="280"/>
      <c r="DT737" s="279"/>
      <c r="DU737" s="278"/>
      <c r="DV737" s="194"/>
    </row>
    <row r="738" spans="1:126" ht="18.75">
      <c r="A738" s="322"/>
      <c r="B738" s="226" t="s">
        <v>10089</v>
      </c>
      <c r="C738" s="226" t="s">
        <v>10088</v>
      </c>
      <c r="D738" s="225" t="s">
        <v>10087</v>
      </c>
      <c r="E738" s="224" t="str">
        <f t="shared" si="69"/>
        <v>723889</v>
      </c>
      <c r="F738" s="322" t="s">
        <v>1154</v>
      </c>
      <c r="G738" s="220" t="s">
        <v>10086</v>
      </c>
      <c r="H738" s="223" t="s">
        <v>10085</v>
      </c>
      <c r="I738" s="223" t="s">
        <v>7431</v>
      </c>
      <c r="J738" s="225">
        <v>1</v>
      </c>
      <c r="K738" s="302">
        <v>14000</v>
      </c>
      <c r="L738" s="232">
        <f t="shared" si="68"/>
        <v>15400.000000000002</v>
      </c>
      <c r="M738" s="351" t="s">
        <v>1434</v>
      </c>
      <c r="N738" s="229"/>
      <c r="O738" s="229"/>
      <c r="P738" s="245"/>
      <c r="Q738" s="328"/>
      <c r="R738" s="327"/>
      <c r="S738" s="242"/>
      <c r="T738" s="219" t="s">
        <v>9402</v>
      </c>
      <c r="U738" s="303"/>
      <c r="V738" s="303"/>
      <c r="W738" s="303"/>
      <c r="X738" s="303"/>
      <c r="Y738" s="219"/>
      <c r="Z738" s="303"/>
      <c r="AA738" s="303"/>
      <c r="AB738" s="303"/>
      <c r="AC738" s="303"/>
      <c r="AD738" s="311"/>
      <c r="AE738" s="311"/>
      <c r="AF738" s="311"/>
      <c r="AG738" s="311"/>
      <c r="AH738" s="311"/>
      <c r="AJ738" s="286"/>
      <c r="AK738" s="213"/>
      <c r="AL738" s="311"/>
      <c r="AM738" s="311"/>
      <c r="AN738" s="311"/>
      <c r="AO738" s="311"/>
      <c r="AP738" s="229"/>
      <c r="AQ738" s="310"/>
      <c r="AR738" s="207"/>
      <c r="AS738" s="207"/>
      <c r="AT738" s="207"/>
      <c r="AU738" s="207"/>
      <c r="AV738" s="207"/>
      <c r="AW738" s="207"/>
      <c r="AX738" s="207"/>
      <c r="AY738" s="207"/>
      <c r="AZ738" s="207"/>
      <c r="BA738" s="207"/>
      <c r="BB738" s="207"/>
      <c r="BC738" s="207"/>
      <c r="BD738" s="207"/>
      <c r="BE738" s="207"/>
      <c r="BF738" s="207"/>
      <c r="BG738" s="300"/>
      <c r="BH738" s="300"/>
      <c r="BI738" s="299"/>
      <c r="BJ738" s="246"/>
      <c r="BK738" s="255"/>
      <c r="BL738" s="213"/>
      <c r="BM738" s="213"/>
      <c r="BN738" s="322"/>
      <c r="BO738" s="321"/>
      <c r="BY738" s="254"/>
      <c r="DN738" s="284"/>
      <c r="DO738" s="283"/>
      <c r="DP738" s="278"/>
      <c r="DQ738" s="282"/>
      <c r="DR738" s="281"/>
      <c r="DS738" s="280"/>
      <c r="DT738" s="279"/>
      <c r="DU738" s="278"/>
      <c r="DV738" s="194"/>
    </row>
    <row r="739" spans="1:126" ht="18.75">
      <c r="A739" s="322"/>
      <c r="B739" s="226" t="s">
        <v>10084</v>
      </c>
      <c r="C739" s="226" t="s">
        <v>10083</v>
      </c>
      <c r="D739" s="225" t="s">
        <v>10082</v>
      </c>
      <c r="E739" s="224" t="str">
        <f t="shared" si="69"/>
        <v>723926</v>
      </c>
      <c r="F739" s="322" t="s">
        <v>1154</v>
      </c>
      <c r="G739" s="220" t="s">
        <v>10075</v>
      </c>
      <c r="H739" s="223" t="s">
        <v>10074</v>
      </c>
      <c r="I739" s="223" t="s">
        <v>7441</v>
      </c>
      <c r="J739" s="225">
        <v>1</v>
      </c>
      <c r="K739" s="302">
        <v>14000</v>
      </c>
      <c r="L739" s="232">
        <f t="shared" si="68"/>
        <v>15400.000000000002</v>
      </c>
      <c r="M739" s="351" t="s">
        <v>1434</v>
      </c>
      <c r="N739" s="229"/>
      <c r="O739" s="229"/>
      <c r="P739" s="245"/>
      <c r="Q739" s="312"/>
      <c r="R739" s="382"/>
      <c r="S739" s="242"/>
      <c r="T739" s="219" t="s">
        <v>9682</v>
      </c>
      <c r="U739" s="303"/>
      <c r="V739" s="303"/>
      <c r="W739" s="303"/>
      <c r="X739" s="303"/>
      <c r="Y739" s="219"/>
      <c r="Z739" s="303"/>
      <c r="AA739" s="303"/>
      <c r="AB739" s="303"/>
      <c r="AC739" s="303"/>
      <c r="AD739" s="311"/>
      <c r="AE739" s="311"/>
      <c r="AF739" s="311"/>
      <c r="AG739" s="311"/>
      <c r="AH739" s="311"/>
      <c r="AJ739" s="286"/>
      <c r="AK739" s="213"/>
      <c r="AL739" s="311"/>
      <c r="AM739" s="311"/>
      <c r="AN739" s="311"/>
      <c r="AO739" s="311"/>
      <c r="AP739" s="229"/>
      <c r="AQ739" s="310"/>
      <c r="AR739" s="207"/>
      <c r="AS739" s="207"/>
      <c r="AT739" s="207"/>
      <c r="AU739" s="207"/>
      <c r="AV739" s="207"/>
      <c r="AW739" s="207"/>
      <c r="AX739" s="207"/>
      <c r="AY739" s="207"/>
      <c r="AZ739" s="207"/>
      <c r="BA739" s="207"/>
      <c r="BB739" s="207"/>
      <c r="BC739" s="207"/>
      <c r="BD739" s="207"/>
      <c r="BE739" s="207"/>
      <c r="BF739" s="207"/>
      <c r="BG739" s="300"/>
      <c r="BH739" s="300"/>
      <c r="BI739" s="299"/>
      <c r="BJ739" s="246"/>
      <c r="BK739" s="255"/>
      <c r="BL739" s="213"/>
      <c r="BM739" s="213"/>
      <c r="BN739" s="322"/>
      <c r="BO739" s="321"/>
      <c r="BY739" s="254"/>
      <c r="DN739" s="284"/>
      <c r="DO739" s="283"/>
      <c r="DP739" s="278"/>
      <c r="DQ739" s="282"/>
      <c r="DR739" s="281"/>
      <c r="DS739" s="280"/>
      <c r="DT739" s="279"/>
      <c r="DU739" s="278"/>
      <c r="DV739" s="194"/>
    </row>
    <row r="740" spans="1:126" ht="18.75">
      <c r="A740" s="322"/>
      <c r="B740" s="226" t="s">
        <v>10081</v>
      </c>
      <c r="C740" s="226" t="s">
        <v>10080</v>
      </c>
      <c r="D740" s="225" t="s">
        <v>10079</v>
      </c>
      <c r="E740" s="224" t="str">
        <f t="shared" si="69"/>
        <v>723902</v>
      </c>
      <c r="F740" s="322" t="s">
        <v>1154</v>
      </c>
      <c r="G740" s="220" t="s">
        <v>10075</v>
      </c>
      <c r="H740" s="223" t="s">
        <v>10074</v>
      </c>
      <c r="I740" s="223" t="s">
        <v>7437</v>
      </c>
      <c r="J740" s="225">
        <v>1</v>
      </c>
      <c r="K740" s="302">
        <v>14000</v>
      </c>
      <c r="L740" s="232">
        <f t="shared" si="68"/>
        <v>15400.000000000002</v>
      </c>
      <c r="M740" s="351" t="s">
        <v>1434</v>
      </c>
      <c r="N740" s="229"/>
      <c r="O740" s="229"/>
      <c r="P740" s="245"/>
      <c r="Q740" s="312"/>
      <c r="R740" s="382"/>
      <c r="S740" s="242"/>
      <c r="T740" s="219" t="s">
        <v>9682</v>
      </c>
      <c r="U740" s="303"/>
      <c r="V740" s="303"/>
      <c r="W740" s="303"/>
      <c r="X740" s="303"/>
      <c r="Y740" s="219"/>
      <c r="Z740" s="303"/>
      <c r="AA740" s="303"/>
      <c r="AB740" s="303"/>
      <c r="AC740" s="303"/>
      <c r="AD740" s="311"/>
      <c r="AE740" s="311"/>
      <c r="AF740" s="311"/>
      <c r="AG740" s="311"/>
      <c r="AH740" s="311"/>
      <c r="AJ740" s="286"/>
      <c r="AK740" s="213"/>
      <c r="AL740" s="311"/>
      <c r="AM740" s="311"/>
      <c r="AN740" s="311"/>
      <c r="AO740" s="311"/>
      <c r="AP740" s="229"/>
      <c r="AQ740" s="310"/>
      <c r="AR740" s="207"/>
      <c r="AS740" s="207"/>
      <c r="AT740" s="207"/>
      <c r="AU740" s="207"/>
      <c r="AV740" s="207"/>
      <c r="AW740" s="207"/>
      <c r="AX740" s="207"/>
      <c r="AY740" s="207"/>
      <c r="AZ740" s="207"/>
      <c r="BA740" s="207"/>
      <c r="BB740" s="207"/>
      <c r="BC740" s="207"/>
      <c r="BD740" s="207"/>
      <c r="BE740" s="207"/>
      <c r="BF740" s="207"/>
      <c r="BG740" s="300"/>
      <c r="BH740" s="300"/>
      <c r="BI740" s="299"/>
      <c r="BJ740" s="246"/>
      <c r="BK740" s="255"/>
      <c r="BL740" s="213"/>
      <c r="BM740" s="213"/>
      <c r="BN740" s="322"/>
      <c r="BO740" s="321"/>
      <c r="BY740" s="254"/>
      <c r="DN740" s="284"/>
      <c r="DO740" s="283"/>
      <c r="DP740" s="278"/>
      <c r="DQ740" s="282"/>
      <c r="DR740" s="281"/>
      <c r="DS740" s="280"/>
      <c r="DT740" s="279"/>
      <c r="DU740" s="278"/>
      <c r="DV740" s="194"/>
    </row>
    <row r="741" spans="1:126" ht="18.75">
      <c r="A741" s="322"/>
      <c r="B741" s="226" t="s">
        <v>10078</v>
      </c>
      <c r="C741" s="226" t="s">
        <v>10077</v>
      </c>
      <c r="D741" s="225" t="s">
        <v>10076</v>
      </c>
      <c r="E741" s="224" t="str">
        <f t="shared" si="69"/>
        <v>723919</v>
      </c>
      <c r="F741" s="322" t="s">
        <v>1154</v>
      </c>
      <c r="G741" s="220" t="s">
        <v>10075</v>
      </c>
      <c r="H741" s="223" t="s">
        <v>10074</v>
      </c>
      <c r="I741" s="223" t="s">
        <v>7431</v>
      </c>
      <c r="J741" s="225">
        <v>1</v>
      </c>
      <c r="K741" s="302">
        <v>14000</v>
      </c>
      <c r="L741" s="232">
        <f t="shared" si="68"/>
        <v>15400.000000000002</v>
      </c>
      <c r="M741" s="351" t="s">
        <v>1434</v>
      </c>
      <c r="N741" s="229"/>
      <c r="O741" s="229"/>
      <c r="P741" s="245"/>
      <c r="Q741" s="312"/>
      <c r="R741" s="382"/>
      <c r="S741" s="242"/>
      <c r="T741" s="219" t="s">
        <v>10037</v>
      </c>
      <c r="U741" s="303"/>
      <c r="V741" s="303"/>
      <c r="W741" s="303"/>
      <c r="X741" s="303"/>
      <c r="Y741" s="219"/>
      <c r="Z741" s="303"/>
      <c r="AA741" s="303"/>
      <c r="AB741" s="303"/>
      <c r="AC741" s="303"/>
      <c r="AD741" s="311"/>
      <c r="AE741" s="311"/>
      <c r="AF741" s="311"/>
      <c r="AG741" s="311"/>
      <c r="AH741" s="311"/>
      <c r="AJ741" s="286"/>
      <c r="AK741" s="213"/>
      <c r="AL741" s="311"/>
      <c r="AM741" s="311"/>
      <c r="AN741" s="311"/>
      <c r="AO741" s="311"/>
      <c r="AP741" s="229"/>
      <c r="AQ741" s="310"/>
      <c r="AR741" s="207"/>
      <c r="AS741" s="207"/>
      <c r="AT741" s="207"/>
      <c r="AU741" s="207"/>
      <c r="AV741" s="207"/>
      <c r="AW741" s="207"/>
      <c r="AX741" s="207"/>
      <c r="AY741" s="207"/>
      <c r="AZ741" s="207"/>
      <c r="BA741" s="207"/>
      <c r="BB741" s="207"/>
      <c r="BC741" s="207"/>
      <c r="BD741" s="207"/>
      <c r="BE741" s="207"/>
      <c r="BF741" s="207"/>
      <c r="BG741" s="300"/>
      <c r="BH741" s="300"/>
      <c r="BI741" s="299"/>
      <c r="BJ741" s="246"/>
      <c r="BK741" s="255"/>
      <c r="BL741" s="213"/>
      <c r="BM741" s="213"/>
      <c r="BN741" s="322"/>
      <c r="BO741" s="321"/>
      <c r="BY741" s="254"/>
      <c r="DN741" s="284"/>
      <c r="DO741" s="283"/>
      <c r="DP741" s="278"/>
      <c r="DQ741" s="282"/>
      <c r="DR741" s="281"/>
      <c r="DS741" s="280"/>
      <c r="DT741" s="279"/>
      <c r="DU741" s="278"/>
      <c r="DV741" s="194"/>
    </row>
    <row r="742" spans="1:126" ht="18.75">
      <c r="A742" s="322"/>
      <c r="B742" s="226" t="s">
        <v>10073</v>
      </c>
      <c r="C742" s="226" t="s">
        <v>10072</v>
      </c>
      <c r="D742" s="225" t="s">
        <v>10071</v>
      </c>
      <c r="E742" s="224" t="str">
        <f t="shared" si="69"/>
        <v>725913</v>
      </c>
      <c r="F742" s="322" t="s">
        <v>1839</v>
      </c>
      <c r="G742" s="220" t="s">
        <v>10070</v>
      </c>
      <c r="H742" s="223" t="s">
        <v>9669</v>
      </c>
      <c r="I742" s="223"/>
      <c r="J742" s="225">
        <v>1</v>
      </c>
      <c r="K742" s="302">
        <v>14000</v>
      </c>
      <c r="L742" s="232">
        <f t="shared" si="68"/>
        <v>15400.000000000002</v>
      </c>
      <c r="M742" s="351" t="s">
        <v>1434</v>
      </c>
      <c r="N742" s="229"/>
      <c r="O742" s="229"/>
      <c r="P742" s="245"/>
      <c r="Q742" s="312"/>
      <c r="R742" s="382"/>
      <c r="S742" s="242"/>
      <c r="T742" s="219" t="s">
        <v>5717</v>
      </c>
      <c r="U742" s="303"/>
      <c r="V742" s="303"/>
      <c r="W742" s="303"/>
      <c r="X742" s="303"/>
      <c r="Y742" s="219"/>
      <c r="Z742" s="303"/>
      <c r="AA742" s="303"/>
      <c r="AB742" s="303"/>
      <c r="AC742" s="303"/>
      <c r="AD742" s="311"/>
      <c r="AE742" s="311"/>
      <c r="AF742" s="311"/>
      <c r="AG742" s="311"/>
      <c r="AH742" s="311"/>
      <c r="AJ742" s="286"/>
      <c r="AK742" s="213"/>
      <c r="AL742" s="311"/>
      <c r="AM742" s="311"/>
      <c r="AN742" s="311"/>
      <c r="AO742" s="311"/>
      <c r="AP742" s="229"/>
      <c r="AQ742" s="310"/>
      <c r="AR742" s="207"/>
      <c r="AS742" s="207"/>
      <c r="AT742" s="207"/>
      <c r="AU742" s="207"/>
      <c r="AV742" s="207"/>
      <c r="AW742" s="207"/>
      <c r="AX742" s="207"/>
      <c r="AY742" s="207"/>
      <c r="AZ742" s="207"/>
      <c r="BA742" s="207"/>
      <c r="BB742" s="207"/>
      <c r="BC742" s="207"/>
      <c r="BD742" s="207"/>
      <c r="BE742" s="207"/>
      <c r="BF742" s="207"/>
      <c r="BG742" s="300"/>
      <c r="BH742" s="300"/>
      <c r="BI742" s="299"/>
      <c r="BJ742" s="246"/>
      <c r="BK742" s="255"/>
      <c r="BL742" s="213"/>
      <c r="BM742" s="213"/>
      <c r="BN742" s="322"/>
      <c r="BO742" s="321"/>
      <c r="BY742" s="254"/>
      <c r="DN742" s="284"/>
      <c r="DO742" s="283"/>
      <c r="DP742" s="278"/>
      <c r="DQ742" s="282"/>
      <c r="DR742" s="281"/>
      <c r="DS742" s="280"/>
      <c r="DT742" s="279"/>
      <c r="DU742" s="278"/>
      <c r="DV742" s="194"/>
    </row>
    <row r="743" spans="1:126" ht="18.75">
      <c r="A743" s="322"/>
      <c r="B743" s="226" t="s">
        <v>10069</v>
      </c>
      <c r="C743" s="226" t="s">
        <v>10068</v>
      </c>
      <c r="D743" s="225" t="s">
        <v>10067</v>
      </c>
      <c r="E743" s="224" t="str">
        <f t="shared" si="69"/>
        <v>725920</v>
      </c>
      <c r="F743" s="322" t="s">
        <v>1839</v>
      </c>
      <c r="G743" s="220" t="s">
        <v>10066</v>
      </c>
      <c r="H743" s="223" t="s">
        <v>9669</v>
      </c>
      <c r="I743" s="223"/>
      <c r="J743" s="225">
        <v>1</v>
      </c>
      <c r="K743" s="302">
        <v>14000</v>
      </c>
      <c r="L743" s="232">
        <f t="shared" si="68"/>
        <v>15400.000000000002</v>
      </c>
      <c r="M743" s="351" t="s">
        <v>1434</v>
      </c>
      <c r="N743" s="229"/>
      <c r="O743" s="229"/>
      <c r="P743" s="245"/>
      <c r="Q743" s="312"/>
      <c r="R743" s="382"/>
      <c r="S743" s="242"/>
      <c r="T743" s="219" t="s">
        <v>9872</v>
      </c>
      <c r="U743" s="303"/>
      <c r="V743" s="303"/>
      <c r="W743" s="303"/>
      <c r="X743" s="303"/>
      <c r="Y743" s="219"/>
      <c r="Z743" s="303"/>
      <c r="AA743" s="303"/>
      <c r="AB743" s="303"/>
      <c r="AC743" s="303"/>
      <c r="AD743" s="311"/>
      <c r="AE743" s="311"/>
      <c r="AF743" s="311"/>
      <c r="AG743" s="311"/>
      <c r="AH743" s="311"/>
      <c r="AJ743" s="286"/>
      <c r="AK743" s="213"/>
      <c r="AL743" s="311"/>
      <c r="AM743" s="311"/>
      <c r="AN743" s="311"/>
      <c r="AO743" s="311"/>
      <c r="AP743" s="229"/>
      <c r="AQ743" s="310"/>
      <c r="AR743" s="207"/>
      <c r="AS743" s="207"/>
      <c r="AT743" s="207"/>
      <c r="AU743" s="207"/>
      <c r="AV743" s="207"/>
      <c r="AW743" s="207"/>
      <c r="AX743" s="207"/>
      <c r="AY743" s="207"/>
      <c r="AZ743" s="207"/>
      <c r="BA743" s="207"/>
      <c r="BB743" s="207"/>
      <c r="BC743" s="207"/>
      <c r="BD743" s="207"/>
      <c r="BE743" s="207"/>
      <c r="BF743" s="207"/>
      <c r="BG743" s="300"/>
      <c r="BH743" s="300"/>
      <c r="BI743" s="299"/>
      <c r="BJ743" s="246"/>
      <c r="BK743" s="255"/>
      <c r="BL743" s="213"/>
      <c r="BM743" s="213"/>
      <c r="BN743" s="322"/>
      <c r="BO743" s="321"/>
      <c r="BY743" s="254"/>
      <c r="DN743" s="284"/>
      <c r="DO743" s="283"/>
      <c r="DP743" s="278"/>
      <c r="DQ743" s="282"/>
      <c r="DR743" s="281"/>
      <c r="DS743" s="280"/>
      <c r="DT743" s="279"/>
      <c r="DU743" s="278"/>
      <c r="DV743" s="194"/>
    </row>
    <row r="744" spans="1:126" ht="18.75">
      <c r="A744" s="322"/>
      <c r="B744" s="226" t="s">
        <v>10065</v>
      </c>
      <c r="C744" s="226" t="s">
        <v>10064</v>
      </c>
      <c r="D744" s="225" t="s">
        <v>10063</v>
      </c>
      <c r="E744" s="224" t="str">
        <f t="shared" si="69"/>
        <v>725821</v>
      </c>
      <c r="F744" s="322" t="s">
        <v>1839</v>
      </c>
      <c r="G744" s="220" t="s">
        <v>10062</v>
      </c>
      <c r="H744" s="223" t="s">
        <v>10061</v>
      </c>
      <c r="I744" s="223"/>
      <c r="J744" s="225">
        <v>1</v>
      </c>
      <c r="K744" s="302">
        <v>14000</v>
      </c>
      <c r="L744" s="232">
        <f t="shared" si="68"/>
        <v>15400.000000000002</v>
      </c>
      <c r="M744" s="351" t="s">
        <v>1434</v>
      </c>
      <c r="N744" s="229"/>
      <c r="O744" s="229"/>
      <c r="P744" s="245"/>
      <c r="Q744" s="328"/>
      <c r="R744" s="327"/>
      <c r="S744" s="242"/>
      <c r="T744" s="219" t="s">
        <v>10060</v>
      </c>
      <c r="U744" s="303"/>
      <c r="V744" s="303"/>
      <c r="W744" s="303"/>
      <c r="X744" s="303"/>
      <c r="Y744" s="219"/>
      <c r="Z744" s="303"/>
      <c r="AA744" s="303"/>
      <c r="AB744" s="303"/>
      <c r="AC744" s="303"/>
      <c r="AD744" s="311"/>
      <c r="AE744" s="311"/>
      <c r="AF744" s="311"/>
      <c r="AG744" s="311"/>
      <c r="AH744" s="311"/>
      <c r="AJ744" s="286"/>
      <c r="AK744" s="213"/>
      <c r="AL744" s="311"/>
      <c r="AM744" s="311"/>
      <c r="AN744" s="311"/>
      <c r="AO744" s="311"/>
      <c r="AP744" s="229"/>
      <c r="AQ744" s="310"/>
      <c r="AR744" s="207"/>
      <c r="AS744" s="207"/>
      <c r="AT744" s="207"/>
      <c r="AU744" s="207"/>
      <c r="AV744" s="207"/>
      <c r="AW744" s="207"/>
      <c r="AX744" s="207"/>
      <c r="AY744" s="207"/>
      <c r="AZ744" s="207"/>
      <c r="BA744" s="207"/>
      <c r="BB744" s="207"/>
      <c r="BC744" s="207"/>
      <c r="BD744" s="207"/>
      <c r="BE744" s="207"/>
      <c r="BF744" s="207"/>
      <c r="BG744" s="300"/>
      <c r="BH744" s="300"/>
      <c r="BI744" s="299"/>
      <c r="BJ744" s="246"/>
      <c r="BK744" s="255"/>
      <c r="BL744" s="213"/>
      <c r="BM744" s="213"/>
      <c r="BN744" s="322"/>
      <c r="BO744" s="321"/>
      <c r="BY744" s="254"/>
      <c r="DN744" s="284"/>
      <c r="DO744" s="283"/>
      <c r="DP744" s="278"/>
      <c r="DQ744" s="282"/>
      <c r="DR744" s="281"/>
      <c r="DS744" s="280"/>
      <c r="DT744" s="279"/>
      <c r="DU744" s="278"/>
      <c r="DV744" s="194"/>
    </row>
    <row r="745" spans="1:126" ht="18.75">
      <c r="A745" s="322"/>
      <c r="B745" s="226" t="s">
        <v>10059</v>
      </c>
      <c r="C745" s="226" t="s">
        <v>10058</v>
      </c>
      <c r="D745" s="225" t="s">
        <v>10057</v>
      </c>
      <c r="E745" s="224" t="str">
        <f t="shared" si="69"/>
        <v>725937</v>
      </c>
      <c r="F745" s="322" t="s">
        <v>1839</v>
      </c>
      <c r="G745" s="220" t="s">
        <v>10056</v>
      </c>
      <c r="H745" s="223" t="s">
        <v>10055</v>
      </c>
      <c r="I745" s="223"/>
      <c r="J745" s="225">
        <v>1</v>
      </c>
      <c r="K745" s="302">
        <v>14000</v>
      </c>
      <c r="L745" s="232">
        <f t="shared" si="68"/>
        <v>15400.000000000002</v>
      </c>
      <c r="M745" s="351" t="s">
        <v>1434</v>
      </c>
      <c r="N745" s="229"/>
      <c r="O745" s="229"/>
      <c r="P745" s="245"/>
      <c r="Q745" s="328"/>
      <c r="R745" s="327"/>
      <c r="S745" s="242"/>
      <c r="T745" s="219" t="s">
        <v>9336</v>
      </c>
      <c r="U745" s="303"/>
      <c r="V745" s="303"/>
      <c r="W745" s="303"/>
      <c r="X745" s="303"/>
      <c r="Y745" s="219"/>
      <c r="Z745" s="303"/>
      <c r="AA745" s="303"/>
      <c r="AB745" s="303"/>
      <c r="AC745" s="303"/>
      <c r="AD745" s="311"/>
      <c r="AE745" s="311"/>
      <c r="AF745" s="311"/>
      <c r="AG745" s="311"/>
      <c r="AH745" s="311"/>
      <c r="AJ745" s="286"/>
      <c r="AK745" s="213"/>
      <c r="AL745" s="311"/>
      <c r="AM745" s="311"/>
      <c r="AN745" s="311"/>
      <c r="AO745" s="311"/>
      <c r="AP745" s="229"/>
      <c r="AQ745" s="310"/>
      <c r="AR745" s="207"/>
      <c r="AS745" s="207"/>
      <c r="AT745" s="207"/>
      <c r="AU745" s="207"/>
      <c r="AV745" s="207"/>
      <c r="AW745" s="207"/>
      <c r="AX745" s="207"/>
      <c r="AY745" s="207"/>
      <c r="AZ745" s="207"/>
      <c r="BA745" s="207"/>
      <c r="BB745" s="207"/>
      <c r="BC745" s="207"/>
      <c r="BD745" s="207"/>
      <c r="BE745" s="207"/>
      <c r="BF745" s="207"/>
      <c r="BG745" s="300"/>
      <c r="BH745" s="300"/>
      <c r="BI745" s="299"/>
      <c r="BJ745" s="246"/>
      <c r="BK745" s="255"/>
      <c r="BL745" s="213"/>
      <c r="BM745" s="213"/>
      <c r="BN745" s="322"/>
      <c r="BO745" s="321"/>
      <c r="BY745" s="254"/>
      <c r="DN745" s="284"/>
      <c r="DO745" s="283"/>
      <c r="DP745" s="278"/>
      <c r="DQ745" s="282"/>
      <c r="DR745" s="281"/>
      <c r="DS745" s="280"/>
      <c r="DT745" s="279"/>
      <c r="DU745" s="278"/>
      <c r="DV745" s="194"/>
    </row>
    <row r="746" spans="1:126" ht="18.75">
      <c r="A746" s="322"/>
      <c r="B746" s="226" t="s">
        <v>10054</v>
      </c>
      <c r="C746" s="226" t="s">
        <v>10053</v>
      </c>
      <c r="D746" s="225" t="s">
        <v>10052</v>
      </c>
      <c r="E746" s="224" t="str">
        <f t="shared" si="69"/>
        <v>725944</v>
      </c>
      <c r="F746" s="322" t="s">
        <v>1839</v>
      </c>
      <c r="G746" s="220" t="s">
        <v>10051</v>
      </c>
      <c r="H746" s="223" t="s">
        <v>10050</v>
      </c>
      <c r="I746" s="223"/>
      <c r="J746" s="225">
        <v>1</v>
      </c>
      <c r="K746" s="302">
        <v>14000</v>
      </c>
      <c r="L746" s="232">
        <f t="shared" si="68"/>
        <v>15400.000000000002</v>
      </c>
      <c r="M746" s="351" t="s">
        <v>1434</v>
      </c>
      <c r="N746" s="229"/>
      <c r="O746" s="229"/>
      <c r="P746" s="245"/>
      <c r="Q746" s="328"/>
      <c r="R746" s="327"/>
      <c r="S746" s="242"/>
      <c r="T746" s="219" t="s">
        <v>10049</v>
      </c>
      <c r="U746" s="303"/>
      <c r="V746" s="303"/>
      <c r="W746" s="303"/>
      <c r="X746" s="303"/>
      <c r="Y746" s="219"/>
      <c r="Z746" s="303"/>
      <c r="AA746" s="303"/>
      <c r="AB746" s="303"/>
      <c r="AC746" s="303"/>
      <c r="AD746" s="311"/>
      <c r="AE746" s="311"/>
      <c r="AF746" s="311"/>
      <c r="AG746" s="311"/>
      <c r="AH746" s="311"/>
      <c r="AJ746" s="286"/>
      <c r="AK746" s="213"/>
      <c r="AL746" s="311"/>
      <c r="AM746" s="311"/>
      <c r="AN746" s="311"/>
      <c r="AO746" s="311"/>
      <c r="AP746" s="229"/>
      <c r="AQ746" s="310"/>
      <c r="AR746" s="207"/>
      <c r="AS746" s="207"/>
      <c r="AT746" s="207"/>
      <c r="AU746" s="207"/>
      <c r="AV746" s="207"/>
      <c r="AW746" s="207"/>
      <c r="AX746" s="207"/>
      <c r="AY746" s="207"/>
      <c r="AZ746" s="207"/>
      <c r="BA746" s="207"/>
      <c r="BB746" s="207"/>
      <c r="BC746" s="207"/>
      <c r="BD746" s="207"/>
      <c r="BE746" s="207"/>
      <c r="BF746" s="207"/>
      <c r="BG746" s="300"/>
      <c r="BH746" s="300"/>
      <c r="BI746" s="299"/>
      <c r="BJ746" s="246"/>
      <c r="BK746" s="255"/>
      <c r="BL746" s="213"/>
      <c r="BM746" s="213"/>
      <c r="BN746" s="322"/>
      <c r="BO746" s="321"/>
      <c r="BY746" s="254"/>
      <c r="DN746" s="284"/>
      <c r="DO746" s="283"/>
      <c r="DP746" s="278"/>
      <c r="DQ746" s="282"/>
      <c r="DR746" s="281"/>
      <c r="DS746" s="280"/>
      <c r="DT746" s="279"/>
      <c r="DU746" s="278"/>
      <c r="DV746" s="194"/>
    </row>
    <row r="747" spans="1:126" ht="18.75">
      <c r="A747" s="322"/>
      <c r="B747" s="226" t="s">
        <v>10048</v>
      </c>
      <c r="C747" s="226" t="s">
        <v>10047</v>
      </c>
      <c r="D747" s="225" t="s">
        <v>10046</v>
      </c>
      <c r="E747" s="224" t="str">
        <f t="shared" si="69"/>
        <v>725951</v>
      </c>
      <c r="F747" s="322" t="s">
        <v>1839</v>
      </c>
      <c r="G747" s="220" t="s">
        <v>10045</v>
      </c>
      <c r="H747" s="223" t="s">
        <v>10044</v>
      </c>
      <c r="I747" s="223"/>
      <c r="J747" s="225">
        <v>1</v>
      </c>
      <c r="K747" s="302">
        <v>14000</v>
      </c>
      <c r="L747" s="232">
        <f t="shared" si="68"/>
        <v>15400.000000000002</v>
      </c>
      <c r="M747" s="351" t="s">
        <v>1434</v>
      </c>
      <c r="N747" s="229"/>
      <c r="O747" s="229"/>
      <c r="P747" s="313"/>
      <c r="Q747" s="328"/>
      <c r="R747" s="327"/>
      <c r="S747" s="242"/>
      <c r="T747" s="219" t="s">
        <v>10043</v>
      </c>
      <c r="U747" s="303"/>
      <c r="V747" s="303"/>
      <c r="W747" s="303"/>
      <c r="X747" s="303"/>
      <c r="Y747" s="219"/>
      <c r="Z747" s="303"/>
      <c r="AA747" s="303"/>
      <c r="AB747" s="303"/>
      <c r="AC747" s="303"/>
      <c r="AD747" s="311"/>
      <c r="AE747" s="311"/>
      <c r="AF747" s="311"/>
      <c r="AG747" s="311"/>
      <c r="AH747" s="311"/>
      <c r="AJ747" s="286"/>
      <c r="AK747" s="213"/>
      <c r="AL747" s="311"/>
      <c r="AM747" s="311"/>
      <c r="AN747" s="311"/>
      <c r="AO747" s="311"/>
      <c r="AP747" s="229"/>
      <c r="AQ747" s="310"/>
      <c r="AR747" s="207"/>
      <c r="AS747" s="207"/>
      <c r="AT747" s="207"/>
      <c r="AU747" s="207"/>
      <c r="AV747" s="207"/>
      <c r="AW747" s="207"/>
      <c r="AX747" s="207"/>
      <c r="AY747" s="207"/>
      <c r="AZ747" s="207"/>
      <c r="BA747" s="207"/>
      <c r="BB747" s="207"/>
      <c r="BC747" s="207"/>
      <c r="BD747" s="207"/>
      <c r="BE747" s="207"/>
      <c r="BF747" s="207"/>
      <c r="BG747" s="300"/>
      <c r="BH747" s="300"/>
      <c r="BI747" s="299"/>
      <c r="BJ747" s="246"/>
      <c r="BK747" s="255"/>
      <c r="BL747" s="213"/>
      <c r="BM747" s="213"/>
      <c r="BN747" s="322"/>
      <c r="BO747" s="321"/>
      <c r="BY747" s="254"/>
      <c r="DN747" s="284"/>
      <c r="DO747" s="283"/>
      <c r="DP747" s="278"/>
      <c r="DQ747" s="282"/>
      <c r="DR747" s="281"/>
      <c r="DS747" s="280"/>
      <c r="DT747" s="279"/>
      <c r="DU747" s="278"/>
      <c r="DV747" s="194"/>
    </row>
    <row r="748" spans="1:126" ht="18.75">
      <c r="A748" s="322"/>
      <c r="B748" s="226" t="s">
        <v>10042</v>
      </c>
      <c r="C748" s="226" t="s">
        <v>10041</v>
      </c>
      <c r="D748" s="225" t="s">
        <v>10040</v>
      </c>
      <c r="E748" s="224" t="str">
        <f t="shared" si="69"/>
        <v>725968</v>
      </c>
      <c r="F748" s="322" t="s">
        <v>1839</v>
      </c>
      <c r="G748" s="220" t="s">
        <v>10039</v>
      </c>
      <c r="H748" s="223" t="s">
        <v>10038</v>
      </c>
      <c r="I748" s="223"/>
      <c r="J748" s="225">
        <v>1</v>
      </c>
      <c r="K748" s="302">
        <v>14000</v>
      </c>
      <c r="L748" s="232">
        <f t="shared" si="68"/>
        <v>15400.000000000002</v>
      </c>
      <c r="M748" s="351" t="s">
        <v>1434</v>
      </c>
      <c r="N748" s="229"/>
      <c r="O748" s="229"/>
      <c r="P748" s="313"/>
      <c r="Q748" s="328"/>
      <c r="R748" s="327"/>
      <c r="S748" s="242"/>
      <c r="T748" s="219" t="s">
        <v>10037</v>
      </c>
      <c r="U748" s="303"/>
      <c r="V748" s="303"/>
      <c r="W748" s="303"/>
      <c r="X748" s="303"/>
      <c r="Y748" s="219"/>
      <c r="Z748" s="303"/>
      <c r="AA748" s="303"/>
      <c r="AB748" s="303"/>
      <c r="AC748" s="303"/>
      <c r="AD748" s="311"/>
      <c r="AE748" s="311"/>
      <c r="AF748" s="311"/>
      <c r="AG748" s="311"/>
      <c r="AH748" s="311"/>
      <c r="AJ748" s="286"/>
      <c r="AK748" s="213"/>
      <c r="AL748" s="311"/>
      <c r="AM748" s="311"/>
      <c r="AN748" s="311"/>
      <c r="AO748" s="311"/>
      <c r="AP748" s="229"/>
      <c r="AQ748" s="310"/>
      <c r="AR748" s="207"/>
      <c r="AS748" s="207"/>
      <c r="AT748" s="207"/>
      <c r="AU748" s="207"/>
      <c r="AV748" s="207"/>
      <c r="AW748" s="207"/>
      <c r="AX748" s="207"/>
      <c r="AY748" s="207"/>
      <c r="AZ748" s="207"/>
      <c r="BA748" s="207"/>
      <c r="BB748" s="207"/>
      <c r="BC748" s="207"/>
      <c r="BD748" s="207"/>
      <c r="BE748" s="207"/>
      <c r="BF748" s="207"/>
      <c r="BG748" s="300"/>
      <c r="BH748" s="300"/>
      <c r="BI748" s="299"/>
      <c r="BJ748" s="246"/>
      <c r="BK748" s="255"/>
      <c r="BL748" s="213"/>
      <c r="BM748" s="213"/>
      <c r="BN748" s="322"/>
      <c r="BO748" s="321"/>
      <c r="BY748" s="254"/>
      <c r="DN748" s="284"/>
      <c r="DO748" s="283"/>
      <c r="DP748" s="278"/>
      <c r="DQ748" s="282"/>
      <c r="DR748" s="281"/>
      <c r="DS748" s="280"/>
      <c r="DT748" s="279"/>
      <c r="DU748" s="278"/>
      <c r="DV748" s="194"/>
    </row>
    <row r="749" spans="1:126" ht="18.75">
      <c r="A749" s="322"/>
      <c r="B749" s="226" t="s">
        <v>10036</v>
      </c>
      <c r="C749" s="226" t="s">
        <v>10035</v>
      </c>
      <c r="D749" s="225" t="s">
        <v>10034</v>
      </c>
      <c r="E749" s="224" t="str">
        <f t="shared" si="69"/>
        <v>725975</v>
      </c>
      <c r="F749" s="322" t="s">
        <v>1839</v>
      </c>
      <c r="G749" s="220" t="s">
        <v>10033</v>
      </c>
      <c r="H749" s="223" t="s">
        <v>10032</v>
      </c>
      <c r="I749" s="223"/>
      <c r="J749" s="225">
        <v>1</v>
      </c>
      <c r="K749" s="302">
        <v>14000</v>
      </c>
      <c r="L749" s="232">
        <f t="shared" si="68"/>
        <v>15400.000000000002</v>
      </c>
      <c r="M749" s="351" t="s">
        <v>1434</v>
      </c>
      <c r="N749" s="229"/>
      <c r="O749" s="229"/>
      <c r="P749" s="313"/>
      <c r="Q749" s="328"/>
      <c r="R749" s="327"/>
      <c r="S749" s="242"/>
      <c r="T749" s="219" t="s">
        <v>9457</v>
      </c>
      <c r="U749" s="303"/>
      <c r="V749" s="303"/>
      <c r="W749" s="303"/>
      <c r="X749" s="303"/>
      <c r="Y749" s="219"/>
      <c r="Z749" s="303"/>
      <c r="AA749" s="303"/>
      <c r="AB749" s="303"/>
      <c r="AC749" s="303"/>
      <c r="AD749" s="311"/>
      <c r="AE749" s="311"/>
      <c r="AF749" s="311"/>
      <c r="AG749" s="311"/>
      <c r="AH749" s="311"/>
      <c r="AJ749" s="286"/>
      <c r="AK749" s="213"/>
      <c r="AL749" s="311"/>
      <c r="AM749" s="311"/>
      <c r="AN749" s="311"/>
      <c r="AO749" s="311"/>
      <c r="AP749" s="229"/>
      <c r="AQ749" s="310"/>
      <c r="AR749" s="207"/>
      <c r="AS749" s="207"/>
      <c r="AT749" s="207"/>
      <c r="AU749" s="207"/>
      <c r="AV749" s="207"/>
      <c r="AW749" s="207"/>
      <c r="AX749" s="207"/>
      <c r="AY749" s="207"/>
      <c r="AZ749" s="207"/>
      <c r="BA749" s="207"/>
      <c r="BB749" s="207"/>
      <c r="BC749" s="207"/>
      <c r="BD749" s="207"/>
      <c r="BE749" s="207"/>
      <c r="BF749" s="207"/>
      <c r="BG749" s="300"/>
      <c r="BH749" s="300"/>
      <c r="BI749" s="299"/>
      <c r="BJ749" s="246"/>
      <c r="BK749" s="255"/>
      <c r="BL749" s="213"/>
      <c r="BM749" s="213"/>
      <c r="BN749" s="322"/>
      <c r="BO749" s="321"/>
      <c r="BY749" s="254"/>
      <c r="DN749" s="284"/>
      <c r="DO749" s="283"/>
      <c r="DP749" s="278"/>
      <c r="DQ749" s="282"/>
      <c r="DR749" s="281"/>
      <c r="DS749" s="280"/>
      <c r="DT749" s="279"/>
      <c r="DU749" s="278"/>
      <c r="DV749" s="194"/>
    </row>
    <row r="750" spans="1:126" ht="18.75">
      <c r="A750" s="322"/>
      <c r="B750" s="226" t="s">
        <v>10031</v>
      </c>
      <c r="C750" s="226" t="s">
        <v>10030</v>
      </c>
      <c r="D750" s="225" t="s">
        <v>10029</v>
      </c>
      <c r="E750" s="224" t="str">
        <f t="shared" si="69"/>
        <v>725982</v>
      </c>
      <c r="F750" s="322" t="s">
        <v>1839</v>
      </c>
      <c r="G750" s="220" t="s">
        <v>10028</v>
      </c>
      <c r="H750" s="223" t="s">
        <v>10027</v>
      </c>
      <c r="I750" s="223"/>
      <c r="J750" s="225">
        <v>1</v>
      </c>
      <c r="K750" s="302">
        <v>14000</v>
      </c>
      <c r="L750" s="232">
        <f t="shared" si="68"/>
        <v>15400.000000000002</v>
      </c>
      <c r="M750" s="351" t="s">
        <v>1434</v>
      </c>
      <c r="N750" s="229"/>
      <c r="O750" s="229"/>
      <c r="P750" s="313"/>
      <c r="Q750" s="328"/>
      <c r="R750" s="327"/>
      <c r="S750" s="242"/>
      <c r="T750" s="219" t="s">
        <v>9457</v>
      </c>
      <c r="U750" s="303"/>
      <c r="V750" s="303"/>
      <c r="W750" s="303"/>
      <c r="X750" s="303"/>
      <c r="Y750" s="219"/>
      <c r="Z750" s="303"/>
      <c r="AA750" s="303"/>
      <c r="AB750" s="303"/>
      <c r="AC750" s="303"/>
      <c r="AD750" s="311"/>
      <c r="AE750" s="311"/>
      <c r="AF750" s="311"/>
      <c r="AG750" s="311"/>
      <c r="AH750" s="311"/>
      <c r="AJ750" s="286"/>
      <c r="AK750" s="213"/>
      <c r="AL750" s="311"/>
      <c r="AM750" s="311"/>
      <c r="AN750" s="311"/>
      <c r="AO750" s="311"/>
      <c r="AP750" s="229"/>
      <c r="AQ750" s="310"/>
      <c r="AR750" s="207"/>
      <c r="AS750" s="207"/>
      <c r="AT750" s="207"/>
      <c r="AU750" s="207"/>
      <c r="AV750" s="207"/>
      <c r="AW750" s="207"/>
      <c r="AX750" s="207"/>
      <c r="AY750" s="207"/>
      <c r="AZ750" s="207"/>
      <c r="BA750" s="207"/>
      <c r="BB750" s="207"/>
      <c r="BC750" s="207"/>
      <c r="BD750" s="207"/>
      <c r="BE750" s="207"/>
      <c r="BF750" s="207"/>
      <c r="BG750" s="300"/>
      <c r="BH750" s="300"/>
      <c r="BI750" s="299"/>
      <c r="BJ750" s="246"/>
      <c r="BK750" s="255"/>
      <c r="BL750" s="213"/>
      <c r="BM750" s="213"/>
      <c r="BN750" s="322"/>
      <c r="BO750" s="321"/>
      <c r="BY750" s="254"/>
      <c r="DN750" s="284"/>
      <c r="DO750" s="283"/>
      <c r="DP750" s="278"/>
      <c r="DQ750" s="282"/>
      <c r="DR750" s="281"/>
      <c r="DS750" s="280"/>
      <c r="DT750" s="279"/>
      <c r="DU750" s="278"/>
      <c r="DV750" s="194"/>
    </row>
    <row r="751" spans="1:126" ht="18.75">
      <c r="A751" s="322"/>
      <c r="B751" s="226" t="s">
        <v>10026</v>
      </c>
      <c r="C751" s="226" t="s">
        <v>10025</v>
      </c>
      <c r="D751" s="225" t="s">
        <v>10024</v>
      </c>
      <c r="E751" s="224" t="str">
        <f t="shared" si="69"/>
        <v>725838</v>
      </c>
      <c r="F751" s="322" t="s">
        <v>1839</v>
      </c>
      <c r="G751" s="220" t="s">
        <v>10023</v>
      </c>
      <c r="H751" s="223" t="s">
        <v>10022</v>
      </c>
      <c r="I751" s="223"/>
      <c r="J751" s="225">
        <v>1</v>
      </c>
      <c r="K751" s="302">
        <v>14000</v>
      </c>
      <c r="L751" s="232">
        <f t="shared" si="68"/>
        <v>15400.000000000002</v>
      </c>
      <c r="M751" s="351" t="s">
        <v>1434</v>
      </c>
      <c r="N751" s="229"/>
      <c r="O751" s="229"/>
      <c r="P751" s="313"/>
      <c r="Q751" s="328"/>
      <c r="R751" s="327"/>
      <c r="S751" s="242"/>
      <c r="T751" s="219" t="s">
        <v>9457</v>
      </c>
      <c r="U751" s="303"/>
      <c r="V751" s="303"/>
      <c r="W751" s="303"/>
      <c r="X751" s="303"/>
      <c r="Y751" s="219"/>
      <c r="Z751" s="303"/>
      <c r="AA751" s="303"/>
      <c r="AB751" s="303"/>
      <c r="AC751" s="303"/>
      <c r="AD751" s="311"/>
      <c r="AE751" s="311"/>
      <c r="AF751" s="311"/>
      <c r="AG751" s="311"/>
      <c r="AH751" s="311"/>
      <c r="AJ751" s="286"/>
      <c r="AK751" s="213"/>
      <c r="AL751" s="311"/>
      <c r="AM751" s="311"/>
      <c r="AN751" s="311"/>
      <c r="AO751" s="311"/>
      <c r="AP751" s="229"/>
      <c r="AQ751" s="310"/>
      <c r="AR751" s="207"/>
      <c r="AS751" s="207"/>
      <c r="AT751" s="207"/>
      <c r="AU751" s="207"/>
      <c r="AV751" s="207"/>
      <c r="AW751" s="207"/>
      <c r="AX751" s="207"/>
      <c r="AY751" s="207"/>
      <c r="AZ751" s="207"/>
      <c r="BA751" s="207"/>
      <c r="BB751" s="207"/>
      <c r="BC751" s="207"/>
      <c r="BD751" s="207"/>
      <c r="BE751" s="207"/>
      <c r="BF751" s="207"/>
      <c r="BG751" s="300"/>
      <c r="BH751" s="300"/>
      <c r="BI751" s="299"/>
      <c r="BJ751" s="246"/>
      <c r="BK751" s="255"/>
      <c r="BL751" s="213"/>
      <c r="BM751" s="213"/>
      <c r="BN751" s="322"/>
      <c r="BO751" s="321"/>
      <c r="BY751" s="254"/>
      <c r="DN751" s="284"/>
      <c r="DO751" s="283"/>
      <c r="DP751" s="278"/>
      <c r="DQ751" s="282"/>
      <c r="DR751" s="281"/>
      <c r="DS751" s="280"/>
      <c r="DT751" s="279"/>
      <c r="DU751" s="278"/>
      <c r="DV751" s="194"/>
    </row>
    <row r="752" spans="1:126" ht="18.75">
      <c r="A752" s="322"/>
      <c r="B752" s="226" t="s">
        <v>10021</v>
      </c>
      <c r="C752" s="226" t="s">
        <v>10020</v>
      </c>
      <c r="D752" s="225" t="s">
        <v>10019</v>
      </c>
      <c r="E752" s="224" t="str">
        <f t="shared" si="69"/>
        <v>726019</v>
      </c>
      <c r="F752" s="322" t="s">
        <v>1839</v>
      </c>
      <c r="G752" s="220" t="s">
        <v>10012</v>
      </c>
      <c r="H752" s="223" t="s">
        <v>10011</v>
      </c>
      <c r="I752" s="223" t="s">
        <v>7441</v>
      </c>
      <c r="J752" s="225">
        <v>1</v>
      </c>
      <c r="K752" s="302">
        <v>14000</v>
      </c>
      <c r="L752" s="232">
        <f t="shared" si="68"/>
        <v>15400.000000000002</v>
      </c>
      <c r="M752" s="351" t="s">
        <v>1434</v>
      </c>
      <c r="N752" s="229"/>
      <c r="O752" s="229"/>
      <c r="P752" s="313"/>
      <c r="Q752" s="328"/>
      <c r="R752" s="327"/>
      <c r="S752" s="242"/>
      <c r="T752" s="618" t="s">
        <v>9457</v>
      </c>
      <c r="U752" s="303"/>
      <c r="V752" s="303"/>
      <c r="W752" s="303"/>
      <c r="X752" s="303"/>
      <c r="Y752" s="618"/>
      <c r="Z752" s="303"/>
      <c r="AA752" s="303"/>
      <c r="AB752" s="303"/>
      <c r="AC752" s="303"/>
      <c r="AD752" s="311"/>
      <c r="AE752" s="311"/>
      <c r="AF752" s="311"/>
      <c r="AG752" s="311"/>
      <c r="AH752" s="311"/>
      <c r="AJ752" s="286"/>
      <c r="AK752" s="213"/>
      <c r="AL752" s="311"/>
      <c r="AM752" s="311"/>
      <c r="AN752" s="311"/>
      <c r="AO752" s="311"/>
      <c r="AP752" s="229"/>
      <c r="AQ752" s="310"/>
      <c r="AR752" s="207"/>
      <c r="AS752" s="207"/>
      <c r="AT752" s="207"/>
      <c r="AU752" s="207"/>
      <c r="AV752" s="207"/>
      <c r="AW752" s="207"/>
      <c r="AX752" s="207"/>
      <c r="AY752" s="207"/>
      <c r="AZ752" s="207"/>
      <c r="BA752" s="207"/>
      <c r="BB752" s="207"/>
      <c r="BC752" s="207"/>
      <c r="BD752" s="207"/>
      <c r="BE752" s="207"/>
      <c r="BF752" s="207"/>
      <c r="BG752" s="300"/>
      <c r="BH752" s="300"/>
      <c r="BI752" s="299"/>
      <c r="BJ752" s="246"/>
      <c r="BK752" s="255"/>
      <c r="BL752" s="213"/>
      <c r="BM752" s="213"/>
      <c r="BN752" s="322"/>
      <c r="BO752" s="321"/>
      <c r="BY752" s="254"/>
      <c r="DN752" s="284"/>
      <c r="DO752" s="283"/>
      <c r="DP752" s="278"/>
      <c r="DQ752" s="282"/>
      <c r="DR752" s="281"/>
      <c r="DS752" s="280"/>
      <c r="DT752" s="279"/>
      <c r="DU752" s="278"/>
      <c r="DV752" s="194"/>
    </row>
    <row r="753" spans="1:126" ht="18.75">
      <c r="A753" s="322"/>
      <c r="B753" s="226" t="s">
        <v>10018</v>
      </c>
      <c r="C753" s="226" t="s">
        <v>10017</v>
      </c>
      <c r="D753" s="225" t="s">
        <v>10016</v>
      </c>
      <c r="E753" s="224" t="str">
        <f t="shared" si="69"/>
        <v>725999</v>
      </c>
      <c r="F753" s="322" t="s">
        <v>1839</v>
      </c>
      <c r="G753" s="220" t="s">
        <v>10012</v>
      </c>
      <c r="H753" s="223" t="s">
        <v>10011</v>
      </c>
      <c r="I753" s="223" t="s">
        <v>7437</v>
      </c>
      <c r="J753" s="225">
        <v>1</v>
      </c>
      <c r="K753" s="302">
        <v>14000</v>
      </c>
      <c r="L753" s="232">
        <f t="shared" si="68"/>
        <v>15400.000000000002</v>
      </c>
      <c r="M753" s="351" t="s">
        <v>1434</v>
      </c>
      <c r="N753" s="229"/>
      <c r="O753" s="229"/>
      <c r="P753" s="313"/>
      <c r="Q753" s="328"/>
      <c r="R753" s="327"/>
      <c r="S753" s="242"/>
      <c r="T753" s="618" t="s">
        <v>9457</v>
      </c>
      <c r="U753" s="303"/>
      <c r="V753" s="303"/>
      <c r="W753" s="303"/>
      <c r="X753" s="303"/>
      <c r="Y753" s="618"/>
      <c r="Z753" s="303"/>
      <c r="AA753" s="303"/>
      <c r="AB753" s="303"/>
      <c r="AC753" s="303"/>
      <c r="AD753" s="311"/>
      <c r="AE753" s="311"/>
      <c r="AF753" s="311"/>
      <c r="AG753" s="311"/>
      <c r="AH753" s="311"/>
      <c r="AJ753" s="286"/>
      <c r="AK753" s="213"/>
      <c r="AL753" s="311"/>
      <c r="AM753" s="311"/>
      <c r="AN753" s="311"/>
      <c r="AO753" s="311"/>
      <c r="AP753" s="229"/>
      <c r="AQ753" s="310"/>
      <c r="AR753" s="207"/>
      <c r="AS753" s="207"/>
      <c r="AT753" s="207"/>
      <c r="AU753" s="207"/>
      <c r="AV753" s="207"/>
      <c r="AW753" s="207"/>
      <c r="AX753" s="207"/>
      <c r="AY753" s="207"/>
      <c r="AZ753" s="207"/>
      <c r="BA753" s="207"/>
      <c r="BB753" s="207"/>
      <c r="BC753" s="207"/>
      <c r="BD753" s="207"/>
      <c r="BE753" s="207"/>
      <c r="BF753" s="207"/>
      <c r="BG753" s="300"/>
      <c r="BH753" s="300"/>
      <c r="BI753" s="299"/>
      <c r="BJ753" s="246"/>
      <c r="BK753" s="255"/>
      <c r="BL753" s="213"/>
      <c r="BM753" s="213"/>
      <c r="BN753" s="322"/>
      <c r="BO753" s="321"/>
      <c r="BY753" s="254"/>
      <c r="DN753" s="284"/>
      <c r="DO753" s="283"/>
      <c r="DP753" s="278"/>
      <c r="DQ753" s="282"/>
      <c r="DR753" s="281"/>
      <c r="DS753" s="280"/>
      <c r="DT753" s="279"/>
      <c r="DU753" s="278"/>
      <c r="DV753" s="194"/>
    </row>
    <row r="754" spans="1:126" ht="18.75">
      <c r="A754" s="322"/>
      <c r="B754" s="226" t="s">
        <v>10015</v>
      </c>
      <c r="C754" s="226" t="s">
        <v>10014</v>
      </c>
      <c r="D754" s="225" t="s">
        <v>10013</v>
      </c>
      <c r="E754" s="224" t="str">
        <f t="shared" si="69"/>
        <v>726002</v>
      </c>
      <c r="F754" s="322" t="s">
        <v>1839</v>
      </c>
      <c r="G754" s="220" t="s">
        <v>10012</v>
      </c>
      <c r="H754" s="223" t="s">
        <v>10011</v>
      </c>
      <c r="I754" s="223" t="s">
        <v>7431</v>
      </c>
      <c r="J754" s="225">
        <v>1</v>
      </c>
      <c r="K754" s="302">
        <v>14000</v>
      </c>
      <c r="L754" s="232">
        <f t="shared" si="68"/>
        <v>15400.000000000002</v>
      </c>
      <c r="M754" s="351" t="s">
        <v>1434</v>
      </c>
      <c r="N754" s="229"/>
      <c r="O754" s="229"/>
      <c r="P754" s="313"/>
      <c r="Q754" s="328"/>
      <c r="R754" s="327"/>
      <c r="S754" s="242"/>
      <c r="T754" s="618" t="s">
        <v>9457</v>
      </c>
      <c r="U754" s="303"/>
      <c r="V754" s="303"/>
      <c r="W754" s="303"/>
      <c r="X754" s="303"/>
      <c r="Y754" s="618"/>
      <c r="Z754" s="303"/>
      <c r="AA754" s="303"/>
      <c r="AB754" s="303"/>
      <c r="AC754" s="303"/>
      <c r="AD754" s="311"/>
      <c r="AE754" s="311"/>
      <c r="AF754" s="311"/>
      <c r="AG754" s="311"/>
      <c r="AH754" s="311"/>
      <c r="AJ754" s="286"/>
      <c r="AK754" s="213"/>
      <c r="AL754" s="311"/>
      <c r="AM754" s="311"/>
      <c r="AN754" s="311"/>
      <c r="AO754" s="311"/>
      <c r="AP754" s="229"/>
      <c r="AQ754" s="310"/>
      <c r="AR754" s="207"/>
      <c r="AS754" s="207"/>
      <c r="AT754" s="207"/>
      <c r="AU754" s="207"/>
      <c r="AV754" s="207"/>
      <c r="AW754" s="207"/>
      <c r="AX754" s="207"/>
      <c r="AY754" s="207"/>
      <c r="AZ754" s="207"/>
      <c r="BA754" s="207"/>
      <c r="BB754" s="207"/>
      <c r="BC754" s="207"/>
      <c r="BD754" s="207"/>
      <c r="BE754" s="207"/>
      <c r="BF754" s="207"/>
      <c r="BG754" s="300"/>
      <c r="BH754" s="300"/>
      <c r="BI754" s="299"/>
      <c r="BJ754" s="246"/>
      <c r="BK754" s="255"/>
      <c r="BL754" s="213"/>
      <c r="BM754" s="213"/>
      <c r="BN754" s="322"/>
      <c r="BO754" s="321"/>
      <c r="BY754" s="254"/>
      <c r="DN754" s="284"/>
      <c r="DO754" s="283"/>
      <c r="DP754" s="278"/>
      <c r="DQ754" s="282"/>
      <c r="DR754" s="281"/>
      <c r="DS754" s="280"/>
      <c r="DT754" s="279"/>
      <c r="DU754" s="278"/>
      <c r="DV754" s="194"/>
    </row>
    <row r="755" spans="1:126" ht="18.75">
      <c r="A755" s="322"/>
      <c r="B755" s="226" t="s">
        <v>10010</v>
      </c>
      <c r="C755" s="226" t="s">
        <v>10009</v>
      </c>
      <c r="D755" s="225" t="s">
        <v>10008</v>
      </c>
      <c r="E755" s="224" t="str">
        <f t="shared" si="69"/>
        <v>726040</v>
      </c>
      <c r="F755" s="322" t="s">
        <v>1839</v>
      </c>
      <c r="G755" s="220" t="s">
        <v>10001</v>
      </c>
      <c r="H755" s="223" t="s">
        <v>10000</v>
      </c>
      <c r="I755" s="223" t="s">
        <v>7441</v>
      </c>
      <c r="J755" s="225">
        <v>1</v>
      </c>
      <c r="K755" s="302">
        <v>14000</v>
      </c>
      <c r="L755" s="232">
        <f t="shared" si="68"/>
        <v>15400.000000000002</v>
      </c>
      <c r="M755" s="351" t="s">
        <v>1434</v>
      </c>
      <c r="N755" s="229"/>
      <c r="O755" s="229"/>
      <c r="P755" s="313"/>
      <c r="Q755" s="328"/>
      <c r="R755" s="327"/>
      <c r="S755" s="242"/>
      <c r="T755" s="219" t="s">
        <v>9402</v>
      </c>
      <c r="U755" s="303"/>
      <c r="V755" s="303"/>
      <c r="W755" s="303"/>
      <c r="X755" s="303"/>
      <c r="Y755" s="219"/>
      <c r="Z755" s="303"/>
      <c r="AA755" s="303"/>
      <c r="AB755" s="303"/>
      <c r="AC755" s="303"/>
      <c r="AD755" s="311"/>
      <c r="AE755" s="311"/>
      <c r="AF755" s="311"/>
      <c r="AG755" s="311"/>
      <c r="AH755" s="311"/>
      <c r="AJ755" s="286"/>
      <c r="AK755" s="213"/>
      <c r="AL755" s="311"/>
      <c r="AM755" s="311"/>
      <c r="AN755" s="311"/>
      <c r="AO755" s="311"/>
      <c r="AP755" s="229"/>
      <c r="AQ755" s="310"/>
      <c r="AR755" s="207"/>
      <c r="AS755" s="207"/>
      <c r="AT755" s="207"/>
      <c r="AU755" s="207"/>
      <c r="AV755" s="207"/>
      <c r="AW755" s="207"/>
      <c r="AX755" s="207"/>
      <c r="AY755" s="207"/>
      <c r="AZ755" s="207"/>
      <c r="BA755" s="207"/>
      <c r="BB755" s="207"/>
      <c r="BC755" s="207"/>
      <c r="BD755" s="207"/>
      <c r="BE755" s="207"/>
      <c r="BF755" s="207"/>
      <c r="BG755" s="300"/>
      <c r="BH755" s="300"/>
      <c r="BI755" s="299"/>
      <c r="BJ755" s="246"/>
      <c r="BK755" s="255"/>
      <c r="BL755" s="213"/>
      <c r="BM755" s="213"/>
      <c r="BN755" s="322"/>
      <c r="BO755" s="321"/>
      <c r="BY755" s="254"/>
      <c r="DN755" s="284"/>
      <c r="DO755" s="283"/>
      <c r="DP755" s="278"/>
      <c r="DQ755" s="282"/>
      <c r="DR755" s="281"/>
      <c r="DS755" s="280"/>
      <c r="DT755" s="279"/>
      <c r="DU755" s="278"/>
      <c r="DV755" s="194"/>
    </row>
    <row r="756" spans="1:126" ht="18.75">
      <c r="A756" s="322"/>
      <c r="B756" s="226" t="s">
        <v>10007</v>
      </c>
      <c r="C756" s="226" t="s">
        <v>10006</v>
      </c>
      <c r="D756" s="225" t="s">
        <v>10005</v>
      </c>
      <c r="E756" s="224" t="str">
        <f t="shared" si="69"/>
        <v>726026</v>
      </c>
      <c r="F756" s="322" t="s">
        <v>1839</v>
      </c>
      <c r="G756" s="220" t="s">
        <v>10001</v>
      </c>
      <c r="H756" s="223" t="s">
        <v>10000</v>
      </c>
      <c r="I756" s="223" t="s">
        <v>7437</v>
      </c>
      <c r="J756" s="225">
        <v>1</v>
      </c>
      <c r="K756" s="302">
        <v>14000</v>
      </c>
      <c r="L756" s="232">
        <f t="shared" si="68"/>
        <v>15400.000000000002</v>
      </c>
      <c r="M756" s="351" t="s">
        <v>1434</v>
      </c>
      <c r="N756" s="229"/>
      <c r="O756" s="229"/>
      <c r="P756" s="313"/>
      <c r="Q756" s="328"/>
      <c r="R756" s="327"/>
      <c r="S756" s="242"/>
      <c r="T756" s="219" t="s">
        <v>9402</v>
      </c>
      <c r="U756" s="303"/>
      <c r="V756" s="303"/>
      <c r="W756" s="303"/>
      <c r="X756" s="303"/>
      <c r="Y756" s="219"/>
      <c r="Z756" s="303"/>
      <c r="AA756" s="303"/>
      <c r="AB756" s="303"/>
      <c r="AC756" s="303"/>
      <c r="AD756" s="311"/>
      <c r="AE756" s="311"/>
      <c r="AF756" s="311"/>
      <c r="AG756" s="311"/>
      <c r="AH756" s="311"/>
      <c r="AJ756" s="286"/>
      <c r="AK756" s="213"/>
      <c r="AL756" s="311"/>
      <c r="AM756" s="311"/>
      <c r="AN756" s="311"/>
      <c r="AO756" s="311"/>
      <c r="AP756" s="229"/>
      <c r="AQ756" s="310"/>
      <c r="AR756" s="207"/>
      <c r="AS756" s="207"/>
      <c r="AT756" s="207"/>
      <c r="AU756" s="207"/>
      <c r="AV756" s="207"/>
      <c r="AW756" s="207"/>
      <c r="AX756" s="207"/>
      <c r="AY756" s="207"/>
      <c r="AZ756" s="207"/>
      <c r="BA756" s="207"/>
      <c r="BB756" s="207"/>
      <c r="BC756" s="207"/>
      <c r="BD756" s="207"/>
      <c r="BE756" s="207"/>
      <c r="BF756" s="207"/>
      <c r="BG756" s="300"/>
      <c r="BH756" s="300"/>
      <c r="BI756" s="299"/>
      <c r="BJ756" s="246"/>
      <c r="BK756" s="255"/>
      <c r="BL756" s="213"/>
      <c r="BM756" s="213"/>
      <c r="BN756" s="322"/>
      <c r="BO756" s="321"/>
      <c r="BY756" s="254"/>
      <c r="DN756" s="284"/>
      <c r="DO756" s="283"/>
      <c r="DP756" s="278"/>
      <c r="DQ756" s="282"/>
      <c r="DR756" s="281"/>
      <c r="DS756" s="280"/>
      <c r="DT756" s="279"/>
      <c r="DU756" s="278"/>
      <c r="DV756" s="194"/>
    </row>
    <row r="757" spans="1:126" ht="18.75">
      <c r="A757" s="322"/>
      <c r="B757" s="226" t="s">
        <v>10004</v>
      </c>
      <c r="C757" s="226" t="s">
        <v>10003</v>
      </c>
      <c r="D757" s="225" t="s">
        <v>10002</v>
      </c>
      <c r="E757" s="224" t="str">
        <f t="shared" si="69"/>
        <v>726033</v>
      </c>
      <c r="F757" s="322" t="s">
        <v>1839</v>
      </c>
      <c r="G757" s="220" t="s">
        <v>10001</v>
      </c>
      <c r="H757" s="223" t="s">
        <v>10000</v>
      </c>
      <c r="I757" s="223" t="s">
        <v>7431</v>
      </c>
      <c r="J757" s="225">
        <v>1</v>
      </c>
      <c r="K757" s="302">
        <v>14000</v>
      </c>
      <c r="L757" s="232">
        <f t="shared" si="68"/>
        <v>15400.000000000002</v>
      </c>
      <c r="M757" s="351" t="s">
        <v>1434</v>
      </c>
      <c r="N757" s="229"/>
      <c r="O757" s="229"/>
      <c r="P757" s="313"/>
      <c r="Q757" s="328"/>
      <c r="R757" s="327"/>
      <c r="S757" s="242"/>
      <c r="T757" s="219" t="s">
        <v>9402</v>
      </c>
      <c r="U757" s="303"/>
      <c r="V757" s="303"/>
      <c r="W757" s="303"/>
      <c r="X757" s="303"/>
      <c r="Y757" s="219"/>
      <c r="Z757" s="303"/>
      <c r="AA757" s="303"/>
      <c r="AB757" s="303"/>
      <c r="AC757" s="303"/>
      <c r="AD757" s="311"/>
      <c r="AE757" s="311"/>
      <c r="AF757" s="311"/>
      <c r="AG757" s="311"/>
      <c r="AH757" s="311"/>
      <c r="AJ757" s="286"/>
      <c r="AK757" s="213"/>
      <c r="AL757" s="311"/>
      <c r="AM757" s="311"/>
      <c r="AN757" s="311"/>
      <c r="AO757" s="311"/>
      <c r="AP757" s="229"/>
      <c r="AQ757" s="310"/>
      <c r="AR757" s="207"/>
      <c r="AS757" s="207"/>
      <c r="AT757" s="207"/>
      <c r="AU757" s="207"/>
      <c r="AV757" s="207"/>
      <c r="AW757" s="207"/>
      <c r="AX757" s="207"/>
      <c r="AY757" s="207"/>
      <c r="AZ757" s="207"/>
      <c r="BA757" s="207"/>
      <c r="BB757" s="207"/>
      <c r="BC757" s="207"/>
      <c r="BD757" s="207"/>
      <c r="BE757" s="207"/>
      <c r="BF757" s="207"/>
      <c r="BG757" s="300"/>
      <c r="BH757" s="300"/>
      <c r="BI757" s="299"/>
      <c r="BJ757" s="246"/>
      <c r="BK757" s="255"/>
      <c r="BL757" s="213"/>
      <c r="BM757" s="213"/>
      <c r="BN757" s="322"/>
      <c r="BO757" s="321"/>
      <c r="BY757" s="254"/>
      <c r="DN757" s="284"/>
      <c r="DO757" s="283"/>
      <c r="DP757" s="278"/>
      <c r="DQ757" s="282"/>
      <c r="DR757" s="281"/>
      <c r="DS757" s="280"/>
      <c r="DT757" s="279"/>
      <c r="DU757" s="278"/>
      <c r="DV757" s="194"/>
    </row>
    <row r="758" spans="1:126" ht="18.75">
      <c r="A758" s="322"/>
      <c r="B758" s="226" t="s">
        <v>9999</v>
      </c>
      <c r="C758" s="226" t="s">
        <v>9998</v>
      </c>
      <c r="D758" s="225" t="s">
        <v>9997</v>
      </c>
      <c r="E758" s="224" t="str">
        <f t="shared" si="69"/>
        <v>725876</v>
      </c>
      <c r="F758" s="322" t="s">
        <v>1154</v>
      </c>
      <c r="G758" s="220" t="s">
        <v>9990</v>
      </c>
      <c r="H758" s="223" t="s">
        <v>9977</v>
      </c>
      <c r="I758" s="223" t="s">
        <v>7441</v>
      </c>
      <c r="J758" s="225">
        <v>1</v>
      </c>
      <c r="K758" s="302">
        <v>14000</v>
      </c>
      <c r="L758" s="232">
        <f t="shared" si="68"/>
        <v>15400.000000000002</v>
      </c>
      <c r="M758" s="351" t="s">
        <v>1434</v>
      </c>
      <c r="N758" s="229"/>
      <c r="O758" s="229"/>
      <c r="P758" s="626">
        <v>43252</v>
      </c>
      <c r="Q758" s="328"/>
      <c r="R758" s="327"/>
      <c r="S758" s="242"/>
      <c r="T758" s="219" t="s">
        <v>9402</v>
      </c>
      <c r="U758" s="303"/>
      <c r="V758" s="303"/>
      <c r="W758" s="303"/>
      <c r="X758" s="303"/>
      <c r="Y758" s="219"/>
      <c r="Z758" s="303"/>
      <c r="AA758" s="303"/>
      <c r="AB758" s="303"/>
      <c r="AC758" s="303"/>
      <c r="AD758" s="311"/>
      <c r="AE758" s="311"/>
      <c r="AF758" s="311"/>
      <c r="AG758" s="311"/>
      <c r="AH758" s="311"/>
      <c r="AJ758" s="286"/>
      <c r="AK758" s="213"/>
      <c r="AL758" s="311"/>
      <c r="AM758" s="311"/>
      <c r="AN758" s="311"/>
      <c r="AO758" s="311"/>
      <c r="AP758" s="229"/>
      <c r="AQ758" s="310"/>
      <c r="AR758" s="207"/>
      <c r="AS758" s="207"/>
      <c r="AT758" s="207"/>
      <c r="AU758" s="207"/>
      <c r="AV758" s="207"/>
      <c r="AW758" s="207"/>
      <c r="AX758" s="207"/>
      <c r="AY758" s="207"/>
      <c r="AZ758" s="207"/>
      <c r="BA758" s="207"/>
      <c r="BB758" s="207"/>
      <c r="BC758" s="207"/>
      <c r="BD758" s="207"/>
      <c r="BE758" s="207"/>
      <c r="BF758" s="207"/>
      <c r="BG758" s="300"/>
      <c r="BH758" s="300"/>
      <c r="BI758" s="299"/>
      <c r="BJ758" s="246"/>
      <c r="BK758" s="255"/>
      <c r="BL758" s="213"/>
      <c r="BM758" s="213"/>
      <c r="BN758" s="322"/>
      <c r="BO758" s="321"/>
      <c r="BY758" s="254"/>
      <c r="DN758" s="284"/>
      <c r="DO758" s="283"/>
      <c r="DP758" s="278"/>
      <c r="DQ758" s="282"/>
      <c r="DR758" s="281"/>
      <c r="DS758" s="280"/>
      <c r="DT758" s="279"/>
      <c r="DU758" s="278"/>
      <c r="DV758" s="194"/>
    </row>
    <row r="759" spans="1:126" ht="18.75">
      <c r="A759" s="322"/>
      <c r="B759" s="226" t="s">
        <v>9996</v>
      </c>
      <c r="C759" s="226" t="s">
        <v>9995</v>
      </c>
      <c r="D759" s="225" t="s">
        <v>9994</v>
      </c>
      <c r="E759" s="224" t="str">
        <f t="shared" si="69"/>
        <v>725852</v>
      </c>
      <c r="F759" s="322" t="s">
        <v>1154</v>
      </c>
      <c r="G759" s="220" t="s">
        <v>9990</v>
      </c>
      <c r="H759" s="223" t="s">
        <v>9977</v>
      </c>
      <c r="I759" s="223" t="s">
        <v>7437</v>
      </c>
      <c r="J759" s="225">
        <v>1</v>
      </c>
      <c r="K759" s="302">
        <v>14000</v>
      </c>
      <c r="L759" s="232">
        <f t="shared" si="68"/>
        <v>15400.000000000002</v>
      </c>
      <c r="M759" s="351" t="s">
        <v>1434</v>
      </c>
      <c r="N759" s="229"/>
      <c r="O759" s="229"/>
      <c r="P759" s="626">
        <v>43252</v>
      </c>
      <c r="Q759" s="328"/>
      <c r="R759" s="327"/>
      <c r="S759" s="242"/>
      <c r="T759" s="219" t="s">
        <v>9402</v>
      </c>
      <c r="U759" s="303"/>
      <c r="V759" s="303"/>
      <c r="W759" s="303"/>
      <c r="X759" s="303"/>
      <c r="Y759" s="219"/>
      <c r="Z759" s="303"/>
      <c r="AA759" s="303"/>
      <c r="AB759" s="303"/>
      <c r="AC759" s="303"/>
      <c r="AD759" s="311"/>
      <c r="AE759" s="311"/>
      <c r="AF759" s="311"/>
      <c r="AG759" s="311"/>
      <c r="AH759" s="311"/>
      <c r="AJ759" s="286"/>
      <c r="AK759" s="213"/>
      <c r="AL759" s="311"/>
      <c r="AM759" s="311"/>
      <c r="AN759" s="311"/>
      <c r="AO759" s="311"/>
      <c r="AP759" s="229"/>
      <c r="AQ759" s="310"/>
      <c r="AR759" s="207"/>
      <c r="AS759" s="207"/>
      <c r="AT759" s="207"/>
      <c r="AU759" s="207"/>
      <c r="AV759" s="207"/>
      <c r="AW759" s="207"/>
      <c r="AX759" s="207"/>
      <c r="AY759" s="207"/>
      <c r="AZ759" s="207"/>
      <c r="BA759" s="207"/>
      <c r="BB759" s="207"/>
      <c r="BC759" s="207"/>
      <c r="BD759" s="207"/>
      <c r="BE759" s="207"/>
      <c r="BF759" s="207"/>
      <c r="BG759" s="300"/>
      <c r="BH759" s="300"/>
      <c r="BI759" s="299"/>
      <c r="BJ759" s="246"/>
      <c r="BK759" s="255"/>
      <c r="BL759" s="213"/>
      <c r="BM759" s="213"/>
      <c r="BN759" s="322"/>
      <c r="BO759" s="321"/>
      <c r="BY759" s="254"/>
      <c r="DN759" s="284"/>
      <c r="DO759" s="283"/>
      <c r="DP759" s="278"/>
      <c r="DQ759" s="282"/>
      <c r="DR759" s="281"/>
      <c r="DS759" s="280"/>
      <c r="DT759" s="279"/>
      <c r="DU759" s="278"/>
      <c r="DV759" s="194"/>
    </row>
    <row r="760" spans="1:126" ht="18.75">
      <c r="A760" s="322"/>
      <c r="B760" s="226" t="s">
        <v>9993</v>
      </c>
      <c r="C760" s="226" t="s">
        <v>9992</v>
      </c>
      <c r="D760" s="225" t="s">
        <v>9991</v>
      </c>
      <c r="E760" s="224" t="str">
        <f t="shared" si="69"/>
        <v>725869</v>
      </c>
      <c r="F760" s="322" t="s">
        <v>1154</v>
      </c>
      <c r="G760" s="220" t="s">
        <v>9990</v>
      </c>
      <c r="H760" s="223" t="s">
        <v>9977</v>
      </c>
      <c r="I760" s="223" t="s">
        <v>7431</v>
      </c>
      <c r="J760" s="225">
        <v>1</v>
      </c>
      <c r="K760" s="302">
        <v>14000</v>
      </c>
      <c r="L760" s="232">
        <f t="shared" si="68"/>
        <v>15400.000000000002</v>
      </c>
      <c r="M760" s="351" t="s">
        <v>1434</v>
      </c>
      <c r="N760" s="229"/>
      <c r="O760" s="229"/>
      <c r="P760" s="626">
        <v>43252</v>
      </c>
      <c r="Q760" s="312"/>
      <c r="R760" s="382"/>
      <c r="S760" s="242"/>
      <c r="T760" s="618" t="s">
        <v>9402</v>
      </c>
      <c r="U760" s="303"/>
      <c r="V760" s="303"/>
      <c r="W760" s="303"/>
      <c r="X760" s="303"/>
      <c r="Y760" s="618"/>
      <c r="Z760" s="303"/>
      <c r="AA760" s="303"/>
      <c r="AB760" s="303"/>
      <c r="AC760" s="303"/>
      <c r="AD760" s="311"/>
      <c r="AE760" s="311"/>
      <c r="AF760" s="311"/>
      <c r="AG760" s="311"/>
      <c r="AH760" s="311"/>
      <c r="AJ760" s="286"/>
      <c r="AK760" s="213"/>
      <c r="AL760" s="311"/>
      <c r="AM760" s="311"/>
      <c r="AN760" s="311"/>
      <c r="AO760" s="311"/>
      <c r="AP760" s="229"/>
      <c r="AQ760" s="310"/>
      <c r="AR760" s="207"/>
      <c r="AS760" s="207"/>
      <c r="AT760" s="207"/>
      <c r="AU760" s="207"/>
      <c r="AV760" s="207"/>
      <c r="AW760" s="207"/>
      <c r="AX760" s="207"/>
      <c r="AY760" s="207"/>
      <c r="AZ760" s="207"/>
      <c r="BA760" s="207"/>
      <c r="BB760" s="207"/>
      <c r="BC760" s="207"/>
      <c r="BD760" s="207"/>
      <c r="BE760" s="207"/>
      <c r="BF760" s="207"/>
      <c r="BG760" s="300"/>
      <c r="BH760" s="300"/>
      <c r="BI760" s="299"/>
      <c r="BJ760" s="246"/>
      <c r="BK760" s="255"/>
      <c r="BL760" s="213"/>
      <c r="BM760" s="213"/>
      <c r="BN760" s="322"/>
      <c r="BO760" s="321"/>
      <c r="BY760" s="254"/>
      <c r="DN760" s="284"/>
      <c r="DO760" s="283"/>
      <c r="DP760" s="278"/>
      <c r="DQ760" s="282"/>
      <c r="DR760" s="281"/>
      <c r="DS760" s="280"/>
      <c r="DT760" s="279"/>
      <c r="DU760" s="278"/>
      <c r="DV760" s="194"/>
    </row>
    <row r="761" spans="1:126" ht="18.75">
      <c r="A761" s="322"/>
      <c r="B761" s="226" t="s">
        <v>9989</v>
      </c>
      <c r="C761" s="226" t="s">
        <v>9988</v>
      </c>
      <c r="D761" s="225" t="s">
        <v>9987</v>
      </c>
      <c r="E761" s="224" t="str">
        <f t="shared" si="69"/>
        <v>725906</v>
      </c>
      <c r="F761" s="322" t="s">
        <v>1154</v>
      </c>
      <c r="G761" s="220" t="s">
        <v>9978</v>
      </c>
      <c r="H761" s="223" t="s">
        <v>9977</v>
      </c>
      <c r="I761" s="223" t="s">
        <v>7441</v>
      </c>
      <c r="J761" s="225">
        <v>1</v>
      </c>
      <c r="K761" s="302">
        <v>14000</v>
      </c>
      <c r="L761" s="232">
        <f t="shared" si="68"/>
        <v>15400.000000000002</v>
      </c>
      <c r="M761" s="351" t="s">
        <v>1434</v>
      </c>
      <c r="N761" s="229"/>
      <c r="O761" s="229"/>
      <c r="P761" s="626">
        <v>43252</v>
      </c>
      <c r="Q761" s="312"/>
      <c r="R761" s="382"/>
      <c r="S761" s="242" t="s">
        <v>9986</v>
      </c>
      <c r="T761" s="219" t="s">
        <v>9976</v>
      </c>
      <c r="U761" s="303"/>
      <c r="V761" s="303"/>
      <c r="W761" s="303"/>
      <c r="X761" s="303"/>
      <c r="Y761" s="219"/>
      <c r="Z761" s="303"/>
      <c r="AA761" s="303"/>
      <c r="AB761" s="303"/>
      <c r="AC761" s="303"/>
      <c r="AD761" s="311"/>
      <c r="AE761" s="311"/>
      <c r="AF761" s="311"/>
      <c r="AG761" s="311"/>
      <c r="AH761" s="311"/>
      <c r="AJ761" s="286"/>
      <c r="AK761" s="213"/>
      <c r="AL761" s="311"/>
      <c r="AM761" s="311"/>
      <c r="AN761" s="311"/>
      <c r="AO761" s="311"/>
      <c r="AP761" s="229"/>
      <c r="AQ761" s="310"/>
      <c r="AR761" s="207"/>
      <c r="AS761" s="207"/>
      <c r="AT761" s="207"/>
      <c r="AU761" s="207"/>
      <c r="AV761" s="207"/>
      <c r="AW761" s="207"/>
      <c r="AX761" s="207"/>
      <c r="AY761" s="207"/>
      <c r="AZ761" s="207"/>
      <c r="BA761" s="207"/>
      <c r="BB761" s="207"/>
      <c r="BC761" s="207"/>
      <c r="BD761" s="207"/>
      <c r="BE761" s="207"/>
      <c r="BF761" s="207"/>
      <c r="BG761" s="300"/>
      <c r="BH761" s="300"/>
      <c r="BI761" s="299"/>
      <c r="BJ761" s="246"/>
      <c r="BK761" s="255"/>
      <c r="BL761" s="213"/>
      <c r="BM761" s="213"/>
      <c r="BN761" s="322"/>
      <c r="BO761" s="321"/>
      <c r="BY761" s="254"/>
      <c r="DN761" s="284"/>
      <c r="DO761" s="283"/>
      <c r="DP761" s="278"/>
      <c r="DQ761" s="282"/>
      <c r="DR761" s="281"/>
      <c r="DS761" s="280"/>
      <c r="DT761" s="279"/>
      <c r="DU761" s="278"/>
      <c r="DV761" s="194"/>
    </row>
    <row r="762" spans="1:126" ht="18.75">
      <c r="A762" s="322"/>
      <c r="B762" s="226" t="s">
        <v>9985</v>
      </c>
      <c r="C762" s="226" t="s">
        <v>9984</v>
      </c>
      <c r="D762" s="225" t="s">
        <v>9983</v>
      </c>
      <c r="E762" s="224" t="str">
        <f t="shared" si="69"/>
        <v>725883</v>
      </c>
      <c r="F762" s="322" t="s">
        <v>1154</v>
      </c>
      <c r="G762" s="220" t="s">
        <v>9978</v>
      </c>
      <c r="H762" s="223" t="s">
        <v>9977</v>
      </c>
      <c r="I762" s="223" t="s">
        <v>7437</v>
      </c>
      <c r="J762" s="225">
        <v>1</v>
      </c>
      <c r="K762" s="302">
        <v>14000</v>
      </c>
      <c r="L762" s="232">
        <f t="shared" si="68"/>
        <v>15400.000000000002</v>
      </c>
      <c r="M762" s="351" t="s">
        <v>1434</v>
      </c>
      <c r="N762" s="229"/>
      <c r="O762" s="229"/>
      <c r="P762" s="626">
        <v>43252</v>
      </c>
      <c r="Q762" s="312"/>
      <c r="R762" s="382"/>
      <c r="S762" s="242" t="s">
        <v>9982</v>
      </c>
      <c r="T762" s="618" t="s">
        <v>9976</v>
      </c>
      <c r="U762" s="303"/>
      <c r="V762" s="303"/>
      <c r="W762" s="303"/>
      <c r="X762" s="303"/>
      <c r="Y762" s="618"/>
      <c r="Z762" s="303"/>
      <c r="AA762" s="303"/>
      <c r="AB762" s="303"/>
      <c r="AC762" s="303"/>
      <c r="AD762" s="311"/>
      <c r="AE762" s="311"/>
      <c r="AF762" s="311"/>
      <c r="AG762" s="311"/>
      <c r="AH762" s="311"/>
      <c r="AJ762" s="286"/>
      <c r="AK762" s="213"/>
      <c r="AL762" s="311"/>
      <c r="AM762" s="311"/>
      <c r="AN762" s="311"/>
      <c r="AO762" s="311"/>
      <c r="AP762" s="229"/>
      <c r="AQ762" s="310"/>
      <c r="AR762" s="207"/>
      <c r="AS762" s="207"/>
      <c r="AT762" s="207"/>
      <c r="AU762" s="207"/>
      <c r="AV762" s="207"/>
      <c r="AW762" s="207"/>
      <c r="AX762" s="207"/>
      <c r="AY762" s="207"/>
      <c r="AZ762" s="207"/>
      <c r="BA762" s="207"/>
      <c r="BB762" s="207"/>
      <c r="BC762" s="207"/>
      <c r="BD762" s="207"/>
      <c r="BE762" s="207"/>
      <c r="BF762" s="207"/>
      <c r="BG762" s="300"/>
      <c r="BH762" s="300"/>
      <c r="BI762" s="299"/>
      <c r="BJ762" s="246"/>
      <c r="BK762" s="255"/>
      <c r="BL762" s="213"/>
      <c r="BM762" s="213"/>
      <c r="BN762" s="322"/>
      <c r="BO762" s="321"/>
      <c r="BY762" s="254"/>
      <c r="DN762" s="284"/>
      <c r="DO762" s="283"/>
      <c r="DP762" s="278"/>
      <c r="DQ762" s="282"/>
      <c r="DR762" s="281"/>
      <c r="DS762" s="280"/>
      <c r="DT762" s="279"/>
      <c r="DU762" s="278"/>
      <c r="DV762" s="194"/>
    </row>
    <row r="763" spans="1:126" ht="18.75">
      <c r="A763" s="322"/>
      <c r="B763" s="226" t="s">
        <v>9981</v>
      </c>
      <c r="C763" s="226" t="s">
        <v>9980</v>
      </c>
      <c r="D763" s="225" t="s">
        <v>9979</v>
      </c>
      <c r="E763" s="224" t="str">
        <f t="shared" si="69"/>
        <v>725890</v>
      </c>
      <c r="F763" s="322" t="s">
        <v>1154</v>
      </c>
      <c r="G763" s="220" t="s">
        <v>9978</v>
      </c>
      <c r="H763" s="223" t="s">
        <v>9977</v>
      </c>
      <c r="I763" s="223" t="s">
        <v>7431</v>
      </c>
      <c r="J763" s="225">
        <v>1</v>
      </c>
      <c r="K763" s="302">
        <v>14000</v>
      </c>
      <c r="L763" s="232">
        <f t="shared" si="68"/>
        <v>15400.000000000002</v>
      </c>
      <c r="M763" s="351" t="s">
        <v>1434</v>
      </c>
      <c r="N763" s="229"/>
      <c r="O763" s="229"/>
      <c r="P763" s="626">
        <v>43252</v>
      </c>
      <c r="Q763" s="312"/>
      <c r="R763" s="382"/>
      <c r="S763" s="242"/>
      <c r="T763" s="219" t="s">
        <v>9976</v>
      </c>
      <c r="U763" s="303"/>
      <c r="V763" s="303"/>
      <c r="W763" s="303"/>
      <c r="X763" s="303"/>
      <c r="Y763" s="219"/>
      <c r="Z763" s="303"/>
      <c r="AA763" s="303"/>
      <c r="AB763" s="303"/>
      <c r="AC763" s="303"/>
      <c r="AD763" s="311"/>
      <c r="AE763" s="311"/>
      <c r="AF763" s="311"/>
      <c r="AG763" s="311"/>
      <c r="AH763" s="311"/>
      <c r="AJ763" s="286"/>
      <c r="AK763" s="213"/>
      <c r="AL763" s="311"/>
      <c r="AM763" s="311"/>
      <c r="AN763" s="311"/>
      <c r="AO763" s="311"/>
      <c r="AP763" s="229"/>
      <c r="AQ763" s="310"/>
      <c r="AR763" s="207"/>
      <c r="AS763" s="207"/>
      <c r="AT763" s="207"/>
      <c r="AU763" s="207"/>
      <c r="AV763" s="207"/>
      <c r="AW763" s="207"/>
      <c r="AX763" s="207"/>
      <c r="AY763" s="207"/>
      <c r="AZ763" s="207"/>
      <c r="BA763" s="207"/>
      <c r="BB763" s="207"/>
      <c r="BC763" s="207"/>
      <c r="BD763" s="207"/>
      <c r="BE763" s="207"/>
      <c r="BF763" s="207"/>
      <c r="BG763" s="300"/>
      <c r="BH763" s="300"/>
      <c r="BI763" s="299"/>
      <c r="BJ763" s="246"/>
      <c r="BK763" s="255"/>
      <c r="BL763" s="213"/>
      <c r="BM763" s="213"/>
      <c r="BN763" s="322"/>
      <c r="BO763" s="321"/>
      <c r="BY763" s="254"/>
      <c r="DN763" s="284"/>
      <c r="DO763" s="283"/>
      <c r="DP763" s="278"/>
      <c r="DQ763" s="282"/>
      <c r="DR763" s="281"/>
      <c r="DS763" s="280"/>
      <c r="DT763" s="279"/>
      <c r="DU763" s="278"/>
      <c r="DV763" s="194"/>
    </row>
    <row r="764" spans="1:126" ht="18.75">
      <c r="A764" s="322"/>
      <c r="B764" s="226" t="s">
        <v>9975</v>
      </c>
      <c r="C764" s="226" t="s">
        <v>9974</v>
      </c>
      <c r="D764" s="225" t="s">
        <v>9973</v>
      </c>
      <c r="E764" s="224" t="str">
        <f t="shared" si="69"/>
        <v>730474</v>
      </c>
      <c r="F764" s="322" t="s">
        <v>1839</v>
      </c>
      <c r="G764" s="220" t="s">
        <v>9972</v>
      </c>
      <c r="H764" s="223" t="s">
        <v>9971</v>
      </c>
      <c r="I764" s="223"/>
      <c r="J764" s="225">
        <v>1</v>
      </c>
      <c r="K764" s="302">
        <v>14000</v>
      </c>
      <c r="L764" s="232">
        <f t="shared" si="68"/>
        <v>15400.000000000002</v>
      </c>
      <c r="M764" s="351" t="s">
        <v>1434</v>
      </c>
      <c r="N764" s="229"/>
      <c r="O764" s="229"/>
      <c r="P764" s="245"/>
      <c r="Q764" s="312"/>
      <c r="R764" s="382"/>
      <c r="S764" s="242"/>
      <c r="T764" s="618" t="s">
        <v>9001</v>
      </c>
      <c r="U764" s="303"/>
      <c r="V764" s="303"/>
      <c r="W764" s="303"/>
      <c r="X764" s="303"/>
      <c r="Y764" s="618"/>
      <c r="Z764" s="303"/>
      <c r="AA764" s="303"/>
      <c r="AB764" s="303"/>
      <c r="AC764" s="303"/>
      <c r="AD764" s="311"/>
      <c r="AE764" s="311"/>
      <c r="AF764" s="311"/>
      <c r="AG764" s="311"/>
      <c r="AH764" s="311"/>
      <c r="AJ764" s="286"/>
      <c r="AK764" s="213"/>
      <c r="AL764" s="311"/>
      <c r="AM764" s="311"/>
      <c r="AN764" s="311"/>
      <c r="AO764" s="311"/>
      <c r="AP764" s="229"/>
      <c r="AQ764" s="310"/>
      <c r="AR764" s="207"/>
      <c r="AS764" s="207"/>
      <c r="AT764" s="207"/>
      <c r="AU764" s="207"/>
      <c r="AV764" s="207"/>
      <c r="AW764" s="207"/>
      <c r="AX764" s="207"/>
      <c r="AY764" s="207"/>
      <c r="AZ764" s="207"/>
      <c r="BA764" s="207"/>
      <c r="BB764" s="207"/>
      <c r="BC764" s="207"/>
      <c r="BD764" s="207"/>
      <c r="BE764" s="207"/>
      <c r="BF764" s="207"/>
      <c r="BG764" s="300"/>
      <c r="BH764" s="300"/>
      <c r="BI764" s="299"/>
      <c r="BJ764" s="246"/>
      <c r="BK764" s="255"/>
      <c r="BL764" s="213"/>
      <c r="BM764" s="213"/>
      <c r="BN764" s="322"/>
      <c r="BO764" s="321"/>
      <c r="BY764" s="254"/>
      <c r="DN764" s="284"/>
      <c r="DO764" s="283"/>
      <c r="DP764" s="278"/>
      <c r="DQ764" s="282"/>
      <c r="DR764" s="281"/>
      <c r="DS764" s="280"/>
      <c r="DT764" s="279"/>
      <c r="DU764" s="278"/>
      <c r="DV764" s="194"/>
    </row>
    <row r="765" spans="1:126" ht="18.75">
      <c r="A765" s="322"/>
      <c r="B765" s="226" t="s">
        <v>9970</v>
      </c>
      <c r="C765" s="226" t="s">
        <v>9969</v>
      </c>
      <c r="D765" s="225" t="s">
        <v>9968</v>
      </c>
      <c r="E765" s="224" t="str">
        <f t="shared" si="69"/>
        <v>730481</v>
      </c>
      <c r="F765" s="322" t="s">
        <v>1839</v>
      </c>
      <c r="G765" s="220" t="s">
        <v>9967</v>
      </c>
      <c r="H765" s="223" t="s">
        <v>9966</v>
      </c>
      <c r="I765" s="223"/>
      <c r="J765" s="225">
        <v>1</v>
      </c>
      <c r="K765" s="302">
        <v>14000</v>
      </c>
      <c r="L765" s="232">
        <f t="shared" si="68"/>
        <v>15400.000000000002</v>
      </c>
      <c r="M765" s="351" t="s">
        <v>1434</v>
      </c>
      <c r="N765" s="229"/>
      <c r="O765" s="229"/>
      <c r="P765" s="245"/>
      <c r="Q765" s="312"/>
      <c r="R765" s="382"/>
      <c r="S765" s="242"/>
      <c r="T765" s="618" t="s">
        <v>9001</v>
      </c>
      <c r="U765" s="303"/>
      <c r="V765" s="303"/>
      <c r="W765" s="303"/>
      <c r="X765" s="303"/>
      <c r="Y765" s="618"/>
      <c r="Z765" s="303"/>
      <c r="AA765" s="303"/>
      <c r="AB765" s="303"/>
      <c r="AC765" s="303"/>
      <c r="AD765" s="311"/>
      <c r="AE765" s="311"/>
      <c r="AF765" s="311"/>
      <c r="AG765" s="311"/>
      <c r="AH765" s="311"/>
      <c r="AJ765" s="286"/>
      <c r="AK765" s="213"/>
      <c r="AL765" s="311"/>
      <c r="AM765" s="311"/>
      <c r="AN765" s="311"/>
      <c r="AO765" s="311"/>
      <c r="AP765" s="229"/>
      <c r="AQ765" s="310"/>
      <c r="AR765" s="207"/>
      <c r="AS765" s="207"/>
      <c r="AT765" s="207"/>
      <c r="AU765" s="207"/>
      <c r="AV765" s="207"/>
      <c r="AW765" s="207"/>
      <c r="AX765" s="207"/>
      <c r="AY765" s="207"/>
      <c r="AZ765" s="207"/>
      <c r="BA765" s="207"/>
      <c r="BB765" s="207"/>
      <c r="BC765" s="207"/>
      <c r="BD765" s="207"/>
      <c r="BE765" s="207"/>
      <c r="BF765" s="207"/>
      <c r="BG765" s="300"/>
      <c r="BH765" s="300"/>
      <c r="BI765" s="299"/>
      <c r="BJ765" s="246"/>
      <c r="BK765" s="255"/>
      <c r="BL765" s="213"/>
      <c r="BM765" s="213"/>
      <c r="BN765" s="322"/>
      <c r="BO765" s="321"/>
      <c r="BY765" s="254"/>
      <c r="DN765" s="284"/>
      <c r="DO765" s="283"/>
      <c r="DP765" s="278"/>
      <c r="DQ765" s="282"/>
      <c r="DR765" s="281"/>
      <c r="DS765" s="280"/>
      <c r="DT765" s="279"/>
      <c r="DU765" s="278"/>
      <c r="DV765" s="194"/>
    </row>
    <row r="766" spans="1:126" ht="19.5">
      <c r="A766" s="207" t="s">
        <v>3189</v>
      </c>
      <c r="B766" s="227" t="s">
        <v>9965</v>
      </c>
      <c r="D766" s="546"/>
      <c r="E766" s="397"/>
      <c r="F766" s="207" t="s">
        <v>66</v>
      </c>
      <c r="G766" s="387" t="s">
        <v>9964</v>
      </c>
      <c r="H766" s="223" t="s">
        <v>9963</v>
      </c>
      <c r="J766" s="225">
        <v>1</v>
      </c>
      <c r="K766" s="212">
        <v>14000</v>
      </c>
      <c r="L766" s="263">
        <f t="shared" si="68"/>
        <v>15400.000000000002</v>
      </c>
      <c r="M766" s="262" t="s">
        <v>1671</v>
      </c>
      <c r="N766" s="306"/>
      <c r="O766" s="306" t="s">
        <v>9962</v>
      </c>
      <c r="P766" s="245"/>
      <c r="Q766" s="244"/>
      <c r="R766" s="261">
        <v>120</v>
      </c>
      <c r="S766" s="242">
        <v>120</v>
      </c>
      <c r="T766" s="219"/>
      <c r="U766" s="287"/>
      <c r="V766" s="287"/>
      <c r="W766" s="287"/>
      <c r="X766" s="287"/>
      <c r="Y766" s="219"/>
      <c r="Z766" s="287"/>
      <c r="AA766" s="287"/>
      <c r="AB766" s="287"/>
      <c r="AC766" s="287"/>
      <c r="AD766" s="211"/>
      <c r="AE766" s="211"/>
      <c r="AF766" s="211"/>
      <c r="AG766" s="211"/>
      <c r="AH766" s="211"/>
      <c r="AI766" s="228" t="s">
        <v>1694</v>
      </c>
      <c r="AJ766" s="286" t="s">
        <v>1708</v>
      </c>
      <c r="AK766" s="228" t="s">
        <v>1724</v>
      </c>
      <c r="AN766" s="211"/>
      <c r="AO766" s="211"/>
      <c r="AP766" s="229" t="s">
        <v>9961</v>
      </c>
      <c r="AQ766" s="444">
        <v>1</v>
      </c>
      <c r="AR766" s="207"/>
      <c r="AS766" s="207"/>
      <c r="AT766" s="207"/>
      <c r="AU766" s="359">
        <f>S766</f>
        <v>120</v>
      </c>
      <c r="AV766" s="248" t="e">
        <f>VLOOKUP(T766,'[1]段ボール 送料'!$H$16:$X$1013,11,FALSE)</f>
        <v>#N/A</v>
      </c>
      <c r="AW766" s="248"/>
      <c r="AX766" s="207"/>
      <c r="AY766" s="247" t="e">
        <f>SUBTOTAL(9,AV766:AX766)</f>
        <v>#N/A</v>
      </c>
      <c r="AZ766" s="247" t="e">
        <f>AR766+AV766</f>
        <v>#N/A</v>
      </c>
      <c r="BA766" s="247">
        <f>AS766+AW766</f>
        <v>0</v>
      </c>
      <c r="BB766" s="247">
        <f>AT766+AX766</f>
        <v>0</v>
      </c>
      <c r="BC766" s="359" t="e">
        <f>AU766+AY766</f>
        <v>#N/A</v>
      </c>
      <c r="BD766" s="207"/>
      <c r="BE766" s="207"/>
      <c r="BF766" s="207"/>
      <c r="BG766" s="228"/>
      <c r="BH766" s="228"/>
      <c r="BI766" s="228"/>
      <c r="BJ766" s="246" t="s">
        <v>2673</v>
      </c>
      <c r="BK766" s="255"/>
      <c r="BL766" s="228"/>
      <c r="BM766" s="228"/>
      <c r="BP766" s="204" t="s">
        <v>1701</v>
      </c>
      <c r="BY766" s="254"/>
      <c r="DN766" s="284"/>
      <c r="DO766" s="283"/>
      <c r="DP766" s="278"/>
      <c r="DQ766" s="282"/>
      <c r="DR766" s="281"/>
      <c r="DS766" s="280"/>
      <c r="DT766" s="279"/>
      <c r="DU766" s="278"/>
      <c r="DV766" s="194"/>
    </row>
    <row r="767" spans="1:126" ht="18.75">
      <c r="A767" s="322"/>
      <c r="B767" s="226" t="s">
        <v>9960</v>
      </c>
      <c r="C767" s="226" t="s">
        <v>9959</v>
      </c>
      <c r="D767" s="225" t="s">
        <v>9958</v>
      </c>
      <c r="E767" s="224" t="str">
        <f t="shared" ref="E767:E798" si="70">MID(D767,9,10)</f>
        <v>728723</v>
      </c>
      <c r="F767" s="322" t="s">
        <v>4863</v>
      </c>
      <c r="G767" s="220" t="s">
        <v>9957</v>
      </c>
      <c r="H767" s="223" t="s">
        <v>9956</v>
      </c>
      <c r="I767" s="223"/>
      <c r="J767" s="225">
        <v>1</v>
      </c>
      <c r="K767" s="302">
        <v>14000</v>
      </c>
      <c r="L767" s="232">
        <f t="shared" si="68"/>
        <v>15400.000000000002</v>
      </c>
      <c r="M767" s="351" t="s">
        <v>1434</v>
      </c>
      <c r="N767" s="229"/>
      <c r="O767" s="229"/>
      <c r="P767" s="245"/>
      <c r="Q767" s="312"/>
      <c r="R767" s="382"/>
      <c r="S767" s="242"/>
      <c r="T767" s="618" t="s">
        <v>9001</v>
      </c>
      <c r="U767" s="303"/>
      <c r="V767" s="303"/>
      <c r="W767" s="303"/>
      <c r="X767" s="303"/>
      <c r="Y767" s="618"/>
      <c r="Z767" s="303"/>
      <c r="AA767" s="303"/>
      <c r="AB767" s="303"/>
      <c r="AC767" s="303"/>
      <c r="AD767" s="311"/>
      <c r="AE767" s="311"/>
      <c r="AF767" s="311"/>
      <c r="AG767" s="311"/>
      <c r="AH767" s="311"/>
      <c r="AJ767" s="286"/>
      <c r="AK767" s="213"/>
      <c r="AL767" s="311"/>
      <c r="AM767" s="311"/>
      <c r="AN767" s="311"/>
      <c r="AO767" s="311"/>
      <c r="AP767" s="229"/>
      <c r="AQ767" s="310"/>
      <c r="AR767" s="207"/>
      <c r="AS767" s="207"/>
      <c r="AT767" s="207"/>
      <c r="AU767" s="207"/>
      <c r="AV767" s="207"/>
      <c r="AW767" s="207"/>
      <c r="AX767" s="207"/>
      <c r="AY767" s="207"/>
      <c r="AZ767" s="207"/>
      <c r="BA767" s="207"/>
      <c r="BB767" s="207"/>
      <c r="BC767" s="207"/>
      <c r="BD767" s="207"/>
      <c r="BE767" s="207"/>
      <c r="BF767" s="207"/>
      <c r="BG767" s="300"/>
      <c r="BH767" s="300"/>
      <c r="BI767" s="299"/>
      <c r="BJ767" s="246"/>
      <c r="BK767" s="255"/>
      <c r="BL767" s="213"/>
      <c r="BM767" s="213"/>
      <c r="BN767" s="322"/>
      <c r="BO767" s="321"/>
      <c r="BY767" s="254"/>
      <c r="DN767" s="284"/>
      <c r="DO767" s="283"/>
      <c r="DP767" s="278"/>
      <c r="DQ767" s="282"/>
      <c r="DR767" s="281"/>
      <c r="DS767" s="280"/>
      <c r="DT767" s="279"/>
      <c r="DU767" s="278"/>
      <c r="DV767" s="194"/>
    </row>
    <row r="768" spans="1:126" ht="18.75">
      <c r="A768" s="322"/>
      <c r="B768" s="226" t="s">
        <v>9955</v>
      </c>
      <c r="C768" s="226" t="s">
        <v>9954</v>
      </c>
      <c r="D768" s="225" t="s">
        <v>9953</v>
      </c>
      <c r="E768" s="224" t="str">
        <f t="shared" si="70"/>
        <v>728730</v>
      </c>
      <c r="F768" s="322" t="s">
        <v>4863</v>
      </c>
      <c r="G768" s="220" t="s">
        <v>9952</v>
      </c>
      <c r="H768" s="223" t="s">
        <v>9951</v>
      </c>
      <c r="I768" s="223"/>
      <c r="J768" s="225">
        <v>1</v>
      </c>
      <c r="K768" s="302">
        <v>14000</v>
      </c>
      <c r="L768" s="232">
        <f t="shared" si="68"/>
        <v>15400.000000000002</v>
      </c>
      <c r="M768" s="351" t="s">
        <v>1434</v>
      </c>
      <c r="N768" s="229"/>
      <c r="O768" s="229"/>
      <c r="P768" s="245"/>
      <c r="Q768" s="312"/>
      <c r="R768" s="382"/>
      <c r="S768" s="242"/>
      <c r="T768" s="618" t="s">
        <v>8902</v>
      </c>
      <c r="U768" s="303"/>
      <c r="V768" s="303"/>
      <c r="W768" s="303"/>
      <c r="X768" s="303"/>
      <c r="Y768" s="618"/>
      <c r="Z768" s="303"/>
      <c r="AA768" s="303"/>
      <c r="AB768" s="303"/>
      <c r="AC768" s="303"/>
      <c r="AD768" s="311"/>
      <c r="AE768" s="311"/>
      <c r="AF768" s="311"/>
      <c r="AG768" s="311"/>
      <c r="AH768" s="311"/>
      <c r="AJ768" s="286"/>
      <c r="AK768" s="213"/>
      <c r="AL768" s="311"/>
      <c r="AM768" s="311"/>
      <c r="AN768" s="311"/>
      <c r="AO768" s="311"/>
      <c r="AP768" s="229"/>
      <c r="AQ768" s="310"/>
      <c r="AR768" s="207"/>
      <c r="AS768" s="207"/>
      <c r="AT768" s="207"/>
      <c r="AU768" s="207"/>
      <c r="AV768" s="207"/>
      <c r="AW768" s="207"/>
      <c r="AX768" s="207"/>
      <c r="AY768" s="207"/>
      <c r="AZ768" s="207"/>
      <c r="BA768" s="207"/>
      <c r="BB768" s="207"/>
      <c r="BC768" s="207"/>
      <c r="BD768" s="207"/>
      <c r="BE768" s="207"/>
      <c r="BF768" s="207"/>
      <c r="BG768" s="300"/>
      <c r="BH768" s="300"/>
      <c r="BI768" s="299"/>
      <c r="BJ768" s="246"/>
      <c r="BK768" s="255"/>
      <c r="BL768" s="213"/>
      <c r="BM768" s="213"/>
      <c r="BN768" s="322"/>
      <c r="BO768" s="321"/>
      <c r="BY768" s="254"/>
      <c r="DN768" s="284"/>
      <c r="DO768" s="283"/>
      <c r="DP768" s="278"/>
      <c r="DQ768" s="282"/>
      <c r="DR768" s="281"/>
      <c r="DS768" s="280"/>
      <c r="DT768" s="279"/>
      <c r="DU768" s="278"/>
      <c r="DV768" s="194"/>
    </row>
    <row r="769" spans="1:126" ht="18.75">
      <c r="A769" s="322"/>
      <c r="B769" s="226" t="s">
        <v>9950</v>
      </c>
      <c r="C769" s="226" t="s">
        <v>9949</v>
      </c>
      <c r="D769" s="225" t="s">
        <v>9948</v>
      </c>
      <c r="E769" s="224" t="str">
        <f t="shared" si="70"/>
        <v>728747</v>
      </c>
      <c r="F769" s="322" t="s">
        <v>4863</v>
      </c>
      <c r="G769" s="220" t="s">
        <v>9947</v>
      </c>
      <c r="H769" s="223" t="s">
        <v>9946</v>
      </c>
      <c r="I769" s="223"/>
      <c r="J769" s="225">
        <v>1</v>
      </c>
      <c r="K769" s="302">
        <v>14000</v>
      </c>
      <c r="L769" s="232">
        <f t="shared" si="68"/>
        <v>15400.000000000002</v>
      </c>
      <c r="M769" s="351" t="s">
        <v>1434</v>
      </c>
      <c r="N769" s="229"/>
      <c r="O769" s="229"/>
      <c r="P769" s="245"/>
      <c r="Q769" s="312"/>
      <c r="R769" s="382"/>
      <c r="S769" s="242"/>
      <c r="T769" s="618" t="s">
        <v>8902</v>
      </c>
      <c r="U769" s="303"/>
      <c r="V769" s="303"/>
      <c r="W769" s="303"/>
      <c r="X769" s="303"/>
      <c r="Y769" s="618"/>
      <c r="Z769" s="303"/>
      <c r="AA769" s="303"/>
      <c r="AB769" s="303"/>
      <c r="AC769" s="303"/>
      <c r="AD769" s="311"/>
      <c r="AE769" s="311"/>
      <c r="AF769" s="311"/>
      <c r="AG769" s="311"/>
      <c r="AH769" s="311"/>
      <c r="AJ769" s="286"/>
      <c r="AK769" s="213"/>
      <c r="AL769" s="311"/>
      <c r="AM769" s="311"/>
      <c r="AN769" s="311"/>
      <c r="AO769" s="311"/>
      <c r="AP769" s="229"/>
      <c r="AQ769" s="310"/>
      <c r="AR769" s="207"/>
      <c r="AS769" s="207"/>
      <c r="AT769" s="207"/>
      <c r="AU769" s="207"/>
      <c r="AV769" s="207"/>
      <c r="AW769" s="207"/>
      <c r="AX769" s="207"/>
      <c r="AY769" s="207"/>
      <c r="AZ769" s="207"/>
      <c r="BA769" s="207"/>
      <c r="BB769" s="207"/>
      <c r="BC769" s="207"/>
      <c r="BD769" s="207"/>
      <c r="BE769" s="207"/>
      <c r="BF769" s="207"/>
      <c r="BG769" s="300"/>
      <c r="BH769" s="300"/>
      <c r="BI769" s="299"/>
      <c r="BJ769" s="246"/>
      <c r="BK769" s="255"/>
      <c r="BL769" s="213"/>
      <c r="BM769" s="213"/>
      <c r="BN769" s="322"/>
      <c r="BO769" s="321"/>
      <c r="BY769" s="254"/>
      <c r="DN769" s="284"/>
      <c r="DO769" s="283"/>
      <c r="DP769" s="278"/>
      <c r="DQ769" s="282"/>
      <c r="DR769" s="281"/>
      <c r="DS769" s="280"/>
      <c r="DT769" s="279"/>
      <c r="DU769" s="278"/>
      <c r="DV769" s="194"/>
    </row>
    <row r="770" spans="1:126" ht="18.75">
      <c r="A770" s="322"/>
      <c r="B770" s="226" t="s">
        <v>9945</v>
      </c>
      <c r="C770" s="226" t="s">
        <v>9944</v>
      </c>
      <c r="D770" s="225" t="s">
        <v>9943</v>
      </c>
      <c r="E770" s="224" t="str">
        <f t="shared" si="70"/>
        <v>728754</v>
      </c>
      <c r="F770" s="322" t="s">
        <v>4863</v>
      </c>
      <c r="G770" s="220" t="s">
        <v>9942</v>
      </c>
      <c r="H770" s="223" t="s">
        <v>9941</v>
      </c>
      <c r="I770" s="223"/>
      <c r="J770" s="225">
        <v>1</v>
      </c>
      <c r="K770" s="302">
        <v>14000</v>
      </c>
      <c r="L770" s="232">
        <f t="shared" si="68"/>
        <v>15400.000000000002</v>
      </c>
      <c r="M770" s="351" t="s">
        <v>1434</v>
      </c>
      <c r="N770" s="229"/>
      <c r="O770" s="229"/>
      <c r="P770" s="245"/>
      <c r="Q770" s="312"/>
      <c r="R770" s="382"/>
      <c r="S770" s="242"/>
      <c r="T770" s="618" t="s">
        <v>8902</v>
      </c>
      <c r="U770" s="303"/>
      <c r="V770" s="303"/>
      <c r="W770" s="303"/>
      <c r="X770" s="303"/>
      <c r="Y770" s="618"/>
      <c r="Z770" s="303"/>
      <c r="AA770" s="303"/>
      <c r="AB770" s="303"/>
      <c r="AC770" s="303"/>
      <c r="AD770" s="311"/>
      <c r="AE770" s="311"/>
      <c r="AF770" s="311"/>
      <c r="AG770" s="311"/>
      <c r="AH770" s="311"/>
      <c r="AJ770" s="286"/>
      <c r="AK770" s="213"/>
      <c r="AL770" s="311"/>
      <c r="AM770" s="311"/>
      <c r="AN770" s="311"/>
      <c r="AO770" s="311"/>
      <c r="AP770" s="229"/>
      <c r="AQ770" s="310"/>
      <c r="AR770" s="207"/>
      <c r="AS770" s="207"/>
      <c r="AT770" s="207"/>
      <c r="AU770" s="207"/>
      <c r="AV770" s="207"/>
      <c r="AW770" s="207"/>
      <c r="AX770" s="207"/>
      <c r="AY770" s="207"/>
      <c r="AZ770" s="207"/>
      <c r="BA770" s="207"/>
      <c r="BB770" s="207"/>
      <c r="BC770" s="207"/>
      <c r="BD770" s="207"/>
      <c r="BE770" s="207"/>
      <c r="BF770" s="207"/>
      <c r="BG770" s="300"/>
      <c r="BH770" s="300"/>
      <c r="BI770" s="299"/>
      <c r="BJ770" s="246"/>
      <c r="BK770" s="255"/>
      <c r="BL770" s="213"/>
      <c r="BM770" s="213"/>
      <c r="BN770" s="322"/>
      <c r="BO770" s="321"/>
      <c r="BY770" s="254"/>
      <c r="DN770" s="284"/>
      <c r="DO770" s="283"/>
      <c r="DP770" s="278"/>
      <c r="DQ770" s="282"/>
      <c r="DR770" s="281"/>
      <c r="DS770" s="280"/>
      <c r="DT770" s="279"/>
      <c r="DU770" s="278"/>
      <c r="DV770" s="194"/>
    </row>
    <row r="771" spans="1:126" ht="18.75">
      <c r="A771" s="322"/>
      <c r="B771" s="226" t="s">
        <v>9940</v>
      </c>
      <c r="C771" s="226" t="s">
        <v>9939</v>
      </c>
      <c r="D771" s="225" t="s">
        <v>9938</v>
      </c>
      <c r="E771" s="224" t="str">
        <f t="shared" si="70"/>
        <v>728761</v>
      </c>
      <c r="F771" s="322" t="s">
        <v>4863</v>
      </c>
      <c r="G771" s="220" t="s">
        <v>9937</v>
      </c>
      <c r="H771" s="223" t="s">
        <v>9932</v>
      </c>
      <c r="I771" s="223"/>
      <c r="J771" s="225">
        <v>1</v>
      </c>
      <c r="K771" s="302">
        <v>14000</v>
      </c>
      <c r="L771" s="232">
        <f t="shared" si="68"/>
        <v>15400.000000000002</v>
      </c>
      <c r="M771" s="351" t="s">
        <v>1434</v>
      </c>
      <c r="N771" s="229"/>
      <c r="O771" s="229"/>
      <c r="P771" s="245"/>
      <c r="Q771" s="312"/>
      <c r="R771" s="382"/>
      <c r="S771" s="242"/>
      <c r="T771" s="618" t="s">
        <v>8902</v>
      </c>
      <c r="U771" s="303"/>
      <c r="V771" s="303"/>
      <c r="W771" s="303"/>
      <c r="X771" s="303"/>
      <c r="Y771" s="618"/>
      <c r="Z771" s="303"/>
      <c r="AA771" s="303"/>
      <c r="AB771" s="303"/>
      <c r="AC771" s="303"/>
      <c r="AD771" s="311"/>
      <c r="AE771" s="311"/>
      <c r="AF771" s="311"/>
      <c r="AG771" s="311"/>
      <c r="AH771" s="311"/>
      <c r="AJ771" s="286"/>
      <c r="AK771" s="213"/>
      <c r="AL771" s="311"/>
      <c r="AM771" s="311"/>
      <c r="AN771" s="311"/>
      <c r="AO771" s="311"/>
      <c r="AP771" s="229"/>
      <c r="AQ771" s="310"/>
      <c r="AR771" s="207"/>
      <c r="AS771" s="207"/>
      <c r="AT771" s="207"/>
      <c r="AU771" s="207"/>
      <c r="AV771" s="207"/>
      <c r="AW771" s="207"/>
      <c r="AX771" s="207"/>
      <c r="AY771" s="207"/>
      <c r="AZ771" s="207"/>
      <c r="BA771" s="207"/>
      <c r="BB771" s="207"/>
      <c r="BC771" s="207"/>
      <c r="BD771" s="207"/>
      <c r="BE771" s="207"/>
      <c r="BF771" s="207"/>
      <c r="BG771" s="300"/>
      <c r="BH771" s="300"/>
      <c r="BI771" s="299"/>
      <c r="BJ771" s="246"/>
      <c r="BK771" s="255"/>
      <c r="BL771" s="213"/>
      <c r="BM771" s="213"/>
      <c r="BN771" s="322"/>
      <c r="BO771" s="321"/>
      <c r="BY771" s="254"/>
      <c r="DN771" s="284"/>
      <c r="DO771" s="283"/>
      <c r="DP771" s="278"/>
      <c r="DQ771" s="282"/>
      <c r="DR771" s="281"/>
      <c r="DS771" s="280"/>
      <c r="DT771" s="279"/>
      <c r="DU771" s="278"/>
      <c r="DV771" s="194"/>
    </row>
    <row r="772" spans="1:126" ht="18.75">
      <c r="A772" s="322"/>
      <c r="B772" s="226" t="s">
        <v>9936</v>
      </c>
      <c r="C772" s="226" t="s">
        <v>9935</v>
      </c>
      <c r="D772" s="225" t="s">
        <v>9934</v>
      </c>
      <c r="E772" s="224" t="str">
        <f t="shared" si="70"/>
        <v>728778</v>
      </c>
      <c r="F772" s="322" t="s">
        <v>4863</v>
      </c>
      <c r="G772" s="220" t="s">
        <v>9933</v>
      </c>
      <c r="H772" s="223" t="s">
        <v>9932</v>
      </c>
      <c r="I772" s="223"/>
      <c r="J772" s="225">
        <v>1</v>
      </c>
      <c r="K772" s="302">
        <v>14000</v>
      </c>
      <c r="L772" s="232">
        <f t="shared" si="68"/>
        <v>15400.000000000002</v>
      </c>
      <c r="M772" s="351" t="s">
        <v>1434</v>
      </c>
      <c r="N772" s="229"/>
      <c r="O772" s="229"/>
      <c r="P772" s="245"/>
      <c r="Q772" s="312"/>
      <c r="R772" s="382"/>
      <c r="S772" s="242"/>
      <c r="T772" s="618" t="s">
        <v>8902</v>
      </c>
      <c r="U772" s="303"/>
      <c r="V772" s="303"/>
      <c r="W772" s="303"/>
      <c r="X772" s="303"/>
      <c r="Y772" s="618"/>
      <c r="Z772" s="303"/>
      <c r="AA772" s="303"/>
      <c r="AB772" s="303"/>
      <c r="AC772" s="303"/>
      <c r="AD772" s="311"/>
      <c r="AE772" s="311"/>
      <c r="AF772" s="311"/>
      <c r="AG772" s="311"/>
      <c r="AH772" s="311"/>
      <c r="AJ772" s="286"/>
      <c r="AK772" s="213"/>
      <c r="AL772" s="311"/>
      <c r="AM772" s="311"/>
      <c r="AN772" s="311"/>
      <c r="AO772" s="311"/>
      <c r="AP772" s="229"/>
      <c r="AQ772" s="310"/>
      <c r="AR772" s="207"/>
      <c r="AS772" s="207"/>
      <c r="AT772" s="207"/>
      <c r="AU772" s="207"/>
      <c r="AV772" s="207"/>
      <c r="AW772" s="207"/>
      <c r="AX772" s="207"/>
      <c r="AY772" s="207"/>
      <c r="AZ772" s="207"/>
      <c r="BA772" s="207"/>
      <c r="BB772" s="207"/>
      <c r="BC772" s="207"/>
      <c r="BD772" s="207"/>
      <c r="BE772" s="207"/>
      <c r="BF772" s="207"/>
      <c r="BG772" s="300"/>
      <c r="BH772" s="300"/>
      <c r="BI772" s="299"/>
      <c r="BJ772" s="246"/>
      <c r="BK772" s="255"/>
      <c r="BL772" s="213"/>
      <c r="BM772" s="213"/>
      <c r="BN772" s="322"/>
      <c r="BO772" s="321"/>
      <c r="BY772" s="254"/>
      <c r="DN772" s="284"/>
      <c r="DO772" s="283"/>
      <c r="DP772" s="278"/>
      <c r="DQ772" s="282"/>
      <c r="DR772" s="281"/>
      <c r="DS772" s="280"/>
      <c r="DT772" s="279"/>
      <c r="DU772" s="278"/>
      <c r="DV772" s="194"/>
    </row>
    <row r="773" spans="1:126" ht="18.75">
      <c r="A773" s="322"/>
      <c r="B773" s="226" t="s">
        <v>9931</v>
      </c>
      <c r="C773" s="226" t="s">
        <v>9930</v>
      </c>
      <c r="D773" s="225" t="s">
        <v>9929</v>
      </c>
      <c r="E773" s="224" t="str">
        <f t="shared" si="70"/>
        <v>728785</v>
      </c>
      <c r="F773" s="322" t="s">
        <v>4863</v>
      </c>
      <c r="G773" s="220" t="s">
        <v>9928</v>
      </c>
      <c r="H773" s="223" t="s">
        <v>9915</v>
      </c>
      <c r="I773" s="223"/>
      <c r="J773" s="225">
        <v>1</v>
      </c>
      <c r="K773" s="302">
        <v>14000</v>
      </c>
      <c r="L773" s="232">
        <f t="shared" si="68"/>
        <v>15400.000000000002</v>
      </c>
      <c r="M773" s="351" t="s">
        <v>1434</v>
      </c>
      <c r="N773" s="229"/>
      <c r="O773" s="229"/>
      <c r="P773" s="245"/>
      <c r="Q773" s="312"/>
      <c r="R773" s="382"/>
      <c r="S773" s="242"/>
      <c r="T773" s="618" t="s">
        <v>8902</v>
      </c>
      <c r="U773" s="303"/>
      <c r="V773" s="303"/>
      <c r="W773" s="303"/>
      <c r="X773" s="303"/>
      <c r="Y773" s="618"/>
      <c r="Z773" s="303"/>
      <c r="AA773" s="303"/>
      <c r="AB773" s="303"/>
      <c r="AC773" s="303"/>
      <c r="AD773" s="311"/>
      <c r="AE773" s="311"/>
      <c r="AF773" s="311"/>
      <c r="AG773" s="311"/>
      <c r="AH773" s="311"/>
      <c r="AJ773" s="286"/>
      <c r="AK773" s="213"/>
      <c r="AL773" s="311"/>
      <c r="AM773" s="311"/>
      <c r="AN773" s="311"/>
      <c r="AO773" s="311"/>
      <c r="AP773" s="229"/>
      <c r="AQ773" s="310"/>
      <c r="AR773" s="207"/>
      <c r="AS773" s="207"/>
      <c r="AT773" s="207"/>
      <c r="AU773" s="207"/>
      <c r="AV773" s="207"/>
      <c r="AW773" s="207"/>
      <c r="AX773" s="207"/>
      <c r="AY773" s="207"/>
      <c r="AZ773" s="207"/>
      <c r="BA773" s="207"/>
      <c r="BB773" s="207"/>
      <c r="BC773" s="207"/>
      <c r="BD773" s="207"/>
      <c r="BE773" s="207"/>
      <c r="BF773" s="207"/>
      <c r="BG773" s="300"/>
      <c r="BH773" s="300"/>
      <c r="BI773" s="299"/>
      <c r="BJ773" s="246"/>
      <c r="BK773" s="255"/>
      <c r="BL773" s="213"/>
      <c r="BM773" s="213"/>
      <c r="BN773" s="322"/>
      <c r="BO773" s="321"/>
      <c r="BY773" s="254"/>
      <c r="DN773" s="284"/>
      <c r="DO773" s="283"/>
      <c r="DP773" s="278"/>
      <c r="DQ773" s="282"/>
      <c r="DR773" s="281"/>
      <c r="DS773" s="280"/>
      <c r="DT773" s="279"/>
      <c r="DU773" s="278"/>
      <c r="DV773" s="194"/>
    </row>
    <row r="774" spans="1:126" ht="18.75">
      <c r="A774" s="322"/>
      <c r="B774" s="226" t="s">
        <v>9927</v>
      </c>
      <c r="C774" s="226" t="s">
        <v>9926</v>
      </c>
      <c r="D774" s="225" t="s">
        <v>9925</v>
      </c>
      <c r="E774" s="224" t="str">
        <f t="shared" si="70"/>
        <v>728792</v>
      </c>
      <c r="F774" s="322" t="s">
        <v>4863</v>
      </c>
      <c r="G774" s="220" t="s">
        <v>9924</v>
      </c>
      <c r="H774" s="223" t="s">
        <v>9915</v>
      </c>
      <c r="I774" s="223"/>
      <c r="J774" s="225">
        <v>1</v>
      </c>
      <c r="K774" s="302">
        <v>14000</v>
      </c>
      <c r="L774" s="232">
        <f t="shared" si="68"/>
        <v>15400.000000000002</v>
      </c>
      <c r="M774" s="351" t="s">
        <v>1434</v>
      </c>
      <c r="N774" s="229"/>
      <c r="O774" s="229"/>
      <c r="P774" s="245"/>
      <c r="Q774" s="312"/>
      <c r="R774" s="382"/>
      <c r="S774" s="242"/>
      <c r="T774" s="618" t="s">
        <v>8902</v>
      </c>
      <c r="U774" s="303"/>
      <c r="V774" s="303"/>
      <c r="W774" s="303"/>
      <c r="X774" s="303"/>
      <c r="Y774" s="618"/>
      <c r="Z774" s="303"/>
      <c r="AA774" s="303"/>
      <c r="AB774" s="303"/>
      <c r="AC774" s="303"/>
      <c r="AD774" s="311"/>
      <c r="AE774" s="311"/>
      <c r="AF774" s="311"/>
      <c r="AG774" s="311"/>
      <c r="AH774" s="311"/>
      <c r="AJ774" s="286"/>
      <c r="AK774" s="213"/>
      <c r="AL774" s="311"/>
      <c r="AM774" s="311"/>
      <c r="AN774" s="311"/>
      <c r="AO774" s="311"/>
      <c r="AP774" s="229"/>
      <c r="AQ774" s="310"/>
      <c r="AR774" s="207"/>
      <c r="AS774" s="207"/>
      <c r="AT774" s="207"/>
      <c r="AU774" s="207"/>
      <c r="AV774" s="207"/>
      <c r="AW774" s="207"/>
      <c r="AX774" s="207"/>
      <c r="AY774" s="207"/>
      <c r="AZ774" s="207"/>
      <c r="BA774" s="207"/>
      <c r="BB774" s="207"/>
      <c r="BC774" s="207"/>
      <c r="BD774" s="207"/>
      <c r="BE774" s="207"/>
      <c r="BF774" s="207"/>
      <c r="BG774" s="300"/>
      <c r="BH774" s="300"/>
      <c r="BI774" s="299"/>
      <c r="BJ774" s="246"/>
      <c r="BK774" s="255"/>
      <c r="BL774" s="213"/>
      <c r="BM774" s="213"/>
      <c r="BN774" s="322"/>
      <c r="BO774" s="321"/>
      <c r="BY774" s="254"/>
      <c r="DN774" s="284"/>
      <c r="DO774" s="283"/>
      <c r="DP774" s="278"/>
      <c r="DQ774" s="282"/>
      <c r="DR774" s="281"/>
      <c r="DS774" s="280"/>
      <c r="DT774" s="279"/>
      <c r="DU774" s="278"/>
      <c r="DV774" s="194"/>
    </row>
    <row r="775" spans="1:126" ht="18.75">
      <c r="A775" s="322"/>
      <c r="B775" s="226" t="s">
        <v>9923</v>
      </c>
      <c r="C775" s="226" t="s">
        <v>9922</v>
      </c>
      <c r="D775" s="225" t="s">
        <v>9921</v>
      </c>
      <c r="E775" s="224" t="str">
        <f t="shared" si="70"/>
        <v>728808</v>
      </c>
      <c r="F775" s="322" t="s">
        <v>4863</v>
      </c>
      <c r="G775" s="220" t="s">
        <v>9920</v>
      </c>
      <c r="H775" s="223" t="s">
        <v>9915</v>
      </c>
      <c r="I775" s="223"/>
      <c r="J775" s="225">
        <v>1</v>
      </c>
      <c r="K775" s="302">
        <v>14000</v>
      </c>
      <c r="L775" s="232">
        <f t="shared" si="68"/>
        <v>15400.000000000002</v>
      </c>
      <c r="M775" s="351" t="s">
        <v>1434</v>
      </c>
      <c r="N775" s="229"/>
      <c r="O775" s="229"/>
      <c r="P775" s="245"/>
      <c r="Q775" s="312"/>
      <c r="R775" s="382"/>
      <c r="S775" s="242"/>
      <c r="T775" s="618" t="s">
        <v>8902</v>
      </c>
      <c r="U775" s="303"/>
      <c r="V775" s="303"/>
      <c r="W775" s="303"/>
      <c r="X775" s="303"/>
      <c r="Y775" s="618"/>
      <c r="Z775" s="303"/>
      <c r="AA775" s="303"/>
      <c r="AB775" s="303"/>
      <c r="AC775" s="303"/>
      <c r="AD775" s="311"/>
      <c r="AE775" s="311"/>
      <c r="AF775" s="311"/>
      <c r="AG775" s="311"/>
      <c r="AH775" s="311"/>
      <c r="AJ775" s="286"/>
      <c r="AK775" s="213"/>
      <c r="AL775" s="311"/>
      <c r="AM775" s="311"/>
      <c r="AN775" s="311"/>
      <c r="AO775" s="311"/>
      <c r="AP775" s="229"/>
      <c r="AQ775" s="310"/>
      <c r="AR775" s="207"/>
      <c r="AS775" s="207"/>
      <c r="AT775" s="207"/>
      <c r="AU775" s="207"/>
      <c r="AV775" s="207"/>
      <c r="AW775" s="207"/>
      <c r="AX775" s="207"/>
      <c r="AY775" s="207"/>
      <c r="AZ775" s="207"/>
      <c r="BA775" s="207"/>
      <c r="BB775" s="207"/>
      <c r="BC775" s="207"/>
      <c r="BD775" s="207"/>
      <c r="BE775" s="207"/>
      <c r="BF775" s="207"/>
      <c r="BG775" s="300"/>
      <c r="BH775" s="300"/>
      <c r="BI775" s="299"/>
      <c r="BJ775" s="246"/>
      <c r="BK775" s="255"/>
      <c r="BL775" s="213"/>
      <c r="BM775" s="213"/>
      <c r="BN775" s="322"/>
      <c r="BO775" s="321"/>
      <c r="BY775" s="254"/>
      <c r="DN775" s="284"/>
      <c r="DO775" s="283"/>
      <c r="DP775" s="278"/>
      <c r="DQ775" s="282"/>
      <c r="DR775" s="281"/>
      <c r="DS775" s="280"/>
      <c r="DT775" s="279"/>
      <c r="DU775" s="278"/>
      <c r="DV775" s="194"/>
    </row>
    <row r="776" spans="1:126" ht="18.75">
      <c r="A776" s="322"/>
      <c r="B776" s="226" t="s">
        <v>9919</v>
      </c>
      <c r="C776" s="226" t="s">
        <v>9918</v>
      </c>
      <c r="D776" s="225" t="s">
        <v>9917</v>
      </c>
      <c r="E776" s="224" t="str">
        <f t="shared" si="70"/>
        <v>728815</v>
      </c>
      <c r="F776" s="322" t="s">
        <v>4863</v>
      </c>
      <c r="G776" s="220" t="s">
        <v>9916</v>
      </c>
      <c r="H776" s="223" t="s">
        <v>9915</v>
      </c>
      <c r="I776" s="223"/>
      <c r="J776" s="225">
        <v>1</v>
      </c>
      <c r="K776" s="302">
        <v>14000</v>
      </c>
      <c r="L776" s="232">
        <f t="shared" si="68"/>
        <v>15400.000000000002</v>
      </c>
      <c r="M776" s="351" t="s">
        <v>1434</v>
      </c>
      <c r="N776" s="229"/>
      <c r="O776" s="229"/>
      <c r="P776" s="245"/>
      <c r="Q776" s="312"/>
      <c r="R776" s="382"/>
      <c r="S776" s="242"/>
      <c r="T776" s="618" t="s">
        <v>8902</v>
      </c>
      <c r="U776" s="303"/>
      <c r="V776" s="303"/>
      <c r="W776" s="303"/>
      <c r="X776" s="303"/>
      <c r="Y776" s="618"/>
      <c r="Z776" s="303"/>
      <c r="AA776" s="303"/>
      <c r="AB776" s="303"/>
      <c r="AC776" s="303"/>
      <c r="AD776" s="311"/>
      <c r="AE776" s="311"/>
      <c r="AF776" s="311"/>
      <c r="AG776" s="311"/>
      <c r="AH776" s="311"/>
      <c r="AJ776" s="286"/>
      <c r="AK776" s="213"/>
      <c r="AL776" s="311"/>
      <c r="AM776" s="311"/>
      <c r="AN776" s="311"/>
      <c r="AO776" s="311"/>
      <c r="AP776" s="229"/>
      <c r="AQ776" s="310"/>
      <c r="AR776" s="207"/>
      <c r="AS776" s="207"/>
      <c r="AT776" s="207"/>
      <c r="AU776" s="207"/>
      <c r="AV776" s="207"/>
      <c r="AW776" s="207"/>
      <c r="AX776" s="207"/>
      <c r="AY776" s="207"/>
      <c r="AZ776" s="207"/>
      <c r="BA776" s="207"/>
      <c r="BB776" s="207"/>
      <c r="BC776" s="207"/>
      <c r="BD776" s="207"/>
      <c r="BE776" s="207"/>
      <c r="BF776" s="207"/>
      <c r="BG776" s="300"/>
      <c r="BH776" s="300"/>
      <c r="BI776" s="299"/>
      <c r="BJ776" s="246"/>
      <c r="BK776" s="255"/>
      <c r="BL776" s="213"/>
      <c r="BM776" s="213"/>
      <c r="BN776" s="322"/>
      <c r="BO776" s="321"/>
      <c r="BY776" s="254"/>
      <c r="DN776" s="284"/>
      <c r="DO776" s="283"/>
      <c r="DP776" s="278"/>
      <c r="DQ776" s="282"/>
      <c r="DR776" s="281"/>
      <c r="DS776" s="280"/>
      <c r="DT776" s="279"/>
      <c r="DU776" s="278"/>
      <c r="DV776" s="194"/>
    </row>
    <row r="777" spans="1:126" ht="18.75">
      <c r="A777" s="322"/>
      <c r="B777" s="226" t="s">
        <v>9914</v>
      </c>
      <c r="C777" s="226" t="s">
        <v>9913</v>
      </c>
      <c r="D777" s="225" t="s">
        <v>9912</v>
      </c>
      <c r="E777" s="224" t="str">
        <f t="shared" si="70"/>
        <v>728822</v>
      </c>
      <c r="F777" s="322" t="s">
        <v>4863</v>
      </c>
      <c r="G777" s="220" t="s">
        <v>9911</v>
      </c>
      <c r="H777" s="223" t="s">
        <v>9897</v>
      </c>
      <c r="I777" s="223"/>
      <c r="J777" s="225">
        <v>1</v>
      </c>
      <c r="K777" s="302">
        <v>14000</v>
      </c>
      <c r="L777" s="232">
        <f t="shared" si="68"/>
        <v>15400.000000000002</v>
      </c>
      <c r="M777" s="351" t="s">
        <v>1434</v>
      </c>
      <c r="N777" s="229"/>
      <c r="O777" s="229"/>
      <c r="P777" s="245"/>
      <c r="Q777" s="312"/>
      <c r="R777" s="382"/>
      <c r="S777" s="242"/>
      <c r="T777" s="618" t="s">
        <v>8902</v>
      </c>
      <c r="U777" s="303"/>
      <c r="V777" s="303"/>
      <c r="W777" s="303"/>
      <c r="X777" s="303"/>
      <c r="Y777" s="618"/>
      <c r="Z777" s="303"/>
      <c r="AA777" s="303"/>
      <c r="AB777" s="303"/>
      <c r="AC777" s="303"/>
      <c r="AD777" s="311"/>
      <c r="AE777" s="311"/>
      <c r="AF777" s="311"/>
      <c r="AG777" s="311"/>
      <c r="AH777" s="311"/>
      <c r="AJ777" s="286"/>
      <c r="AK777" s="213"/>
      <c r="AL777" s="311"/>
      <c r="AM777" s="311"/>
      <c r="AN777" s="311"/>
      <c r="AO777" s="311"/>
      <c r="AP777" s="229"/>
      <c r="AQ777" s="310"/>
      <c r="AR777" s="207"/>
      <c r="AS777" s="207"/>
      <c r="AT777" s="207"/>
      <c r="AU777" s="207"/>
      <c r="AV777" s="207"/>
      <c r="AW777" s="207"/>
      <c r="AX777" s="207"/>
      <c r="AY777" s="207"/>
      <c r="AZ777" s="207"/>
      <c r="BA777" s="207"/>
      <c r="BB777" s="207"/>
      <c r="BC777" s="207"/>
      <c r="BD777" s="207"/>
      <c r="BE777" s="207"/>
      <c r="BF777" s="207"/>
      <c r="BG777" s="300"/>
      <c r="BH777" s="300"/>
      <c r="BI777" s="299"/>
      <c r="BJ777" s="246"/>
      <c r="BK777" s="255"/>
      <c r="BL777" s="213"/>
      <c r="BM777" s="213"/>
      <c r="BN777" s="322"/>
      <c r="BO777" s="321"/>
      <c r="BY777" s="254"/>
      <c r="DN777" s="284"/>
      <c r="DO777" s="283"/>
      <c r="DP777" s="278"/>
      <c r="DQ777" s="282"/>
      <c r="DR777" s="281"/>
      <c r="DS777" s="280"/>
      <c r="DT777" s="279"/>
      <c r="DU777" s="278"/>
      <c r="DV777" s="194"/>
    </row>
    <row r="778" spans="1:126" ht="18.75">
      <c r="A778" s="322"/>
      <c r="B778" s="226" t="s">
        <v>9910</v>
      </c>
      <c r="C778" s="226" t="s">
        <v>9909</v>
      </c>
      <c r="D778" s="225" t="s">
        <v>9908</v>
      </c>
      <c r="E778" s="224" t="str">
        <f t="shared" si="70"/>
        <v>728839</v>
      </c>
      <c r="F778" s="322" t="s">
        <v>4863</v>
      </c>
      <c r="G778" s="220" t="s">
        <v>9907</v>
      </c>
      <c r="H778" s="223" t="s">
        <v>9906</v>
      </c>
      <c r="I778" s="223"/>
      <c r="J778" s="225">
        <v>1</v>
      </c>
      <c r="K778" s="302">
        <v>14000</v>
      </c>
      <c r="L778" s="232">
        <f t="shared" si="68"/>
        <v>15400.000000000002</v>
      </c>
      <c r="M778" s="351" t="s">
        <v>1434</v>
      </c>
      <c r="N778" s="229"/>
      <c r="O778" s="229"/>
      <c r="P778" s="245"/>
      <c r="Q778" s="312"/>
      <c r="R778" s="382"/>
      <c r="S778" s="242"/>
      <c r="T778" s="618" t="s">
        <v>8878</v>
      </c>
      <c r="U778" s="303"/>
      <c r="V778" s="303"/>
      <c r="W778" s="303"/>
      <c r="X778" s="303"/>
      <c r="Y778" s="618"/>
      <c r="Z778" s="303"/>
      <c r="AA778" s="303"/>
      <c r="AB778" s="303"/>
      <c r="AC778" s="303"/>
      <c r="AD778" s="311"/>
      <c r="AE778" s="311"/>
      <c r="AF778" s="311"/>
      <c r="AG778" s="311"/>
      <c r="AH778" s="311"/>
      <c r="AJ778" s="286"/>
      <c r="AK778" s="213"/>
      <c r="AL778" s="311"/>
      <c r="AM778" s="311"/>
      <c r="AN778" s="311"/>
      <c r="AO778" s="311"/>
      <c r="AP778" s="229"/>
      <c r="AQ778" s="310"/>
      <c r="AR778" s="207"/>
      <c r="AS778" s="207"/>
      <c r="AT778" s="207"/>
      <c r="AU778" s="207"/>
      <c r="AV778" s="207"/>
      <c r="AW778" s="207"/>
      <c r="AX778" s="207"/>
      <c r="AY778" s="207"/>
      <c r="AZ778" s="207"/>
      <c r="BA778" s="207"/>
      <c r="BB778" s="207"/>
      <c r="BC778" s="207"/>
      <c r="BD778" s="207"/>
      <c r="BE778" s="207"/>
      <c r="BF778" s="207"/>
      <c r="BG778" s="300"/>
      <c r="BH778" s="300"/>
      <c r="BI778" s="299"/>
      <c r="BJ778" s="246"/>
      <c r="BK778" s="255"/>
      <c r="BL778" s="213"/>
      <c r="BM778" s="213"/>
      <c r="BN778" s="322"/>
      <c r="BO778" s="321"/>
      <c r="BY778" s="254"/>
      <c r="DN778" s="284"/>
      <c r="DO778" s="283"/>
      <c r="DP778" s="278"/>
      <c r="DQ778" s="282"/>
      <c r="DR778" s="281"/>
      <c r="DS778" s="280"/>
      <c r="DT778" s="279"/>
      <c r="DU778" s="278"/>
      <c r="DV778" s="194"/>
    </row>
    <row r="779" spans="1:126" ht="18.75">
      <c r="A779" s="322"/>
      <c r="B779" s="226" t="s">
        <v>9905</v>
      </c>
      <c r="C779" s="226" t="s">
        <v>9904</v>
      </c>
      <c r="D779" s="225" t="s">
        <v>9903</v>
      </c>
      <c r="E779" s="224" t="str">
        <f t="shared" si="70"/>
        <v>728846</v>
      </c>
      <c r="F779" s="322" t="s">
        <v>4863</v>
      </c>
      <c r="G779" s="220" t="s">
        <v>9902</v>
      </c>
      <c r="H779" s="223" t="s">
        <v>9897</v>
      </c>
      <c r="I779" s="223"/>
      <c r="J779" s="225">
        <v>1</v>
      </c>
      <c r="K779" s="302">
        <v>14000</v>
      </c>
      <c r="L779" s="232">
        <f t="shared" si="68"/>
        <v>15400.000000000002</v>
      </c>
      <c r="M779" s="351" t="s">
        <v>1434</v>
      </c>
      <c r="N779" s="229"/>
      <c r="O779" s="229"/>
      <c r="P779" s="245"/>
      <c r="Q779" s="312"/>
      <c r="R779" s="382"/>
      <c r="S779" s="242"/>
      <c r="T779" s="618" t="s">
        <v>8878</v>
      </c>
      <c r="U779" s="303"/>
      <c r="V779" s="303"/>
      <c r="W779" s="303"/>
      <c r="X779" s="303"/>
      <c r="Y779" s="618"/>
      <c r="Z779" s="303"/>
      <c r="AA779" s="303"/>
      <c r="AB779" s="303"/>
      <c r="AC779" s="303"/>
      <c r="AD779" s="311"/>
      <c r="AE779" s="311"/>
      <c r="AF779" s="311"/>
      <c r="AG779" s="311"/>
      <c r="AH779" s="311"/>
      <c r="AJ779" s="286"/>
      <c r="AK779" s="213"/>
      <c r="AL779" s="311"/>
      <c r="AM779" s="311"/>
      <c r="AN779" s="311"/>
      <c r="AO779" s="311"/>
      <c r="AP779" s="229"/>
      <c r="AQ779" s="310"/>
      <c r="AR779" s="207"/>
      <c r="AS779" s="207"/>
      <c r="AT779" s="207"/>
      <c r="AU779" s="207"/>
      <c r="AV779" s="207"/>
      <c r="AW779" s="207"/>
      <c r="AX779" s="207"/>
      <c r="AY779" s="207"/>
      <c r="AZ779" s="207"/>
      <c r="BA779" s="207"/>
      <c r="BB779" s="207"/>
      <c r="BC779" s="207"/>
      <c r="BD779" s="207"/>
      <c r="BE779" s="207"/>
      <c r="BF779" s="207"/>
      <c r="BG779" s="300"/>
      <c r="BH779" s="300"/>
      <c r="BI779" s="299"/>
      <c r="BJ779" s="246"/>
      <c r="BK779" s="255"/>
      <c r="BL779" s="213"/>
      <c r="BM779" s="213"/>
      <c r="BN779" s="322"/>
      <c r="BO779" s="321"/>
      <c r="BY779" s="254"/>
      <c r="DN779" s="284"/>
      <c r="DO779" s="283"/>
      <c r="DP779" s="278"/>
      <c r="DQ779" s="282"/>
      <c r="DR779" s="281"/>
      <c r="DS779" s="280"/>
      <c r="DT779" s="279"/>
      <c r="DU779" s="278"/>
      <c r="DV779" s="194"/>
    </row>
    <row r="780" spans="1:126" ht="18.75">
      <c r="A780" s="322"/>
      <c r="B780" s="226" t="s">
        <v>9901</v>
      </c>
      <c r="C780" s="226" t="s">
        <v>9900</v>
      </c>
      <c r="D780" s="225" t="s">
        <v>9899</v>
      </c>
      <c r="E780" s="224" t="str">
        <f t="shared" si="70"/>
        <v>728853</v>
      </c>
      <c r="F780" s="322" t="s">
        <v>4863</v>
      </c>
      <c r="G780" s="220" t="s">
        <v>9898</v>
      </c>
      <c r="H780" s="223" t="s">
        <v>9897</v>
      </c>
      <c r="I780" s="223"/>
      <c r="J780" s="225">
        <v>1</v>
      </c>
      <c r="K780" s="302">
        <v>14000</v>
      </c>
      <c r="L780" s="232">
        <f t="shared" si="68"/>
        <v>15400.000000000002</v>
      </c>
      <c r="M780" s="351" t="s">
        <v>1434</v>
      </c>
      <c r="N780" s="229"/>
      <c r="O780" s="229"/>
      <c r="P780" s="245"/>
      <c r="Q780" s="312"/>
      <c r="R780" s="382"/>
      <c r="S780" s="242"/>
      <c r="T780" s="618" t="s">
        <v>9513</v>
      </c>
      <c r="U780" s="303"/>
      <c r="V780" s="303"/>
      <c r="W780" s="303"/>
      <c r="X780" s="303"/>
      <c r="Y780" s="618"/>
      <c r="Z780" s="303"/>
      <c r="AA780" s="303"/>
      <c r="AB780" s="303"/>
      <c r="AC780" s="303"/>
      <c r="AD780" s="311"/>
      <c r="AE780" s="311"/>
      <c r="AF780" s="311"/>
      <c r="AG780" s="311"/>
      <c r="AH780" s="311"/>
      <c r="AJ780" s="286"/>
      <c r="AK780" s="213"/>
      <c r="AL780" s="311"/>
      <c r="AM780" s="311"/>
      <c r="AN780" s="311"/>
      <c r="AO780" s="311"/>
      <c r="AP780" s="229"/>
      <c r="AQ780" s="310"/>
      <c r="AR780" s="207"/>
      <c r="AS780" s="207"/>
      <c r="AT780" s="207"/>
      <c r="AU780" s="207"/>
      <c r="AV780" s="207"/>
      <c r="AW780" s="207"/>
      <c r="AX780" s="207"/>
      <c r="AY780" s="207"/>
      <c r="AZ780" s="207"/>
      <c r="BA780" s="207"/>
      <c r="BB780" s="207"/>
      <c r="BC780" s="207"/>
      <c r="BD780" s="207"/>
      <c r="BE780" s="207"/>
      <c r="BF780" s="207"/>
      <c r="BG780" s="300"/>
      <c r="BH780" s="300"/>
      <c r="BI780" s="299"/>
      <c r="BJ780" s="246"/>
      <c r="BK780" s="255"/>
      <c r="BL780" s="213"/>
      <c r="BM780" s="213"/>
      <c r="BN780" s="322"/>
      <c r="BO780" s="321"/>
      <c r="BY780" s="254"/>
      <c r="DN780" s="284"/>
      <c r="DO780" s="283"/>
      <c r="DP780" s="278"/>
      <c r="DQ780" s="282"/>
      <c r="DR780" s="281"/>
      <c r="DS780" s="280"/>
      <c r="DT780" s="279"/>
      <c r="DU780" s="278"/>
      <c r="DV780" s="194"/>
    </row>
    <row r="781" spans="1:126" ht="18.75">
      <c r="A781" s="322"/>
      <c r="B781" s="226" t="s">
        <v>9896</v>
      </c>
      <c r="C781" s="226" t="s">
        <v>9895</v>
      </c>
      <c r="D781" s="225" t="s">
        <v>9894</v>
      </c>
      <c r="E781" s="224" t="str">
        <f t="shared" si="70"/>
        <v>728860</v>
      </c>
      <c r="F781" s="322" t="s">
        <v>4863</v>
      </c>
      <c r="G781" s="220" t="s">
        <v>9893</v>
      </c>
      <c r="H781" s="223" t="s">
        <v>9892</v>
      </c>
      <c r="I781" s="223"/>
      <c r="J781" s="225">
        <v>1</v>
      </c>
      <c r="K781" s="302">
        <v>14000</v>
      </c>
      <c r="L781" s="232">
        <f t="shared" si="68"/>
        <v>15400.000000000002</v>
      </c>
      <c r="M781" s="351" t="s">
        <v>1434</v>
      </c>
      <c r="N781" s="229"/>
      <c r="O781" s="229"/>
      <c r="P781" s="245"/>
      <c r="Q781" s="312"/>
      <c r="R781" s="382"/>
      <c r="S781" s="242"/>
      <c r="T781" s="618" t="s">
        <v>9513</v>
      </c>
      <c r="U781" s="303"/>
      <c r="V781" s="303"/>
      <c r="W781" s="303"/>
      <c r="X781" s="303"/>
      <c r="Y781" s="618"/>
      <c r="Z781" s="303"/>
      <c r="AA781" s="303"/>
      <c r="AB781" s="303"/>
      <c r="AC781" s="303"/>
      <c r="AD781" s="311"/>
      <c r="AE781" s="311"/>
      <c r="AF781" s="311"/>
      <c r="AG781" s="311"/>
      <c r="AH781" s="311"/>
      <c r="AJ781" s="286"/>
      <c r="AK781" s="213"/>
      <c r="AL781" s="311"/>
      <c r="AM781" s="311"/>
      <c r="AN781" s="311"/>
      <c r="AO781" s="311"/>
      <c r="AP781" s="229"/>
      <c r="AQ781" s="310"/>
      <c r="AR781" s="207"/>
      <c r="AS781" s="207"/>
      <c r="AT781" s="207"/>
      <c r="AU781" s="207"/>
      <c r="AV781" s="207"/>
      <c r="AW781" s="207"/>
      <c r="AX781" s="207"/>
      <c r="AY781" s="207"/>
      <c r="AZ781" s="207"/>
      <c r="BA781" s="207"/>
      <c r="BB781" s="207"/>
      <c r="BC781" s="207"/>
      <c r="BD781" s="207"/>
      <c r="BE781" s="207"/>
      <c r="BF781" s="207"/>
      <c r="BG781" s="300"/>
      <c r="BH781" s="300"/>
      <c r="BI781" s="299"/>
      <c r="BJ781" s="246"/>
      <c r="BK781" s="255"/>
      <c r="BL781" s="213"/>
      <c r="BM781" s="213"/>
      <c r="BN781" s="322"/>
      <c r="BO781" s="321"/>
      <c r="BY781" s="254"/>
      <c r="DN781" s="284"/>
      <c r="DO781" s="283"/>
      <c r="DP781" s="278"/>
      <c r="DQ781" s="282"/>
      <c r="DR781" s="281"/>
      <c r="DS781" s="280"/>
      <c r="DT781" s="279"/>
      <c r="DU781" s="278"/>
      <c r="DV781" s="194"/>
    </row>
    <row r="782" spans="1:126" ht="18.75">
      <c r="A782" s="322"/>
      <c r="B782" s="226" t="s">
        <v>9891</v>
      </c>
      <c r="C782" s="226" t="s">
        <v>9890</v>
      </c>
      <c r="D782" s="225" t="s">
        <v>9889</v>
      </c>
      <c r="E782" s="224" t="str">
        <f t="shared" si="70"/>
        <v>728877</v>
      </c>
      <c r="F782" s="322" t="s">
        <v>4863</v>
      </c>
      <c r="G782" s="220" t="s">
        <v>9888</v>
      </c>
      <c r="H782" s="223" t="s">
        <v>9887</v>
      </c>
      <c r="I782" s="223"/>
      <c r="J782" s="225">
        <v>1</v>
      </c>
      <c r="K782" s="302">
        <v>14000</v>
      </c>
      <c r="L782" s="232">
        <f t="shared" si="68"/>
        <v>15400.000000000002</v>
      </c>
      <c r="M782" s="351" t="s">
        <v>1434</v>
      </c>
      <c r="N782" s="229"/>
      <c r="O782" s="229"/>
      <c r="P782" s="245"/>
      <c r="Q782" s="312"/>
      <c r="R782" s="382"/>
      <c r="S782" s="242"/>
      <c r="T782" s="618" t="s">
        <v>9336</v>
      </c>
      <c r="U782" s="303"/>
      <c r="V782" s="303"/>
      <c r="W782" s="303"/>
      <c r="X782" s="303"/>
      <c r="Y782" s="618"/>
      <c r="Z782" s="303"/>
      <c r="AA782" s="303"/>
      <c r="AB782" s="303"/>
      <c r="AC782" s="303"/>
      <c r="AD782" s="311"/>
      <c r="AE782" s="311"/>
      <c r="AF782" s="311"/>
      <c r="AG782" s="311"/>
      <c r="AH782" s="311"/>
      <c r="AJ782" s="286"/>
      <c r="AK782" s="213"/>
      <c r="AL782" s="311"/>
      <c r="AM782" s="311"/>
      <c r="AN782" s="311"/>
      <c r="AO782" s="311"/>
      <c r="AP782" s="229"/>
      <c r="AQ782" s="310"/>
      <c r="AR782" s="207"/>
      <c r="AS782" s="207"/>
      <c r="AT782" s="207"/>
      <c r="AU782" s="207"/>
      <c r="AV782" s="207"/>
      <c r="AW782" s="207"/>
      <c r="AX782" s="207"/>
      <c r="AY782" s="207"/>
      <c r="AZ782" s="207"/>
      <c r="BA782" s="207"/>
      <c r="BB782" s="207"/>
      <c r="BC782" s="207"/>
      <c r="BD782" s="207"/>
      <c r="BE782" s="207"/>
      <c r="BF782" s="207"/>
      <c r="BG782" s="300"/>
      <c r="BH782" s="300"/>
      <c r="BI782" s="299"/>
      <c r="BJ782" s="246"/>
      <c r="BK782" s="255"/>
      <c r="BL782" s="213"/>
      <c r="BM782" s="213"/>
      <c r="BN782" s="322"/>
      <c r="BO782" s="321"/>
      <c r="BY782" s="254"/>
      <c r="DN782" s="284"/>
      <c r="DO782" s="283"/>
      <c r="DP782" s="278"/>
      <c r="DQ782" s="282"/>
      <c r="DR782" s="281"/>
      <c r="DS782" s="280"/>
      <c r="DT782" s="279"/>
      <c r="DU782" s="278"/>
      <c r="DV782" s="194"/>
    </row>
    <row r="783" spans="1:126" ht="18.75">
      <c r="A783" s="322"/>
      <c r="B783" s="226" t="s">
        <v>9886</v>
      </c>
      <c r="C783" s="226" t="s">
        <v>9885</v>
      </c>
      <c r="D783" s="225" t="s">
        <v>9884</v>
      </c>
      <c r="E783" s="224" t="str">
        <f t="shared" si="70"/>
        <v>728884</v>
      </c>
      <c r="F783" s="322" t="s">
        <v>4863</v>
      </c>
      <c r="G783" s="220" t="s">
        <v>9883</v>
      </c>
      <c r="H783" s="223" t="s">
        <v>9878</v>
      </c>
      <c r="I783" s="223"/>
      <c r="J783" s="225">
        <v>1</v>
      </c>
      <c r="K783" s="302">
        <v>14000</v>
      </c>
      <c r="L783" s="232">
        <f t="shared" si="68"/>
        <v>15400.000000000002</v>
      </c>
      <c r="M783" s="351" t="s">
        <v>1434</v>
      </c>
      <c r="N783" s="229"/>
      <c r="O783" s="229"/>
      <c r="P783" s="245"/>
      <c r="Q783" s="312"/>
      <c r="R783" s="382"/>
      <c r="S783" s="242"/>
      <c r="T783" s="618" t="s">
        <v>9336</v>
      </c>
      <c r="U783" s="303"/>
      <c r="V783" s="303"/>
      <c r="W783" s="303"/>
      <c r="X783" s="303"/>
      <c r="Y783" s="618"/>
      <c r="Z783" s="303"/>
      <c r="AA783" s="303"/>
      <c r="AB783" s="303"/>
      <c r="AC783" s="303"/>
      <c r="AD783" s="311"/>
      <c r="AE783" s="311"/>
      <c r="AF783" s="311"/>
      <c r="AG783" s="311"/>
      <c r="AH783" s="311"/>
      <c r="AJ783" s="286"/>
      <c r="AK783" s="213"/>
      <c r="AL783" s="311"/>
      <c r="AM783" s="311"/>
      <c r="AN783" s="311"/>
      <c r="AO783" s="311"/>
      <c r="AP783" s="229"/>
      <c r="AQ783" s="310"/>
      <c r="AR783" s="207"/>
      <c r="AS783" s="207"/>
      <c r="AT783" s="207"/>
      <c r="AU783" s="207"/>
      <c r="AV783" s="207"/>
      <c r="AW783" s="207"/>
      <c r="AX783" s="207"/>
      <c r="AY783" s="207"/>
      <c r="AZ783" s="207"/>
      <c r="BA783" s="207"/>
      <c r="BB783" s="207"/>
      <c r="BC783" s="207"/>
      <c r="BD783" s="207"/>
      <c r="BE783" s="207"/>
      <c r="BF783" s="207"/>
      <c r="BG783" s="300"/>
      <c r="BH783" s="300"/>
      <c r="BI783" s="299"/>
      <c r="BJ783" s="246"/>
      <c r="BK783" s="255"/>
      <c r="BL783" s="213"/>
      <c r="BM783" s="213"/>
      <c r="BN783" s="322"/>
      <c r="BO783" s="321"/>
      <c r="BY783" s="254"/>
      <c r="DN783" s="284"/>
      <c r="DO783" s="283"/>
      <c r="DP783" s="278"/>
      <c r="DQ783" s="282"/>
      <c r="DR783" s="281"/>
      <c r="DS783" s="280"/>
      <c r="DT783" s="279"/>
      <c r="DU783" s="278"/>
      <c r="DV783" s="194"/>
    </row>
    <row r="784" spans="1:126" ht="18.75">
      <c r="A784" s="322"/>
      <c r="B784" s="226" t="s">
        <v>9882</v>
      </c>
      <c r="C784" s="226" t="s">
        <v>9881</v>
      </c>
      <c r="D784" s="225" t="s">
        <v>9880</v>
      </c>
      <c r="E784" s="224" t="str">
        <f t="shared" si="70"/>
        <v>729027</v>
      </c>
      <c r="F784" s="322" t="s">
        <v>8908</v>
      </c>
      <c r="G784" s="220" t="s">
        <v>9879</v>
      </c>
      <c r="H784" s="223" t="s">
        <v>9878</v>
      </c>
      <c r="I784" s="223"/>
      <c r="J784" s="225">
        <v>1</v>
      </c>
      <c r="K784" s="302">
        <v>14000</v>
      </c>
      <c r="L784" s="232">
        <f t="shared" ref="L784:L847" si="71">K784*1.1</f>
        <v>15400.000000000002</v>
      </c>
      <c r="M784" s="351" t="s">
        <v>1434</v>
      </c>
      <c r="N784" s="229"/>
      <c r="O784" s="229"/>
      <c r="P784" s="245"/>
      <c r="Q784" s="312"/>
      <c r="R784" s="382"/>
      <c r="S784" s="242"/>
      <c r="T784" s="618" t="s">
        <v>9872</v>
      </c>
      <c r="U784" s="303"/>
      <c r="V784" s="303"/>
      <c r="W784" s="303"/>
      <c r="X784" s="303"/>
      <c r="Y784" s="618"/>
      <c r="Z784" s="303"/>
      <c r="AA784" s="303"/>
      <c r="AB784" s="303"/>
      <c r="AC784" s="303"/>
      <c r="AD784" s="311"/>
      <c r="AE784" s="311"/>
      <c r="AF784" s="311"/>
      <c r="AG784" s="311"/>
      <c r="AH784" s="311"/>
      <c r="AJ784" s="286"/>
      <c r="AK784" s="213"/>
      <c r="AL784" s="311"/>
      <c r="AM784" s="311"/>
      <c r="AN784" s="311"/>
      <c r="AO784" s="311"/>
      <c r="AP784" s="229"/>
      <c r="AQ784" s="310"/>
      <c r="AR784" s="207"/>
      <c r="AS784" s="207"/>
      <c r="AT784" s="207"/>
      <c r="AU784" s="207"/>
      <c r="AV784" s="207"/>
      <c r="AW784" s="207"/>
      <c r="AX784" s="207"/>
      <c r="AY784" s="207"/>
      <c r="AZ784" s="207"/>
      <c r="BA784" s="207"/>
      <c r="BB784" s="207"/>
      <c r="BC784" s="207"/>
      <c r="BD784" s="207"/>
      <c r="BE784" s="207"/>
      <c r="BF784" s="207"/>
      <c r="BG784" s="300"/>
      <c r="BH784" s="300"/>
      <c r="BI784" s="299"/>
      <c r="BJ784" s="246"/>
      <c r="BK784" s="255"/>
      <c r="BL784" s="213"/>
      <c r="BM784" s="213"/>
      <c r="BN784" s="322"/>
      <c r="BO784" s="321"/>
      <c r="BY784" s="254"/>
      <c r="DN784" s="284"/>
      <c r="DO784" s="283"/>
      <c r="DP784" s="278"/>
      <c r="DQ784" s="282"/>
      <c r="DR784" s="281"/>
      <c r="DS784" s="280"/>
      <c r="DT784" s="279"/>
      <c r="DU784" s="278"/>
      <c r="DV784" s="194"/>
    </row>
    <row r="785" spans="1:126" ht="18.75">
      <c r="A785" s="322"/>
      <c r="B785" s="226" t="s">
        <v>9877</v>
      </c>
      <c r="C785" s="226" t="s">
        <v>9876</v>
      </c>
      <c r="D785" s="225" t="s">
        <v>9875</v>
      </c>
      <c r="E785" s="224" t="str">
        <f t="shared" si="70"/>
        <v>728891</v>
      </c>
      <c r="F785" s="322" t="s">
        <v>4863</v>
      </c>
      <c r="G785" s="220" t="s">
        <v>9874</v>
      </c>
      <c r="H785" s="223" t="s">
        <v>9873</v>
      </c>
      <c r="I785" s="223"/>
      <c r="J785" s="225">
        <v>1</v>
      </c>
      <c r="K785" s="302">
        <v>14000</v>
      </c>
      <c r="L785" s="232">
        <f t="shared" si="71"/>
        <v>15400.000000000002</v>
      </c>
      <c r="M785" s="351" t="s">
        <v>1434</v>
      </c>
      <c r="N785" s="229"/>
      <c r="O785" s="229"/>
      <c r="P785" s="245"/>
      <c r="Q785" s="312"/>
      <c r="R785" s="382"/>
      <c r="S785" s="242"/>
      <c r="T785" s="618" t="s">
        <v>9872</v>
      </c>
      <c r="U785" s="303"/>
      <c r="V785" s="303"/>
      <c r="W785" s="303"/>
      <c r="X785" s="303"/>
      <c r="Y785" s="618"/>
      <c r="Z785" s="303"/>
      <c r="AA785" s="303"/>
      <c r="AB785" s="303"/>
      <c r="AC785" s="303"/>
      <c r="AD785" s="311"/>
      <c r="AE785" s="311"/>
      <c r="AF785" s="311"/>
      <c r="AG785" s="311"/>
      <c r="AH785" s="311"/>
      <c r="AJ785" s="286"/>
      <c r="AK785" s="213"/>
      <c r="AL785" s="311"/>
      <c r="AM785" s="311"/>
      <c r="AN785" s="311"/>
      <c r="AO785" s="311"/>
      <c r="AP785" s="229"/>
      <c r="AQ785" s="310"/>
      <c r="AR785" s="207"/>
      <c r="AS785" s="207"/>
      <c r="AT785" s="207"/>
      <c r="AU785" s="207"/>
      <c r="AV785" s="207"/>
      <c r="AW785" s="207"/>
      <c r="AX785" s="207"/>
      <c r="AY785" s="207"/>
      <c r="AZ785" s="207"/>
      <c r="BA785" s="207"/>
      <c r="BB785" s="207"/>
      <c r="BC785" s="207"/>
      <c r="BD785" s="207"/>
      <c r="BE785" s="207"/>
      <c r="BF785" s="207"/>
      <c r="BG785" s="300"/>
      <c r="BH785" s="300"/>
      <c r="BI785" s="299"/>
      <c r="BJ785" s="246"/>
      <c r="BK785" s="255"/>
      <c r="BL785" s="213"/>
      <c r="BM785" s="213"/>
      <c r="BN785" s="322"/>
      <c r="BO785" s="321"/>
      <c r="BY785" s="254"/>
      <c r="DN785" s="284"/>
      <c r="DO785" s="283"/>
      <c r="DP785" s="278"/>
      <c r="DQ785" s="282"/>
      <c r="DR785" s="281"/>
      <c r="DS785" s="280"/>
      <c r="DT785" s="279"/>
      <c r="DU785" s="278"/>
      <c r="DV785" s="194"/>
    </row>
    <row r="786" spans="1:126" ht="18.75">
      <c r="A786" s="322"/>
      <c r="B786" s="226" t="s">
        <v>9871</v>
      </c>
      <c r="C786" s="226" t="s">
        <v>9870</v>
      </c>
      <c r="D786" s="225" t="s">
        <v>9869</v>
      </c>
      <c r="E786" s="224" t="str">
        <f t="shared" si="70"/>
        <v>729034</v>
      </c>
      <c r="F786" s="322" t="s">
        <v>8908</v>
      </c>
      <c r="G786" s="220" t="s">
        <v>9868</v>
      </c>
      <c r="H786" s="223" t="s">
        <v>9867</v>
      </c>
      <c r="I786" s="223"/>
      <c r="J786" s="225">
        <v>1</v>
      </c>
      <c r="K786" s="302">
        <v>14000</v>
      </c>
      <c r="L786" s="232">
        <f t="shared" si="71"/>
        <v>15400.000000000002</v>
      </c>
      <c r="M786" s="351" t="s">
        <v>1434</v>
      </c>
      <c r="N786" s="229"/>
      <c r="O786" s="229"/>
      <c r="P786" s="245"/>
      <c r="Q786" s="312"/>
      <c r="R786" s="382"/>
      <c r="S786" s="242"/>
      <c r="T786" s="618" t="s">
        <v>9862</v>
      </c>
      <c r="U786" s="303"/>
      <c r="V786" s="303"/>
      <c r="W786" s="303"/>
      <c r="X786" s="303"/>
      <c r="Y786" s="618"/>
      <c r="Z786" s="303"/>
      <c r="AA786" s="303"/>
      <c r="AB786" s="303"/>
      <c r="AC786" s="303"/>
      <c r="AD786" s="311"/>
      <c r="AE786" s="311"/>
      <c r="AF786" s="311"/>
      <c r="AG786" s="311"/>
      <c r="AH786" s="311"/>
      <c r="AJ786" s="286"/>
      <c r="AK786" s="213"/>
      <c r="AL786" s="311"/>
      <c r="AM786" s="311"/>
      <c r="AN786" s="311"/>
      <c r="AO786" s="311"/>
      <c r="AP786" s="229"/>
      <c r="AQ786" s="310"/>
      <c r="AR786" s="207"/>
      <c r="AS786" s="207"/>
      <c r="AT786" s="207"/>
      <c r="AU786" s="207"/>
      <c r="AV786" s="207"/>
      <c r="AW786" s="207"/>
      <c r="AX786" s="207"/>
      <c r="AY786" s="207"/>
      <c r="AZ786" s="207"/>
      <c r="BA786" s="207"/>
      <c r="BB786" s="207"/>
      <c r="BC786" s="207"/>
      <c r="BD786" s="207"/>
      <c r="BE786" s="207"/>
      <c r="BF786" s="207"/>
      <c r="BG786" s="300"/>
      <c r="BH786" s="300"/>
      <c r="BI786" s="299"/>
      <c r="BJ786" s="246"/>
      <c r="BK786" s="255"/>
      <c r="BL786" s="213"/>
      <c r="BM786" s="213"/>
      <c r="BN786" s="322"/>
      <c r="BO786" s="321"/>
      <c r="BY786" s="254"/>
      <c r="DN786" s="284"/>
      <c r="DO786" s="283"/>
      <c r="DP786" s="278"/>
      <c r="DQ786" s="282"/>
      <c r="DR786" s="281"/>
      <c r="DS786" s="280"/>
      <c r="DT786" s="279"/>
      <c r="DU786" s="278"/>
      <c r="DV786" s="194"/>
    </row>
    <row r="787" spans="1:126" ht="18.75">
      <c r="A787" s="322"/>
      <c r="B787" s="226" t="s">
        <v>9866</v>
      </c>
      <c r="C787" s="226" t="s">
        <v>9865</v>
      </c>
      <c r="D787" s="225" t="s">
        <v>9864</v>
      </c>
      <c r="E787" s="224" t="str">
        <f t="shared" si="70"/>
        <v>728907</v>
      </c>
      <c r="F787" s="322" t="s">
        <v>4863</v>
      </c>
      <c r="G787" s="220" t="s">
        <v>9863</v>
      </c>
      <c r="H787" s="223" t="s">
        <v>9849</v>
      </c>
      <c r="I787" s="223"/>
      <c r="J787" s="225">
        <v>1</v>
      </c>
      <c r="K787" s="302">
        <v>14000</v>
      </c>
      <c r="L787" s="232">
        <f t="shared" si="71"/>
        <v>15400.000000000002</v>
      </c>
      <c r="M787" s="351" t="s">
        <v>1434</v>
      </c>
      <c r="N787" s="229"/>
      <c r="O787" s="229"/>
      <c r="P787" s="245"/>
      <c r="Q787" s="312"/>
      <c r="R787" s="382"/>
      <c r="S787" s="242"/>
      <c r="T787" s="618" t="s">
        <v>9862</v>
      </c>
      <c r="U787" s="303"/>
      <c r="V787" s="303"/>
      <c r="W787" s="303"/>
      <c r="X787" s="303"/>
      <c r="Y787" s="618"/>
      <c r="Z787" s="303"/>
      <c r="AA787" s="303"/>
      <c r="AB787" s="303"/>
      <c r="AC787" s="303"/>
      <c r="AD787" s="311"/>
      <c r="AE787" s="311"/>
      <c r="AF787" s="311"/>
      <c r="AG787" s="311"/>
      <c r="AH787" s="311"/>
      <c r="AJ787" s="286"/>
      <c r="AK787" s="213"/>
      <c r="AL787" s="311"/>
      <c r="AM787" s="311"/>
      <c r="AN787" s="311"/>
      <c r="AO787" s="311"/>
      <c r="AP787" s="229"/>
      <c r="AQ787" s="310"/>
      <c r="AR787" s="207"/>
      <c r="AS787" s="207"/>
      <c r="AT787" s="207"/>
      <c r="AU787" s="207"/>
      <c r="AV787" s="207"/>
      <c r="AW787" s="207"/>
      <c r="AX787" s="207"/>
      <c r="AY787" s="207"/>
      <c r="AZ787" s="207"/>
      <c r="BA787" s="207"/>
      <c r="BB787" s="207"/>
      <c r="BC787" s="207"/>
      <c r="BD787" s="207"/>
      <c r="BE787" s="207"/>
      <c r="BF787" s="207"/>
      <c r="BG787" s="300"/>
      <c r="BH787" s="300"/>
      <c r="BI787" s="299"/>
      <c r="BJ787" s="246"/>
      <c r="BK787" s="255"/>
      <c r="BL787" s="213"/>
      <c r="BM787" s="213"/>
      <c r="BN787" s="322"/>
      <c r="BO787" s="321"/>
      <c r="BY787" s="254"/>
      <c r="DN787" s="284"/>
      <c r="DO787" s="283"/>
      <c r="DP787" s="278"/>
      <c r="DQ787" s="282"/>
      <c r="DR787" s="281"/>
      <c r="DS787" s="280"/>
      <c r="DT787" s="279"/>
      <c r="DU787" s="278"/>
      <c r="DV787" s="194"/>
    </row>
    <row r="788" spans="1:126" ht="18.75">
      <c r="A788" s="322"/>
      <c r="B788" s="226" t="s">
        <v>9861</v>
      </c>
      <c r="C788" s="226" t="s">
        <v>9860</v>
      </c>
      <c r="D788" s="225" t="s">
        <v>9859</v>
      </c>
      <c r="E788" s="224" t="str">
        <f t="shared" si="70"/>
        <v>728914</v>
      </c>
      <c r="F788" s="322" t="s">
        <v>4863</v>
      </c>
      <c r="G788" s="220" t="s">
        <v>9858</v>
      </c>
      <c r="H788" s="223" t="s">
        <v>9849</v>
      </c>
      <c r="I788" s="223"/>
      <c r="J788" s="225">
        <v>1</v>
      </c>
      <c r="K788" s="302">
        <v>14000</v>
      </c>
      <c r="L788" s="232">
        <f t="shared" si="71"/>
        <v>15400.000000000002</v>
      </c>
      <c r="M788" s="351" t="s">
        <v>1434</v>
      </c>
      <c r="N788" s="229"/>
      <c r="O788" s="229"/>
      <c r="P788" s="245"/>
      <c r="Q788" s="312"/>
      <c r="R788" s="382"/>
      <c r="S788" s="242"/>
      <c r="T788" s="618"/>
      <c r="U788" s="303"/>
      <c r="V788" s="303"/>
      <c r="W788" s="303"/>
      <c r="X788" s="303"/>
      <c r="Y788" s="618"/>
      <c r="Z788" s="303"/>
      <c r="AA788" s="303"/>
      <c r="AB788" s="303"/>
      <c r="AC788" s="303"/>
      <c r="AD788" s="311"/>
      <c r="AE788" s="311"/>
      <c r="AF788" s="311"/>
      <c r="AG788" s="311"/>
      <c r="AH788" s="311"/>
      <c r="AJ788" s="286"/>
      <c r="AK788" s="213"/>
      <c r="AL788" s="311"/>
      <c r="AM788" s="311"/>
      <c r="AN788" s="311"/>
      <c r="AO788" s="311"/>
      <c r="AP788" s="229"/>
      <c r="AQ788" s="310"/>
      <c r="AR788" s="207"/>
      <c r="AS788" s="207"/>
      <c r="AT788" s="207"/>
      <c r="AU788" s="207"/>
      <c r="AV788" s="207"/>
      <c r="AW788" s="207"/>
      <c r="AX788" s="207"/>
      <c r="AY788" s="207"/>
      <c r="AZ788" s="207"/>
      <c r="BA788" s="207"/>
      <c r="BB788" s="207"/>
      <c r="BC788" s="207"/>
      <c r="BD788" s="207"/>
      <c r="BE788" s="207"/>
      <c r="BF788" s="207"/>
      <c r="BG788" s="300"/>
      <c r="BH788" s="300"/>
      <c r="BI788" s="299"/>
      <c r="BJ788" s="246"/>
      <c r="BK788" s="255"/>
      <c r="BL788" s="213"/>
      <c r="BM788" s="213"/>
      <c r="BN788" s="322"/>
      <c r="BO788" s="321"/>
      <c r="BY788" s="254"/>
      <c r="DN788" s="284"/>
      <c r="DO788" s="283"/>
      <c r="DP788" s="278"/>
      <c r="DQ788" s="282"/>
      <c r="DR788" s="281"/>
      <c r="DS788" s="280"/>
      <c r="DT788" s="279"/>
      <c r="DU788" s="278"/>
      <c r="DV788" s="194"/>
    </row>
    <row r="789" spans="1:126" ht="18.75">
      <c r="A789" s="322"/>
      <c r="B789" s="226" t="s">
        <v>9857</v>
      </c>
      <c r="C789" s="226" t="s">
        <v>9856</v>
      </c>
      <c r="D789" s="225" t="s">
        <v>9855</v>
      </c>
      <c r="E789" s="224" t="str">
        <f t="shared" si="70"/>
        <v>728921</v>
      </c>
      <c r="F789" s="322" t="s">
        <v>4863</v>
      </c>
      <c r="G789" s="220" t="s">
        <v>9854</v>
      </c>
      <c r="H789" s="223" t="s">
        <v>9849</v>
      </c>
      <c r="I789" s="223"/>
      <c r="J789" s="225">
        <v>1</v>
      </c>
      <c r="K789" s="302">
        <v>14000</v>
      </c>
      <c r="L789" s="232">
        <f t="shared" si="71"/>
        <v>15400.000000000002</v>
      </c>
      <c r="M789" s="351" t="s">
        <v>1434</v>
      </c>
      <c r="N789" s="229"/>
      <c r="O789" s="229"/>
      <c r="P789" s="245"/>
      <c r="Q789" s="312"/>
      <c r="R789" s="382"/>
      <c r="S789" s="242"/>
      <c r="T789" s="618"/>
      <c r="U789" s="303"/>
      <c r="V789" s="303"/>
      <c r="W789" s="303"/>
      <c r="X789" s="303"/>
      <c r="Y789" s="618"/>
      <c r="Z789" s="303"/>
      <c r="AA789" s="303"/>
      <c r="AB789" s="303"/>
      <c r="AC789" s="303"/>
      <c r="AD789" s="311"/>
      <c r="AE789" s="311"/>
      <c r="AF789" s="311"/>
      <c r="AG789" s="311"/>
      <c r="AH789" s="311"/>
      <c r="AJ789" s="286"/>
      <c r="AK789" s="213"/>
      <c r="AL789" s="311"/>
      <c r="AM789" s="311"/>
      <c r="AN789" s="311"/>
      <c r="AO789" s="311"/>
      <c r="AP789" s="229"/>
      <c r="AQ789" s="310"/>
      <c r="AR789" s="207"/>
      <c r="AS789" s="207"/>
      <c r="AT789" s="207"/>
      <c r="AU789" s="207"/>
      <c r="AV789" s="207"/>
      <c r="AW789" s="207"/>
      <c r="AX789" s="207"/>
      <c r="AY789" s="207"/>
      <c r="AZ789" s="207"/>
      <c r="BA789" s="207"/>
      <c r="BB789" s="207"/>
      <c r="BC789" s="207"/>
      <c r="BD789" s="207"/>
      <c r="BE789" s="207"/>
      <c r="BF789" s="207"/>
      <c r="BG789" s="300"/>
      <c r="BH789" s="300"/>
      <c r="BI789" s="299"/>
      <c r="BJ789" s="246"/>
      <c r="BK789" s="255"/>
      <c r="BL789" s="213"/>
      <c r="BM789" s="213"/>
      <c r="BN789" s="322"/>
      <c r="BO789" s="321"/>
      <c r="BY789" s="254"/>
      <c r="DN789" s="284"/>
      <c r="DO789" s="283"/>
      <c r="DP789" s="278"/>
      <c r="DQ789" s="282"/>
      <c r="DR789" s="281"/>
      <c r="DS789" s="280"/>
      <c r="DT789" s="279"/>
      <c r="DU789" s="278"/>
      <c r="DV789" s="194"/>
    </row>
    <row r="790" spans="1:126" ht="18.75">
      <c r="A790" s="322"/>
      <c r="B790" s="226" t="s">
        <v>9853</v>
      </c>
      <c r="C790" s="226" t="s">
        <v>9852</v>
      </c>
      <c r="D790" s="225" t="s">
        <v>9851</v>
      </c>
      <c r="E790" s="224" t="str">
        <f t="shared" si="70"/>
        <v>728938</v>
      </c>
      <c r="F790" s="322" t="s">
        <v>4863</v>
      </c>
      <c r="G790" s="220" t="s">
        <v>9850</v>
      </c>
      <c r="H790" s="223" t="s">
        <v>9849</v>
      </c>
      <c r="I790" s="223"/>
      <c r="J790" s="225">
        <v>1</v>
      </c>
      <c r="K790" s="302">
        <v>14000</v>
      </c>
      <c r="L790" s="232">
        <f t="shared" si="71"/>
        <v>15400.000000000002</v>
      </c>
      <c r="M790" s="351" t="s">
        <v>1434</v>
      </c>
      <c r="N790" s="229"/>
      <c r="O790" s="229"/>
      <c r="P790" s="245"/>
      <c r="Q790" s="312"/>
      <c r="R790" s="382"/>
      <c r="S790" s="242"/>
      <c r="T790" s="618" t="s">
        <v>9834</v>
      </c>
      <c r="U790" s="303"/>
      <c r="V790" s="303"/>
      <c r="W790" s="303"/>
      <c r="X790" s="303"/>
      <c r="Y790" s="618"/>
      <c r="Z790" s="303"/>
      <c r="AA790" s="303"/>
      <c r="AB790" s="303"/>
      <c r="AC790" s="303"/>
      <c r="AD790" s="311"/>
      <c r="AE790" s="311"/>
      <c r="AF790" s="311"/>
      <c r="AG790" s="311"/>
      <c r="AH790" s="311"/>
      <c r="AJ790" s="286"/>
      <c r="AK790" s="213"/>
      <c r="AL790" s="311"/>
      <c r="AM790" s="311"/>
      <c r="AN790" s="311"/>
      <c r="AO790" s="311"/>
      <c r="AP790" s="229"/>
      <c r="AQ790" s="310"/>
      <c r="AR790" s="207"/>
      <c r="AS790" s="207"/>
      <c r="AT790" s="207"/>
      <c r="AU790" s="207"/>
      <c r="AV790" s="207"/>
      <c r="AW790" s="207"/>
      <c r="AX790" s="207"/>
      <c r="AY790" s="207"/>
      <c r="AZ790" s="207"/>
      <c r="BA790" s="207"/>
      <c r="BB790" s="207"/>
      <c r="BC790" s="207"/>
      <c r="BD790" s="207"/>
      <c r="BE790" s="207"/>
      <c r="BF790" s="207"/>
      <c r="BG790" s="300"/>
      <c r="BH790" s="300"/>
      <c r="BI790" s="299"/>
      <c r="BJ790" s="246"/>
      <c r="BK790" s="255"/>
      <c r="BL790" s="213"/>
      <c r="BM790" s="213"/>
      <c r="BN790" s="322"/>
      <c r="BO790" s="321"/>
      <c r="BY790" s="254"/>
      <c r="DN790" s="284"/>
      <c r="DO790" s="283"/>
      <c r="DP790" s="278"/>
      <c r="DQ790" s="282"/>
      <c r="DR790" s="281"/>
      <c r="DS790" s="280"/>
      <c r="DT790" s="279"/>
      <c r="DU790" s="278"/>
      <c r="DV790" s="194"/>
    </row>
    <row r="791" spans="1:126" ht="18.75">
      <c r="A791" s="322"/>
      <c r="B791" s="226" t="s">
        <v>9848</v>
      </c>
      <c r="C791" s="226" t="s">
        <v>9847</v>
      </c>
      <c r="D791" s="225" t="s">
        <v>9846</v>
      </c>
      <c r="E791" s="224" t="str">
        <f t="shared" si="70"/>
        <v>728945</v>
      </c>
      <c r="F791" s="322" t="s">
        <v>4863</v>
      </c>
      <c r="G791" s="220" t="s">
        <v>9845</v>
      </c>
      <c r="H791" s="223" t="s">
        <v>9844</v>
      </c>
      <c r="I791" s="223"/>
      <c r="J791" s="225">
        <v>1</v>
      </c>
      <c r="K791" s="302">
        <v>14000</v>
      </c>
      <c r="L791" s="232">
        <f t="shared" si="71"/>
        <v>15400.000000000002</v>
      </c>
      <c r="M791" s="351" t="s">
        <v>1434</v>
      </c>
      <c r="N791" s="229"/>
      <c r="O791" s="229"/>
      <c r="P791" s="245"/>
      <c r="Q791" s="312"/>
      <c r="R791" s="382"/>
      <c r="S791" s="242"/>
      <c r="T791" s="618" t="s">
        <v>9834</v>
      </c>
      <c r="U791" s="303"/>
      <c r="V791" s="303"/>
      <c r="W791" s="303"/>
      <c r="X791" s="303"/>
      <c r="Y791" s="618"/>
      <c r="Z791" s="303"/>
      <c r="AA791" s="303"/>
      <c r="AB791" s="303"/>
      <c r="AC791" s="303"/>
      <c r="AD791" s="311"/>
      <c r="AE791" s="311"/>
      <c r="AF791" s="311"/>
      <c r="AG791" s="311"/>
      <c r="AH791" s="311"/>
      <c r="AJ791" s="286"/>
      <c r="AK791" s="213"/>
      <c r="AL791" s="311"/>
      <c r="AM791" s="311"/>
      <c r="AN791" s="311"/>
      <c r="AO791" s="311"/>
      <c r="AP791" s="229"/>
      <c r="AQ791" s="310"/>
      <c r="AR791" s="207"/>
      <c r="AS791" s="207"/>
      <c r="AT791" s="207"/>
      <c r="AU791" s="207"/>
      <c r="AV791" s="207"/>
      <c r="AW791" s="207"/>
      <c r="AX791" s="207"/>
      <c r="AY791" s="207"/>
      <c r="AZ791" s="207"/>
      <c r="BA791" s="207"/>
      <c r="BB791" s="207"/>
      <c r="BC791" s="207"/>
      <c r="BD791" s="207"/>
      <c r="BE791" s="207"/>
      <c r="BF791" s="207"/>
      <c r="BG791" s="300"/>
      <c r="BH791" s="300"/>
      <c r="BI791" s="299"/>
      <c r="BJ791" s="246"/>
      <c r="BK791" s="255"/>
      <c r="BL791" s="213"/>
      <c r="BM791" s="213"/>
      <c r="BN791" s="322"/>
      <c r="BO791" s="321"/>
      <c r="BY791" s="254"/>
      <c r="DN791" s="284"/>
      <c r="DO791" s="283"/>
      <c r="DP791" s="278"/>
      <c r="DQ791" s="282"/>
      <c r="DR791" s="281"/>
      <c r="DS791" s="280"/>
      <c r="DT791" s="279"/>
      <c r="DU791" s="278"/>
      <c r="DV791" s="194"/>
    </row>
    <row r="792" spans="1:126" ht="18.75">
      <c r="A792" s="322"/>
      <c r="B792" s="226" t="s">
        <v>9843</v>
      </c>
      <c r="C792" s="226" t="s">
        <v>9842</v>
      </c>
      <c r="D792" s="225" t="s">
        <v>9841</v>
      </c>
      <c r="E792" s="224" t="str">
        <f t="shared" si="70"/>
        <v>728952</v>
      </c>
      <c r="F792" s="322" t="s">
        <v>4863</v>
      </c>
      <c r="G792" s="220" t="s">
        <v>9840</v>
      </c>
      <c r="H792" s="223" t="s">
        <v>9839</v>
      </c>
      <c r="I792" s="223"/>
      <c r="J792" s="225">
        <v>1</v>
      </c>
      <c r="K792" s="302">
        <v>14000</v>
      </c>
      <c r="L792" s="232">
        <f t="shared" si="71"/>
        <v>15400.000000000002</v>
      </c>
      <c r="M792" s="351" t="s">
        <v>1434</v>
      </c>
      <c r="N792" s="229"/>
      <c r="O792" s="229"/>
      <c r="P792" s="245"/>
      <c r="Q792" s="312"/>
      <c r="R792" s="382"/>
      <c r="S792" s="242"/>
      <c r="T792" s="219" t="s">
        <v>9834</v>
      </c>
      <c r="U792" s="303"/>
      <c r="V792" s="303"/>
      <c r="W792" s="303"/>
      <c r="X792" s="303"/>
      <c r="Y792" s="219"/>
      <c r="Z792" s="303"/>
      <c r="AA792" s="303"/>
      <c r="AB792" s="303"/>
      <c r="AC792" s="303"/>
      <c r="AD792" s="311"/>
      <c r="AE792" s="311"/>
      <c r="AF792" s="311"/>
      <c r="AG792" s="311"/>
      <c r="AH792" s="311"/>
      <c r="AJ792" s="286"/>
      <c r="AK792" s="213"/>
      <c r="AL792" s="311"/>
      <c r="AM792" s="311"/>
      <c r="AN792" s="311"/>
      <c r="AO792" s="311"/>
      <c r="AP792" s="229"/>
      <c r="AQ792" s="310"/>
      <c r="AR792" s="207"/>
      <c r="AS792" s="207"/>
      <c r="AT792" s="207"/>
      <c r="AU792" s="207"/>
      <c r="AV792" s="207"/>
      <c r="AW792" s="207"/>
      <c r="AX792" s="207"/>
      <c r="AY792" s="207"/>
      <c r="AZ792" s="207"/>
      <c r="BA792" s="207"/>
      <c r="BB792" s="207"/>
      <c r="BC792" s="207"/>
      <c r="BD792" s="207"/>
      <c r="BE792" s="207"/>
      <c r="BF792" s="207"/>
      <c r="BG792" s="300"/>
      <c r="BH792" s="300"/>
      <c r="BI792" s="299"/>
      <c r="BJ792" s="246"/>
      <c r="BK792" s="255"/>
      <c r="BL792" s="213"/>
      <c r="BM792" s="213"/>
      <c r="BN792" s="322"/>
      <c r="BO792" s="321"/>
      <c r="BY792" s="254"/>
      <c r="DN792" s="284"/>
      <c r="DO792" s="283"/>
      <c r="DP792" s="278"/>
      <c r="DQ792" s="282"/>
      <c r="DR792" s="281"/>
      <c r="DS792" s="280"/>
      <c r="DT792" s="279"/>
      <c r="DU792" s="278"/>
      <c r="DV792" s="194"/>
    </row>
    <row r="793" spans="1:126" ht="18.75">
      <c r="A793" s="322"/>
      <c r="B793" s="226" t="s">
        <v>9838</v>
      </c>
      <c r="C793" s="226" t="s">
        <v>9837</v>
      </c>
      <c r="D793" s="225" t="s">
        <v>9836</v>
      </c>
      <c r="E793" s="224" t="str">
        <f t="shared" si="70"/>
        <v>728969</v>
      </c>
      <c r="F793" s="322" t="s">
        <v>6068</v>
      </c>
      <c r="G793" s="220" t="s">
        <v>9835</v>
      </c>
      <c r="H793" s="223" t="s">
        <v>9821</v>
      </c>
      <c r="I793" s="223"/>
      <c r="J793" s="225">
        <v>1</v>
      </c>
      <c r="K793" s="302">
        <v>14000</v>
      </c>
      <c r="L793" s="232">
        <f t="shared" si="71"/>
        <v>15400.000000000002</v>
      </c>
      <c r="M793" s="351" t="s">
        <v>1434</v>
      </c>
      <c r="N793" s="229"/>
      <c r="O793" s="229"/>
      <c r="P793" s="245"/>
      <c r="Q793" s="312"/>
      <c r="R793" s="382"/>
      <c r="S793" s="242"/>
      <c r="T793" s="219" t="s">
        <v>9834</v>
      </c>
      <c r="U793" s="303"/>
      <c r="V793" s="303"/>
      <c r="W793" s="303"/>
      <c r="X793" s="303"/>
      <c r="Y793" s="219"/>
      <c r="Z793" s="303"/>
      <c r="AA793" s="303"/>
      <c r="AB793" s="303"/>
      <c r="AC793" s="303"/>
      <c r="AD793" s="311"/>
      <c r="AE793" s="311"/>
      <c r="AF793" s="311"/>
      <c r="AG793" s="311"/>
      <c r="AH793" s="311"/>
      <c r="AJ793" s="286"/>
      <c r="AK793" s="213"/>
      <c r="AL793" s="311"/>
      <c r="AM793" s="311"/>
      <c r="AN793" s="311"/>
      <c r="AO793" s="311"/>
      <c r="AP793" s="229"/>
      <c r="AQ793" s="310"/>
      <c r="AR793" s="207"/>
      <c r="AS793" s="207"/>
      <c r="AT793" s="207"/>
      <c r="AU793" s="207"/>
      <c r="AV793" s="207"/>
      <c r="AW793" s="207"/>
      <c r="AX793" s="207"/>
      <c r="AY793" s="207"/>
      <c r="AZ793" s="207"/>
      <c r="BA793" s="207"/>
      <c r="BB793" s="207"/>
      <c r="BC793" s="207"/>
      <c r="BD793" s="207"/>
      <c r="BE793" s="207"/>
      <c r="BF793" s="207"/>
      <c r="BG793" s="300"/>
      <c r="BH793" s="300"/>
      <c r="BI793" s="299"/>
      <c r="BJ793" s="246"/>
      <c r="BK793" s="255"/>
      <c r="BL793" s="213"/>
      <c r="BM793" s="213"/>
      <c r="BN793" s="322"/>
      <c r="BO793" s="321"/>
      <c r="BY793" s="254"/>
      <c r="DN793" s="284"/>
      <c r="DO793" s="283"/>
      <c r="DP793" s="278"/>
      <c r="DQ793" s="282"/>
      <c r="DR793" s="281"/>
      <c r="DS793" s="280"/>
      <c r="DT793" s="279"/>
      <c r="DU793" s="278"/>
      <c r="DV793" s="194"/>
    </row>
    <row r="794" spans="1:126" ht="18.75">
      <c r="A794" s="322"/>
      <c r="B794" s="226" t="s">
        <v>9833</v>
      </c>
      <c r="C794" s="226" t="s">
        <v>9832</v>
      </c>
      <c r="D794" s="225" t="s">
        <v>9831</v>
      </c>
      <c r="E794" s="224" t="str">
        <f t="shared" si="70"/>
        <v>728976</v>
      </c>
      <c r="F794" s="322" t="s">
        <v>6068</v>
      </c>
      <c r="G794" s="220" t="s">
        <v>9830</v>
      </c>
      <c r="H794" s="223" t="s">
        <v>9821</v>
      </c>
      <c r="I794" s="223"/>
      <c r="J794" s="225">
        <v>1</v>
      </c>
      <c r="K794" s="302">
        <v>14000</v>
      </c>
      <c r="L794" s="232">
        <f t="shared" si="71"/>
        <v>15400.000000000002</v>
      </c>
      <c r="M794" s="351" t="s">
        <v>1434</v>
      </c>
      <c r="N794" s="229"/>
      <c r="O794" s="229"/>
      <c r="P794" s="245"/>
      <c r="Q794" s="312"/>
      <c r="R794" s="382"/>
      <c r="S794" s="242"/>
      <c r="T794" s="219" t="s">
        <v>9682</v>
      </c>
      <c r="U794" s="303"/>
      <c r="V794" s="303"/>
      <c r="W794" s="303"/>
      <c r="X794" s="303"/>
      <c r="Y794" s="219"/>
      <c r="Z794" s="303"/>
      <c r="AA794" s="303"/>
      <c r="AB794" s="303"/>
      <c r="AC794" s="303"/>
      <c r="AD794" s="311"/>
      <c r="AE794" s="311"/>
      <c r="AF794" s="311"/>
      <c r="AG794" s="311"/>
      <c r="AH794" s="311"/>
      <c r="AJ794" s="286"/>
      <c r="AK794" s="213"/>
      <c r="AL794" s="311"/>
      <c r="AM794" s="311"/>
      <c r="AN794" s="311"/>
      <c r="AO794" s="311"/>
      <c r="AP794" s="229"/>
      <c r="AQ794" s="310"/>
      <c r="AR794" s="207"/>
      <c r="AS794" s="207"/>
      <c r="AT794" s="207"/>
      <c r="AU794" s="207"/>
      <c r="AV794" s="207"/>
      <c r="AW794" s="207"/>
      <c r="AX794" s="207"/>
      <c r="AY794" s="207"/>
      <c r="AZ794" s="207"/>
      <c r="BA794" s="207"/>
      <c r="BB794" s="207"/>
      <c r="BC794" s="207"/>
      <c r="BD794" s="207"/>
      <c r="BE794" s="207"/>
      <c r="BF794" s="207"/>
      <c r="BG794" s="300"/>
      <c r="BH794" s="300"/>
      <c r="BI794" s="299"/>
      <c r="BJ794" s="246"/>
      <c r="BK794" s="255"/>
      <c r="BL794" s="213"/>
      <c r="BM794" s="213"/>
      <c r="BN794" s="322"/>
      <c r="BO794" s="321"/>
      <c r="BY794" s="254"/>
      <c r="DN794" s="284"/>
      <c r="DO794" s="283"/>
      <c r="DP794" s="278"/>
      <c r="DQ794" s="282"/>
      <c r="DR794" s="281"/>
      <c r="DS794" s="280"/>
      <c r="DT794" s="279"/>
      <c r="DU794" s="278"/>
      <c r="DV794" s="194"/>
    </row>
    <row r="795" spans="1:126" ht="18.75">
      <c r="A795" s="322"/>
      <c r="B795" s="226" t="s">
        <v>9829</v>
      </c>
      <c r="C795" s="226" t="s">
        <v>9828</v>
      </c>
      <c r="D795" s="225" t="s">
        <v>9827</v>
      </c>
      <c r="E795" s="224" t="str">
        <f t="shared" si="70"/>
        <v>728983</v>
      </c>
      <c r="F795" s="322" t="s">
        <v>6068</v>
      </c>
      <c r="G795" s="220" t="s">
        <v>9826</v>
      </c>
      <c r="H795" s="223" t="s">
        <v>9821</v>
      </c>
      <c r="I795" s="223"/>
      <c r="J795" s="225">
        <v>1</v>
      </c>
      <c r="K795" s="302">
        <v>14000</v>
      </c>
      <c r="L795" s="232">
        <f t="shared" si="71"/>
        <v>15400.000000000002</v>
      </c>
      <c r="M795" s="379" t="s">
        <v>1434</v>
      </c>
      <c r="N795" s="229"/>
      <c r="O795" s="229"/>
      <c r="P795" s="347"/>
      <c r="Q795" s="412"/>
      <c r="R795" s="382"/>
      <c r="S795" s="242"/>
      <c r="T795" s="219" t="s">
        <v>9682</v>
      </c>
      <c r="U795" s="303"/>
      <c r="V795" s="303"/>
      <c r="W795" s="303"/>
      <c r="X795" s="303"/>
      <c r="Y795" s="219"/>
      <c r="Z795" s="303"/>
      <c r="AA795" s="303"/>
      <c r="AB795" s="303"/>
      <c r="AC795" s="303"/>
      <c r="AD795" s="311"/>
      <c r="AE795" s="311"/>
      <c r="AF795" s="311"/>
      <c r="AG795" s="311"/>
      <c r="AH795" s="311"/>
      <c r="AJ795" s="286"/>
      <c r="AK795" s="213"/>
      <c r="AL795" s="311"/>
      <c r="AM795" s="311"/>
      <c r="AN795" s="311"/>
      <c r="AO795" s="311"/>
      <c r="AP795" s="229"/>
      <c r="AQ795" s="310"/>
      <c r="AR795" s="207"/>
      <c r="AS795" s="207"/>
      <c r="AT795" s="207"/>
      <c r="AU795" s="207"/>
      <c r="AV795" s="207"/>
      <c r="AW795" s="207"/>
      <c r="AX795" s="207"/>
      <c r="AY795" s="207"/>
      <c r="AZ795" s="207"/>
      <c r="BA795" s="207"/>
      <c r="BB795" s="207"/>
      <c r="BC795" s="207"/>
      <c r="BD795" s="207"/>
      <c r="BE795" s="207"/>
      <c r="BF795" s="207"/>
      <c r="BG795" s="300"/>
      <c r="BH795" s="300"/>
      <c r="BI795" s="299"/>
      <c r="BJ795" s="246"/>
      <c r="BK795" s="255"/>
      <c r="BL795" s="213"/>
      <c r="BM795" s="213"/>
      <c r="BN795" s="322"/>
      <c r="BO795" s="321"/>
      <c r="BY795" s="254"/>
      <c r="DN795" s="284"/>
      <c r="DO795" s="283"/>
      <c r="DP795" s="278"/>
      <c r="DQ795" s="282"/>
      <c r="DR795" s="281"/>
      <c r="DS795" s="280"/>
      <c r="DT795" s="279"/>
      <c r="DU795" s="278"/>
      <c r="DV795" s="194"/>
    </row>
    <row r="796" spans="1:126" ht="18.75">
      <c r="A796" s="322"/>
      <c r="B796" s="226" t="s">
        <v>9825</v>
      </c>
      <c r="C796" s="226" t="s">
        <v>9824</v>
      </c>
      <c r="D796" s="225" t="s">
        <v>9823</v>
      </c>
      <c r="E796" s="224" t="str">
        <f t="shared" si="70"/>
        <v>728990</v>
      </c>
      <c r="F796" s="322" t="s">
        <v>6068</v>
      </c>
      <c r="G796" s="220" t="s">
        <v>9822</v>
      </c>
      <c r="H796" s="223" t="s">
        <v>9821</v>
      </c>
      <c r="I796" s="223"/>
      <c r="J796" s="225">
        <v>1</v>
      </c>
      <c r="K796" s="302">
        <v>14000</v>
      </c>
      <c r="L796" s="232">
        <f t="shared" si="71"/>
        <v>15400.000000000002</v>
      </c>
      <c r="M796" s="351" t="s">
        <v>1434</v>
      </c>
      <c r="N796" s="229"/>
      <c r="O796" s="229"/>
      <c r="P796" s="245"/>
      <c r="Q796" s="312"/>
      <c r="R796" s="382"/>
      <c r="S796" s="242"/>
      <c r="T796" s="618" t="s">
        <v>9805</v>
      </c>
      <c r="U796" s="303"/>
      <c r="V796" s="303"/>
      <c r="W796" s="303"/>
      <c r="X796" s="303"/>
      <c r="Y796" s="618"/>
      <c r="Z796" s="303"/>
      <c r="AA796" s="303"/>
      <c r="AB796" s="303"/>
      <c r="AC796" s="303"/>
      <c r="AD796" s="311"/>
      <c r="AE796" s="311"/>
      <c r="AF796" s="311"/>
      <c r="AG796" s="311"/>
      <c r="AH796" s="311"/>
      <c r="AJ796" s="286"/>
      <c r="AK796" s="213"/>
      <c r="AL796" s="311"/>
      <c r="AM796" s="311"/>
      <c r="AN796" s="311"/>
      <c r="AO796" s="311"/>
      <c r="AP796" s="229"/>
      <c r="AQ796" s="310"/>
      <c r="AR796" s="207"/>
      <c r="AS796" s="207"/>
      <c r="AT796" s="207"/>
      <c r="AU796" s="207"/>
      <c r="AV796" s="207"/>
      <c r="AW796" s="207"/>
      <c r="AX796" s="207"/>
      <c r="AY796" s="207"/>
      <c r="AZ796" s="207"/>
      <c r="BA796" s="207"/>
      <c r="BB796" s="207"/>
      <c r="BC796" s="207"/>
      <c r="BD796" s="207"/>
      <c r="BE796" s="207"/>
      <c r="BF796" s="207"/>
      <c r="BG796" s="300"/>
      <c r="BH796" s="300"/>
      <c r="BI796" s="299"/>
      <c r="BJ796" s="246"/>
      <c r="BK796" s="255"/>
      <c r="BL796" s="213"/>
      <c r="BM796" s="213"/>
      <c r="BN796" s="322"/>
      <c r="BO796" s="321"/>
      <c r="BY796" s="254"/>
      <c r="DN796" s="284"/>
      <c r="DO796" s="283"/>
      <c r="DP796" s="278"/>
      <c r="DQ796" s="282"/>
      <c r="DR796" s="281"/>
      <c r="DS796" s="280"/>
      <c r="DT796" s="279"/>
      <c r="DU796" s="278"/>
      <c r="DV796" s="194"/>
    </row>
    <row r="797" spans="1:126" ht="18.75">
      <c r="A797" s="322"/>
      <c r="B797" s="226" t="s">
        <v>9820</v>
      </c>
      <c r="C797" s="226" t="s">
        <v>9819</v>
      </c>
      <c r="D797" s="225" t="s">
        <v>9818</v>
      </c>
      <c r="E797" s="224" t="str">
        <f t="shared" si="70"/>
        <v>729003</v>
      </c>
      <c r="F797" s="322" t="s">
        <v>6068</v>
      </c>
      <c r="G797" s="220" t="s">
        <v>9817</v>
      </c>
      <c r="H797" s="223" t="s">
        <v>9812</v>
      </c>
      <c r="I797" s="223"/>
      <c r="J797" s="225">
        <v>1</v>
      </c>
      <c r="K797" s="302">
        <v>14000</v>
      </c>
      <c r="L797" s="232">
        <f t="shared" si="71"/>
        <v>15400.000000000002</v>
      </c>
      <c r="M797" s="351" t="s">
        <v>1434</v>
      </c>
      <c r="N797" s="229"/>
      <c r="O797" s="229"/>
      <c r="P797" s="245"/>
      <c r="Q797" s="312"/>
      <c r="R797" s="382"/>
      <c r="S797" s="242"/>
      <c r="T797" s="618" t="s">
        <v>9805</v>
      </c>
      <c r="U797" s="303"/>
      <c r="V797" s="303"/>
      <c r="W797" s="303"/>
      <c r="X797" s="303"/>
      <c r="Y797" s="618"/>
      <c r="Z797" s="303"/>
      <c r="AA797" s="303"/>
      <c r="AB797" s="303"/>
      <c r="AC797" s="303"/>
      <c r="AD797" s="311"/>
      <c r="AE797" s="311"/>
      <c r="AF797" s="311"/>
      <c r="AG797" s="311"/>
      <c r="AH797" s="311"/>
      <c r="AJ797" s="286"/>
      <c r="AK797" s="213"/>
      <c r="AL797" s="311"/>
      <c r="AM797" s="311"/>
      <c r="AN797" s="311"/>
      <c r="AO797" s="311"/>
      <c r="AP797" s="229"/>
      <c r="AQ797" s="310"/>
      <c r="AR797" s="207"/>
      <c r="AS797" s="207"/>
      <c r="AT797" s="207"/>
      <c r="AU797" s="207"/>
      <c r="AV797" s="207"/>
      <c r="AW797" s="207"/>
      <c r="AX797" s="207"/>
      <c r="AY797" s="207"/>
      <c r="AZ797" s="207"/>
      <c r="BA797" s="207"/>
      <c r="BB797" s="207"/>
      <c r="BC797" s="207"/>
      <c r="BD797" s="207"/>
      <c r="BE797" s="207"/>
      <c r="BF797" s="207"/>
      <c r="BG797" s="300"/>
      <c r="BH797" s="300"/>
      <c r="BI797" s="299"/>
      <c r="BJ797" s="246"/>
      <c r="BK797" s="255"/>
      <c r="BL797" s="213"/>
      <c r="BM797" s="213"/>
      <c r="BN797" s="322"/>
      <c r="BO797" s="321"/>
      <c r="BY797" s="254"/>
      <c r="DN797" s="284"/>
      <c r="DO797" s="283"/>
      <c r="DP797" s="278"/>
      <c r="DQ797" s="282"/>
      <c r="DR797" s="281"/>
      <c r="DS797" s="280"/>
      <c r="DT797" s="279"/>
      <c r="DU797" s="278"/>
      <c r="DV797" s="194"/>
    </row>
    <row r="798" spans="1:126" ht="18.75">
      <c r="A798" s="322"/>
      <c r="B798" s="226" t="s">
        <v>9816</v>
      </c>
      <c r="C798" s="226" t="s">
        <v>9815</v>
      </c>
      <c r="D798" s="225" t="s">
        <v>9814</v>
      </c>
      <c r="E798" s="224" t="str">
        <f t="shared" si="70"/>
        <v>729010</v>
      </c>
      <c r="F798" s="322" t="s">
        <v>6068</v>
      </c>
      <c r="G798" s="220" t="s">
        <v>9813</v>
      </c>
      <c r="H798" s="223" t="s">
        <v>9812</v>
      </c>
      <c r="I798" s="223"/>
      <c r="J798" s="225">
        <v>1</v>
      </c>
      <c r="K798" s="302">
        <v>14000</v>
      </c>
      <c r="L798" s="232">
        <f t="shared" si="71"/>
        <v>15400.000000000002</v>
      </c>
      <c r="M798" s="351" t="s">
        <v>1434</v>
      </c>
      <c r="N798" s="229"/>
      <c r="O798" s="229"/>
      <c r="P798" s="245"/>
      <c r="Q798" s="312"/>
      <c r="R798" s="382"/>
      <c r="S798" s="242"/>
      <c r="T798" s="618" t="s">
        <v>9805</v>
      </c>
      <c r="U798" s="303"/>
      <c r="V798" s="303"/>
      <c r="W798" s="303"/>
      <c r="X798" s="303"/>
      <c r="Y798" s="618"/>
      <c r="Z798" s="303"/>
      <c r="AA798" s="303"/>
      <c r="AB798" s="303"/>
      <c r="AC798" s="303"/>
      <c r="AD798" s="311"/>
      <c r="AE798" s="311"/>
      <c r="AF798" s="311"/>
      <c r="AG798" s="311"/>
      <c r="AH798" s="311"/>
      <c r="AJ798" s="286"/>
      <c r="AK798" s="213"/>
      <c r="AL798" s="311"/>
      <c r="AM798" s="311"/>
      <c r="AN798" s="311"/>
      <c r="AO798" s="311"/>
      <c r="AP798" s="229"/>
      <c r="AQ798" s="310"/>
      <c r="AR798" s="207"/>
      <c r="AS798" s="207"/>
      <c r="AT798" s="207"/>
      <c r="AU798" s="207"/>
      <c r="AV798" s="207"/>
      <c r="AW798" s="207"/>
      <c r="AX798" s="207"/>
      <c r="AY798" s="207"/>
      <c r="AZ798" s="207"/>
      <c r="BA798" s="207"/>
      <c r="BB798" s="207"/>
      <c r="BC798" s="207"/>
      <c r="BD798" s="207"/>
      <c r="BE798" s="207"/>
      <c r="BF798" s="207"/>
      <c r="BG798" s="300"/>
      <c r="BH798" s="300"/>
      <c r="BI798" s="299"/>
      <c r="BJ798" s="246"/>
      <c r="BK798" s="255"/>
      <c r="BL798" s="213"/>
      <c r="BM798" s="213"/>
      <c r="BN798" s="322"/>
      <c r="BO798" s="321"/>
      <c r="BY798" s="254"/>
      <c r="DN798" s="284"/>
      <c r="DO798" s="283"/>
      <c r="DP798" s="278"/>
      <c r="DQ798" s="282"/>
      <c r="DR798" s="281"/>
      <c r="DS798" s="280"/>
      <c r="DT798" s="279"/>
      <c r="DU798" s="278"/>
      <c r="DV798" s="194"/>
    </row>
    <row r="799" spans="1:126" ht="18.75">
      <c r="A799" s="322"/>
      <c r="B799" s="226" t="s">
        <v>9811</v>
      </c>
      <c r="C799" s="226" t="s">
        <v>9810</v>
      </c>
      <c r="D799" s="225" t="s">
        <v>9809</v>
      </c>
      <c r="E799" s="224" t="str">
        <f t="shared" ref="E799:E830" si="72">MID(D799,9,10)</f>
        <v>729065</v>
      </c>
      <c r="F799" s="322" t="s">
        <v>1154</v>
      </c>
      <c r="G799" s="220" t="s">
        <v>9801</v>
      </c>
      <c r="H799" s="223" t="s">
        <v>9800</v>
      </c>
      <c r="I799" s="223" t="s">
        <v>7441</v>
      </c>
      <c r="J799" s="225">
        <v>1</v>
      </c>
      <c r="K799" s="302">
        <v>14000</v>
      </c>
      <c r="L799" s="232">
        <f t="shared" si="71"/>
        <v>15400.000000000002</v>
      </c>
      <c r="M799" s="351" t="s">
        <v>1434</v>
      </c>
      <c r="N799" s="229"/>
      <c r="O799" s="229"/>
      <c r="P799" s="245"/>
      <c r="Q799" s="312"/>
      <c r="R799" s="382"/>
      <c r="S799" s="242"/>
      <c r="T799" s="618" t="s">
        <v>9805</v>
      </c>
      <c r="U799" s="303"/>
      <c r="V799" s="303"/>
      <c r="W799" s="303"/>
      <c r="X799" s="303"/>
      <c r="Y799" s="618"/>
      <c r="Z799" s="303"/>
      <c r="AA799" s="303"/>
      <c r="AB799" s="303"/>
      <c r="AC799" s="303"/>
      <c r="AD799" s="311"/>
      <c r="AE799" s="311"/>
      <c r="AF799" s="311"/>
      <c r="AG799" s="311"/>
      <c r="AH799" s="311"/>
      <c r="AJ799" s="286"/>
      <c r="AK799" s="213"/>
      <c r="AL799" s="311"/>
      <c r="AM799" s="311"/>
      <c r="AN799" s="311"/>
      <c r="AO799" s="311"/>
      <c r="AP799" s="229"/>
      <c r="AQ799" s="310"/>
      <c r="AR799" s="207"/>
      <c r="AS799" s="207"/>
      <c r="AT799" s="207"/>
      <c r="AU799" s="207"/>
      <c r="AV799" s="207"/>
      <c r="AW799" s="207"/>
      <c r="AX799" s="207"/>
      <c r="AY799" s="207"/>
      <c r="AZ799" s="207"/>
      <c r="BA799" s="207"/>
      <c r="BB799" s="207"/>
      <c r="BC799" s="207"/>
      <c r="BD799" s="207"/>
      <c r="BE799" s="207"/>
      <c r="BF799" s="207"/>
      <c r="BG799" s="300"/>
      <c r="BH799" s="300"/>
      <c r="BI799" s="299"/>
      <c r="BJ799" s="246"/>
      <c r="BK799" s="255"/>
      <c r="BL799" s="213"/>
      <c r="BM799" s="213"/>
      <c r="BN799" s="322"/>
      <c r="BO799" s="321"/>
      <c r="BY799" s="254"/>
      <c r="DN799" s="284"/>
      <c r="DO799" s="283"/>
      <c r="DP799" s="278"/>
      <c r="DQ799" s="282"/>
      <c r="DR799" s="281"/>
      <c r="DS799" s="280"/>
      <c r="DT799" s="279"/>
      <c r="DU799" s="278"/>
      <c r="DV799" s="194"/>
    </row>
    <row r="800" spans="1:126" ht="18.75">
      <c r="A800" s="322"/>
      <c r="B800" s="226" t="s">
        <v>9808</v>
      </c>
      <c r="C800" s="226" t="s">
        <v>9807</v>
      </c>
      <c r="D800" s="225" t="s">
        <v>9806</v>
      </c>
      <c r="E800" s="224" t="str">
        <f t="shared" si="72"/>
        <v>729041</v>
      </c>
      <c r="F800" s="322" t="s">
        <v>1154</v>
      </c>
      <c r="G800" s="220" t="s">
        <v>9801</v>
      </c>
      <c r="H800" s="223" t="s">
        <v>9800</v>
      </c>
      <c r="I800" s="223" t="s">
        <v>7437</v>
      </c>
      <c r="J800" s="225">
        <v>1</v>
      </c>
      <c r="K800" s="302">
        <v>14000</v>
      </c>
      <c r="L800" s="232">
        <f t="shared" si="71"/>
        <v>15400.000000000002</v>
      </c>
      <c r="M800" s="351" t="s">
        <v>1434</v>
      </c>
      <c r="N800" s="229"/>
      <c r="O800" s="229"/>
      <c r="P800" s="245"/>
      <c r="Q800" s="312"/>
      <c r="R800" s="382"/>
      <c r="S800" s="242"/>
      <c r="T800" s="618" t="s">
        <v>9805</v>
      </c>
      <c r="U800" s="303"/>
      <c r="V800" s="303"/>
      <c r="W800" s="303"/>
      <c r="X800" s="303"/>
      <c r="Y800" s="618"/>
      <c r="Z800" s="303"/>
      <c r="AA800" s="303"/>
      <c r="AB800" s="303"/>
      <c r="AC800" s="303"/>
      <c r="AD800" s="311"/>
      <c r="AE800" s="311"/>
      <c r="AF800" s="311"/>
      <c r="AG800" s="311"/>
      <c r="AH800" s="311"/>
      <c r="AJ800" s="286"/>
      <c r="AK800" s="213"/>
      <c r="AL800" s="311"/>
      <c r="AM800" s="311"/>
      <c r="AN800" s="311"/>
      <c r="AO800" s="311"/>
      <c r="AP800" s="229"/>
      <c r="AQ800" s="310"/>
      <c r="AR800" s="207"/>
      <c r="AS800" s="207"/>
      <c r="AT800" s="207"/>
      <c r="AU800" s="207"/>
      <c r="AV800" s="207"/>
      <c r="AW800" s="207"/>
      <c r="AX800" s="207"/>
      <c r="AY800" s="207"/>
      <c r="AZ800" s="207"/>
      <c r="BA800" s="207"/>
      <c r="BB800" s="207"/>
      <c r="BC800" s="207"/>
      <c r="BD800" s="207"/>
      <c r="BE800" s="207"/>
      <c r="BF800" s="207"/>
      <c r="BG800" s="300"/>
      <c r="BH800" s="300"/>
      <c r="BI800" s="299"/>
      <c r="BJ800" s="246"/>
      <c r="BK800" s="255"/>
      <c r="BL800" s="213"/>
      <c r="BM800" s="213"/>
      <c r="BN800" s="322"/>
      <c r="BO800" s="321"/>
      <c r="BY800" s="254"/>
      <c r="DN800" s="284"/>
      <c r="DO800" s="283"/>
      <c r="DP800" s="278"/>
      <c r="DQ800" s="282"/>
      <c r="DR800" s="281"/>
      <c r="DS800" s="280"/>
      <c r="DT800" s="279"/>
      <c r="DU800" s="278"/>
      <c r="DV800" s="194"/>
    </row>
    <row r="801" spans="1:126" ht="18.75">
      <c r="A801" s="322"/>
      <c r="B801" s="226" t="s">
        <v>9804</v>
      </c>
      <c r="C801" s="226" t="s">
        <v>9803</v>
      </c>
      <c r="D801" s="225" t="s">
        <v>9802</v>
      </c>
      <c r="E801" s="224" t="str">
        <f t="shared" si="72"/>
        <v>729058</v>
      </c>
      <c r="F801" s="322" t="s">
        <v>1154</v>
      </c>
      <c r="G801" s="220" t="s">
        <v>9801</v>
      </c>
      <c r="H801" s="223" t="s">
        <v>9800</v>
      </c>
      <c r="I801" s="223" t="s">
        <v>7431</v>
      </c>
      <c r="J801" s="225">
        <v>1</v>
      </c>
      <c r="K801" s="302">
        <v>14000</v>
      </c>
      <c r="L801" s="232">
        <f t="shared" si="71"/>
        <v>15400.000000000002</v>
      </c>
      <c r="M801" s="351" t="s">
        <v>1434</v>
      </c>
      <c r="N801" s="229"/>
      <c r="O801" s="229"/>
      <c r="P801" s="245"/>
      <c r="Q801" s="312"/>
      <c r="R801" s="382"/>
      <c r="S801" s="242"/>
      <c r="T801" s="219" t="s">
        <v>3942</v>
      </c>
      <c r="U801" s="303"/>
      <c r="V801" s="303"/>
      <c r="W801" s="303"/>
      <c r="X801" s="303"/>
      <c r="Y801" s="219"/>
      <c r="Z801" s="303"/>
      <c r="AA801" s="303"/>
      <c r="AB801" s="303"/>
      <c r="AC801" s="303"/>
      <c r="AD801" s="311"/>
      <c r="AE801" s="311"/>
      <c r="AF801" s="311"/>
      <c r="AG801" s="311"/>
      <c r="AH801" s="311"/>
      <c r="AJ801" s="286"/>
      <c r="AK801" s="213"/>
      <c r="AL801" s="311"/>
      <c r="AM801" s="311"/>
      <c r="AN801" s="311"/>
      <c r="AO801" s="311"/>
      <c r="AP801" s="229"/>
      <c r="AQ801" s="310"/>
      <c r="AR801" s="207"/>
      <c r="AS801" s="207"/>
      <c r="AT801" s="207"/>
      <c r="AU801" s="207"/>
      <c r="AV801" s="207"/>
      <c r="AW801" s="207"/>
      <c r="AX801" s="207"/>
      <c r="AY801" s="207"/>
      <c r="AZ801" s="207"/>
      <c r="BA801" s="207"/>
      <c r="BB801" s="207"/>
      <c r="BC801" s="207"/>
      <c r="BD801" s="207"/>
      <c r="BE801" s="207"/>
      <c r="BF801" s="207"/>
      <c r="BG801" s="300"/>
      <c r="BH801" s="300"/>
      <c r="BI801" s="299"/>
      <c r="BJ801" s="246"/>
      <c r="BK801" s="255"/>
      <c r="BL801" s="213"/>
      <c r="BM801" s="213"/>
      <c r="BN801" s="322"/>
      <c r="BO801" s="321"/>
      <c r="BY801" s="254"/>
      <c r="DN801" s="284"/>
      <c r="DO801" s="283"/>
      <c r="DP801" s="278"/>
      <c r="DQ801" s="282"/>
      <c r="DR801" s="281"/>
      <c r="DS801" s="280"/>
      <c r="DT801" s="279"/>
      <c r="DU801" s="278"/>
      <c r="DV801" s="194"/>
    </row>
    <row r="802" spans="1:126" ht="18.75">
      <c r="A802" s="322"/>
      <c r="B802" s="226" t="s">
        <v>9799</v>
      </c>
      <c r="C802" s="226" t="s">
        <v>9798</v>
      </c>
      <c r="D802" s="225" t="s">
        <v>9797</v>
      </c>
      <c r="E802" s="224" t="str">
        <f t="shared" si="72"/>
        <v>729096</v>
      </c>
      <c r="F802" s="322" t="s">
        <v>1154</v>
      </c>
      <c r="G802" s="220" t="s">
        <v>9790</v>
      </c>
      <c r="H802" s="223" t="s">
        <v>9789</v>
      </c>
      <c r="I802" s="223" t="s">
        <v>7441</v>
      </c>
      <c r="J802" s="225">
        <v>1</v>
      </c>
      <c r="K802" s="302">
        <v>14000</v>
      </c>
      <c r="L802" s="232">
        <f t="shared" si="71"/>
        <v>15400.000000000002</v>
      </c>
      <c r="M802" s="351" t="s">
        <v>1434</v>
      </c>
      <c r="N802" s="229"/>
      <c r="O802" s="229"/>
      <c r="P802" s="245"/>
      <c r="Q802" s="312"/>
      <c r="R802" s="382"/>
      <c r="S802" s="242"/>
      <c r="T802" s="219" t="s">
        <v>3942</v>
      </c>
      <c r="U802" s="303"/>
      <c r="V802" s="303"/>
      <c r="W802" s="303"/>
      <c r="X802" s="303"/>
      <c r="Y802" s="219"/>
      <c r="Z802" s="303"/>
      <c r="AA802" s="303"/>
      <c r="AB802" s="303"/>
      <c r="AC802" s="303"/>
      <c r="AD802" s="311"/>
      <c r="AE802" s="311"/>
      <c r="AF802" s="311"/>
      <c r="AG802" s="311"/>
      <c r="AH802" s="311"/>
      <c r="AJ802" s="286"/>
      <c r="AK802" s="213"/>
      <c r="AL802" s="311"/>
      <c r="AM802" s="311"/>
      <c r="AN802" s="311"/>
      <c r="AO802" s="311"/>
      <c r="AP802" s="229"/>
      <c r="AQ802" s="310"/>
      <c r="AR802" s="207"/>
      <c r="AS802" s="207"/>
      <c r="AT802" s="207"/>
      <c r="AU802" s="207"/>
      <c r="AV802" s="207"/>
      <c r="AW802" s="207"/>
      <c r="AX802" s="207"/>
      <c r="AY802" s="207"/>
      <c r="AZ802" s="207"/>
      <c r="BA802" s="207"/>
      <c r="BB802" s="207"/>
      <c r="BC802" s="207"/>
      <c r="BD802" s="207"/>
      <c r="BE802" s="207"/>
      <c r="BF802" s="207"/>
      <c r="BG802" s="300"/>
      <c r="BH802" s="300"/>
      <c r="BI802" s="299"/>
      <c r="BJ802" s="246"/>
      <c r="BK802" s="255"/>
      <c r="BL802" s="213"/>
      <c r="BM802" s="213"/>
      <c r="BN802" s="322"/>
      <c r="BO802" s="321"/>
      <c r="BY802" s="254"/>
      <c r="DN802" s="284"/>
      <c r="DO802" s="283"/>
      <c r="DP802" s="278"/>
      <c r="DQ802" s="282"/>
      <c r="DR802" s="281"/>
      <c r="DS802" s="280"/>
      <c r="DT802" s="279"/>
      <c r="DU802" s="278"/>
      <c r="DV802" s="194"/>
    </row>
    <row r="803" spans="1:126" ht="18.75">
      <c r="A803" s="322"/>
      <c r="B803" s="226" t="s">
        <v>9796</v>
      </c>
      <c r="C803" s="226" t="s">
        <v>9795</v>
      </c>
      <c r="D803" s="225" t="s">
        <v>9794</v>
      </c>
      <c r="E803" s="224" t="str">
        <f t="shared" si="72"/>
        <v>729072</v>
      </c>
      <c r="F803" s="322" t="s">
        <v>1154</v>
      </c>
      <c r="G803" s="220" t="s">
        <v>9790</v>
      </c>
      <c r="H803" s="223" t="s">
        <v>9789</v>
      </c>
      <c r="I803" s="223" t="s">
        <v>7437</v>
      </c>
      <c r="J803" s="225">
        <v>1</v>
      </c>
      <c r="K803" s="302">
        <v>14000</v>
      </c>
      <c r="L803" s="232">
        <f t="shared" si="71"/>
        <v>15400.000000000002</v>
      </c>
      <c r="M803" s="351" t="s">
        <v>1434</v>
      </c>
      <c r="N803" s="229"/>
      <c r="O803" s="229"/>
      <c r="P803" s="245"/>
      <c r="Q803" s="312"/>
      <c r="R803" s="382"/>
      <c r="S803" s="242"/>
      <c r="T803" s="219" t="s">
        <v>9489</v>
      </c>
      <c r="U803" s="303"/>
      <c r="V803" s="303"/>
      <c r="W803" s="303"/>
      <c r="X803" s="303"/>
      <c r="Y803" s="219"/>
      <c r="Z803" s="303"/>
      <c r="AA803" s="303"/>
      <c r="AB803" s="303"/>
      <c r="AC803" s="303"/>
      <c r="AD803" s="311"/>
      <c r="AE803" s="311"/>
      <c r="AF803" s="311"/>
      <c r="AG803" s="311"/>
      <c r="AH803" s="311"/>
      <c r="AJ803" s="286"/>
      <c r="AK803" s="213"/>
      <c r="AL803" s="311"/>
      <c r="AM803" s="311"/>
      <c r="AN803" s="311"/>
      <c r="AO803" s="311"/>
      <c r="AP803" s="229"/>
      <c r="AQ803" s="310"/>
      <c r="AR803" s="207"/>
      <c r="AS803" s="207"/>
      <c r="AT803" s="207"/>
      <c r="AU803" s="207"/>
      <c r="AV803" s="207"/>
      <c r="AW803" s="207"/>
      <c r="AX803" s="207"/>
      <c r="AY803" s="207"/>
      <c r="AZ803" s="207"/>
      <c r="BA803" s="207"/>
      <c r="BB803" s="207"/>
      <c r="BC803" s="207"/>
      <c r="BD803" s="207"/>
      <c r="BE803" s="207"/>
      <c r="BF803" s="207"/>
      <c r="BG803" s="300"/>
      <c r="BH803" s="300"/>
      <c r="BI803" s="299"/>
      <c r="BJ803" s="246"/>
      <c r="BK803" s="255"/>
      <c r="BL803" s="213"/>
      <c r="BM803" s="213"/>
      <c r="BN803" s="322"/>
      <c r="BO803" s="321"/>
      <c r="BY803" s="254"/>
      <c r="DN803" s="284"/>
      <c r="DO803" s="283"/>
      <c r="DP803" s="278"/>
      <c r="DQ803" s="282"/>
      <c r="DR803" s="281"/>
      <c r="DS803" s="280"/>
      <c r="DT803" s="279"/>
      <c r="DU803" s="278"/>
      <c r="DV803" s="194"/>
    </row>
    <row r="804" spans="1:126" ht="18.75">
      <c r="A804" s="322"/>
      <c r="B804" s="226" t="s">
        <v>9793</v>
      </c>
      <c r="C804" s="226" t="s">
        <v>9792</v>
      </c>
      <c r="D804" s="225" t="s">
        <v>9791</v>
      </c>
      <c r="E804" s="224" t="str">
        <f t="shared" si="72"/>
        <v>729089</v>
      </c>
      <c r="F804" s="322" t="s">
        <v>1154</v>
      </c>
      <c r="G804" s="220" t="s">
        <v>9790</v>
      </c>
      <c r="H804" s="223" t="s">
        <v>9789</v>
      </c>
      <c r="I804" s="223" t="s">
        <v>7431</v>
      </c>
      <c r="J804" s="225">
        <v>1</v>
      </c>
      <c r="K804" s="302">
        <v>14000</v>
      </c>
      <c r="L804" s="232">
        <f t="shared" si="71"/>
        <v>15400.000000000002</v>
      </c>
      <c r="M804" s="351" t="s">
        <v>1434</v>
      </c>
      <c r="N804" s="229"/>
      <c r="O804" s="229"/>
      <c r="P804" s="245"/>
      <c r="Q804" s="312"/>
      <c r="R804" s="382"/>
      <c r="S804" s="242"/>
      <c r="T804" s="618" t="s">
        <v>8902</v>
      </c>
      <c r="U804" s="303"/>
      <c r="V804" s="303"/>
      <c r="W804" s="303"/>
      <c r="X804" s="303"/>
      <c r="Y804" s="618"/>
      <c r="Z804" s="303"/>
      <c r="AA804" s="303"/>
      <c r="AB804" s="303"/>
      <c r="AC804" s="303"/>
      <c r="AD804" s="311"/>
      <c r="AE804" s="311"/>
      <c r="AF804" s="311"/>
      <c r="AG804" s="311"/>
      <c r="AH804" s="311"/>
      <c r="AJ804" s="286"/>
      <c r="AK804" s="213"/>
      <c r="AL804" s="311"/>
      <c r="AM804" s="311"/>
      <c r="AN804" s="311"/>
      <c r="AO804" s="311"/>
      <c r="AP804" s="229"/>
      <c r="AQ804" s="310"/>
      <c r="AR804" s="207"/>
      <c r="AS804" s="207"/>
      <c r="AT804" s="207"/>
      <c r="AU804" s="207"/>
      <c r="AV804" s="207"/>
      <c r="AW804" s="207"/>
      <c r="AX804" s="207"/>
      <c r="AY804" s="207"/>
      <c r="AZ804" s="207"/>
      <c r="BA804" s="207"/>
      <c r="BB804" s="207"/>
      <c r="BC804" s="207"/>
      <c r="BD804" s="207"/>
      <c r="BE804" s="207"/>
      <c r="BF804" s="207"/>
      <c r="BG804" s="300"/>
      <c r="BH804" s="300"/>
      <c r="BI804" s="299"/>
      <c r="BJ804" s="246"/>
      <c r="BK804" s="255"/>
      <c r="BL804" s="213"/>
      <c r="BM804" s="213"/>
      <c r="BN804" s="322"/>
      <c r="BO804" s="321"/>
      <c r="BY804" s="254"/>
      <c r="DN804" s="284"/>
      <c r="DO804" s="283"/>
      <c r="DP804" s="278"/>
      <c r="DQ804" s="282"/>
      <c r="DR804" s="281"/>
      <c r="DS804" s="280"/>
      <c r="DT804" s="279"/>
      <c r="DU804" s="278"/>
      <c r="DV804" s="194"/>
    </row>
    <row r="805" spans="1:126" ht="18.75">
      <c r="A805" s="322"/>
      <c r="B805" s="226" t="s">
        <v>9788</v>
      </c>
      <c r="C805" s="226" t="s">
        <v>9787</v>
      </c>
      <c r="D805" s="225" t="s">
        <v>9786</v>
      </c>
      <c r="E805" s="224" t="str">
        <f t="shared" si="72"/>
        <v>729102</v>
      </c>
      <c r="F805" s="322" t="s">
        <v>1154</v>
      </c>
      <c r="G805" s="220" t="s">
        <v>9785</v>
      </c>
      <c r="H805" s="223" t="s">
        <v>9780</v>
      </c>
      <c r="I805" s="223" t="s">
        <v>7467</v>
      </c>
      <c r="J805" s="225">
        <v>1</v>
      </c>
      <c r="K805" s="302">
        <v>14000</v>
      </c>
      <c r="L805" s="232">
        <f t="shared" si="71"/>
        <v>15400.000000000002</v>
      </c>
      <c r="M805" s="351" t="s">
        <v>1434</v>
      </c>
      <c r="N805" s="229"/>
      <c r="O805" s="229"/>
      <c r="P805" s="245"/>
      <c r="Q805" s="312"/>
      <c r="R805" s="382"/>
      <c r="S805" s="242"/>
      <c r="T805" s="219" t="s">
        <v>9001</v>
      </c>
      <c r="U805" s="303"/>
      <c r="V805" s="303"/>
      <c r="W805" s="303"/>
      <c r="X805" s="303"/>
      <c r="Y805" s="219"/>
      <c r="Z805" s="303"/>
      <c r="AA805" s="303"/>
      <c r="AB805" s="303"/>
      <c r="AC805" s="303"/>
      <c r="AD805" s="311"/>
      <c r="AE805" s="311"/>
      <c r="AF805" s="311"/>
      <c r="AG805" s="311"/>
      <c r="AH805" s="311"/>
      <c r="AJ805" s="286"/>
      <c r="AK805" s="213"/>
      <c r="AL805" s="311"/>
      <c r="AM805" s="311"/>
      <c r="AN805" s="311"/>
      <c r="AO805" s="311"/>
      <c r="AP805" s="229"/>
      <c r="AQ805" s="310"/>
      <c r="AR805" s="207"/>
      <c r="AS805" s="207"/>
      <c r="AT805" s="207"/>
      <c r="AU805" s="207"/>
      <c r="AV805" s="207"/>
      <c r="AW805" s="207"/>
      <c r="AX805" s="207"/>
      <c r="AY805" s="207"/>
      <c r="AZ805" s="207"/>
      <c r="BA805" s="207"/>
      <c r="BB805" s="207"/>
      <c r="BC805" s="207"/>
      <c r="BD805" s="207"/>
      <c r="BE805" s="207"/>
      <c r="BF805" s="207"/>
      <c r="BG805" s="300"/>
      <c r="BH805" s="300"/>
      <c r="BI805" s="299"/>
      <c r="BJ805" s="246"/>
      <c r="BK805" s="255"/>
      <c r="BL805" s="213"/>
      <c r="BM805" s="213"/>
      <c r="BN805" s="322"/>
      <c r="BO805" s="321"/>
      <c r="BY805" s="254"/>
      <c r="DN805" s="284"/>
      <c r="DO805" s="283"/>
      <c r="DP805" s="278"/>
      <c r="DQ805" s="282"/>
      <c r="DR805" s="281"/>
      <c r="DS805" s="280"/>
      <c r="DT805" s="279"/>
      <c r="DU805" s="278"/>
      <c r="DV805" s="194"/>
    </row>
    <row r="806" spans="1:126" ht="18.75">
      <c r="A806" s="322"/>
      <c r="B806" s="226" t="s">
        <v>9784</v>
      </c>
      <c r="C806" s="226" t="s">
        <v>9783</v>
      </c>
      <c r="D806" s="225" t="s">
        <v>9782</v>
      </c>
      <c r="E806" s="224" t="str">
        <f t="shared" si="72"/>
        <v>729119</v>
      </c>
      <c r="F806" s="322" t="s">
        <v>1154</v>
      </c>
      <c r="G806" s="220" t="s">
        <v>9781</v>
      </c>
      <c r="H806" s="223" t="s">
        <v>9780</v>
      </c>
      <c r="I806" s="223" t="s">
        <v>7467</v>
      </c>
      <c r="J806" s="225">
        <v>1</v>
      </c>
      <c r="K806" s="302">
        <v>14000</v>
      </c>
      <c r="L806" s="232">
        <f t="shared" si="71"/>
        <v>15400.000000000002</v>
      </c>
      <c r="M806" s="351" t="s">
        <v>1434</v>
      </c>
      <c r="N806" s="229"/>
      <c r="O806" s="229"/>
      <c r="P806" s="245"/>
      <c r="Q806" s="312"/>
      <c r="R806" s="382"/>
      <c r="S806" s="242"/>
      <c r="T806" s="219" t="s">
        <v>9001</v>
      </c>
      <c r="U806" s="303"/>
      <c r="V806" s="303"/>
      <c r="W806" s="303"/>
      <c r="X806" s="303"/>
      <c r="Y806" s="219"/>
      <c r="Z806" s="303"/>
      <c r="AA806" s="303"/>
      <c r="AB806" s="303"/>
      <c r="AC806" s="303"/>
      <c r="AD806" s="311"/>
      <c r="AE806" s="311"/>
      <c r="AF806" s="311"/>
      <c r="AG806" s="311"/>
      <c r="AH806" s="311"/>
      <c r="AJ806" s="286"/>
      <c r="AK806" s="213"/>
      <c r="AL806" s="311"/>
      <c r="AM806" s="311"/>
      <c r="AN806" s="311"/>
      <c r="AO806" s="311"/>
      <c r="AP806" s="229"/>
      <c r="AQ806" s="310"/>
      <c r="AR806" s="207"/>
      <c r="AS806" s="207"/>
      <c r="AT806" s="207"/>
      <c r="AU806" s="207"/>
      <c r="AV806" s="207"/>
      <c r="AW806" s="207"/>
      <c r="AX806" s="207"/>
      <c r="AY806" s="207"/>
      <c r="AZ806" s="207"/>
      <c r="BA806" s="207"/>
      <c r="BB806" s="207"/>
      <c r="BC806" s="207"/>
      <c r="BD806" s="207"/>
      <c r="BE806" s="207"/>
      <c r="BF806" s="207"/>
      <c r="BG806" s="300"/>
      <c r="BH806" s="300"/>
      <c r="BI806" s="299"/>
      <c r="BJ806" s="246"/>
      <c r="BK806" s="255"/>
      <c r="BL806" s="213"/>
      <c r="BM806" s="213"/>
      <c r="BN806" s="322"/>
      <c r="BO806" s="321"/>
      <c r="BY806" s="254"/>
      <c r="DN806" s="284"/>
      <c r="DO806" s="283"/>
      <c r="DP806" s="278"/>
      <c r="DQ806" s="282"/>
      <c r="DR806" s="281"/>
      <c r="DS806" s="280"/>
      <c r="DT806" s="279"/>
      <c r="DU806" s="278"/>
      <c r="DV806" s="194"/>
    </row>
    <row r="807" spans="1:126" ht="18.75">
      <c r="A807" s="322"/>
      <c r="B807" s="226" t="s">
        <v>9779</v>
      </c>
      <c r="C807" s="226" t="s">
        <v>9778</v>
      </c>
      <c r="D807" s="225" t="s">
        <v>9777</v>
      </c>
      <c r="E807" s="224" t="str">
        <f t="shared" si="72"/>
        <v>729355</v>
      </c>
      <c r="F807" s="322" t="s">
        <v>1839</v>
      </c>
      <c r="G807" s="220" t="s">
        <v>9776</v>
      </c>
      <c r="H807" s="223" t="s">
        <v>9775</v>
      </c>
      <c r="I807" s="223"/>
      <c r="J807" s="225">
        <v>1</v>
      </c>
      <c r="K807" s="302">
        <v>14000</v>
      </c>
      <c r="L807" s="232">
        <f t="shared" si="71"/>
        <v>15400.000000000002</v>
      </c>
      <c r="M807" s="351" t="s">
        <v>1434</v>
      </c>
      <c r="N807" s="229"/>
      <c r="O807" s="229"/>
      <c r="P807" s="245"/>
      <c r="Q807" s="312"/>
      <c r="R807" s="382"/>
      <c r="S807" s="242"/>
      <c r="T807" s="219" t="s">
        <v>9771</v>
      </c>
      <c r="U807" s="303"/>
      <c r="V807" s="303"/>
      <c r="W807" s="303"/>
      <c r="X807" s="303"/>
      <c r="Y807" s="219"/>
      <c r="Z807" s="303"/>
      <c r="AA807" s="303"/>
      <c r="AB807" s="303"/>
      <c r="AC807" s="303"/>
      <c r="AD807" s="311"/>
      <c r="AE807" s="311"/>
      <c r="AF807" s="311"/>
      <c r="AG807" s="311"/>
      <c r="AH807" s="311"/>
      <c r="AJ807" s="286"/>
      <c r="AK807" s="213"/>
      <c r="AL807" s="311"/>
      <c r="AM807" s="311"/>
      <c r="AN807" s="311"/>
      <c r="AO807" s="311"/>
      <c r="AP807" s="229"/>
      <c r="AQ807" s="310"/>
      <c r="AR807" s="207"/>
      <c r="AS807" s="207"/>
      <c r="AT807" s="207"/>
      <c r="AU807" s="207"/>
      <c r="AV807" s="207"/>
      <c r="AW807" s="207"/>
      <c r="AX807" s="207"/>
      <c r="AY807" s="207"/>
      <c r="AZ807" s="207"/>
      <c r="BA807" s="207"/>
      <c r="BB807" s="207"/>
      <c r="BC807" s="207"/>
      <c r="BD807" s="207"/>
      <c r="BE807" s="207"/>
      <c r="BF807" s="207"/>
      <c r="BG807" s="300"/>
      <c r="BH807" s="300"/>
      <c r="BI807" s="299"/>
      <c r="BJ807" s="246"/>
      <c r="BK807" s="255"/>
      <c r="BL807" s="213"/>
      <c r="BM807" s="213"/>
      <c r="BN807" s="322"/>
      <c r="BO807" s="321"/>
      <c r="BY807" s="254"/>
      <c r="DN807" s="284"/>
      <c r="DO807" s="283"/>
      <c r="DP807" s="278"/>
      <c r="DQ807" s="282"/>
      <c r="DR807" s="281"/>
      <c r="DS807" s="280"/>
      <c r="DT807" s="279"/>
      <c r="DU807" s="278"/>
      <c r="DV807" s="194"/>
    </row>
    <row r="808" spans="1:126" ht="18.75">
      <c r="A808" s="322"/>
      <c r="B808" s="226" t="s">
        <v>9774</v>
      </c>
      <c r="C808" s="226" t="s">
        <v>9773</v>
      </c>
      <c r="D808" s="225" t="s">
        <v>9772</v>
      </c>
      <c r="E808" s="224" t="str">
        <f t="shared" si="72"/>
        <v>732522</v>
      </c>
      <c r="F808" s="322" t="s">
        <v>6068</v>
      </c>
      <c r="G808" s="220" t="s">
        <v>9767</v>
      </c>
      <c r="H808" s="223" t="s">
        <v>9766</v>
      </c>
      <c r="I808" s="223" t="s">
        <v>7441</v>
      </c>
      <c r="J808" s="225">
        <v>1</v>
      </c>
      <c r="K808" s="302">
        <v>14000</v>
      </c>
      <c r="L808" s="232">
        <f t="shared" si="71"/>
        <v>15400.000000000002</v>
      </c>
      <c r="M808" s="351" t="s">
        <v>1434</v>
      </c>
      <c r="N808" s="229"/>
      <c r="O808" s="229"/>
      <c r="P808" s="245"/>
      <c r="Q808" s="312"/>
      <c r="R808" s="382"/>
      <c r="S808" s="242"/>
      <c r="T808" s="219" t="s">
        <v>9771</v>
      </c>
      <c r="U808" s="303"/>
      <c r="V808" s="303"/>
      <c r="W808" s="303"/>
      <c r="X808" s="303"/>
      <c r="Y808" s="219"/>
      <c r="Z808" s="303"/>
      <c r="AA808" s="303"/>
      <c r="AB808" s="303"/>
      <c r="AC808" s="303"/>
      <c r="AD808" s="311"/>
      <c r="AE808" s="311"/>
      <c r="AF808" s="311"/>
      <c r="AG808" s="311"/>
      <c r="AH808" s="311"/>
      <c r="AJ808" s="286"/>
      <c r="AK808" s="213"/>
      <c r="AL808" s="311"/>
      <c r="AM808" s="311"/>
      <c r="AN808" s="311"/>
      <c r="AO808" s="311"/>
      <c r="AP808" s="229"/>
      <c r="AQ808" s="310"/>
      <c r="AR808" s="207"/>
      <c r="AS808" s="207"/>
      <c r="AT808" s="207"/>
      <c r="AU808" s="207"/>
      <c r="AV808" s="207"/>
      <c r="AW808" s="207"/>
      <c r="AX808" s="207"/>
      <c r="AY808" s="207"/>
      <c r="AZ808" s="207"/>
      <c r="BA808" s="207"/>
      <c r="BB808" s="207"/>
      <c r="BC808" s="207"/>
      <c r="BD808" s="207"/>
      <c r="BE808" s="207"/>
      <c r="BF808" s="207"/>
      <c r="BG808" s="300"/>
      <c r="BH808" s="300"/>
      <c r="BI808" s="299"/>
      <c r="BJ808" s="246"/>
      <c r="BK808" s="255"/>
      <c r="BL808" s="213"/>
      <c r="BM808" s="213"/>
      <c r="BN808" s="322"/>
      <c r="BO808" s="321"/>
      <c r="BY808" s="254"/>
      <c r="DN808" s="284"/>
      <c r="DO808" s="283"/>
      <c r="DP808" s="278"/>
      <c r="DQ808" s="282"/>
      <c r="DR808" s="281"/>
      <c r="DS808" s="280"/>
      <c r="DT808" s="279"/>
      <c r="DU808" s="278"/>
      <c r="DV808" s="194"/>
    </row>
    <row r="809" spans="1:126" ht="18.75">
      <c r="A809" s="322"/>
      <c r="B809" s="226" t="s">
        <v>9770</v>
      </c>
      <c r="C809" s="226" t="s">
        <v>9769</v>
      </c>
      <c r="D809" s="225" t="s">
        <v>9768</v>
      </c>
      <c r="E809" s="224" t="str">
        <f t="shared" si="72"/>
        <v>732515</v>
      </c>
      <c r="F809" s="322" t="s">
        <v>6068</v>
      </c>
      <c r="G809" s="220" t="s">
        <v>9767</v>
      </c>
      <c r="H809" s="223" t="s">
        <v>9766</v>
      </c>
      <c r="I809" s="223" t="s">
        <v>8978</v>
      </c>
      <c r="J809" s="225">
        <v>1</v>
      </c>
      <c r="K809" s="302">
        <v>14000</v>
      </c>
      <c r="L809" s="232">
        <f t="shared" si="71"/>
        <v>15400.000000000002</v>
      </c>
      <c r="M809" s="351" t="s">
        <v>1434</v>
      </c>
      <c r="N809" s="229"/>
      <c r="O809" s="229"/>
      <c r="P809" s="245"/>
      <c r="Q809" s="312"/>
      <c r="R809" s="382"/>
      <c r="S809" s="242"/>
      <c r="T809" s="219" t="s">
        <v>8912</v>
      </c>
      <c r="U809" s="303"/>
      <c r="V809" s="303"/>
      <c r="W809" s="303"/>
      <c r="X809" s="303"/>
      <c r="Y809" s="219"/>
      <c r="Z809" s="303"/>
      <c r="AA809" s="303"/>
      <c r="AB809" s="303"/>
      <c r="AC809" s="303"/>
      <c r="AD809" s="311"/>
      <c r="AE809" s="311"/>
      <c r="AF809" s="311"/>
      <c r="AG809" s="311"/>
      <c r="AH809" s="311"/>
      <c r="AJ809" s="286"/>
      <c r="AK809" s="213"/>
      <c r="AL809" s="311"/>
      <c r="AM809" s="311"/>
      <c r="AN809" s="311"/>
      <c r="AO809" s="311"/>
      <c r="AP809" s="229"/>
      <c r="AQ809" s="310"/>
      <c r="AR809" s="207"/>
      <c r="AS809" s="207"/>
      <c r="AT809" s="207"/>
      <c r="AU809" s="207"/>
      <c r="AV809" s="207"/>
      <c r="AW809" s="207"/>
      <c r="AX809" s="207"/>
      <c r="AY809" s="207"/>
      <c r="AZ809" s="207"/>
      <c r="BA809" s="207"/>
      <c r="BB809" s="207"/>
      <c r="BC809" s="207"/>
      <c r="BD809" s="207"/>
      <c r="BE809" s="207"/>
      <c r="BF809" s="207"/>
      <c r="BG809" s="300"/>
      <c r="BH809" s="300"/>
      <c r="BI809" s="299"/>
      <c r="BJ809" s="246"/>
      <c r="BK809" s="255"/>
      <c r="BL809" s="213"/>
      <c r="BM809" s="213"/>
      <c r="BN809" s="322"/>
      <c r="BO809" s="321"/>
      <c r="BY809" s="254"/>
      <c r="DN809" s="284"/>
      <c r="DO809" s="283"/>
      <c r="DP809" s="278"/>
      <c r="DQ809" s="282"/>
      <c r="DR809" s="281"/>
      <c r="DS809" s="280"/>
      <c r="DT809" s="279"/>
      <c r="DU809" s="278"/>
      <c r="DV809" s="194"/>
    </row>
    <row r="810" spans="1:126" ht="18.75">
      <c r="A810" s="322"/>
      <c r="B810" s="226" t="s">
        <v>9765</v>
      </c>
      <c r="C810" s="226" t="s">
        <v>9764</v>
      </c>
      <c r="D810" s="225" t="s">
        <v>9763</v>
      </c>
      <c r="E810" s="224" t="str">
        <f t="shared" si="72"/>
        <v>732133</v>
      </c>
      <c r="F810" s="322" t="s">
        <v>6068</v>
      </c>
      <c r="G810" s="220" t="s">
        <v>9762</v>
      </c>
      <c r="H810" s="223" t="s">
        <v>9757</v>
      </c>
      <c r="I810" s="223"/>
      <c r="J810" s="225">
        <v>1</v>
      </c>
      <c r="K810" s="302">
        <v>14000</v>
      </c>
      <c r="L810" s="232">
        <f t="shared" si="71"/>
        <v>15400.000000000002</v>
      </c>
      <c r="M810" s="351" t="s">
        <v>1434</v>
      </c>
      <c r="N810" s="229"/>
      <c r="O810" s="229"/>
      <c r="P810" s="245"/>
      <c r="Q810" s="312"/>
      <c r="R810" s="382"/>
      <c r="S810" s="242"/>
      <c r="T810" s="219" t="s">
        <v>8912</v>
      </c>
      <c r="U810" s="303"/>
      <c r="V810" s="303"/>
      <c r="W810" s="303"/>
      <c r="X810" s="303"/>
      <c r="Y810" s="219"/>
      <c r="Z810" s="303"/>
      <c r="AA810" s="303"/>
      <c r="AB810" s="303"/>
      <c r="AC810" s="303"/>
      <c r="AD810" s="311"/>
      <c r="AE810" s="311"/>
      <c r="AF810" s="311"/>
      <c r="AG810" s="311"/>
      <c r="AH810" s="311"/>
      <c r="AJ810" s="286"/>
      <c r="AK810" s="213"/>
      <c r="AL810" s="311"/>
      <c r="AM810" s="311"/>
      <c r="AN810" s="311"/>
      <c r="AO810" s="311"/>
      <c r="AP810" s="229"/>
      <c r="AQ810" s="310"/>
      <c r="AR810" s="207"/>
      <c r="AS810" s="207"/>
      <c r="AT810" s="207"/>
      <c r="AU810" s="207"/>
      <c r="AV810" s="207"/>
      <c r="AW810" s="207"/>
      <c r="AX810" s="207"/>
      <c r="AY810" s="207"/>
      <c r="AZ810" s="207"/>
      <c r="BA810" s="207"/>
      <c r="BB810" s="207"/>
      <c r="BC810" s="207"/>
      <c r="BD810" s="207"/>
      <c r="BE810" s="207"/>
      <c r="BF810" s="207"/>
      <c r="BG810" s="300"/>
      <c r="BH810" s="300"/>
      <c r="BI810" s="299"/>
      <c r="BJ810" s="246"/>
      <c r="BK810" s="255"/>
      <c r="BL810" s="213"/>
      <c r="BM810" s="213"/>
      <c r="BN810" s="322"/>
      <c r="BO810" s="321"/>
      <c r="BY810" s="254"/>
      <c r="DN810" s="284"/>
      <c r="DO810" s="283"/>
      <c r="DP810" s="278"/>
      <c r="DQ810" s="282"/>
      <c r="DR810" s="281"/>
      <c r="DS810" s="280"/>
      <c r="DT810" s="279"/>
      <c r="DU810" s="278"/>
      <c r="DV810" s="194"/>
    </row>
    <row r="811" spans="1:126" ht="18.75">
      <c r="A811" s="322"/>
      <c r="B811" s="226" t="s">
        <v>9761</v>
      </c>
      <c r="C811" s="226" t="s">
        <v>9760</v>
      </c>
      <c r="D811" s="225" t="s">
        <v>9759</v>
      </c>
      <c r="E811" s="224" t="str">
        <f t="shared" si="72"/>
        <v>732140</v>
      </c>
      <c r="F811" s="322" t="s">
        <v>6068</v>
      </c>
      <c r="G811" s="220" t="s">
        <v>9758</v>
      </c>
      <c r="H811" s="223" t="s">
        <v>9757</v>
      </c>
      <c r="I811" s="223"/>
      <c r="J811" s="225">
        <v>1</v>
      </c>
      <c r="K811" s="302">
        <v>14000</v>
      </c>
      <c r="L811" s="232">
        <f t="shared" si="71"/>
        <v>15400.000000000002</v>
      </c>
      <c r="M811" s="351" t="s">
        <v>1434</v>
      </c>
      <c r="N811" s="229"/>
      <c r="O811" s="229"/>
      <c r="P811" s="245"/>
      <c r="Q811" s="312"/>
      <c r="R811" s="382"/>
      <c r="S811" s="242"/>
      <c r="T811" s="219" t="s">
        <v>8912</v>
      </c>
      <c r="U811" s="303"/>
      <c r="V811" s="303"/>
      <c r="W811" s="303"/>
      <c r="X811" s="303"/>
      <c r="Y811" s="219"/>
      <c r="Z811" s="303"/>
      <c r="AA811" s="303"/>
      <c r="AB811" s="303"/>
      <c r="AC811" s="303"/>
      <c r="AD811" s="311"/>
      <c r="AE811" s="311"/>
      <c r="AF811" s="311"/>
      <c r="AG811" s="311"/>
      <c r="AH811" s="311"/>
      <c r="AJ811" s="286"/>
      <c r="AK811" s="213"/>
      <c r="AL811" s="311"/>
      <c r="AM811" s="311"/>
      <c r="AN811" s="311"/>
      <c r="AO811" s="311"/>
      <c r="AP811" s="229"/>
      <c r="AQ811" s="310"/>
      <c r="AR811" s="207"/>
      <c r="AS811" s="207"/>
      <c r="AT811" s="207"/>
      <c r="AU811" s="207"/>
      <c r="AV811" s="207"/>
      <c r="AW811" s="207"/>
      <c r="AX811" s="207"/>
      <c r="AY811" s="207"/>
      <c r="AZ811" s="207"/>
      <c r="BA811" s="207"/>
      <c r="BB811" s="207"/>
      <c r="BC811" s="207"/>
      <c r="BD811" s="207"/>
      <c r="BE811" s="207"/>
      <c r="BF811" s="207"/>
      <c r="BG811" s="300"/>
      <c r="BH811" s="300"/>
      <c r="BI811" s="299"/>
      <c r="BJ811" s="246"/>
      <c r="BK811" s="255"/>
      <c r="BL811" s="213"/>
      <c r="BM811" s="213"/>
      <c r="BN811" s="322"/>
      <c r="BO811" s="321"/>
      <c r="BY811" s="254"/>
      <c r="DN811" s="284"/>
      <c r="DO811" s="283"/>
      <c r="DP811" s="278"/>
      <c r="DQ811" s="282"/>
      <c r="DR811" s="281"/>
      <c r="DS811" s="280"/>
      <c r="DT811" s="279"/>
      <c r="DU811" s="278"/>
      <c r="DV811" s="194"/>
    </row>
    <row r="812" spans="1:126" ht="18.75">
      <c r="A812" s="322"/>
      <c r="B812" s="226" t="s">
        <v>9756</v>
      </c>
      <c r="C812" s="226" t="s">
        <v>9755</v>
      </c>
      <c r="D812" s="225" t="s">
        <v>9754</v>
      </c>
      <c r="E812" s="224" t="str">
        <f t="shared" si="72"/>
        <v>732485</v>
      </c>
      <c r="F812" s="322" t="s">
        <v>6068</v>
      </c>
      <c r="G812" s="220" t="s">
        <v>9753</v>
      </c>
      <c r="H812" s="223" t="s">
        <v>9743</v>
      </c>
      <c r="I812" s="223" t="s">
        <v>7680</v>
      </c>
      <c r="J812" s="225">
        <v>1</v>
      </c>
      <c r="K812" s="302">
        <v>14000</v>
      </c>
      <c r="L812" s="232">
        <f t="shared" si="71"/>
        <v>15400.000000000002</v>
      </c>
      <c r="M812" s="351" t="s">
        <v>1434</v>
      </c>
      <c r="N812" s="229"/>
      <c r="O812" s="229"/>
      <c r="P812" s="245"/>
      <c r="Q812" s="312"/>
      <c r="R812" s="382"/>
      <c r="S812" s="242"/>
      <c r="T812" s="618" t="s">
        <v>9489</v>
      </c>
      <c r="U812" s="303"/>
      <c r="V812" s="303"/>
      <c r="W812" s="303"/>
      <c r="X812" s="303"/>
      <c r="Y812" s="618"/>
      <c r="Z812" s="303"/>
      <c r="AA812" s="303"/>
      <c r="AB812" s="303"/>
      <c r="AC812" s="303"/>
      <c r="AD812" s="311"/>
      <c r="AE812" s="311"/>
      <c r="AF812" s="311"/>
      <c r="AG812" s="311"/>
      <c r="AH812" s="311"/>
      <c r="AJ812" s="286"/>
      <c r="AK812" s="213"/>
      <c r="AL812" s="311"/>
      <c r="AM812" s="311"/>
      <c r="AN812" s="311"/>
      <c r="AO812" s="311"/>
      <c r="AP812" s="229"/>
      <c r="AQ812" s="310"/>
      <c r="AR812" s="207"/>
      <c r="AS812" s="207"/>
      <c r="AT812" s="207"/>
      <c r="AU812" s="207"/>
      <c r="AV812" s="207"/>
      <c r="AW812" s="207"/>
      <c r="AX812" s="207"/>
      <c r="AY812" s="207"/>
      <c r="AZ812" s="207"/>
      <c r="BA812" s="207"/>
      <c r="BB812" s="207"/>
      <c r="BC812" s="207"/>
      <c r="BD812" s="207"/>
      <c r="BE812" s="207"/>
      <c r="BF812" s="207"/>
      <c r="BG812" s="300"/>
      <c r="BH812" s="300"/>
      <c r="BI812" s="299"/>
      <c r="BJ812" s="246"/>
      <c r="BK812" s="255"/>
      <c r="BL812" s="213"/>
      <c r="BM812" s="213"/>
      <c r="BN812" s="322"/>
      <c r="BO812" s="321"/>
      <c r="BY812" s="254"/>
      <c r="DN812" s="284"/>
      <c r="DO812" s="283"/>
      <c r="DP812" s="278"/>
      <c r="DQ812" s="282"/>
      <c r="DR812" s="281"/>
      <c r="DS812" s="280"/>
      <c r="DT812" s="279"/>
      <c r="DU812" s="278"/>
      <c r="DV812" s="194"/>
    </row>
    <row r="813" spans="1:126" ht="18.75">
      <c r="A813" s="322"/>
      <c r="B813" s="226" t="s">
        <v>9752</v>
      </c>
      <c r="C813" s="226" t="s">
        <v>9751</v>
      </c>
      <c r="D813" s="225" t="s">
        <v>9750</v>
      </c>
      <c r="E813" s="224" t="str">
        <f t="shared" si="72"/>
        <v>732492</v>
      </c>
      <c r="F813" s="322" t="s">
        <v>6068</v>
      </c>
      <c r="G813" s="220" t="s">
        <v>9749</v>
      </c>
      <c r="H813" s="223" t="s">
        <v>9748</v>
      </c>
      <c r="I813" s="223" t="s">
        <v>7680</v>
      </c>
      <c r="J813" s="225">
        <v>1</v>
      </c>
      <c r="K813" s="302">
        <v>14000</v>
      </c>
      <c r="L813" s="232">
        <f t="shared" si="71"/>
        <v>15400.000000000002</v>
      </c>
      <c r="M813" s="351" t="s">
        <v>1434</v>
      </c>
      <c r="N813" s="229"/>
      <c r="O813" s="229"/>
      <c r="P813" s="245"/>
      <c r="Q813" s="312"/>
      <c r="R813" s="382"/>
      <c r="S813" s="242"/>
      <c r="T813" s="618" t="s">
        <v>9489</v>
      </c>
      <c r="U813" s="303"/>
      <c r="V813" s="303"/>
      <c r="W813" s="303"/>
      <c r="X813" s="303"/>
      <c r="Y813" s="618"/>
      <c r="Z813" s="303"/>
      <c r="AA813" s="303"/>
      <c r="AB813" s="303"/>
      <c r="AC813" s="303"/>
      <c r="AD813" s="311"/>
      <c r="AE813" s="311"/>
      <c r="AF813" s="311"/>
      <c r="AG813" s="311"/>
      <c r="AH813" s="311"/>
      <c r="AJ813" s="286"/>
      <c r="AK813" s="213"/>
      <c r="AL813" s="311"/>
      <c r="AM813" s="311"/>
      <c r="AN813" s="311"/>
      <c r="AO813" s="311"/>
      <c r="AP813" s="229"/>
      <c r="AQ813" s="310"/>
      <c r="AR813" s="207"/>
      <c r="AS813" s="207"/>
      <c r="AT813" s="207"/>
      <c r="AU813" s="207"/>
      <c r="AV813" s="207"/>
      <c r="AW813" s="207"/>
      <c r="AX813" s="207"/>
      <c r="AY813" s="207"/>
      <c r="AZ813" s="207"/>
      <c r="BA813" s="207"/>
      <c r="BB813" s="207"/>
      <c r="BC813" s="207"/>
      <c r="BD813" s="207"/>
      <c r="BE813" s="207"/>
      <c r="BF813" s="207"/>
      <c r="BG813" s="300"/>
      <c r="BH813" s="300"/>
      <c r="BI813" s="299"/>
      <c r="BJ813" s="246"/>
      <c r="BK813" s="255"/>
      <c r="BL813" s="213"/>
      <c r="BM813" s="213"/>
      <c r="BN813" s="322"/>
      <c r="BO813" s="321"/>
      <c r="BY813" s="254"/>
      <c r="DN813" s="284"/>
      <c r="DO813" s="283"/>
      <c r="DP813" s="278"/>
      <c r="DQ813" s="282"/>
      <c r="DR813" s="281"/>
      <c r="DS813" s="280"/>
      <c r="DT813" s="279"/>
      <c r="DU813" s="278"/>
      <c r="DV813" s="194"/>
    </row>
    <row r="814" spans="1:126" ht="18.75">
      <c r="A814" s="322"/>
      <c r="B814" s="226" t="s">
        <v>9747</v>
      </c>
      <c r="C814" s="226" t="s">
        <v>9746</v>
      </c>
      <c r="D814" s="225" t="s">
        <v>9745</v>
      </c>
      <c r="E814" s="224" t="str">
        <f t="shared" si="72"/>
        <v>732478</v>
      </c>
      <c r="F814" s="322" t="s">
        <v>6068</v>
      </c>
      <c r="G814" s="220" t="s">
        <v>9744</v>
      </c>
      <c r="H814" s="223" t="s">
        <v>9743</v>
      </c>
      <c r="I814" s="223" t="s">
        <v>7680</v>
      </c>
      <c r="J814" s="225">
        <v>1</v>
      </c>
      <c r="K814" s="302">
        <v>14000</v>
      </c>
      <c r="L814" s="232">
        <f t="shared" si="71"/>
        <v>15400.000000000002</v>
      </c>
      <c r="M814" s="351" t="s">
        <v>1434</v>
      </c>
      <c r="N814" s="229"/>
      <c r="O814" s="229"/>
      <c r="P814" s="245"/>
      <c r="Q814" s="312"/>
      <c r="R814" s="382"/>
      <c r="S814" s="242"/>
      <c r="T814" s="618" t="s">
        <v>9489</v>
      </c>
      <c r="U814" s="303"/>
      <c r="V814" s="303"/>
      <c r="W814" s="303"/>
      <c r="X814" s="303"/>
      <c r="Y814" s="618"/>
      <c r="Z814" s="303"/>
      <c r="AA814" s="303"/>
      <c r="AB814" s="303"/>
      <c r="AC814" s="303"/>
      <c r="AD814" s="311"/>
      <c r="AE814" s="311"/>
      <c r="AF814" s="311"/>
      <c r="AG814" s="311"/>
      <c r="AH814" s="311"/>
      <c r="AJ814" s="286"/>
      <c r="AK814" s="213"/>
      <c r="AL814" s="311"/>
      <c r="AM814" s="311"/>
      <c r="AN814" s="311"/>
      <c r="AO814" s="311"/>
      <c r="AP814" s="229"/>
      <c r="AQ814" s="310"/>
      <c r="AR814" s="207"/>
      <c r="AS814" s="207"/>
      <c r="AT814" s="207"/>
      <c r="AU814" s="207"/>
      <c r="AV814" s="207"/>
      <c r="AW814" s="207"/>
      <c r="AX814" s="207"/>
      <c r="AY814" s="207"/>
      <c r="AZ814" s="207"/>
      <c r="BA814" s="207"/>
      <c r="BB814" s="207"/>
      <c r="BC814" s="207"/>
      <c r="BD814" s="207"/>
      <c r="BE814" s="207"/>
      <c r="BF814" s="207"/>
      <c r="BG814" s="300"/>
      <c r="BH814" s="300"/>
      <c r="BI814" s="299"/>
      <c r="BJ814" s="246"/>
      <c r="BK814" s="255"/>
      <c r="BL814" s="213"/>
      <c r="BM814" s="213"/>
      <c r="BN814" s="322"/>
      <c r="BO814" s="321"/>
      <c r="BY814" s="254"/>
      <c r="DN814" s="284"/>
      <c r="DO814" s="283"/>
      <c r="DP814" s="278"/>
      <c r="DQ814" s="282"/>
      <c r="DR814" s="281"/>
      <c r="DS814" s="280"/>
      <c r="DT814" s="279"/>
      <c r="DU814" s="278"/>
      <c r="DV814" s="194"/>
    </row>
    <row r="815" spans="1:126" ht="18.75">
      <c r="A815" s="322"/>
      <c r="B815" s="226" t="s">
        <v>9742</v>
      </c>
      <c r="C815" s="226" t="s">
        <v>9741</v>
      </c>
      <c r="D815" s="225" t="s">
        <v>9740</v>
      </c>
      <c r="E815" s="224" t="str">
        <f t="shared" si="72"/>
        <v>732614</v>
      </c>
      <c r="F815" s="322" t="s">
        <v>6174</v>
      </c>
      <c r="G815" s="220" t="s">
        <v>9733</v>
      </c>
      <c r="H815" s="223" t="s">
        <v>9722</v>
      </c>
      <c r="I815" s="223" t="s">
        <v>7680</v>
      </c>
      <c r="J815" s="225">
        <v>1</v>
      </c>
      <c r="K815" s="302">
        <v>14000</v>
      </c>
      <c r="L815" s="232">
        <f t="shared" si="71"/>
        <v>15400.000000000002</v>
      </c>
      <c r="M815" s="351" t="s">
        <v>1434</v>
      </c>
      <c r="N815" s="229"/>
      <c r="O815" s="229"/>
      <c r="P815" s="245"/>
      <c r="Q815" s="312"/>
      <c r="R815" s="382"/>
      <c r="S815" s="242"/>
      <c r="T815" s="618" t="s">
        <v>9489</v>
      </c>
      <c r="U815" s="303"/>
      <c r="V815" s="303"/>
      <c r="W815" s="303"/>
      <c r="X815" s="303"/>
      <c r="Y815" s="618"/>
      <c r="Z815" s="303"/>
      <c r="AA815" s="303"/>
      <c r="AB815" s="303"/>
      <c r="AC815" s="303"/>
      <c r="AD815" s="311"/>
      <c r="AE815" s="311"/>
      <c r="AF815" s="311"/>
      <c r="AG815" s="311"/>
      <c r="AH815" s="311"/>
      <c r="AJ815" s="286"/>
      <c r="AK815" s="213"/>
      <c r="AL815" s="311"/>
      <c r="AM815" s="311"/>
      <c r="AN815" s="311"/>
      <c r="AO815" s="311"/>
      <c r="AP815" s="229"/>
      <c r="AQ815" s="310"/>
      <c r="AR815" s="207"/>
      <c r="AS815" s="207"/>
      <c r="AT815" s="207"/>
      <c r="AU815" s="207"/>
      <c r="AV815" s="207"/>
      <c r="AW815" s="207"/>
      <c r="AX815" s="207"/>
      <c r="AY815" s="207"/>
      <c r="AZ815" s="207"/>
      <c r="BA815" s="207"/>
      <c r="BB815" s="207"/>
      <c r="BC815" s="207"/>
      <c r="BD815" s="207"/>
      <c r="BE815" s="207"/>
      <c r="BF815" s="207"/>
      <c r="BG815" s="300"/>
      <c r="BH815" s="300"/>
      <c r="BI815" s="299"/>
      <c r="BJ815" s="246"/>
      <c r="BK815" s="255"/>
      <c r="BL815" s="213"/>
      <c r="BM815" s="213"/>
      <c r="BN815" s="322"/>
      <c r="BO815" s="321"/>
      <c r="BY815" s="254"/>
      <c r="DN815" s="284"/>
      <c r="DO815" s="283"/>
      <c r="DP815" s="278"/>
      <c r="DQ815" s="282"/>
      <c r="DR815" s="281"/>
      <c r="DS815" s="280"/>
      <c r="DT815" s="279"/>
      <c r="DU815" s="278"/>
      <c r="DV815" s="194"/>
    </row>
    <row r="816" spans="1:126" ht="18.75">
      <c r="A816" s="322"/>
      <c r="B816" s="226" t="s">
        <v>9739</v>
      </c>
      <c r="C816" s="226" t="s">
        <v>9738</v>
      </c>
      <c r="D816" s="225" t="s">
        <v>9737</v>
      </c>
      <c r="E816" s="224" t="str">
        <f t="shared" si="72"/>
        <v>732591</v>
      </c>
      <c r="F816" s="322" t="s">
        <v>6174</v>
      </c>
      <c r="G816" s="220" t="s">
        <v>9733</v>
      </c>
      <c r="H816" s="223" t="s">
        <v>9722</v>
      </c>
      <c r="I816" s="223" t="s">
        <v>131</v>
      </c>
      <c r="J816" s="225">
        <v>1</v>
      </c>
      <c r="K816" s="302">
        <v>14000</v>
      </c>
      <c r="L816" s="232">
        <f t="shared" si="71"/>
        <v>15400.000000000002</v>
      </c>
      <c r="M816" s="351" t="s">
        <v>1434</v>
      </c>
      <c r="N816" s="229"/>
      <c r="O816" s="229"/>
      <c r="P816" s="245"/>
      <c r="Q816" s="312"/>
      <c r="R816" s="382"/>
      <c r="S816" s="242"/>
      <c r="T816" s="618" t="s">
        <v>9489</v>
      </c>
      <c r="U816" s="303"/>
      <c r="V816" s="303"/>
      <c r="W816" s="303"/>
      <c r="X816" s="303"/>
      <c r="Y816" s="618"/>
      <c r="Z816" s="303"/>
      <c r="AA816" s="303"/>
      <c r="AB816" s="303"/>
      <c r="AC816" s="303"/>
      <c r="AD816" s="311"/>
      <c r="AE816" s="311"/>
      <c r="AF816" s="311"/>
      <c r="AG816" s="311"/>
      <c r="AH816" s="311"/>
      <c r="AJ816" s="286"/>
      <c r="AK816" s="213"/>
      <c r="AL816" s="311"/>
      <c r="AM816" s="311"/>
      <c r="AN816" s="311"/>
      <c r="AO816" s="311"/>
      <c r="AP816" s="229"/>
      <c r="AQ816" s="310"/>
      <c r="AR816" s="207"/>
      <c r="AS816" s="207"/>
      <c r="AT816" s="207"/>
      <c r="AU816" s="207"/>
      <c r="AV816" s="207"/>
      <c r="AW816" s="207"/>
      <c r="AX816" s="207"/>
      <c r="AY816" s="207"/>
      <c r="AZ816" s="207"/>
      <c r="BA816" s="207"/>
      <c r="BB816" s="207"/>
      <c r="BC816" s="207"/>
      <c r="BD816" s="207"/>
      <c r="BE816" s="207"/>
      <c r="BF816" s="207"/>
      <c r="BG816" s="300"/>
      <c r="BH816" s="300"/>
      <c r="BI816" s="299"/>
      <c r="BJ816" s="246"/>
      <c r="BK816" s="255"/>
      <c r="BL816" s="213"/>
      <c r="BM816" s="213"/>
      <c r="BN816" s="322"/>
      <c r="BO816" s="321"/>
      <c r="BY816" s="254"/>
      <c r="DN816" s="284"/>
      <c r="DO816" s="283"/>
      <c r="DP816" s="278"/>
      <c r="DQ816" s="282"/>
      <c r="DR816" s="281"/>
      <c r="DS816" s="280"/>
      <c r="DT816" s="279"/>
      <c r="DU816" s="278"/>
      <c r="DV816" s="194"/>
    </row>
    <row r="817" spans="1:126" ht="18.75">
      <c r="A817" s="322"/>
      <c r="B817" s="226" t="s">
        <v>9736</v>
      </c>
      <c r="C817" s="226" t="s">
        <v>9735</v>
      </c>
      <c r="D817" s="225" t="s">
        <v>9734</v>
      </c>
      <c r="E817" s="224" t="str">
        <f t="shared" si="72"/>
        <v>732607</v>
      </c>
      <c r="F817" s="322" t="s">
        <v>6174</v>
      </c>
      <c r="G817" s="220" t="s">
        <v>9733</v>
      </c>
      <c r="H817" s="223" t="s">
        <v>9722</v>
      </c>
      <c r="I817" s="223" t="s">
        <v>7431</v>
      </c>
      <c r="J817" s="225">
        <v>1</v>
      </c>
      <c r="K817" s="302">
        <v>14000</v>
      </c>
      <c r="L817" s="232">
        <f t="shared" si="71"/>
        <v>15400.000000000002</v>
      </c>
      <c r="M817" s="351" t="s">
        <v>1434</v>
      </c>
      <c r="N817" s="229"/>
      <c r="O817" s="229"/>
      <c r="P817" s="245"/>
      <c r="Q817" s="312"/>
      <c r="R817" s="382"/>
      <c r="S817" s="242"/>
      <c r="T817" s="618" t="s">
        <v>9489</v>
      </c>
      <c r="U817" s="303"/>
      <c r="V817" s="303"/>
      <c r="W817" s="303"/>
      <c r="X817" s="303"/>
      <c r="Y817" s="618"/>
      <c r="Z817" s="303"/>
      <c r="AA817" s="303"/>
      <c r="AB817" s="303"/>
      <c r="AC817" s="303"/>
      <c r="AD817" s="311"/>
      <c r="AE817" s="311"/>
      <c r="AF817" s="311"/>
      <c r="AG817" s="311"/>
      <c r="AH817" s="311"/>
      <c r="AJ817" s="286"/>
      <c r="AK817" s="213"/>
      <c r="AL817" s="311"/>
      <c r="AM817" s="311"/>
      <c r="AN817" s="311"/>
      <c r="AO817" s="311"/>
      <c r="AP817" s="229"/>
      <c r="AQ817" s="310"/>
      <c r="AR817" s="207"/>
      <c r="AS817" s="207"/>
      <c r="AT817" s="207"/>
      <c r="AU817" s="207"/>
      <c r="AV817" s="207"/>
      <c r="AW817" s="207"/>
      <c r="AX817" s="207"/>
      <c r="AY817" s="207"/>
      <c r="AZ817" s="207"/>
      <c r="BA817" s="207"/>
      <c r="BB817" s="207"/>
      <c r="BC817" s="207"/>
      <c r="BD817" s="207"/>
      <c r="BE817" s="207"/>
      <c r="BF817" s="207"/>
      <c r="BG817" s="300"/>
      <c r="BH817" s="300"/>
      <c r="BI817" s="299"/>
      <c r="BJ817" s="246"/>
      <c r="BK817" s="255"/>
      <c r="BL817" s="213"/>
      <c r="BM817" s="213"/>
      <c r="BN817" s="322"/>
      <c r="BO817" s="321"/>
      <c r="BY817" s="254"/>
      <c r="DN817" s="284"/>
      <c r="DO817" s="283"/>
      <c r="DP817" s="278"/>
      <c r="DQ817" s="282"/>
      <c r="DR817" s="281"/>
      <c r="DS817" s="280"/>
      <c r="DT817" s="279"/>
      <c r="DU817" s="278"/>
      <c r="DV817" s="194"/>
    </row>
    <row r="818" spans="1:126" ht="18.75">
      <c r="A818" s="322"/>
      <c r="B818" s="226" t="s">
        <v>9732</v>
      </c>
      <c r="C818" s="226" t="s">
        <v>9731</v>
      </c>
      <c r="D818" s="225" t="s">
        <v>9730</v>
      </c>
      <c r="E818" s="224" t="str">
        <f t="shared" si="72"/>
        <v>732645</v>
      </c>
      <c r="F818" s="322" t="s">
        <v>6174</v>
      </c>
      <c r="G818" s="220" t="s">
        <v>9723</v>
      </c>
      <c r="H818" s="223" t="s">
        <v>9722</v>
      </c>
      <c r="I818" s="223" t="s">
        <v>7680</v>
      </c>
      <c r="J818" s="225">
        <v>1</v>
      </c>
      <c r="K818" s="302">
        <v>14000</v>
      </c>
      <c r="L818" s="232">
        <f t="shared" si="71"/>
        <v>15400.000000000002</v>
      </c>
      <c r="M818" s="351" t="s">
        <v>1434</v>
      </c>
      <c r="N818" s="229"/>
      <c r="O818" s="229"/>
      <c r="P818" s="245"/>
      <c r="Q818" s="312"/>
      <c r="R818" s="382"/>
      <c r="S818" s="242"/>
      <c r="T818" s="219" t="s">
        <v>8912</v>
      </c>
      <c r="U818" s="303"/>
      <c r="V818" s="303"/>
      <c r="W818" s="303"/>
      <c r="X818" s="303"/>
      <c r="Y818" s="219"/>
      <c r="Z818" s="303"/>
      <c r="AA818" s="303"/>
      <c r="AB818" s="303"/>
      <c r="AC818" s="303"/>
      <c r="AD818" s="311"/>
      <c r="AE818" s="311"/>
      <c r="AF818" s="311"/>
      <c r="AG818" s="311"/>
      <c r="AH818" s="311"/>
      <c r="AJ818" s="286"/>
      <c r="AK818" s="213"/>
      <c r="AL818" s="311"/>
      <c r="AM818" s="311"/>
      <c r="AN818" s="311"/>
      <c r="AO818" s="311"/>
      <c r="AP818" s="229"/>
      <c r="AQ818" s="310"/>
      <c r="AR818" s="207"/>
      <c r="AS818" s="207"/>
      <c r="AT818" s="207"/>
      <c r="AU818" s="207"/>
      <c r="AV818" s="207"/>
      <c r="AW818" s="207"/>
      <c r="AX818" s="207"/>
      <c r="AY818" s="207"/>
      <c r="AZ818" s="207"/>
      <c r="BA818" s="207"/>
      <c r="BB818" s="207"/>
      <c r="BC818" s="207"/>
      <c r="BD818" s="207"/>
      <c r="BE818" s="207"/>
      <c r="BF818" s="207"/>
      <c r="BG818" s="300"/>
      <c r="BH818" s="300"/>
      <c r="BI818" s="299"/>
      <c r="BJ818" s="246"/>
      <c r="BK818" s="255"/>
      <c r="BL818" s="213"/>
      <c r="BM818" s="213"/>
      <c r="BN818" s="322"/>
      <c r="BO818" s="321"/>
      <c r="BY818" s="254"/>
      <c r="DN818" s="284"/>
      <c r="DO818" s="283"/>
      <c r="DP818" s="278"/>
      <c r="DQ818" s="282"/>
      <c r="DR818" s="281"/>
      <c r="DS818" s="280"/>
      <c r="DT818" s="279"/>
      <c r="DU818" s="278"/>
      <c r="DV818" s="194"/>
    </row>
    <row r="819" spans="1:126" ht="18.75">
      <c r="A819" s="322"/>
      <c r="B819" s="226" t="s">
        <v>9729</v>
      </c>
      <c r="C819" s="226" t="s">
        <v>9728</v>
      </c>
      <c r="D819" s="225" t="s">
        <v>9727</v>
      </c>
      <c r="E819" s="224" t="str">
        <f t="shared" si="72"/>
        <v>732621</v>
      </c>
      <c r="F819" s="322" t="s">
        <v>6174</v>
      </c>
      <c r="G819" s="220" t="s">
        <v>9723</v>
      </c>
      <c r="H819" s="223" t="s">
        <v>9722</v>
      </c>
      <c r="I819" s="223" t="s">
        <v>131</v>
      </c>
      <c r="J819" s="225">
        <v>1</v>
      </c>
      <c r="K819" s="302">
        <v>14000</v>
      </c>
      <c r="L819" s="232">
        <f t="shared" si="71"/>
        <v>15400.000000000002</v>
      </c>
      <c r="M819" s="351" t="s">
        <v>1434</v>
      </c>
      <c r="N819" s="229"/>
      <c r="O819" s="229"/>
      <c r="P819" s="245"/>
      <c r="Q819" s="312"/>
      <c r="R819" s="382"/>
      <c r="S819" s="242"/>
      <c r="T819" s="219" t="s">
        <v>8912</v>
      </c>
      <c r="U819" s="303"/>
      <c r="V819" s="303"/>
      <c r="W819" s="303"/>
      <c r="X819" s="303"/>
      <c r="Y819" s="219"/>
      <c r="Z819" s="303"/>
      <c r="AA819" s="303"/>
      <c r="AB819" s="303"/>
      <c r="AC819" s="303"/>
      <c r="AD819" s="311"/>
      <c r="AE819" s="311"/>
      <c r="AF819" s="311"/>
      <c r="AG819" s="311"/>
      <c r="AH819" s="311"/>
      <c r="AJ819" s="286"/>
      <c r="AK819" s="213"/>
      <c r="AL819" s="311"/>
      <c r="AM819" s="311"/>
      <c r="AN819" s="311"/>
      <c r="AO819" s="311"/>
      <c r="AP819" s="229"/>
      <c r="AQ819" s="310"/>
      <c r="AR819" s="207"/>
      <c r="AS819" s="207"/>
      <c r="AT819" s="207"/>
      <c r="AU819" s="207"/>
      <c r="AV819" s="207"/>
      <c r="AW819" s="207"/>
      <c r="AX819" s="207"/>
      <c r="AY819" s="207"/>
      <c r="AZ819" s="207"/>
      <c r="BA819" s="207"/>
      <c r="BB819" s="207"/>
      <c r="BC819" s="207"/>
      <c r="BD819" s="207"/>
      <c r="BE819" s="207"/>
      <c r="BF819" s="207"/>
      <c r="BG819" s="300"/>
      <c r="BH819" s="300"/>
      <c r="BI819" s="299"/>
      <c r="BJ819" s="246"/>
      <c r="BK819" s="255"/>
      <c r="BL819" s="213"/>
      <c r="BM819" s="213"/>
      <c r="BN819" s="322"/>
      <c r="BO819" s="321"/>
      <c r="BY819" s="254"/>
      <c r="DN819" s="284"/>
      <c r="DO819" s="283"/>
      <c r="DP819" s="278"/>
      <c r="DQ819" s="282"/>
      <c r="DR819" s="281"/>
      <c r="DS819" s="280"/>
      <c r="DT819" s="279"/>
      <c r="DU819" s="278"/>
      <c r="DV819" s="194"/>
    </row>
    <row r="820" spans="1:126" ht="18.75">
      <c r="A820" s="322"/>
      <c r="B820" s="226" t="s">
        <v>9726</v>
      </c>
      <c r="C820" s="226" t="s">
        <v>9725</v>
      </c>
      <c r="D820" s="225" t="s">
        <v>9724</v>
      </c>
      <c r="E820" s="224" t="str">
        <f t="shared" si="72"/>
        <v>732638</v>
      </c>
      <c r="F820" s="322" t="s">
        <v>6174</v>
      </c>
      <c r="G820" s="220" t="s">
        <v>9723</v>
      </c>
      <c r="H820" s="223" t="s">
        <v>9722</v>
      </c>
      <c r="I820" s="223" t="s">
        <v>7431</v>
      </c>
      <c r="J820" s="225">
        <v>1</v>
      </c>
      <c r="K820" s="302">
        <v>14000</v>
      </c>
      <c r="L820" s="232">
        <f t="shared" si="71"/>
        <v>15400.000000000002</v>
      </c>
      <c r="M820" s="351" t="s">
        <v>1434</v>
      </c>
      <c r="N820" s="229"/>
      <c r="O820" s="229"/>
      <c r="P820" s="245"/>
      <c r="Q820" s="312"/>
      <c r="R820" s="382"/>
      <c r="S820" s="242"/>
      <c r="T820" s="618" t="s">
        <v>8912</v>
      </c>
      <c r="U820" s="303"/>
      <c r="V820" s="303"/>
      <c r="W820" s="303"/>
      <c r="X820" s="303"/>
      <c r="Y820" s="618"/>
      <c r="Z820" s="303"/>
      <c r="AA820" s="303"/>
      <c r="AB820" s="303"/>
      <c r="AC820" s="303"/>
      <c r="AD820" s="311"/>
      <c r="AE820" s="311"/>
      <c r="AF820" s="311"/>
      <c r="AG820" s="311"/>
      <c r="AH820" s="311"/>
      <c r="AJ820" s="286"/>
      <c r="AK820" s="213"/>
      <c r="AL820" s="311"/>
      <c r="AM820" s="311"/>
      <c r="AN820" s="311"/>
      <c r="AO820" s="311"/>
      <c r="AP820" s="229"/>
      <c r="AQ820" s="310"/>
      <c r="AR820" s="207"/>
      <c r="AS820" s="207"/>
      <c r="AT820" s="207"/>
      <c r="AU820" s="207"/>
      <c r="AV820" s="207"/>
      <c r="AW820" s="207"/>
      <c r="AX820" s="207"/>
      <c r="AY820" s="207"/>
      <c r="AZ820" s="207"/>
      <c r="BA820" s="207"/>
      <c r="BB820" s="207"/>
      <c r="BC820" s="207"/>
      <c r="BD820" s="207"/>
      <c r="BE820" s="207"/>
      <c r="BF820" s="207"/>
      <c r="BG820" s="300"/>
      <c r="BH820" s="300"/>
      <c r="BI820" s="299"/>
      <c r="BJ820" s="246"/>
      <c r="BK820" s="255"/>
      <c r="BL820" s="213"/>
      <c r="BM820" s="213"/>
      <c r="BN820" s="322"/>
      <c r="BO820" s="321"/>
      <c r="BY820" s="254"/>
      <c r="DN820" s="284"/>
      <c r="DO820" s="283"/>
      <c r="DP820" s="278"/>
      <c r="DQ820" s="282"/>
      <c r="DR820" s="281"/>
      <c r="DS820" s="280"/>
      <c r="DT820" s="279"/>
      <c r="DU820" s="278"/>
      <c r="DV820" s="194"/>
    </row>
    <row r="821" spans="1:126" ht="18.75">
      <c r="A821" s="322"/>
      <c r="B821" s="226" t="s">
        <v>9721</v>
      </c>
      <c r="C821" s="226" t="s">
        <v>9720</v>
      </c>
      <c r="D821" s="225" t="s">
        <v>9719</v>
      </c>
      <c r="E821" s="224" t="str">
        <f t="shared" si="72"/>
        <v>732232</v>
      </c>
      <c r="F821" s="322" t="s">
        <v>6068</v>
      </c>
      <c r="G821" s="220" t="s">
        <v>9715</v>
      </c>
      <c r="H821" s="223" t="s">
        <v>9557</v>
      </c>
      <c r="I821" s="223" t="s">
        <v>7680</v>
      </c>
      <c r="J821" s="225">
        <v>1</v>
      </c>
      <c r="K821" s="302">
        <v>14000</v>
      </c>
      <c r="L821" s="232">
        <f t="shared" si="71"/>
        <v>15400.000000000002</v>
      </c>
      <c r="M821" s="351" t="s">
        <v>1434</v>
      </c>
      <c r="N821" s="229"/>
      <c r="O821" s="229"/>
      <c r="P821" s="245"/>
      <c r="Q821" s="312"/>
      <c r="R821" s="382"/>
      <c r="S821" s="242"/>
      <c r="T821" s="618" t="s">
        <v>8912</v>
      </c>
      <c r="U821" s="303"/>
      <c r="V821" s="303"/>
      <c r="W821" s="303"/>
      <c r="X821" s="303"/>
      <c r="Y821" s="618"/>
      <c r="Z821" s="303"/>
      <c r="AA821" s="303"/>
      <c r="AB821" s="303"/>
      <c r="AC821" s="303"/>
      <c r="AD821" s="311"/>
      <c r="AE821" s="311"/>
      <c r="AF821" s="311"/>
      <c r="AG821" s="311"/>
      <c r="AH821" s="311"/>
      <c r="AJ821" s="286"/>
      <c r="AK821" s="213"/>
      <c r="AL821" s="311"/>
      <c r="AM821" s="311"/>
      <c r="AN821" s="311"/>
      <c r="AO821" s="311"/>
      <c r="AP821" s="229"/>
      <c r="AQ821" s="310"/>
      <c r="AR821" s="207"/>
      <c r="AS821" s="207"/>
      <c r="AT821" s="207"/>
      <c r="AU821" s="207"/>
      <c r="AV821" s="207"/>
      <c r="AW821" s="207"/>
      <c r="AX821" s="207"/>
      <c r="AY821" s="207"/>
      <c r="AZ821" s="207"/>
      <c r="BA821" s="207"/>
      <c r="BB821" s="207"/>
      <c r="BC821" s="207"/>
      <c r="BD821" s="207"/>
      <c r="BE821" s="207"/>
      <c r="BF821" s="207"/>
      <c r="BG821" s="300"/>
      <c r="BH821" s="300"/>
      <c r="BI821" s="299"/>
      <c r="BJ821" s="246"/>
      <c r="BK821" s="255"/>
      <c r="BL821" s="213"/>
      <c r="BM821" s="213"/>
      <c r="BN821" s="322"/>
      <c r="BO821" s="321"/>
      <c r="BY821" s="254"/>
      <c r="DN821" s="284"/>
      <c r="DO821" s="283"/>
      <c r="DP821" s="278"/>
      <c r="DQ821" s="282"/>
      <c r="DR821" s="281"/>
      <c r="DS821" s="280"/>
      <c r="DT821" s="279"/>
      <c r="DU821" s="278"/>
      <c r="DV821" s="194"/>
    </row>
    <row r="822" spans="1:126" ht="18.75">
      <c r="A822" s="322"/>
      <c r="B822" s="226" t="s">
        <v>9718</v>
      </c>
      <c r="C822" s="226" t="s">
        <v>9717</v>
      </c>
      <c r="D822" s="225" t="s">
        <v>9716</v>
      </c>
      <c r="E822" s="224" t="str">
        <f t="shared" si="72"/>
        <v>732225</v>
      </c>
      <c r="F822" s="322" t="s">
        <v>6068</v>
      </c>
      <c r="G822" s="220" t="s">
        <v>9715</v>
      </c>
      <c r="H822" s="223" t="s">
        <v>9557</v>
      </c>
      <c r="I822" s="223" t="s">
        <v>956</v>
      </c>
      <c r="J822" s="225">
        <v>1</v>
      </c>
      <c r="K822" s="302">
        <v>14000</v>
      </c>
      <c r="L822" s="232">
        <f t="shared" si="71"/>
        <v>15400.000000000002</v>
      </c>
      <c r="M822" s="351" t="s">
        <v>1434</v>
      </c>
      <c r="N822" s="229"/>
      <c r="O822" s="229"/>
      <c r="P822" s="245"/>
      <c r="Q822" s="312"/>
      <c r="R822" s="382"/>
      <c r="S822" s="242"/>
      <c r="T822" s="219" t="s">
        <v>9001</v>
      </c>
      <c r="U822" s="303"/>
      <c r="V822" s="303"/>
      <c r="W822" s="303"/>
      <c r="X822" s="303"/>
      <c r="Y822" s="219"/>
      <c r="Z822" s="303"/>
      <c r="AA822" s="303"/>
      <c r="AB822" s="303"/>
      <c r="AC822" s="303"/>
      <c r="AD822" s="311"/>
      <c r="AE822" s="311"/>
      <c r="AF822" s="311"/>
      <c r="AG822" s="311"/>
      <c r="AH822" s="311"/>
      <c r="AJ822" s="286"/>
      <c r="AK822" s="213"/>
      <c r="AL822" s="311"/>
      <c r="AM822" s="311"/>
      <c r="AN822" s="311"/>
      <c r="AO822" s="311"/>
      <c r="AP822" s="229"/>
      <c r="AQ822" s="310"/>
      <c r="AR822" s="207"/>
      <c r="AS822" s="207"/>
      <c r="AT822" s="207"/>
      <c r="AU822" s="207"/>
      <c r="AV822" s="207"/>
      <c r="AW822" s="207"/>
      <c r="AX822" s="207"/>
      <c r="AY822" s="207"/>
      <c r="AZ822" s="207"/>
      <c r="BA822" s="207"/>
      <c r="BB822" s="207"/>
      <c r="BC822" s="207"/>
      <c r="BD822" s="207"/>
      <c r="BE822" s="207"/>
      <c r="BF822" s="207"/>
      <c r="BG822" s="300"/>
      <c r="BH822" s="300"/>
      <c r="BI822" s="299"/>
      <c r="BJ822" s="246"/>
      <c r="BK822" s="255"/>
      <c r="BL822" s="213"/>
      <c r="BM822" s="213"/>
      <c r="BN822" s="322"/>
      <c r="BO822" s="321"/>
      <c r="BY822" s="254"/>
      <c r="DN822" s="284"/>
      <c r="DO822" s="283"/>
      <c r="DP822" s="278"/>
      <c r="DQ822" s="282"/>
      <c r="DR822" s="281"/>
      <c r="DS822" s="280"/>
      <c r="DT822" s="279"/>
      <c r="DU822" s="278"/>
      <c r="DV822" s="194"/>
    </row>
    <row r="823" spans="1:126" ht="18.75">
      <c r="A823" s="322"/>
      <c r="B823" s="226" t="s">
        <v>9714</v>
      </c>
      <c r="C823" s="226" t="s">
        <v>9713</v>
      </c>
      <c r="D823" s="225" t="s">
        <v>9712</v>
      </c>
      <c r="E823" s="224" t="str">
        <f t="shared" si="72"/>
        <v>732324</v>
      </c>
      <c r="F823" s="322" t="s">
        <v>6068</v>
      </c>
      <c r="G823" s="220" t="s">
        <v>9708</v>
      </c>
      <c r="H823" s="223" t="s">
        <v>9557</v>
      </c>
      <c r="I823" s="223" t="s">
        <v>7441</v>
      </c>
      <c r="J823" s="225">
        <v>1</v>
      </c>
      <c r="K823" s="302">
        <v>14000</v>
      </c>
      <c r="L823" s="232">
        <f t="shared" si="71"/>
        <v>15400.000000000002</v>
      </c>
      <c r="M823" s="351" t="s">
        <v>1434</v>
      </c>
      <c r="N823" s="229"/>
      <c r="O823" s="229"/>
      <c r="P823" s="245"/>
      <c r="Q823" s="312"/>
      <c r="R823" s="382"/>
      <c r="S823" s="242"/>
      <c r="T823" s="219" t="s">
        <v>9336</v>
      </c>
      <c r="U823" s="303"/>
      <c r="V823" s="303"/>
      <c r="W823" s="303"/>
      <c r="X823" s="303"/>
      <c r="Y823" s="219"/>
      <c r="Z823" s="303"/>
      <c r="AA823" s="303"/>
      <c r="AB823" s="303"/>
      <c r="AC823" s="303"/>
      <c r="AD823" s="311"/>
      <c r="AE823" s="311"/>
      <c r="AF823" s="311"/>
      <c r="AG823" s="311"/>
      <c r="AH823" s="311"/>
      <c r="AJ823" s="286"/>
      <c r="AK823" s="213"/>
      <c r="AL823" s="311"/>
      <c r="AM823" s="311"/>
      <c r="AN823" s="311"/>
      <c r="AO823" s="311"/>
      <c r="AP823" s="229"/>
      <c r="AQ823" s="310"/>
      <c r="AR823" s="207"/>
      <c r="AS823" s="207"/>
      <c r="AT823" s="207"/>
      <c r="AU823" s="207"/>
      <c r="AV823" s="207"/>
      <c r="AW823" s="207"/>
      <c r="AX823" s="207"/>
      <c r="AY823" s="207"/>
      <c r="AZ823" s="207"/>
      <c r="BA823" s="207"/>
      <c r="BB823" s="207"/>
      <c r="BC823" s="207"/>
      <c r="BD823" s="207"/>
      <c r="BE823" s="207"/>
      <c r="BF823" s="207"/>
      <c r="BG823" s="300"/>
      <c r="BH823" s="300"/>
      <c r="BI823" s="299"/>
      <c r="BJ823" s="246"/>
      <c r="BK823" s="255"/>
      <c r="BL823" s="213"/>
      <c r="BM823" s="213"/>
      <c r="BN823" s="322"/>
      <c r="BO823" s="321"/>
      <c r="BY823" s="254"/>
      <c r="DN823" s="284"/>
      <c r="DO823" s="283"/>
      <c r="DP823" s="278"/>
      <c r="DQ823" s="282"/>
      <c r="DR823" s="281"/>
      <c r="DS823" s="280"/>
      <c r="DT823" s="279"/>
      <c r="DU823" s="278"/>
      <c r="DV823" s="194"/>
    </row>
    <row r="824" spans="1:126" ht="18.75">
      <c r="A824" s="322"/>
      <c r="B824" s="226" t="s">
        <v>9711</v>
      </c>
      <c r="C824" s="226" t="s">
        <v>9710</v>
      </c>
      <c r="D824" s="225" t="s">
        <v>9709</v>
      </c>
      <c r="E824" s="224" t="str">
        <f t="shared" si="72"/>
        <v>732317</v>
      </c>
      <c r="F824" s="322" t="s">
        <v>6068</v>
      </c>
      <c r="G824" s="220" t="s">
        <v>9708</v>
      </c>
      <c r="H824" s="223" t="s">
        <v>9557</v>
      </c>
      <c r="I824" s="223" t="s">
        <v>6598</v>
      </c>
      <c r="J824" s="225">
        <v>1</v>
      </c>
      <c r="K824" s="302">
        <v>14000</v>
      </c>
      <c r="L824" s="232">
        <f t="shared" si="71"/>
        <v>15400.000000000002</v>
      </c>
      <c r="M824" s="351" t="s">
        <v>1434</v>
      </c>
      <c r="N824" s="229"/>
      <c r="O824" s="229"/>
      <c r="P824" s="245"/>
      <c r="Q824" s="312"/>
      <c r="R824" s="382"/>
      <c r="S824" s="242"/>
      <c r="T824" s="219" t="s">
        <v>9336</v>
      </c>
      <c r="U824" s="303"/>
      <c r="V824" s="303"/>
      <c r="W824" s="303"/>
      <c r="X824" s="303"/>
      <c r="Y824" s="219"/>
      <c r="Z824" s="303"/>
      <c r="AA824" s="303"/>
      <c r="AB824" s="303"/>
      <c r="AC824" s="303"/>
      <c r="AD824" s="311"/>
      <c r="AE824" s="311"/>
      <c r="AF824" s="311"/>
      <c r="AG824" s="311"/>
      <c r="AH824" s="311"/>
      <c r="AJ824" s="286"/>
      <c r="AK824" s="213"/>
      <c r="AL824" s="311"/>
      <c r="AM824" s="311"/>
      <c r="AN824" s="311"/>
      <c r="AO824" s="311"/>
      <c r="AP824" s="229"/>
      <c r="AQ824" s="310"/>
      <c r="AR824" s="207"/>
      <c r="AS824" s="207"/>
      <c r="AT824" s="207"/>
      <c r="AU824" s="207"/>
      <c r="AV824" s="207"/>
      <c r="AW824" s="207"/>
      <c r="AX824" s="207"/>
      <c r="AY824" s="207"/>
      <c r="AZ824" s="207"/>
      <c r="BA824" s="207"/>
      <c r="BB824" s="207"/>
      <c r="BC824" s="207"/>
      <c r="BD824" s="207"/>
      <c r="BE824" s="207"/>
      <c r="BF824" s="207"/>
      <c r="BG824" s="300"/>
      <c r="BH824" s="300"/>
      <c r="BI824" s="299"/>
      <c r="BJ824" s="246"/>
      <c r="BK824" s="255"/>
      <c r="BL824" s="213"/>
      <c r="BM824" s="213"/>
      <c r="BN824" s="322"/>
      <c r="BO824" s="321"/>
      <c r="BY824" s="254"/>
      <c r="DN824" s="284"/>
      <c r="DO824" s="283"/>
      <c r="DP824" s="278"/>
      <c r="DQ824" s="282"/>
      <c r="DR824" s="281"/>
      <c r="DS824" s="280"/>
      <c r="DT824" s="279"/>
      <c r="DU824" s="278"/>
      <c r="DV824" s="194"/>
    </row>
    <row r="825" spans="1:126" ht="18.75">
      <c r="A825" s="322"/>
      <c r="B825" s="226" t="s">
        <v>9707</v>
      </c>
      <c r="C825" s="226" t="s">
        <v>9706</v>
      </c>
      <c r="D825" s="225" t="s">
        <v>9705</v>
      </c>
      <c r="E825" s="224" t="str">
        <f t="shared" si="72"/>
        <v>732553</v>
      </c>
      <c r="F825" s="322" t="s">
        <v>6068</v>
      </c>
      <c r="G825" s="220" t="s">
        <v>9704</v>
      </c>
      <c r="H825" s="223" t="s">
        <v>9703</v>
      </c>
      <c r="I825" s="223" t="s">
        <v>8978</v>
      </c>
      <c r="J825" s="225">
        <v>1</v>
      </c>
      <c r="K825" s="302">
        <v>14000</v>
      </c>
      <c r="L825" s="232">
        <f t="shared" si="71"/>
        <v>15400.000000000002</v>
      </c>
      <c r="M825" s="351" t="s">
        <v>1434</v>
      </c>
      <c r="N825" s="229"/>
      <c r="O825" s="229"/>
      <c r="P825" s="245"/>
      <c r="Q825" s="312"/>
      <c r="R825" s="382"/>
      <c r="S825" s="242"/>
      <c r="T825" s="618" t="s">
        <v>9336</v>
      </c>
      <c r="U825" s="303"/>
      <c r="V825" s="303"/>
      <c r="W825" s="303"/>
      <c r="X825" s="303"/>
      <c r="Y825" s="618"/>
      <c r="Z825" s="303"/>
      <c r="AA825" s="303"/>
      <c r="AB825" s="303"/>
      <c r="AC825" s="303"/>
      <c r="AD825" s="311"/>
      <c r="AE825" s="311"/>
      <c r="AF825" s="311"/>
      <c r="AG825" s="311"/>
      <c r="AH825" s="311"/>
      <c r="AJ825" s="286"/>
      <c r="AK825" s="213"/>
      <c r="AL825" s="311"/>
      <c r="AM825" s="311"/>
      <c r="AN825" s="311"/>
      <c r="AO825" s="311"/>
      <c r="AP825" s="229"/>
      <c r="AQ825" s="310"/>
      <c r="AR825" s="207"/>
      <c r="AS825" s="207"/>
      <c r="AT825" s="207"/>
      <c r="AU825" s="207"/>
      <c r="AV825" s="207"/>
      <c r="AW825" s="207"/>
      <c r="AX825" s="207"/>
      <c r="AY825" s="207"/>
      <c r="AZ825" s="207"/>
      <c r="BA825" s="207"/>
      <c r="BB825" s="207"/>
      <c r="BC825" s="207"/>
      <c r="BD825" s="207"/>
      <c r="BE825" s="207"/>
      <c r="BF825" s="207"/>
      <c r="BG825" s="300"/>
      <c r="BH825" s="300"/>
      <c r="BI825" s="299"/>
      <c r="BJ825" s="246"/>
      <c r="BK825" s="255"/>
      <c r="BL825" s="213"/>
      <c r="BM825" s="213"/>
      <c r="BN825" s="322"/>
      <c r="BO825" s="321"/>
      <c r="BY825" s="254"/>
      <c r="DN825" s="284"/>
      <c r="DO825" s="283"/>
      <c r="DP825" s="278"/>
      <c r="DQ825" s="282"/>
      <c r="DR825" s="281"/>
      <c r="DS825" s="280"/>
      <c r="DT825" s="279"/>
      <c r="DU825" s="278"/>
      <c r="DV825" s="194"/>
    </row>
    <row r="826" spans="1:126" ht="18.75">
      <c r="A826" s="322"/>
      <c r="B826" s="226" t="s">
        <v>9702</v>
      </c>
      <c r="C826" s="226" t="s">
        <v>9701</v>
      </c>
      <c r="D826" s="225" t="s">
        <v>9700</v>
      </c>
      <c r="E826" s="224" t="str">
        <f t="shared" si="72"/>
        <v>732980</v>
      </c>
      <c r="F826" s="322" t="s">
        <v>1839</v>
      </c>
      <c r="G826" s="220" t="s">
        <v>9699</v>
      </c>
      <c r="H826" s="223" t="s">
        <v>9698</v>
      </c>
      <c r="I826" s="223"/>
      <c r="J826" s="225">
        <v>1</v>
      </c>
      <c r="K826" s="302">
        <v>14000</v>
      </c>
      <c r="L826" s="232">
        <f t="shared" si="71"/>
        <v>15400.000000000002</v>
      </c>
      <c r="M826" s="351" t="s">
        <v>1434</v>
      </c>
      <c r="N826" s="229"/>
      <c r="O826" s="229"/>
      <c r="P826" s="245"/>
      <c r="Q826" s="312"/>
      <c r="R826" s="382"/>
      <c r="S826" s="242"/>
      <c r="T826" s="219" t="s">
        <v>9336</v>
      </c>
      <c r="U826" s="303"/>
      <c r="V826" s="303"/>
      <c r="W826" s="303"/>
      <c r="X826" s="303"/>
      <c r="Y826" s="219"/>
      <c r="Z826" s="303"/>
      <c r="AA826" s="303"/>
      <c r="AB826" s="303"/>
      <c r="AC826" s="303"/>
      <c r="AD826" s="311"/>
      <c r="AE826" s="311"/>
      <c r="AF826" s="311"/>
      <c r="AG826" s="311"/>
      <c r="AH826" s="311"/>
      <c r="AJ826" s="286"/>
      <c r="AK826" s="213"/>
      <c r="AL826" s="311"/>
      <c r="AM826" s="311"/>
      <c r="AN826" s="311"/>
      <c r="AO826" s="311"/>
      <c r="AP826" s="229"/>
      <c r="AQ826" s="310"/>
      <c r="AR826" s="207"/>
      <c r="AS826" s="207"/>
      <c r="AT826" s="207"/>
      <c r="AU826" s="207"/>
      <c r="AV826" s="207"/>
      <c r="AW826" s="207"/>
      <c r="AX826" s="207"/>
      <c r="AY826" s="207"/>
      <c r="AZ826" s="207"/>
      <c r="BA826" s="207"/>
      <c r="BB826" s="207"/>
      <c r="BC826" s="207"/>
      <c r="BD826" s="207"/>
      <c r="BE826" s="207"/>
      <c r="BF826" s="207"/>
      <c r="BG826" s="300"/>
      <c r="BH826" s="300"/>
      <c r="BI826" s="299"/>
      <c r="BJ826" s="246"/>
      <c r="BK826" s="255"/>
      <c r="BL826" s="213"/>
      <c r="BM826" s="213"/>
      <c r="BN826" s="322"/>
      <c r="BO826" s="321"/>
      <c r="BY826" s="254"/>
      <c r="DN826" s="284"/>
      <c r="DO826" s="283"/>
      <c r="DP826" s="278"/>
      <c r="DQ826" s="282"/>
      <c r="DR826" s="281"/>
      <c r="DS826" s="280"/>
      <c r="DT826" s="279"/>
      <c r="DU826" s="278"/>
      <c r="DV826" s="194"/>
    </row>
    <row r="827" spans="1:126" ht="18.75">
      <c r="A827" s="322"/>
      <c r="B827" s="226" t="s">
        <v>9697</v>
      </c>
      <c r="C827" s="226" t="s">
        <v>9696</v>
      </c>
      <c r="D827" s="225" t="s">
        <v>9695</v>
      </c>
      <c r="E827" s="224" t="str">
        <f t="shared" si="72"/>
        <v>732997</v>
      </c>
      <c r="F827" s="322" t="s">
        <v>1839</v>
      </c>
      <c r="G827" s="220" t="s">
        <v>9694</v>
      </c>
      <c r="H827" s="223" t="s">
        <v>9693</v>
      </c>
      <c r="I827" s="223"/>
      <c r="J827" s="225">
        <v>1</v>
      </c>
      <c r="K827" s="302">
        <v>14000</v>
      </c>
      <c r="L827" s="232">
        <f t="shared" si="71"/>
        <v>15400.000000000002</v>
      </c>
      <c r="M827" s="351" t="s">
        <v>1434</v>
      </c>
      <c r="N827" s="229"/>
      <c r="O827" s="229"/>
      <c r="P827" s="245"/>
      <c r="Q827" s="312"/>
      <c r="R827" s="382"/>
      <c r="S827" s="242"/>
      <c r="T827" s="219" t="s">
        <v>5717</v>
      </c>
      <c r="U827" s="303"/>
      <c r="V827" s="303"/>
      <c r="W827" s="303"/>
      <c r="X827" s="303"/>
      <c r="Y827" s="219"/>
      <c r="Z827" s="303"/>
      <c r="AA827" s="303"/>
      <c r="AB827" s="303"/>
      <c r="AC827" s="303"/>
      <c r="AD827" s="311"/>
      <c r="AE827" s="311"/>
      <c r="AF827" s="311"/>
      <c r="AG827" s="311"/>
      <c r="AH827" s="311"/>
      <c r="AJ827" s="286"/>
      <c r="AK827" s="213"/>
      <c r="AL827" s="311"/>
      <c r="AM827" s="311"/>
      <c r="AN827" s="311"/>
      <c r="AO827" s="311"/>
      <c r="AP827" s="229"/>
      <c r="AQ827" s="310"/>
      <c r="AR827" s="207"/>
      <c r="AS827" s="207"/>
      <c r="AT827" s="207"/>
      <c r="AU827" s="207"/>
      <c r="AV827" s="207"/>
      <c r="AW827" s="207"/>
      <c r="AX827" s="207"/>
      <c r="AY827" s="207"/>
      <c r="AZ827" s="207"/>
      <c r="BA827" s="207"/>
      <c r="BB827" s="207"/>
      <c r="BC827" s="207"/>
      <c r="BD827" s="207"/>
      <c r="BE827" s="207"/>
      <c r="BF827" s="207"/>
      <c r="BG827" s="300"/>
      <c r="BH827" s="300"/>
      <c r="BI827" s="299"/>
      <c r="BJ827" s="246"/>
      <c r="BK827" s="255"/>
      <c r="BL827" s="213"/>
      <c r="BM827" s="213"/>
      <c r="BN827" s="322"/>
      <c r="BO827" s="321"/>
      <c r="BY827" s="254"/>
      <c r="DN827" s="284"/>
      <c r="DO827" s="283"/>
      <c r="DP827" s="278"/>
      <c r="DQ827" s="282"/>
      <c r="DR827" s="281"/>
      <c r="DS827" s="280"/>
      <c r="DT827" s="279"/>
      <c r="DU827" s="278"/>
      <c r="DV827" s="194"/>
    </row>
    <row r="828" spans="1:126" ht="18.75">
      <c r="A828" s="322"/>
      <c r="B828" s="226" t="s">
        <v>9692</v>
      </c>
      <c r="C828" s="226" t="s">
        <v>9691</v>
      </c>
      <c r="D828" s="225" t="s">
        <v>9690</v>
      </c>
      <c r="E828" s="224" t="str">
        <f t="shared" si="72"/>
        <v>733000</v>
      </c>
      <c r="F828" s="322" t="s">
        <v>1839</v>
      </c>
      <c r="G828" s="220" t="s">
        <v>9689</v>
      </c>
      <c r="H828" s="223" t="s">
        <v>9688</v>
      </c>
      <c r="I828" s="223"/>
      <c r="J828" s="225">
        <v>1</v>
      </c>
      <c r="K828" s="302">
        <v>14000</v>
      </c>
      <c r="L828" s="232">
        <f t="shared" si="71"/>
        <v>15400.000000000002</v>
      </c>
      <c r="M828" s="351" t="s">
        <v>1434</v>
      </c>
      <c r="N828" s="229"/>
      <c r="O828" s="229"/>
      <c r="P828" s="245"/>
      <c r="Q828" s="312"/>
      <c r="R828" s="382"/>
      <c r="S828" s="242"/>
      <c r="T828" s="219" t="s">
        <v>5717</v>
      </c>
      <c r="U828" s="303"/>
      <c r="V828" s="303"/>
      <c r="W828" s="303"/>
      <c r="X828" s="303"/>
      <c r="Y828" s="219"/>
      <c r="Z828" s="303"/>
      <c r="AA828" s="303"/>
      <c r="AB828" s="303"/>
      <c r="AC828" s="303"/>
      <c r="AD828" s="311"/>
      <c r="AE828" s="311"/>
      <c r="AF828" s="311"/>
      <c r="AG828" s="311"/>
      <c r="AH828" s="311"/>
      <c r="AJ828" s="286"/>
      <c r="AK828" s="213"/>
      <c r="AL828" s="311"/>
      <c r="AM828" s="311"/>
      <c r="AN828" s="311"/>
      <c r="AO828" s="311"/>
      <c r="AP828" s="229"/>
      <c r="AQ828" s="310"/>
      <c r="AR828" s="207"/>
      <c r="AS828" s="207"/>
      <c r="AT828" s="207"/>
      <c r="AU828" s="207"/>
      <c r="AV828" s="207"/>
      <c r="AW828" s="207"/>
      <c r="AX828" s="207"/>
      <c r="AY828" s="207"/>
      <c r="AZ828" s="207"/>
      <c r="BA828" s="207"/>
      <c r="BB828" s="207"/>
      <c r="BC828" s="207"/>
      <c r="BD828" s="207"/>
      <c r="BE828" s="207"/>
      <c r="BF828" s="207"/>
      <c r="BG828" s="300"/>
      <c r="BH828" s="300"/>
      <c r="BI828" s="299"/>
      <c r="BJ828" s="246"/>
      <c r="BK828" s="255"/>
      <c r="BL828" s="213"/>
      <c r="BM828" s="213"/>
      <c r="BN828" s="322"/>
      <c r="BO828" s="321"/>
      <c r="BY828" s="254"/>
      <c r="DN828" s="284"/>
      <c r="DO828" s="283"/>
      <c r="DP828" s="278"/>
      <c r="DQ828" s="282"/>
      <c r="DR828" s="281"/>
      <c r="DS828" s="280"/>
      <c r="DT828" s="279"/>
      <c r="DU828" s="278"/>
      <c r="DV828" s="194"/>
    </row>
    <row r="829" spans="1:126" ht="18.75">
      <c r="A829" s="322"/>
      <c r="B829" s="226" t="s">
        <v>9687</v>
      </c>
      <c r="C829" s="226" t="s">
        <v>9686</v>
      </c>
      <c r="D829" s="225" t="s">
        <v>9685</v>
      </c>
      <c r="E829" s="224" t="str">
        <f t="shared" si="72"/>
        <v>733024</v>
      </c>
      <c r="F829" s="322" t="s">
        <v>1839</v>
      </c>
      <c r="G829" s="220" t="s">
        <v>9684</v>
      </c>
      <c r="H829" s="223" t="s">
        <v>9683</v>
      </c>
      <c r="I829" s="223"/>
      <c r="J829" s="225">
        <v>1</v>
      </c>
      <c r="K829" s="302">
        <v>14000</v>
      </c>
      <c r="L829" s="232">
        <f t="shared" si="71"/>
        <v>15400.000000000002</v>
      </c>
      <c r="M829" s="351" t="s">
        <v>1434</v>
      </c>
      <c r="N829" s="229"/>
      <c r="O829" s="229"/>
      <c r="P829" s="245"/>
      <c r="Q829" s="312"/>
      <c r="R829" s="382"/>
      <c r="S829" s="242"/>
      <c r="T829" s="618" t="s">
        <v>9682</v>
      </c>
      <c r="U829" s="303"/>
      <c r="V829" s="303"/>
      <c r="W829" s="303"/>
      <c r="X829" s="303"/>
      <c r="Y829" s="618"/>
      <c r="Z829" s="303"/>
      <c r="AA829" s="303"/>
      <c r="AB829" s="303"/>
      <c r="AC829" s="303"/>
      <c r="AD829" s="311"/>
      <c r="AE829" s="311"/>
      <c r="AF829" s="311"/>
      <c r="AG829" s="311"/>
      <c r="AH829" s="311"/>
      <c r="AJ829" s="286"/>
      <c r="AK829" s="213"/>
      <c r="AL829" s="311"/>
      <c r="AM829" s="311"/>
      <c r="AN829" s="311"/>
      <c r="AO829" s="311"/>
      <c r="AP829" s="229"/>
      <c r="AQ829" s="310"/>
      <c r="AR829" s="207"/>
      <c r="AS829" s="207"/>
      <c r="AT829" s="207"/>
      <c r="AU829" s="207"/>
      <c r="AV829" s="207"/>
      <c r="AW829" s="207"/>
      <c r="AX829" s="207"/>
      <c r="AY829" s="207"/>
      <c r="AZ829" s="207"/>
      <c r="BA829" s="207"/>
      <c r="BB829" s="207"/>
      <c r="BC829" s="207"/>
      <c r="BD829" s="207"/>
      <c r="BE829" s="207"/>
      <c r="BF829" s="207"/>
      <c r="BG829" s="300"/>
      <c r="BH829" s="300"/>
      <c r="BI829" s="299"/>
      <c r="BJ829" s="246"/>
      <c r="BK829" s="255"/>
      <c r="BL829" s="213"/>
      <c r="BM829" s="213"/>
      <c r="BN829" s="322"/>
      <c r="BO829" s="321"/>
      <c r="BY829" s="254"/>
      <c r="DN829" s="284"/>
      <c r="DO829" s="283"/>
      <c r="DP829" s="278"/>
      <c r="DQ829" s="282"/>
      <c r="DR829" s="281"/>
      <c r="DS829" s="280"/>
      <c r="DT829" s="279"/>
      <c r="DU829" s="278"/>
      <c r="DV829" s="194"/>
    </row>
    <row r="830" spans="1:126" ht="18.75">
      <c r="A830" s="322"/>
      <c r="B830" s="226" t="s">
        <v>9681</v>
      </c>
      <c r="C830" s="226" t="s">
        <v>9680</v>
      </c>
      <c r="D830" s="225" t="s">
        <v>9679</v>
      </c>
      <c r="E830" s="224" t="str">
        <f t="shared" si="72"/>
        <v>733048</v>
      </c>
      <c r="F830" s="322" t="s">
        <v>1839</v>
      </c>
      <c r="G830" s="220" t="s">
        <v>9675</v>
      </c>
      <c r="H830" s="223" t="s">
        <v>9674</v>
      </c>
      <c r="I830" s="223" t="s">
        <v>7441</v>
      </c>
      <c r="J830" s="225">
        <v>1</v>
      </c>
      <c r="K830" s="302">
        <v>14000</v>
      </c>
      <c r="L830" s="232">
        <f t="shared" si="71"/>
        <v>15400.000000000002</v>
      </c>
      <c r="M830" s="351" t="s">
        <v>1434</v>
      </c>
      <c r="N830" s="229"/>
      <c r="O830" s="229"/>
      <c r="P830" s="245"/>
      <c r="Q830" s="312"/>
      <c r="R830" s="382"/>
      <c r="S830" s="242"/>
      <c r="T830" s="219" t="s">
        <v>9001</v>
      </c>
      <c r="U830" s="303"/>
      <c r="V830" s="303"/>
      <c r="W830" s="303"/>
      <c r="X830" s="303"/>
      <c r="Y830" s="219"/>
      <c r="Z830" s="303"/>
      <c r="AA830" s="303"/>
      <c r="AB830" s="303"/>
      <c r="AC830" s="303"/>
      <c r="AD830" s="311"/>
      <c r="AE830" s="311"/>
      <c r="AF830" s="311"/>
      <c r="AG830" s="311"/>
      <c r="AH830" s="311"/>
      <c r="AJ830" s="286"/>
      <c r="AK830" s="213"/>
      <c r="AL830" s="311"/>
      <c r="AM830" s="311"/>
      <c r="AN830" s="311"/>
      <c r="AO830" s="311"/>
      <c r="AP830" s="229"/>
      <c r="AQ830" s="310"/>
      <c r="AR830" s="207"/>
      <c r="AS830" s="207"/>
      <c r="AT830" s="207"/>
      <c r="AU830" s="207"/>
      <c r="AV830" s="207"/>
      <c r="AW830" s="207"/>
      <c r="AX830" s="207"/>
      <c r="AY830" s="207"/>
      <c r="AZ830" s="207"/>
      <c r="BA830" s="207"/>
      <c r="BB830" s="207"/>
      <c r="BC830" s="207"/>
      <c r="BD830" s="207"/>
      <c r="BE830" s="207"/>
      <c r="BF830" s="207"/>
      <c r="BG830" s="300"/>
      <c r="BH830" s="300"/>
      <c r="BI830" s="299"/>
      <c r="BJ830" s="246"/>
      <c r="BK830" s="255"/>
      <c r="BL830" s="213"/>
      <c r="BM830" s="213"/>
      <c r="BN830" s="322"/>
      <c r="BO830" s="321"/>
      <c r="BY830" s="254"/>
      <c r="DN830" s="284"/>
      <c r="DO830" s="283"/>
      <c r="DP830" s="278"/>
      <c r="DQ830" s="282"/>
      <c r="DR830" s="281"/>
      <c r="DS830" s="280"/>
      <c r="DT830" s="279"/>
      <c r="DU830" s="278"/>
      <c r="DV830" s="194"/>
    </row>
    <row r="831" spans="1:126" ht="18.75">
      <c r="A831" s="322"/>
      <c r="B831" s="226" t="s">
        <v>9678</v>
      </c>
      <c r="C831" s="226" t="s">
        <v>9677</v>
      </c>
      <c r="D831" s="225" t="s">
        <v>9676</v>
      </c>
      <c r="E831" s="224" t="str">
        <f t="shared" ref="E831:E840" si="73">MID(D831,9,10)</f>
        <v>733031</v>
      </c>
      <c r="F831" s="322" t="s">
        <v>1839</v>
      </c>
      <c r="G831" s="220" t="s">
        <v>9675</v>
      </c>
      <c r="H831" s="223" t="s">
        <v>9674</v>
      </c>
      <c r="I831" s="223" t="s">
        <v>8978</v>
      </c>
      <c r="J831" s="225">
        <v>1</v>
      </c>
      <c r="K831" s="302">
        <v>14000</v>
      </c>
      <c r="L831" s="232">
        <f t="shared" si="71"/>
        <v>15400.000000000002</v>
      </c>
      <c r="M831" s="351" t="s">
        <v>1434</v>
      </c>
      <c r="N831" s="229"/>
      <c r="O831" s="229"/>
      <c r="P831" s="245"/>
      <c r="Q831" s="312"/>
      <c r="R831" s="382"/>
      <c r="S831" s="242"/>
      <c r="T831" s="219" t="s">
        <v>9001</v>
      </c>
      <c r="U831" s="303"/>
      <c r="V831" s="303"/>
      <c r="W831" s="303"/>
      <c r="X831" s="303"/>
      <c r="Y831" s="219"/>
      <c r="Z831" s="303"/>
      <c r="AA831" s="303"/>
      <c r="AB831" s="303"/>
      <c r="AC831" s="303"/>
      <c r="AD831" s="311"/>
      <c r="AE831" s="311"/>
      <c r="AF831" s="311"/>
      <c r="AG831" s="311"/>
      <c r="AH831" s="311"/>
      <c r="AJ831" s="286"/>
      <c r="AK831" s="213"/>
      <c r="AL831" s="311"/>
      <c r="AM831" s="311"/>
      <c r="AN831" s="311"/>
      <c r="AO831" s="311"/>
      <c r="AP831" s="229"/>
      <c r="AQ831" s="310"/>
      <c r="AR831" s="207"/>
      <c r="AS831" s="207"/>
      <c r="AT831" s="207"/>
      <c r="AU831" s="207"/>
      <c r="AV831" s="207"/>
      <c r="AW831" s="207"/>
      <c r="AX831" s="207"/>
      <c r="AY831" s="207"/>
      <c r="AZ831" s="207"/>
      <c r="BA831" s="207"/>
      <c r="BB831" s="207"/>
      <c r="BC831" s="207"/>
      <c r="BD831" s="207"/>
      <c r="BE831" s="207"/>
      <c r="BF831" s="207"/>
      <c r="BG831" s="300"/>
      <c r="BH831" s="300"/>
      <c r="BI831" s="299"/>
      <c r="BJ831" s="246"/>
      <c r="BK831" s="255"/>
      <c r="BL831" s="213"/>
      <c r="BM831" s="213"/>
      <c r="BN831" s="322"/>
      <c r="BO831" s="321"/>
      <c r="BY831" s="254"/>
      <c r="DN831" s="284"/>
      <c r="DO831" s="283"/>
      <c r="DP831" s="278"/>
      <c r="DQ831" s="282"/>
      <c r="DR831" s="281"/>
      <c r="DS831" s="280"/>
      <c r="DT831" s="279"/>
      <c r="DU831" s="278"/>
      <c r="DV831" s="194"/>
    </row>
    <row r="832" spans="1:126" ht="18.75">
      <c r="A832" s="322"/>
      <c r="B832" s="226" t="s">
        <v>9673</v>
      </c>
      <c r="C832" s="226" t="s">
        <v>9672</v>
      </c>
      <c r="D832" s="225" t="s">
        <v>9671</v>
      </c>
      <c r="E832" s="224" t="str">
        <f t="shared" si="73"/>
        <v>733017</v>
      </c>
      <c r="F832" s="322" t="s">
        <v>1839</v>
      </c>
      <c r="G832" s="220" t="s">
        <v>9670</v>
      </c>
      <c r="H832" s="223" t="s">
        <v>9669</v>
      </c>
      <c r="I832" s="223"/>
      <c r="J832" s="225">
        <v>1</v>
      </c>
      <c r="K832" s="302">
        <v>14000</v>
      </c>
      <c r="L832" s="232">
        <f t="shared" si="71"/>
        <v>15400.000000000002</v>
      </c>
      <c r="M832" s="351" t="s">
        <v>1434</v>
      </c>
      <c r="N832" s="229"/>
      <c r="O832" s="229"/>
      <c r="P832" s="245"/>
      <c r="Q832" s="312"/>
      <c r="R832" s="382"/>
      <c r="S832" s="242"/>
      <c r="T832" s="219" t="s">
        <v>8912</v>
      </c>
      <c r="U832" s="303"/>
      <c r="V832" s="303"/>
      <c r="W832" s="303"/>
      <c r="X832" s="303"/>
      <c r="Y832" s="219"/>
      <c r="Z832" s="303"/>
      <c r="AA832" s="303"/>
      <c r="AB832" s="303"/>
      <c r="AC832" s="303"/>
      <c r="AD832" s="311"/>
      <c r="AE832" s="311"/>
      <c r="AF832" s="311"/>
      <c r="AG832" s="311"/>
      <c r="AH832" s="311"/>
      <c r="AJ832" s="286"/>
      <c r="AK832" s="213"/>
      <c r="AL832" s="311"/>
      <c r="AM832" s="311"/>
      <c r="AN832" s="311"/>
      <c r="AO832" s="311"/>
      <c r="AP832" s="229"/>
      <c r="AQ832" s="310"/>
      <c r="AR832" s="207"/>
      <c r="AS832" s="207"/>
      <c r="AT832" s="207"/>
      <c r="AU832" s="207"/>
      <c r="AV832" s="207"/>
      <c r="AW832" s="207"/>
      <c r="AX832" s="207"/>
      <c r="AY832" s="207"/>
      <c r="AZ832" s="207"/>
      <c r="BA832" s="207"/>
      <c r="BB832" s="207"/>
      <c r="BC832" s="207"/>
      <c r="BD832" s="207"/>
      <c r="BE832" s="207"/>
      <c r="BF832" s="207"/>
      <c r="BG832" s="300"/>
      <c r="BH832" s="300"/>
      <c r="BI832" s="299"/>
      <c r="BJ832" s="246"/>
      <c r="BK832" s="255"/>
      <c r="BL832" s="213"/>
      <c r="BM832" s="213"/>
      <c r="BN832" s="322"/>
      <c r="BO832" s="321"/>
      <c r="BY832" s="254"/>
      <c r="DN832" s="284"/>
      <c r="DO832" s="283"/>
      <c r="DP832" s="278"/>
      <c r="DQ832" s="282"/>
      <c r="DR832" s="281"/>
      <c r="DS832" s="280"/>
      <c r="DT832" s="279"/>
      <c r="DU832" s="278"/>
      <c r="DV832" s="194"/>
    </row>
    <row r="833" spans="1:126" ht="18.75">
      <c r="A833" s="322"/>
      <c r="B833" s="226" t="s">
        <v>9668</v>
      </c>
      <c r="C833" s="226" t="s">
        <v>9667</v>
      </c>
      <c r="D833" s="225" t="s">
        <v>9666</v>
      </c>
      <c r="E833" s="224" t="str">
        <f t="shared" si="73"/>
        <v>732546</v>
      </c>
      <c r="F833" s="322" t="s">
        <v>6068</v>
      </c>
      <c r="G833" s="220" t="s">
        <v>9662</v>
      </c>
      <c r="H833" s="223" t="s">
        <v>9661</v>
      </c>
      <c r="I833" s="223" t="s">
        <v>7441</v>
      </c>
      <c r="J833" s="225">
        <v>1</v>
      </c>
      <c r="K833" s="302">
        <v>14000</v>
      </c>
      <c r="L833" s="232">
        <f t="shared" si="71"/>
        <v>15400.000000000002</v>
      </c>
      <c r="M833" s="351" t="s">
        <v>1434</v>
      </c>
      <c r="N833" s="229"/>
      <c r="O833" s="229"/>
      <c r="P833" s="245"/>
      <c r="Q833" s="312"/>
      <c r="R833" s="382"/>
      <c r="S833" s="242"/>
      <c r="T833" s="219" t="s">
        <v>8912</v>
      </c>
      <c r="U833" s="303"/>
      <c r="V833" s="303"/>
      <c r="W833" s="303"/>
      <c r="X833" s="303"/>
      <c r="Y833" s="219"/>
      <c r="Z833" s="303"/>
      <c r="AA833" s="303"/>
      <c r="AB833" s="303"/>
      <c r="AC833" s="303"/>
      <c r="AD833" s="311"/>
      <c r="AE833" s="311"/>
      <c r="AF833" s="311"/>
      <c r="AG833" s="311"/>
      <c r="AH833" s="311"/>
      <c r="AJ833" s="286"/>
      <c r="AK833" s="213"/>
      <c r="AL833" s="311"/>
      <c r="AM833" s="311"/>
      <c r="AN833" s="311"/>
      <c r="AO833" s="311"/>
      <c r="AP833" s="229"/>
      <c r="AQ833" s="310"/>
      <c r="AR833" s="207"/>
      <c r="AS833" s="207"/>
      <c r="AT833" s="207"/>
      <c r="AU833" s="207"/>
      <c r="AV833" s="207"/>
      <c r="AW833" s="207"/>
      <c r="AX833" s="207"/>
      <c r="AY833" s="207"/>
      <c r="AZ833" s="207"/>
      <c r="BA833" s="207"/>
      <c r="BB833" s="207"/>
      <c r="BC833" s="207"/>
      <c r="BD833" s="207"/>
      <c r="BE833" s="207"/>
      <c r="BF833" s="207"/>
      <c r="BG833" s="300"/>
      <c r="BH833" s="300"/>
      <c r="BI833" s="299"/>
      <c r="BJ833" s="246"/>
      <c r="BK833" s="255"/>
      <c r="BL833" s="213"/>
      <c r="BM833" s="213"/>
      <c r="BN833" s="322"/>
      <c r="BO833" s="321"/>
      <c r="BY833" s="254"/>
      <c r="DN833" s="284"/>
      <c r="DO833" s="283"/>
      <c r="DP833" s="278"/>
      <c r="DQ833" s="282"/>
      <c r="DR833" s="281"/>
      <c r="DS833" s="280"/>
      <c r="DT833" s="279"/>
      <c r="DU833" s="278"/>
      <c r="DV833" s="194"/>
    </row>
    <row r="834" spans="1:126" ht="18.75">
      <c r="A834" s="322"/>
      <c r="B834" s="226" t="s">
        <v>9665</v>
      </c>
      <c r="C834" s="226" t="s">
        <v>9664</v>
      </c>
      <c r="D834" s="225" t="s">
        <v>9663</v>
      </c>
      <c r="E834" s="224" t="str">
        <f t="shared" si="73"/>
        <v>732539</v>
      </c>
      <c r="F834" s="322" t="s">
        <v>6068</v>
      </c>
      <c r="G834" s="220" t="s">
        <v>9662</v>
      </c>
      <c r="H834" s="223" t="s">
        <v>9661</v>
      </c>
      <c r="I834" s="223" t="s">
        <v>8978</v>
      </c>
      <c r="J834" s="225">
        <v>1</v>
      </c>
      <c r="K834" s="302">
        <v>14000</v>
      </c>
      <c r="L834" s="232">
        <f t="shared" si="71"/>
        <v>15400.000000000002</v>
      </c>
      <c r="M834" s="351" t="s">
        <v>1434</v>
      </c>
      <c r="N834" s="229"/>
      <c r="O834" s="229"/>
      <c r="P834" s="245"/>
      <c r="Q834" s="312"/>
      <c r="R834" s="382"/>
      <c r="S834" s="242"/>
      <c r="T834" s="219" t="s">
        <v>9647</v>
      </c>
      <c r="U834" s="303"/>
      <c r="V834" s="303"/>
      <c r="W834" s="303"/>
      <c r="X834" s="303"/>
      <c r="Y834" s="219"/>
      <c r="Z834" s="303"/>
      <c r="AA834" s="303"/>
      <c r="AB834" s="303"/>
      <c r="AC834" s="303"/>
      <c r="AD834" s="311"/>
      <c r="AE834" s="311"/>
      <c r="AF834" s="311"/>
      <c r="AG834" s="311"/>
      <c r="AH834" s="311"/>
      <c r="AJ834" s="286"/>
      <c r="AK834" s="213"/>
      <c r="AL834" s="311"/>
      <c r="AM834" s="311"/>
      <c r="AN834" s="311"/>
      <c r="AO834" s="311"/>
      <c r="AP834" s="229"/>
      <c r="AQ834" s="310"/>
      <c r="AR834" s="207"/>
      <c r="AS834" s="207"/>
      <c r="AT834" s="207"/>
      <c r="AU834" s="207"/>
      <c r="AV834" s="207"/>
      <c r="AW834" s="207"/>
      <c r="AX834" s="207"/>
      <c r="AY834" s="207"/>
      <c r="AZ834" s="207"/>
      <c r="BA834" s="207"/>
      <c r="BB834" s="207"/>
      <c r="BC834" s="207"/>
      <c r="BD834" s="207"/>
      <c r="BE834" s="207"/>
      <c r="BF834" s="207"/>
      <c r="BG834" s="300"/>
      <c r="BH834" s="300"/>
      <c r="BI834" s="299"/>
      <c r="BJ834" s="246"/>
      <c r="BK834" s="255"/>
      <c r="BL834" s="213"/>
      <c r="BM834" s="213"/>
      <c r="BN834" s="322"/>
      <c r="BO834" s="321"/>
      <c r="BY834" s="254"/>
      <c r="DN834" s="284"/>
      <c r="DO834" s="283"/>
      <c r="DP834" s="278"/>
      <c r="DQ834" s="282"/>
      <c r="DR834" s="281"/>
      <c r="DS834" s="280"/>
      <c r="DT834" s="279"/>
      <c r="DU834" s="278"/>
      <c r="DV834" s="194"/>
    </row>
    <row r="835" spans="1:126" ht="18.75">
      <c r="A835" s="322"/>
      <c r="B835" s="226" t="s">
        <v>9660</v>
      </c>
      <c r="C835" s="226" t="s">
        <v>9659</v>
      </c>
      <c r="D835" s="225" t="s">
        <v>9658</v>
      </c>
      <c r="E835" s="224" t="str">
        <f t="shared" si="73"/>
        <v>732461</v>
      </c>
      <c r="F835" s="322" t="s">
        <v>6068</v>
      </c>
      <c r="G835" s="220" t="s">
        <v>9657</v>
      </c>
      <c r="H835" s="223" t="s">
        <v>9652</v>
      </c>
      <c r="I835" s="223" t="s">
        <v>7680</v>
      </c>
      <c r="J835" s="225">
        <v>1</v>
      </c>
      <c r="K835" s="302">
        <v>14000</v>
      </c>
      <c r="L835" s="232">
        <f t="shared" si="71"/>
        <v>15400.000000000002</v>
      </c>
      <c r="M835" s="351" t="s">
        <v>1434</v>
      </c>
      <c r="N835" s="229"/>
      <c r="O835" s="229"/>
      <c r="P835" s="245"/>
      <c r="Q835" s="312"/>
      <c r="R835" s="382"/>
      <c r="S835" s="242"/>
      <c r="T835" s="219" t="s">
        <v>9647</v>
      </c>
      <c r="U835" s="303"/>
      <c r="V835" s="303"/>
      <c r="W835" s="303"/>
      <c r="X835" s="303"/>
      <c r="Y835" s="219"/>
      <c r="Z835" s="303"/>
      <c r="AA835" s="303"/>
      <c r="AB835" s="303"/>
      <c r="AC835" s="303"/>
      <c r="AD835" s="311"/>
      <c r="AE835" s="311"/>
      <c r="AF835" s="311"/>
      <c r="AG835" s="311"/>
      <c r="AH835" s="311"/>
      <c r="AJ835" s="286"/>
      <c r="AK835" s="213"/>
      <c r="AL835" s="311"/>
      <c r="AM835" s="311"/>
      <c r="AN835" s="311"/>
      <c r="AO835" s="311"/>
      <c r="AP835" s="229"/>
      <c r="AQ835" s="310"/>
      <c r="AR835" s="207"/>
      <c r="AS835" s="207"/>
      <c r="AT835" s="207"/>
      <c r="AU835" s="207"/>
      <c r="AV835" s="207"/>
      <c r="AW835" s="207"/>
      <c r="AX835" s="207"/>
      <c r="AY835" s="207"/>
      <c r="AZ835" s="207"/>
      <c r="BA835" s="207"/>
      <c r="BB835" s="207"/>
      <c r="BC835" s="207"/>
      <c r="BD835" s="207"/>
      <c r="BE835" s="207"/>
      <c r="BF835" s="207"/>
      <c r="BG835" s="300"/>
      <c r="BH835" s="300"/>
      <c r="BI835" s="299"/>
      <c r="BJ835" s="246"/>
      <c r="BK835" s="255"/>
      <c r="BL835" s="213"/>
      <c r="BM835" s="213"/>
      <c r="BN835" s="322"/>
      <c r="BO835" s="321"/>
      <c r="BY835" s="254"/>
      <c r="DN835" s="284"/>
      <c r="DO835" s="283"/>
      <c r="DP835" s="278"/>
      <c r="DQ835" s="282"/>
      <c r="DR835" s="281"/>
      <c r="DS835" s="280"/>
      <c r="DT835" s="279"/>
      <c r="DU835" s="278"/>
      <c r="DV835" s="194"/>
    </row>
    <row r="836" spans="1:126" ht="18.75">
      <c r="A836" s="322"/>
      <c r="B836" s="226" t="s">
        <v>9656</v>
      </c>
      <c r="C836" s="226" t="s">
        <v>9655</v>
      </c>
      <c r="D836" s="225" t="s">
        <v>9654</v>
      </c>
      <c r="E836" s="224" t="str">
        <f t="shared" si="73"/>
        <v>732508</v>
      </c>
      <c r="F836" s="322" t="s">
        <v>6068</v>
      </c>
      <c r="G836" s="220" t="s">
        <v>9653</v>
      </c>
      <c r="H836" s="223" t="s">
        <v>9652</v>
      </c>
      <c r="I836" s="223" t="s">
        <v>7680</v>
      </c>
      <c r="J836" s="225">
        <v>1</v>
      </c>
      <c r="K836" s="302">
        <v>14000</v>
      </c>
      <c r="L836" s="232">
        <f t="shared" si="71"/>
        <v>15400.000000000002</v>
      </c>
      <c r="M836" s="351" t="s">
        <v>1434</v>
      </c>
      <c r="N836" s="229"/>
      <c r="O836" s="229"/>
      <c r="P836" s="245"/>
      <c r="Q836" s="312"/>
      <c r="R836" s="382"/>
      <c r="S836" s="242"/>
      <c r="T836" s="219" t="s">
        <v>9647</v>
      </c>
      <c r="U836" s="303"/>
      <c r="V836" s="303"/>
      <c r="W836" s="303"/>
      <c r="X836" s="303"/>
      <c r="Y836" s="219"/>
      <c r="Z836" s="303"/>
      <c r="AA836" s="303"/>
      <c r="AB836" s="303"/>
      <c r="AC836" s="303"/>
      <c r="AD836" s="311"/>
      <c r="AE836" s="311"/>
      <c r="AF836" s="311"/>
      <c r="AG836" s="311"/>
      <c r="AH836" s="311"/>
      <c r="AJ836" s="286"/>
      <c r="AK836" s="213"/>
      <c r="AL836" s="311"/>
      <c r="AM836" s="311"/>
      <c r="AN836" s="311"/>
      <c r="AO836" s="311"/>
      <c r="AP836" s="229"/>
      <c r="AQ836" s="310"/>
      <c r="AR836" s="207"/>
      <c r="AS836" s="207"/>
      <c r="AT836" s="207"/>
      <c r="AU836" s="207"/>
      <c r="AV836" s="207"/>
      <c r="AW836" s="207"/>
      <c r="AX836" s="207"/>
      <c r="AY836" s="207"/>
      <c r="AZ836" s="207"/>
      <c r="BA836" s="207"/>
      <c r="BB836" s="207"/>
      <c r="BC836" s="207"/>
      <c r="BD836" s="207"/>
      <c r="BE836" s="207"/>
      <c r="BF836" s="207"/>
      <c r="BG836" s="300"/>
      <c r="BH836" s="300"/>
      <c r="BI836" s="299"/>
      <c r="BJ836" s="246"/>
      <c r="BK836" s="255"/>
      <c r="BL836" s="213"/>
      <c r="BM836" s="213"/>
      <c r="BN836" s="322"/>
      <c r="BO836" s="321"/>
      <c r="BY836" s="254"/>
      <c r="DN836" s="284"/>
      <c r="DO836" s="283"/>
      <c r="DP836" s="278"/>
      <c r="DQ836" s="282"/>
      <c r="DR836" s="281"/>
      <c r="DS836" s="280"/>
      <c r="DT836" s="279"/>
      <c r="DU836" s="278"/>
      <c r="DV836" s="194"/>
    </row>
    <row r="837" spans="1:126" ht="18.75">
      <c r="A837" s="322"/>
      <c r="B837" s="226" t="s">
        <v>9651</v>
      </c>
      <c r="C837" s="226" t="s">
        <v>9650</v>
      </c>
      <c r="D837" s="225" t="s">
        <v>9649</v>
      </c>
      <c r="E837" s="224" t="str">
        <f t="shared" si="73"/>
        <v>732355</v>
      </c>
      <c r="F837" s="322" t="s">
        <v>6068</v>
      </c>
      <c r="G837" s="220" t="s">
        <v>9648</v>
      </c>
      <c r="H837" s="223" t="s">
        <v>9637</v>
      </c>
      <c r="I837" s="223" t="s">
        <v>8908</v>
      </c>
      <c r="J837" s="225">
        <v>1</v>
      </c>
      <c r="K837" s="302">
        <v>14000</v>
      </c>
      <c r="L837" s="232">
        <f t="shared" si="71"/>
        <v>15400.000000000002</v>
      </c>
      <c r="M837" s="351" t="s">
        <v>1434</v>
      </c>
      <c r="N837" s="229"/>
      <c r="O837" s="229"/>
      <c r="P837" s="245"/>
      <c r="Q837" s="312"/>
      <c r="R837" s="382"/>
      <c r="S837" s="242"/>
      <c r="T837" s="219" t="s">
        <v>9647</v>
      </c>
      <c r="U837" s="303"/>
      <c r="V837" s="303"/>
      <c r="W837" s="303"/>
      <c r="X837" s="303"/>
      <c r="Y837" s="219"/>
      <c r="Z837" s="303"/>
      <c r="AA837" s="303"/>
      <c r="AB837" s="303"/>
      <c r="AC837" s="303"/>
      <c r="AD837" s="311"/>
      <c r="AE837" s="311"/>
      <c r="AF837" s="311"/>
      <c r="AG837" s="311"/>
      <c r="AH837" s="311"/>
      <c r="AJ837" s="286"/>
      <c r="AK837" s="213"/>
      <c r="AL837" s="311"/>
      <c r="AM837" s="311"/>
      <c r="AN837" s="311"/>
      <c r="AO837" s="311"/>
      <c r="AP837" s="229"/>
      <c r="AQ837" s="310"/>
      <c r="AR837" s="207"/>
      <c r="AS837" s="207"/>
      <c r="AT837" s="207"/>
      <c r="AU837" s="207"/>
      <c r="AV837" s="207"/>
      <c r="AW837" s="207"/>
      <c r="AX837" s="207"/>
      <c r="AY837" s="207"/>
      <c r="AZ837" s="207"/>
      <c r="BA837" s="207"/>
      <c r="BB837" s="207"/>
      <c r="BC837" s="207"/>
      <c r="BD837" s="207"/>
      <c r="BE837" s="207"/>
      <c r="BF837" s="207"/>
      <c r="BG837" s="300"/>
      <c r="BH837" s="300"/>
      <c r="BI837" s="299"/>
      <c r="BJ837" s="246"/>
      <c r="BK837" s="255"/>
      <c r="BL837" s="213"/>
      <c r="BM837" s="213"/>
      <c r="BN837" s="322"/>
      <c r="BO837" s="321"/>
      <c r="BY837" s="254"/>
      <c r="DN837" s="284"/>
      <c r="DO837" s="283"/>
      <c r="DP837" s="278"/>
      <c r="DQ837" s="282"/>
      <c r="DR837" s="281"/>
      <c r="DS837" s="280"/>
      <c r="DT837" s="279"/>
      <c r="DU837" s="278"/>
      <c r="DV837" s="194"/>
    </row>
    <row r="838" spans="1:126" ht="18.75">
      <c r="A838" s="322"/>
      <c r="B838" s="226" t="s">
        <v>9646</v>
      </c>
      <c r="C838" s="226" t="s">
        <v>9645</v>
      </c>
      <c r="D838" s="225" t="s">
        <v>9644</v>
      </c>
      <c r="E838" s="224" t="str">
        <f t="shared" si="73"/>
        <v>732362</v>
      </c>
      <c r="F838" s="322" t="s">
        <v>6068</v>
      </c>
      <c r="G838" s="220" t="s">
        <v>9643</v>
      </c>
      <c r="H838" s="223" t="s">
        <v>9642</v>
      </c>
      <c r="I838" s="223" t="s">
        <v>8908</v>
      </c>
      <c r="J838" s="225">
        <v>1</v>
      </c>
      <c r="K838" s="302">
        <v>14000</v>
      </c>
      <c r="L838" s="232">
        <f t="shared" si="71"/>
        <v>15400.000000000002</v>
      </c>
      <c r="M838" s="351" t="s">
        <v>1434</v>
      </c>
      <c r="N838" s="229"/>
      <c r="O838" s="229"/>
      <c r="P838" s="245"/>
      <c r="Q838" s="312"/>
      <c r="R838" s="382"/>
      <c r="S838" s="242"/>
      <c r="T838" s="219" t="s">
        <v>8912</v>
      </c>
      <c r="U838" s="303"/>
      <c r="V838" s="303"/>
      <c r="W838" s="303"/>
      <c r="X838" s="303"/>
      <c r="Y838" s="219"/>
      <c r="Z838" s="303"/>
      <c r="AA838" s="303"/>
      <c r="AB838" s="303"/>
      <c r="AC838" s="303"/>
      <c r="AD838" s="311"/>
      <c r="AE838" s="311"/>
      <c r="AF838" s="311"/>
      <c r="AG838" s="311"/>
      <c r="AH838" s="311"/>
      <c r="AJ838" s="286"/>
      <c r="AK838" s="213"/>
      <c r="AL838" s="311"/>
      <c r="AM838" s="311"/>
      <c r="AN838" s="311"/>
      <c r="AO838" s="311"/>
      <c r="AP838" s="229"/>
      <c r="AQ838" s="310"/>
      <c r="AR838" s="207"/>
      <c r="AS838" s="207"/>
      <c r="AT838" s="207"/>
      <c r="AU838" s="207"/>
      <c r="AV838" s="207"/>
      <c r="AW838" s="207"/>
      <c r="AX838" s="207"/>
      <c r="AY838" s="207"/>
      <c r="AZ838" s="207"/>
      <c r="BA838" s="207"/>
      <c r="BB838" s="207"/>
      <c r="BC838" s="207"/>
      <c r="BD838" s="207"/>
      <c r="BE838" s="207"/>
      <c r="BF838" s="207"/>
      <c r="BG838" s="300"/>
      <c r="BH838" s="300"/>
      <c r="BI838" s="299"/>
      <c r="BJ838" s="246"/>
      <c r="BK838" s="255"/>
      <c r="BL838" s="213"/>
      <c r="BM838" s="213"/>
      <c r="BN838" s="322"/>
      <c r="BO838" s="321"/>
      <c r="BY838" s="254"/>
      <c r="DN838" s="284"/>
      <c r="DO838" s="283"/>
      <c r="DP838" s="278"/>
      <c r="DQ838" s="282"/>
      <c r="DR838" s="281"/>
      <c r="DS838" s="280"/>
      <c r="DT838" s="279"/>
      <c r="DU838" s="278"/>
      <c r="DV838" s="194"/>
    </row>
    <row r="839" spans="1:126" ht="18.75">
      <c r="A839" s="322"/>
      <c r="B839" s="226" t="s">
        <v>9641</v>
      </c>
      <c r="C839" s="226" t="s">
        <v>9640</v>
      </c>
      <c r="D839" s="225" t="s">
        <v>9639</v>
      </c>
      <c r="E839" s="224" t="str">
        <f t="shared" si="73"/>
        <v>732379</v>
      </c>
      <c r="F839" s="322" t="s">
        <v>6068</v>
      </c>
      <c r="G839" s="220" t="s">
        <v>9638</v>
      </c>
      <c r="H839" s="223" t="s">
        <v>9637</v>
      </c>
      <c r="I839" s="223" t="s">
        <v>8908</v>
      </c>
      <c r="J839" s="225">
        <v>1</v>
      </c>
      <c r="K839" s="302">
        <v>14000</v>
      </c>
      <c r="L839" s="232">
        <f t="shared" si="71"/>
        <v>15400.000000000002</v>
      </c>
      <c r="M839" s="351" t="s">
        <v>1434</v>
      </c>
      <c r="N839" s="229"/>
      <c r="O839" s="229"/>
      <c r="P839" s="245"/>
      <c r="Q839" s="312"/>
      <c r="R839" s="382"/>
      <c r="S839" s="242"/>
      <c r="T839" s="219" t="s">
        <v>8912</v>
      </c>
      <c r="U839" s="303"/>
      <c r="V839" s="303"/>
      <c r="W839" s="303"/>
      <c r="X839" s="303"/>
      <c r="Y839" s="219"/>
      <c r="Z839" s="303"/>
      <c r="AA839" s="303"/>
      <c r="AB839" s="303"/>
      <c r="AC839" s="303"/>
      <c r="AD839" s="311"/>
      <c r="AE839" s="311"/>
      <c r="AF839" s="311"/>
      <c r="AG839" s="311"/>
      <c r="AH839" s="311"/>
      <c r="AJ839" s="286"/>
      <c r="AK839" s="213"/>
      <c r="AL839" s="311"/>
      <c r="AM839" s="311"/>
      <c r="AN839" s="311"/>
      <c r="AO839" s="311"/>
      <c r="AP839" s="229"/>
      <c r="AQ839" s="310"/>
      <c r="AR839" s="207"/>
      <c r="AS839" s="207"/>
      <c r="AT839" s="207"/>
      <c r="AU839" s="207"/>
      <c r="AV839" s="207"/>
      <c r="AW839" s="207"/>
      <c r="AX839" s="207"/>
      <c r="AY839" s="207"/>
      <c r="AZ839" s="207"/>
      <c r="BA839" s="207"/>
      <c r="BB839" s="207"/>
      <c r="BC839" s="207"/>
      <c r="BD839" s="207"/>
      <c r="BE839" s="207"/>
      <c r="BF839" s="207"/>
      <c r="BG839" s="300"/>
      <c r="BH839" s="300"/>
      <c r="BI839" s="299"/>
      <c r="BJ839" s="246"/>
      <c r="BK839" s="255"/>
      <c r="BL839" s="213"/>
      <c r="BM839" s="213"/>
      <c r="BN839" s="322"/>
      <c r="BO839" s="321"/>
      <c r="BY839" s="254"/>
      <c r="DN839" s="284"/>
      <c r="DO839" s="283"/>
      <c r="DP839" s="278"/>
      <c r="DQ839" s="282"/>
      <c r="DR839" s="281"/>
      <c r="DS839" s="280"/>
      <c r="DT839" s="279"/>
      <c r="DU839" s="278"/>
      <c r="DV839" s="194"/>
    </row>
    <row r="840" spans="1:126" ht="18.75">
      <c r="A840" s="322"/>
      <c r="B840" s="226" t="s">
        <v>9636</v>
      </c>
      <c r="C840" s="226" t="s">
        <v>9635</v>
      </c>
      <c r="D840" s="225" t="s">
        <v>9634</v>
      </c>
      <c r="E840" s="224" t="str">
        <f t="shared" si="73"/>
        <v>732386</v>
      </c>
      <c r="F840" s="322" t="s">
        <v>6068</v>
      </c>
      <c r="G840" s="220" t="s">
        <v>9633</v>
      </c>
      <c r="H840" s="223" t="s">
        <v>9632</v>
      </c>
      <c r="I840" s="223" t="s">
        <v>8908</v>
      </c>
      <c r="J840" s="225">
        <v>1</v>
      </c>
      <c r="K840" s="302">
        <v>14000</v>
      </c>
      <c r="L840" s="232">
        <f t="shared" si="71"/>
        <v>15400.000000000002</v>
      </c>
      <c r="M840" s="351" t="s">
        <v>1434</v>
      </c>
      <c r="N840" s="229"/>
      <c r="O840" s="229"/>
      <c r="P840" s="245"/>
      <c r="Q840" s="312"/>
      <c r="R840" s="382"/>
      <c r="S840" s="242"/>
      <c r="T840" s="219" t="s">
        <v>8912</v>
      </c>
      <c r="U840" s="303"/>
      <c r="V840" s="303"/>
      <c r="W840" s="303"/>
      <c r="X840" s="303"/>
      <c r="Y840" s="219"/>
      <c r="Z840" s="303"/>
      <c r="AA840" s="303"/>
      <c r="AB840" s="303"/>
      <c r="AC840" s="303"/>
      <c r="AD840" s="311"/>
      <c r="AE840" s="311"/>
      <c r="AF840" s="311"/>
      <c r="AG840" s="311"/>
      <c r="AH840" s="311"/>
      <c r="AJ840" s="286"/>
      <c r="AK840" s="213"/>
      <c r="AL840" s="311"/>
      <c r="AM840" s="311"/>
      <c r="AN840" s="311"/>
      <c r="AO840" s="311"/>
      <c r="AP840" s="229"/>
      <c r="AQ840" s="310"/>
      <c r="AR840" s="207"/>
      <c r="AS840" s="207"/>
      <c r="AT840" s="207"/>
      <c r="AU840" s="207"/>
      <c r="AV840" s="207"/>
      <c r="AW840" s="207"/>
      <c r="AX840" s="207"/>
      <c r="AY840" s="207"/>
      <c r="AZ840" s="207"/>
      <c r="BA840" s="207"/>
      <c r="BB840" s="207"/>
      <c r="BC840" s="207"/>
      <c r="BD840" s="207"/>
      <c r="BE840" s="207"/>
      <c r="BF840" s="207"/>
      <c r="BG840" s="300"/>
      <c r="BH840" s="300"/>
      <c r="BI840" s="299"/>
      <c r="BJ840" s="246"/>
      <c r="BK840" s="255"/>
      <c r="BL840" s="213"/>
      <c r="BM840" s="213"/>
      <c r="BN840" s="322"/>
      <c r="BO840" s="321"/>
      <c r="BY840" s="254"/>
      <c r="DN840" s="284"/>
      <c r="DO840" s="283"/>
      <c r="DP840" s="278"/>
      <c r="DQ840" s="282"/>
      <c r="DR840" s="281"/>
      <c r="DS840" s="280"/>
      <c r="DT840" s="279"/>
      <c r="DU840" s="278"/>
      <c r="DV840" s="194"/>
    </row>
    <row r="841" spans="1:126" ht="18.75">
      <c r="A841" s="433" t="s">
        <v>6249</v>
      </c>
      <c r="B841" s="432" t="s">
        <v>9631</v>
      </c>
      <c r="C841" s="431" t="s">
        <v>9630</v>
      </c>
      <c r="D841" s="430" t="s">
        <v>9629</v>
      </c>
      <c r="E841" s="429" t="str">
        <f>MID(D841,8,10)</f>
        <v>440901</v>
      </c>
      <c r="F841" s="433" t="s">
        <v>6250</v>
      </c>
      <c r="G841" s="428" t="s">
        <v>9628</v>
      </c>
      <c r="H841" s="223" t="s">
        <v>9627</v>
      </c>
      <c r="I841" s="219" t="s">
        <v>2956</v>
      </c>
      <c r="J841" s="222">
        <v>1</v>
      </c>
      <c r="K841" s="212">
        <v>14000</v>
      </c>
      <c r="L841" s="232">
        <f t="shared" si="71"/>
        <v>15400.000000000002</v>
      </c>
      <c r="M841" s="262" t="s">
        <v>1671</v>
      </c>
      <c r="O841" s="219"/>
      <c r="P841" s="245"/>
      <c r="Q841" s="244"/>
      <c r="R841" s="416">
        <v>1100</v>
      </c>
      <c r="S841" s="242">
        <v>1100</v>
      </c>
      <c r="T841" s="219" t="s">
        <v>3191</v>
      </c>
      <c r="U841" s="248">
        <f>VLOOKUP(T841,'[1]段ボール 送料'!$H$16:$X$1013,16,FALSE)</f>
        <v>1130</v>
      </c>
      <c r="V841" s="248">
        <f>VLOOKUP(T841,'[1]段ボール 送料'!$H$16:$X$1013,13,FALSE)</f>
        <v>265</v>
      </c>
      <c r="W841" s="248">
        <f>VLOOKUP(T841,'[1]段ボール 送料'!$H$16:$X$1013,14,FALSE)</f>
        <v>265</v>
      </c>
      <c r="X841" s="248">
        <f>VLOOKUP(T841,'[1]段ボール 送料'!$H$16:$X$1013,15,FALSE)</f>
        <v>600</v>
      </c>
      <c r="Y841" s="219"/>
      <c r="Z841" s="287"/>
      <c r="AA841" s="287"/>
      <c r="AB841" s="287"/>
      <c r="AC841" s="287"/>
      <c r="AD841" s="211"/>
      <c r="AE841" s="211"/>
      <c r="AF841" s="211"/>
      <c r="AG841" s="211"/>
      <c r="AH841" s="211"/>
      <c r="AI841" s="213" t="s">
        <v>2720</v>
      </c>
      <c r="AJ841" s="392" t="s">
        <v>2543</v>
      </c>
      <c r="AK841" s="228" t="s">
        <v>2542</v>
      </c>
      <c r="AL841" s="211">
        <v>3051</v>
      </c>
      <c r="AM841" s="211">
        <f>AN841+AO841</f>
        <v>1318</v>
      </c>
      <c r="AN841" s="337">
        <f>VLOOKUP(T841,'[1]段ボール 送料'!$H$16:$X$1013,6,FALSE)</f>
        <v>138</v>
      </c>
      <c r="AO841" s="337">
        <f>VLOOKUP(T841,'[1]段ボール 送料'!$H$16:$X$1013,17,FALSE)</f>
        <v>1180</v>
      </c>
      <c r="AP841" s="229" t="s">
        <v>6243</v>
      </c>
      <c r="AQ841" s="444">
        <v>1</v>
      </c>
      <c r="AR841" s="207"/>
      <c r="AS841" s="207"/>
      <c r="AT841" s="207"/>
      <c r="AU841" s="359">
        <f>S841</f>
        <v>1100</v>
      </c>
      <c r="AV841" s="248">
        <f>VLOOKUP(T841,'[1]段ボール 送料'!$H$16:$X$1013,11,FALSE)</f>
        <v>490</v>
      </c>
      <c r="AW841" s="248"/>
      <c r="AX841" s="207"/>
      <c r="AY841" s="247">
        <f>SUBTOTAL(9,AV841:AX841)</f>
        <v>490</v>
      </c>
      <c r="AZ841" s="247">
        <f t="shared" ref="AZ841:BC842" si="74">AR841+AV841</f>
        <v>490</v>
      </c>
      <c r="BA841" s="247">
        <f t="shared" si="74"/>
        <v>0</v>
      </c>
      <c r="BB841" s="247">
        <f t="shared" si="74"/>
        <v>0</v>
      </c>
      <c r="BC841" s="359">
        <f t="shared" si="74"/>
        <v>1590</v>
      </c>
      <c r="BD841" s="207"/>
      <c r="BE841" s="207"/>
      <c r="BF841" s="207"/>
      <c r="BG841" s="228"/>
      <c r="BH841" s="228"/>
      <c r="BI841" s="228"/>
      <c r="BJ841" s="246"/>
      <c r="BK841" s="208" t="s">
        <v>2953</v>
      </c>
      <c r="BL841" s="228"/>
      <c r="BM841" s="228"/>
      <c r="BQ841" s="205">
        <v>14000</v>
      </c>
      <c r="BR841" s="204">
        <v>15400.000000000002</v>
      </c>
      <c r="BS841" s="204">
        <v>45444</v>
      </c>
      <c r="CW841" s="200" t="s">
        <v>1769</v>
      </c>
      <c r="DN841" s="284"/>
      <c r="DO841" s="283"/>
      <c r="DP841" s="278"/>
      <c r="DQ841" s="278"/>
      <c r="DR841" s="281"/>
      <c r="DS841" s="280"/>
      <c r="DT841" s="280"/>
      <c r="DU841" s="278"/>
    </row>
    <row r="842" spans="1:126" ht="18.75">
      <c r="A842" s="207" t="s">
        <v>6756</v>
      </c>
      <c r="B842" s="227" t="s">
        <v>111</v>
      </c>
      <c r="C842" s="226" t="s">
        <v>9626</v>
      </c>
      <c r="D842" s="472" t="s">
        <v>112</v>
      </c>
      <c r="E842" s="224" t="str">
        <f>MID(D842,8,10)</f>
        <v>436867</v>
      </c>
      <c r="F842" s="207" t="s">
        <v>101</v>
      </c>
      <c r="G842" s="220" t="s">
        <v>113</v>
      </c>
      <c r="H842" s="223" t="s">
        <v>9625</v>
      </c>
      <c r="I842" s="306" t="s">
        <v>39</v>
      </c>
      <c r="J842" s="225">
        <v>1</v>
      </c>
      <c r="K842" s="277">
        <v>14000</v>
      </c>
      <c r="L842" s="232">
        <f t="shared" si="71"/>
        <v>15400.000000000002</v>
      </c>
      <c r="M842" s="262" t="s">
        <v>1671</v>
      </c>
      <c r="N842" s="290"/>
      <c r="O842" s="290"/>
      <c r="P842" s="251">
        <v>45444</v>
      </c>
      <c r="Q842" s="244">
        <v>13000</v>
      </c>
      <c r="R842" s="272">
        <v>1700</v>
      </c>
      <c r="S842" s="242">
        <v>1700</v>
      </c>
      <c r="T842" s="219" t="s">
        <v>4683</v>
      </c>
      <c r="U842" s="248">
        <f>VLOOKUP(T842,'[1]段ボール 送料'!$H$16:$X$1013,16,FALSE)</f>
        <v>1130</v>
      </c>
      <c r="V842" s="248">
        <f>VLOOKUP(T842,'[1]段ボール 送料'!$H$16:$X$1013,13,FALSE)</f>
        <v>265</v>
      </c>
      <c r="W842" s="248">
        <f>VLOOKUP(T842,'[1]段ボール 送料'!$H$16:$X$1013,14,FALSE)</f>
        <v>265</v>
      </c>
      <c r="X842" s="248">
        <f>VLOOKUP(T842,'[1]段ボール 送料'!$H$16:$X$1013,15,FALSE)</f>
        <v>600</v>
      </c>
      <c r="Y842" s="219"/>
      <c r="Z842" s="248"/>
      <c r="AA842" s="248"/>
      <c r="AB842" s="248"/>
      <c r="AC842" s="248"/>
      <c r="AD842" s="372"/>
      <c r="AE842" s="372"/>
      <c r="AF842" s="372"/>
      <c r="AG842" s="372"/>
      <c r="AH842" s="372"/>
      <c r="AI842" s="228" t="s">
        <v>2720</v>
      </c>
      <c r="AJ842" s="286" t="s">
        <v>2543</v>
      </c>
      <c r="AK842" s="228" t="s">
        <v>2542</v>
      </c>
      <c r="AL842" s="372">
        <v>3583</v>
      </c>
      <c r="AM842" s="372"/>
      <c r="AN842" s="372"/>
      <c r="AO842" s="372"/>
      <c r="AP842" s="229"/>
      <c r="AQ842" s="444">
        <v>1</v>
      </c>
      <c r="AR842" s="207"/>
      <c r="AS842" s="207"/>
      <c r="AT842" s="207"/>
      <c r="AU842" s="359">
        <f>S842</f>
        <v>1700</v>
      </c>
      <c r="AV842" s="248">
        <f>VLOOKUP(T842,'[1]段ボール 送料'!$H$16:$X$1013,11,FALSE)</f>
        <v>490</v>
      </c>
      <c r="AW842" s="248"/>
      <c r="AX842" s="207"/>
      <c r="AY842" s="247">
        <f>SUBTOTAL(9,AV842:AX842)</f>
        <v>490</v>
      </c>
      <c r="AZ842" s="247">
        <f t="shared" si="74"/>
        <v>490</v>
      </c>
      <c r="BA842" s="247">
        <f t="shared" si="74"/>
        <v>0</v>
      </c>
      <c r="BB842" s="247">
        <f t="shared" si="74"/>
        <v>0</v>
      </c>
      <c r="BC842" s="359">
        <f t="shared" si="74"/>
        <v>2190</v>
      </c>
      <c r="BD842" s="207"/>
      <c r="BE842" s="207"/>
      <c r="BF842" s="207"/>
      <c r="BG842" s="228"/>
      <c r="BH842" s="228"/>
      <c r="BI842" s="228"/>
      <c r="BJ842" s="246"/>
      <c r="BK842" s="255" t="s">
        <v>4411</v>
      </c>
      <c r="BL842" s="228" t="s">
        <v>1703</v>
      </c>
      <c r="BM842" s="228" t="s">
        <v>1703</v>
      </c>
      <c r="BQ842" s="205" t="s">
        <v>1701</v>
      </c>
      <c r="BY842" s="254"/>
      <c r="DN842" s="284">
        <v>14000</v>
      </c>
      <c r="DO842" s="283">
        <f>DN842*110%</f>
        <v>15400.000000000002</v>
      </c>
      <c r="DP842" s="349">
        <v>45444</v>
      </c>
      <c r="DQ842" s="282"/>
      <c r="DR842" s="281"/>
      <c r="DS842" s="280"/>
      <c r="DT842" s="279"/>
      <c r="DU842" s="348"/>
      <c r="DV842" s="194"/>
    </row>
    <row r="843" spans="1:126" ht="18.75">
      <c r="A843" s="322"/>
      <c r="B843" s="226" t="s">
        <v>9624</v>
      </c>
      <c r="C843" s="226" t="s">
        <v>9623</v>
      </c>
      <c r="D843" s="225" t="s">
        <v>9622</v>
      </c>
      <c r="E843" s="224" t="str">
        <f t="shared" ref="E843:E854" si="75">MID(D843,9,10)</f>
        <v>732164</v>
      </c>
      <c r="F843" s="322" t="s">
        <v>6068</v>
      </c>
      <c r="G843" s="220" t="s">
        <v>9618</v>
      </c>
      <c r="H843" s="223" t="s">
        <v>9549</v>
      </c>
      <c r="I843" s="223" t="s">
        <v>7441</v>
      </c>
      <c r="J843" s="225">
        <v>1</v>
      </c>
      <c r="K843" s="302">
        <v>14000</v>
      </c>
      <c r="L843" s="232">
        <f t="shared" si="71"/>
        <v>15400.000000000002</v>
      </c>
      <c r="M843" s="351" t="s">
        <v>1434</v>
      </c>
      <c r="N843" s="229"/>
      <c r="O843" s="229"/>
      <c r="P843" s="245"/>
      <c r="Q843" s="312"/>
      <c r="R843" s="382"/>
      <c r="S843" s="242"/>
      <c r="T843" s="219" t="s">
        <v>8878</v>
      </c>
      <c r="U843" s="303"/>
      <c r="V843" s="303"/>
      <c r="W843" s="303"/>
      <c r="X843" s="303"/>
      <c r="Y843" s="219"/>
      <c r="Z843" s="303"/>
      <c r="AA843" s="303"/>
      <c r="AB843" s="303"/>
      <c r="AC843" s="303"/>
      <c r="AD843" s="311"/>
      <c r="AE843" s="311"/>
      <c r="AF843" s="311"/>
      <c r="AG843" s="311"/>
      <c r="AH843" s="311"/>
      <c r="AJ843" s="286"/>
      <c r="AK843" s="213"/>
      <c r="AL843" s="311"/>
      <c r="AM843" s="311"/>
      <c r="AN843" s="311"/>
      <c r="AO843" s="311"/>
      <c r="AP843" s="229"/>
      <c r="AQ843" s="310"/>
      <c r="AR843" s="207"/>
      <c r="AS843" s="207"/>
      <c r="AT843" s="207"/>
      <c r="AU843" s="207"/>
      <c r="AV843" s="207"/>
      <c r="AW843" s="207"/>
      <c r="AX843" s="207"/>
      <c r="AY843" s="207"/>
      <c r="AZ843" s="207"/>
      <c r="BA843" s="207"/>
      <c r="BB843" s="207"/>
      <c r="BC843" s="207"/>
      <c r="BD843" s="207"/>
      <c r="BE843" s="207"/>
      <c r="BF843" s="207"/>
      <c r="BG843" s="300"/>
      <c r="BH843" s="300"/>
      <c r="BI843" s="299"/>
      <c r="BJ843" s="246"/>
      <c r="BK843" s="255"/>
      <c r="BL843" s="213"/>
      <c r="BM843" s="213"/>
      <c r="BN843" s="322"/>
      <c r="BO843" s="321"/>
      <c r="BY843" s="254"/>
      <c r="DN843" s="284"/>
      <c r="DO843" s="283"/>
      <c r="DP843" s="278"/>
      <c r="DQ843" s="282"/>
      <c r="DR843" s="281"/>
      <c r="DS843" s="280"/>
      <c r="DT843" s="279"/>
      <c r="DU843" s="278"/>
      <c r="DV843" s="194"/>
    </row>
    <row r="844" spans="1:126" ht="18.75">
      <c r="A844" s="322"/>
      <c r="B844" s="226" t="s">
        <v>9621</v>
      </c>
      <c r="C844" s="226" t="s">
        <v>9620</v>
      </c>
      <c r="D844" s="225" t="s">
        <v>9619</v>
      </c>
      <c r="E844" s="224" t="str">
        <f t="shared" si="75"/>
        <v>732157</v>
      </c>
      <c r="F844" s="322" t="s">
        <v>6068</v>
      </c>
      <c r="G844" s="220" t="s">
        <v>9618</v>
      </c>
      <c r="H844" s="223" t="s">
        <v>9549</v>
      </c>
      <c r="I844" s="223" t="s">
        <v>6598</v>
      </c>
      <c r="J844" s="225">
        <v>1</v>
      </c>
      <c r="K844" s="302">
        <v>14000</v>
      </c>
      <c r="L844" s="232">
        <f t="shared" si="71"/>
        <v>15400.000000000002</v>
      </c>
      <c r="M844" s="351" t="s">
        <v>1434</v>
      </c>
      <c r="N844" s="229"/>
      <c r="O844" s="229"/>
      <c r="P844" s="245"/>
      <c r="Q844" s="312"/>
      <c r="R844" s="382"/>
      <c r="S844" s="242"/>
      <c r="T844" s="219" t="s">
        <v>8878</v>
      </c>
      <c r="U844" s="303"/>
      <c r="V844" s="303"/>
      <c r="W844" s="303"/>
      <c r="X844" s="303"/>
      <c r="Y844" s="219"/>
      <c r="Z844" s="303"/>
      <c r="AA844" s="303"/>
      <c r="AB844" s="303"/>
      <c r="AC844" s="303"/>
      <c r="AD844" s="311"/>
      <c r="AE844" s="311"/>
      <c r="AF844" s="311"/>
      <c r="AG844" s="311"/>
      <c r="AH844" s="311"/>
      <c r="AJ844" s="286"/>
      <c r="AK844" s="213"/>
      <c r="AL844" s="311"/>
      <c r="AM844" s="311"/>
      <c r="AN844" s="311"/>
      <c r="AO844" s="311"/>
      <c r="AP844" s="229"/>
      <c r="AQ844" s="310"/>
      <c r="AR844" s="207"/>
      <c r="AS844" s="207"/>
      <c r="AT844" s="207"/>
      <c r="AU844" s="207"/>
      <c r="AV844" s="207"/>
      <c r="AW844" s="207"/>
      <c r="AX844" s="207"/>
      <c r="AY844" s="207"/>
      <c r="AZ844" s="207"/>
      <c r="BA844" s="207"/>
      <c r="BB844" s="207"/>
      <c r="BC844" s="207"/>
      <c r="BD844" s="207"/>
      <c r="BE844" s="207"/>
      <c r="BF844" s="207"/>
      <c r="BG844" s="300"/>
      <c r="BH844" s="300"/>
      <c r="BI844" s="299"/>
      <c r="BJ844" s="246"/>
      <c r="BK844" s="255"/>
      <c r="BL844" s="213"/>
      <c r="BM844" s="213"/>
      <c r="BN844" s="322"/>
      <c r="BO844" s="321"/>
      <c r="BY844" s="254"/>
      <c r="DN844" s="284"/>
      <c r="DO844" s="283"/>
      <c r="DP844" s="278"/>
      <c r="DQ844" s="282"/>
      <c r="DR844" s="281"/>
      <c r="DS844" s="280"/>
      <c r="DT844" s="279"/>
      <c r="DU844" s="278"/>
      <c r="DV844" s="194"/>
    </row>
    <row r="845" spans="1:126" ht="18.75">
      <c r="A845" s="322"/>
      <c r="B845" s="226" t="s">
        <v>9617</v>
      </c>
      <c r="C845" s="226" t="s">
        <v>9616</v>
      </c>
      <c r="D845" s="225" t="s">
        <v>9615</v>
      </c>
      <c r="E845" s="224" t="str">
        <f t="shared" si="75"/>
        <v>732171</v>
      </c>
      <c r="F845" s="322" t="s">
        <v>6068</v>
      </c>
      <c r="G845" s="220" t="s">
        <v>9614</v>
      </c>
      <c r="H845" s="223" t="s">
        <v>9557</v>
      </c>
      <c r="I845" s="223" t="s">
        <v>8908</v>
      </c>
      <c r="J845" s="225">
        <v>1</v>
      </c>
      <c r="K845" s="302">
        <v>14000</v>
      </c>
      <c r="L845" s="232">
        <f t="shared" si="71"/>
        <v>15400.000000000002</v>
      </c>
      <c r="M845" s="351" t="s">
        <v>1434</v>
      </c>
      <c r="N845" s="229"/>
      <c r="O845" s="229"/>
      <c r="P845" s="245"/>
      <c r="Q845" s="312"/>
      <c r="R845" s="382"/>
      <c r="S845" s="242"/>
      <c r="T845" s="219" t="s">
        <v>8878</v>
      </c>
      <c r="U845" s="303"/>
      <c r="V845" s="303"/>
      <c r="W845" s="303"/>
      <c r="X845" s="303"/>
      <c r="Y845" s="219"/>
      <c r="Z845" s="303"/>
      <c r="AA845" s="303"/>
      <c r="AB845" s="303"/>
      <c r="AC845" s="303"/>
      <c r="AD845" s="311"/>
      <c r="AE845" s="311"/>
      <c r="AF845" s="311"/>
      <c r="AG845" s="311"/>
      <c r="AH845" s="311"/>
      <c r="AJ845" s="286"/>
      <c r="AK845" s="213"/>
      <c r="AL845" s="311"/>
      <c r="AM845" s="311"/>
      <c r="AN845" s="311"/>
      <c r="AO845" s="311"/>
      <c r="AP845" s="229"/>
      <c r="AQ845" s="310"/>
      <c r="AR845" s="207"/>
      <c r="AS845" s="207"/>
      <c r="AT845" s="207"/>
      <c r="AU845" s="207"/>
      <c r="AV845" s="207"/>
      <c r="AW845" s="207"/>
      <c r="AX845" s="207"/>
      <c r="AY845" s="207"/>
      <c r="AZ845" s="207"/>
      <c r="BA845" s="207"/>
      <c r="BB845" s="207"/>
      <c r="BC845" s="207"/>
      <c r="BD845" s="207"/>
      <c r="BE845" s="207"/>
      <c r="BF845" s="207"/>
      <c r="BG845" s="300"/>
      <c r="BH845" s="300"/>
      <c r="BI845" s="299"/>
      <c r="BJ845" s="246"/>
      <c r="BK845" s="255"/>
      <c r="BL845" s="213"/>
      <c r="BM845" s="213"/>
      <c r="BN845" s="322"/>
      <c r="BO845" s="321"/>
      <c r="BY845" s="254"/>
      <c r="DN845" s="284"/>
      <c r="DO845" s="283"/>
      <c r="DP845" s="278"/>
      <c r="DQ845" s="282"/>
      <c r="DR845" s="281"/>
      <c r="DS845" s="280"/>
      <c r="DT845" s="279"/>
      <c r="DU845" s="278"/>
      <c r="DV845" s="194"/>
    </row>
    <row r="846" spans="1:126" ht="18.75">
      <c r="A846" s="322"/>
      <c r="B846" s="226" t="s">
        <v>9613</v>
      </c>
      <c r="C846" s="226" t="s">
        <v>9612</v>
      </c>
      <c r="D846" s="225" t="s">
        <v>9611</v>
      </c>
      <c r="E846" s="224" t="str">
        <f t="shared" si="75"/>
        <v>732416</v>
      </c>
      <c r="F846" s="322" t="s">
        <v>6068</v>
      </c>
      <c r="G846" s="220" t="s">
        <v>9604</v>
      </c>
      <c r="H846" s="223" t="s">
        <v>9603</v>
      </c>
      <c r="I846" s="223" t="s">
        <v>7441</v>
      </c>
      <c r="J846" s="225">
        <v>1</v>
      </c>
      <c r="K846" s="302">
        <v>14000</v>
      </c>
      <c r="L846" s="232">
        <f t="shared" si="71"/>
        <v>15400.000000000002</v>
      </c>
      <c r="M846" s="351" t="s">
        <v>1434</v>
      </c>
      <c r="N846" s="229"/>
      <c r="O846" s="229"/>
      <c r="P846" s="245"/>
      <c r="Q846" s="312"/>
      <c r="R846" s="382"/>
      <c r="S846" s="242"/>
      <c r="T846" s="219" t="s">
        <v>8878</v>
      </c>
      <c r="U846" s="303"/>
      <c r="V846" s="303"/>
      <c r="W846" s="303"/>
      <c r="X846" s="303"/>
      <c r="Y846" s="219"/>
      <c r="Z846" s="303"/>
      <c r="AA846" s="303"/>
      <c r="AB846" s="303"/>
      <c r="AC846" s="303"/>
      <c r="AD846" s="311"/>
      <c r="AE846" s="311"/>
      <c r="AF846" s="311"/>
      <c r="AG846" s="311"/>
      <c r="AH846" s="311"/>
      <c r="AJ846" s="286"/>
      <c r="AK846" s="213"/>
      <c r="AL846" s="311"/>
      <c r="AM846" s="311"/>
      <c r="AN846" s="311"/>
      <c r="AO846" s="311"/>
      <c r="AP846" s="229"/>
      <c r="AQ846" s="310"/>
      <c r="AR846" s="207"/>
      <c r="AS846" s="207"/>
      <c r="AT846" s="207"/>
      <c r="AU846" s="207"/>
      <c r="AV846" s="207"/>
      <c r="AW846" s="207"/>
      <c r="AX846" s="207"/>
      <c r="AY846" s="207"/>
      <c r="AZ846" s="207"/>
      <c r="BA846" s="207"/>
      <c r="BB846" s="207"/>
      <c r="BC846" s="207"/>
      <c r="BD846" s="207"/>
      <c r="BE846" s="207"/>
      <c r="BF846" s="207"/>
      <c r="BG846" s="300"/>
      <c r="BH846" s="300"/>
      <c r="BI846" s="299"/>
      <c r="BJ846" s="246"/>
      <c r="BK846" s="255"/>
      <c r="BL846" s="213"/>
      <c r="BM846" s="213"/>
      <c r="BN846" s="322"/>
      <c r="BO846" s="321"/>
      <c r="BY846" s="254"/>
      <c r="DN846" s="284"/>
      <c r="DO846" s="283"/>
      <c r="DP846" s="278"/>
      <c r="DQ846" s="282"/>
      <c r="DR846" s="281"/>
      <c r="DS846" s="280"/>
      <c r="DT846" s="279"/>
      <c r="DU846" s="278"/>
      <c r="DV846" s="194"/>
    </row>
    <row r="847" spans="1:126" ht="18.75">
      <c r="A847" s="322"/>
      <c r="B847" s="226" t="s">
        <v>9610</v>
      </c>
      <c r="C847" s="226" t="s">
        <v>9609</v>
      </c>
      <c r="D847" s="225" t="s">
        <v>9608</v>
      </c>
      <c r="E847" s="224" t="str">
        <f t="shared" si="75"/>
        <v>732393</v>
      </c>
      <c r="F847" s="322" t="s">
        <v>6068</v>
      </c>
      <c r="G847" s="220" t="s">
        <v>9604</v>
      </c>
      <c r="H847" s="223" t="s">
        <v>9603</v>
      </c>
      <c r="I847" s="223" t="s">
        <v>8908</v>
      </c>
      <c r="J847" s="225">
        <v>1</v>
      </c>
      <c r="K847" s="302">
        <v>14000</v>
      </c>
      <c r="L847" s="232">
        <f t="shared" si="71"/>
        <v>15400.000000000002</v>
      </c>
      <c r="M847" s="351" t="s">
        <v>1434</v>
      </c>
      <c r="N847" s="229"/>
      <c r="O847" s="229"/>
      <c r="P847" s="245"/>
      <c r="Q847" s="312"/>
      <c r="R847" s="382"/>
      <c r="S847" s="242"/>
      <c r="T847" s="219" t="s">
        <v>8878</v>
      </c>
      <c r="U847" s="303"/>
      <c r="V847" s="303"/>
      <c r="W847" s="303"/>
      <c r="X847" s="303"/>
      <c r="Y847" s="219"/>
      <c r="Z847" s="303"/>
      <c r="AA847" s="303"/>
      <c r="AB847" s="303"/>
      <c r="AC847" s="303"/>
      <c r="AD847" s="311"/>
      <c r="AE847" s="311"/>
      <c r="AF847" s="311"/>
      <c r="AG847" s="311"/>
      <c r="AH847" s="311"/>
      <c r="AJ847" s="286"/>
      <c r="AK847" s="213"/>
      <c r="AL847" s="311"/>
      <c r="AM847" s="311"/>
      <c r="AN847" s="311"/>
      <c r="AO847" s="311"/>
      <c r="AP847" s="229"/>
      <c r="AQ847" s="310"/>
      <c r="AR847" s="207"/>
      <c r="AS847" s="207"/>
      <c r="AT847" s="207"/>
      <c r="AU847" s="207"/>
      <c r="AV847" s="207"/>
      <c r="AW847" s="207"/>
      <c r="AX847" s="207"/>
      <c r="AY847" s="207"/>
      <c r="AZ847" s="207"/>
      <c r="BA847" s="207"/>
      <c r="BB847" s="207"/>
      <c r="BC847" s="207"/>
      <c r="BD847" s="207"/>
      <c r="BE847" s="207"/>
      <c r="BF847" s="207"/>
      <c r="BG847" s="300"/>
      <c r="BH847" s="300"/>
      <c r="BI847" s="299"/>
      <c r="BJ847" s="246"/>
      <c r="BK847" s="255"/>
      <c r="BL847" s="213"/>
      <c r="BM847" s="213"/>
      <c r="BN847" s="322"/>
      <c r="BO847" s="321"/>
      <c r="BY847" s="254"/>
      <c r="DN847" s="284"/>
      <c r="DO847" s="283"/>
      <c r="DP847" s="278"/>
      <c r="DQ847" s="282"/>
      <c r="DR847" s="281"/>
      <c r="DS847" s="280"/>
      <c r="DT847" s="279"/>
      <c r="DU847" s="278"/>
      <c r="DV847" s="194"/>
    </row>
    <row r="848" spans="1:126" ht="18.75">
      <c r="A848" s="322"/>
      <c r="B848" s="226" t="s">
        <v>9607</v>
      </c>
      <c r="C848" s="226" t="s">
        <v>9606</v>
      </c>
      <c r="D848" s="225" t="s">
        <v>9605</v>
      </c>
      <c r="E848" s="224" t="str">
        <f t="shared" si="75"/>
        <v>732409</v>
      </c>
      <c r="F848" s="322" t="s">
        <v>6068</v>
      </c>
      <c r="G848" s="220" t="s">
        <v>9604</v>
      </c>
      <c r="H848" s="223" t="s">
        <v>9603</v>
      </c>
      <c r="I848" s="223" t="s">
        <v>6598</v>
      </c>
      <c r="J848" s="225">
        <v>1</v>
      </c>
      <c r="K848" s="302">
        <v>14000</v>
      </c>
      <c r="L848" s="232">
        <f t="shared" ref="L848:L911" si="76">K848*1.1</f>
        <v>15400.000000000002</v>
      </c>
      <c r="M848" s="351" t="s">
        <v>1434</v>
      </c>
      <c r="N848" s="229"/>
      <c r="O848" s="229"/>
      <c r="P848" s="245"/>
      <c r="Q848" s="312"/>
      <c r="R848" s="382"/>
      <c r="S848" s="242"/>
      <c r="T848" s="219" t="s">
        <v>8878</v>
      </c>
      <c r="U848" s="303"/>
      <c r="V848" s="303"/>
      <c r="W848" s="303"/>
      <c r="X848" s="303"/>
      <c r="Y848" s="219"/>
      <c r="Z848" s="303"/>
      <c r="AA848" s="303"/>
      <c r="AB848" s="303"/>
      <c r="AC848" s="303"/>
      <c r="AD848" s="311"/>
      <c r="AE848" s="311"/>
      <c r="AF848" s="311"/>
      <c r="AG848" s="311"/>
      <c r="AH848" s="311"/>
      <c r="AJ848" s="286"/>
      <c r="AK848" s="213"/>
      <c r="AL848" s="311"/>
      <c r="AM848" s="311"/>
      <c r="AN848" s="311"/>
      <c r="AO848" s="311"/>
      <c r="AP848" s="229"/>
      <c r="AQ848" s="310"/>
      <c r="AR848" s="207"/>
      <c r="AS848" s="207"/>
      <c r="AT848" s="207"/>
      <c r="AU848" s="207"/>
      <c r="AV848" s="207"/>
      <c r="AW848" s="207"/>
      <c r="AX848" s="207"/>
      <c r="AY848" s="207"/>
      <c r="AZ848" s="207"/>
      <c r="BA848" s="207"/>
      <c r="BB848" s="207"/>
      <c r="BC848" s="207"/>
      <c r="BD848" s="207"/>
      <c r="BE848" s="207"/>
      <c r="BF848" s="207"/>
      <c r="BG848" s="300"/>
      <c r="BH848" s="300"/>
      <c r="BI848" s="299"/>
      <c r="BJ848" s="246"/>
      <c r="BK848" s="255"/>
      <c r="BL848" s="213"/>
      <c r="BM848" s="213"/>
      <c r="BN848" s="322"/>
      <c r="BO848" s="321"/>
      <c r="BY848" s="254"/>
      <c r="DN848" s="284"/>
      <c r="DO848" s="283"/>
      <c r="DP848" s="278"/>
      <c r="DQ848" s="282"/>
      <c r="DR848" s="281"/>
      <c r="DS848" s="280"/>
      <c r="DT848" s="279"/>
      <c r="DU848" s="278"/>
      <c r="DV848" s="194"/>
    </row>
    <row r="849" spans="1:127" ht="18.75">
      <c r="A849" s="322"/>
      <c r="B849" s="226" t="s">
        <v>9602</v>
      </c>
      <c r="C849" s="226" t="s">
        <v>9601</v>
      </c>
      <c r="D849" s="225" t="s">
        <v>9600</v>
      </c>
      <c r="E849" s="224" t="str">
        <f t="shared" si="75"/>
        <v>732454</v>
      </c>
      <c r="F849" s="322" t="s">
        <v>6068</v>
      </c>
      <c r="G849" s="220" t="s">
        <v>9599</v>
      </c>
      <c r="H849" s="223" t="s">
        <v>9598</v>
      </c>
      <c r="I849" s="223" t="s">
        <v>8908</v>
      </c>
      <c r="J849" s="225">
        <v>1</v>
      </c>
      <c r="K849" s="302">
        <v>14000</v>
      </c>
      <c r="L849" s="232">
        <f t="shared" si="76"/>
        <v>15400.000000000002</v>
      </c>
      <c r="M849" s="351" t="s">
        <v>1434</v>
      </c>
      <c r="N849" s="229"/>
      <c r="O849" s="229"/>
      <c r="P849" s="245"/>
      <c r="Q849" s="312"/>
      <c r="R849" s="382"/>
      <c r="S849" s="242"/>
      <c r="T849" s="219" t="s">
        <v>8912</v>
      </c>
      <c r="U849" s="303"/>
      <c r="V849" s="303"/>
      <c r="W849" s="303"/>
      <c r="X849" s="303"/>
      <c r="Y849" s="219"/>
      <c r="Z849" s="303"/>
      <c r="AA849" s="303"/>
      <c r="AB849" s="303"/>
      <c r="AC849" s="303"/>
      <c r="AD849" s="311"/>
      <c r="AE849" s="311"/>
      <c r="AF849" s="311"/>
      <c r="AG849" s="311"/>
      <c r="AH849" s="311"/>
      <c r="AJ849" s="286"/>
      <c r="AK849" s="213"/>
      <c r="AL849" s="311"/>
      <c r="AM849" s="311"/>
      <c r="AN849" s="311"/>
      <c r="AO849" s="311"/>
      <c r="AP849" s="229"/>
      <c r="AQ849" s="310"/>
      <c r="AR849" s="207"/>
      <c r="AS849" s="207"/>
      <c r="AT849" s="207"/>
      <c r="AU849" s="207"/>
      <c r="AV849" s="207"/>
      <c r="AW849" s="207"/>
      <c r="AX849" s="207"/>
      <c r="AY849" s="207"/>
      <c r="AZ849" s="207"/>
      <c r="BA849" s="207"/>
      <c r="BB849" s="207"/>
      <c r="BC849" s="207"/>
      <c r="BD849" s="207"/>
      <c r="BE849" s="207"/>
      <c r="BF849" s="207"/>
      <c r="BG849" s="300"/>
      <c r="BH849" s="300"/>
      <c r="BI849" s="299"/>
      <c r="BJ849" s="246"/>
      <c r="BK849" s="255"/>
      <c r="BL849" s="213"/>
      <c r="BM849" s="213"/>
      <c r="BN849" s="322"/>
      <c r="BO849" s="321"/>
      <c r="BY849" s="254"/>
      <c r="DN849" s="284"/>
      <c r="DO849" s="283"/>
      <c r="DP849" s="278"/>
      <c r="DQ849" s="282"/>
      <c r="DR849" s="281"/>
      <c r="DS849" s="280"/>
      <c r="DT849" s="279"/>
      <c r="DU849" s="278"/>
      <c r="DV849" s="194"/>
    </row>
    <row r="850" spans="1:127" ht="18.75">
      <c r="A850" s="322"/>
      <c r="B850" s="226" t="s">
        <v>9597</v>
      </c>
      <c r="C850" s="226" t="s">
        <v>9596</v>
      </c>
      <c r="D850" s="225" t="s">
        <v>9595</v>
      </c>
      <c r="E850" s="224" t="str">
        <f t="shared" si="75"/>
        <v>732447</v>
      </c>
      <c r="F850" s="322" t="s">
        <v>6068</v>
      </c>
      <c r="G850" s="220" t="s">
        <v>9588</v>
      </c>
      <c r="H850" s="223" t="s">
        <v>9587</v>
      </c>
      <c r="I850" s="223" t="s">
        <v>7441</v>
      </c>
      <c r="J850" s="225">
        <v>1</v>
      </c>
      <c r="K850" s="302">
        <v>14000</v>
      </c>
      <c r="L850" s="232">
        <f t="shared" si="76"/>
        <v>15400.000000000002</v>
      </c>
      <c r="M850" s="351" t="s">
        <v>1434</v>
      </c>
      <c r="N850" s="229"/>
      <c r="O850" s="229"/>
      <c r="P850" s="245"/>
      <c r="Q850" s="312"/>
      <c r="R850" s="382"/>
      <c r="S850" s="242"/>
      <c r="T850" s="219" t="s">
        <v>8912</v>
      </c>
      <c r="U850" s="303"/>
      <c r="V850" s="303"/>
      <c r="W850" s="303"/>
      <c r="X850" s="303"/>
      <c r="Y850" s="219"/>
      <c r="Z850" s="303"/>
      <c r="AA850" s="303"/>
      <c r="AB850" s="303"/>
      <c r="AC850" s="303"/>
      <c r="AD850" s="311"/>
      <c r="AE850" s="311"/>
      <c r="AF850" s="311"/>
      <c r="AG850" s="311"/>
      <c r="AH850" s="311"/>
      <c r="AJ850" s="286"/>
      <c r="AK850" s="213"/>
      <c r="AL850" s="311"/>
      <c r="AM850" s="311"/>
      <c r="AN850" s="311"/>
      <c r="AO850" s="311"/>
      <c r="AP850" s="229"/>
      <c r="AQ850" s="310"/>
      <c r="AR850" s="207"/>
      <c r="AS850" s="207"/>
      <c r="AT850" s="207"/>
      <c r="AU850" s="207"/>
      <c r="AV850" s="207"/>
      <c r="AW850" s="207"/>
      <c r="AX850" s="207"/>
      <c r="AY850" s="207"/>
      <c r="AZ850" s="207"/>
      <c r="BA850" s="207"/>
      <c r="BB850" s="207"/>
      <c r="BC850" s="207"/>
      <c r="BD850" s="207"/>
      <c r="BE850" s="207"/>
      <c r="BF850" s="207"/>
      <c r="BG850" s="300"/>
      <c r="BH850" s="300"/>
      <c r="BI850" s="299"/>
      <c r="BJ850" s="246"/>
      <c r="BK850" s="255"/>
      <c r="BL850" s="213"/>
      <c r="BM850" s="213"/>
      <c r="BN850" s="322"/>
      <c r="BO850" s="321"/>
      <c r="BY850" s="254"/>
      <c r="DN850" s="284"/>
      <c r="DO850" s="283"/>
      <c r="DP850" s="278"/>
      <c r="DQ850" s="282"/>
      <c r="DR850" s="281"/>
      <c r="DS850" s="280"/>
      <c r="DT850" s="279"/>
      <c r="DU850" s="278"/>
      <c r="DV850" s="194"/>
    </row>
    <row r="851" spans="1:127" ht="18.75">
      <c r="A851" s="322"/>
      <c r="B851" s="226" t="s">
        <v>9594</v>
      </c>
      <c r="C851" s="226" t="s">
        <v>9593</v>
      </c>
      <c r="D851" s="225" t="s">
        <v>9592</v>
      </c>
      <c r="E851" s="224" t="str">
        <f t="shared" si="75"/>
        <v>732423</v>
      </c>
      <c r="F851" s="322" t="s">
        <v>6068</v>
      </c>
      <c r="G851" s="220" t="s">
        <v>9588</v>
      </c>
      <c r="H851" s="223" t="s">
        <v>9587</v>
      </c>
      <c r="I851" s="223" t="s">
        <v>8908</v>
      </c>
      <c r="J851" s="225">
        <v>1</v>
      </c>
      <c r="K851" s="302">
        <v>14000</v>
      </c>
      <c r="L851" s="232">
        <f t="shared" si="76"/>
        <v>15400.000000000002</v>
      </c>
      <c r="M851" s="351" t="s">
        <v>1434</v>
      </c>
      <c r="N851" s="229"/>
      <c r="O851" s="229"/>
      <c r="P851" s="245"/>
      <c r="Q851" s="312"/>
      <c r="R851" s="382"/>
      <c r="S851" s="242"/>
      <c r="T851" s="219" t="s">
        <v>8912</v>
      </c>
      <c r="U851" s="303"/>
      <c r="V851" s="303"/>
      <c r="W851" s="303"/>
      <c r="X851" s="303"/>
      <c r="Y851" s="219"/>
      <c r="Z851" s="303"/>
      <c r="AA851" s="303"/>
      <c r="AB851" s="303"/>
      <c r="AC851" s="303"/>
      <c r="AD851" s="311"/>
      <c r="AE851" s="311"/>
      <c r="AF851" s="311"/>
      <c r="AG851" s="311"/>
      <c r="AH851" s="311"/>
      <c r="AJ851" s="286"/>
      <c r="AK851" s="213"/>
      <c r="AL851" s="311"/>
      <c r="AM851" s="311"/>
      <c r="AN851" s="311"/>
      <c r="AO851" s="311"/>
      <c r="AP851" s="229"/>
      <c r="AQ851" s="310"/>
      <c r="AR851" s="207"/>
      <c r="AS851" s="207"/>
      <c r="AT851" s="207"/>
      <c r="AU851" s="207"/>
      <c r="AV851" s="207"/>
      <c r="AW851" s="207"/>
      <c r="AX851" s="207"/>
      <c r="AY851" s="207"/>
      <c r="AZ851" s="207"/>
      <c r="BA851" s="207"/>
      <c r="BB851" s="207"/>
      <c r="BC851" s="207"/>
      <c r="BD851" s="207"/>
      <c r="BE851" s="207"/>
      <c r="BF851" s="207"/>
      <c r="BG851" s="300"/>
      <c r="BH851" s="300"/>
      <c r="BI851" s="299"/>
      <c r="BJ851" s="246"/>
      <c r="BK851" s="255"/>
      <c r="BL851" s="213"/>
      <c r="BM851" s="213"/>
      <c r="BN851" s="322"/>
      <c r="BO851" s="321"/>
      <c r="BY851" s="254"/>
      <c r="DN851" s="284"/>
      <c r="DO851" s="283"/>
      <c r="DP851" s="278"/>
      <c r="DQ851" s="282"/>
      <c r="DR851" s="281"/>
      <c r="DS851" s="280"/>
      <c r="DT851" s="279"/>
      <c r="DU851" s="278"/>
      <c r="DV851" s="194"/>
    </row>
    <row r="852" spans="1:127" ht="18.75">
      <c r="A852" s="322"/>
      <c r="B852" s="226" t="s">
        <v>9591</v>
      </c>
      <c r="C852" s="226" t="s">
        <v>9590</v>
      </c>
      <c r="D852" s="225" t="s">
        <v>9589</v>
      </c>
      <c r="E852" s="224" t="str">
        <f t="shared" si="75"/>
        <v>732430</v>
      </c>
      <c r="F852" s="322" t="s">
        <v>6068</v>
      </c>
      <c r="G852" s="220" t="s">
        <v>9588</v>
      </c>
      <c r="H852" s="223" t="s">
        <v>9587</v>
      </c>
      <c r="I852" s="223" t="s">
        <v>6598</v>
      </c>
      <c r="J852" s="225">
        <v>1</v>
      </c>
      <c r="K852" s="302">
        <v>14000</v>
      </c>
      <c r="L852" s="232">
        <f t="shared" si="76"/>
        <v>15400.000000000002</v>
      </c>
      <c r="M852" s="351" t="s">
        <v>1434</v>
      </c>
      <c r="N852" s="229"/>
      <c r="O852" s="229"/>
      <c r="P852" s="245"/>
      <c r="Q852" s="312"/>
      <c r="R852" s="382"/>
      <c r="S852" s="242"/>
      <c r="T852" s="219" t="s">
        <v>8912</v>
      </c>
      <c r="U852" s="303"/>
      <c r="V852" s="303"/>
      <c r="W852" s="303"/>
      <c r="X852" s="303"/>
      <c r="Y852" s="219"/>
      <c r="Z852" s="303"/>
      <c r="AA852" s="303"/>
      <c r="AB852" s="303"/>
      <c r="AC852" s="303"/>
      <c r="AD852" s="311"/>
      <c r="AE852" s="311"/>
      <c r="AF852" s="311"/>
      <c r="AG852" s="311"/>
      <c r="AH852" s="311"/>
      <c r="AJ852" s="286"/>
      <c r="AK852" s="213"/>
      <c r="AL852" s="311"/>
      <c r="AM852" s="311"/>
      <c r="AN852" s="311"/>
      <c r="AO852" s="311"/>
      <c r="AP852" s="229"/>
      <c r="AQ852" s="310"/>
      <c r="AR852" s="207"/>
      <c r="AS852" s="207"/>
      <c r="AT852" s="207"/>
      <c r="AU852" s="207"/>
      <c r="AV852" s="207"/>
      <c r="AW852" s="207"/>
      <c r="AX852" s="207"/>
      <c r="AY852" s="207"/>
      <c r="AZ852" s="207"/>
      <c r="BA852" s="207"/>
      <c r="BB852" s="207"/>
      <c r="BC852" s="207"/>
      <c r="BD852" s="207"/>
      <c r="BE852" s="207"/>
      <c r="BF852" s="207"/>
      <c r="BG852" s="300"/>
      <c r="BH852" s="300"/>
      <c r="BI852" s="299"/>
      <c r="BJ852" s="246"/>
      <c r="BK852" s="255"/>
      <c r="BL852" s="213"/>
      <c r="BM852" s="213"/>
      <c r="BN852" s="322"/>
      <c r="BO852" s="321"/>
      <c r="BY852" s="254"/>
      <c r="DN852" s="284"/>
      <c r="DO852" s="283"/>
      <c r="DP852" s="278"/>
      <c r="DQ852" s="282"/>
      <c r="DR852" s="281"/>
      <c r="DS852" s="280"/>
      <c r="DT852" s="279"/>
      <c r="DU852" s="278"/>
      <c r="DV852" s="194"/>
    </row>
    <row r="853" spans="1:127" ht="18.75">
      <c r="A853" s="322"/>
      <c r="B853" s="226" t="s">
        <v>9586</v>
      </c>
      <c r="C853" s="226" t="s">
        <v>9585</v>
      </c>
      <c r="D853" s="225" t="s">
        <v>9584</v>
      </c>
      <c r="E853" s="224" t="str">
        <f t="shared" si="75"/>
        <v>732195</v>
      </c>
      <c r="F853" s="322" t="s">
        <v>6068</v>
      </c>
      <c r="G853" s="220" t="s">
        <v>9580</v>
      </c>
      <c r="H853" s="223" t="s">
        <v>9549</v>
      </c>
      <c r="I853" s="223" t="s">
        <v>7441</v>
      </c>
      <c r="J853" s="225">
        <v>1</v>
      </c>
      <c r="K853" s="302">
        <v>14000</v>
      </c>
      <c r="L853" s="232">
        <f t="shared" si="76"/>
        <v>15400.000000000002</v>
      </c>
      <c r="M853" s="351" t="s">
        <v>1434</v>
      </c>
      <c r="N853" s="229"/>
      <c r="O853" s="229"/>
      <c r="P853" s="245"/>
      <c r="Q853" s="312"/>
      <c r="R853" s="382"/>
      <c r="S853" s="242"/>
      <c r="T853" s="618" t="s">
        <v>8912</v>
      </c>
      <c r="U853" s="303"/>
      <c r="V853" s="303"/>
      <c r="W853" s="303"/>
      <c r="X853" s="303"/>
      <c r="Y853" s="618"/>
      <c r="Z853" s="303"/>
      <c r="AA853" s="303"/>
      <c r="AB853" s="303"/>
      <c r="AC853" s="303"/>
      <c r="AD853" s="311"/>
      <c r="AE853" s="311"/>
      <c r="AF853" s="311"/>
      <c r="AG853" s="311"/>
      <c r="AH853" s="311"/>
      <c r="AJ853" s="286"/>
      <c r="AK853" s="213"/>
      <c r="AL853" s="311"/>
      <c r="AM853" s="311"/>
      <c r="AN853" s="311"/>
      <c r="AO853" s="311"/>
      <c r="AP853" s="229"/>
      <c r="AQ853" s="310"/>
      <c r="AR853" s="207"/>
      <c r="AS853" s="207"/>
      <c r="AT853" s="207"/>
      <c r="AU853" s="207"/>
      <c r="AV853" s="207"/>
      <c r="AW853" s="207"/>
      <c r="AX853" s="207"/>
      <c r="AY853" s="207"/>
      <c r="AZ853" s="207"/>
      <c r="BA853" s="207"/>
      <c r="BB853" s="207"/>
      <c r="BC853" s="207"/>
      <c r="BD853" s="207"/>
      <c r="BE853" s="207"/>
      <c r="BF853" s="207"/>
      <c r="BG853" s="300"/>
      <c r="BH853" s="300"/>
      <c r="BI853" s="299"/>
      <c r="BJ853" s="246"/>
      <c r="BK853" s="255"/>
      <c r="BL853" s="213"/>
      <c r="BM853" s="213"/>
      <c r="BN853" s="322"/>
      <c r="BO853" s="321"/>
      <c r="BY853" s="254"/>
      <c r="DN853" s="284"/>
      <c r="DO853" s="283"/>
      <c r="DP853" s="278"/>
      <c r="DQ853" s="282"/>
      <c r="DR853" s="281"/>
      <c r="DS853" s="280"/>
      <c r="DT853" s="279"/>
      <c r="DU853" s="278"/>
      <c r="DV853" s="194"/>
    </row>
    <row r="854" spans="1:127" ht="18.75">
      <c r="A854" s="322"/>
      <c r="B854" s="226" t="s">
        <v>9583</v>
      </c>
      <c r="C854" s="226" t="s">
        <v>9582</v>
      </c>
      <c r="D854" s="225" t="s">
        <v>9581</v>
      </c>
      <c r="E854" s="224" t="str">
        <f t="shared" si="75"/>
        <v>732188</v>
      </c>
      <c r="F854" s="322" t="s">
        <v>6068</v>
      </c>
      <c r="G854" s="220" t="s">
        <v>9580</v>
      </c>
      <c r="H854" s="223" t="s">
        <v>9549</v>
      </c>
      <c r="I854" s="223" t="s">
        <v>6598</v>
      </c>
      <c r="J854" s="225">
        <v>1</v>
      </c>
      <c r="K854" s="302">
        <v>14000</v>
      </c>
      <c r="L854" s="232">
        <f t="shared" si="76"/>
        <v>15400.000000000002</v>
      </c>
      <c r="M854" s="351" t="s">
        <v>1434</v>
      </c>
      <c r="N854" s="229"/>
      <c r="O854" s="229"/>
      <c r="P854" s="245"/>
      <c r="Q854" s="312"/>
      <c r="R854" s="382"/>
      <c r="S854" s="242"/>
      <c r="T854" s="618" t="s">
        <v>8912</v>
      </c>
      <c r="U854" s="303"/>
      <c r="V854" s="303"/>
      <c r="W854" s="303"/>
      <c r="X854" s="303"/>
      <c r="Y854" s="618"/>
      <c r="Z854" s="303"/>
      <c r="AA854" s="303"/>
      <c r="AB854" s="303"/>
      <c r="AC854" s="303"/>
      <c r="AD854" s="311"/>
      <c r="AE854" s="311"/>
      <c r="AF854" s="311"/>
      <c r="AG854" s="311"/>
      <c r="AH854" s="311"/>
      <c r="AJ854" s="286"/>
      <c r="AK854" s="213"/>
      <c r="AL854" s="311"/>
      <c r="AM854" s="311"/>
      <c r="AN854" s="311"/>
      <c r="AO854" s="311"/>
      <c r="AP854" s="229"/>
      <c r="AQ854" s="310"/>
      <c r="AR854" s="207"/>
      <c r="AS854" s="207"/>
      <c r="AT854" s="207"/>
      <c r="AU854" s="207"/>
      <c r="AV854" s="207"/>
      <c r="AW854" s="207"/>
      <c r="AX854" s="207"/>
      <c r="AY854" s="207"/>
      <c r="AZ854" s="207"/>
      <c r="BA854" s="207"/>
      <c r="BB854" s="207"/>
      <c r="BC854" s="207"/>
      <c r="BD854" s="207"/>
      <c r="BE854" s="207"/>
      <c r="BF854" s="207"/>
      <c r="BG854" s="300"/>
      <c r="BH854" s="300"/>
      <c r="BI854" s="299"/>
      <c r="BJ854" s="246"/>
      <c r="BK854" s="255"/>
      <c r="BL854" s="213"/>
      <c r="BM854" s="213"/>
      <c r="BN854" s="322"/>
      <c r="BO854" s="321"/>
      <c r="BY854" s="254"/>
      <c r="DN854" s="284"/>
      <c r="DO854" s="283"/>
      <c r="DP854" s="278"/>
      <c r="DQ854" s="282"/>
      <c r="DR854" s="281"/>
      <c r="DS854" s="280"/>
      <c r="DT854" s="279"/>
      <c r="DU854" s="278"/>
      <c r="DV854" s="194"/>
    </row>
    <row r="855" spans="1:127" ht="18.75">
      <c r="A855" s="298" t="s">
        <v>4344</v>
      </c>
      <c r="B855" s="226" t="s">
        <v>949</v>
      </c>
      <c r="C855" s="226" t="s">
        <v>9579</v>
      </c>
      <c r="D855" s="264" t="s">
        <v>950</v>
      </c>
      <c r="E855" s="224" t="str">
        <f>MID(D855,8,10)</f>
        <v>732218</v>
      </c>
      <c r="F855" s="207" t="s">
        <v>948</v>
      </c>
      <c r="G855" s="220" t="s">
        <v>951</v>
      </c>
      <c r="H855" s="223" t="s">
        <v>9577</v>
      </c>
      <c r="I855" s="306" t="s">
        <v>7680</v>
      </c>
      <c r="J855" s="225">
        <v>1</v>
      </c>
      <c r="K855" s="302">
        <v>14000</v>
      </c>
      <c r="L855" s="232">
        <f t="shared" si="76"/>
        <v>15400.000000000002</v>
      </c>
      <c r="M855" s="262" t="s">
        <v>900</v>
      </c>
      <c r="N855" s="290"/>
      <c r="O855" s="290"/>
      <c r="P855" s="251">
        <v>44986</v>
      </c>
      <c r="Q855" s="500">
        <v>2800</v>
      </c>
      <c r="R855" s="471"/>
      <c r="S855" s="242" t="s">
        <v>3950</v>
      </c>
      <c r="T855" s="219" t="s">
        <v>6717</v>
      </c>
      <c r="U855" s="248">
        <f>VLOOKUP(T855,'[1]段ボール 送料'!$H$16:$X$1013,16,FALSE)</f>
        <v>360</v>
      </c>
      <c r="V855" s="248">
        <f>VLOOKUP(T855,'[1]段ボール 送料'!$H$16:$X$1013,13,FALSE)</f>
        <v>120</v>
      </c>
      <c r="W855" s="248">
        <f>VLOOKUP(T855,'[1]段ボール 送料'!$H$16:$X$1013,14,FALSE)</f>
        <v>120</v>
      </c>
      <c r="X855" s="248">
        <f>VLOOKUP(T855,'[1]段ボール 送料'!$H$16:$X$1013,15,FALSE)</f>
        <v>120</v>
      </c>
      <c r="Y855" s="219"/>
      <c r="Z855" s="248"/>
      <c r="AA855" s="248"/>
      <c r="AB855" s="248"/>
      <c r="AC855" s="248"/>
      <c r="AD855" s="372"/>
      <c r="AE855" s="372"/>
      <c r="AF855" s="372"/>
      <c r="AG855" s="372"/>
      <c r="AH855" s="372"/>
      <c r="AI855" s="228" t="s">
        <v>2708</v>
      </c>
      <c r="AJ855" s="286" t="s">
        <v>2543</v>
      </c>
      <c r="AK855" s="228" t="s">
        <v>2542</v>
      </c>
      <c r="AL855" s="372"/>
      <c r="AM855" s="372"/>
      <c r="AN855" s="372"/>
      <c r="AO855" s="372"/>
      <c r="AP855" s="229"/>
      <c r="AQ855" s="464"/>
      <c r="AR855" s="207"/>
      <c r="AS855" s="207"/>
      <c r="AT855" s="207"/>
      <c r="AU855" s="207"/>
      <c r="AV855" s="207"/>
      <c r="AW855" s="207"/>
      <c r="AX855" s="207"/>
      <c r="AY855" s="207"/>
      <c r="AZ855" s="207"/>
      <c r="BA855" s="207"/>
      <c r="BB855" s="207"/>
      <c r="BC855" s="207"/>
      <c r="BD855" s="207"/>
      <c r="BE855" s="207"/>
      <c r="BF855" s="207"/>
      <c r="BG855" s="228"/>
      <c r="BH855" s="228"/>
      <c r="BI855" s="228"/>
      <c r="BJ855" s="246"/>
      <c r="BK855" s="255"/>
      <c r="BL855" s="228"/>
      <c r="BM855" s="228"/>
      <c r="BN855" s="298"/>
      <c r="BO855" s="297"/>
      <c r="BQ855" s="205" t="s">
        <v>1701</v>
      </c>
      <c r="BY855" s="254"/>
      <c r="DN855" s="284"/>
      <c r="DO855" s="283"/>
      <c r="DP855" s="278"/>
      <c r="DQ855" s="282" t="s">
        <v>952</v>
      </c>
      <c r="DR855" s="281"/>
      <c r="DS855" s="280"/>
      <c r="DT855" s="279"/>
      <c r="DU855" s="278"/>
      <c r="DV855" s="194"/>
      <c r="DW855" s="254"/>
    </row>
    <row r="856" spans="1:127" ht="18.75">
      <c r="A856" s="298" t="s">
        <v>4344</v>
      </c>
      <c r="B856" s="226" t="s">
        <v>953</v>
      </c>
      <c r="C856" s="226" t="s">
        <v>9578</v>
      </c>
      <c r="D856" s="264" t="s">
        <v>954</v>
      </c>
      <c r="E856" s="224" t="str">
        <f>MID(D856,8,10)</f>
        <v>732201</v>
      </c>
      <c r="F856" s="207" t="s">
        <v>948</v>
      </c>
      <c r="G856" s="220" t="s">
        <v>955</v>
      </c>
      <c r="H856" s="223" t="s">
        <v>9577</v>
      </c>
      <c r="I856" s="306" t="s">
        <v>956</v>
      </c>
      <c r="J856" s="225">
        <v>1</v>
      </c>
      <c r="K856" s="302">
        <v>14000</v>
      </c>
      <c r="L856" s="232">
        <f t="shared" si="76"/>
        <v>15400.000000000002</v>
      </c>
      <c r="M856" s="262" t="s">
        <v>900</v>
      </c>
      <c r="N856" s="290"/>
      <c r="O856" s="290"/>
      <c r="P856" s="251">
        <v>44986</v>
      </c>
      <c r="Q856" s="500">
        <v>2800</v>
      </c>
      <c r="R856" s="471"/>
      <c r="S856" s="242" t="s">
        <v>3950</v>
      </c>
      <c r="T856" s="219" t="s">
        <v>6717</v>
      </c>
      <c r="U856" s="248">
        <f>VLOOKUP(T856,'[1]段ボール 送料'!$H$16:$X$1013,16,FALSE)</f>
        <v>360</v>
      </c>
      <c r="V856" s="248">
        <f>VLOOKUP(T856,'[1]段ボール 送料'!$H$16:$X$1013,13,FALSE)</f>
        <v>120</v>
      </c>
      <c r="W856" s="248">
        <f>VLOOKUP(T856,'[1]段ボール 送料'!$H$16:$X$1013,14,FALSE)</f>
        <v>120</v>
      </c>
      <c r="X856" s="248">
        <f>VLOOKUP(T856,'[1]段ボール 送料'!$H$16:$X$1013,15,FALSE)</f>
        <v>120</v>
      </c>
      <c r="Y856" s="219"/>
      <c r="Z856" s="248"/>
      <c r="AA856" s="248"/>
      <c r="AB856" s="248"/>
      <c r="AC856" s="248"/>
      <c r="AD856" s="372"/>
      <c r="AE856" s="372"/>
      <c r="AF856" s="372"/>
      <c r="AG856" s="372"/>
      <c r="AH856" s="372"/>
      <c r="AI856" s="228" t="s">
        <v>2708</v>
      </c>
      <c r="AJ856" s="286" t="s">
        <v>2543</v>
      </c>
      <c r="AK856" s="228" t="s">
        <v>2542</v>
      </c>
      <c r="AL856" s="372"/>
      <c r="AM856" s="372"/>
      <c r="AN856" s="372"/>
      <c r="AO856" s="372"/>
      <c r="AP856" s="229"/>
      <c r="AQ856" s="464"/>
      <c r="AR856" s="207"/>
      <c r="AS856" s="207"/>
      <c r="AT856" s="207"/>
      <c r="AU856" s="207"/>
      <c r="AV856" s="207"/>
      <c r="AW856" s="207"/>
      <c r="AX856" s="207"/>
      <c r="AY856" s="207"/>
      <c r="AZ856" s="207"/>
      <c r="BA856" s="207"/>
      <c r="BB856" s="207"/>
      <c r="BC856" s="207"/>
      <c r="BD856" s="207"/>
      <c r="BE856" s="207"/>
      <c r="BF856" s="207"/>
      <c r="BG856" s="228"/>
      <c r="BH856" s="228"/>
      <c r="BI856" s="228"/>
      <c r="BJ856" s="246"/>
      <c r="BK856" s="255"/>
      <c r="BL856" s="228"/>
      <c r="BM856" s="228"/>
      <c r="BN856" s="298"/>
      <c r="BO856" s="297"/>
      <c r="BQ856" s="205" t="s">
        <v>1701</v>
      </c>
      <c r="BY856" s="254"/>
      <c r="DN856" s="284"/>
      <c r="DO856" s="283"/>
      <c r="DP856" s="278"/>
      <c r="DQ856" s="282" t="s">
        <v>952</v>
      </c>
      <c r="DR856" s="281"/>
      <c r="DS856" s="280"/>
      <c r="DT856" s="279"/>
      <c r="DU856" s="278"/>
      <c r="DV856" s="194"/>
      <c r="DW856" s="254"/>
    </row>
    <row r="857" spans="1:127" ht="18.75">
      <c r="A857" s="322"/>
      <c r="B857" s="226" t="s">
        <v>9576</v>
      </c>
      <c r="C857" s="226" t="s">
        <v>9575</v>
      </c>
      <c r="D857" s="225" t="s">
        <v>9574</v>
      </c>
      <c r="E857" s="224" t="str">
        <f t="shared" ref="E857:E888" si="77">MID(D857,9,10)</f>
        <v>732300</v>
      </c>
      <c r="F857" s="322" t="s">
        <v>6068</v>
      </c>
      <c r="G857" s="220" t="s">
        <v>9570</v>
      </c>
      <c r="H857" s="223" t="s">
        <v>9569</v>
      </c>
      <c r="I857" s="223" t="s">
        <v>7441</v>
      </c>
      <c r="J857" s="225">
        <v>1</v>
      </c>
      <c r="K857" s="302">
        <v>14000</v>
      </c>
      <c r="L857" s="232">
        <f t="shared" si="76"/>
        <v>15400.000000000002</v>
      </c>
      <c r="M857" s="351" t="s">
        <v>1434</v>
      </c>
      <c r="N857" s="229"/>
      <c r="O857" s="229"/>
      <c r="P857" s="245"/>
      <c r="Q857" s="312"/>
      <c r="R857" s="382"/>
      <c r="S857" s="242"/>
      <c r="T857" s="618" t="s">
        <v>8912</v>
      </c>
      <c r="U857" s="303"/>
      <c r="V857" s="303"/>
      <c r="W857" s="303"/>
      <c r="X857" s="303"/>
      <c r="Y857" s="618"/>
      <c r="Z857" s="303"/>
      <c r="AA857" s="303"/>
      <c r="AB857" s="303"/>
      <c r="AC857" s="303"/>
      <c r="AD857" s="311"/>
      <c r="AE857" s="311"/>
      <c r="AF857" s="311"/>
      <c r="AG857" s="311"/>
      <c r="AH857" s="311"/>
      <c r="AJ857" s="286"/>
      <c r="AK857" s="213"/>
      <c r="AL857" s="311"/>
      <c r="AM857" s="311"/>
      <c r="AN857" s="311"/>
      <c r="AO857" s="311"/>
      <c r="AP857" s="229"/>
      <c r="AQ857" s="310"/>
      <c r="AR857" s="207"/>
      <c r="AS857" s="207"/>
      <c r="AT857" s="207"/>
      <c r="AU857" s="207"/>
      <c r="AV857" s="207"/>
      <c r="AW857" s="207"/>
      <c r="AX857" s="207"/>
      <c r="AY857" s="207"/>
      <c r="AZ857" s="207"/>
      <c r="BA857" s="207"/>
      <c r="BB857" s="207"/>
      <c r="BC857" s="207"/>
      <c r="BD857" s="207"/>
      <c r="BE857" s="207"/>
      <c r="BF857" s="207"/>
      <c r="BG857" s="300"/>
      <c r="BH857" s="300"/>
      <c r="BI857" s="299"/>
      <c r="BJ857" s="246"/>
      <c r="BK857" s="255"/>
      <c r="BL857" s="213"/>
      <c r="BM857" s="213"/>
      <c r="BN857" s="322"/>
      <c r="BO857" s="321"/>
      <c r="BY857" s="254"/>
      <c r="DN857" s="284"/>
      <c r="DO857" s="283"/>
      <c r="DP857" s="278"/>
      <c r="DQ857" s="282"/>
      <c r="DR857" s="281"/>
      <c r="DS857" s="280"/>
      <c r="DT857" s="279"/>
      <c r="DU857" s="278"/>
      <c r="DV857" s="194"/>
    </row>
    <row r="858" spans="1:127" ht="18.75">
      <c r="A858" s="322"/>
      <c r="B858" s="226" t="s">
        <v>9573</v>
      </c>
      <c r="C858" s="226" t="s">
        <v>9572</v>
      </c>
      <c r="D858" s="225" t="s">
        <v>9571</v>
      </c>
      <c r="E858" s="224" t="str">
        <f t="shared" si="77"/>
        <v>732294</v>
      </c>
      <c r="F858" s="322" t="s">
        <v>6068</v>
      </c>
      <c r="G858" s="220" t="s">
        <v>9570</v>
      </c>
      <c r="H858" s="223" t="s">
        <v>9569</v>
      </c>
      <c r="I858" s="223" t="s">
        <v>6598</v>
      </c>
      <c r="J858" s="225">
        <v>1</v>
      </c>
      <c r="K858" s="302">
        <v>14000</v>
      </c>
      <c r="L858" s="232">
        <f t="shared" si="76"/>
        <v>15400.000000000002</v>
      </c>
      <c r="M858" s="351" t="s">
        <v>1434</v>
      </c>
      <c r="N858" s="229"/>
      <c r="O858" s="229"/>
      <c r="P858" s="245"/>
      <c r="Q858" s="312"/>
      <c r="R858" s="382"/>
      <c r="S858" s="242"/>
      <c r="T858" s="618" t="s">
        <v>8912</v>
      </c>
      <c r="U858" s="303"/>
      <c r="V858" s="303"/>
      <c r="W858" s="303"/>
      <c r="X858" s="303"/>
      <c r="Y858" s="618"/>
      <c r="Z858" s="303"/>
      <c r="AA858" s="303"/>
      <c r="AB858" s="303"/>
      <c r="AC858" s="303"/>
      <c r="AD858" s="311"/>
      <c r="AE858" s="311"/>
      <c r="AF858" s="311"/>
      <c r="AG858" s="311"/>
      <c r="AH858" s="311"/>
      <c r="AJ858" s="286"/>
      <c r="AK858" s="213"/>
      <c r="AL858" s="311"/>
      <c r="AM858" s="311"/>
      <c r="AN858" s="311"/>
      <c r="AO858" s="311"/>
      <c r="AP858" s="229"/>
      <c r="AQ858" s="310"/>
      <c r="AR858" s="207"/>
      <c r="AS858" s="207"/>
      <c r="AT858" s="207"/>
      <c r="AU858" s="207"/>
      <c r="AV858" s="207"/>
      <c r="AW858" s="207"/>
      <c r="AX858" s="207"/>
      <c r="AY858" s="207"/>
      <c r="AZ858" s="207"/>
      <c r="BA858" s="207"/>
      <c r="BB858" s="207"/>
      <c r="BC858" s="207"/>
      <c r="BD858" s="207"/>
      <c r="BE858" s="207"/>
      <c r="BF858" s="207"/>
      <c r="BG858" s="300"/>
      <c r="BH858" s="300"/>
      <c r="BI858" s="299"/>
      <c r="BJ858" s="246"/>
      <c r="BK858" s="255"/>
      <c r="BL858" s="213"/>
      <c r="BM858" s="213"/>
      <c r="BN858" s="322"/>
      <c r="BO858" s="321"/>
      <c r="BY858" s="254"/>
      <c r="DN858" s="284"/>
      <c r="DO858" s="283"/>
      <c r="DP858" s="278"/>
      <c r="DQ858" s="282"/>
      <c r="DR858" s="281"/>
      <c r="DS858" s="280"/>
      <c r="DT858" s="279"/>
      <c r="DU858" s="278"/>
      <c r="DV858" s="194"/>
    </row>
    <row r="859" spans="1:127" ht="18.75">
      <c r="A859" s="322"/>
      <c r="B859" s="226" t="s">
        <v>9568</v>
      </c>
      <c r="C859" s="226" t="s">
        <v>9567</v>
      </c>
      <c r="D859" s="225" t="s">
        <v>9566</v>
      </c>
      <c r="E859" s="224" t="str">
        <f t="shared" si="77"/>
        <v>732256</v>
      </c>
      <c r="F859" s="322" t="s">
        <v>6068</v>
      </c>
      <c r="G859" s="220" t="s">
        <v>9562</v>
      </c>
      <c r="H859" s="223" t="s">
        <v>9549</v>
      </c>
      <c r="I859" s="223" t="s">
        <v>7441</v>
      </c>
      <c r="J859" s="225">
        <v>1</v>
      </c>
      <c r="K859" s="302">
        <v>14000</v>
      </c>
      <c r="L859" s="232">
        <f t="shared" si="76"/>
        <v>15400.000000000002</v>
      </c>
      <c r="M859" s="351" t="s">
        <v>1434</v>
      </c>
      <c r="N859" s="229"/>
      <c r="O859" s="229"/>
      <c r="P859" s="245"/>
      <c r="Q859" s="312"/>
      <c r="R859" s="382"/>
      <c r="S859" s="242"/>
      <c r="T859" s="618" t="s">
        <v>8912</v>
      </c>
      <c r="U859" s="303"/>
      <c r="V859" s="303"/>
      <c r="W859" s="303"/>
      <c r="X859" s="303"/>
      <c r="Y859" s="618"/>
      <c r="Z859" s="303"/>
      <c r="AA859" s="303"/>
      <c r="AB859" s="303"/>
      <c r="AC859" s="303"/>
      <c r="AD859" s="311"/>
      <c r="AE859" s="311"/>
      <c r="AF859" s="311"/>
      <c r="AG859" s="311"/>
      <c r="AH859" s="311"/>
      <c r="AJ859" s="286"/>
      <c r="AK859" s="213"/>
      <c r="AL859" s="311"/>
      <c r="AM859" s="311"/>
      <c r="AN859" s="311"/>
      <c r="AO859" s="311"/>
      <c r="AP859" s="229"/>
      <c r="AQ859" s="310"/>
      <c r="AR859" s="207"/>
      <c r="AS859" s="207"/>
      <c r="AT859" s="207"/>
      <c r="AU859" s="207"/>
      <c r="AV859" s="207"/>
      <c r="AW859" s="207"/>
      <c r="AX859" s="207"/>
      <c r="AY859" s="207"/>
      <c r="AZ859" s="207"/>
      <c r="BA859" s="207"/>
      <c r="BB859" s="207"/>
      <c r="BC859" s="207"/>
      <c r="BD859" s="207"/>
      <c r="BE859" s="207"/>
      <c r="BF859" s="207"/>
      <c r="BG859" s="300"/>
      <c r="BH859" s="300"/>
      <c r="BI859" s="299"/>
      <c r="BJ859" s="246"/>
      <c r="BK859" s="255"/>
      <c r="BL859" s="213"/>
      <c r="BM859" s="213"/>
      <c r="BN859" s="322"/>
      <c r="BO859" s="321"/>
      <c r="BY859" s="254"/>
      <c r="DN859" s="284"/>
      <c r="DO859" s="283"/>
      <c r="DP859" s="278"/>
      <c r="DQ859" s="282"/>
      <c r="DR859" s="281"/>
      <c r="DS859" s="280"/>
      <c r="DT859" s="279"/>
      <c r="DU859" s="278"/>
      <c r="DV859" s="194"/>
    </row>
    <row r="860" spans="1:127" ht="18.75">
      <c r="A860" s="322"/>
      <c r="B860" s="226" t="s">
        <v>9565</v>
      </c>
      <c r="C860" s="226" t="s">
        <v>9564</v>
      </c>
      <c r="D860" s="225" t="s">
        <v>9563</v>
      </c>
      <c r="E860" s="224" t="str">
        <f t="shared" si="77"/>
        <v>732249</v>
      </c>
      <c r="F860" s="322" t="s">
        <v>6068</v>
      </c>
      <c r="G860" s="220" t="s">
        <v>9562</v>
      </c>
      <c r="H860" s="223" t="s">
        <v>9549</v>
      </c>
      <c r="I860" s="223" t="s">
        <v>6598</v>
      </c>
      <c r="J860" s="225">
        <v>1</v>
      </c>
      <c r="K860" s="302">
        <v>14000</v>
      </c>
      <c r="L860" s="232">
        <f t="shared" si="76"/>
        <v>15400.000000000002</v>
      </c>
      <c r="M860" s="351" t="s">
        <v>1434</v>
      </c>
      <c r="N860" s="229"/>
      <c r="O860" s="229"/>
      <c r="P860" s="245"/>
      <c r="Q860" s="312"/>
      <c r="R860" s="382"/>
      <c r="S860" s="242"/>
      <c r="T860" s="219" t="s">
        <v>8912</v>
      </c>
      <c r="U860" s="303"/>
      <c r="V860" s="303"/>
      <c r="W860" s="303"/>
      <c r="X860" s="303"/>
      <c r="Y860" s="219"/>
      <c r="Z860" s="303"/>
      <c r="AA860" s="303"/>
      <c r="AB860" s="303"/>
      <c r="AC860" s="303"/>
      <c r="AD860" s="311"/>
      <c r="AE860" s="311"/>
      <c r="AF860" s="311"/>
      <c r="AG860" s="311"/>
      <c r="AH860" s="311"/>
      <c r="AJ860" s="286"/>
      <c r="AK860" s="213"/>
      <c r="AL860" s="311"/>
      <c r="AM860" s="311"/>
      <c r="AN860" s="311"/>
      <c r="AO860" s="311"/>
      <c r="AP860" s="229"/>
      <c r="AQ860" s="310"/>
      <c r="AR860" s="207"/>
      <c r="AS860" s="207"/>
      <c r="AT860" s="207"/>
      <c r="AU860" s="207"/>
      <c r="AV860" s="207"/>
      <c r="AW860" s="207"/>
      <c r="AX860" s="207"/>
      <c r="AY860" s="207"/>
      <c r="AZ860" s="207"/>
      <c r="BA860" s="207"/>
      <c r="BB860" s="207"/>
      <c r="BC860" s="207"/>
      <c r="BD860" s="207"/>
      <c r="BE860" s="207"/>
      <c r="BF860" s="207"/>
      <c r="BG860" s="300"/>
      <c r="BH860" s="300"/>
      <c r="BI860" s="299"/>
      <c r="BJ860" s="246"/>
      <c r="BK860" s="255"/>
      <c r="BL860" s="213"/>
      <c r="BM860" s="213"/>
      <c r="BN860" s="322"/>
      <c r="BO860" s="321"/>
      <c r="BY860" s="254"/>
      <c r="DN860" s="284"/>
      <c r="DO860" s="283"/>
      <c r="DP860" s="278"/>
      <c r="DQ860" s="282"/>
      <c r="DR860" s="281"/>
      <c r="DS860" s="280"/>
      <c r="DT860" s="279"/>
      <c r="DU860" s="278"/>
      <c r="DV860" s="194"/>
    </row>
    <row r="861" spans="1:127" ht="18.75">
      <c r="A861" s="322"/>
      <c r="B861" s="226" t="s">
        <v>9561</v>
      </c>
      <c r="C861" s="226" t="s">
        <v>9560</v>
      </c>
      <c r="D861" s="225" t="s">
        <v>9559</v>
      </c>
      <c r="E861" s="224" t="str">
        <f t="shared" si="77"/>
        <v>732263</v>
      </c>
      <c r="F861" s="322" t="s">
        <v>6068</v>
      </c>
      <c r="G861" s="220" t="s">
        <v>9558</v>
      </c>
      <c r="H861" s="223" t="s">
        <v>9557</v>
      </c>
      <c r="I861" s="223" t="s">
        <v>8908</v>
      </c>
      <c r="J861" s="225">
        <v>1</v>
      </c>
      <c r="K861" s="302">
        <v>14000</v>
      </c>
      <c r="L861" s="232">
        <f t="shared" si="76"/>
        <v>15400.000000000002</v>
      </c>
      <c r="M861" s="351" t="s">
        <v>1434</v>
      </c>
      <c r="N861" s="229"/>
      <c r="O861" s="229"/>
      <c r="P861" s="245"/>
      <c r="Q861" s="312"/>
      <c r="R861" s="382"/>
      <c r="S861" s="242"/>
      <c r="T861" s="219" t="s">
        <v>8912</v>
      </c>
      <c r="U861" s="303"/>
      <c r="V861" s="303"/>
      <c r="W861" s="303"/>
      <c r="X861" s="303"/>
      <c r="Y861" s="219"/>
      <c r="Z861" s="303"/>
      <c r="AA861" s="303"/>
      <c r="AB861" s="303"/>
      <c r="AC861" s="303"/>
      <c r="AD861" s="311"/>
      <c r="AE861" s="311"/>
      <c r="AF861" s="311"/>
      <c r="AG861" s="311"/>
      <c r="AH861" s="311"/>
      <c r="AJ861" s="286"/>
      <c r="AK861" s="213"/>
      <c r="AL861" s="311"/>
      <c r="AM861" s="311"/>
      <c r="AN861" s="311"/>
      <c r="AO861" s="311"/>
      <c r="AP861" s="229"/>
      <c r="AQ861" s="310"/>
      <c r="AR861" s="207"/>
      <c r="AS861" s="207"/>
      <c r="AT861" s="207"/>
      <c r="AU861" s="207"/>
      <c r="AV861" s="207"/>
      <c r="AW861" s="207"/>
      <c r="AX861" s="207"/>
      <c r="AY861" s="207"/>
      <c r="AZ861" s="207"/>
      <c r="BA861" s="207"/>
      <c r="BB861" s="207"/>
      <c r="BC861" s="207"/>
      <c r="BD861" s="207"/>
      <c r="BE861" s="207"/>
      <c r="BF861" s="207"/>
      <c r="BG861" s="300"/>
      <c r="BH861" s="300"/>
      <c r="BI861" s="299"/>
      <c r="BJ861" s="246"/>
      <c r="BK861" s="255"/>
      <c r="BL861" s="213"/>
      <c r="BM861" s="213"/>
      <c r="BN861" s="322"/>
      <c r="BO861" s="321"/>
      <c r="BY861" s="254"/>
      <c r="DN861" s="284"/>
      <c r="DO861" s="283"/>
      <c r="DP861" s="278"/>
      <c r="DQ861" s="282"/>
      <c r="DR861" s="281"/>
      <c r="DS861" s="280"/>
      <c r="DT861" s="279"/>
      <c r="DU861" s="278"/>
      <c r="DV861" s="194"/>
    </row>
    <row r="862" spans="1:127" ht="18.75">
      <c r="A862" s="322"/>
      <c r="B862" s="226" t="s">
        <v>9556</v>
      </c>
      <c r="C862" s="226" t="s">
        <v>9555</v>
      </c>
      <c r="D862" s="225" t="s">
        <v>9554</v>
      </c>
      <c r="E862" s="224" t="str">
        <f t="shared" si="77"/>
        <v>732287</v>
      </c>
      <c r="F862" s="322" t="s">
        <v>6068</v>
      </c>
      <c r="G862" s="220" t="s">
        <v>9550</v>
      </c>
      <c r="H862" s="223" t="s">
        <v>9549</v>
      </c>
      <c r="I862" s="223" t="s">
        <v>7441</v>
      </c>
      <c r="J862" s="225">
        <v>1</v>
      </c>
      <c r="K862" s="302">
        <v>14000</v>
      </c>
      <c r="L862" s="232">
        <f t="shared" si="76"/>
        <v>15400.000000000002</v>
      </c>
      <c r="M862" s="351" t="s">
        <v>1434</v>
      </c>
      <c r="N862" s="229"/>
      <c r="O862" s="229"/>
      <c r="P862" s="245"/>
      <c r="Q862" s="312"/>
      <c r="R862" s="382"/>
      <c r="S862" s="242"/>
      <c r="T862" s="618" t="s">
        <v>8912</v>
      </c>
      <c r="U862" s="303"/>
      <c r="V862" s="303"/>
      <c r="W862" s="303"/>
      <c r="X862" s="303"/>
      <c r="Y862" s="618"/>
      <c r="Z862" s="303"/>
      <c r="AA862" s="303"/>
      <c r="AB862" s="303"/>
      <c r="AC862" s="303"/>
      <c r="AD862" s="311"/>
      <c r="AE862" s="311"/>
      <c r="AF862" s="311"/>
      <c r="AG862" s="311"/>
      <c r="AH862" s="311"/>
      <c r="AJ862" s="286"/>
      <c r="AK862" s="213"/>
      <c r="AL862" s="311"/>
      <c r="AM862" s="311"/>
      <c r="AN862" s="311"/>
      <c r="AO862" s="311"/>
      <c r="AP862" s="229"/>
      <c r="AQ862" s="310"/>
      <c r="AR862" s="207"/>
      <c r="AS862" s="207"/>
      <c r="AT862" s="207"/>
      <c r="AU862" s="207"/>
      <c r="AV862" s="207"/>
      <c r="AW862" s="207"/>
      <c r="AX862" s="207"/>
      <c r="AY862" s="207"/>
      <c r="AZ862" s="207"/>
      <c r="BA862" s="207"/>
      <c r="BB862" s="207"/>
      <c r="BC862" s="207"/>
      <c r="BD862" s="207"/>
      <c r="BE862" s="207"/>
      <c r="BF862" s="207"/>
      <c r="BG862" s="300"/>
      <c r="BH862" s="300"/>
      <c r="BI862" s="299"/>
      <c r="BJ862" s="246"/>
      <c r="BK862" s="255"/>
      <c r="BL862" s="213"/>
      <c r="BM862" s="213"/>
      <c r="BN862" s="322"/>
      <c r="BO862" s="321"/>
      <c r="BY862" s="254"/>
      <c r="DN862" s="284"/>
      <c r="DO862" s="283"/>
      <c r="DP862" s="278"/>
      <c r="DQ862" s="282"/>
      <c r="DR862" s="281"/>
      <c r="DS862" s="280"/>
      <c r="DT862" s="279"/>
      <c r="DU862" s="278"/>
      <c r="DV862" s="194"/>
    </row>
    <row r="863" spans="1:127" ht="18.75">
      <c r="A863" s="322"/>
      <c r="B863" s="226" t="s">
        <v>9553</v>
      </c>
      <c r="C863" s="226" t="s">
        <v>9552</v>
      </c>
      <c r="D863" s="225" t="s">
        <v>9551</v>
      </c>
      <c r="E863" s="224" t="str">
        <f t="shared" si="77"/>
        <v>732270</v>
      </c>
      <c r="F863" s="322" t="s">
        <v>6068</v>
      </c>
      <c r="G863" s="220" t="s">
        <v>9550</v>
      </c>
      <c r="H863" s="223" t="s">
        <v>9549</v>
      </c>
      <c r="I863" s="223" t="s">
        <v>6598</v>
      </c>
      <c r="J863" s="225">
        <v>1</v>
      </c>
      <c r="K863" s="302">
        <v>14000</v>
      </c>
      <c r="L863" s="232">
        <f t="shared" si="76"/>
        <v>15400.000000000002</v>
      </c>
      <c r="M863" s="351" t="s">
        <v>1434</v>
      </c>
      <c r="N863" s="229"/>
      <c r="O863" s="229"/>
      <c r="P863" s="245"/>
      <c r="Q863" s="312"/>
      <c r="R863" s="382"/>
      <c r="S863" s="242"/>
      <c r="T863" s="618" t="s">
        <v>8912</v>
      </c>
      <c r="U863" s="303"/>
      <c r="V863" s="303"/>
      <c r="W863" s="303"/>
      <c r="X863" s="303"/>
      <c r="Y863" s="618"/>
      <c r="Z863" s="303"/>
      <c r="AA863" s="303"/>
      <c r="AB863" s="303"/>
      <c r="AC863" s="303"/>
      <c r="AD863" s="311"/>
      <c r="AE863" s="311"/>
      <c r="AF863" s="311"/>
      <c r="AG863" s="311"/>
      <c r="AH863" s="311"/>
      <c r="AJ863" s="286"/>
      <c r="AK863" s="213"/>
      <c r="AL863" s="311"/>
      <c r="AM863" s="311"/>
      <c r="AN863" s="311"/>
      <c r="AO863" s="311"/>
      <c r="AP863" s="229"/>
      <c r="AQ863" s="310"/>
      <c r="AR863" s="207"/>
      <c r="AS863" s="207"/>
      <c r="AT863" s="207"/>
      <c r="AU863" s="207"/>
      <c r="AV863" s="207"/>
      <c r="AW863" s="207"/>
      <c r="AX863" s="207"/>
      <c r="AY863" s="207"/>
      <c r="AZ863" s="207"/>
      <c r="BA863" s="207"/>
      <c r="BB863" s="207"/>
      <c r="BC863" s="207"/>
      <c r="BD863" s="207"/>
      <c r="BE863" s="207"/>
      <c r="BF863" s="207"/>
      <c r="BG863" s="300"/>
      <c r="BH863" s="300"/>
      <c r="BI863" s="299"/>
      <c r="BJ863" s="246"/>
      <c r="BK863" s="255"/>
      <c r="BL863" s="213"/>
      <c r="BM863" s="213"/>
      <c r="BN863" s="322"/>
      <c r="BO863" s="321"/>
      <c r="BY863" s="254"/>
      <c r="DN863" s="284"/>
      <c r="DO863" s="283"/>
      <c r="DP863" s="278"/>
      <c r="DQ863" s="282"/>
      <c r="DR863" s="281"/>
      <c r="DS863" s="280"/>
      <c r="DT863" s="279"/>
      <c r="DU863" s="278"/>
      <c r="DV863" s="194"/>
    </row>
    <row r="864" spans="1:127" ht="18.75">
      <c r="A864" s="322"/>
      <c r="B864" s="226" t="s">
        <v>9548</v>
      </c>
      <c r="C864" s="226" t="s">
        <v>9547</v>
      </c>
      <c r="D864" s="225" t="s">
        <v>9546</v>
      </c>
      <c r="E864" s="224" t="str">
        <f t="shared" si="77"/>
        <v>733062</v>
      </c>
      <c r="F864" s="322" t="s">
        <v>6068</v>
      </c>
      <c r="G864" s="220" t="s">
        <v>9542</v>
      </c>
      <c r="H864" s="223" t="s">
        <v>9533</v>
      </c>
      <c r="I864" s="223" t="s">
        <v>7680</v>
      </c>
      <c r="J864" s="225">
        <v>1</v>
      </c>
      <c r="K864" s="302">
        <v>14000</v>
      </c>
      <c r="L864" s="232">
        <f t="shared" si="76"/>
        <v>15400.000000000002</v>
      </c>
      <c r="M864" s="351" t="s">
        <v>1434</v>
      </c>
      <c r="N864" s="229"/>
      <c r="O864" s="229"/>
      <c r="P864" s="245"/>
      <c r="Q864" s="312"/>
      <c r="R864" s="382"/>
      <c r="S864" s="242"/>
      <c r="T864" s="219" t="s">
        <v>9541</v>
      </c>
      <c r="U864" s="303"/>
      <c r="V864" s="303"/>
      <c r="W864" s="303"/>
      <c r="X864" s="303"/>
      <c r="Y864" s="219"/>
      <c r="Z864" s="303"/>
      <c r="AA864" s="303"/>
      <c r="AB864" s="303"/>
      <c r="AC864" s="303"/>
      <c r="AD864" s="311"/>
      <c r="AE864" s="311"/>
      <c r="AF864" s="311"/>
      <c r="AG864" s="311"/>
      <c r="AH864" s="311"/>
      <c r="AJ864" s="286"/>
      <c r="AK864" s="213"/>
      <c r="AL864" s="311"/>
      <c r="AM864" s="311"/>
      <c r="AN864" s="311"/>
      <c r="AO864" s="311"/>
      <c r="AP864" s="229"/>
      <c r="AQ864" s="310"/>
      <c r="AR864" s="207"/>
      <c r="AS864" s="207"/>
      <c r="AT864" s="207"/>
      <c r="AU864" s="207"/>
      <c r="AV864" s="207"/>
      <c r="AW864" s="207"/>
      <c r="AX864" s="207"/>
      <c r="AY864" s="207"/>
      <c r="AZ864" s="207"/>
      <c r="BA864" s="207"/>
      <c r="BB864" s="207"/>
      <c r="BC864" s="207"/>
      <c r="BD864" s="207"/>
      <c r="BE864" s="207"/>
      <c r="BF864" s="207"/>
      <c r="BG864" s="300"/>
      <c r="BH864" s="300"/>
      <c r="BI864" s="299"/>
      <c r="BJ864" s="246"/>
      <c r="BK864" s="255"/>
      <c r="BL864" s="213"/>
      <c r="BM864" s="213"/>
      <c r="BN864" s="322"/>
      <c r="BO864" s="321"/>
      <c r="BY864" s="254"/>
      <c r="DN864" s="284"/>
      <c r="DO864" s="283"/>
      <c r="DP864" s="278"/>
      <c r="DQ864" s="282"/>
      <c r="DR864" s="281"/>
      <c r="DS864" s="280"/>
      <c r="DT864" s="279"/>
      <c r="DU864" s="278"/>
      <c r="DV864" s="194"/>
    </row>
    <row r="865" spans="1:126" ht="18.75">
      <c r="A865" s="322"/>
      <c r="B865" s="226" t="s">
        <v>9545</v>
      </c>
      <c r="C865" s="226" t="s">
        <v>9544</v>
      </c>
      <c r="D865" s="225" t="s">
        <v>9543</v>
      </c>
      <c r="E865" s="224" t="str">
        <f t="shared" si="77"/>
        <v>733055</v>
      </c>
      <c r="F865" s="322" t="s">
        <v>6068</v>
      </c>
      <c r="G865" s="220" t="s">
        <v>9542</v>
      </c>
      <c r="H865" s="223" t="s">
        <v>9533</v>
      </c>
      <c r="I865" s="223" t="s">
        <v>956</v>
      </c>
      <c r="J865" s="225">
        <v>1</v>
      </c>
      <c r="K865" s="302">
        <v>14000</v>
      </c>
      <c r="L865" s="232">
        <f t="shared" si="76"/>
        <v>15400.000000000002</v>
      </c>
      <c r="M865" s="351" t="s">
        <v>1434</v>
      </c>
      <c r="N865" s="229"/>
      <c r="O865" s="229"/>
      <c r="P865" s="245"/>
      <c r="Q865" s="312"/>
      <c r="R865" s="382"/>
      <c r="S865" s="242"/>
      <c r="T865" s="219" t="s">
        <v>9541</v>
      </c>
      <c r="U865" s="303"/>
      <c r="V865" s="303"/>
      <c r="W865" s="303"/>
      <c r="X865" s="303"/>
      <c r="Y865" s="219"/>
      <c r="Z865" s="303"/>
      <c r="AA865" s="303"/>
      <c r="AB865" s="303"/>
      <c r="AC865" s="303"/>
      <c r="AD865" s="311"/>
      <c r="AE865" s="311"/>
      <c r="AF865" s="311"/>
      <c r="AG865" s="311"/>
      <c r="AH865" s="311"/>
      <c r="AJ865" s="286"/>
      <c r="AK865" s="213"/>
      <c r="AL865" s="311"/>
      <c r="AM865" s="311"/>
      <c r="AN865" s="311"/>
      <c r="AO865" s="311"/>
      <c r="AP865" s="229"/>
      <c r="AQ865" s="310"/>
      <c r="AR865" s="207"/>
      <c r="AS865" s="207"/>
      <c r="AT865" s="207"/>
      <c r="AU865" s="207"/>
      <c r="AV865" s="207"/>
      <c r="AW865" s="207"/>
      <c r="AX865" s="207"/>
      <c r="AY865" s="207"/>
      <c r="AZ865" s="207"/>
      <c r="BA865" s="207"/>
      <c r="BB865" s="207"/>
      <c r="BC865" s="207"/>
      <c r="BD865" s="207"/>
      <c r="BE865" s="207"/>
      <c r="BF865" s="207"/>
      <c r="BG865" s="300"/>
      <c r="BH865" s="300"/>
      <c r="BI865" s="299"/>
      <c r="BJ865" s="246"/>
      <c r="BK865" s="255"/>
      <c r="BL865" s="213"/>
      <c r="BM865" s="213"/>
      <c r="BN865" s="322"/>
      <c r="BO865" s="321"/>
      <c r="BY865" s="254"/>
      <c r="DN865" s="284"/>
      <c r="DO865" s="283"/>
      <c r="DP865" s="278"/>
      <c r="DQ865" s="282"/>
      <c r="DR865" s="281"/>
      <c r="DS865" s="280"/>
      <c r="DT865" s="279"/>
      <c r="DU865" s="278"/>
      <c r="DV865" s="194"/>
    </row>
    <row r="866" spans="1:126" ht="18.75">
      <c r="A866" s="322"/>
      <c r="B866" s="226" t="s">
        <v>9540</v>
      </c>
      <c r="C866" s="226" t="s">
        <v>9539</v>
      </c>
      <c r="D866" s="225" t="s">
        <v>9538</v>
      </c>
      <c r="E866" s="224" t="str">
        <f t="shared" si="77"/>
        <v>733123</v>
      </c>
      <c r="F866" s="322" t="s">
        <v>6068</v>
      </c>
      <c r="G866" s="220" t="s">
        <v>9534</v>
      </c>
      <c r="H866" s="223" t="s">
        <v>9533</v>
      </c>
      <c r="I866" s="223" t="s">
        <v>7441</v>
      </c>
      <c r="J866" s="225">
        <v>1</v>
      </c>
      <c r="K866" s="302">
        <v>14000</v>
      </c>
      <c r="L866" s="232">
        <f t="shared" si="76"/>
        <v>15400.000000000002</v>
      </c>
      <c r="M866" s="351" t="s">
        <v>1434</v>
      </c>
      <c r="N866" s="229"/>
      <c r="O866" s="229"/>
      <c r="P866" s="245"/>
      <c r="Q866" s="312"/>
      <c r="R866" s="382"/>
      <c r="S866" s="242"/>
      <c r="T866" s="219" t="s">
        <v>9513</v>
      </c>
      <c r="U866" s="303"/>
      <c r="V866" s="303"/>
      <c r="W866" s="303"/>
      <c r="X866" s="303"/>
      <c r="Y866" s="219"/>
      <c r="Z866" s="303"/>
      <c r="AA866" s="303"/>
      <c r="AB866" s="303"/>
      <c r="AC866" s="303"/>
      <c r="AD866" s="311"/>
      <c r="AE866" s="311"/>
      <c r="AF866" s="311"/>
      <c r="AG866" s="311"/>
      <c r="AH866" s="311"/>
      <c r="AJ866" s="286"/>
      <c r="AK866" s="213"/>
      <c r="AL866" s="311"/>
      <c r="AM866" s="311"/>
      <c r="AN866" s="311"/>
      <c r="AO866" s="311"/>
      <c r="AP866" s="229"/>
      <c r="AQ866" s="310"/>
      <c r="AR866" s="207"/>
      <c r="AS866" s="207"/>
      <c r="AT866" s="207"/>
      <c r="AU866" s="207"/>
      <c r="AV866" s="207"/>
      <c r="AW866" s="207"/>
      <c r="AX866" s="207"/>
      <c r="AY866" s="207"/>
      <c r="AZ866" s="207"/>
      <c r="BA866" s="207"/>
      <c r="BB866" s="207"/>
      <c r="BC866" s="207"/>
      <c r="BD866" s="207"/>
      <c r="BE866" s="207"/>
      <c r="BF866" s="207"/>
      <c r="BG866" s="300"/>
      <c r="BH866" s="300"/>
      <c r="BI866" s="299"/>
      <c r="BJ866" s="246"/>
      <c r="BK866" s="255"/>
      <c r="BL866" s="213"/>
      <c r="BM866" s="213"/>
      <c r="BN866" s="322"/>
      <c r="BO866" s="321"/>
      <c r="BY866" s="254"/>
      <c r="DN866" s="284"/>
      <c r="DO866" s="283"/>
      <c r="DP866" s="278"/>
      <c r="DQ866" s="282"/>
      <c r="DR866" s="281"/>
      <c r="DS866" s="280"/>
      <c r="DT866" s="279"/>
      <c r="DU866" s="278"/>
      <c r="DV866" s="194"/>
    </row>
    <row r="867" spans="1:126" ht="18.75">
      <c r="A867" s="322"/>
      <c r="B867" s="226" t="s">
        <v>9537</v>
      </c>
      <c r="C867" s="226" t="s">
        <v>9536</v>
      </c>
      <c r="D867" s="225" t="s">
        <v>9535</v>
      </c>
      <c r="E867" s="224" t="str">
        <f t="shared" si="77"/>
        <v>733116</v>
      </c>
      <c r="F867" s="322" t="s">
        <v>6068</v>
      </c>
      <c r="G867" s="220" t="s">
        <v>9534</v>
      </c>
      <c r="H867" s="223" t="s">
        <v>9533</v>
      </c>
      <c r="I867" s="223" t="s">
        <v>6598</v>
      </c>
      <c r="J867" s="225">
        <v>1</v>
      </c>
      <c r="K867" s="302">
        <v>14000</v>
      </c>
      <c r="L867" s="232">
        <f t="shared" si="76"/>
        <v>15400.000000000002</v>
      </c>
      <c r="M867" s="351" t="s">
        <v>1434</v>
      </c>
      <c r="N867" s="229"/>
      <c r="O867" s="229"/>
      <c r="P867" s="245"/>
      <c r="Q867" s="312"/>
      <c r="R867" s="382"/>
      <c r="S867" s="242"/>
      <c r="T867" s="219" t="s">
        <v>9513</v>
      </c>
      <c r="U867" s="303"/>
      <c r="V867" s="303"/>
      <c r="W867" s="303"/>
      <c r="X867" s="303"/>
      <c r="Y867" s="219"/>
      <c r="Z867" s="303"/>
      <c r="AA867" s="303"/>
      <c r="AB867" s="303"/>
      <c r="AC867" s="303"/>
      <c r="AD867" s="311"/>
      <c r="AE867" s="311"/>
      <c r="AF867" s="311"/>
      <c r="AG867" s="311"/>
      <c r="AH867" s="311"/>
      <c r="AJ867" s="286"/>
      <c r="AK867" s="213"/>
      <c r="AL867" s="311"/>
      <c r="AM867" s="311"/>
      <c r="AN867" s="311"/>
      <c r="AO867" s="311"/>
      <c r="AP867" s="229"/>
      <c r="AQ867" s="310"/>
      <c r="AR867" s="207"/>
      <c r="AS867" s="207"/>
      <c r="AT867" s="207"/>
      <c r="AU867" s="207"/>
      <c r="AV867" s="207"/>
      <c r="AW867" s="207"/>
      <c r="AX867" s="207"/>
      <c r="AY867" s="207"/>
      <c r="AZ867" s="207"/>
      <c r="BA867" s="207"/>
      <c r="BB867" s="207"/>
      <c r="BC867" s="207"/>
      <c r="BD867" s="207"/>
      <c r="BE867" s="207"/>
      <c r="BF867" s="207"/>
      <c r="BG867" s="300"/>
      <c r="BH867" s="300"/>
      <c r="BI867" s="299"/>
      <c r="BJ867" s="246"/>
      <c r="BK867" s="255"/>
      <c r="BL867" s="213"/>
      <c r="BM867" s="213"/>
      <c r="BN867" s="322"/>
      <c r="BO867" s="321"/>
      <c r="BY867" s="254"/>
      <c r="DN867" s="284"/>
      <c r="DO867" s="283"/>
      <c r="DP867" s="278"/>
      <c r="DQ867" s="282"/>
      <c r="DR867" s="281"/>
      <c r="DS867" s="280"/>
      <c r="DT867" s="279"/>
      <c r="DU867" s="278"/>
      <c r="DV867" s="194"/>
    </row>
    <row r="868" spans="1:126" ht="18.75">
      <c r="A868" s="322"/>
      <c r="B868" s="226" t="s">
        <v>9532</v>
      </c>
      <c r="C868" s="226" t="s">
        <v>9531</v>
      </c>
      <c r="D868" s="225" t="s">
        <v>9530</v>
      </c>
      <c r="E868" s="224" t="str">
        <f t="shared" si="77"/>
        <v>732331</v>
      </c>
      <c r="F868" s="322" t="s">
        <v>6068</v>
      </c>
      <c r="G868" s="220" t="s">
        <v>9529</v>
      </c>
      <c r="H868" s="223" t="s">
        <v>9528</v>
      </c>
      <c r="I868" s="223" t="s">
        <v>8908</v>
      </c>
      <c r="J868" s="225">
        <v>1</v>
      </c>
      <c r="K868" s="302">
        <v>14000</v>
      </c>
      <c r="L868" s="232">
        <f t="shared" si="76"/>
        <v>15400.000000000002</v>
      </c>
      <c r="M868" s="351" t="s">
        <v>1434</v>
      </c>
      <c r="N868" s="229"/>
      <c r="O868" s="229"/>
      <c r="P868" s="245"/>
      <c r="Q868" s="312"/>
      <c r="R868" s="382"/>
      <c r="S868" s="242"/>
      <c r="T868" s="219" t="s">
        <v>9513</v>
      </c>
      <c r="U868" s="303"/>
      <c r="V868" s="303"/>
      <c r="W868" s="303"/>
      <c r="X868" s="303"/>
      <c r="Y868" s="219"/>
      <c r="Z868" s="303"/>
      <c r="AA868" s="303"/>
      <c r="AB868" s="303"/>
      <c r="AC868" s="303"/>
      <c r="AD868" s="311"/>
      <c r="AE868" s="311"/>
      <c r="AF868" s="311"/>
      <c r="AG868" s="311"/>
      <c r="AH868" s="311"/>
      <c r="AJ868" s="286"/>
      <c r="AK868" s="213"/>
      <c r="AL868" s="311"/>
      <c r="AM868" s="311"/>
      <c r="AN868" s="311"/>
      <c r="AO868" s="311"/>
      <c r="AP868" s="229"/>
      <c r="AQ868" s="310"/>
      <c r="AR868" s="207"/>
      <c r="AS868" s="207"/>
      <c r="AT868" s="207"/>
      <c r="AU868" s="207"/>
      <c r="AV868" s="207"/>
      <c r="AW868" s="207"/>
      <c r="AX868" s="207"/>
      <c r="AY868" s="207"/>
      <c r="AZ868" s="207"/>
      <c r="BA868" s="207"/>
      <c r="BB868" s="207"/>
      <c r="BC868" s="207"/>
      <c r="BD868" s="207"/>
      <c r="BE868" s="207"/>
      <c r="BF868" s="207"/>
      <c r="BG868" s="300"/>
      <c r="BH868" s="300"/>
      <c r="BI868" s="299"/>
      <c r="BJ868" s="246"/>
      <c r="BK868" s="255"/>
      <c r="BL868" s="213"/>
      <c r="BM868" s="213"/>
      <c r="BN868" s="322"/>
      <c r="BO868" s="321"/>
      <c r="BY868" s="254"/>
      <c r="DN868" s="284"/>
      <c r="DO868" s="283"/>
      <c r="DP868" s="278"/>
      <c r="DQ868" s="282"/>
      <c r="DR868" s="281"/>
      <c r="DS868" s="280"/>
      <c r="DT868" s="279"/>
      <c r="DU868" s="278"/>
      <c r="DV868" s="194"/>
    </row>
    <row r="869" spans="1:126" ht="18.75">
      <c r="A869" s="322"/>
      <c r="B869" s="226" t="s">
        <v>9527</v>
      </c>
      <c r="C869" s="226" t="s">
        <v>9526</v>
      </c>
      <c r="D869" s="225" t="s">
        <v>9525</v>
      </c>
      <c r="E869" s="224" t="str">
        <f t="shared" si="77"/>
        <v>732348</v>
      </c>
      <c r="F869" s="322" t="s">
        <v>6068</v>
      </c>
      <c r="G869" s="220" t="s">
        <v>9524</v>
      </c>
      <c r="H869" s="223" t="s">
        <v>9523</v>
      </c>
      <c r="I869" s="223" t="s">
        <v>8908</v>
      </c>
      <c r="J869" s="225">
        <v>1</v>
      </c>
      <c r="K869" s="302">
        <v>14000</v>
      </c>
      <c r="L869" s="232">
        <f t="shared" si="76"/>
        <v>15400.000000000002</v>
      </c>
      <c r="M869" s="351" t="s">
        <v>1434</v>
      </c>
      <c r="N869" s="229"/>
      <c r="O869" s="229"/>
      <c r="P869" s="245"/>
      <c r="Q869" s="312"/>
      <c r="R869" s="382"/>
      <c r="S869" s="242"/>
      <c r="T869" s="219" t="s">
        <v>9513</v>
      </c>
      <c r="U869" s="303"/>
      <c r="V869" s="303"/>
      <c r="W869" s="303"/>
      <c r="X869" s="303"/>
      <c r="Y869" s="219"/>
      <c r="Z869" s="303"/>
      <c r="AA869" s="303"/>
      <c r="AB869" s="303"/>
      <c r="AC869" s="303"/>
      <c r="AD869" s="311"/>
      <c r="AE869" s="311"/>
      <c r="AF869" s="311"/>
      <c r="AG869" s="311"/>
      <c r="AH869" s="311"/>
      <c r="AJ869" s="286"/>
      <c r="AK869" s="213"/>
      <c r="AL869" s="311"/>
      <c r="AM869" s="311"/>
      <c r="AN869" s="311"/>
      <c r="AO869" s="311"/>
      <c r="AP869" s="229"/>
      <c r="AQ869" s="310"/>
      <c r="AR869" s="207"/>
      <c r="AS869" s="207"/>
      <c r="AT869" s="207"/>
      <c r="AU869" s="207"/>
      <c r="AV869" s="207"/>
      <c r="AW869" s="207"/>
      <c r="AX869" s="207"/>
      <c r="AY869" s="207"/>
      <c r="AZ869" s="207"/>
      <c r="BA869" s="207"/>
      <c r="BB869" s="207"/>
      <c r="BC869" s="207"/>
      <c r="BD869" s="207"/>
      <c r="BE869" s="207"/>
      <c r="BF869" s="207"/>
      <c r="BG869" s="300"/>
      <c r="BH869" s="300"/>
      <c r="BI869" s="299"/>
      <c r="BJ869" s="246"/>
      <c r="BK869" s="255"/>
      <c r="BL869" s="213"/>
      <c r="BM869" s="213"/>
      <c r="BN869" s="322"/>
      <c r="BO869" s="321"/>
      <c r="BY869" s="254"/>
      <c r="DN869" s="284"/>
      <c r="DO869" s="283"/>
      <c r="DP869" s="278"/>
      <c r="DQ869" s="282"/>
      <c r="DR869" s="281"/>
      <c r="DS869" s="280"/>
      <c r="DT869" s="279"/>
      <c r="DU869" s="278"/>
      <c r="DV869" s="194"/>
    </row>
    <row r="870" spans="1:126" ht="18.75">
      <c r="A870" s="322"/>
      <c r="B870" s="226" t="s">
        <v>9522</v>
      </c>
      <c r="C870" s="226" t="s">
        <v>9521</v>
      </c>
      <c r="D870" s="225" t="s">
        <v>9520</v>
      </c>
      <c r="E870" s="224" t="str">
        <f t="shared" si="77"/>
        <v>732652</v>
      </c>
      <c r="F870" s="322" t="s">
        <v>6174</v>
      </c>
      <c r="G870" s="220" t="s">
        <v>8658</v>
      </c>
      <c r="H870" s="223" t="s">
        <v>9519</v>
      </c>
      <c r="I870" s="223"/>
      <c r="J870" s="225">
        <v>1</v>
      </c>
      <c r="K870" s="302">
        <v>14000</v>
      </c>
      <c r="L870" s="232">
        <f t="shared" si="76"/>
        <v>15400.000000000002</v>
      </c>
      <c r="M870" s="351" t="s">
        <v>1434</v>
      </c>
      <c r="N870" s="229"/>
      <c r="O870" s="229"/>
      <c r="P870" s="245"/>
      <c r="Q870" s="312"/>
      <c r="R870" s="382"/>
      <c r="S870" s="242"/>
      <c r="T870" s="219" t="s">
        <v>9513</v>
      </c>
      <c r="U870" s="303"/>
      <c r="V870" s="303"/>
      <c r="W870" s="303"/>
      <c r="X870" s="303"/>
      <c r="Y870" s="219"/>
      <c r="Z870" s="303"/>
      <c r="AA870" s="303"/>
      <c r="AB870" s="303"/>
      <c r="AC870" s="303"/>
      <c r="AD870" s="311"/>
      <c r="AE870" s="311"/>
      <c r="AF870" s="311"/>
      <c r="AG870" s="311"/>
      <c r="AH870" s="311"/>
      <c r="AJ870" s="286"/>
      <c r="AK870" s="213"/>
      <c r="AL870" s="311"/>
      <c r="AM870" s="311"/>
      <c r="AN870" s="311"/>
      <c r="AO870" s="311"/>
      <c r="AP870" s="229"/>
      <c r="AQ870" s="310"/>
      <c r="AR870" s="207"/>
      <c r="AS870" s="207"/>
      <c r="AT870" s="207"/>
      <c r="AU870" s="207"/>
      <c r="AV870" s="207"/>
      <c r="AW870" s="207"/>
      <c r="AX870" s="207"/>
      <c r="AY870" s="207"/>
      <c r="AZ870" s="207"/>
      <c r="BA870" s="207"/>
      <c r="BB870" s="207"/>
      <c r="BC870" s="207"/>
      <c r="BD870" s="207"/>
      <c r="BE870" s="207"/>
      <c r="BF870" s="207"/>
      <c r="BG870" s="300"/>
      <c r="BH870" s="300"/>
      <c r="BI870" s="299"/>
      <c r="BJ870" s="246"/>
      <c r="BK870" s="255"/>
      <c r="BL870" s="213"/>
      <c r="BM870" s="213"/>
      <c r="BN870" s="322"/>
      <c r="BO870" s="321"/>
      <c r="BY870" s="254"/>
      <c r="DN870" s="284"/>
      <c r="DO870" s="283"/>
      <c r="DP870" s="278"/>
      <c r="DQ870" s="282"/>
      <c r="DR870" s="281"/>
      <c r="DS870" s="280"/>
      <c r="DT870" s="279"/>
      <c r="DU870" s="278"/>
      <c r="DV870" s="194"/>
    </row>
    <row r="871" spans="1:126" ht="18.75">
      <c r="A871" s="322"/>
      <c r="B871" s="226" t="s">
        <v>9518</v>
      </c>
      <c r="C871" s="226" t="s">
        <v>9517</v>
      </c>
      <c r="D871" s="225" t="s">
        <v>9516</v>
      </c>
      <c r="E871" s="224" t="str">
        <f t="shared" si="77"/>
        <v>732690</v>
      </c>
      <c r="F871" s="322" t="s">
        <v>6174</v>
      </c>
      <c r="G871" s="220" t="s">
        <v>9515</v>
      </c>
      <c r="H871" s="223" t="s">
        <v>9514</v>
      </c>
      <c r="I871" s="223"/>
      <c r="J871" s="225">
        <v>1</v>
      </c>
      <c r="K871" s="302">
        <v>14000</v>
      </c>
      <c r="L871" s="232">
        <f t="shared" si="76"/>
        <v>15400.000000000002</v>
      </c>
      <c r="M871" s="351" t="s">
        <v>1434</v>
      </c>
      <c r="N871" s="229"/>
      <c r="O871" s="229"/>
      <c r="P871" s="245"/>
      <c r="Q871" s="312"/>
      <c r="R871" s="382"/>
      <c r="S871" s="242"/>
      <c r="T871" s="219" t="s">
        <v>9513</v>
      </c>
      <c r="U871" s="303"/>
      <c r="V871" s="303"/>
      <c r="W871" s="303"/>
      <c r="X871" s="303"/>
      <c r="Y871" s="219"/>
      <c r="Z871" s="303"/>
      <c r="AA871" s="303"/>
      <c r="AB871" s="303"/>
      <c r="AC871" s="303"/>
      <c r="AD871" s="311"/>
      <c r="AE871" s="311"/>
      <c r="AF871" s="311"/>
      <c r="AG871" s="311"/>
      <c r="AH871" s="311"/>
      <c r="AJ871" s="286"/>
      <c r="AK871" s="213"/>
      <c r="AL871" s="311"/>
      <c r="AM871" s="311"/>
      <c r="AN871" s="311"/>
      <c r="AO871" s="311"/>
      <c r="AP871" s="229"/>
      <c r="AQ871" s="310"/>
      <c r="AR871" s="207"/>
      <c r="AS871" s="207"/>
      <c r="AT871" s="207"/>
      <c r="AU871" s="207"/>
      <c r="AV871" s="207"/>
      <c r="AW871" s="207"/>
      <c r="AX871" s="207"/>
      <c r="AY871" s="207"/>
      <c r="AZ871" s="207"/>
      <c r="BA871" s="207"/>
      <c r="BB871" s="207"/>
      <c r="BC871" s="207"/>
      <c r="BD871" s="207"/>
      <c r="BE871" s="207"/>
      <c r="BF871" s="207"/>
      <c r="BG871" s="300"/>
      <c r="BH871" s="300"/>
      <c r="BI871" s="299"/>
      <c r="BJ871" s="246"/>
      <c r="BK871" s="255"/>
      <c r="BL871" s="213"/>
      <c r="BM871" s="213"/>
      <c r="BN871" s="322"/>
      <c r="BO871" s="321"/>
      <c r="BY871" s="254"/>
      <c r="DN871" s="284"/>
      <c r="DO871" s="283"/>
      <c r="DP871" s="278"/>
      <c r="DQ871" s="282"/>
      <c r="DR871" s="281"/>
      <c r="DS871" s="280"/>
      <c r="DT871" s="279"/>
      <c r="DU871" s="278"/>
      <c r="DV871" s="194"/>
    </row>
    <row r="872" spans="1:126" ht="18.75">
      <c r="A872" s="322"/>
      <c r="B872" s="226" t="s">
        <v>9512</v>
      </c>
      <c r="C872" s="226" t="s">
        <v>9511</v>
      </c>
      <c r="D872" s="225" t="s">
        <v>9510</v>
      </c>
      <c r="E872" s="224" t="str">
        <f t="shared" si="77"/>
        <v>732669</v>
      </c>
      <c r="F872" s="322" t="s">
        <v>6174</v>
      </c>
      <c r="G872" s="220" t="s">
        <v>9509</v>
      </c>
      <c r="H872" s="223" t="s">
        <v>9508</v>
      </c>
      <c r="I872" s="223"/>
      <c r="J872" s="225">
        <v>1</v>
      </c>
      <c r="K872" s="302">
        <v>14000</v>
      </c>
      <c r="L872" s="232">
        <f t="shared" si="76"/>
        <v>15400.000000000002</v>
      </c>
      <c r="M872" s="351" t="s">
        <v>1434</v>
      </c>
      <c r="N872" s="229"/>
      <c r="O872" s="229"/>
      <c r="P872" s="245"/>
      <c r="Q872" s="312"/>
      <c r="R872" s="382"/>
      <c r="S872" s="242"/>
      <c r="T872" s="219" t="s">
        <v>9489</v>
      </c>
      <c r="U872" s="303"/>
      <c r="V872" s="303"/>
      <c r="W872" s="303"/>
      <c r="X872" s="303"/>
      <c r="Y872" s="219"/>
      <c r="Z872" s="303"/>
      <c r="AA872" s="303"/>
      <c r="AB872" s="303"/>
      <c r="AC872" s="303"/>
      <c r="AD872" s="311"/>
      <c r="AE872" s="311"/>
      <c r="AF872" s="311"/>
      <c r="AG872" s="311"/>
      <c r="AH872" s="311"/>
      <c r="AJ872" s="286"/>
      <c r="AK872" s="213"/>
      <c r="AL872" s="311"/>
      <c r="AM872" s="311"/>
      <c r="AN872" s="311"/>
      <c r="AO872" s="311"/>
      <c r="AP872" s="229"/>
      <c r="AQ872" s="310"/>
      <c r="AR872" s="207"/>
      <c r="AS872" s="207"/>
      <c r="AT872" s="207"/>
      <c r="AU872" s="207"/>
      <c r="AV872" s="207"/>
      <c r="AW872" s="207"/>
      <c r="AX872" s="207"/>
      <c r="AY872" s="207"/>
      <c r="AZ872" s="207"/>
      <c r="BA872" s="207"/>
      <c r="BB872" s="207"/>
      <c r="BC872" s="207"/>
      <c r="BD872" s="207"/>
      <c r="BE872" s="207"/>
      <c r="BF872" s="207"/>
      <c r="BG872" s="300"/>
      <c r="BH872" s="300"/>
      <c r="BI872" s="299"/>
      <c r="BJ872" s="246"/>
      <c r="BK872" s="255"/>
      <c r="BL872" s="213"/>
      <c r="BM872" s="213"/>
      <c r="BN872" s="322"/>
      <c r="BO872" s="321"/>
      <c r="BY872" s="254"/>
      <c r="DN872" s="284"/>
      <c r="DO872" s="283"/>
      <c r="DP872" s="278"/>
      <c r="DQ872" s="282"/>
      <c r="DR872" s="281"/>
      <c r="DS872" s="280"/>
      <c r="DT872" s="279"/>
      <c r="DU872" s="278"/>
      <c r="DV872" s="194"/>
    </row>
    <row r="873" spans="1:126" ht="18.75">
      <c r="A873" s="322"/>
      <c r="B873" s="226" t="s">
        <v>9507</v>
      </c>
      <c r="C873" s="226" t="s">
        <v>9506</v>
      </c>
      <c r="D873" s="225" t="s">
        <v>9505</v>
      </c>
      <c r="E873" s="224" t="str">
        <f t="shared" si="77"/>
        <v>732706</v>
      </c>
      <c r="F873" s="322" t="s">
        <v>6174</v>
      </c>
      <c r="G873" s="220" t="s">
        <v>9504</v>
      </c>
      <c r="H873" s="223" t="s">
        <v>9503</v>
      </c>
      <c r="I873" s="223"/>
      <c r="J873" s="225">
        <v>1</v>
      </c>
      <c r="K873" s="302">
        <v>14000</v>
      </c>
      <c r="L873" s="232">
        <f t="shared" si="76"/>
        <v>15400.000000000002</v>
      </c>
      <c r="M873" s="351" t="s">
        <v>1434</v>
      </c>
      <c r="N873" s="229"/>
      <c r="O873" s="229"/>
      <c r="P873" s="245"/>
      <c r="Q873" s="312"/>
      <c r="R873" s="382"/>
      <c r="S873" s="242"/>
      <c r="T873" s="219" t="s">
        <v>9489</v>
      </c>
      <c r="U873" s="303"/>
      <c r="V873" s="303"/>
      <c r="W873" s="303"/>
      <c r="X873" s="303"/>
      <c r="Y873" s="219"/>
      <c r="Z873" s="303"/>
      <c r="AA873" s="303"/>
      <c r="AB873" s="303"/>
      <c r="AC873" s="303"/>
      <c r="AD873" s="311"/>
      <c r="AE873" s="311"/>
      <c r="AF873" s="311"/>
      <c r="AG873" s="311"/>
      <c r="AH873" s="311"/>
      <c r="AJ873" s="286"/>
      <c r="AK873" s="213"/>
      <c r="AL873" s="311"/>
      <c r="AM873" s="311"/>
      <c r="AN873" s="311"/>
      <c r="AO873" s="311"/>
      <c r="AP873" s="229"/>
      <c r="AQ873" s="310"/>
      <c r="AR873" s="207"/>
      <c r="AS873" s="207"/>
      <c r="AT873" s="207"/>
      <c r="AU873" s="207"/>
      <c r="AV873" s="207"/>
      <c r="AW873" s="207"/>
      <c r="AX873" s="207"/>
      <c r="AY873" s="207"/>
      <c r="AZ873" s="207"/>
      <c r="BA873" s="207"/>
      <c r="BB873" s="207"/>
      <c r="BC873" s="207"/>
      <c r="BD873" s="207"/>
      <c r="BE873" s="207"/>
      <c r="BF873" s="207"/>
      <c r="BG873" s="300"/>
      <c r="BH873" s="300"/>
      <c r="BI873" s="299"/>
      <c r="BJ873" s="246"/>
      <c r="BK873" s="255"/>
      <c r="BL873" s="213"/>
      <c r="BM873" s="213"/>
      <c r="BN873" s="322"/>
      <c r="BO873" s="321"/>
      <c r="BY873" s="254"/>
      <c r="DN873" s="284"/>
      <c r="DO873" s="283"/>
      <c r="DP873" s="278"/>
      <c r="DQ873" s="282"/>
      <c r="DR873" s="281"/>
      <c r="DS873" s="280"/>
      <c r="DT873" s="279"/>
      <c r="DU873" s="278"/>
      <c r="DV873" s="194"/>
    </row>
    <row r="874" spans="1:126" ht="18.75">
      <c r="A874" s="322"/>
      <c r="B874" s="226" t="s">
        <v>9502</v>
      </c>
      <c r="C874" s="226" t="s">
        <v>9501</v>
      </c>
      <c r="D874" s="225" t="s">
        <v>9500</v>
      </c>
      <c r="E874" s="224" t="str">
        <f t="shared" si="77"/>
        <v>732676</v>
      </c>
      <c r="F874" s="322" t="s">
        <v>6174</v>
      </c>
      <c r="G874" s="220" t="s">
        <v>9499</v>
      </c>
      <c r="H874" s="223" t="s">
        <v>9498</v>
      </c>
      <c r="I874" s="223"/>
      <c r="J874" s="225">
        <v>1</v>
      </c>
      <c r="K874" s="302">
        <v>14000</v>
      </c>
      <c r="L874" s="232">
        <f t="shared" si="76"/>
        <v>15400.000000000002</v>
      </c>
      <c r="M874" s="351" t="s">
        <v>1434</v>
      </c>
      <c r="N874" s="229"/>
      <c r="O874" s="229"/>
      <c r="P874" s="245"/>
      <c r="Q874" s="312"/>
      <c r="R874" s="382"/>
      <c r="S874" s="242"/>
      <c r="T874" s="219" t="s">
        <v>9489</v>
      </c>
      <c r="U874" s="303"/>
      <c r="V874" s="303"/>
      <c r="W874" s="303"/>
      <c r="X874" s="303"/>
      <c r="Y874" s="219"/>
      <c r="Z874" s="303"/>
      <c r="AA874" s="303"/>
      <c r="AB874" s="303"/>
      <c r="AC874" s="303"/>
      <c r="AD874" s="311"/>
      <c r="AE874" s="311"/>
      <c r="AF874" s="311"/>
      <c r="AG874" s="311"/>
      <c r="AH874" s="311"/>
      <c r="AJ874" s="286"/>
      <c r="AK874" s="213"/>
      <c r="AL874" s="311"/>
      <c r="AM874" s="311"/>
      <c r="AN874" s="311"/>
      <c r="AO874" s="311"/>
      <c r="AP874" s="229"/>
      <c r="AQ874" s="310"/>
      <c r="AR874" s="207"/>
      <c r="AS874" s="207"/>
      <c r="AT874" s="207"/>
      <c r="AU874" s="207"/>
      <c r="AV874" s="207"/>
      <c r="AW874" s="207"/>
      <c r="AX874" s="207"/>
      <c r="AY874" s="207"/>
      <c r="AZ874" s="207"/>
      <c r="BA874" s="207"/>
      <c r="BB874" s="207"/>
      <c r="BC874" s="207"/>
      <c r="BD874" s="207"/>
      <c r="BE874" s="207"/>
      <c r="BF874" s="207"/>
      <c r="BG874" s="300"/>
      <c r="BH874" s="300"/>
      <c r="BI874" s="299"/>
      <c r="BJ874" s="246"/>
      <c r="BK874" s="255"/>
      <c r="BL874" s="213"/>
      <c r="BM874" s="213"/>
      <c r="BN874" s="322"/>
      <c r="BO874" s="321"/>
      <c r="BY874" s="254"/>
      <c r="DN874" s="284"/>
      <c r="DO874" s="283"/>
      <c r="DP874" s="278"/>
      <c r="DQ874" s="282"/>
      <c r="DR874" s="281"/>
      <c r="DS874" s="280"/>
      <c r="DT874" s="279"/>
      <c r="DU874" s="278"/>
      <c r="DV874" s="194"/>
    </row>
    <row r="875" spans="1:126" ht="18.75">
      <c r="A875" s="322"/>
      <c r="B875" s="226" t="s">
        <v>9497</v>
      </c>
      <c r="C875" s="226" t="s">
        <v>9496</v>
      </c>
      <c r="D875" s="225" t="s">
        <v>9495</v>
      </c>
      <c r="E875" s="224" t="str">
        <f t="shared" si="77"/>
        <v>732683</v>
      </c>
      <c r="F875" s="322" t="s">
        <v>6174</v>
      </c>
      <c r="G875" s="220" t="s">
        <v>9494</v>
      </c>
      <c r="H875" s="223" t="s">
        <v>9493</v>
      </c>
      <c r="I875" s="223"/>
      <c r="J875" s="225">
        <v>1</v>
      </c>
      <c r="K875" s="302">
        <v>14000</v>
      </c>
      <c r="L875" s="232">
        <f t="shared" si="76"/>
        <v>15400.000000000002</v>
      </c>
      <c r="M875" s="351" t="s">
        <v>1434</v>
      </c>
      <c r="N875" s="229"/>
      <c r="O875" s="229"/>
      <c r="P875" s="245"/>
      <c r="Q875" s="312"/>
      <c r="R875" s="382"/>
      <c r="S875" s="242"/>
      <c r="T875" s="219" t="s">
        <v>9489</v>
      </c>
      <c r="U875" s="303"/>
      <c r="V875" s="303"/>
      <c r="W875" s="303"/>
      <c r="X875" s="303"/>
      <c r="Y875" s="219"/>
      <c r="Z875" s="303"/>
      <c r="AA875" s="303"/>
      <c r="AB875" s="303"/>
      <c r="AC875" s="303"/>
      <c r="AD875" s="311"/>
      <c r="AE875" s="311"/>
      <c r="AF875" s="311"/>
      <c r="AG875" s="311"/>
      <c r="AH875" s="311"/>
      <c r="AJ875" s="286"/>
      <c r="AK875" s="213"/>
      <c r="AL875" s="311"/>
      <c r="AM875" s="311"/>
      <c r="AN875" s="311"/>
      <c r="AO875" s="311"/>
      <c r="AP875" s="229"/>
      <c r="AQ875" s="310"/>
      <c r="AR875" s="207"/>
      <c r="AS875" s="207"/>
      <c r="AT875" s="207"/>
      <c r="AU875" s="207"/>
      <c r="AV875" s="207"/>
      <c r="AW875" s="207"/>
      <c r="AX875" s="207"/>
      <c r="AY875" s="207"/>
      <c r="AZ875" s="207"/>
      <c r="BA875" s="207"/>
      <c r="BB875" s="207"/>
      <c r="BC875" s="207"/>
      <c r="BD875" s="207"/>
      <c r="BE875" s="207"/>
      <c r="BF875" s="207"/>
      <c r="BG875" s="300"/>
      <c r="BH875" s="300"/>
      <c r="BI875" s="299"/>
      <c r="BJ875" s="246"/>
      <c r="BK875" s="255"/>
      <c r="BL875" s="213"/>
      <c r="BM875" s="213"/>
      <c r="BN875" s="322"/>
      <c r="BO875" s="321"/>
      <c r="BY875" s="254"/>
      <c r="DN875" s="284"/>
      <c r="DO875" s="283"/>
      <c r="DP875" s="278"/>
      <c r="DQ875" s="282"/>
      <c r="DR875" s="281"/>
      <c r="DS875" s="280"/>
      <c r="DT875" s="279"/>
      <c r="DU875" s="278"/>
      <c r="DV875" s="194"/>
    </row>
    <row r="876" spans="1:126" ht="18.75">
      <c r="A876" s="322"/>
      <c r="B876" s="226" t="s">
        <v>9492</v>
      </c>
      <c r="C876" s="226" t="s">
        <v>9491</v>
      </c>
      <c r="D876" s="225" t="s">
        <v>9490</v>
      </c>
      <c r="E876" s="224" t="str">
        <f t="shared" si="77"/>
        <v>732737</v>
      </c>
      <c r="F876" s="322" t="s">
        <v>1154</v>
      </c>
      <c r="G876" s="220" t="s">
        <v>9482</v>
      </c>
      <c r="H876" s="628" t="s">
        <v>9471</v>
      </c>
      <c r="I876" s="223" t="s">
        <v>7441</v>
      </c>
      <c r="J876" s="225">
        <v>1</v>
      </c>
      <c r="K876" s="302">
        <v>14000</v>
      </c>
      <c r="L876" s="232">
        <f t="shared" si="76"/>
        <v>15400.000000000002</v>
      </c>
      <c r="M876" s="351" t="s">
        <v>1434</v>
      </c>
      <c r="N876" s="229"/>
      <c r="O876" s="229"/>
      <c r="P876" s="245"/>
      <c r="Q876" s="312"/>
      <c r="R876" s="382"/>
      <c r="S876" s="242"/>
      <c r="T876" s="219" t="s">
        <v>9489</v>
      </c>
      <c r="U876" s="303"/>
      <c r="V876" s="303"/>
      <c r="W876" s="303"/>
      <c r="X876" s="303"/>
      <c r="Y876" s="219"/>
      <c r="Z876" s="303"/>
      <c r="AA876" s="303"/>
      <c r="AB876" s="303"/>
      <c r="AC876" s="303"/>
      <c r="AD876" s="311"/>
      <c r="AE876" s="311"/>
      <c r="AF876" s="311"/>
      <c r="AG876" s="311"/>
      <c r="AH876" s="311"/>
      <c r="AJ876" s="286"/>
      <c r="AK876" s="213"/>
      <c r="AL876" s="311"/>
      <c r="AM876" s="311"/>
      <c r="AN876" s="311"/>
      <c r="AO876" s="311"/>
      <c r="AP876" s="229"/>
      <c r="AQ876" s="310"/>
      <c r="AR876" s="207"/>
      <c r="AS876" s="207"/>
      <c r="AT876" s="207"/>
      <c r="AU876" s="207"/>
      <c r="AV876" s="207"/>
      <c r="AW876" s="207"/>
      <c r="AX876" s="207"/>
      <c r="AY876" s="207"/>
      <c r="AZ876" s="207"/>
      <c r="BA876" s="207"/>
      <c r="BB876" s="207"/>
      <c r="BC876" s="207"/>
      <c r="BD876" s="207"/>
      <c r="BE876" s="207"/>
      <c r="BF876" s="207"/>
      <c r="BG876" s="300"/>
      <c r="BH876" s="300"/>
      <c r="BI876" s="299"/>
      <c r="BJ876" s="246"/>
      <c r="BK876" s="255"/>
      <c r="BL876" s="213"/>
      <c r="BM876" s="213"/>
      <c r="BN876" s="322"/>
      <c r="BO876" s="321"/>
      <c r="BY876" s="254"/>
      <c r="DN876" s="284"/>
      <c r="DO876" s="283"/>
      <c r="DP876" s="278"/>
      <c r="DQ876" s="282"/>
      <c r="DR876" s="281"/>
      <c r="DS876" s="280"/>
      <c r="DT876" s="279"/>
      <c r="DU876" s="278"/>
      <c r="DV876" s="194"/>
    </row>
    <row r="877" spans="1:126" ht="18.75">
      <c r="A877" s="322"/>
      <c r="B877" s="226" t="s">
        <v>9488</v>
      </c>
      <c r="C877" s="226" t="s">
        <v>9487</v>
      </c>
      <c r="D877" s="225" t="s">
        <v>9486</v>
      </c>
      <c r="E877" s="224" t="str">
        <f t="shared" si="77"/>
        <v>732713</v>
      </c>
      <c r="F877" s="322" t="s">
        <v>1154</v>
      </c>
      <c r="G877" s="220" t="s">
        <v>9482</v>
      </c>
      <c r="H877" s="628" t="s">
        <v>9471</v>
      </c>
      <c r="I877" s="223" t="s">
        <v>7437</v>
      </c>
      <c r="J877" s="225">
        <v>1</v>
      </c>
      <c r="K877" s="302">
        <v>14000</v>
      </c>
      <c r="L877" s="232">
        <f t="shared" si="76"/>
        <v>15400.000000000002</v>
      </c>
      <c r="M877" s="351" t="s">
        <v>1434</v>
      </c>
      <c r="N877" s="229"/>
      <c r="O877" s="229"/>
      <c r="P877" s="245"/>
      <c r="Q877" s="312"/>
      <c r="R877" s="382"/>
      <c r="S877" s="242"/>
      <c r="T877" s="219" t="s">
        <v>9457</v>
      </c>
      <c r="U877" s="303"/>
      <c r="V877" s="303"/>
      <c r="W877" s="303"/>
      <c r="X877" s="303"/>
      <c r="Y877" s="219"/>
      <c r="Z877" s="303"/>
      <c r="AA877" s="303"/>
      <c r="AB877" s="303"/>
      <c r="AC877" s="303"/>
      <c r="AD877" s="311"/>
      <c r="AE877" s="311"/>
      <c r="AF877" s="311"/>
      <c r="AG877" s="311"/>
      <c r="AH877" s="311"/>
      <c r="AJ877" s="286"/>
      <c r="AK877" s="213"/>
      <c r="AL877" s="311"/>
      <c r="AM877" s="311"/>
      <c r="AN877" s="311"/>
      <c r="AO877" s="311"/>
      <c r="AP877" s="229"/>
      <c r="AQ877" s="310"/>
      <c r="AR877" s="207"/>
      <c r="AS877" s="207"/>
      <c r="AT877" s="207"/>
      <c r="AU877" s="207"/>
      <c r="AV877" s="207"/>
      <c r="AW877" s="207"/>
      <c r="AX877" s="207"/>
      <c r="AY877" s="207"/>
      <c r="AZ877" s="207"/>
      <c r="BA877" s="207"/>
      <c r="BB877" s="207"/>
      <c r="BC877" s="207"/>
      <c r="BD877" s="207"/>
      <c r="BE877" s="207"/>
      <c r="BF877" s="207"/>
      <c r="BG877" s="300"/>
      <c r="BH877" s="300"/>
      <c r="BI877" s="299"/>
      <c r="BJ877" s="246"/>
      <c r="BK877" s="255"/>
      <c r="BL877" s="213"/>
      <c r="BM877" s="213"/>
      <c r="BN877" s="322"/>
      <c r="BO877" s="321"/>
      <c r="BY877" s="254"/>
      <c r="DN877" s="284"/>
      <c r="DO877" s="283"/>
      <c r="DP877" s="278"/>
      <c r="DQ877" s="282"/>
      <c r="DR877" s="281"/>
      <c r="DS877" s="280"/>
      <c r="DT877" s="279"/>
      <c r="DU877" s="278"/>
      <c r="DV877" s="194"/>
    </row>
    <row r="878" spans="1:126" ht="18.75">
      <c r="A878" s="322"/>
      <c r="B878" s="226" t="s">
        <v>9485</v>
      </c>
      <c r="C878" s="226" t="s">
        <v>9484</v>
      </c>
      <c r="D878" s="225" t="s">
        <v>9483</v>
      </c>
      <c r="E878" s="224" t="str">
        <f t="shared" si="77"/>
        <v>732720</v>
      </c>
      <c r="F878" s="322" t="s">
        <v>1154</v>
      </c>
      <c r="G878" s="220" t="s">
        <v>9482</v>
      </c>
      <c r="H878" s="628" t="s">
        <v>9471</v>
      </c>
      <c r="I878" s="223" t="s">
        <v>7431</v>
      </c>
      <c r="J878" s="225">
        <v>1</v>
      </c>
      <c r="K878" s="302">
        <v>14000</v>
      </c>
      <c r="L878" s="232">
        <f t="shared" si="76"/>
        <v>15400.000000000002</v>
      </c>
      <c r="M878" s="351" t="s">
        <v>1434</v>
      </c>
      <c r="N878" s="229"/>
      <c r="O878" s="229"/>
      <c r="P878" s="245"/>
      <c r="Q878" s="312"/>
      <c r="R878" s="382"/>
      <c r="S878" s="242"/>
      <c r="T878" s="219" t="s">
        <v>9457</v>
      </c>
      <c r="U878" s="303"/>
      <c r="V878" s="303"/>
      <c r="W878" s="303"/>
      <c r="X878" s="303"/>
      <c r="Y878" s="219"/>
      <c r="Z878" s="303"/>
      <c r="AA878" s="303"/>
      <c r="AB878" s="303"/>
      <c r="AC878" s="303"/>
      <c r="AD878" s="311"/>
      <c r="AE878" s="311"/>
      <c r="AF878" s="311"/>
      <c r="AG878" s="311"/>
      <c r="AH878" s="311"/>
      <c r="AJ878" s="286"/>
      <c r="AK878" s="213"/>
      <c r="AL878" s="311"/>
      <c r="AM878" s="311"/>
      <c r="AN878" s="311"/>
      <c r="AO878" s="311"/>
      <c r="AP878" s="229"/>
      <c r="AQ878" s="310"/>
      <c r="AR878" s="207"/>
      <c r="AS878" s="207"/>
      <c r="AT878" s="207"/>
      <c r="AU878" s="207"/>
      <c r="AV878" s="207"/>
      <c r="AW878" s="207"/>
      <c r="AX878" s="207"/>
      <c r="AY878" s="207"/>
      <c r="AZ878" s="207"/>
      <c r="BA878" s="207"/>
      <c r="BB878" s="207"/>
      <c r="BC878" s="207"/>
      <c r="BD878" s="207"/>
      <c r="BE878" s="207"/>
      <c r="BF878" s="207"/>
      <c r="BG878" s="300"/>
      <c r="BH878" s="300"/>
      <c r="BI878" s="299"/>
      <c r="BJ878" s="246"/>
      <c r="BK878" s="255"/>
      <c r="BL878" s="213"/>
      <c r="BM878" s="213"/>
      <c r="BN878" s="322"/>
      <c r="BO878" s="321"/>
      <c r="BY878" s="254"/>
      <c r="DN878" s="284"/>
      <c r="DO878" s="283"/>
      <c r="DP878" s="278"/>
      <c r="DQ878" s="282"/>
      <c r="DR878" s="281"/>
      <c r="DS878" s="280"/>
      <c r="DT878" s="279"/>
      <c r="DU878" s="278"/>
      <c r="DV878" s="194"/>
    </row>
    <row r="879" spans="1:126" ht="18.75">
      <c r="A879" s="322"/>
      <c r="B879" s="226" t="s">
        <v>9481</v>
      </c>
      <c r="C879" s="226" t="s">
        <v>9480</v>
      </c>
      <c r="D879" s="225" t="s">
        <v>9479</v>
      </c>
      <c r="E879" s="224" t="str">
        <f t="shared" si="77"/>
        <v>732768</v>
      </c>
      <c r="F879" s="322" t="s">
        <v>1154</v>
      </c>
      <c r="G879" s="220" t="s">
        <v>9472</v>
      </c>
      <c r="H879" s="628" t="s">
        <v>9471</v>
      </c>
      <c r="I879" s="223" t="s">
        <v>7441</v>
      </c>
      <c r="J879" s="225">
        <v>1</v>
      </c>
      <c r="K879" s="302">
        <v>14000</v>
      </c>
      <c r="L879" s="232">
        <f t="shared" si="76"/>
        <v>15400.000000000002</v>
      </c>
      <c r="M879" s="351" t="s">
        <v>1434</v>
      </c>
      <c r="N879" s="229"/>
      <c r="O879" s="229"/>
      <c r="P879" s="245"/>
      <c r="Q879" s="312"/>
      <c r="R879" s="382"/>
      <c r="S879" s="242"/>
      <c r="T879" s="219" t="s">
        <v>9457</v>
      </c>
      <c r="U879" s="303"/>
      <c r="V879" s="303"/>
      <c r="W879" s="303"/>
      <c r="X879" s="303"/>
      <c r="Y879" s="219"/>
      <c r="Z879" s="303"/>
      <c r="AA879" s="303"/>
      <c r="AB879" s="303"/>
      <c r="AC879" s="303"/>
      <c r="AD879" s="311"/>
      <c r="AE879" s="311"/>
      <c r="AF879" s="311"/>
      <c r="AG879" s="311"/>
      <c r="AH879" s="311"/>
      <c r="AJ879" s="286"/>
      <c r="AK879" s="213"/>
      <c r="AL879" s="311"/>
      <c r="AM879" s="311"/>
      <c r="AN879" s="311"/>
      <c r="AO879" s="311"/>
      <c r="AP879" s="229"/>
      <c r="AQ879" s="310"/>
      <c r="AR879" s="207"/>
      <c r="AS879" s="207"/>
      <c r="AT879" s="207"/>
      <c r="AU879" s="207"/>
      <c r="AV879" s="207"/>
      <c r="AW879" s="207"/>
      <c r="AX879" s="207"/>
      <c r="AY879" s="207"/>
      <c r="AZ879" s="207"/>
      <c r="BA879" s="207"/>
      <c r="BB879" s="207"/>
      <c r="BC879" s="207"/>
      <c r="BD879" s="207"/>
      <c r="BE879" s="207"/>
      <c r="BF879" s="207"/>
      <c r="BG879" s="300"/>
      <c r="BH879" s="300"/>
      <c r="BI879" s="299"/>
      <c r="BJ879" s="246"/>
      <c r="BK879" s="255"/>
      <c r="BL879" s="213"/>
      <c r="BM879" s="213"/>
      <c r="BN879" s="322"/>
      <c r="BO879" s="321"/>
      <c r="BY879" s="254"/>
      <c r="DN879" s="284"/>
      <c r="DO879" s="283"/>
      <c r="DP879" s="278"/>
      <c r="DQ879" s="282"/>
      <c r="DR879" s="281"/>
      <c r="DS879" s="280"/>
      <c r="DT879" s="279"/>
      <c r="DU879" s="278"/>
      <c r="DV879" s="194"/>
    </row>
    <row r="880" spans="1:126" ht="18.75">
      <c r="A880" s="322"/>
      <c r="B880" s="226" t="s">
        <v>9478</v>
      </c>
      <c r="C880" s="226" t="s">
        <v>9477</v>
      </c>
      <c r="D880" s="225" t="s">
        <v>9476</v>
      </c>
      <c r="E880" s="224" t="str">
        <f t="shared" si="77"/>
        <v>732744</v>
      </c>
      <c r="F880" s="322" t="s">
        <v>1154</v>
      </c>
      <c r="G880" s="220" t="s">
        <v>9472</v>
      </c>
      <c r="H880" s="628" t="s">
        <v>9471</v>
      </c>
      <c r="I880" s="223" t="s">
        <v>7437</v>
      </c>
      <c r="J880" s="225">
        <v>1</v>
      </c>
      <c r="K880" s="302">
        <v>14000</v>
      </c>
      <c r="L880" s="232">
        <f t="shared" si="76"/>
        <v>15400.000000000002</v>
      </c>
      <c r="M880" s="351" t="s">
        <v>1434</v>
      </c>
      <c r="N880" s="229"/>
      <c r="O880" s="229"/>
      <c r="P880" s="245"/>
      <c r="Q880" s="312"/>
      <c r="R880" s="382"/>
      <c r="S880" s="242"/>
      <c r="T880" s="219" t="s">
        <v>9457</v>
      </c>
      <c r="U880" s="303"/>
      <c r="V880" s="303"/>
      <c r="W880" s="303"/>
      <c r="X880" s="303"/>
      <c r="Y880" s="219"/>
      <c r="Z880" s="303"/>
      <c r="AA880" s="303"/>
      <c r="AB880" s="303"/>
      <c r="AC880" s="303"/>
      <c r="AD880" s="311"/>
      <c r="AE880" s="311"/>
      <c r="AF880" s="311"/>
      <c r="AG880" s="311"/>
      <c r="AH880" s="311"/>
      <c r="AJ880" s="286"/>
      <c r="AK880" s="213"/>
      <c r="AL880" s="311"/>
      <c r="AM880" s="311"/>
      <c r="AN880" s="311"/>
      <c r="AO880" s="311"/>
      <c r="AP880" s="229"/>
      <c r="AQ880" s="310"/>
      <c r="AR880" s="207"/>
      <c r="AS880" s="207"/>
      <c r="AT880" s="207"/>
      <c r="AU880" s="207"/>
      <c r="AV880" s="207"/>
      <c r="AW880" s="207"/>
      <c r="AX880" s="207"/>
      <c r="AY880" s="207"/>
      <c r="AZ880" s="207"/>
      <c r="BA880" s="207"/>
      <c r="BB880" s="207"/>
      <c r="BC880" s="207"/>
      <c r="BD880" s="207"/>
      <c r="BE880" s="207"/>
      <c r="BF880" s="207"/>
      <c r="BG880" s="300"/>
      <c r="BH880" s="300"/>
      <c r="BI880" s="299"/>
      <c r="BJ880" s="246"/>
      <c r="BK880" s="255"/>
      <c r="BL880" s="213"/>
      <c r="BM880" s="213"/>
      <c r="BN880" s="322"/>
      <c r="BO880" s="321"/>
      <c r="BY880" s="254"/>
      <c r="DN880" s="284"/>
      <c r="DO880" s="283"/>
      <c r="DP880" s="278"/>
      <c r="DQ880" s="282"/>
      <c r="DR880" s="281"/>
      <c r="DS880" s="280"/>
      <c r="DT880" s="279"/>
      <c r="DU880" s="278"/>
      <c r="DV880" s="194"/>
    </row>
    <row r="881" spans="1:126" ht="18.75">
      <c r="A881" s="322"/>
      <c r="B881" s="226" t="s">
        <v>9475</v>
      </c>
      <c r="C881" s="226" t="s">
        <v>9474</v>
      </c>
      <c r="D881" s="225" t="s">
        <v>9473</v>
      </c>
      <c r="E881" s="224" t="str">
        <f t="shared" si="77"/>
        <v>732751</v>
      </c>
      <c r="F881" s="322" t="s">
        <v>1154</v>
      </c>
      <c r="G881" s="220" t="s">
        <v>9472</v>
      </c>
      <c r="H881" s="628" t="s">
        <v>9471</v>
      </c>
      <c r="I881" s="223" t="s">
        <v>7431</v>
      </c>
      <c r="J881" s="225">
        <v>1</v>
      </c>
      <c r="K881" s="302">
        <v>14000</v>
      </c>
      <c r="L881" s="232">
        <f t="shared" si="76"/>
        <v>15400.000000000002</v>
      </c>
      <c r="M881" s="351" t="s">
        <v>1434</v>
      </c>
      <c r="N881" s="229"/>
      <c r="O881" s="229"/>
      <c r="P881" s="245"/>
      <c r="Q881" s="312"/>
      <c r="R881" s="382"/>
      <c r="S881" s="242"/>
      <c r="T881" s="219" t="s">
        <v>9457</v>
      </c>
      <c r="U881" s="303"/>
      <c r="V881" s="303"/>
      <c r="W881" s="303"/>
      <c r="X881" s="303"/>
      <c r="Y881" s="219"/>
      <c r="Z881" s="303"/>
      <c r="AA881" s="303"/>
      <c r="AB881" s="303"/>
      <c r="AC881" s="303"/>
      <c r="AD881" s="311"/>
      <c r="AE881" s="311"/>
      <c r="AF881" s="311"/>
      <c r="AG881" s="311"/>
      <c r="AH881" s="311"/>
      <c r="AJ881" s="286"/>
      <c r="AK881" s="213"/>
      <c r="AL881" s="311"/>
      <c r="AM881" s="311"/>
      <c r="AN881" s="311"/>
      <c r="AO881" s="311"/>
      <c r="AP881" s="229"/>
      <c r="AQ881" s="310"/>
      <c r="AR881" s="207"/>
      <c r="AS881" s="207"/>
      <c r="AT881" s="207"/>
      <c r="AU881" s="207"/>
      <c r="AV881" s="207"/>
      <c r="AW881" s="207"/>
      <c r="AX881" s="207"/>
      <c r="AY881" s="207"/>
      <c r="AZ881" s="207"/>
      <c r="BA881" s="207"/>
      <c r="BB881" s="207"/>
      <c r="BC881" s="207"/>
      <c r="BD881" s="207"/>
      <c r="BE881" s="207"/>
      <c r="BF881" s="207"/>
      <c r="BG881" s="300"/>
      <c r="BH881" s="300"/>
      <c r="BI881" s="299"/>
      <c r="BJ881" s="246"/>
      <c r="BK881" s="255"/>
      <c r="BL881" s="213"/>
      <c r="BM881" s="213"/>
      <c r="BN881" s="322"/>
      <c r="BO881" s="321"/>
      <c r="BY881" s="254"/>
      <c r="DN881" s="284"/>
      <c r="DO881" s="283"/>
      <c r="DP881" s="278"/>
      <c r="DQ881" s="282"/>
      <c r="DR881" s="281"/>
      <c r="DS881" s="280"/>
      <c r="DT881" s="279"/>
      <c r="DU881" s="278"/>
      <c r="DV881" s="194"/>
    </row>
    <row r="882" spans="1:126" ht="18.75">
      <c r="A882" s="322"/>
      <c r="B882" s="226" t="s">
        <v>9470</v>
      </c>
      <c r="C882" s="226" t="s">
        <v>9469</v>
      </c>
      <c r="D882" s="225" t="s">
        <v>9468</v>
      </c>
      <c r="E882" s="224" t="str">
        <f t="shared" si="77"/>
        <v>732799</v>
      </c>
      <c r="F882" s="322" t="s">
        <v>1154</v>
      </c>
      <c r="G882" s="220" t="s">
        <v>9461</v>
      </c>
      <c r="H882" s="627" t="s">
        <v>9449</v>
      </c>
      <c r="I882" s="223" t="s">
        <v>7441</v>
      </c>
      <c r="J882" s="225">
        <v>1</v>
      </c>
      <c r="K882" s="302">
        <v>14000</v>
      </c>
      <c r="L882" s="232">
        <f t="shared" si="76"/>
        <v>15400.000000000002</v>
      </c>
      <c r="M882" s="351" t="s">
        <v>1434</v>
      </c>
      <c r="N882" s="229"/>
      <c r="O882" s="229"/>
      <c r="P882" s="245"/>
      <c r="Q882" s="312"/>
      <c r="R882" s="382"/>
      <c r="S882" s="242"/>
      <c r="T882" s="219" t="s">
        <v>9457</v>
      </c>
      <c r="U882" s="303"/>
      <c r="V882" s="303"/>
      <c r="W882" s="303"/>
      <c r="X882" s="303"/>
      <c r="Y882" s="219"/>
      <c r="Z882" s="303"/>
      <c r="AA882" s="303"/>
      <c r="AB882" s="303"/>
      <c r="AC882" s="303"/>
      <c r="AD882" s="311"/>
      <c r="AE882" s="311"/>
      <c r="AF882" s="311"/>
      <c r="AG882" s="311"/>
      <c r="AH882" s="311"/>
      <c r="AJ882" s="286"/>
      <c r="AK882" s="213"/>
      <c r="AL882" s="311"/>
      <c r="AM882" s="311"/>
      <c r="AN882" s="311"/>
      <c r="AO882" s="311"/>
      <c r="AP882" s="229"/>
      <c r="AQ882" s="310"/>
      <c r="AR882" s="207"/>
      <c r="AS882" s="207"/>
      <c r="AT882" s="207"/>
      <c r="AU882" s="207"/>
      <c r="AV882" s="207"/>
      <c r="AW882" s="207"/>
      <c r="AX882" s="207"/>
      <c r="AY882" s="207"/>
      <c r="AZ882" s="207"/>
      <c r="BA882" s="207"/>
      <c r="BB882" s="207"/>
      <c r="BC882" s="207"/>
      <c r="BD882" s="207"/>
      <c r="BE882" s="207"/>
      <c r="BF882" s="207"/>
      <c r="BG882" s="300"/>
      <c r="BH882" s="300"/>
      <c r="BI882" s="299"/>
      <c r="BJ882" s="246"/>
      <c r="BK882" s="255"/>
      <c r="BL882" s="213"/>
      <c r="BM882" s="213"/>
      <c r="BN882" s="322"/>
      <c r="BO882" s="321"/>
      <c r="BY882" s="254"/>
      <c r="DN882" s="284"/>
      <c r="DO882" s="283"/>
      <c r="DP882" s="278"/>
      <c r="DQ882" s="282"/>
      <c r="DR882" s="281"/>
      <c r="DS882" s="280"/>
      <c r="DT882" s="279"/>
      <c r="DU882" s="278"/>
      <c r="DV882" s="194"/>
    </row>
    <row r="883" spans="1:126" ht="18.75">
      <c r="A883" s="322"/>
      <c r="B883" s="226" t="s">
        <v>9467</v>
      </c>
      <c r="C883" s="226" t="s">
        <v>9466</v>
      </c>
      <c r="D883" s="225" t="s">
        <v>9465</v>
      </c>
      <c r="E883" s="224" t="str">
        <f t="shared" si="77"/>
        <v>732775</v>
      </c>
      <c r="F883" s="322" t="s">
        <v>1154</v>
      </c>
      <c r="G883" s="220" t="s">
        <v>9461</v>
      </c>
      <c r="H883" s="223" t="s">
        <v>9449</v>
      </c>
      <c r="I883" s="223" t="s">
        <v>7437</v>
      </c>
      <c r="J883" s="225">
        <v>1</v>
      </c>
      <c r="K883" s="302">
        <v>14000</v>
      </c>
      <c r="L883" s="232">
        <f t="shared" si="76"/>
        <v>15400.000000000002</v>
      </c>
      <c r="M883" s="351" t="s">
        <v>1434</v>
      </c>
      <c r="N883" s="229"/>
      <c r="O883" s="229"/>
      <c r="P883" s="245"/>
      <c r="Q883" s="312"/>
      <c r="R883" s="382"/>
      <c r="S883" s="242"/>
      <c r="T883" s="219" t="s">
        <v>9457</v>
      </c>
      <c r="U883" s="303"/>
      <c r="V883" s="303"/>
      <c r="W883" s="303"/>
      <c r="X883" s="303"/>
      <c r="Y883" s="219"/>
      <c r="Z883" s="303"/>
      <c r="AA883" s="303"/>
      <c r="AB883" s="303"/>
      <c r="AC883" s="303"/>
      <c r="AD883" s="311"/>
      <c r="AE883" s="311"/>
      <c r="AF883" s="311"/>
      <c r="AG883" s="311"/>
      <c r="AH883" s="311"/>
      <c r="AJ883" s="286"/>
      <c r="AK883" s="213"/>
      <c r="AL883" s="311"/>
      <c r="AM883" s="311"/>
      <c r="AN883" s="311"/>
      <c r="AO883" s="311"/>
      <c r="AP883" s="229"/>
      <c r="AQ883" s="310"/>
      <c r="AR883" s="207"/>
      <c r="AS883" s="207"/>
      <c r="AT883" s="207"/>
      <c r="AU883" s="207"/>
      <c r="AV883" s="207"/>
      <c r="AW883" s="207"/>
      <c r="AX883" s="207"/>
      <c r="AY883" s="207"/>
      <c r="AZ883" s="207"/>
      <c r="BA883" s="207"/>
      <c r="BB883" s="207"/>
      <c r="BC883" s="207"/>
      <c r="BD883" s="207"/>
      <c r="BE883" s="207"/>
      <c r="BF883" s="207"/>
      <c r="BG883" s="300"/>
      <c r="BH883" s="300"/>
      <c r="BI883" s="299"/>
      <c r="BJ883" s="246"/>
      <c r="BK883" s="255"/>
      <c r="BL883" s="213"/>
      <c r="BM883" s="213"/>
      <c r="BN883" s="322"/>
      <c r="BO883" s="321"/>
      <c r="BY883" s="254"/>
      <c r="DN883" s="284"/>
      <c r="DO883" s="283"/>
      <c r="DP883" s="278"/>
      <c r="DQ883" s="282"/>
      <c r="DR883" s="281"/>
      <c r="DS883" s="280"/>
      <c r="DT883" s="279"/>
      <c r="DU883" s="278"/>
      <c r="DV883" s="194"/>
    </row>
    <row r="884" spans="1:126" ht="18.75">
      <c r="A884" s="322"/>
      <c r="B884" s="226" t="s">
        <v>9464</v>
      </c>
      <c r="C884" s="226" t="s">
        <v>9463</v>
      </c>
      <c r="D884" s="225" t="s">
        <v>9462</v>
      </c>
      <c r="E884" s="224" t="str">
        <f t="shared" si="77"/>
        <v>732782</v>
      </c>
      <c r="F884" s="322" t="s">
        <v>1154</v>
      </c>
      <c r="G884" s="220" t="s">
        <v>9461</v>
      </c>
      <c r="H884" s="223" t="s">
        <v>9449</v>
      </c>
      <c r="I884" s="223" t="s">
        <v>7431</v>
      </c>
      <c r="J884" s="225">
        <v>1</v>
      </c>
      <c r="K884" s="302">
        <v>14000</v>
      </c>
      <c r="L884" s="232">
        <f t="shared" si="76"/>
        <v>15400.000000000002</v>
      </c>
      <c r="M884" s="351" t="s">
        <v>1434</v>
      </c>
      <c r="N884" s="229"/>
      <c r="O884" s="229"/>
      <c r="P884" s="245"/>
      <c r="Q884" s="312"/>
      <c r="R884" s="382"/>
      <c r="S884" s="242"/>
      <c r="T884" s="219" t="s">
        <v>9457</v>
      </c>
      <c r="U884" s="303"/>
      <c r="V884" s="303"/>
      <c r="W884" s="303"/>
      <c r="X884" s="303"/>
      <c r="Y884" s="219"/>
      <c r="Z884" s="303"/>
      <c r="AA884" s="303"/>
      <c r="AB884" s="303"/>
      <c r="AC884" s="303"/>
      <c r="AD884" s="311"/>
      <c r="AE884" s="311"/>
      <c r="AF884" s="311"/>
      <c r="AG884" s="311"/>
      <c r="AH884" s="311"/>
      <c r="AJ884" s="286"/>
      <c r="AK884" s="213"/>
      <c r="AL884" s="311"/>
      <c r="AM884" s="311"/>
      <c r="AN884" s="311"/>
      <c r="AO884" s="311"/>
      <c r="AP884" s="229"/>
      <c r="AQ884" s="310"/>
      <c r="AR884" s="207"/>
      <c r="AS884" s="207"/>
      <c r="AT884" s="207"/>
      <c r="AU884" s="207"/>
      <c r="AV884" s="207"/>
      <c r="AW884" s="207"/>
      <c r="AX884" s="207"/>
      <c r="AY884" s="207"/>
      <c r="AZ884" s="207"/>
      <c r="BA884" s="207"/>
      <c r="BB884" s="207"/>
      <c r="BC884" s="207"/>
      <c r="BD884" s="207"/>
      <c r="BE884" s="207"/>
      <c r="BF884" s="207"/>
      <c r="BG884" s="300"/>
      <c r="BH884" s="300"/>
      <c r="BI884" s="299"/>
      <c r="BJ884" s="246"/>
      <c r="BK884" s="255"/>
      <c r="BL884" s="213"/>
      <c r="BM884" s="213"/>
      <c r="BN884" s="322"/>
      <c r="BO884" s="321"/>
      <c r="BY884" s="254"/>
      <c r="DN884" s="284"/>
      <c r="DO884" s="283"/>
      <c r="DP884" s="278"/>
      <c r="DQ884" s="282"/>
      <c r="DR884" s="281"/>
      <c r="DS884" s="280"/>
      <c r="DT884" s="279"/>
      <c r="DU884" s="278"/>
      <c r="DV884" s="194"/>
    </row>
    <row r="885" spans="1:126" ht="18.75">
      <c r="A885" s="322"/>
      <c r="B885" s="226" t="s">
        <v>9460</v>
      </c>
      <c r="C885" s="226" t="s">
        <v>9459</v>
      </c>
      <c r="D885" s="225" t="s">
        <v>9458</v>
      </c>
      <c r="E885" s="224" t="str">
        <f t="shared" si="77"/>
        <v>732829</v>
      </c>
      <c r="F885" s="322" t="s">
        <v>1154</v>
      </c>
      <c r="G885" s="220" t="s">
        <v>9450</v>
      </c>
      <c r="H885" s="223" t="s">
        <v>9449</v>
      </c>
      <c r="I885" s="223" t="s">
        <v>7441</v>
      </c>
      <c r="J885" s="225">
        <v>1</v>
      </c>
      <c r="K885" s="302">
        <v>14000</v>
      </c>
      <c r="L885" s="232">
        <f t="shared" si="76"/>
        <v>15400.000000000002</v>
      </c>
      <c r="M885" s="351" t="s">
        <v>1434</v>
      </c>
      <c r="N885" s="229"/>
      <c r="O885" s="229"/>
      <c r="P885" s="245"/>
      <c r="Q885" s="312"/>
      <c r="R885" s="382"/>
      <c r="S885" s="242"/>
      <c r="T885" s="219" t="s">
        <v>9457</v>
      </c>
      <c r="U885" s="303"/>
      <c r="V885" s="303"/>
      <c r="W885" s="303"/>
      <c r="X885" s="303"/>
      <c r="Y885" s="219"/>
      <c r="Z885" s="303"/>
      <c r="AA885" s="303"/>
      <c r="AB885" s="303"/>
      <c r="AC885" s="303"/>
      <c r="AD885" s="311"/>
      <c r="AE885" s="311"/>
      <c r="AF885" s="311"/>
      <c r="AG885" s="311"/>
      <c r="AH885" s="311"/>
      <c r="AJ885" s="286"/>
      <c r="AK885" s="213"/>
      <c r="AL885" s="311"/>
      <c r="AM885" s="311"/>
      <c r="AN885" s="311"/>
      <c r="AO885" s="311"/>
      <c r="AP885" s="229"/>
      <c r="AQ885" s="310"/>
      <c r="AR885" s="207"/>
      <c r="AS885" s="207"/>
      <c r="AT885" s="207"/>
      <c r="AU885" s="207"/>
      <c r="AV885" s="207"/>
      <c r="AW885" s="207"/>
      <c r="AX885" s="207"/>
      <c r="AY885" s="207"/>
      <c r="AZ885" s="207"/>
      <c r="BA885" s="207"/>
      <c r="BB885" s="207"/>
      <c r="BC885" s="207"/>
      <c r="BD885" s="207"/>
      <c r="BE885" s="207"/>
      <c r="BF885" s="207"/>
      <c r="BG885" s="300"/>
      <c r="BH885" s="300"/>
      <c r="BI885" s="299"/>
      <c r="BJ885" s="246"/>
      <c r="BK885" s="255"/>
      <c r="BL885" s="213"/>
      <c r="BM885" s="213"/>
      <c r="BN885" s="322"/>
      <c r="BO885" s="321"/>
      <c r="BY885" s="254"/>
      <c r="DN885" s="284"/>
      <c r="DO885" s="283"/>
      <c r="DP885" s="278"/>
      <c r="DQ885" s="282"/>
      <c r="DR885" s="281"/>
      <c r="DS885" s="280"/>
      <c r="DT885" s="279"/>
      <c r="DU885" s="278"/>
      <c r="DV885" s="194"/>
    </row>
    <row r="886" spans="1:126" ht="18.75">
      <c r="A886" s="322"/>
      <c r="B886" s="226" t="s">
        <v>9456</v>
      </c>
      <c r="C886" s="226" t="s">
        <v>9455</v>
      </c>
      <c r="D886" s="225" t="s">
        <v>9454</v>
      </c>
      <c r="E886" s="224" t="str">
        <f t="shared" si="77"/>
        <v>732805</v>
      </c>
      <c r="F886" s="322" t="s">
        <v>1154</v>
      </c>
      <c r="G886" s="220" t="s">
        <v>9450</v>
      </c>
      <c r="H886" s="223" t="s">
        <v>9449</v>
      </c>
      <c r="I886" s="223" t="s">
        <v>7437</v>
      </c>
      <c r="J886" s="225">
        <v>1</v>
      </c>
      <c r="K886" s="302">
        <v>14000</v>
      </c>
      <c r="L886" s="232">
        <f t="shared" si="76"/>
        <v>15400.000000000002</v>
      </c>
      <c r="M886" s="351" t="s">
        <v>1434</v>
      </c>
      <c r="N886" s="229"/>
      <c r="O886" s="229"/>
      <c r="P886" s="245"/>
      <c r="Q886" s="312"/>
      <c r="R886" s="382"/>
      <c r="S886" s="242"/>
      <c r="T886" s="219" t="s">
        <v>9402</v>
      </c>
      <c r="U886" s="303"/>
      <c r="V886" s="303"/>
      <c r="W886" s="303"/>
      <c r="X886" s="303"/>
      <c r="Y886" s="219"/>
      <c r="Z886" s="303"/>
      <c r="AA886" s="303"/>
      <c r="AB886" s="303"/>
      <c r="AC886" s="303"/>
      <c r="AD886" s="311"/>
      <c r="AE886" s="311"/>
      <c r="AF886" s="311"/>
      <c r="AG886" s="311"/>
      <c r="AH886" s="311"/>
      <c r="AJ886" s="286"/>
      <c r="AK886" s="213"/>
      <c r="AL886" s="311"/>
      <c r="AM886" s="311"/>
      <c r="AN886" s="311"/>
      <c r="AO886" s="311"/>
      <c r="AP886" s="229"/>
      <c r="AQ886" s="310"/>
      <c r="AR886" s="207"/>
      <c r="AS886" s="207"/>
      <c r="AT886" s="207"/>
      <c r="AU886" s="207"/>
      <c r="AV886" s="207"/>
      <c r="AW886" s="207"/>
      <c r="AX886" s="207"/>
      <c r="AY886" s="207"/>
      <c r="AZ886" s="207"/>
      <c r="BA886" s="207"/>
      <c r="BB886" s="207"/>
      <c r="BC886" s="207"/>
      <c r="BD886" s="207"/>
      <c r="BE886" s="207"/>
      <c r="BF886" s="207"/>
      <c r="BG886" s="300"/>
      <c r="BH886" s="300"/>
      <c r="BI886" s="299"/>
      <c r="BJ886" s="246"/>
      <c r="BK886" s="255"/>
      <c r="BL886" s="213"/>
      <c r="BM886" s="213"/>
      <c r="BN886" s="322"/>
      <c r="BO886" s="321"/>
      <c r="BY886" s="254"/>
      <c r="DN886" s="284"/>
      <c r="DO886" s="283"/>
      <c r="DP886" s="278"/>
      <c r="DQ886" s="282"/>
      <c r="DR886" s="281"/>
      <c r="DS886" s="280"/>
      <c r="DT886" s="279"/>
      <c r="DU886" s="278"/>
      <c r="DV886" s="194"/>
    </row>
    <row r="887" spans="1:126" ht="18.75">
      <c r="A887" s="322"/>
      <c r="B887" s="226" t="s">
        <v>9453</v>
      </c>
      <c r="C887" s="226" t="s">
        <v>9452</v>
      </c>
      <c r="D887" s="225" t="s">
        <v>9451</v>
      </c>
      <c r="E887" s="224" t="str">
        <f t="shared" si="77"/>
        <v>732812</v>
      </c>
      <c r="F887" s="322" t="s">
        <v>1154</v>
      </c>
      <c r="G887" s="220" t="s">
        <v>9450</v>
      </c>
      <c r="H887" s="223" t="s">
        <v>9449</v>
      </c>
      <c r="I887" s="223" t="s">
        <v>7431</v>
      </c>
      <c r="J887" s="225">
        <v>1</v>
      </c>
      <c r="K887" s="302">
        <v>14000</v>
      </c>
      <c r="L887" s="232">
        <f t="shared" si="76"/>
        <v>15400.000000000002</v>
      </c>
      <c r="M887" s="351" t="s">
        <v>1434</v>
      </c>
      <c r="N887" s="229"/>
      <c r="O887" s="229"/>
      <c r="P887" s="245"/>
      <c r="Q887" s="312"/>
      <c r="R887" s="382"/>
      <c r="S887" s="242"/>
      <c r="T887" s="219" t="s">
        <v>9402</v>
      </c>
      <c r="U887" s="303"/>
      <c r="V887" s="303"/>
      <c r="W887" s="303"/>
      <c r="X887" s="303"/>
      <c r="Y887" s="219"/>
      <c r="Z887" s="303"/>
      <c r="AA887" s="303"/>
      <c r="AB887" s="303"/>
      <c r="AC887" s="303"/>
      <c r="AD887" s="311"/>
      <c r="AE887" s="311"/>
      <c r="AF887" s="311"/>
      <c r="AG887" s="311"/>
      <c r="AH887" s="311"/>
      <c r="AJ887" s="286"/>
      <c r="AK887" s="213"/>
      <c r="AL887" s="311"/>
      <c r="AM887" s="311"/>
      <c r="AN887" s="311"/>
      <c r="AO887" s="311"/>
      <c r="AP887" s="229"/>
      <c r="AQ887" s="310"/>
      <c r="AR887" s="207"/>
      <c r="AS887" s="207"/>
      <c r="AT887" s="207"/>
      <c r="AU887" s="207"/>
      <c r="AV887" s="207"/>
      <c r="AW887" s="207"/>
      <c r="AX887" s="207"/>
      <c r="AY887" s="207"/>
      <c r="AZ887" s="207"/>
      <c r="BA887" s="207"/>
      <c r="BB887" s="207"/>
      <c r="BC887" s="207"/>
      <c r="BD887" s="207"/>
      <c r="BE887" s="207"/>
      <c r="BF887" s="207"/>
      <c r="BG887" s="300"/>
      <c r="BH887" s="300"/>
      <c r="BI887" s="299"/>
      <c r="BJ887" s="246"/>
      <c r="BK887" s="255"/>
      <c r="BL887" s="213"/>
      <c r="BM887" s="213"/>
      <c r="BN887" s="322"/>
      <c r="BO887" s="321"/>
      <c r="BY887" s="254"/>
      <c r="DN887" s="284"/>
      <c r="DO887" s="283"/>
      <c r="DP887" s="278"/>
      <c r="DQ887" s="282"/>
      <c r="DR887" s="281"/>
      <c r="DS887" s="280"/>
      <c r="DT887" s="279"/>
      <c r="DU887" s="278"/>
      <c r="DV887" s="194"/>
    </row>
    <row r="888" spans="1:126" ht="18.75">
      <c r="A888" s="322"/>
      <c r="B888" s="226" t="s">
        <v>9448</v>
      </c>
      <c r="C888" s="226" t="s">
        <v>9447</v>
      </c>
      <c r="D888" s="225" t="s">
        <v>9446</v>
      </c>
      <c r="E888" s="224" t="str">
        <f t="shared" si="77"/>
        <v>732973</v>
      </c>
      <c r="F888" s="322" t="s">
        <v>1154</v>
      </c>
      <c r="G888" s="220" t="s">
        <v>9439</v>
      </c>
      <c r="H888" s="223" t="s">
        <v>9438</v>
      </c>
      <c r="I888" s="223" t="s">
        <v>7441</v>
      </c>
      <c r="J888" s="225">
        <v>1</v>
      </c>
      <c r="K888" s="302">
        <v>14000</v>
      </c>
      <c r="L888" s="232">
        <f t="shared" si="76"/>
        <v>15400.000000000002</v>
      </c>
      <c r="M888" s="351" t="s">
        <v>1434</v>
      </c>
      <c r="N888" s="229"/>
      <c r="O888" s="229"/>
      <c r="P888" s="245"/>
      <c r="Q888" s="312"/>
      <c r="R888" s="382"/>
      <c r="S888" s="242"/>
      <c r="T888" s="219" t="s">
        <v>9402</v>
      </c>
      <c r="U888" s="303"/>
      <c r="V888" s="303"/>
      <c r="W888" s="303"/>
      <c r="X888" s="303"/>
      <c r="Y888" s="219"/>
      <c r="Z888" s="303"/>
      <c r="AA888" s="303"/>
      <c r="AB888" s="303"/>
      <c r="AC888" s="303"/>
      <c r="AD888" s="311"/>
      <c r="AE888" s="311"/>
      <c r="AF888" s="311"/>
      <c r="AG888" s="311"/>
      <c r="AH888" s="311"/>
      <c r="AJ888" s="286"/>
      <c r="AK888" s="213"/>
      <c r="AL888" s="311"/>
      <c r="AM888" s="311"/>
      <c r="AN888" s="311"/>
      <c r="AO888" s="311"/>
      <c r="AP888" s="229"/>
      <c r="AQ888" s="310"/>
      <c r="AR888" s="207"/>
      <c r="AS888" s="207"/>
      <c r="AT888" s="207"/>
      <c r="AU888" s="207"/>
      <c r="AV888" s="207"/>
      <c r="AW888" s="207"/>
      <c r="AX888" s="207"/>
      <c r="AY888" s="207"/>
      <c r="AZ888" s="207"/>
      <c r="BA888" s="207"/>
      <c r="BB888" s="207"/>
      <c r="BC888" s="207"/>
      <c r="BD888" s="207"/>
      <c r="BE888" s="207"/>
      <c r="BF888" s="207"/>
      <c r="BG888" s="300"/>
      <c r="BH888" s="300"/>
      <c r="BI888" s="299"/>
      <c r="BJ888" s="246"/>
      <c r="BK888" s="255"/>
      <c r="BL888" s="213"/>
      <c r="BM888" s="213"/>
      <c r="BN888" s="322"/>
      <c r="BO888" s="321"/>
      <c r="BY888" s="254"/>
      <c r="DN888" s="284"/>
      <c r="DO888" s="283"/>
      <c r="DP888" s="278"/>
      <c r="DQ888" s="282"/>
      <c r="DR888" s="281"/>
      <c r="DS888" s="280"/>
      <c r="DT888" s="279"/>
      <c r="DU888" s="278"/>
      <c r="DV888" s="194"/>
    </row>
    <row r="889" spans="1:126" ht="18.75">
      <c r="A889" s="322"/>
      <c r="B889" s="226" t="s">
        <v>9445</v>
      </c>
      <c r="C889" s="226" t="s">
        <v>9444</v>
      </c>
      <c r="D889" s="225" t="s">
        <v>9443</v>
      </c>
      <c r="E889" s="224" t="str">
        <f t="shared" ref="E889:E920" si="78">MID(D889,9,10)</f>
        <v>732959</v>
      </c>
      <c r="F889" s="322" t="s">
        <v>1154</v>
      </c>
      <c r="G889" s="220" t="s">
        <v>9439</v>
      </c>
      <c r="H889" s="223" t="s">
        <v>9438</v>
      </c>
      <c r="I889" s="223" t="s">
        <v>7437</v>
      </c>
      <c r="J889" s="225">
        <v>1</v>
      </c>
      <c r="K889" s="302">
        <v>14000</v>
      </c>
      <c r="L889" s="232">
        <f t="shared" si="76"/>
        <v>15400.000000000002</v>
      </c>
      <c r="M889" s="351" t="s">
        <v>1434</v>
      </c>
      <c r="N889" s="229"/>
      <c r="O889" s="229"/>
      <c r="P889" s="245"/>
      <c r="Q889" s="312"/>
      <c r="R889" s="382"/>
      <c r="S889" s="242"/>
      <c r="T889" s="219" t="s">
        <v>9402</v>
      </c>
      <c r="U889" s="303"/>
      <c r="V889" s="303"/>
      <c r="W889" s="303"/>
      <c r="X889" s="303"/>
      <c r="Y889" s="219"/>
      <c r="Z889" s="303"/>
      <c r="AA889" s="303"/>
      <c r="AB889" s="303"/>
      <c r="AC889" s="303"/>
      <c r="AD889" s="311"/>
      <c r="AE889" s="311"/>
      <c r="AF889" s="311"/>
      <c r="AG889" s="311"/>
      <c r="AH889" s="311"/>
      <c r="AJ889" s="286"/>
      <c r="AK889" s="213"/>
      <c r="AL889" s="311"/>
      <c r="AM889" s="311"/>
      <c r="AN889" s="311"/>
      <c r="AO889" s="311"/>
      <c r="AP889" s="229"/>
      <c r="AQ889" s="310"/>
      <c r="AR889" s="207"/>
      <c r="AS889" s="207"/>
      <c r="AT889" s="207"/>
      <c r="AU889" s="207"/>
      <c r="AV889" s="207"/>
      <c r="AW889" s="207"/>
      <c r="AX889" s="207"/>
      <c r="AY889" s="207"/>
      <c r="AZ889" s="207"/>
      <c r="BA889" s="207"/>
      <c r="BB889" s="207"/>
      <c r="BC889" s="207"/>
      <c r="BD889" s="207"/>
      <c r="BE889" s="207"/>
      <c r="BF889" s="207"/>
      <c r="BG889" s="300"/>
      <c r="BH889" s="300"/>
      <c r="BI889" s="299"/>
      <c r="BJ889" s="246"/>
      <c r="BK889" s="255"/>
      <c r="BL889" s="213"/>
      <c r="BM889" s="213"/>
      <c r="BN889" s="322"/>
      <c r="BO889" s="321"/>
      <c r="BY889" s="254"/>
      <c r="DN889" s="284"/>
      <c r="DO889" s="283"/>
      <c r="DP889" s="278"/>
      <c r="DQ889" s="282"/>
      <c r="DR889" s="281"/>
      <c r="DS889" s="280"/>
      <c r="DT889" s="279"/>
      <c r="DU889" s="278"/>
      <c r="DV889" s="194"/>
    </row>
    <row r="890" spans="1:126" ht="18.75">
      <c r="A890" s="322"/>
      <c r="B890" s="226" t="s">
        <v>9442</v>
      </c>
      <c r="C890" s="226" t="s">
        <v>9441</v>
      </c>
      <c r="D890" s="225" t="s">
        <v>9440</v>
      </c>
      <c r="E890" s="224" t="str">
        <f t="shared" si="78"/>
        <v>732966</v>
      </c>
      <c r="F890" s="322" t="s">
        <v>1154</v>
      </c>
      <c r="G890" s="220" t="s">
        <v>9439</v>
      </c>
      <c r="H890" s="223" t="s">
        <v>9438</v>
      </c>
      <c r="I890" s="223" t="s">
        <v>7431</v>
      </c>
      <c r="J890" s="225">
        <v>1</v>
      </c>
      <c r="K890" s="302">
        <v>14000</v>
      </c>
      <c r="L890" s="232">
        <f t="shared" si="76"/>
        <v>15400.000000000002</v>
      </c>
      <c r="M890" s="351" t="s">
        <v>1434</v>
      </c>
      <c r="N890" s="229"/>
      <c r="O890" s="229"/>
      <c r="P890" s="245"/>
      <c r="Q890" s="312"/>
      <c r="R890" s="382"/>
      <c r="S890" s="242"/>
      <c r="T890" s="219" t="s">
        <v>9402</v>
      </c>
      <c r="U890" s="303"/>
      <c r="V890" s="303"/>
      <c r="W890" s="303"/>
      <c r="X890" s="303"/>
      <c r="Y890" s="219"/>
      <c r="Z890" s="303"/>
      <c r="AA890" s="303"/>
      <c r="AB890" s="303"/>
      <c r="AC890" s="303"/>
      <c r="AD890" s="311"/>
      <c r="AE890" s="311"/>
      <c r="AF890" s="311"/>
      <c r="AG890" s="311"/>
      <c r="AH890" s="311"/>
      <c r="AJ890" s="286"/>
      <c r="AK890" s="213"/>
      <c r="AL890" s="311"/>
      <c r="AM890" s="311"/>
      <c r="AN890" s="311"/>
      <c r="AO890" s="311"/>
      <c r="AP890" s="229"/>
      <c r="AQ890" s="310"/>
      <c r="AR890" s="207"/>
      <c r="AS890" s="207"/>
      <c r="AT890" s="207"/>
      <c r="AU890" s="207"/>
      <c r="AV890" s="207"/>
      <c r="AW890" s="207"/>
      <c r="AX890" s="207"/>
      <c r="AY890" s="207"/>
      <c r="AZ890" s="207"/>
      <c r="BA890" s="207"/>
      <c r="BB890" s="207"/>
      <c r="BC890" s="207"/>
      <c r="BD890" s="207"/>
      <c r="BE890" s="207"/>
      <c r="BF890" s="207"/>
      <c r="BG890" s="300"/>
      <c r="BH890" s="300"/>
      <c r="BI890" s="299"/>
      <c r="BJ890" s="246"/>
      <c r="BK890" s="255"/>
      <c r="BL890" s="213"/>
      <c r="BM890" s="213"/>
      <c r="BN890" s="322"/>
      <c r="BO890" s="321"/>
      <c r="BY890" s="254"/>
      <c r="DN890" s="284"/>
      <c r="DO890" s="283"/>
      <c r="DP890" s="278"/>
      <c r="DQ890" s="282"/>
      <c r="DR890" s="281"/>
      <c r="DS890" s="280"/>
      <c r="DT890" s="279"/>
      <c r="DU890" s="278"/>
      <c r="DV890" s="194"/>
    </row>
    <row r="891" spans="1:126" ht="18.75">
      <c r="A891" s="322"/>
      <c r="B891" s="226" t="s">
        <v>9437</v>
      </c>
      <c r="C891" s="226" t="s">
        <v>9436</v>
      </c>
      <c r="D891" s="225" t="s">
        <v>9435</v>
      </c>
      <c r="E891" s="224" t="str">
        <f t="shared" si="78"/>
        <v>733109</v>
      </c>
      <c r="F891" s="322" t="s">
        <v>1154</v>
      </c>
      <c r="G891" s="220" t="s">
        <v>9427</v>
      </c>
      <c r="H891" s="223" t="s">
        <v>9426</v>
      </c>
      <c r="I891" s="223" t="s">
        <v>7441</v>
      </c>
      <c r="J891" s="225">
        <v>1</v>
      </c>
      <c r="K891" s="302">
        <v>14000</v>
      </c>
      <c r="L891" s="232">
        <f t="shared" si="76"/>
        <v>15400.000000000002</v>
      </c>
      <c r="M891" s="351" t="s">
        <v>1434</v>
      </c>
      <c r="N891" s="229"/>
      <c r="O891" s="229"/>
      <c r="P891" s="245"/>
      <c r="Q891" s="312"/>
      <c r="R891" s="382"/>
      <c r="S891" s="242"/>
      <c r="T891" s="219" t="s">
        <v>9402</v>
      </c>
      <c r="U891" s="303"/>
      <c r="V891" s="303"/>
      <c r="W891" s="303"/>
      <c r="X891" s="303"/>
      <c r="Y891" s="219"/>
      <c r="Z891" s="303"/>
      <c r="AA891" s="303"/>
      <c r="AB891" s="303"/>
      <c r="AC891" s="303"/>
      <c r="AD891" s="311"/>
      <c r="AE891" s="311"/>
      <c r="AF891" s="311"/>
      <c r="AG891" s="311"/>
      <c r="AH891" s="311"/>
      <c r="AJ891" s="286"/>
      <c r="AK891" s="213"/>
      <c r="AL891" s="311"/>
      <c r="AM891" s="311"/>
      <c r="AN891" s="311"/>
      <c r="AO891" s="311"/>
      <c r="AP891" s="229"/>
      <c r="AQ891" s="310"/>
      <c r="AR891" s="207"/>
      <c r="AS891" s="207"/>
      <c r="AT891" s="207"/>
      <c r="AU891" s="207"/>
      <c r="AV891" s="207"/>
      <c r="AW891" s="207"/>
      <c r="AX891" s="207"/>
      <c r="AY891" s="207"/>
      <c r="AZ891" s="207"/>
      <c r="BA891" s="207"/>
      <c r="BB891" s="207"/>
      <c r="BC891" s="207"/>
      <c r="BD891" s="207"/>
      <c r="BE891" s="207"/>
      <c r="BF891" s="207"/>
      <c r="BG891" s="300"/>
      <c r="BH891" s="300"/>
      <c r="BI891" s="299"/>
      <c r="BJ891" s="246"/>
      <c r="BK891" s="255"/>
      <c r="BL891" s="213"/>
      <c r="BM891" s="213"/>
      <c r="BN891" s="322"/>
      <c r="BO891" s="321"/>
      <c r="BY891" s="254"/>
      <c r="DN891" s="284"/>
      <c r="DO891" s="283"/>
      <c r="DP891" s="278"/>
      <c r="DQ891" s="282"/>
      <c r="DR891" s="281"/>
      <c r="DS891" s="280"/>
      <c r="DT891" s="279"/>
      <c r="DU891" s="278"/>
      <c r="DV891" s="194"/>
    </row>
    <row r="892" spans="1:126" ht="18.75">
      <c r="A892" s="322"/>
      <c r="B892" s="226" t="s">
        <v>9434</v>
      </c>
      <c r="C892" s="226" t="s">
        <v>9433</v>
      </c>
      <c r="D892" s="225" t="s">
        <v>9432</v>
      </c>
      <c r="E892" s="224" t="str">
        <f t="shared" si="78"/>
        <v>733086</v>
      </c>
      <c r="F892" s="322" t="s">
        <v>1154</v>
      </c>
      <c r="G892" s="220" t="s">
        <v>9431</v>
      </c>
      <c r="H892" s="223" t="s">
        <v>9426</v>
      </c>
      <c r="I892" s="223" t="s">
        <v>7437</v>
      </c>
      <c r="J892" s="225">
        <v>1</v>
      </c>
      <c r="K892" s="302">
        <v>14000</v>
      </c>
      <c r="L892" s="232">
        <f t="shared" si="76"/>
        <v>15400.000000000002</v>
      </c>
      <c r="M892" s="351" t="s">
        <v>1434</v>
      </c>
      <c r="N892" s="229"/>
      <c r="O892" s="229"/>
      <c r="P892" s="245"/>
      <c r="Q892" s="312"/>
      <c r="R892" s="382"/>
      <c r="S892" s="242"/>
      <c r="T892" s="219" t="s">
        <v>9402</v>
      </c>
      <c r="U892" s="303"/>
      <c r="V892" s="303"/>
      <c r="W892" s="303"/>
      <c r="X892" s="303"/>
      <c r="Y892" s="219"/>
      <c r="Z892" s="303"/>
      <c r="AA892" s="303"/>
      <c r="AB892" s="303"/>
      <c r="AC892" s="303"/>
      <c r="AD892" s="311"/>
      <c r="AE892" s="311"/>
      <c r="AF892" s="311"/>
      <c r="AG892" s="311"/>
      <c r="AH892" s="311"/>
      <c r="AJ892" s="286"/>
      <c r="AK892" s="213"/>
      <c r="AL892" s="311"/>
      <c r="AM892" s="311"/>
      <c r="AN892" s="311"/>
      <c r="AO892" s="311"/>
      <c r="AP892" s="229"/>
      <c r="AQ892" s="310"/>
      <c r="AR892" s="207"/>
      <c r="AS892" s="207"/>
      <c r="AT892" s="207"/>
      <c r="AU892" s="207"/>
      <c r="AV892" s="207"/>
      <c r="AW892" s="207"/>
      <c r="AX892" s="207"/>
      <c r="AY892" s="207"/>
      <c r="AZ892" s="207"/>
      <c r="BA892" s="207"/>
      <c r="BB892" s="207"/>
      <c r="BC892" s="207"/>
      <c r="BD892" s="207"/>
      <c r="BE892" s="207"/>
      <c r="BF892" s="207"/>
      <c r="BG892" s="300"/>
      <c r="BH892" s="300"/>
      <c r="BI892" s="299"/>
      <c r="BJ892" s="246"/>
      <c r="BK892" s="255"/>
      <c r="BL892" s="213"/>
      <c r="BM892" s="213"/>
      <c r="BN892" s="322"/>
      <c r="BO892" s="321"/>
      <c r="BY892" s="254"/>
      <c r="DN892" s="284"/>
      <c r="DO892" s="283"/>
      <c r="DP892" s="278"/>
      <c r="DQ892" s="282"/>
      <c r="DR892" s="281"/>
      <c r="DS892" s="280"/>
      <c r="DT892" s="279"/>
      <c r="DU892" s="278"/>
      <c r="DV892" s="194"/>
    </row>
    <row r="893" spans="1:126" ht="18.75">
      <c r="A893" s="322"/>
      <c r="B893" s="226" t="s">
        <v>9430</v>
      </c>
      <c r="C893" s="226" t="s">
        <v>9429</v>
      </c>
      <c r="D893" s="225" t="s">
        <v>9428</v>
      </c>
      <c r="E893" s="224" t="str">
        <f t="shared" si="78"/>
        <v>733093</v>
      </c>
      <c r="F893" s="322" t="s">
        <v>1154</v>
      </c>
      <c r="G893" s="220" t="s">
        <v>9427</v>
      </c>
      <c r="H893" s="223" t="s">
        <v>9426</v>
      </c>
      <c r="I893" s="223" t="s">
        <v>7431</v>
      </c>
      <c r="J893" s="225">
        <v>1</v>
      </c>
      <c r="K893" s="302">
        <v>14000</v>
      </c>
      <c r="L893" s="232">
        <f t="shared" si="76"/>
        <v>15400.000000000002</v>
      </c>
      <c r="M893" s="351" t="s">
        <v>1434</v>
      </c>
      <c r="N893" s="229"/>
      <c r="O893" s="229"/>
      <c r="P893" s="245"/>
      <c r="Q893" s="312"/>
      <c r="R893" s="382"/>
      <c r="S893" s="242"/>
      <c r="T893" s="219" t="s">
        <v>9402</v>
      </c>
      <c r="U893" s="303"/>
      <c r="V893" s="303"/>
      <c r="W893" s="303"/>
      <c r="X893" s="303"/>
      <c r="Y893" s="219"/>
      <c r="Z893" s="303"/>
      <c r="AA893" s="303"/>
      <c r="AB893" s="303"/>
      <c r="AC893" s="303"/>
      <c r="AD893" s="311"/>
      <c r="AE893" s="311"/>
      <c r="AF893" s="311"/>
      <c r="AG893" s="311"/>
      <c r="AH893" s="311"/>
      <c r="AJ893" s="286"/>
      <c r="AK893" s="213"/>
      <c r="AL893" s="311"/>
      <c r="AM893" s="311"/>
      <c r="AN893" s="311"/>
      <c r="AO893" s="311"/>
      <c r="AP893" s="229"/>
      <c r="AQ893" s="310"/>
      <c r="AR893" s="207"/>
      <c r="AS893" s="207"/>
      <c r="AT893" s="207"/>
      <c r="AU893" s="207"/>
      <c r="AV893" s="207"/>
      <c r="AW893" s="207"/>
      <c r="AX893" s="207"/>
      <c r="AY893" s="207"/>
      <c r="AZ893" s="207"/>
      <c r="BA893" s="207"/>
      <c r="BB893" s="207"/>
      <c r="BC893" s="207"/>
      <c r="BD893" s="207"/>
      <c r="BE893" s="207"/>
      <c r="BF893" s="207"/>
      <c r="BG893" s="300"/>
      <c r="BH893" s="300"/>
      <c r="BI893" s="299"/>
      <c r="BJ893" s="246"/>
      <c r="BK893" s="255"/>
      <c r="BL893" s="213"/>
      <c r="BM893" s="213"/>
      <c r="BN893" s="322"/>
      <c r="BO893" s="321"/>
      <c r="BY893" s="254"/>
      <c r="DN893" s="284"/>
      <c r="DO893" s="283"/>
      <c r="DP893" s="278"/>
      <c r="DQ893" s="282"/>
      <c r="DR893" s="281"/>
      <c r="DS893" s="280"/>
      <c r="DT893" s="279"/>
      <c r="DU893" s="278"/>
      <c r="DV893" s="194"/>
    </row>
    <row r="894" spans="1:126" ht="18.75">
      <c r="A894" s="322"/>
      <c r="B894" s="226" t="s">
        <v>9425</v>
      </c>
      <c r="C894" s="226" t="s">
        <v>9424</v>
      </c>
      <c r="D894" s="225" t="s">
        <v>9423</v>
      </c>
      <c r="E894" s="224" t="str">
        <f t="shared" si="78"/>
        <v>732881</v>
      </c>
      <c r="F894" s="322" t="s">
        <v>1154</v>
      </c>
      <c r="G894" s="220" t="s">
        <v>9416</v>
      </c>
      <c r="H894" s="223" t="s">
        <v>9384</v>
      </c>
      <c r="I894" s="223" t="s">
        <v>7441</v>
      </c>
      <c r="J894" s="225">
        <v>1</v>
      </c>
      <c r="K894" s="302">
        <v>14000</v>
      </c>
      <c r="L894" s="232">
        <f t="shared" si="76"/>
        <v>15400.000000000002</v>
      </c>
      <c r="M894" s="351" t="s">
        <v>1434</v>
      </c>
      <c r="N894" s="229"/>
      <c r="O894" s="229"/>
      <c r="P894" s="245"/>
      <c r="Q894" s="312"/>
      <c r="R894" s="382"/>
      <c r="S894" s="242"/>
      <c r="T894" s="219" t="s">
        <v>9402</v>
      </c>
      <c r="U894" s="303"/>
      <c r="V894" s="303"/>
      <c r="W894" s="303"/>
      <c r="X894" s="303"/>
      <c r="Y894" s="219"/>
      <c r="Z894" s="303"/>
      <c r="AA894" s="303"/>
      <c r="AB894" s="303"/>
      <c r="AC894" s="303"/>
      <c r="AD894" s="311"/>
      <c r="AE894" s="311"/>
      <c r="AF894" s="311"/>
      <c r="AG894" s="311"/>
      <c r="AH894" s="311"/>
      <c r="AJ894" s="286"/>
      <c r="AK894" s="213"/>
      <c r="AL894" s="311"/>
      <c r="AM894" s="311"/>
      <c r="AN894" s="311"/>
      <c r="AO894" s="311"/>
      <c r="AP894" s="229"/>
      <c r="AQ894" s="310"/>
      <c r="AR894" s="207"/>
      <c r="AS894" s="207"/>
      <c r="AT894" s="207"/>
      <c r="AU894" s="207"/>
      <c r="AV894" s="207"/>
      <c r="AW894" s="207"/>
      <c r="AX894" s="207"/>
      <c r="AY894" s="207"/>
      <c r="AZ894" s="207"/>
      <c r="BA894" s="207"/>
      <c r="BB894" s="207"/>
      <c r="BC894" s="207"/>
      <c r="BD894" s="207"/>
      <c r="BE894" s="207"/>
      <c r="BF894" s="207"/>
      <c r="BG894" s="300"/>
      <c r="BH894" s="300"/>
      <c r="BI894" s="299"/>
      <c r="BJ894" s="246"/>
      <c r="BK894" s="255"/>
      <c r="BL894" s="213"/>
      <c r="BM894" s="213"/>
      <c r="BN894" s="322"/>
      <c r="BO894" s="321"/>
      <c r="BY894" s="254"/>
      <c r="DN894" s="284"/>
      <c r="DO894" s="283"/>
      <c r="DP894" s="278"/>
      <c r="DQ894" s="282"/>
      <c r="DR894" s="281"/>
      <c r="DS894" s="280"/>
      <c r="DT894" s="279"/>
      <c r="DU894" s="278"/>
      <c r="DV894" s="194"/>
    </row>
    <row r="895" spans="1:126" ht="18.75">
      <c r="A895" s="322"/>
      <c r="B895" s="226" t="s">
        <v>9422</v>
      </c>
      <c r="C895" s="226" t="s">
        <v>9421</v>
      </c>
      <c r="D895" s="225" t="s">
        <v>9420</v>
      </c>
      <c r="E895" s="224" t="str">
        <f t="shared" si="78"/>
        <v>732867</v>
      </c>
      <c r="F895" s="322" t="s">
        <v>1154</v>
      </c>
      <c r="G895" s="220" t="s">
        <v>9416</v>
      </c>
      <c r="H895" s="223" t="s">
        <v>9384</v>
      </c>
      <c r="I895" s="223" t="s">
        <v>7437</v>
      </c>
      <c r="J895" s="225">
        <v>1</v>
      </c>
      <c r="K895" s="302">
        <v>14000</v>
      </c>
      <c r="L895" s="232">
        <f t="shared" si="76"/>
        <v>15400.000000000002</v>
      </c>
      <c r="M895" s="351" t="s">
        <v>1434</v>
      </c>
      <c r="N895" s="229"/>
      <c r="O895" s="229"/>
      <c r="P895" s="245"/>
      <c r="Q895" s="312"/>
      <c r="R895" s="382"/>
      <c r="S895" s="242"/>
      <c r="T895" s="618" t="s">
        <v>9402</v>
      </c>
      <c r="U895" s="303"/>
      <c r="V895" s="303"/>
      <c r="W895" s="303"/>
      <c r="X895" s="303"/>
      <c r="Y895" s="618"/>
      <c r="Z895" s="303"/>
      <c r="AA895" s="303"/>
      <c r="AB895" s="303"/>
      <c r="AC895" s="303"/>
      <c r="AD895" s="311"/>
      <c r="AE895" s="311"/>
      <c r="AF895" s="311"/>
      <c r="AG895" s="311"/>
      <c r="AH895" s="311"/>
      <c r="AJ895" s="286"/>
      <c r="AK895" s="213"/>
      <c r="AL895" s="311"/>
      <c r="AM895" s="311"/>
      <c r="AN895" s="311"/>
      <c r="AO895" s="311"/>
      <c r="AP895" s="229"/>
      <c r="AQ895" s="310"/>
      <c r="AR895" s="207"/>
      <c r="AS895" s="207"/>
      <c r="AT895" s="207"/>
      <c r="AU895" s="207"/>
      <c r="AV895" s="207"/>
      <c r="AW895" s="207"/>
      <c r="AX895" s="207"/>
      <c r="AY895" s="207"/>
      <c r="AZ895" s="207"/>
      <c r="BA895" s="207"/>
      <c r="BB895" s="207"/>
      <c r="BC895" s="207"/>
      <c r="BD895" s="207"/>
      <c r="BE895" s="207"/>
      <c r="BF895" s="207"/>
      <c r="BG895" s="300"/>
      <c r="BH895" s="300"/>
      <c r="BI895" s="299"/>
      <c r="BJ895" s="246"/>
      <c r="BK895" s="255"/>
      <c r="BL895" s="213"/>
      <c r="BM895" s="213"/>
      <c r="BN895" s="322"/>
      <c r="BO895" s="321"/>
      <c r="BY895" s="254"/>
      <c r="DN895" s="284"/>
      <c r="DO895" s="283"/>
      <c r="DP895" s="278"/>
      <c r="DQ895" s="282"/>
      <c r="DR895" s="281"/>
      <c r="DS895" s="280"/>
      <c r="DT895" s="279"/>
      <c r="DU895" s="278"/>
      <c r="DV895" s="194"/>
    </row>
    <row r="896" spans="1:126" ht="18.75">
      <c r="A896" s="322"/>
      <c r="B896" s="226" t="s">
        <v>9419</v>
      </c>
      <c r="C896" s="226" t="s">
        <v>9418</v>
      </c>
      <c r="D896" s="225" t="s">
        <v>9417</v>
      </c>
      <c r="E896" s="224" t="str">
        <f t="shared" si="78"/>
        <v>732874</v>
      </c>
      <c r="F896" s="322" t="s">
        <v>1154</v>
      </c>
      <c r="G896" s="220" t="s">
        <v>9416</v>
      </c>
      <c r="H896" s="223" t="s">
        <v>9384</v>
      </c>
      <c r="I896" s="223" t="s">
        <v>7431</v>
      </c>
      <c r="J896" s="225">
        <v>1</v>
      </c>
      <c r="K896" s="302">
        <v>14000</v>
      </c>
      <c r="L896" s="232">
        <f t="shared" si="76"/>
        <v>15400.000000000002</v>
      </c>
      <c r="M896" s="351" t="s">
        <v>1434</v>
      </c>
      <c r="N896" s="229"/>
      <c r="O896" s="229"/>
      <c r="P896" s="245"/>
      <c r="Q896" s="312"/>
      <c r="R896" s="382"/>
      <c r="S896" s="242"/>
      <c r="T896" s="618" t="s">
        <v>9402</v>
      </c>
      <c r="U896" s="303"/>
      <c r="V896" s="303"/>
      <c r="W896" s="303"/>
      <c r="X896" s="303"/>
      <c r="Y896" s="618"/>
      <c r="Z896" s="303"/>
      <c r="AA896" s="303"/>
      <c r="AB896" s="303"/>
      <c r="AC896" s="303"/>
      <c r="AD896" s="311"/>
      <c r="AE896" s="311"/>
      <c r="AF896" s="311"/>
      <c r="AG896" s="311"/>
      <c r="AH896" s="311"/>
      <c r="AJ896" s="286"/>
      <c r="AK896" s="213"/>
      <c r="AL896" s="311"/>
      <c r="AM896" s="311"/>
      <c r="AN896" s="311"/>
      <c r="AO896" s="311"/>
      <c r="AP896" s="229"/>
      <c r="AQ896" s="310"/>
      <c r="AR896" s="207"/>
      <c r="AS896" s="207"/>
      <c r="AT896" s="207"/>
      <c r="AU896" s="207"/>
      <c r="AV896" s="207"/>
      <c r="AW896" s="207"/>
      <c r="AX896" s="207"/>
      <c r="AY896" s="207"/>
      <c r="AZ896" s="207"/>
      <c r="BA896" s="207"/>
      <c r="BB896" s="207"/>
      <c r="BC896" s="207"/>
      <c r="BD896" s="207"/>
      <c r="BE896" s="207"/>
      <c r="BF896" s="207"/>
      <c r="BG896" s="300"/>
      <c r="BH896" s="300"/>
      <c r="BI896" s="299"/>
      <c r="BJ896" s="246"/>
      <c r="BK896" s="255"/>
      <c r="BL896" s="213"/>
      <c r="BM896" s="213"/>
      <c r="BN896" s="322"/>
      <c r="BO896" s="321"/>
      <c r="BY896" s="254"/>
      <c r="DN896" s="284"/>
      <c r="DO896" s="283"/>
      <c r="DP896" s="278"/>
      <c r="DQ896" s="282"/>
      <c r="DR896" s="281"/>
      <c r="DS896" s="280"/>
      <c r="DT896" s="279"/>
      <c r="DU896" s="278"/>
      <c r="DV896" s="194"/>
    </row>
    <row r="897" spans="1:126" ht="18.75">
      <c r="A897" s="322"/>
      <c r="B897" s="226" t="s">
        <v>9415</v>
      </c>
      <c r="C897" s="226" t="s">
        <v>9414</v>
      </c>
      <c r="D897" s="225" t="s">
        <v>9413</v>
      </c>
      <c r="E897" s="224" t="str">
        <f t="shared" si="78"/>
        <v>732942</v>
      </c>
      <c r="F897" s="322" t="s">
        <v>1154</v>
      </c>
      <c r="G897" s="220" t="s">
        <v>9406</v>
      </c>
      <c r="H897" s="223" t="s">
        <v>9384</v>
      </c>
      <c r="I897" s="223" t="s">
        <v>7441</v>
      </c>
      <c r="J897" s="225">
        <v>1</v>
      </c>
      <c r="K897" s="302">
        <v>14000</v>
      </c>
      <c r="L897" s="232">
        <f t="shared" si="76"/>
        <v>15400.000000000002</v>
      </c>
      <c r="M897" s="351" t="s">
        <v>1434</v>
      </c>
      <c r="N897" s="229"/>
      <c r="O897" s="229"/>
      <c r="P897" s="245"/>
      <c r="Q897" s="312"/>
      <c r="R897" s="382"/>
      <c r="S897" s="242"/>
      <c r="T897" s="618" t="s">
        <v>9402</v>
      </c>
      <c r="U897" s="303"/>
      <c r="V897" s="303"/>
      <c r="W897" s="303"/>
      <c r="X897" s="303"/>
      <c r="Y897" s="618"/>
      <c r="Z897" s="303"/>
      <c r="AA897" s="303"/>
      <c r="AB897" s="303"/>
      <c r="AC897" s="303"/>
      <c r="AD897" s="311"/>
      <c r="AE897" s="311"/>
      <c r="AF897" s="311"/>
      <c r="AG897" s="311"/>
      <c r="AH897" s="311"/>
      <c r="AJ897" s="286"/>
      <c r="AK897" s="213"/>
      <c r="AL897" s="311"/>
      <c r="AM897" s="311"/>
      <c r="AN897" s="311"/>
      <c r="AO897" s="311"/>
      <c r="AP897" s="229"/>
      <c r="AQ897" s="310"/>
      <c r="AR897" s="207"/>
      <c r="AS897" s="207"/>
      <c r="AT897" s="207"/>
      <c r="AU897" s="207"/>
      <c r="AV897" s="207"/>
      <c r="AW897" s="207"/>
      <c r="AX897" s="207"/>
      <c r="AY897" s="207"/>
      <c r="AZ897" s="207"/>
      <c r="BA897" s="207"/>
      <c r="BB897" s="207"/>
      <c r="BC897" s="207"/>
      <c r="BD897" s="207"/>
      <c r="BE897" s="207"/>
      <c r="BF897" s="207"/>
      <c r="BG897" s="300"/>
      <c r="BH897" s="300"/>
      <c r="BI897" s="299"/>
      <c r="BJ897" s="246"/>
      <c r="BK897" s="255"/>
      <c r="BL897" s="213"/>
      <c r="BM897" s="213"/>
      <c r="BN897" s="322"/>
      <c r="BO897" s="321"/>
      <c r="BY897" s="254"/>
      <c r="DN897" s="284"/>
      <c r="DO897" s="283"/>
      <c r="DP897" s="278"/>
      <c r="DQ897" s="282"/>
      <c r="DR897" s="281"/>
      <c r="DS897" s="280"/>
      <c r="DT897" s="279"/>
      <c r="DU897" s="278"/>
      <c r="DV897" s="194"/>
    </row>
    <row r="898" spans="1:126" ht="18.75">
      <c r="A898" s="322"/>
      <c r="B898" s="226" t="s">
        <v>9412</v>
      </c>
      <c r="C898" s="226" t="s">
        <v>9411</v>
      </c>
      <c r="D898" s="225" t="s">
        <v>9410</v>
      </c>
      <c r="E898" s="224" t="str">
        <f t="shared" si="78"/>
        <v>732928</v>
      </c>
      <c r="F898" s="322" t="s">
        <v>1154</v>
      </c>
      <c r="G898" s="220" t="s">
        <v>9406</v>
      </c>
      <c r="H898" s="223" t="s">
        <v>9384</v>
      </c>
      <c r="I898" s="223" t="s">
        <v>7437</v>
      </c>
      <c r="J898" s="225">
        <v>1</v>
      </c>
      <c r="K898" s="302">
        <v>14000</v>
      </c>
      <c r="L898" s="232">
        <f t="shared" si="76"/>
        <v>15400.000000000002</v>
      </c>
      <c r="M898" s="351" t="s">
        <v>1434</v>
      </c>
      <c r="N898" s="229"/>
      <c r="O898" s="229"/>
      <c r="P898" s="245"/>
      <c r="Q898" s="312"/>
      <c r="R898" s="382"/>
      <c r="S898" s="242"/>
      <c r="T898" s="618" t="s">
        <v>9402</v>
      </c>
      <c r="U898" s="303"/>
      <c r="V898" s="303"/>
      <c r="W898" s="303"/>
      <c r="X898" s="303"/>
      <c r="Y898" s="618"/>
      <c r="Z898" s="303"/>
      <c r="AA898" s="303"/>
      <c r="AB898" s="303"/>
      <c r="AC898" s="303"/>
      <c r="AD898" s="311"/>
      <c r="AE898" s="311"/>
      <c r="AF898" s="311"/>
      <c r="AG898" s="311"/>
      <c r="AH898" s="311"/>
      <c r="AJ898" s="286"/>
      <c r="AK898" s="213"/>
      <c r="AL898" s="311"/>
      <c r="AM898" s="311"/>
      <c r="AN898" s="311"/>
      <c r="AO898" s="311"/>
      <c r="AP898" s="229"/>
      <c r="AQ898" s="310"/>
      <c r="AR898" s="207"/>
      <c r="AS898" s="207"/>
      <c r="AT898" s="207"/>
      <c r="AU898" s="207"/>
      <c r="AV898" s="207"/>
      <c r="AW898" s="207"/>
      <c r="AX898" s="207"/>
      <c r="AY898" s="207"/>
      <c r="AZ898" s="207"/>
      <c r="BA898" s="207"/>
      <c r="BB898" s="207"/>
      <c r="BC898" s="207"/>
      <c r="BD898" s="207"/>
      <c r="BE898" s="207"/>
      <c r="BF898" s="207"/>
      <c r="BG898" s="300"/>
      <c r="BH898" s="300"/>
      <c r="BI898" s="299"/>
      <c r="BJ898" s="246"/>
      <c r="BK898" s="255"/>
      <c r="BL898" s="213"/>
      <c r="BM898" s="213"/>
      <c r="BN898" s="322"/>
      <c r="BO898" s="321"/>
      <c r="BY898" s="254"/>
      <c r="DN898" s="284"/>
      <c r="DO898" s="283"/>
      <c r="DP898" s="278"/>
      <c r="DQ898" s="282"/>
      <c r="DR898" s="281"/>
      <c r="DS898" s="280"/>
      <c r="DT898" s="279"/>
      <c r="DU898" s="278"/>
      <c r="DV898" s="194"/>
    </row>
    <row r="899" spans="1:126" ht="18.75">
      <c r="A899" s="322"/>
      <c r="B899" s="226" t="s">
        <v>9409</v>
      </c>
      <c r="C899" s="226" t="s">
        <v>9408</v>
      </c>
      <c r="D899" s="225" t="s">
        <v>9407</v>
      </c>
      <c r="E899" s="224" t="str">
        <f t="shared" si="78"/>
        <v>732935</v>
      </c>
      <c r="F899" s="322" t="s">
        <v>1154</v>
      </c>
      <c r="G899" s="220" t="s">
        <v>9406</v>
      </c>
      <c r="H899" s="223" t="s">
        <v>9384</v>
      </c>
      <c r="I899" s="223" t="s">
        <v>7431</v>
      </c>
      <c r="J899" s="225">
        <v>1</v>
      </c>
      <c r="K899" s="302">
        <v>14000</v>
      </c>
      <c r="L899" s="232">
        <f t="shared" si="76"/>
        <v>15400.000000000002</v>
      </c>
      <c r="M899" s="351" t="s">
        <v>1434</v>
      </c>
      <c r="N899" s="229"/>
      <c r="O899" s="229"/>
      <c r="P899" s="245"/>
      <c r="Q899" s="312"/>
      <c r="R899" s="382"/>
      <c r="S899" s="242"/>
      <c r="T899" s="618" t="s">
        <v>9402</v>
      </c>
      <c r="U899" s="303"/>
      <c r="V899" s="303"/>
      <c r="W899" s="303"/>
      <c r="X899" s="303"/>
      <c r="Y899" s="618"/>
      <c r="Z899" s="303"/>
      <c r="AA899" s="303"/>
      <c r="AB899" s="303"/>
      <c r="AC899" s="303"/>
      <c r="AD899" s="311"/>
      <c r="AE899" s="311"/>
      <c r="AF899" s="311"/>
      <c r="AG899" s="311"/>
      <c r="AH899" s="311"/>
      <c r="AJ899" s="286"/>
      <c r="AK899" s="213"/>
      <c r="AL899" s="311"/>
      <c r="AM899" s="311"/>
      <c r="AN899" s="311"/>
      <c r="AO899" s="311"/>
      <c r="AP899" s="229"/>
      <c r="AQ899" s="310"/>
      <c r="AR899" s="207"/>
      <c r="AS899" s="207"/>
      <c r="AT899" s="207"/>
      <c r="AU899" s="207"/>
      <c r="AV899" s="207"/>
      <c r="AW899" s="207"/>
      <c r="AX899" s="207"/>
      <c r="AY899" s="207"/>
      <c r="AZ899" s="207"/>
      <c r="BA899" s="207"/>
      <c r="BB899" s="207"/>
      <c r="BC899" s="207"/>
      <c r="BD899" s="207"/>
      <c r="BE899" s="207"/>
      <c r="BF899" s="207"/>
      <c r="BG899" s="300"/>
      <c r="BH899" s="300"/>
      <c r="BI899" s="299"/>
      <c r="BJ899" s="246"/>
      <c r="BK899" s="255"/>
      <c r="BL899" s="213"/>
      <c r="BM899" s="213"/>
      <c r="BN899" s="322"/>
      <c r="BO899" s="321"/>
      <c r="BY899" s="254"/>
      <c r="DN899" s="284"/>
      <c r="DO899" s="283"/>
      <c r="DP899" s="278"/>
      <c r="DQ899" s="282"/>
      <c r="DR899" s="281"/>
      <c r="DS899" s="280"/>
      <c r="DT899" s="279"/>
      <c r="DU899" s="278"/>
      <c r="DV899" s="194"/>
    </row>
    <row r="900" spans="1:126" ht="18.75">
      <c r="A900" s="322"/>
      <c r="B900" s="226" t="s">
        <v>9405</v>
      </c>
      <c r="C900" s="226" t="s">
        <v>9404</v>
      </c>
      <c r="D900" s="225" t="s">
        <v>9403</v>
      </c>
      <c r="E900" s="224" t="str">
        <f t="shared" si="78"/>
        <v>732850</v>
      </c>
      <c r="F900" s="322" t="s">
        <v>1154</v>
      </c>
      <c r="G900" s="220" t="s">
        <v>9395</v>
      </c>
      <c r="H900" s="223" t="s">
        <v>9384</v>
      </c>
      <c r="I900" s="223" t="s">
        <v>7441</v>
      </c>
      <c r="J900" s="225">
        <v>1</v>
      </c>
      <c r="K900" s="302">
        <v>14000</v>
      </c>
      <c r="L900" s="232">
        <f t="shared" si="76"/>
        <v>15400.000000000002</v>
      </c>
      <c r="M900" s="351" t="s">
        <v>1434</v>
      </c>
      <c r="N900" s="229"/>
      <c r="O900" s="229"/>
      <c r="P900" s="245"/>
      <c r="Q900" s="312"/>
      <c r="R900" s="382"/>
      <c r="S900" s="242"/>
      <c r="T900" s="618" t="s">
        <v>9402</v>
      </c>
      <c r="U900" s="303"/>
      <c r="V900" s="303"/>
      <c r="W900" s="303"/>
      <c r="X900" s="303"/>
      <c r="Y900" s="618"/>
      <c r="Z900" s="303"/>
      <c r="AA900" s="303"/>
      <c r="AB900" s="303"/>
      <c r="AC900" s="303"/>
      <c r="AD900" s="311"/>
      <c r="AE900" s="311"/>
      <c r="AF900" s="311"/>
      <c r="AG900" s="311"/>
      <c r="AH900" s="311"/>
      <c r="AJ900" s="286"/>
      <c r="AK900" s="213"/>
      <c r="AL900" s="311"/>
      <c r="AM900" s="311"/>
      <c r="AN900" s="311"/>
      <c r="AO900" s="311"/>
      <c r="AP900" s="229"/>
      <c r="AQ900" s="310"/>
      <c r="AR900" s="207"/>
      <c r="AS900" s="207"/>
      <c r="AT900" s="207"/>
      <c r="AU900" s="207"/>
      <c r="AV900" s="207"/>
      <c r="AW900" s="207"/>
      <c r="AX900" s="207"/>
      <c r="AY900" s="207"/>
      <c r="AZ900" s="207"/>
      <c r="BA900" s="207"/>
      <c r="BB900" s="207"/>
      <c r="BC900" s="207"/>
      <c r="BD900" s="207"/>
      <c r="BE900" s="207"/>
      <c r="BF900" s="207"/>
      <c r="BG900" s="300"/>
      <c r="BH900" s="300"/>
      <c r="BI900" s="299"/>
      <c r="BJ900" s="246"/>
      <c r="BK900" s="255"/>
      <c r="BL900" s="213"/>
      <c r="BM900" s="213"/>
      <c r="BN900" s="322"/>
      <c r="BO900" s="321"/>
      <c r="BY900" s="254"/>
      <c r="DN900" s="284"/>
      <c r="DO900" s="283"/>
      <c r="DP900" s="278"/>
      <c r="DQ900" s="282"/>
      <c r="DR900" s="281"/>
      <c r="DS900" s="280"/>
      <c r="DT900" s="279"/>
      <c r="DU900" s="278"/>
      <c r="DV900" s="194"/>
    </row>
    <row r="901" spans="1:126" ht="18.75">
      <c r="A901" s="322"/>
      <c r="B901" s="226" t="s">
        <v>9401</v>
      </c>
      <c r="C901" s="226" t="s">
        <v>9400</v>
      </c>
      <c r="D901" s="225" t="s">
        <v>9399</v>
      </c>
      <c r="E901" s="224" t="str">
        <f t="shared" si="78"/>
        <v>732836</v>
      </c>
      <c r="F901" s="322" t="s">
        <v>1154</v>
      </c>
      <c r="G901" s="220" t="s">
        <v>9395</v>
      </c>
      <c r="H901" s="223" t="s">
        <v>9384</v>
      </c>
      <c r="I901" s="223" t="s">
        <v>7437</v>
      </c>
      <c r="J901" s="225">
        <v>1</v>
      </c>
      <c r="K901" s="302">
        <v>14000</v>
      </c>
      <c r="L901" s="232">
        <f t="shared" si="76"/>
        <v>15400.000000000002</v>
      </c>
      <c r="M901" s="351" t="s">
        <v>1434</v>
      </c>
      <c r="N901" s="229"/>
      <c r="O901" s="229"/>
      <c r="P901" s="245"/>
      <c r="Q901" s="312"/>
      <c r="R901" s="382"/>
      <c r="S901" s="242"/>
      <c r="T901" s="219" t="s">
        <v>8742</v>
      </c>
      <c r="U901" s="303"/>
      <c r="V901" s="303"/>
      <c r="W901" s="303"/>
      <c r="X901" s="303"/>
      <c r="Y901" s="219"/>
      <c r="Z901" s="303"/>
      <c r="AA901" s="303"/>
      <c r="AB901" s="303"/>
      <c r="AC901" s="303"/>
      <c r="AD901" s="311"/>
      <c r="AE901" s="311"/>
      <c r="AF901" s="311"/>
      <c r="AG901" s="311"/>
      <c r="AH901" s="311"/>
      <c r="AJ901" s="286"/>
      <c r="AK901" s="213"/>
      <c r="AL901" s="311"/>
      <c r="AM901" s="311"/>
      <c r="AN901" s="311"/>
      <c r="AO901" s="311"/>
      <c r="AP901" s="229"/>
      <c r="AQ901" s="310"/>
      <c r="AR901" s="207"/>
      <c r="AS901" s="207"/>
      <c r="AT901" s="207"/>
      <c r="AU901" s="207"/>
      <c r="AV901" s="207"/>
      <c r="AW901" s="207"/>
      <c r="AX901" s="207"/>
      <c r="AY901" s="207"/>
      <c r="AZ901" s="207"/>
      <c r="BA901" s="207"/>
      <c r="BB901" s="207"/>
      <c r="BC901" s="207"/>
      <c r="BD901" s="207"/>
      <c r="BE901" s="207"/>
      <c r="BF901" s="207"/>
      <c r="BG901" s="300"/>
      <c r="BH901" s="300"/>
      <c r="BI901" s="299"/>
      <c r="BJ901" s="246"/>
      <c r="BK901" s="255"/>
      <c r="BL901" s="213"/>
      <c r="BM901" s="213"/>
      <c r="BN901" s="322"/>
      <c r="BO901" s="321"/>
      <c r="BY901" s="254"/>
      <c r="DN901" s="284"/>
      <c r="DO901" s="283"/>
      <c r="DP901" s="278"/>
      <c r="DQ901" s="282"/>
      <c r="DR901" s="281"/>
      <c r="DS901" s="280"/>
      <c r="DT901" s="279"/>
      <c r="DU901" s="278"/>
      <c r="DV901" s="194"/>
    </row>
    <row r="902" spans="1:126" ht="18.75">
      <c r="A902" s="322"/>
      <c r="B902" s="226" t="s">
        <v>9398</v>
      </c>
      <c r="C902" s="226" t="s">
        <v>9397</v>
      </c>
      <c r="D902" s="225" t="s">
        <v>9396</v>
      </c>
      <c r="E902" s="224" t="str">
        <f t="shared" si="78"/>
        <v>732843</v>
      </c>
      <c r="F902" s="322" t="s">
        <v>1154</v>
      </c>
      <c r="G902" s="220" t="s">
        <v>9395</v>
      </c>
      <c r="H902" s="223" t="s">
        <v>9384</v>
      </c>
      <c r="I902" s="223" t="s">
        <v>7431</v>
      </c>
      <c r="J902" s="225">
        <v>1</v>
      </c>
      <c r="K902" s="302">
        <v>14000</v>
      </c>
      <c r="L902" s="232">
        <f t="shared" si="76"/>
        <v>15400.000000000002</v>
      </c>
      <c r="M902" s="351" t="s">
        <v>1434</v>
      </c>
      <c r="N902" s="229"/>
      <c r="O902" s="229"/>
      <c r="P902" s="245"/>
      <c r="Q902" s="312"/>
      <c r="R902" s="382"/>
      <c r="S902" s="242"/>
      <c r="T902" s="219"/>
      <c r="U902" s="303"/>
      <c r="V902" s="303"/>
      <c r="W902" s="303"/>
      <c r="X902" s="303"/>
      <c r="Y902" s="219"/>
      <c r="Z902" s="303"/>
      <c r="AA902" s="303"/>
      <c r="AB902" s="303"/>
      <c r="AC902" s="303"/>
      <c r="AD902" s="311"/>
      <c r="AE902" s="311"/>
      <c r="AF902" s="311"/>
      <c r="AG902" s="311"/>
      <c r="AH902" s="311"/>
      <c r="AJ902" s="286"/>
      <c r="AK902" s="213"/>
      <c r="AL902" s="311"/>
      <c r="AM902" s="311"/>
      <c r="AN902" s="311"/>
      <c r="AO902" s="311"/>
      <c r="AP902" s="229"/>
      <c r="AQ902" s="310"/>
      <c r="AR902" s="207"/>
      <c r="AS902" s="207"/>
      <c r="AT902" s="207"/>
      <c r="AU902" s="207"/>
      <c r="AV902" s="207"/>
      <c r="AW902" s="207"/>
      <c r="AX902" s="207"/>
      <c r="AY902" s="207"/>
      <c r="AZ902" s="207"/>
      <c r="BA902" s="207"/>
      <c r="BB902" s="207"/>
      <c r="BC902" s="207"/>
      <c r="BD902" s="207"/>
      <c r="BE902" s="207"/>
      <c r="BF902" s="207"/>
      <c r="BG902" s="300"/>
      <c r="BH902" s="300"/>
      <c r="BI902" s="299"/>
      <c r="BJ902" s="246"/>
      <c r="BK902" s="255"/>
      <c r="BL902" s="213"/>
      <c r="BM902" s="213"/>
      <c r="BN902" s="322"/>
      <c r="BO902" s="321"/>
      <c r="BY902" s="254"/>
      <c r="DN902" s="284"/>
      <c r="DO902" s="283"/>
      <c r="DP902" s="278"/>
      <c r="DQ902" s="282"/>
      <c r="DR902" s="281"/>
      <c r="DS902" s="280"/>
      <c r="DT902" s="279"/>
      <c r="DU902" s="278"/>
      <c r="DV902" s="194"/>
    </row>
    <row r="903" spans="1:126" ht="18.75">
      <c r="A903" s="322"/>
      <c r="B903" s="226" t="s">
        <v>9394</v>
      </c>
      <c r="C903" s="226" t="s">
        <v>9393</v>
      </c>
      <c r="D903" s="225" t="s">
        <v>9392</v>
      </c>
      <c r="E903" s="224" t="str">
        <f t="shared" si="78"/>
        <v>732911</v>
      </c>
      <c r="F903" s="322" t="s">
        <v>1154</v>
      </c>
      <c r="G903" s="220" t="s">
        <v>9385</v>
      </c>
      <c r="H903" s="223" t="s">
        <v>9384</v>
      </c>
      <c r="I903" s="223" t="s">
        <v>7441</v>
      </c>
      <c r="J903" s="225">
        <v>1</v>
      </c>
      <c r="K903" s="302">
        <v>14000</v>
      </c>
      <c r="L903" s="232">
        <f t="shared" si="76"/>
        <v>15400.000000000002</v>
      </c>
      <c r="M903" s="351" t="s">
        <v>1434</v>
      </c>
      <c r="N903" s="229"/>
      <c r="O903" s="229"/>
      <c r="P903" s="245"/>
      <c r="Q903" s="312"/>
      <c r="R903" s="382"/>
      <c r="S903" s="242"/>
      <c r="T903" s="219"/>
      <c r="U903" s="303"/>
      <c r="V903" s="303"/>
      <c r="W903" s="303"/>
      <c r="X903" s="303"/>
      <c r="Y903" s="219"/>
      <c r="Z903" s="303"/>
      <c r="AA903" s="303"/>
      <c r="AB903" s="303"/>
      <c r="AC903" s="303"/>
      <c r="AD903" s="311"/>
      <c r="AE903" s="311"/>
      <c r="AF903" s="311"/>
      <c r="AG903" s="311"/>
      <c r="AH903" s="311"/>
      <c r="AJ903" s="286"/>
      <c r="AK903" s="213"/>
      <c r="AL903" s="311"/>
      <c r="AM903" s="311"/>
      <c r="AN903" s="311"/>
      <c r="AO903" s="311"/>
      <c r="AP903" s="229"/>
      <c r="AQ903" s="310"/>
      <c r="AR903" s="207"/>
      <c r="AS903" s="207"/>
      <c r="AT903" s="207"/>
      <c r="AU903" s="207"/>
      <c r="AV903" s="207"/>
      <c r="AW903" s="207"/>
      <c r="AX903" s="207"/>
      <c r="AY903" s="207"/>
      <c r="AZ903" s="207"/>
      <c r="BA903" s="207"/>
      <c r="BB903" s="207"/>
      <c r="BC903" s="207"/>
      <c r="BD903" s="207"/>
      <c r="BE903" s="207"/>
      <c r="BF903" s="207"/>
      <c r="BG903" s="300"/>
      <c r="BH903" s="300"/>
      <c r="BI903" s="299"/>
      <c r="BJ903" s="246"/>
      <c r="BK903" s="255"/>
      <c r="BL903" s="213"/>
      <c r="BM903" s="213"/>
      <c r="BN903" s="322"/>
      <c r="BO903" s="321"/>
      <c r="BY903" s="254"/>
      <c r="DN903" s="284"/>
      <c r="DO903" s="283"/>
      <c r="DP903" s="278"/>
      <c r="DQ903" s="282"/>
      <c r="DR903" s="281"/>
      <c r="DS903" s="280"/>
      <c r="DT903" s="279"/>
      <c r="DU903" s="278"/>
      <c r="DV903" s="194"/>
    </row>
    <row r="904" spans="1:126" ht="18.75">
      <c r="A904" s="322"/>
      <c r="B904" s="226" t="s">
        <v>9391</v>
      </c>
      <c r="C904" s="226" t="s">
        <v>9390</v>
      </c>
      <c r="D904" s="225" t="s">
        <v>9389</v>
      </c>
      <c r="E904" s="224" t="str">
        <f t="shared" si="78"/>
        <v>732898</v>
      </c>
      <c r="F904" s="322" t="s">
        <v>1154</v>
      </c>
      <c r="G904" s="220" t="s">
        <v>9385</v>
      </c>
      <c r="H904" s="223" t="s">
        <v>9384</v>
      </c>
      <c r="I904" s="223" t="s">
        <v>7437</v>
      </c>
      <c r="J904" s="225">
        <v>1</v>
      </c>
      <c r="K904" s="302">
        <v>14000</v>
      </c>
      <c r="L904" s="232">
        <f t="shared" si="76"/>
        <v>15400.000000000002</v>
      </c>
      <c r="M904" s="351" t="s">
        <v>1434</v>
      </c>
      <c r="N904" s="229"/>
      <c r="O904" s="229"/>
      <c r="P904" s="245"/>
      <c r="Q904" s="312"/>
      <c r="R904" s="382"/>
      <c r="S904" s="242"/>
      <c r="T904" s="219"/>
      <c r="U904" s="303"/>
      <c r="V904" s="303"/>
      <c r="W904" s="303"/>
      <c r="X904" s="303"/>
      <c r="Y904" s="219"/>
      <c r="Z904" s="303"/>
      <c r="AA904" s="303"/>
      <c r="AB904" s="303"/>
      <c r="AC904" s="303"/>
      <c r="AD904" s="311"/>
      <c r="AE904" s="311"/>
      <c r="AF904" s="311"/>
      <c r="AG904" s="311"/>
      <c r="AH904" s="311"/>
      <c r="AJ904" s="286"/>
      <c r="AK904" s="213"/>
      <c r="AL904" s="311"/>
      <c r="AM904" s="311"/>
      <c r="AN904" s="311"/>
      <c r="AO904" s="311"/>
      <c r="AP904" s="229"/>
      <c r="AQ904" s="310"/>
      <c r="AR904" s="207"/>
      <c r="AS904" s="207"/>
      <c r="AT904" s="207"/>
      <c r="AU904" s="207"/>
      <c r="AV904" s="207"/>
      <c r="AW904" s="207"/>
      <c r="AX904" s="207"/>
      <c r="AY904" s="207"/>
      <c r="AZ904" s="207"/>
      <c r="BA904" s="207"/>
      <c r="BB904" s="207"/>
      <c r="BC904" s="207"/>
      <c r="BD904" s="207"/>
      <c r="BE904" s="207"/>
      <c r="BF904" s="207"/>
      <c r="BG904" s="300"/>
      <c r="BH904" s="300"/>
      <c r="BI904" s="299"/>
      <c r="BJ904" s="246"/>
      <c r="BK904" s="255"/>
      <c r="BL904" s="213"/>
      <c r="BM904" s="213"/>
      <c r="BN904" s="322"/>
      <c r="BO904" s="321"/>
      <c r="BY904" s="254"/>
      <c r="DN904" s="284"/>
      <c r="DO904" s="283"/>
      <c r="DP904" s="278"/>
      <c r="DQ904" s="282"/>
      <c r="DR904" s="281"/>
      <c r="DS904" s="280"/>
      <c r="DT904" s="279"/>
      <c r="DU904" s="278"/>
      <c r="DV904" s="194"/>
    </row>
    <row r="905" spans="1:126" ht="18.75">
      <c r="A905" s="322"/>
      <c r="B905" s="226" t="s">
        <v>9388</v>
      </c>
      <c r="C905" s="226" t="s">
        <v>9387</v>
      </c>
      <c r="D905" s="225" t="s">
        <v>9386</v>
      </c>
      <c r="E905" s="224" t="str">
        <f t="shared" si="78"/>
        <v>732904</v>
      </c>
      <c r="F905" s="322" t="s">
        <v>1154</v>
      </c>
      <c r="G905" s="220" t="s">
        <v>9385</v>
      </c>
      <c r="H905" s="223" t="s">
        <v>9384</v>
      </c>
      <c r="I905" s="223" t="s">
        <v>7431</v>
      </c>
      <c r="J905" s="225">
        <v>1</v>
      </c>
      <c r="K905" s="302">
        <v>14000</v>
      </c>
      <c r="L905" s="232">
        <f t="shared" si="76"/>
        <v>15400.000000000002</v>
      </c>
      <c r="M905" s="351" t="s">
        <v>1434</v>
      </c>
      <c r="N905" s="229"/>
      <c r="O905" s="229"/>
      <c r="P905" s="245"/>
      <c r="Q905" s="312"/>
      <c r="R905" s="382"/>
      <c r="S905" s="242"/>
      <c r="T905" s="219"/>
      <c r="U905" s="303"/>
      <c r="V905" s="303"/>
      <c r="W905" s="303"/>
      <c r="X905" s="303"/>
      <c r="Y905" s="219"/>
      <c r="Z905" s="303"/>
      <c r="AA905" s="303"/>
      <c r="AB905" s="303"/>
      <c r="AC905" s="303"/>
      <c r="AD905" s="311"/>
      <c r="AE905" s="311"/>
      <c r="AF905" s="311"/>
      <c r="AG905" s="311"/>
      <c r="AH905" s="311"/>
      <c r="AJ905" s="286"/>
      <c r="AK905" s="213"/>
      <c r="AL905" s="311"/>
      <c r="AM905" s="311"/>
      <c r="AN905" s="311"/>
      <c r="AO905" s="311"/>
      <c r="AP905" s="229"/>
      <c r="AQ905" s="310"/>
      <c r="AR905" s="207"/>
      <c r="AS905" s="207"/>
      <c r="AT905" s="207"/>
      <c r="AU905" s="207"/>
      <c r="AV905" s="207"/>
      <c r="AW905" s="207"/>
      <c r="AX905" s="207"/>
      <c r="AY905" s="207"/>
      <c r="AZ905" s="207"/>
      <c r="BA905" s="207"/>
      <c r="BB905" s="207"/>
      <c r="BC905" s="207"/>
      <c r="BD905" s="207"/>
      <c r="BE905" s="207"/>
      <c r="BF905" s="207"/>
      <c r="BG905" s="300"/>
      <c r="BH905" s="300"/>
      <c r="BI905" s="299"/>
      <c r="BJ905" s="246"/>
      <c r="BK905" s="255"/>
      <c r="BL905" s="213"/>
      <c r="BM905" s="213"/>
      <c r="BN905" s="322"/>
      <c r="BO905" s="321"/>
      <c r="BY905" s="254"/>
      <c r="DN905" s="284"/>
      <c r="DO905" s="283"/>
      <c r="DP905" s="278"/>
      <c r="DQ905" s="282"/>
      <c r="DR905" s="281"/>
      <c r="DS905" s="280"/>
      <c r="DT905" s="279"/>
      <c r="DU905" s="278"/>
      <c r="DV905" s="194"/>
    </row>
    <row r="906" spans="1:126" ht="18.75">
      <c r="A906" s="405"/>
      <c r="B906" s="226" t="s">
        <v>9383</v>
      </c>
      <c r="C906" s="226" t="s">
        <v>9382</v>
      </c>
      <c r="D906" s="225" t="s">
        <v>9381</v>
      </c>
      <c r="E906" s="224" t="str">
        <f t="shared" si="78"/>
        <v>731464</v>
      </c>
      <c r="F906" s="405"/>
      <c r="G906" s="220" t="s">
        <v>9377</v>
      </c>
      <c r="H906" s="223" t="s">
        <v>9280</v>
      </c>
      <c r="I906" s="223" t="s">
        <v>7441</v>
      </c>
      <c r="J906" s="225">
        <v>1</v>
      </c>
      <c r="K906" s="302">
        <v>14000</v>
      </c>
      <c r="L906" s="232">
        <f t="shared" si="76"/>
        <v>15400.000000000002</v>
      </c>
      <c r="M906" s="351" t="s">
        <v>1434</v>
      </c>
      <c r="N906" s="229"/>
      <c r="O906" s="229"/>
      <c r="P906" s="245"/>
      <c r="Q906" s="312"/>
      <c r="R906" s="382"/>
      <c r="S906" s="242"/>
      <c r="T906" s="219"/>
      <c r="U906" s="303"/>
      <c r="V906" s="303"/>
      <c r="W906" s="303"/>
      <c r="X906" s="303"/>
      <c r="Y906" s="219"/>
      <c r="Z906" s="303"/>
      <c r="AA906" s="303"/>
      <c r="AB906" s="303"/>
      <c r="AC906" s="303"/>
      <c r="AD906" s="311"/>
      <c r="AE906" s="311"/>
      <c r="AF906" s="311"/>
      <c r="AG906" s="311"/>
      <c r="AH906" s="311"/>
      <c r="AJ906" s="286"/>
      <c r="AK906" s="213"/>
      <c r="AL906" s="311"/>
      <c r="AM906" s="311"/>
      <c r="AN906" s="311"/>
      <c r="AO906" s="311"/>
      <c r="AP906" s="229"/>
      <c r="AQ906" s="310"/>
      <c r="AR906" s="207"/>
      <c r="AS906" s="207"/>
      <c r="AT906" s="207"/>
      <c r="AU906" s="207"/>
      <c r="AV906" s="207"/>
      <c r="AW906" s="207"/>
      <c r="AX906" s="207"/>
      <c r="AY906" s="207"/>
      <c r="AZ906" s="207"/>
      <c r="BA906" s="207"/>
      <c r="BB906" s="207"/>
      <c r="BC906" s="207"/>
      <c r="BD906" s="207"/>
      <c r="BE906" s="207"/>
      <c r="BF906" s="207"/>
      <c r="BG906" s="300"/>
      <c r="BH906" s="300"/>
      <c r="BI906" s="299"/>
      <c r="BJ906" s="246"/>
      <c r="BK906" s="255"/>
      <c r="BL906" s="213"/>
      <c r="BM906" s="213"/>
      <c r="BN906" s="405"/>
      <c r="BO906" s="200"/>
      <c r="BY906" s="254"/>
      <c r="DN906" s="284"/>
      <c r="DO906" s="283"/>
      <c r="DP906" s="278"/>
      <c r="DQ906" s="282"/>
      <c r="DR906" s="281"/>
      <c r="DS906" s="280"/>
      <c r="DT906" s="279"/>
      <c r="DU906" s="278"/>
      <c r="DV906" s="194"/>
    </row>
    <row r="907" spans="1:126" ht="18.75">
      <c r="A907" s="405"/>
      <c r="B907" s="226" t="s">
        <v>9380</v>
      </c>
      <c r="C907" s="226" t="s">
        <v>9379</v>
      </c>
      <c r="D907" s="225" t="s">
        <v>9378</v>
      </c>
      <c r="E907" s="224" t="str">
        <f t="shared" si="78"/>
        <v>731457</v>
      </c>
      <c r="F907" s="405"/>
      <c r="G907" s="220" t="s">
        <v>9377</v>
      </c>
      <c r="H907" s="223" t="s">
        <v>9280</v>
      </c>
      <c r="I907" s="223" t="s">
        <v>8978</v>
      </c>
      <c r="J907" s="225">
        <v>1</v>
      </c>
      <c r="K907" s="302">
        <v>14000</v>
      </c>
      <c r="L907" s="232">
        <f t="shared" si="76"/>
        <v>15400.000000000002</v>
      </c>
      <c r="M907" s="351" t="s">
        <v>1434</v>
      </c>
      <c r="N907" s="229"/>
      <c r="O907" s="229"/>
      <c r="P907" s="245"/>
      <c r="Q907" s="312"/>
      <c r="R907" s="382"/>
      <c r="S907" s="242"/>
      <c r="T907" s="219"/>
      <c r="U907" s="303"/>
      <c r="V907" s="303"/>
      <c r="W907" s="303"/>
      <c r="X907" s="303"/>
      <c r="Y907" s="219"/>
      <c r="Z907" s="303"/>
      <c r="AA907" s="303"/>
      <c r="AB907" s="303"/>
      <c r="AC907" s="303"/>
      <c r="AD907" s="311"/>
      <c r="AE907" s="311"/>
      <c r="AF907" s="311"/>
      <c r="AG907" s="311"/>
      <c r="AH907" s="311"/>
      <c r="AJ907" s="286"/>
      <c r="AK907" s="213"/>
      <c r="AL907" s="311"/>
      <c r="AM907" s="311"/>
      <c r="AN907" s="311"/>
      <c r="AO907" s="311"/>
      <c r="AP907" s="229"/>
      <c r="AQ907" s="310"/>
      <c r="AR907" s="207"/>
      <c r="AS907" s="207"/>
      <c r="AT907" s="207"/>
      <c r="AU907" s="207"/>
      <c r="AV907" s="207"/>
      <c r="AW907" s="207"/>
      <c r="AX907" s="207"/>
      <c r="AY907" s="207"/>
      <c r="AZ907" s="207"/>
      <c r="BA907" s="207"/>
      <c r="BB907" s="207"/>
      <c r="BC907" s="207"/>
      <c r="BD907" s="207"/>
      <c r="BE907" s="207"/>
      <c r="BF907" s="207"/>
      <c r="BG907" s="300"/>
      <c r="BH907" s="300"/>
      <c r="BI907" s="299"/>
      <c r="BJ907" s="246"/>
      <c r="BK907" s="255"/>
      <c r="BL907" s="213"/>
      <c r="BM907" s="213"/>
      <c r="BN907" s="405"/>
      <c r="BO907" s="200"/>
      <c r="BY907" s="254"/>
      <c r="DN907" s="284"/>
      <c r="DO907" s="283"/>
      <c r="DP907" s="278"/>
      <c r="DQ907" s="282"/>
      <c r="DR907" s="281"/>
      <c r="DS907" s="280"/>
      <c r="DT907" s="279"/>
      <c r="DU907" s="278"/>
      <c r="DV907" s="194"/>
    </row>
    <row r="908" spans="1:126" ht="18.75">
      <c r="A908" s="405"/>
      <c r="B908" s="226" t="s">
        <v>9376</v>
      </c>
      <c r="C908" s="226" t="s">
        <v>9375</v>
      </c>
      <c r="D908" s="225" t="s">
        <v>9374</v>
      </c>
      <c r="E908" s="224" t="str">
        <f t="shared" si="78"/>
        <v>731488</v>
      </c>
      <c r="F908" s="405"/>
      <c r="G908" s="220" t="s">
        <v>9364</v>
      </c>
      <c r="H908" s="223" t="s">
        <v>9280</v>
      </c>
      <c r="I908" s="223" t="s">
        <v>7441</v>
      </c>
      <c r="J908" s="225">
        <v>1</v>
      </c>
      <c r="K908" s="302">
        <v>14000</v>
      </c>
      <c r="L908" s="232">
        <f t="shared" si="76"/>
        <v>15400.000000000002</v>
      </c>
      <c r="M908" s="351" t="s">
        <v>1434</v>
      </c>
      <c r="N908" s="229"/>
      <c r="O908" s="229"/>
      <c r="P908" s="245"/>
      <c r="Q908" s="312"/>
      <c r="R908" s="382"/>
      <c r="S908" s="242"/>
      <c r="T908" s="219"/>
      <c r="U908" s="303"/>
      <c r="V908" s="303"/>
      <c r="W908" s="303"/>
      <c r="X908" s="303"/>
      <c r="Y908" s="219"/>
      <c r="Z908" s="303"/>
      <c r="AA908" s="303"/>
      <c r="AB908" s="303"/>
      <c r="AC908" s="303"/>
      <c r="AD908" s="311"/>
      <c r="AE908" s="311"/>
      <c r="AF908" s="311"/>
      <c r="AG908" s="311"/>
      <c r="AH908" s="311"/>
      <c r="AJ908" s="286"/>
      <c r="AK908" s="213"/>
      <c r="AL908" s="311"/>
      <c r="AM908" s="311"/>
      <c r="AN908" s="311"/>
      <c r="AO908" s="311"/>
      <c r="AP908" s="229"/>
      <c r="AQ908" s="310"/>
      <c r="AR908" s="207"/>
      <c r="AS908" s="207"/>
      <c r="AT908" s="207"/>
      <c r="AU908" s="207"/>
      <c r="AV908" s="207"/>
      <c r="AW908" s="207"/>
      <c r="AX908" s="207"/>
      <c r="AY908" s="207"/>
      <c r="AZ908" s="207"/>
      <c r="BA908" s="207"/>
      <c r="BB908" s="207"/>
      <c r="BC908" s="207"/>
      <c r="BD908" s="207"/>
      <c r="BE908" s="207"/>
      <c r="BF908" s="207"/>
      <c r="BG908" s="300"/>
      <c r="BH908" s="300"/>
      <c r="BI908" s="299"/>
      <c r="BJ908" s="246"/>
      <c r="BK908" s="255"/>
      <c r="BL908" s="213"/>
      <c r="BM908" s="213"/>
      <c r="BN908" s="405"/>
      <c r="BO908" s="200"/>
      <c r="BY908" s="254"/>
      <c r="DN908" s="284"/>
      <c r="DO908" s="283"/>
      <c r="DP908" s="278"/>
      <c r="DQ908" s="282"/>
      <c r="DR908" s="281"/>
      <c r="DS908" s="280"/>
      <c r="DT908" s="279"/>
      <c r="DU908" s="278"/>
      <c r="DV908" s="194"/>
    </row>
    <row r="909" spans="1:126" ht="18.75">
      <c r="A909" s="405"/>
      <c r="B909" s="226" t="s">
        <v>9373</v>
      </c>
      <c r="C909" s="226" t="s">
        <v>9372</v>
      </c>
      <c r="D909" s="225" t="s">
        <v>9371</v>
      </c>
      <c r="E909" s="224" t="str">
        <f t="shared" si="78"/>
        <v>731471</v>
      </c>
      <c r="F909" s="405"/>
      <c r="G909" s="220" t="s">
        <v>9364</v>
      </c>
      <c r="H909" s="223" t="s">
        <v>9280</v>
      </c>
      <c r="I909" s="223" t="s">
        <v>8978</v>
      </c>
      <c r="J909" s="225">
        <v>1</v>
      </c>
      <c r="K909" s="302">
        <v>14000</v>
      </c>
      <c r="L909" s="232">
        <f t="shared" si="76"/>
        <v>15400.000000000002</v>
      </c>
      <c r="M909" s="351" t="s">
        <v>1434</v>
      </c>
      <c r="N909" s="229"/>
      <c r="O909" s="229"/>
      <c r="P909" s="245"/>
      <c r="Q909" s="312"/>
      <c r="R909" s="382"/>
      <c r="S909" s="242"/>
      <c r="T909" s="219"/>
      <c r="U909" s="303"/>
      <c r="V909" s="303"/>
      <c r="W909" s="303"/>
      <c r="X909" s="303"/>
      <c r="Y909" s="219"/>
      <c r="Z909" s="303"/>
      <c r="AA909" s="303"/>
      <c r="AB909" s="303"/>
      <c r="AC909" s="303"/>
      <c r="AD909" s="311"/>
      <c r="AE909" s="311"/>
      <c r="AF909" s="311"/>
      <c r="AG909" s="311"/>
      <c r="AH909" s="311"/>
      <c r="AJ909" s="286"/>
      <c r="AK909" s="213"/>
      <c r="AL909" s="311"/>
      <c r="AM909" s="311"/>
      <c r="AN909" s="311"/>
      <c r="AO909" s="311"/>
      <c r="AP909" s="229"/>
      <c r="AQ909" s="310"/>
      <c r="AR909" s="207"/>
      <c r="AS909" s="207"/>
      <c r="AT909" s="207"/>
      <c r="AU909" s="207"/>
      <c r="AV909" s="207"/>
      <c r="AW909" s="207"/>
      <c r="AX909" s="207"/>
      <c r="AY909" s="207"/>
      <c r="AZ909" s="207"/>
      <c r="BA909" s="207"/>
      <c r="BB909" s="207"/>
      <c r="BC909" s="207"/>
      <c r="BD909" s="207"/>
      <c r="BE909" s="207"/>
      <c r="BF909" s="207"/>
      <c r="BG909" s="300"/>
      <c r="BH909" s="300"/>
      <c r="BI909" s="299"/>
      <c r="BJ909" s="246"/>
      <c r="BK909" s="255"/>
      <c r="BL909" s="213"/>
      <c r="BM909" s="213"/>
      <c r="BN909" s="405"/>
      <c r="BO909" s="200"/>
      <c r="BY909" s="254"/>
      <c r="DN909" s="284"/>
      <c r="DO909" s="283"/>
      <c r="DP909" s="278"/>
      <c r="DQ909" s="282"/>
      <c r="DR909" s="281"/>
      <c r="DS909" s="280"/>
      <c r="DT909" s="279"/>
      <c r="DU909" s="278"/>
      <c r="DV909" s="194"/>
    </row>
    <row r="910" spans="1:126" ht="18.75">
      <c r="A910" s="405"/>
      <c r="B910" s="226" t="s">
        <v>9370</v>
      </c>
      <c r="C910" s="226" t="s">
        <v>9369</v>
      </c>
      <c r="D910" s="225" t="s">
        <v>9368</v>
      </c>
      <c r="E910" s="224" t="str">
        <f t="shared" si="78"/>
        <v>731501</v>
      </c>
      <c r="F910" s="405"/>
      <c r="G910" s="220" t="s">
        <v>9364</v>
      </c>
      <c r="H910" s="223" t="s">
        <v>9280</v>
      </c>
      <c r="I910" s="223" t="s">
        <v>7441</v>
      </c>
      <c r="J910" s="225">
        <v>1</v>
      </c>
      <c r="K910" s="302">
        <v>14000</v>
      </c>
      <c r="L910" s="232">
        <f t="shared" si="76"/>
        <v>15400.000000000002</v>
      </c>
      <c r="M910" s="351" t="s">
        <v>1434</v>
      </c>
      <c r="N910" s="229"/>
      <c r="O910" s="229"/>
      <c r="P910" s="245"/>
      <c r="Q910" s="312"/>
      <c r="R910" s="382"/>
      <c r="S910" s="242"/>
      <c r="T910" s="219"/>
      <c r="U910" s="303"/>
      <c r="V910" s="303"/>
      <c r="W910" s="303"/>
      <c r="X910" s="303"/>
      <c r="Y910" s="219"/>
      <c r="Z910" s="303"/>
      <c r="AA910" s="303"/>
      <c r="AB910" s="303"/>
      <c r="AC910" s="303"/>
      <c r="AD910" s="311"/>
      <c r="AE910" s="311"/>
      <c r="AF910" s="311"/>
      <c r="AG910" s="311"/>
      <c r="AH910" s="311"/>
      <c r="AJ910" s="286"/>
      <c r="AK910" s="213"/>
      <c r="AL910" s="311"/>
      <c r="AM910" s="311"/>
      <c r="AN910" s="311"/>
      <c r="AO910" s="311"/>
      <c r="AP910" s="229"/>
      <c r="AQ910" s="310"/>
      <c r="AR910" s="207"/>
      <c r="AS910" s="207"/>
      <c r="AT910" s="207"/>
      <c r="AU910" s="207"/>
      <c r="AV910" s="207"/>
      <c r="AW910" s="207"/>
      <c r="AX910" s="207"/>
      <c r="AY910" s="207"/>
      <c r="AZ910" s="207"/>
      <c r="BA910" s="207"/>
      <c r="BB910" s="207"/>
      <c r="BC910" s="207"/>
      <c r="BD910" s="207"/>
      <c r="BE910" s="207"/>
      <c r="BF910" s="207"/>
      <c r="BG910" s="300"/>
      <c r="BH910" s="300"/>
      <c r="BI910" s="299"/>
      <c r="BJ910" s="246"/>
      <c r="BK910" s="255"/>
      <c r="BL910" s="213"/>
      <c r="BM910" s="213"/>
      <c r="BN910" s="405"/>
      <c r="BO910" s="200"/>
      <c r="BY910" s="254"/>
      <c r="DN910" s="284"/>
      <c r="DO910" s="283"/>
      <c r="DP910" s="278"/>
      <c r="DQ910" s="282"/>
      <c r="DR910" s="281"/>
      <c r="DS910" s="280"/>
      <c r="DT910" s="279"/>
      <c r="DU910" s="278"/>
      <c r="DV910" s="194"/>
    </row>
    <row r="911" spans="1:126" ht="18.75">
      <c r="A911" s="405"/>
      <c r="B911" s="226" t="s">
        <v>9367</v>
      </c>
      <c r="C911" s="226" t="s">
        <v>9366</v>
      </c>
      <c r="D911" s="225" t="s">
        <v>9365</v>
      </c>
      <c r="E911" s="224" t="str">
        <f t="shared" si="78"/>
        <v>731495</v>
      </c>
      <c r="F911" s="405"/>
      <c r="G911" s="220" t="s">
        <v>9364</v>
      </c>
      <c r="H911" s="223" t="s">
        <v>9280</v>
      </c>
      <c r="I911" s="223" t="s">
        <v>8978</v>
      </c>
      <c r="J911" s="225">
        <v>1</v>
      </c>
      <c r="K911" s="302">
        <v>14000</v>
      </c>
      <c r="L911" s="232">
        <f t="shared" si="76"/>
        <v>15400.000000000002</v>
      </c>
      <c r="M911" s="351" t="s">
        <v>1434</v>
      </c>
      <c r="N911" s="229"/>
      <c r="O911" s="229"/>
      <c r="P911" s="245"/>
      <c r="Q911" s="312"/>
      <c r="R911" s="382"/>
      <c r="S911" s="242"/>
      <c r="T911" s="219"/>
      <c r="U911" s="303"/>
      <c r="V911" s="303"/>
      <c r="W911" s="303"/>
      <c r="X911" s="303"/>
      <c r="Y911" s="219"/>
      <c r="Z911" s="303"/>
      <c r="AA911" s="303"/>
      <c r="AB911" s="303"/>
      <c r="AC911" s="303"/>
      <c r="AD911" s="311"/>
      <c r="AE911" s="311"/>
      <c r="AF911" s="311"/>
      <c r="AG911" s="311"/>
      <c r="AH911" s="311"/>
      <c r="AJ911" s="286"/>
      <c r="AK911" s="213"/>
      <c r="AL911" s="311"/>
      <c r="AM911" s="311"/>
      <c r="AN911" s="311"/>
      <c r="AO911" s="311"/>
      <c r="AP911" s="229"/>
      <c r="AQ911" s="310"/>
      <c r="AR911" s="207"/>
      <c r="AS911" s="207"/>
      <c r="AT911" s="207"/>
      <c r="AU911" s="207"/>
      <c r="AV911" s="207"/>
      <c r="AW911" s="207"/>
      <c r="AX911" s="207"/>
      <c r="AY911" s="207"/>
      <c r="AZ911" s="207"/>
      <c r="BA911" s="207"/>
      <c r="BB911" s="207"/>
      <c r="BC911" s="207"/>
      <c r="BD911" s="207"/>
      <c r="BE911" s="207"/>
      <c r="BF911" s="207"/>
      <c r="BG911" s="300"/>
      <c r="BH911" s="300"/>
      <c r="BI911" s="299"/>
      <c r="BJ911" s="246"/>
      <c r="BK911" s="255"/>
      <c r="BL911" s="213"/>
      <c r="BM911" s="213"/>
      <c r="BN911" s="405"/>
      <c r="BO911" s="200"/>
      <c r="BY911" s="254"/>
      <c r="DN911" s="284"/>
      <c r="DO911" s="283"/>
      <c r="DP911" s="278"/>
      <c r="DQ911" s="282"/>
      <c r="DR911" s="281"/>
      <c r="DS911" s="280"/>
      <c r="DT911" s="279"/>
      <c r="DU911" s="278"/>
      <c r="DV911" s="194"/>
    </row>
    <row r="912" spans="1:126" ht="18.75">
      <c r="A912" s="405"/>
      <c r="B912" s="226" t="s">
        <v>9363</v>
      </c>
      <c r="C912" s="226" t="s">
        <v>9362</v>
      </c>
      <c r="D912" s="225" t="s">
        <v>9361</v>
      </c>
      <c r="E912" s="224" t="str">
        <f t="shared" si="78"/>
        <v>731525</v>
      </c>
      <c r="F912" s="405"/>
      <c r="G912" s="220" t="s">
        <v>9357</v>
      </c>
      <c r="H912" s="223" t="s">
        <v>9280</v>
      </c>
      <c r="I912" s="223" t="s">
        <v>7441</v>
      </c>
      <c r="J912" s="225">
        <v>1</v>
      </c>
      <c r="K912" s="302">
        <v>14000</v>
      </c>
      <c r="L912" s="232">
        <f t="shared" ref="L912:L975" si="79">K912*1.1</f>
        <v>15400.000000000002</v>
      </c>
      <c r="M912" s="351" t="s">
        <v>1434</v>
      </c>
      <c r="N912" s="229"/>
      <c r="O912" s="229"/>
      <c r="P912" s="245"/>
      <c r="Q912" s="312"/>
      <c r="R912" s="382"/>
      <c r="S912" s="242"/>
      <c r="T912" s="219"/>
      <c r="U912" s="303"/>
      <c r="V912" s="303"/>
      <c r="W912" s="303"/>
      <c r="X912" s="303"/>
      <c r="Y912" s="219"/>
      <c r="Z912" s="303"/>
      <c r="AA912" s="303"/>
      <c r="AB912" s="303"/>
      <c r="AC912" s="303"/>
      <c r="AD912" s="311"/>
      <c r="AE912" s="311"/>
      <c r="AF912" s="311"/>
      <c r="AG912" s="311"/>
      <c r="AH912" s="311"/>
      <c r="AJ912" s="286"/>
      <c r="AK912" s="213"/>
      <c r="AL912" s="311"/>
      <c r="AM912" s="311"/>
      <c r="AN912" s="311"/>
      <c r="AO912" s="311"/>
      <c r="AP912" s="229"/>
      <c r="AQ912" s="310"/>
      <c r="AR912" s="207"/>
      <c r="AS912" s="207"/>
      <c r="AT912" s="207"/>
      <c r="AU912" s="207"/>
      <c r="AV912" s="207"/>
      <c r="AW912" s="207"/>
      <c r="AX912" s="207"/>
      <c r="AY912" s="207"/>
      <c r="AZ912" s="207"/>
      <c r="BA912" s="207"/>
      <c r="BB912" s="207"/>
      <c r="BC912" s="207"/>
      <c r="BD912" s="207"/>
      <c r="BE912" s="207"/>
      <c r="BF912" s="207"/>
      <c r="BG912" s="300"/>
      <c r="BH912" s="300"/>
      <c r="BI912" s="299"/>
      <c r="BJ912" s="246"/>
      <c r="BK912" s="255"/>
      <c r="BL912" s="213"/>
      <c r="BM912" s="213"/>
      <c r="BN912" s="405"/>
      <c r="BO912" s="200"/>
      <c r="BY912" s="254"/>
      <c r="DN912" s="284"/>
      <c r="DO912" s="283"/>
      <c r="DP912" s="278"/>
      <c r="DQ912" s="282"/>
      <c r="DR912" s="281"/>
      <c r="DS912" s="280"/>
      <c r="DT912" s="279"/>
      <c r="DU912" s="278"/>
      <c r="DV912" s="194"/>
    </row>
    <row r="913" spans="1:126" ht="18.75">
      <c r="A913" s="405"/>
      <c r="B913" s="226" t="s">
        <v>9360</v>
      </c>
      <c r="C913" s="226" t="s">
        <v>9359</v>
      </c>
      <c r="D913" s="225" t="s">
        <v>9358</v>
      </c>
      <c r="E913" s="224" t="str">
        <f t="shared" si="78"/>
        <v>731518</v>
      </c>
      <c r="F913" s="405"/>
      <c r="G913" s="220" t="s">
        <v>9357</v>
      </c>
      <c r="H913" s="223" t="s">
        <v>9280</v>
      </c>
      <c r="I913" s="223" t="s">
        <v>8978</v>
      </c>
      <c r="J913" s="225">
        <v>1</v>
      </c>
      <c r="K913" s="302">
        <v>14000</v>
      </c>
      <c r="L913" s="232">
        <f t="shared" si="79"/>
        <v>15400.000000000002</v>
      </c>
      <c r="M913" s="351" t="s">
        <v>1434</v>
      </c>
      <c r="N913" s="229"/>
      <c r="O913" s="229"/>
      <c r="P913" s="245"/>
      <c r="Q913" s="312"/>
      <c r="R913" s="382"/>
      <c r="S913" s="242"/>
      <c r="T913" s="219"/>
      <c r="U913" s="303"/>
      <c r="V913" s="303"/>
      <c r="W913" s="303"/>
      <c r="X913" s="303"/>
      <c r="Y913" s="219"/>
      <c r="Z913" s="303"/>
      <c r="AA913" s="303"/>
      <c r="AB913" s="303"/>
      <c r="AC913" s="303"/>
      <c r="AD913" s="311"/>
      <c r="AE913" s="311"/>
      <c r="AF913" s="311"/>
      <c r="AG913" s="311"/>
      <c r="AH913" s="311"/>
      <c r="AJ913" s="286"/>
      <c r="AK913" s="213"/>
      <c r="AL913" s="311"/>
      <c r="AM913" s="311"/>
      <c r="AN913" s="311"/>
      <c r="AO913" s="311"/>
      <c r="AP913" s="229"/>
      <c r="AQ913" s="310"/>
      <c r="AR913" s="207"/>
      <c r="AS913" s="207"/>
      <c r="AT913" s="207"/>
      <c r="AU913" s="207"/>
      <c r="AV913" s="207"/>
      <c r="AW913" s="207"/>
      <c r="AX913" s="207"/>
      <c r="AY913" s="207"/>
      <c r="AZ913" s="207"/>
      <c r="BA913" s="207"/>
      <c r="BB913" s="207"/>
      <c r="BC913" s="207"/>
      <c r="BD913" s="207"/>
      <c r="BE913" s="207"/>
      <c r="BF913" s="207"/>
      <c r="BG913" s="300"/>
      <c r="BH913" s="300"/>
      <c r="BI913" s="299"/>
      <c r="BJ913" s="246"/>
      <c r="BK913" s="255"/>
      <c r="BL913" s="213"/>
      <c r="BM913" s="213"/>
      <c r="BN913" s="405"/>
      <c r="BO913" s="200"/>
      <c r="BY913" s="254"/>
      <c r="DN913" s="284"/>
      <c r="DO913" s="283"/>
      <c r="DP913" s="278"/>
      <c r="DQ913" s="282"/>
      <c r="DR913" s="281"/>
      <c r="DS913" s="280"/>
      <c r="DT913" s="279"/>
      <c r="DU913" s="278"/>
      <c r="DV913" s="194"/>
    </row>
    <row r="914" spans="1:126" ht="18.75">
      <c r="A914" s="405"/>
      <c r="B914" s="226" t="s">
        <v>9356</v>
      </c>
      <c r="C914" s="226" t="s">
        <v>9355</v>
      </c>
      <c r="D914" s="225" t="s">
        <v>9354</v>
      </c>
      <c r="E914" s="224" t="str">
        <f t="shared" si="78"/>
        <v>731549</v>
      </c>
      <c r="F914" s="405"/>
      <c r="G914" s="220" t="s">
        <v>9350</v>
      </c>
      <c r="H914" s="223" t="s">
        <v>9280</v>
      </c>
      <c r="I914" s="223" t="s">
        <v>7441</v>
      </c>
      <c r="J914" s="225">
        <v>1</v>
      </c>
      <c r="K914" s="302">
        <v>14000</v>
      </c>
      <c r="L914" s="232">
        <f t="shared" si="79"/>
        <v>15400.000000000002</v>
      </c>
      <c r="M914" s="351" t="s">
        <v>1434</v>
      </c>
      <c r="N914" s="229"/>
      <c r="O914" s="229"/>
      <c r="P914" s="245"/>
      <c r="Q914" s="312"/>
      <c r="R914" s="382"/>
      <c r="S914" s="242"/>
      <c r="T914" s="219"/>
      <c r="U914" s="303"/>
      <c r="V914" s="303"/>
      <c r="W914" s="303"/>
      <c r="X914" s="303"/>
      <c r="Y914" s="219"/>
      <c r="Z914" s="303"/>
      <c r="AA914" s="303"/>
      <c r="AB914" s="303"/>
      <c r="AC914" s="303"/>
      <c r="AD914" s="311"/>
      <c r="AE914" s="311"/>
      <c r="AF914" s="311"/>
      <c r="AG914" s="311"/>
      <c r="AH914" s="311"/>
      <c r="AJ914" s="286"/>
      <c r="AK914" s="213"/>
      <c r="AL914" s="311"/>
      <c r="AM914" s="311"/>
      <c r="AN914" s="311"/>
      <c r="AO914" s="311"/>
      <c r="AP914" s="229"/>
      <c r="AQ914" s="310"/>
      <c r="AR914" s="207"/>
      <c r="AS914" s="207"/>
      <c r="AT914" s="207"/>
      <c r="AU914" s="207"/>
      <c r="AV914" s="207"/>
      <c r="AW914" s="207"/>
      <c r="AX914" s="207"/>
      <c r="AY914" s="207"/>
      <c r="AZ914" s="207"/>
      <c r="BA914" s="207"/>
      <c r="BB914" s="207"/>
      <c r="BC914" s="207"/>
      <c r="BD914" s="207"/>
      <c r="BE914" s="207"/>
      <c r="BF914" s="207"/>
      <c r="BG914" s="300"/>
      <c r="BH914" s="300"/>
      <c r="BI914" s="299"/>
      <c r="BJ914" s="246"/>
      <c r="BK914" s="255"/>
      <c r="BL914" s="213"/>
      <c r="BM914" s="213"/>
      <c r="BN914" s="405"/>
      <c r="BO914" s="200"/>
      <c r="BY914" s="254"/>
      <c r="DN914" s="284"/>
      <c r="DO914" s="283"/>
      <c r="DP914" s="278"/>
      <c r="DQ914" s="282"/>
      <c r="DR914" s="281"/>
      <c r="DS914" s="280"/>
      <c r="DT914" s="279"/>
      <c r="DU914" s="278"/>
      <c r="DV914" s="194"/>
    </row>
    <row r="915" spans="1:126" ht="18.75">
      <c r="A915" s="405"/>
      <c r="B915" s="226" t="s">
        <v>9353</v>
      </c>
      <c r="C915" s="226" t="s">
        <v>9352</v>
      </c>
      <c r="D915" s="225" t="s">
        <v>9351</v>
      </c>
      <c r="E915" s="224" t="str">
        <f t="shared" si="78"/>
        <v>731532</v>
      </c>
      <c r="F915" s="405"/>
      <c r="G915" s="220" t="s">
        <v>9350</v>
      </c>
      <c r="H915" s="223" t="s">
        <v>9280</v>
      </c>
      <c r="I915" s="223" t="s">
        <v>8978</v>
      </c>
      <c r="J915" s="225">
        <v>1</v>
      </c>
      <c r="K915" s="302">
        <v>14000</v>
      </c>
      <c r="L915" s="232">
        <f t="shared" si="79"/>
        <v>15400.000000000002</v>
      </c>
      <c r="M915" s="351" t="s">
        <v>1434</v>
      </c>
      <c r="N915" s="229"/>
      <c r="O915" s="229"/>
      <c r="P915" s="245"/>
      <c r="Q915" s="312"/>
      <c r="R915" s="382"/>
      <c r="S915" s="242"/>
      <c r="T915" s="219"/>
      <c r="U915" s="303"/>
      <c r="V915" s="303"/>
      <c r="W915" s="303"/>
      <c r="X915" s="303"/>
      <c r="Y915" s="219"/>
      <c r="Z915" s="303"/>
      <c r="AA915" s="303"/>
      <c r="AB915" s="303"/>
      <c r="AC915" s="303"/>
      <c r="AD915" s="311"/>
      <c r="AE915" s="311"/>
      <c r="AF915" s="311"/>
      <c r="AG915" s="311"/>
      <c r="AH915" s="311"/>
      <c r="AJ915" s="286"/>
      <c r="AK915" s="213"/>
      <c r="AL915" s="311"/>
      <c r="AM915" s="311"/>
      <c r="AN915" s="311"/>
      <c r="AO915" s="311"/>
      <c r="AP915" s="229"/>
      <c r="AQ915" s="310"/>
      <c r="AR915" s="207"/>
      <c r="AS915" s="207"/>
      <c r="AT915" s="207"/>
      <c r="AU915" s="207"/>
      <c r="AV915" s="207"/>
      <c r="AW915" s="207"/>
      <c r="AX915" s="207"/>
      <c r="AY915" s="207"/>
      <c r="AZ915" s="207"/>
      <c r="BA915" s="207"/>
      <c r="BB915" s="207"/>
      <c r="BC915" s="207"/>
      <c r="BD915" s="207"/>
      <c r="BE915" s="207"/>
      <c r="BF915" s="207"/>
      <c r="BG915" s="300"/>
      <c r="BH915" s="300"/>
      <c r="BI915" s="299"/>
      <c r="BJ915" s="246"/>
      <c r="BK915" s="255"/>
      <c r="BL915" s="213"/>
      <c r="BM915" s="213"/>
      <c r="BN915" s="405"/>
      <c r="BO915" s="200"/>
      <c r="BY915" s="254"/>
      <c r="DN915" s="284"/>
      <c r="DO915" s="283"/>
      <c r="DP915" s="278"/>
      <c r="DQ915" s="282"/>
      <c r="DR915" s="281"/>
      <c r="DS915" s="280"/>
      <c r="DT915" s="279"/>
      <c r="DU915" s="278"/>
      <c r="DV915" s="194"/>
    </row>
    <row r="916" spans="1:126" ht="18.75">
      <c r="A916" s="405"/>
      <c r="B916" s="226" t="s">
        <v>9349</v>
      </c>
      <c r="C916" s="226" t="s">
        <v>9348</v>
      </c>
      <c r="D916" s="225" t="s">
        <v>9347</v>
      </c>
      <c r="E916" s="224" t="str">
        <f t="shared" si="78"/>
        <v>731563</v>
      </c>
      <c r="F916" s="405"/>
      <c r="G916" s="220" t="s">
        <v>9343</v>
      </c>
      <c r="H916" s="223" t="s">
        <v>9280</v>
      </c>
      <c r="I916" s="223" t="s">
        <v>7441</v>
      </c>
      <c r="J916" s="225">
        <v>1</v>
      </c>
      <c r="K916" s="302">
        <v>14000</v>
      </c>
      <c r="L916" s="232">
        <f t="shared" si="79"/>
        <v>15400.000000000002</v>
      </c>
      <c r="M916" s="351" t="s">
        <v>1434</v>
      </c>
      <c r="N916" s="229"/>
      <c r="O916" s="229"/>
      <c r="P916" s="245"/>
      <c r="Q916" s="312"/>
      <c r="R916" s="382"/>
      <c r="S916" s="242"/>
      <c r="T916" s="219" t="s">
        <v>9001</v>
      </c>
      <c r="U916" s="303"/>
      <c r="V916" s="303"/>
      <c r="W916" s="303"/>
      <c r="X916" s="303"/>
      <c r="Y916" s="219"/>
      <c r="Z916" s="303"/>
      <c r="AA916" s="303"/>
      <c r="AB916" s="303"/>
      <c r="AC916" s="303"/>
      <c r="AD916" s="311"/>
      <c r="AE916" s="311"/>
      <c r="AF916" s="311"/>
      <c r="AG916" s="311"/>
      <c r="AH916" s="311"/>
      <c r="AJ916" s="286"/>
      <c r="AK916" s="213"/>
      <c r="AL916" s="311"/>
      <c r="AM916" s="311"/>
      <c r="AN916" s="311"/>
      <c r="AO916" s="311"/>
      <c r="AP916" s="229"/>
      <c r="AQ916" s="310"/>
      <c r="AR916" s="207"/>
      <c r="AS916" s="207"/>
      <c r="AT916" s="207"/>
      <c r="AU916" s="207"/>
      <c r="AV916" s="207"/>
      <c r="AW916" s="207"/>
      <c r="AX916" s="207"/>
      <c r="AY916" s="207"/>
      <c r="AZ916" s="207"/>
      <c r="BA916" s="207"/>
      <c r="BB916" s="207"/>
      <c r="BC916" s="207"/>
      <c r="BD916" s="207"/>
      <c r="BE916" s="207"/>
      <c r="BF916" s="207"/>
      <c r="BG916" s="300"/>
      <c r="BH916" s="300"/>
      <c r="BI916" s="299"/>
      <c r="BJ916" s="246"/>
      <c r="BK916" s="255"/>
      <c r="BL916" s="213"/>
      <c r="BM916" s="213"/>
      <c r="BN916" s="405"/>
      <c r="BO916" s="200"/>
      <c r="BY916" s="254"/>
      <c r="DN916" s="284"/>
      <c r="DO916" s="283"/>
      <c r="DP916" s="278"/>
      <c r="DQ916" s="282"/>
      <c r="DR916" s="281"/>
      <c r="DS916" s="280"/>
      <c r="DT916" s="279"/>
      <c r="DU916" s="278"/>
      <c r="DV916" s="194"/>
    </row>
    <row r="917" spans="1:126" ht="18.75">
      <c r="A917" s="405"/>
      <c r="B917" s="226" t="s">
        <v>9346</v>
      </c>
      <c r="C917" s="226" t="s">
        <v>9345</v>
      </c>
      <c r="D917" s="225" t="s">
        <v>9344</v>
      </c>
      <c r="E917" s="224" t="str">
        <f t="shared" si="78"/>
        <v>731556</v>
      </c>
      <c r="F917" s="405"/>
      <c r="G917" s="220" t="s">
        <v>9343</v>
      </c>
      <c r="H917" s="223" t="s">
        <v>9280</v>
      </c>
      <c r="I917" s="223" t="s">
        <v>8978</v>
      </c>
      <c r="J917" s="225">
        <v>1</v>
      </c>
      <c r="K917" s="302">
        <v>14000</v>
      </c>
      <c r="L917" s="232">
        <f t="shared" si="79"/>
        <v>15400.000000000002</v>
      </c>
      <c r="M917" s="351" t="s">
        <v>1434</v>
      </c>
      <c r="N917" s="229"/>
      <c r="O917" s="229"/>
      <c r="P917" s="245"/>
      <c r="Q917" s="312"/>
      <c r="R917" s="382"/>
      <c r="S917" s="242"/>
      <c r="T917" s="219" t="s">
        <v>9001</v>
      </c>
      <c r="U917" s="303"/>
      <c r="V917" s="303"/>
      <c r="W917" s="303"/>
      <c r="X917" s="303"/>
      <c r="Y917" s="219"/>
      <c r="Z917" s="303"/>
      <c r="AA917" s="303"/>
      <c r="AB917" s="303"/>
      <c r="AC917" s="303"/>
      <c r="AD917" s="311"/>
      <c r="AE917" s="311"/>
      <c r="AF917" s="311"/>
      <c r="AG917" s="311"/>
      <c r="AH917" s="311"/>
      <c r="AJ917" s="286"/>
      <c r="AK917" s="213"/>
      <c r="AL917" s="311"/>
      <c r="AM917" s="311"/>
      <c r="AN917" s="311"/>
      <c r="AO917" s="311"/>
      <c r="AP917" s="229"/>
      <c r="AQ917" s="310"/>
      <c r="AR917" s="207"/>
      <c r="AS917" s="207"/>
      <c r="AT917" s="207"/>
      <c r="AU917" s="207"/>
      <c r="AV917" s="207"/>
      <c r="AW917" s="207"/>
      <c r="AX917" s="207"/>
      <c r="AY917" s="207"/>
      <c r="AZ917" s="207"/>
      <c r="BA917" s="207"/>
      <c r="BB917" s="207"/>
      <c r="BC917" s="207"/>
      <c r="BD917" s="207"/>
      <c r="BE917" s="207"/>
      <c r="BF917" s="207"/>
      <c r="BG917" s="300"/>
      <c r="BH917" s="300"/>
      <c r="BI917" s="299"/>
      <c r="BJ917" s="246"/>
      <c r="BK917" s="255"/>
      <c r="BL917" s="213"/>
      <c r="BM917" s="213"/>
      <c r="BN917" s="405"/>
      <c r="BO917" s="200"/>
      <c r="BY917" s="254"/>
      <c r="DN917" s="284"/>
      <c r="DO917" s="283"/>
      <c r="DP917" s="278"/>
      <c r="DQ917" s="282"/>
      <c r="DR917" s="281"/>
      <c r="DS917" s="280"/>
      <c r="DT917" s="279"/>
      <c r="DU917" s="278"/>
      <c r="DV917" s="194"/>
    </row>
    <row r="918" spans="1:126" ht="18.75">
      <c r="A918" s="405"/>
      <c r="B918" s="226" t="s">
        <v>9342</v>
      </c>
      <c r="C918" s="226" t="s">
        <v>9341</v>
      </c>
      <c r="D918" s="225" t="s">
        <v>9340</v>
      </c>
      <c r="E918" s="224" t="str">
        <f t="shared" si="78"/>
        <v>731587</v>
      </c>
      <c r="F918" s="405"/>
      <c r="G918" s="220" t="s">
        <v>9295</v>
      </c>
      <c r="H918" s="223" t="s">
        <v>9280</v>
      </c>
      <c r="I918" s="223" t="s">
        <v>7441</v>
      </c>
      <c r="J918" s="225">
        <v>1</v>
      </c>
      <c r="K918" s="302">
        <v>14000</v>
      </c>
      <c r="L918" s="232">
        <f t="shared" si="79"/>
        <v>15400.000000000002</v>
      </c>
      <c r="M918" s="351" t="s">
        <v>1434</v>
      </c>
      <c r="N918" s="229"/>
      <c r="O918" s="229"/>
      <c r="P918" s="245"/>
      <c r="Q918" s="312"/>
      <c r="R918" s="382"/>
      <c r="S918" s="242"/>
      <c r="T918" s="219" t="s">
        <v>8878</v>
      </c>
      <c r="U918" s="303"/>
      <c r="V918" s="303"/>
      <c r="W918" s="303"/>
      <c r="X918" s="303"/>
      <c r="Y918" s="219"/>
      <c r="Z918" s="303"/>
      <c r="AA918" s="303"/>
      <c r="AB918" s="303"/>
      <c r="AC918" s="303"/>
      <c r="AD918" s="311"/>
      <c r="AE918" s="311"/>
      <c r="AF918" s="311"/>
      <c r="AG918" s="311"/>
      <c r="AH918" s="311"/>
      <c r="AJ918" s="286"/>
      <c r="AK918" s="213"/>
      <c r="AL918" s="311"/>
      <c r="AM918" s="311"/>
      <c r="AN918" s="311"/>
      <c r="AO918" s="311"/>
      <c r="AP918" s="229"/>
      <c r="AQ918" s="310"/>
      <c r="AR918" s="207"/>
      <c r="AS918" s="207"/>
      <c r="AT918" s="207"/>
      <c r="AU918" s="207"/>
      <c r="AV918" s="207"/>
      <c r="AW918" s="207"/>
      <c r="AX918" s="207"/>
      <c r="AY918" s="207"/>
      <c r="AZ918" s="207"/>
      <c r="BA918" s="207"/>
      <c r="BB918" s="207"/>
      <c r="BC918" s="207"/>
      <c r="BD918" s="207"/>
      <c r="BE918" s="207"/>
      <c r="BF918" s="207"/>
      <c r="BG918" s="300"/>
      <c r="BH918" s="300"/>
      <c r="BI918" s="299"/>
      <c r="BJ918" s="246"/>
      <c r="BK918" s="255"/>
      <c r="BL918" s="213"/>
      <c r="BM918" s="213"/>
      <c r="BN918" s="405"/>
      <c r="BO918" s="200"/>
      <c r="BY918" s="254"/>
      <c r="DN918" s="284"/>
      <c r="DO918" s="283"/>
      <c r="DP918" s="278"/>
      <c r="DQ918" s="282"/>
      <c r="DR918" s="281"/>
      <c r="DS918" s="280"/>
      <c r="DT918" s="279"/>
      <c r="DU918" s="278"/>
      <c r="DV918" s="194"/>
    </row>
    <row r="919" spans="1:126" ht="18.75">
      <c r="A919" s="405"/>
      <c r="B919" s="226" t="s">
        <v>9339</v>
      </c>
      <c r="C919" s="226" t="s">
        <v>9338</v>
      </c>
      <c r="D919" s="225" t="s">
        <v>9337</v>
      </c>
      <c r="E919" s="224" t="str">
        <f t="shared" si="78"/>
        <v>731570</v>
      </c>
      <c r="F919" s="405"/>
      <c r="G919" s="220" t="s">
        <v>9295</v>
      </c>
      <c r="H919" s="223" t="s">
        <v>9280</v>
      </c>
      <c r="I919" s="223" t="s">
        <v>8978</v>
      </c>
      <c r="J919" s="225">
        <v>1</v>
      </c>
      <c r="K919" s="302">
        <v>14000</v>
      </c>
      <c r="L919" s="232">
        <f t="shared" si="79"/>
        <v>15400.000000000002</v>
      </c>
      <c r="M919" s="351" t="s">
        <v>1434</v>
      </c>
      <c r="N919" s="229"/>
      <c r="O919" s="229"/>
      <c r="P919" s="245"/>
      <c r="Q919" s="312"/>
      <c r="R919" s="382"/>
      <c r="S919" s="242"/>
      <c r="T919" s="618" t="s">
        <v>9336</v>
      </c>
      <c r="U919" s="303"/>
      <c r="V919" s="303"/>
      <c r="W919" s="303"/>
      <c r="X919" s="303"/>
      <c r="Y919" s="618"/>
      <c r="Z919" s="303"/>
      <c r="AA919" s="303"/>
      <c r="AB919" s="303"/>
      <c r="AC919" s="303"/>
      <c r="AD919" s="311"/>
      <c r="AE919" s="311"/>
      <c r="AF919" s="311"/>
      <c r="AG919" s="311"/>
      <c r="AH919" s="311"/>
      <c r="AJ919" s="286"/>
      <c r="AK919" s="213"/>
      <c r="AL919" s="311"/>
      <c r="AM919" s="311"/>
      <c r="AN919" s="311"/>
      <c r="AO919" s="311"/>
      <c r="AP919" s="229"/>
      <c r="AQ919" s="310"/>
      <c r="AR919" s="207"/>
      <c r="AS919" s="207"/>
      <c r="AT919" s="207"/>
      <c r="AU919" s="207"/>
      <c r="AV919" s="207"/>
      <c r="AW919" s="207"/>
      <c r="AX919" s="207"/>
      <c r="AY919" s="207"/>
      <c r="AZ919" s="207"/>
      <c r="BA919" s="207"/>
      <c r="BB919" s="207"/>
      <c r="BC919" s="207"/>
      <c r="BD919" s="207"/>
      <c r="BE919" s="207"/>
      <c r="BF919" s="207"/>
      <c r="BG919" s="300"/>
      <c r="BH919" s="300"/>
      <c r="BI919" s="299"/>
      <c r="BJ919" s="246"/>
      <c r="BK919" s="255"/>
      <c r="BL919" s="213"/>
      <c r="BM919" s="213"/>
      <c r="BN919" s="405"/>
      <c r="BO919" s="200"/>
      <c r="BY919" s="254"/>
      <c r="DN919" s="284"/>
      <c r="DO919" s="283"/>
      <c r="DP919" s="278"/>
      <c r="DQ919" s="282"/>
      <c r="DR919" s="281"/>
      <c r="DS919" s="280"/>
      <c r="DT919" s="279"/>
      <c r="DU919" s="278"/>
      <c r="DV919" s="194"/>
    </row>
    <row r="920" spans="1:126" ht="18.75">
      <c r="A920" s="405"/>
      <c r="B920" s="226" t="s">
        <v>9335</v>
      </c>
      <c r="C920" s="226" t="s">
        <v>9334</v>
      </c>
      <c r="D920" s="225" t="s">
        <v>9333</v>
      </c>
      <c r="E920" s="224" t="str">
        <f t="shared" si="78"/>
        <v>732584</v>
      </c>
      <c r="F920" s="405"/>
      <c r="G920" s="220" t="s">
        <v>9329</v>
      </c>
      <c r="H920" s="223" t="s">
        <v>9328</v>
      </c>
      <c r="I920" s="223" t="s">
        <v>7441</v>
      </c>
      <c r="J920" s="225">
        <v>1</v>
      </c>
      <c r="K920" s="302">
        <v>14000</v>
      </c>
      <c r="L920" s="232">
        <f t="shared" si="79"/>
        <v>15400.000000000002</v>
      </c>
      <c r="M920" s="351" t="s">
        <v>1434</v>
      </c>
      <c r="N920" s="229"/>
      <c r="O920" s="229"/>
      <c r="P920" s="245"/>
      <c r="Q920" s="312"/>
      <c r="R920" s="382"/>
      <c r="S920" s="242"/>
      <c r="T920" s="219"/>
      <c r="U920" s="303"/>
      <c r="V920" s="303"/>
      <c r="W920" s="303"/>
      <c r="X920" s="303"/>
      <c r="Y920" s="219"/>
      <c r="Z920" s="303"/>
      <c r="AA920" s="303"/>
      <c r="AB920" s="303"/>
      <c r="AC920" s="303"/>
      <c r="AD920" s="311"/>
      <c r="AE920" s="311"/>
      <c r="AF920" s="311"/>
      <c r="AG920" s="311"/>
      <c r="AH920" s="311"/>
      <c r="AJ920" s="286"/>
      <c r="AK920" s="213"/>
      <c r="AL920" s="311"/>
      <c r="AM920" s="311"/>
      <c r="AN920" s="311"/>
      <c r="AO920" s="311"/>
      <c r="AP920" s="229"/>
      <c r="AQ920" s="310"/>
      <c r="AR920" s="207"/>
      <c r="AS920" s="207"/>
      <c r="AT920" s="207"/>
      <c r="AU920" s="207"/>
      <c r="AV920" s="207"/>
      <c r="AW920" s="207"/>
      <c r="AX920" s="207"/>
      <c r="AY920" s="207"/>
      <c r="AZ920" s="207"/>
      <c r="BA920" s="207"/>
      <c r="BB920" s="207"/>
      <c r="BC920" s="207"/>
      <c r="BD920" s="207"/>
      <c r="BE920" s="207"/>
      <c r="BF920" s="207"/>
      <c r="BG920" s="300"/>
      <c r="BH920" s="300"/>
      <c r="BI920" s="299"/>
      <c r="BJ920" s="246"/>
      <c r="BK920" s="255"/>
      <c r="BL920" s="213"/>
      <c r="BM920" s="213"/>
      <c r="BN920" s="405"/>
      <c r="BO920" s="200"/>
      <c r="BY920" s="254"/>
      <c r="DN920" s="284"/>
      <c r="DO920" s="283"/>
      <c r="DP920" s="278"/>
      <c r="DQ920" s="282"/>
      <c r="DR920" s="281"/>
      <c r="DS920" s="280"/>
      <c r="DT920" s="279"/>
      <c r="DU920" s="278"/>
      <c r="DV920" s="194"/>
    </row>
    <row r="921" spans="1:126" ht="18.75">
      <c r="A921" s="405"/>
      <c r="B921" s="226" t="s">
        <v>9332</v>
      </c>
      <c r="C921" s="226" t="s">
        <v>9331</v>
      </c>
      <c r="D921" s="225" t="s">
        <v>9330</v>
      </c>
      <c r="E921" s="224" t="str">
        <f t="shared" ref="E921:E952" si="80">MID(D921,9,10)</f>
        <v>732577</v>
      </c>
      <c r="F921" s="405"/>
      <c r="G921" s="220" t="s">
        <v>9329</v>
      </c>
      <c r="H921" s="223" t="s">
        <v>9328</v>
      </c>
      <c r="I921" s="223" t="s">
        <v>8978</v>
      </c>
      <c r="J921" s="225">
        <v>1</v>
      </c>
      <c r="K921" s="302">
        <v>14000</v>
      </c>
      <c r="L921" s="232">
        <f t="shared" si="79"/>
        <v>15400.000000000002</v>
      </c>
      <c r="M921" s="351" t="s">
        <v>1434</v>
      </c>
      <c r="N921" s="229"/>
      <c r="O921" s="229"/>
      <c r="P921" s="245"/>
      <c r="Q921" s="312"/>
      <c r="R921" s="382"/>
      <c r="S921" s="242"/>
      <c r="T921" s="219"/>
      <c r="U921" s="303"/>
      <c r="V921" s="303"/>
      <c r="W921" s="303"/>
      <c r="X921" s="303"/>
      <c r="Y921" s="219"/>
      <c r="Z921" s="303"/>
      <c r="AA921" s="303"/>
      <c r="AB921" s="303"/>
      <c r="AC921" s="303"/>
      <c r="AD921" s="311"/>
      <c r="AE921" s="311"/>
      <c r="AF921" s="311"/>
      <c r="AG921" s="311"/>
      <c r="AH921" s="311"/>
      <c r="AJ921" s="286"/>
      <c r="AK921" s="213"/>
      <c r="AL921" s="311"/>
      <c r="AM921" s="311"/>
      <c r="AN921" s="311"/>
      <c r="AO921" s="311"/>
      <c r="AP921" s="229"/>
      <c r="AQ921" s="310"/>
      <c r="AR921" s="207"/>
      <c r="AS921" s="207"/>
      <c r="AT921" s="207"/>
      <c r="AU921" s="207"/>
      <c r="AV921" s="207"/>
      <c r="AW921" s="207"/>
      <c r="AX921" s="207"/>
      <c r="AY921" s="207"/>
      <c r="AZ921" s="207"/>
      <c r="BA921" s="207"/>
      <c r="BB921" s="207"/>
      <c r="BC921" s="207"/>
      <c r="BD921" s="207"/>
      <c r="BE921" s="207"/>
      <c r="BF921" s="207"/>
      <c r="BG921" s="300"/>
      <c r="BH921" s="300"/>
      <c r="BI921" s="299"/>
      <c r="BJ921" s="246"/>
      <c r="BK921" s="255"/>
      <c r="BL921" s="213"/>
      <c r="BM921" s="213"/>
      <c r="BN921" s="405"/>
      <c r="BO921" s="200"/>
      <c r="BY921" s="254"/>
      <c r="DN921" s="284"/>
      <c r="DO921" s="283"/>
      <c r="DP921" s="278"/>
      <c r="DQ921" s="282"/>
      <c r="DR921" s="281"/>
      <c r="DS921" s="280"/>
      <c r="DT921" s="279"/>
      <c r="DU921" s="278"/>
      <c r="DV921" s="194"/>
    </row>
    <row r="922" spans="1:126" ht="18.75">
      <c r="A922" s="405"/>
      <c r="B922" s="226" t="s">
        <v>9327</v>
      </c>
      <c r="C922" s="226" t="s">
        <v>9326</v>
      </c>
      <c r="D922" s="225" t="s">
        <v>9325</v>
      </c>
      <c r="E922" s="224" t="str">
        <f t="shared" si="80"/>
        <v>733079</v>
      </c>
      <c r="F922" s="405"/>
      <c r="G922" s="220" t="s">
        <v>9324</v>
      </c>
      <c r="H922" s="223" t="s">
        <v>9323</v>
      </c>
      <c r="I922" s="223" t="s">
        <v>9322</v>
      </c>
      <c r="J922" s="225">
        <v>1</v>
      </c>
      <c r="K922" s="302">
        <v>14000</v>
      </c>
      <c r="L922" s="232">
        <f t="shared" si="79"/>
        <v>15400.000000000002</v>
      </c>
      <c r="M922" s="351" t="s">
        <v>1434</v>
      </c>
      <c r="N922" s="229"/>
      <c r="O922" s="229"/>
      <c r="P922" s="245"/>
      <c r="Q922" s="312"/>
      <c r="R922" s="382"/>
      <c r="S922" s="242"/>
      <c r="T922" s="219"/>
      <c r="U922" s="303"/>
      <c r="V922" s="303"/>
      <c r="W922" s="303"/>
      <c r="X922" s="303"/>
      <c r="Y922" s="219"/>
      <c r="Z922" s="303"/>
      <c r="AA922" s="303"/>
      <c r="AB922" s="303"/>
      <c r="AC922" s="303"/>
      <c r="AD922" s="311"/>
      <c r="AE922" s="311"/>
      <c r="AF922" s="311"/>
      <c r="AG922" s="311"/>
      <c r="AH922" s="311"/>
      <c r="AJ922" s="286"/>
      <c r="AK922" s="213"/>
      <c r="AL922" s="311"/>
      <c r="AM922" s="311"/>
      <c r="AN922" s="311"/>
      <c r="AO922" s="311"/>
      <c r="AP922" s="229"/>
      <c r="AQ922" s="310"/>
      <c r="AR922" s="207"/>
      <c r="AS922" s="207"/>
      <c r="AT922" s="207"/>
      <c r="AU922" s="207"/>
      <c r="AV922" s="207"/>
      <c r="AW922" s="207"/>
      <c r="AX922" s="207"/>
      <c r="AY922" s="207"/>
      <c r="AZ922" s="207"/>
      <c r="BA922" s="207"/>
      <c r="BB922" s="207"/>
      <c r="BC922" s="207"/>
      <c r="BD922" s="207"/>
      <c r="BE922" s="207"/>
      <c r="BF922" s="207"/>
      <c r="BG922" s="300"/>
      <c r="BH922" s="300"/>
      <c r="BI922" s="299"/>
      <c r="BJ922" s="246"/>
      <c r="BK922" s="255"/>
      <c r="BL922" s="213"/>
      <c r="BM922" s="213"/>
      <c r="BN922" s="405"/>
      <c r="BO922" s="200"/>
      <c r="BY922" s="254"/>
      <c r="DN922" s="284"/>
      <c r="DO922" s="283"/>
      <c r="DP922" s="278"/>
      <c r="DQ922" s="282"/>
      <c r="DR922" s="281"/>
      <c r="DS922" s="280"/>
      <c r="DT922" s="279"/>
      <c r="DU922" s="278"/>
      <c r="DV922" s="194"/>
    </row>
    <row r="923" spans="1:126" ht="18.75">
      <c r="A923" s="405"/>
      <c r="B923" s="226" t="s">
        <v>9321</v>
      </c>
      <c r="C923" s="226" t="s">
        <v>9320</v>
      </c>
      <c r="D923" s="225" t="s">
        <v>9319</v>
      </c>
      <c r="E923" s="224" t="str">
        <f t="shared" si="80"/>
        <v>730498</v>
      </c>
      <c r="F923" s="405"/>
      <c r="G923" s="220" t="s">
        <v>9318</v>
      </c>
      <c r="H923" s="223" t="s">
        <v>9317</v>
      </c>
      <c r="I923" s="223"/>
      <c r="J923" s="225">
        <v>1</v>
      </c>
      <c r="K923" s="302">
        <v>14000</v>
      </c>
      <c r="L923" s="232">
        <f t="shared" si="79"/>
        <v>15400.000000000002</v>
      </c>
      <c r="M923" s="351" t="s">
        <v>1434</v>
      </c>
      <c r="N923" s="229"/>
      <c r="O923" s="229"/>
      <c r="P923" s="245"/>
      <c r="Q923" s="312"/>
      <c r="R923" s="382"/>
      <c r="S923" s="242"/>
      <c r="T923" s="219"/>
      <c r="U923" s="303"/>
      <c r="V923" s="303"/>
      <c r="W923" s="303"/>
      <c r="X923" s="303"/>
      <c r="Y923" s="219"/>
      <c r="Z923" s="303"/>
      <c r="AA923" s="303"/>
      <c r="AB923" s="303"/>
      <c r="AC923" s="303"/>
      <c r="AD923" s="311"/>
      <c r="AE923" s="311"/>
      <c r="AF923" s="311"/>
      <c r="AG923" s="311"/>
      <c r="AH923" s="311"/>
      <c r="AJ923" s="286"/>
      <c r="AK923" s="213"/>
      <c r="AL923" s="311"/>
      <c r="AM923" s="311"/>
      <c r="AN923" s="311"/>
      <c r="AO923" s="311"/>
      <c r="AP923" s="229"/>
      <c r="AQ923" s="310"/>
      <c r="AR923" s="207"/>
      <c r="AS923" s="207"/>
      <c r="AT923" s="207"/>
      <c r="AU923" s="207"/>
      <c r="AV923" s="207"/>
      <c r="AW923" s="207"/>
      <c r="AX923" s="207"/>
      <c r="AY923" s="207"/>
      <c r="AZ923" s="207"/>
      <c r="BA923" s="207"/>
      <c r="BB923" s="207"/>
      <c r="BC923" s="207"/>
      <c r="BD923" s="207"/>
      <c r="BE923" s="207"/>
      <c r="BF923" s="207"/>
      <c r="BG923" s="300"/>
      <c r="BH923" s="300"/>
      <c r="BI923" s="299"/>
      <c r="BJ923" s="246"/>
      <c r="BK923" s="255"/>
      <c r="BL923" s="213"/>
      <c r="BM923" s="213"/>
      <c r="BN923" s="405"/>
      <c r="BO923" s="200"/>
      <c r="BY923" s="254"/>
      <c r="DN923" s="284"/>
      <c r="DO923" s="283"/>
      <c r="DP923" s="278"/>
      <c r="DQ923" s="282"/>
      <c r="DR923" s="281"/>
      <c r="DS923" s="280"/>
      <c r="DT923" s="279"/>
      <c r="DU923" s="278"/>
      <c r="DV923" s="194"/>
    </row>
    <row r="924" spans="1:126" ht="18.75">
      <c r="A924" s="322"/>
      <c r="B924" s="226" t="s">
        <v>9316</v>
      </c>
      <c r="C924" s="226" t="s">
        <v>9315</v>
      </c>
      <c r="D924" s="225" t="s">
        <v>9314</v>
      </c>
      <c r="E924" s="224" t="str">
        <f t="shared" si="80"/>
        <v>733352</v>
      </c>
      <c r="F924" s="322" t="s">
        <v>6068</v>
      </c>
      <c r="G924" s="220" t="s">
        <v>9313</v>
      </c>
      <c r="H924" s="223" t="s">
        <v>9280</v>
      </c>
      <c r="I924" s="223" t="s">
        <v>7441</v>
      </c>
      <c r="J924" s="225">
        <v>1</v>
      </c>
      <c r="K924" s="302">
        <v>14000</v>
      </c>
      <c r="L924" s="232">
        <f t="shared" si="79"/>
        <v>15400.000000000002</v>
      </c>
      <c r="M924" s="351" t="s">
        <v>1434</v>
      </c>
      <c r="N924" s="229"/>
      <c r="O924" s="229"/>
      <c r="P924" s="245"/>
      <c r="Q924" s="312"/>
      <c r="R924" s="382"/>
      <c r="S924" s="242"/>
      <c r="T924" s="219"/>
      <c r="U924" s="303"/>
      <c r="V924" s="303"/>
      <c r="W924" s="303"/>
      <c r="X924" s="303"/>
      <c r="Y924" s="219"/>
      <c r="Z924" s="303"/>
      <c r="AA924" s="303"/>
      <c r="AB924" s="303"/>
      <c r="AC924" s="303"/>
      <c r="AD924" s="311"/>
      <c r="AE924" s="311"/>
      <c r="AF924" s="311"/>
      <c r="AG924" s="311"/>
      <c r="AH924" s="311"/>
      <c r="AJ924" s="286"/>
      <c r="AK924" s="213"/>
      <c r="AL924" s="311"/>
      <c r="AM924" s="311"/>
      <c r="AN924" s="311"/>
      <c r="AO924" s="311"/>
      <c r="AP924" s="229"/>
      <c r="AQ924" s="310"/>
      <c r="AR924" s="207"/>
      <c r="AS924" s="207"/>
      <c r="AT924" s="207"/>
      <c r="AU924" s="207"/>
      <c r="AV924" s="207"/>
      <c r="AW924" s="207"/>
      <c r="AX924" s="207"/>
      <c r="AY924" s="207"/>
      <c r="AZ924" s="207"/>
      <c r="BA924" s="207"/>
      <c r="BB924" s="207"/>
      <c r="BC924" s="207"/>
      <c r="BD924" s="207"/>
      <c r="BE924" s="207"/>
      <c r="BF924" s="207"/>
      <c r="BG924" s="300"/>
      <c r="BH924" s="300"/>
      <c r="BI924" s="299"/>
      <c r="BJ924" s="246"/>
      <c r="BK924" s="255"/>
      <c r="BL924" s="213"/>
      <c r="BM924" s="213"/>
      <c r="BN924" s="322"/>
      <c r="BO924" s="321"/>
      <c r="BY924" s="254"/>
      <c r="DN924" s="284"/>
      <c r="DO924" s="283"/>
      <c r="DP924" s="278"/>
      <c r="DQ924" s="282"/>
      <c r="DR924" s="281"/>
      <c r="DS924" s="280"/>
      <c r="DT924" s="279"/>
      <c r="DU924" s="278"/>
      <c r="DV924" s="194"/>
    </row>
    <row r="925" spans="1:126" ht="18.75">
      <c r="A925" s="322"/>
      <c r="B925" s="226" t="s">
        <v>9312</v>
      </c>
      <c r="C925" s="226" t="s">
        <v>9311</v>
      </c>
      <c r="D925" s="225" t="s">
        <v>9310</v>
      </c>
      <c r="E925" s="224" t="str">
        <f t="shared" si="80"/>
        <v>733345</v>
      </c>
      <c r="F925" s="322" t="s">
        <v>6068</v>
      </c>
      <c r="G925" s="220" t="s">
        <v>9309</v>
      </c>
      <c r="H925" s="223" t="s">
        <v>9280</v>
      </c>
      <c r="I925" s="223" t="s">
        <v>8978</v>
      </c>
      <c r="J925" s="225">
        <v>1</v>
      </c>
      <c r="K925" s="302">
        <v>14000</v>
      </c>
      <c r="L925" s="232">
        <f t="shared" si="79"/>
        <v>15400.000000000002</v>
      </c>
      <c r="M925" s="351" t="s">
        <v>1434</v>
      </c>
      <c r="N925" s="229"/>
      <c r="O925" s="229"/>
      <c r="P925" s="245"/>
      <c r="Q925" s="312"/>
      <c r="R925" s="382"/>
      <c r="S925" s="242"/>
      <c r="T925" s="219"/>
      <c r="U925" s="303"/>
      <c r="V925" s="303"/>
      <c r="W925" s="303"/>
      <c r="X925" s="303"/>
      <c r="Y925" s="219"/>
      <c r="Z925" s="303"/>
      <c r="AA925" s="303"/>
      <c r="AB925" s="303"/>
      <c r="AC925" s="303"/>
      <c r="AD925" s="311"/>
      <c r="AE925" s="311"/>
      <c r="AF925" s="311"/>
      <c r="AG925" s="311"/>
      <c r="AH925" s="311"/>
      <c r="AJ925" s="286"/>
      <c r="AK925" s="213"/>
      <c r="AL925" s="311"/>
      <c r="AM925" s="311"/>
      <c r="AN925" s="311"/>
      <c r="AO925" s="311"/>
      <c r="AP925" s="229"/>
      <c r="AQ925" s="310"/>
      <c r="AR925" s="207"/>
      <c r="AS925" s="207"/>
      <c r="AT925" s="207"/>
      <c r="AU925" s="207"/>
      <c r="AV925" s="207"/>
      <c r="AW925" s="207"/>
      <c r="AX925" s="207"/>
      <c r="AY925" s="207"/>
      <c r="AZ925" s="207"/>
      <c r="BA925" s="207"/>
      <c r="BB925" s="207"/>
      <c r="BC925" s="207"/>
      <c r="BD925" s="207"/>
      <c r="BE925" s="207"/>
      <c r="BF925" s="207"/>
      <c r="BG925" s="300"/>
      <c r="BH925" s="300"/>
      <c r="BI925" s="299"/>
      <c r="BJ925" s="246"/>
      <c r="BK925" s="255"/>
      <c r="BL925" s="213"/>
      <c r="BM925" s="213"/>
      <c r="BN925" s="322"/>
      <c r="BO925" s="321"/>
      <c r="BY925" s="254"/>
      <c r="DN925" s="284"/>
      <c r="DO925" s="283"/>
      <c r="DP925" s="278"/>
      <c r="DQ925" s="282"/>
      <c r="DR925" s="281"/>
      <c r="DS925" s="280"/>
      <c r="DT925" s="279"/>
      <c r="DU925" s="278"/>
      <c r="DV925" s="194"/>
    </row>
    <row r="926" spans="1:126" ht="18.75">
      <c r="A926" s="322"/>
      <c r="B926" s="226" t="s">
        <v>9308</v>
      </c>
      <c r="C926" s="226" t="s">
        <v>9307</v>
      </c>
      <c r="D926" s="225" t="s">
        <v>9306</v>
      </c>
      <c r="E926" s="224" t="str">
        <f t="shared" si="80"/>
        <v>733376</v>
      </c>
      <c r="F926" s="322" t="s">
        <v>6068</v>
      </c>
      <c r="G926" s="220" t="s">
        <v>9302</v>
      </c>
      <c r="H926" s="223" t="s">
        <v>9280</v>
      </c>
      <c r="I926" s="223" t="s">
        <v>7441</v>
      </c>
      <c r="J926" s="225">
        <v>1</v>
      </c>
      <c r="K926" s="302">
        <v>14000</v>
      </c>
      <c r="L926" s="232">
        <f t="shared" si="79"/>
        <v>15400.000000000002</v>
      </c>
      <c r="M926" s="351" t="s">
        <v>1434</v>
      </c>
      <c r="N926" s="229"/>
      <c r="O926" s="229"/>
      <c r="P926" s="245"/>
      <c r="Q926" s="312"/>
      <c r="R926" s="382"/>
      <c r="S926" s="242"/>
      <c r="T926" s="219"/>
      <c r="U926" s="303"/>
      <c r="V926" s="303"/>
      <c r="W926" s="303"/>
      <c r="X926" s="303"/>
      <c r="Y926" s="219"/>
      <c r="Z926" s="303"/>
      <c r="AA926" s="303"/>
      <c r="AB926" s="303"/>
      <c r="AC926" s="303"/>
      <c r="AD926" s="311"/>
      <c r="AE926" s="311"/>
      <c r="AF926" s="311"/>
      <c r="AG926" s="311"/>
      <c r="AH926" s="311"/>
      <c r="AJ926" s="286"/>
      <c r="AK926" s="213"/>
      <c r="AL926" s="311"/>
      <c r="AM926" s="311"/>
      <c r="AN926" s="311"/>
      <c r="AO926" s="311"/>
      <c r="AP926" s="229"/>
      <c r="AQ926" s="310"/>
      <c r="AR926" s="207"/>
      <c r="AS926" s="207"/>
      <c r="AT926" s="207"/>
      <c r="AU926" s="207"/>
      <c r="AV926" s="207"/>
      <c r="AW926" s="207"/>
      <c r="AX926" s="207"/>
      <c r="AY926" s="207"/>
      <c r="AZ926" s="207"/>
      <c r="BA926" s="207"/>
      <c r="BB926" s="207"/>
      <c r="BC926" s="207"/>
      <c r="BD926" s="207"/>
      <c r="BE926" s="207"/>
      <c r="BF926" s="207"/>
      <c r="BG926" s="300"/>
      <c r="BH926" s="300"/>
      <c r="BI926" s="299"/>
      <c r="BJ926" s="246"/>
      <c r="BK926" s="255"/>
      <c r="BL926" s="213"/>
      <c r="BM926" s="213"/>
      <c r="BN926" s="322"/>
      <c r="BO926" s="321"/>
      <c r="BY926" s="254"/>
      <c r="DN926" s="284"/>
      <c r="DO926" s="283"/>
      <c r="DP926" s="278"/>
      <c r="DQ926" s="282"/>
      <c r="DR926" s="281"/>
      <c r="DS926" s="280"/>
      <c r="DT926" s="279"/>
      <c r="DU926" s="278"/>
      <c r="DV926" s="194"/>
    </row>
    <row r="927" spans="1:126" ht="18.75">
      <c r="A927" s="322"/>
      <c r="B927" s="226" t="s">
        <v>9305</v>
      </c>
      <c r="C927" s="226" t="s">
        <v>9304</v>
      </c>
      <c r="D927" s="225" t="s">
        <v>9303</v>
      </c>
      <c r="E927" s="224" t="str">
        <f t="shared" si="80"/>
        <v>733369</v>
      </c>
      <c r="F927" s="322" t="s">
        <v>6068</v>
      </c>
      <c r="G927" s="220" t="s">
        <v>9302</v>
      </c>
      <c r="H927" s="223" t="s">
        <v>9280</v>
      </c>
      <c r="I927" s="223" t="s">
        <v>8978</v>
      </c>
      <c r="J927" s="225">
        <v>1</v>
      </c>
      <c r="K927" s="302">
        <v>14000</v>
      </c>
      <c r="L927" s="232">
        <f t="shared" si="79"/>
        <v>15400.000000000002</v>
      </c>
      <c r="M927" s="351" t="s">
        <v>1434</v>
      </c>
      <c r="N927" s="229"/>
      <c r="O927" s="229"/>
      <c r="P927" s="245"/>
      <c r="Q927" s="312"/>
      <c r="R927" s="382"/>
      <c r="S927" s="242"/>
      <c r="T927" s="219"/>
      <c r="U927" s="303"/>
      <c r="V927" s="303"/>
      <c r="W927" s="303"/>
      <c r="X927" s="303"/>
      <c r="Y927" s="219"/>
      <c r="Z927" s="303"/>
      <c r="AA927" s="303"/>
      <c r="AB927" s="303"/>
      <c r="AC927" s="303"/>
      <c r="AD927" s="311"/>
      <c r="AE927" s="311"/>
      <c r="AF927" s="311"/>
      <c r="AG927" s="311"/>
      <c r="AH927" s="311"/>
      <c r="AJ927" s="286"/>
      <c r="AK927" s="213"/>
      <c r="AL927" s="311"/>
      <c r="AM927" s="311"/>
      <c r="AN927" s="311"/>
      <c r="AO927" s="311"/>
      <c r="AP927" s="229"/>
      <c r="AQ927" s="310"/>
      <c r="AR927" s="207"/>
      <c r="AS927" s="207"/>
      <c r="AT927" s="207"/>
      <c r="AU927" s="207"/>
      <c r="AV927" s="207"/>
      <c r="AW927" s="207"/>
      <c r="AX927" s="207"/>
      <c r="AY927" s="207"/>
      <c r="AZ927" s="207"/>
      <c r="BA927" s="207"/>
      <c r="BB927" s="207"/>
      <c r="BC927" s="207"/>
      <c r="BD927" s="207"/>
      <c r="BE927" s="207"/>
      <c r="BF927" s="207"/>
      <c r="BG927" s="300"/>
      <c r="BH927" s="300"/>
      <c r="BI927" s="299"/>
      <c r="BJ927" s="246"/>
      <c r="BK927" s="255"/>
      <c r="BL927" s="213"/>
      <c r="BM927" s="213"/>
      <c r="BN927" s="322"/>
      <c r="BO927" s="321"/>
      <c r="BY927" s="254"/>
      <c r="DN927" s="284"/>
      <c r="DO927" s="283"/>
      <c r="DP927" s="278"/>
      <c r="DQ927" s="282"/>
      <c r="DR927" s="281"/>
      <c r="DS927" s="280"/>
      <c r="DT927" s="279"/>
      <c r="DU927" s="278"/>
      <c r="DV927" s="194"/>
    </row>
    <row r="928" spans="1:126" ht="18.75">
      <c r="A928" s="322"/>
      <c r="B928" s="226" t="s">
        <v>9301</v>
      </c>
      <c r="C928" s="226" t="s">
        <v>9300</v>
      </c>
      <c r="D928" s="225" t="s">
        <v>9299</v>
      </c>
      <c r="E928" s="224" t="str">
        <f t="shared" si="80"/>
        <v>733390</v>
      </c>
      <c r="F928" s="322" t="s">
        <v>6068</v>
      </c>
      <c r="G928" s="220" t="s">
        <v>9295</v>
      </c>
      <c r="H928" s="223" t="s">
        <v>9280</v>
      </c>
      <c r="I928" s="223" t="s">
        <v>7441</v>
      </c>
      <c r="J928" s="225">
        <v>1</v>
      </c>
      <c r="K928" s="302">
        <v>14000</v>
      </c>
      <c r="L928" s="232">
        <f t="shared" si="79"/>
        <v>15400.000000000002</v>
      </c>
      <c r="M928" s="351" t="s">
        <v>1434</v>
      </c>
      <c r="N928" s="229"/>
      <c r="O928" s="229"/>
      <c r="P928" s="245"/>
      <c r="Q928" s="312"/>
      <c r="R928" s="382"/>
      <c r="S928" s="242"/>
      <c r="T928" s="219"/>
      <c r="U928" s="303"/>
      <c r="V928" s="303"/>
      <c r="W928" s="303"/>
      <c r="X928" s="303"/>
      <c r="Y928" s="219"/>
      <c r="Z928" s="303"/>
      <c r="AA928" s="303"/>
      <c r="AB928" s="303"/>
      <c r="AC928" s="303"/>
      <c r="AD928" s="311"/>
      <c r="AE928" s="311"/>
      <c r="AF928" s="311"/>
      <c r="AG928" s="311"/>
      <c r="AH928" s="311"/>
      <c r="AJ928" s="286"/>
      <c r="AK928" s="213"/>
      <c r="AL928" s="311"/>
      <c r="AM928" s="311"/>
      <c r="AN928" s="311"/>
      <c r="AO928" s="311"/>
      <c r="AP928" s="229"/>
      <c r="AQ928" s="310"/>
      <c r="AR928" s="207"/>
      <c r="AS928" s="207"/>
      <c r="AT928" s="207"/>
      <c r="AU928" s="207"/>
      <c r="AV928" s="207"/>
      <c r="AW928" s="207"/>
      <c r="AX928" s="207"/>
      <c r="AY928" s="207"/>
      <c r="AZ928" s="207"/>
      <c r="BA928" s="207"/>
      <c r="BB928" s="207"/>
      <c r="BC928" s="207"/>
      <c r="BD928" s="207"/>
      <c r="BE928" s="207"/>
      <c r="BF928" s="207"/>
      <c r="BG928" s="300"/>
      <c r="BH928" s="300"/>
      <c r="BI928" s="299"/>
      <c r="BJ928" s="246"/>
      <c r="BK928" s="255"/>
      <c r="BL928" s="213"/>
      <c r="BM928" s="213"/>
      <c r="BN928" s="322"/>
      <c r="BO928" s="321"/>
      <c r="BY928" s="254"/>
      <c r="DN928" s="284"/>
      <c r="DO928" s="283"/>
      <c r="DP928" s="278"/>
      <c r="DQ928" s="282"/>
      <c r="DR928" s="281"/>
      <c r="DS928" s="280"/>
      <c r="DT928" s="279"/>
      <c r="DU928" s="278"/>
      <c r="DV928" s="194"/>
    </row>
    <row r="929" spans="1:126" ht="18.75">
      <c r="A929" s="322"/>
      <c r="B929" s="226" t="s">
        <v>9298</v>
      </c>
      <c r="C929" s="226" t="s">
        <v>9297</v>
      </c>
      <c r="D929" s="225" t="s">
        <v>9296</v>
      </c>
      <c r="E929" s="224" t="str">
        <f t="shared" si="80"/>
        <v>733383</v>
      </c>
      <c r="F929" s="322" t="s">
        <v>6068</v>
      </c>
      <c r="G929" s="220" t="s">
        <v>9295</v>
      </c>
      <c r="H929" s="223" t="s">
        <v>9280</v>
      </c>
      <c r="I929" s="223" t="s">
        <v>8978</v>
      </c>
      <c r="J929" s="225">
        <v>1</v>
      </c>
      <c r="K929" s="302">
        <v>14000</v>
      </c>
      <c r="L929" s="232">
        <f t="shared" si="79"/>
        <v>15400.000000000002</v>
      </c>
      <c r="M929" s="351" t="s">
        <v>1434</v>
      </c>
      <c r="N929" s="229"/>
      <c r="O929" s="229"/>
      <c r="P929" s="245"/>
      <c r="Q929" s="312"/>
      <c r="R929" s="382"/>
      <c r="S929" s="242"/>
      <c r="T929" s="219"/>
      <c r="U929" s="303"/>
      <c r="V929" s="303"/>
      <c r="W929" s="303"/>
      <c r="X929" s="303"/>
      <c r="Y929" s="219"/>
      <c r="Z929" s="303"/>
      <c r="AA929" s="303"/>
      <c r="AB929" s="303"/>
      <c r="AC929" s="303"/>
      <c r="AD929" s="311"/>
      <c r="AE929" s="311"/>
      <c r="AF929" s="311"/>
      <c r="AG929" s="311"/>
      <c r="AH929" s="311"/>
      <c r="AJ929" s="286"/>
      <c r="AK929" s="213"/>
      <c r="AL929" s="311"/>
      <c r="AM929" s="311"/>
      <c r="AN929" s="311"/>
      <c r="AO929" s="311"/>
      <c r="AP929" s="229"/>
      <c r="AQ929" s="310"/>
      <c r="AR929" s="207"/>
      <c r="AS929" s="207"/>
      <c r="AT929" s="207"/>
      <c r="AU929" s="207"/>
      <c r="AV929" s="207"/>
      <c r="AW929" s="207"/>
      <c r="AX929" s="207"/>
      <c r="AY929" s="207"/>
      <c r="AZ929" s="207"/>
      <c r="BA929" s="207"/>
      <c r="BB929" s="207"/>
      <c r="BC929" s="207"/>
      <c r="BD929" s="207"/>
      <c r="BE929" s="207"/>
      <c r="BF929" s="207"/>
      <c r="BG929" s="300"/>
      <c r="BH929" s="300"/>
      <c r="BI929" s="299"/>
      <c r="BJ929" s="246"/>
      <c r="BK929" s="255"/>
      <c r="BL929" s="213"/>
      <c r="BM929" s="213"/>
      <c r="BN929" s="322"/>
      <c r="BO929" s="321"/>
      <c r="BY929" s="254"/>
      <c r="DN929" s="284"/>
      <c r="DO929" s="283"/>
      <c r="DP929" s="278"/>
      <c r="DQ929" s="282"/>
      <c r="DR929" s="281"/>
      <c r="DS929" s="280"/>
      <c r="DT929" s="279"/>
      <c r="DU929" s="278"/>
      <c r="DV929" s="194"/>
    </row>
    <row r="930" spans="1:126" ht="18.75">
      <c r="A930" s="322"/>
      <c r="B930" s="226" t="s">
        <v>9294</v>
      </c>
      <c r="C930" s="226" t="s">
        <v>9293</v>
      </c>
      <c r="D930" s="225" t="s">
        <v>9292</v>
      </c>
      <c r="E930" s="224" t="str">
        <f t="shared" si="80"/>
        <v>733413</v>
      </c>
      <c r="F930" s="322" t="s">
        <v>6068</v>
      </c>
      <c r="G930" s="220" t="s">
        <v>9288</v>
      </c>
      <c r="H930" s="223" t="s">
        <v>9280</v>
      </c>
      <c r="I930" s="223" t="s">
        <v>7441</v>
      </c>
      <c r="J930" s="225">
        <v>1</v>
      </c>
      <c r="K930" s="302">
        <v>14000</v>
      </c>
      <c r="L930" s="232">
        <f t="shared" si="79"/>
        <v>15400.000000000002</v>
      </c>
      <c r="M930" s="351" t="s">
        <v>1434</v>
      </c>
      <c r="N930" s="229"/>
      <c r="O930" s="229"/>
      <c r="P930" s="245"/>
      <c r="Q930" s="312"/>
      <c r="R930" s="382"/>
      <c r="S930" s="242"/>
      <c r="T930" s="219"/>
      <c r="U930" s="303"/>
      <c r="V930" s="303"/>
      <c r="W930" s="303"/>
      <c r="X930" s="303"/>
      <c r="Y930" s="219"/>
      <c r="Z930" s="303"/>
      <c r="AA930" s="303"/>
      <c r="AB930" s="303"/>
      <c r="AC930" s="303"/>
      <c r="AD930" s="311"/>
      <c r="AE930" s="311"/>
      <c r="AF930" s="311"/>
      <c r="AG930" s="311"/>
      <c r="AH930" s="311"/>
      <c r="AJ930" s="286"/>
      <c r="AK930" s="213"/>
      <c r="AL930" s="311"/>
      <c r="AM930" s="311"/>
      <c r="AN930" s="311"/>
      <c r="AO930" s="311"/>
      <c r="AP930" s="229"/>
      <c r="AQ930" s="310"/>
      <c r="AR930" s="207"/>
      <c r="AS930" s="207"/>
      <c r="AT930" s="207"/>
      <c r="AU930" s="207"/>
      <c r="AV930" s="207"/>
      <c r="AW930" s="207"/>
      <c r="AX930" s="207"/>
      <c r="AY930" s="207"/>
      <c r="AZ930" s="207"/>
      <c r="BA930" s="207"/>
      <c r="BB930" s="207"/>
      <c r="BC930" s="207"/>
      <c r="BD930" s="207"/>
      <c r="BE930" s="207"/>
      <c r="BF930" s="207"/>
      <c r="BG930" s="300"/>
      <c r="BH930" s="300"/>
      <c r="BI930" s="299"/>
      <c r="BJ930" s="246"/>
      <c r="BK930" s="255"/>
      <c r="BL930" s="213"/>
      <c r="BM930" s="213"/>
      <c r="BN930" s="322"/>
      <c r="BO930" s="321"/>
      <c r="BY930" s="254"/>
      <c r="DN930" s="284"/>
      <c r="DO930" s="283"/>
      <c r="DP930" s="278"/>
      <c r="DQ930" s="282"/>
      <c r="DR930" s="281"/>
      <c r="DS930" s="280"/>
      <c r="DT930" s="279"/>
      <c r="DU930" s="278"/>
      <c r="DV930" s="194"/>
    </row>
    <row r="931" spans="1:126" ht="18.75">
      <c r="A931" s="322"/>
      <c r="B931" s="226" t="s">
        <v>9291</v>
      </c>
      <c r="C931" s="226" t="s">
        <v>9290</v>
      </c>
      <c r="D931" s="225" t="s">
        <v>9289</v>
      </c>
      <c r="E931" s="224" t="str">
        <f t="shared" si="80"/>
        <v>733406</v>
      </c>
      <c r="F931" s="322" t="s">
        <v>6068</v>
      </c>
      <c r="G931" s="220" t="s">
        <v>9288</v>
      </c>
      <c r="H931" s="223" t="s">
        <v>9280</v>
      </c>
      <c r="I931" s="223" t="s">
        <v>8978</v>
      </c>
      <c r="J931" s="225">
        <v>1</v>
      </c>
      <c r="K931" s="302">
        <v>14000</v>
      </c>
      <c r="L931" s="232">
        <f t="shared" si="79"/>
        <v>15400.000000000002</v>
      </c>
      <c r="M931" s="351" t="s">
        <v>1434</v>
      </c>
      <c r="N931" s="229"/>
      <c r="O931" s="229"/>
      <c r="P931" s="245"/>
      <c r="Q931" s="312"/>
      <c r="R931" s="382"/>
      <c r="S931" s="242"/>
      <c r="T931" s="219"/>
      <c r="U931" s="303"/>
      <c r="V931" s="303"/>
      <c r="W931" s="303"/>
      <c r="X931" s="303"/>
      <c r="Y931" s="219"/>
      <c r="Z931" s="303"/>
      <c r="AA931" s="303"/>
      <c r="AB931" s="303"/>
      <c r="AC931" s="303"/>
      <c r="AD931" s="311"/>
      <c r="AE931" s="311"/>
      <c r="AF931" s="311"/>
      <c r="AG931" s="311"/>
      <c r="AH931" s="311"/>
      <c r="AJ931" s="286"/>
      <c r="AK931" s="213"/>
      <c r="AL931" s="311"/>
      <c r="AM931" s="311"/>
      <c r="AN931" s="311"/>
      <c r="AO931" s="311"/>
      <c r="AP931" s="229"/>
      <c r="AQ931" s="310"/>
      <c r="AR931" s="207"/>
      <c r="AS931" s="207"/>
      <c r="AT931" s="207"/>
      <c r="AU931" s="207"/>
      <c r="AV931" s="207"/>
      <c r="AW931" s="207"/>
      <c r="AX931" s="207"/>
      <c r="AY931" s="207"/>
      <c r="AZ931" s="207"/>
      <c r="BA931" s="207"/>
      <c r="BB931" s="207"/>
      <c r="BC931" s="207"/>
      <c r="BD931" s="207"/>
      <c r="BE931" s="207"/>
      <c r="BF931" s="207"/>
      <c r="BG931" s="300"/>
      <c r="BH931" s="300"/>
      <c r="BI931" s="299"/>
      <c r="BJ931" s="246"/>
      <c r="BK931" s="255"/>
      <c r="BL931" s="213"/>
      <c r="BM931" s="213"/>
      <c r="BN931" s="322"/>
      <c r="BO931" s="321"/>
      <c r="BY931" s="254"/>
      <c r="DN931" s="284"/>
      <c r="DO931" s="283"/>
      <c r="DP931" s="278"/>
      <c r="DQ931" s="282"/>
      <c r="DR931" s="281"/>
      <c r="DS931" s="280"/>
      <c r="DT931" s="279"/>
      <c r="DU931" s="278"/>
      <c r="DV931" s="194"/>
    </row>
    <row r="932" spans="1:126" ht="18.75">
      <c r="A932" s="322"/>
      <c r="B932" s="226" t="s">
        <v>9287</v>
      </c>
      <c r="C932" s="226" t="s">
        <v>9286</v>
      </c>
      <c r="D932" s="225" t="s">
        <v>9285</v>
      </c>
      <c r="E932" s="224" t="str">
        <f t="shared" si="80"/>
        <v>733338</v>
      </c>
      <c r="F932" s="322" t="s">
        <v>6068</v>
      </c>
      <c r="G932" s="220" t="s">
        <v>9281</v>
      </c>
      <c r="H932" s="223" t="s">
        <v>9280</v>
      </c>
      <c r="I932" s="223" t="s">
        <v>7441</v>
      </c>
      <c r="J932" s="225">
        <v>1</v>
      </c>
      <c r="K932" s="302">
        <v>14000</v>
      </c>
      <c r="L932" s="232">
        <f t="shared" si="79"/>
        <v>15400.000000000002</v>
      </c>
      <c r="M932" s="351" t="s">
        <v>1434</v>
      </c>
      <c r="N932" s="229"/>
      <c r="O932" s="229"/>
      <c r="P932" s="245"/>
      <c r="Q932" s="312"/>
      <c r="R932" s="382"/>
      <c r="S932" s="242"/>
      <c r="T932" s="219"/>
      <c r="U932" s="303"/>
      <c r="V932" s="303"/>
      <c r="W932" s="303"/>
      <c r="X932" s="303"/>
      <c r="Y932" s="219"/>
      <c r="Z932" s="303"/>
      <c r="AA932" s="303"/>
      <c r="AB932" s="303"/>
      <c r="AC932" s="303"/>
      <c r="AD932" s="311"/>
      <c r="AE932" s="311"/>
      <c r="AF932" s="311"/>
      <c r="AG932" s="311"/>
      <c r="AH932" s="311"/>
      <c r="AJ932" s="286"/>
      <c r="AK932" s="213"/>
      <c r="AL932" s="311"/>
      <c r="AM932" s="311"/>
      <c r="AN932" s="311"/>
      <c r="AO932" s="311"/>
      <c r="AP932" s="229"/>
      <c r="AQ932" s="310"/>
      <c r="AR932" s="207"/>
      <c r="AS932" s="207"/>
      <c r="AT932" s="207"/>
      <c r="AU932" s="207"/>
      <c r="AV932" s="207"/>
      <c r="AW932" s="207"/>
      <c r="AX932" s="207"/>
      <c r="AY932" s="207"/>
      <c r="AZ932" s="207"/>
      <c r="BA932" s="207"/>
      <c r="BB932" s="207"/>
      <c r="BC932" s="207"/>
      <c r="BD932" s="207"/>
      <c r="BE932" s="207"/>
      <c r="BF932" s="207"/>
      <c r="BG932" s="300"/>
      <c r="BH932" s="300"/>
      <c r="BI932" s="299"/>
      <c r="BJ932" s="246"/>
      <c r="BK932" s="255"/>
      <c r="BL932" s="213"/>
      <c r="BM932" s="213"/>
      <c r="BN932" s="322"/>
      <c r="BO932" s="321"/>
      <c r="BY932" s="254"/>
      <c r="DN932" s="284"/>
      <c r="DO932" s="283"/>
      <c r="DP932" s="278"/>
      <c r="DQ932" s="282"/>
      <c r="DR932" s="281"/>
      <c r="DS932" s="280"/>
      <c r="DT932" s="279"/>
      <c r="DU932" s="278"/>
      <c r="DV932" s="194"/>
    </row>
    <row r="933" spans="1:126" ht="18.75">
      <c r="A933" s="322"/>
      <c r="B933" s="226" t="s">
        <v>9284</v>
      </c>
      <c r="C933" s="226" t="s">
        <v>9283</v>
      </c>
      <c r="D933" s="225" t="s">
        <v>9282</v>
      </c>
      <c r="E933" s="224" t="str">
        <f t="shared" si="80"/>
        <v>733321</v>
      </c>
      <c r="F933" s="322" t="s">
        <v>6068</v>
      </c>
      <c r="G933" s="220" t="s">
        <v>9281</v>
      </c>
      <c r="H933" s="223" t="s">
        <v>9280</v>
      </c>
      <c r="I933" s="223" t="s">
        <v>8978</v>
      </c>
      <c r="J933" s="225">
        <v>1</v>
      </c>
      <c r="K933" s="302">
        <v>14000</v>
      </c>
      <c r="L933" s="232">
        <f t="shared" si="79"/>
        <v>15400.000000000002</v>
      </c>
      <c r="M933" s="351" t="s">
        <v>1434</v>
      </c>
      <c r="N933" s="229"/>
      <c r="O933" s="229"/>
      <c r="P933" s="245"/>
      <c r="Q933" s="312"/>
      <c r="R933" s="382"/>
      <c r="S933" s="242"/>
      <c r="T933" s="618"/>
      <c r="U933" s="303"/>
      <c r="V933" s="303"/>
      <c r="W933" s="303"/>
      <c r="X933" s="303"/>
      <c r="Y933" s="618"/>
      <c r="Z933" s="303"/>
      <c r="AA933" s="303"/>
      <c r="AB933" s="303"/>
      <c r="AC933" s="303"/>
      <c r="AD933" s="311"/>
      <c r="AE933" s="311"/>
      <c r="AF933" s="311"/>
      <c r="AG933" s="311"/>
      <c r="AH933" s="311"/>
      <c r="AJ933" s="286"/>
      <c r="AK933" s="213"/>
      <c r="AL933" s="311"/>
      <c r="AM933" s="311"/>
      <c r="AN933" s="311"/>
      <c r="AO933" s="311"/>
      <c r="AP933" s="229"/>
      <c r="AQ933" s="310"/>
      <c r="AR933" s="207"/>
      <c r="AS933" s="207"/>
      <c r="AT933" s="207"/>
      <c r="AU933" s="207"/>
      <c r="AV933" s="207"/>
      <c r="AW933" s="207"/>
      <c r="AX933" s="207"/>
      <c r="AY933" s="207"/>
      <c r="AZ933" s="207"/>
      <c r="BA933" s="207"/>
      <c r="BB933" s="207"/>
      <c r="BC933" s="207"/>
      <c r="BD933" s="207"/>
      <c r="BE933" s="207"/>
      <c r="BF933" s="207"/>
      <c r="BG933" s="300"/>
      <c r="BH933" s="300"/>
      <c r="BI933" s="299"/>
      <c r="BJ933" s="246"/>
      <c r="BK933" s="255"/>
      <c r="BL933" s="213"/>
      <c r="BM933" s="213"/>
      <c r="BN933" s="322"/>
      <c r="BO933" s="321"/>
      <c r="BY933" s="254"/>
      <c r="DN933" s="284"/>
      <c r="DO933" s="283"/>
      <c r="DP933" s="278"/>
      <c r="DQ933" s="282"/>
      <c r="DR933" s="281"/>
      <c r="DS933" s="280"/>
      <c r="DT933" s="279"/>
      <c r="DU933" s="278"/>
      <c r="DV933" s="194"/>
    </row>
    <row r="934" spans="1:126" ht="25.5">
      <c r="A934" s="322"/>
      <c r="B934" s="226" t="s">
        <v>9279</v>
      </c>
      <c r="C934" s="226" t="s">
        <v>9278</v>
      </c>
      <c r="D934" s="225" t="s">
        <v>9277</v>
      </c>
      <c r="E934" s="224" t="str">
        <f t="shared" si="80"/>
        <v>733802</v>
      </c>
      <c r="F934" s="322" t="s">
        <v>6068</v>
      </c>
      <c r="G934" s="584" t="s">
        <v>9276</v>
      </c>
      <c r="H934" s="223" t="s">
        <v>9263</v>
      </c>
      <c r="I934" s="223"/>
      <c r="J934" s="225">
        <v>1</v>
      </c>
      <c r="K934" s="302">
        <v>14000</v>
      </c>
      <c r="L934" s="232">
        <f t="shared" si="79"/>
        <v>15400.000000000002</v>
      </c>
      <c r="M934" s="379" t="s">
        <v>1434</v>
      </c>
      <c r="N934" s="229"/>
      <c r="O934" s="229"/>
      <c r="P934" s="347"/>
      <c r="Q934" s="412"/>
      <c r="R934" s="382"/>
      <c r="S934" s="242"/>
      <c r="T934" s="618" t="s">
        <v>9262</v>
      </c>
      <c r="U934" s="303"/>
      <c r="V934" s="303"/>
      <c r="W934" s="303"/>
      <c r="X934" s="303"/>
      <c r="Y934" s="618"/>
      <c r="Z934" s="303"/>
      <c r="AA934" s="303"/>
      <c r="AB934" s="303"/>
      <c r="AC934" s="303"/>
      <c r="AD934" s="311"/>
      <c r="AE934" s="311"/>
      <c r="AF934" s="311"/>
      <c r="AG934" s="311"/>
      <c r="AH934" s="311"/>
      <c r="AJ934" s="286"/>
      <c r="AK934" s="213"/>
      <c r="AL934" s="311"/>
      <c r="AM934" s="311"/>
      <c r="AN934" s="311"/>
      <c r="AO934" s="311"/>
      <c r="AP934" s="229"/>
      <c r="AQ934" s="310"/>
      <c r="AR934" s="207"/>
      <c r="AS934" s="207"/>
      <c r="AT934" s="207"/>
      <c r="AU934" s="207"/>
      <c r="AV934" s="207"/>
      <c r="AW934" s="207"/>
      <c r="AX934" s="207"/>
      <c r="AY934" s="207"/>
      <c r="AZ934" s="207"/>
      <c r="BA934" s="207"/>
      <c r="BB934" s="207"/>
      <c r="BC934" s="207"/>
      <c r="BD934" s="207"/>
      <c r="BE934" s="207"/>
      <c r="BF934" s="207"/>
      <c r="BG934" s="300"/>
      <c r="BH934" s="300"/>
      <c r="BI934" s="299"/>
      <c r="BJ934" s="246"/>
      <c r="BK934" s="255"/>
      <c r="BL934" s="213"/>
      <c r="BM934" s="213"/>
      <c r="BN934" s="322"/>
      <c r="BO934" s="321"/>
      <c r="BY934" s="254"/>
      <c r="DN934" s="284"/>
      <c r="DO934" s="283"/>
      <c r="DP934" s="278"/>
      <c r="DQ934" s="282"/>
      <c r="DR934" s="281"/>
      <c r="DS934" s="280"/>
      <c r="DT934" s="279"/>
      <c r="DU934" s="278"/>
      <c r="DV934" s="194"/>
    </row>
    <row r="935" spans="1:126" ht="25.5">
      <c r="A935" s="322"/>
      <c r="B935" s="226" t="s">
        <v>9275</v>
      </c>
      <c r="C935" s="226" t="s">
        <v>9274</v>
      </c>
      <c r="D935" s="225" t="s">
        <v>9273</v>
      </c>
      <c r="E935" s="224" t="str">
        <f t="shared" si="80"/>
        <v>733796</v>
      </c>
      <c r="F935" s="322" t="s">
        <v>6068</v>
      </c>
      <c r="G935" s="584" t="s">
        <v>9272</v>
      </c>
      <c r="H935" s="223" t="s">
        <v>9263</v>
      </c>
      <c r="I935" s="223"/>
      <c r="J935" s="225">
        <v>1</v>
      </c>
      <c r="K935" s="302">
        <v>14000</v>
      </c>
      <c r="L935" s="232">
        <f t="shared" si="79"/>
        <v>15400.000000000002</v>
      </c>
      <c r="M935" s="351" t="s">
        <v>1434</v>
      </c>
      <c r="N935" s="229"/>
      <c r="O935" s="229"/>
      <c r="P935" s="245"/>
      <c r="Q935" s="312"/>
      <c r="R935" s="382"/>
      <c r="S935" s="242"/>
      <c r="T935" s="618" t="s">
        <v>9262</v>
      </c>
      <c r="U935" s="303"/>
      <c r="V935" s="303"/>
      <c r="W935" s="303"/>
      <c r="X935" s="303"/>
      <c r="Y935" s="618"/>
      <c r="Z935" s="303"/>
      <c r="AA935" s="303"/>
      <c r="AB935" s="303"/>
      <c r="AC935" s="303"/>
      <c r="AD935" s="311"/>
      <c r="AE935" s="311"/>
      <c r="AF935" s="311"/>
      <c r="AG935" s="311"/>
      <c r="AH935" s="311"/>
      <c r="AJ935" s="286"/>
      <c r="AK935" s="213"/>
      <c r="AL935" s="311"/>
      <c r="AM935" s="311"/>
      <c r="AN935" s="311"/>
      <c r="AO935" s="311"/>
      <c r="AP935" s="229"/>
      <c r="AQ935" s="310"/>
      <c r="AR935" s="207"/>
      <c r="AS935" s="207"/>
      <c r="AT935" s="207"/>
      <c r="AU935" s="207"/>
      <c r="AV935" s="207"/>
      <c r="AW935" s="207"/>
      <c r="AX935" s="207"/>
      <c r="AY935" s="207"/>
      <c r="AZ935" s="207"/>
      <c r="BA935" s="207"/>
      <c r="BB935" s="207"/>
      <c r="BC935" s="207"/>
      <c r="BD935" s="207"/>
      <c r="BE935" s="207"/>
      <c r="BF935" s="207"/>
      <c r="BG935" s="300"/>
      <c r="BH935" s="300"/>
      <c r="BI935" s="299"/>
      <c r="BJ935" s="246"/>
      <c r="BK935" s="255"/>
      <c r="BL935" s="213"/>
      <c r="BM935" s="213"/>
      <c r="BN935" s="322"/>
      <c r="BO935" s="321"/>
      <c r="BY935" s="254"/>
      <c r="DN935" s="284"/>
      <c r="DO935" s="283"/>
      <c r="DP935" s="278"/>
      <c r="DQ935" s="282"/>
      <c r="DR935" s="281"/>
      <c r="DS935" s="280"/>
      <c r="DT935" s="279"/>
      <c r="DU935" s="278"/>
      <c r="DV935" s="194"/>
    </row>
    <row r="936" spans="1:126" ht="18.75">
      <c r="A936" s="405"/>
      <c r="B936" s="226" t="s">
        <v>9271</v>
      </c>
      <c r="C936" s="226" t="s">
        <v>9270</v>
      </c>
      <c r="D936" s="225" t="s">
        <v>9269</v>
      </c>
      <c r="E936" s="224" t="str">
        <f t="shared" si="80"/>
        <v>733826</v>
      </c>
      <c r="F936" s="405" t="s">
        <v>4117</v>
      </c>
      <c r="G936" s="220" t="s">
        <v>9268</v>
      </c>
      <c r="H936" s="223" t="s">
        <v>9263</v>
      </c>
      <c r="I936" s="223"/>
      <c r="J936" s="225">
        <v>1</v>
      </c>
      <c r="K936" s="302">
        <v>14000</v>
      </c>
      <c r="L936" s="232">
        <f t="shared" si="79"/>
        <v>15400.000000000002</v>
      </c>
      <c r="M936" s="351" t="s">
        <v>1434</v>
      </c>
      <c r="N936" s="229"/>
      <c r="O936" s="229"/>
      <c r="P936" s="245"/>
      <c r="Q936" s="312"/>
      <c r="R936" s="382"/>
      <c r="S936" s="242"/>
      <c r="T936" s="618" t="s">
        <v>9262</v>
      </c>
      <c r="U936" s="303"/>
      <c r="V936" s="303"/>
      <c r="W936" s="303"/>
      <c r="X936" s="303"/>
      <c r="Y936" s="618"/>
      <c r="Z936" s="303"/>
      <c r="AA936" s="303"/>
      <c r="AB936" s="303"/>
      <c r="AC936" s="303"/>
      <c r="AD936" s="311"/>
      <c r="AE936" s="311"/>
      <c r="AF936" s="311"/>
      <c r="AG936" s="311"/>
      <c r="AH936" s="311"/>
      <c r="AJ936" s="286"/>
      <c r="AK936" s="213"/>
      <c r="AL936" s="311"/>
      <c r="AM936" s="311"/>
      <c r="AN936" s="311"/>
      <c r="AO936" s="311"/>
      <c r="AP936" s="229"/>
      <c r="AQ936" s="310"/>
      <c r="AR936" s="207"/>
      <c r="AS936" s="207"/>
      <c r="AT936" s="207"/>
      <c r="AU936" s="207"/>
      <c r="AV936" s="207"/>
      <c r="AW936" s="207"/>
      <c r="AX936" s="207"/>
      <c r="AY936" s="207"/>
      <c r="AZ936" s="207"/>
      <c r="BA936" s="207"/>
      <c r="BB936" s="207"/>
      <c r="BC936" s="207"/>
      <c r="BD936" s="207"/>
      <c r="BE936" s="207"/>
      <c r="BF936" s="207"/>
      <c r="BG936" s="300"/>
      <c r="BH936" s="300"/>
      <c r="BI936" s="299"/>
      <c r="BJ936" s="246"/>
      <c r="BK936" s="255"/>
      <c r="BL936" s="213"/>
      <c r="BM936" s="213"/>
      <c r="BN936" s="405"/>
      <c r="BO936" s="200"/>
      <c r="BY936" s="254"/>
      <c r="DN936" s="284"/>
      <c r="DO936" s="283"/>
      <c r="DP936" s="278"/>
      <c r="DQ936" s="282"/>
      <c r="DR936" s="281"/>
      <c r="DS936" s="280"/>
      <c r="DT936" s="279"/>
      <c r="DU936" s="278"/>
      <c r="DV936" s="194"/>
    </row>
    <row r="937" spans="1:126" ht="18.75">
      <c r="A937" s="405"/>
      <c r="B937" s="226" t="s">
        <v>9267</v>
      </c>
      <c r="C937" s="226" t="s">
        <v>9266</v>
      </c>
      <c r="D937" s="225" t="s">
        <v>9265</v>
      </c>
      <c r="E937" s="224" t="str">
        <f t="shared" si="80"/>
        <v>733819</v>
      </c>
      <c r="F937" s="405" t="s">
        <v>4117</v>
      </c>
      <c r="G937" s="220" t="s">
        <v>9264</v>
      </c>
      <c r="H937" s="223" t="s">
        <v>9263</v>
      </c>
      <c r="I937" s="223"/>
      <c r="J937" s="225">
        <v>1</v>
      </c>
      <c r="K937" s="302">
        <v>14000</v>
      </c>
      <c r="L937" s="232">
        <f t="shared" si="79"/>
        <v>15400.000000000002</v>
      </c>
      <c r="M937" s="351" t="s">
        <v>1434</v>
      </c>
      <c r="N937" s="229"/>
      <c r="O937" s="229"/>
      <c r="P937" s="245"/>
      <c r="Q937" s="312"/>
      <c r="R937" s="382"/>
      <c r="S937" s="242"/>
      <c r="T937" s="618" t="s">
        <v>9262</v>
      </c>
      <c r="U937" s="303"/>
      <c r="V937" s="303"/>
      <c r="W937" s="303"/>
      <c r="X937" s="303"/>
      <c r="Y937" s="618"/>
      <c r="Z937" s="303"/>
      <c r="AA937" s="303"/>
      <c r="AB937" s="303"/>
      <c r="AC937" s="303"/>
      <c r="AD937" s="311"/>
      <c r="AE937" s="311"/>
      <c r="AF937" s="311"/>
      <c r="AG937" s="311"/>
      <c r="AH937" s="311"/>
      <c r="AJ937" s="286"/>
      <c r="AK937" s="213"/>
      <c r="AL937" s="311"/>
      <c r="AM937" s="311"/>
      <c r="AN937" s="311"/>
      <c r="AO937" s="311"/>
      <c r="AP937" s="229"/>
      <c r="AQ937" s="310"/>
      <c r="AR937" s="207"/>
      <c r="AS937" s="207"/>
      <c r="AT937" s="207"/>
      <c r="AU937" s="207"/>
      <c r="AV937" s="207"/>
      <c r="AW937" s="207"/>
      <c r="AX937" s="207"/>
      <c r="AY937" s="207"/>
      <c r="AZ937" s="207"/>
      <c r="BA937" s="207"/>
      <c r="BB937" s="207"/>
      <c r="BC937" s="207"/>
      <c r="BD937" s="207"/>
      <c r="BE937" s="207"/>
      <c r="BF937" s="207"/>
      <c r="BG937" s="300"/>
      <c r="BH937" s="300"/>
      <c r="BI937" s="299"/>
      <c r="BJ937" s="246"/>
      <c r="BK937" s="255"/>
      <c r="BL937" s="213"/>
      <c r="BM937" s="213"/>
      <c r="BN937" s="405"/>
      <c r="BO937" s="200"/>
      <c r="BY937" s="254"/>
      <c r="DN937" s="284"/>
      <c r="DO937" s="283"/>
      <c r="DP937" s="278"/>
      <c r="DQ937" s="282"/>
      <c r="DR937" s="281"/>
      <c r="DS937" s="280"/>
      <c r="DT937" s="279"/>
      <c r="DU937" s="278"/>
      <c r="DV937" s="194"/>
    </row>
    <row r="938" spans="1:126" ht="25.5">
      <c r="A938" s="405"/>
      <c r="B938" s="226" t="s">
        <v>9261</v>
      </c>
      <c r="C938" s="226" t="s">
        <v>9260</v>
      </c>
      <c r="D938" s="225" t="s">
        <v>9259</v>
      </c>
      <c r="E938" s="224" t="str">
        <f t="shared" si="80"/>
        <v>733840</v>
      </c>
      <c r="F938" s="405" t="s">
        <v>4117</v>
      </c>
      <c r="G938" s="584" t="s">
        <v>9258</v>
      </c>
      <c r="H938" s="223" t="s">
        <v>9245</v>
      </c>
      <c r="I938" s="223"/>
      <c r="J938" s="225">
        <v>1</v>
      </c>
      <c r="K938" s="302">
        <v>14000</v>
      </c>
      <c r="L938" s="232">
        <f t="shared" si="79"/>
        <v>15400.000000000002</v>
      </c>
      <c r="M938" s="351" t="s">
        <v>1434</v>
      </c>
      <c r="N938" s="229"/>
      <c r="O938" s="229"/>
      <c r="P938" s="245"/>
      <c r="Q938" s="312"/>
      <c r="R938" s="382"/>
      <c r="S938" s="242"/>
      <c r="T938" s="618"/>
      <c r="U938" s="303"/>
      <c r="V938" s="303"/>
      <c r="W938" s="303"/>
      <c r="X938" s="303"/>
      <c r="Y938" s="618"/>
      <c r="Z938" s="303"/>
      <c r="AA938" s="303"/>
      <c r="AB938" s="303"/>
      <c r="AC938" s="303"/>
      <c r="AD938" s="311"/>
      <c r="AE938" s="311"/>
      <c r="AF938" s="311"/>
      <c r="AG938" s="311"/>
      <c r="AH938" s="311"/>
      <c r="AJ938" s="286"/>
      <c r="AK938" s="213"/>
      <c r="AL938" s="311"/>
      <c r="AM938" s="311"/>
      <c r="AN938" s="311"/>
      <c r="AO938" s="311"/>
      <c r="AP938" s="229"/>
      <c r="AQ938" s="310"/>
      <c r="AR938" s="207"/>
      <c r="AS938" s="207"/>
      <c r="AT938" s="207"/>
      <c r="AU938" s="207"/>
      <c r="AV938" s="207"/>
      <c r="AW938" s="207"/>
      <c r="AX938" s="207"/>
      <c r="AY938" s="207"/>
      <c r="AZ938" s="207"/>
      <c r="BA938" s="207"/>
      <c r="BB938" s="207"/>
      <c r="BC938" s="207"/>
      <c r="BD938" s="207"/>
      <c r="BE938" s="207"/>
      <c r="BF938" s="207"/>
      <c r="BG938" s="300"/>
      <c r="BH938" s="300"/>
      <c r="BI938" s="299"/>
      <c r="BJ938" s="246"/>
      <c r="BK938" s="255"/>
      <c r="BL938" s="213"/>
      <c r="BM938" s="213"/>
      <c r="BN938" s="405"/>
      <c r="BO938" s="200"/>
      <c r="BY938" s="254"/>
      <c r="DN938" s="284"/>
      <c r="DO938" s="283"/>
      <c r="DP938" s="278"/>
      <c r="DQ938" s="282"/>
      <c r="DR938" s="281"/>
      <c r="DS938" s="280"/>
      <c r="DT938" s="279"/>
      <c r="DU938" s="278"/>
      <c r="DV938" s="194"/>
    </row>
    <row r="939" spans="1:126" ht="25.5">
      <c r="A939" s="405"/>
      <c r="B939" s="226" t="s">
        <v>9257</v>
      </c>
      <c r="C939" s="226" t="s">
        <v>9256</v>
      </c>
      <c r="D939" s="225" t="s">
        <v>9255</v>
      </c>
      <c r="E939" s="224" t="str">
        <f t="shared" si="80"/>
        <v>733833</v>
      </c>
      <c r="F939" s="405" t="s">
        <v>4117</v>
      </c>
      <c r="G939" s="584" t="s">
        <v>9254</v>
      </c>
      <c r="H939" s="223" t="s">
        <v>9245</v>
      </c>
      <c r="I939" s="223"/>
      <c r="J939" s="225">
        <v>1</v>
      </c>
      <c r="K939" s="302">
        <v>14000</v>
      </c>
      <c r="L939" s="232">
        <f t="shared" si="79"/>
        <v>15400.000000000002</v>
      </c>
      <c r="M939" s="351" t="s">
        <v>1434</v>
      </c>
      <c r="N939" s="229"/>
      <c r="O939" s="229"/>
      <c r="P939" s="245"/>
      <c r="Q939" s="312"/>
      <c r="R939" s="382"/>
      <c r="S939" s="242"/>
      <c r="T939" s="219"/>
      <c r="U939" s="303"/>
      <c r="V939" s="303"/>
      <c r="W939" s="303"/>
      <c r="X939" s="303"/>
      <c r="Y939" s="219"/>
      <c r="Z939" s="303"/>
      <c r="AA939" s="303"/>
      <c r="AB939" s="303"/>
      <c r="AC939" s="303"/>
      <c r="AD939" s="311"/>
      <c r="AE939" s="311"/>
      <c r="AF939" s="311"/>
      <c r="AG939" s="311"/>
      <c r="AH939" s="311"/>
      <c r="AJ939" s="286"/>
      <c r="AK939" s="213"/>
      <c r="AL939" s="311"/>
      <c r="AM939" s="311"/>
      <c r="AN939" s="311"/>
      <c r="AO939" s="311"/>
      <c r="AP939" s="229"/>
      <c r="AQ939" s="310"/>
      <c r="AR939" s="207"/>
      <c r="AS939" s="207"/>
      <c r="AT939" s="207"/>
      <c r="AU939" s="207"/>
      <c r="AV939" s="207"/>
      <c r="AW939" s="207"/>
      <c r="AX939" s="207"/>
      <c r="AY939" s="207"/>
      <c r="AZ939" s="207"/>
      <c r="BA939" s="207"/>
      <c r="BB939" s="207"/>
      <c r="BC939" s="207"/>
      <c r="BD939" s="207"/>
      <c r="BE939" s="207"/>
      <c r="BF939" s="207"/>
      <c r="BG939" s="300"/>
      <c r="BH939" s="300"/>
      <c r="BI939" s="299"/>
      <c r="BJ939" s="246"/>
      <c r="BK939" s="255"/>
      <c r="BL939" s="213"/>
      <c r="BM939" s="213"/>
      <c r="BN939" s="405"/>
      <c r="BO939" s="200"/>
      <c r="BY939" s="254"/>
      <c r="DN939" s="284"/>
      <c r="DO939" s="283"/>
      <c r="DP939" s="278"/>
      <c r="DQ939" s="282"/>
      <c r="DR939" s="281"/>
      <c r="DS939" s="280"/>
      <c r="DT939" s="279"/>
      <c r="DU939" s="278"/>
      <c r="DV939" s="194"/>
    </row>
    <row r="940" spans="1:126" ht="18.75">
      <c r="A940" s="405"/>
      <c r="B940" s="226" t="s">
        <v>9253</v>
      </c>
      <c r="C940" s="226" t="s">
        <v>9252</v>
      </c>
      <c r="D940" s="225" t="s">
        <v>9251</v>
      </c>
      <c r="E940" s="224" t="str">
        <f t="shared" si="80"/>
        <v>733864</v>
      </c>
      <c r="F940" s="405" t="s">
        <v>4117</v>
      </c>
      <c r="G940" s="220" t="s">
        <v>9250</v>
      </c>
      <c r="H940" s="223" t="s">
        <v>9245</v>
      </c>
      <c r="I940" s="223"/>
      <c r="J940" s="225">
        <v>1</v>
      </c>
      <c r="K940" s="302">
        <v>14000</v>
      </c>
      <c r="L940" s="232">
        <f t="shared" si="79"/>
        <v>15400.000000000002</v>
      </c>
      <c r="M940" s="351" t="s">
        <v>1434</v>
      </c>
      <c r="N940" s="229"/>
      <c r="O940" s="229"/>
      <c r="P940" s="245"/>
      <c r="Q940" s="312"/>
      <c r="R940" s="382"/>
      <c r="S940" s="242"/>
      <c r="T940" s="219"/>
      <c r="U940" s="303"/>
      <c r="V940" s="303"/>
      <c r="W940" s="303"/>
      <c r="X940" s="303"/>
      <c r="Y940" s="219"/>
      <c r="Z940" s="303"/>
      <c r="AA940" s="303"/>
      <c r="AB940" s="303"/>
      <c r="AC940" s="303"/>
      <c r="AD940" s="311"/>
      <c r="AE940" s="311"/>
      <c r="AF940" s="311"/>
      <c r="AG940" s="311"/>
      <c r="AH940" s="311"/>
      <c r="AJ940" s="286"/>
      <c r="AK940" s="213"/>
      <c r="AL940" s="311"/>
      <c r="AM940" s="311"/>
      <c r="AN940" s="311"/>
      <c r="AO940" s="311"/>
      <c r="AP940" s="229"/>
      <c r="AQ940" s="310"/>
      <c r="AR940" s="207"/>
      <c r="AS940" s="207"/>
      <c r="AT940" s="207"/>
      <c r="AU940" s="207"/>
      <c r="AV940" s="207"/>
      <c r="AW940" s="207"/>
      <c r="AX940" s="207"/>
      <c r="AY940" s="207"/>
      <c r="AZ940" s="207"/>
      <c r="BA940" s="207"/>
      <c r="BB940" s="207"/>
      <c r="BC940" s="207"/>
      <c r="BD940" s="207"/>
      <c r="BE940" s="207"/>
      <c r="BF940" s="207"/>
      <c r="BG940" s="300"/>
      <c r="BH940" s="300"/>
      <c r="BI940" s="299"/>
      <c r="BJ940" s="246"/>
      <c r="BK940" s="255"/>
      <c r="BL940" s="213"/>
      <c r="BM940" s="213"/>
      <c r="BN940" s="405"/>
      <c r="BO940" s="200"/>
      <c r="BY940" s="254"/>
      <c r="DN940" s="284"/>
      <c r="DO940" s="283"/>
      <c r="DP940" s="278"/>
      <c r="DQ940" s="282"/>
      <c r="DR940" s="281"/>
      <c r="DS940" s="280"/>
      <c r="DT940" s="279"/>
      <c r="DU940" s="278"/>
      <c r="DV940" s="194"/>
    </row>
    <row r="941" spans="1:126" ht="18.75">
      <c r="A941" s="405"/>
      <c r="B941" s="226" t="s">
        <v>9249</v>
      </c>
      <c r="C941" s="226" t="s">
        <v>9248</v>
      </c>
      <c r="D941" s="225" t="s">
        <v>9247</v>
      </c>
      <c r="E941" s="224" t="str">
        <f t="shared" si="80"/>
        <v>733857</v>
      </c>
      <c r="F941" s="405" t="s">
        <v>4117</v>
      </c>
      <c r="G941" s="220" t="s">
        <v>9246</v>
      </c>
      <c r="H941" s="223" t="s">
        <v>9245</v>
      </c>
      <c r="I941" s="223"/>
      <c r="J941" s="225">
        <v>1</v>
      </c>
      <c r="K941" s="302">
        <v>14000</v>
      </c>
      <c r="L941" s="232">
        <f t="shared" si="79"/>
        <v>15400.000000000002</v>
      </c>
      <c r="M941" s="351" t="s">
        <v>1434</v>
      </c>
      <c r="N941" s="229"/>
      <c r="O941" s="229"/>
      <c r="P941" s="245"/>
      <c r="Q941" s="312"/>
      <c r="R941" s="382"/>
      <c r="S941" s="242"/>
      <c r="T941" s="219"/>
      <c r="U941" s="303"/>
      <c r="V941" s="303"/>
      <c r="W941" s="303"/>
      <c r="X941" s="303"/>
      <c r="Y941" s="219"/>
      <c r="Z941" s="303"/>
      <c r="AA941" s="303"/>
      <c r="AB941" s="303"/>
      <c r="AC941" s="303"/>
      <c r="AD941" s="311"/>
      <c r="AE941" s="311"/>
      <c r="AF941" s="311"/>
      <c r="AG941" s="311"/>
      <c r="AH941" s="311"/>
      <c r="AJ941" s="286"/>
      <c r="AK941" s="213"/>
      <c r="AL941" s="311"/>
      <c r="AM941" s="311"/>
      <c r="AN941" s="311"/>
      <c r="AO941" s="311"/>
      <c r="AP941" s="229"/>
      <c r="AQ941" s="310"/>
      <c r="AR941" s="207"/>
      <c r="AS941" s="207"/>
      <c r="AT941" s="207"/>
      <c r="AU941" s="207"/>
      <c r="AV941" s="207"/>
      <c r="AW941" s="207"/>
      <c r="AX941" s="207"/>
      <c r="AY941" s="207"/>
      <c r="AZ941" s="207"/>
      <c r="BA941" s="207"/>
      <c r="BB941" s="207"/>
      <c r="BC941" s="207"/>
      <c r="BD941" s="207"/>
      <c r="BE941" s="207"/>
      <c r="BF941" s="207"/>
      <c r="BG941" s="300"/>
      <c r="BH941" s="300"/>
      <c r="BI941" s="299"/>
      <c r="BJ941" s="246"/>
      <c r="BK941" s="255"/>
      <c r="BL941" s="213"/>
      <c r="BM941" s="213"/>
      <c r="BN941" s="405"/>
      <c r="BO941" s="200"/>
      <c r="BY941" s="254"/>
      <c r="DN941" s="284"/>
      <c r="DO941" s="283"/>
      <c r="DP941" s="278"/>
      <c r="DQ941" s="282"/>
      <c r="DR941" s="281"/>
      <c r="DS941" s="280"/>
      <c r="DT941" s="279"/>
      <c r="DU941" s="278"/>
      <c r="DV941" s="194"/>
    </row>
    <row r="942" spans="1:126" ht="18.75">
      <c r="A942" s="405"/>
      <c r="B942" s="226" t="s">
        <v>9244</v>
      </c>
      <c r="C942" s="226" t="s">
        <v>9243</v>
      </c>
      <c r="D942" s="227" t="s">
        <v>9242</v>
      </c>
      <c r="E942" s="224" t="str">
        <f t="shared" si="80"/>
        <v>734069</v>
      </c>
      <c r="F942" s="405" t="s">
        <v>4863</v>
      </c>
      <c r="G942" s="220" t="s">
        <v>9241</v>
      </c>
      <c r="H942" s="223" t="s">
        <v>9236</v>
      </c>
      <c r="I942" s="223"/>
      <c r="J942" s="225">
        <v>1</v>
      </c>
      <c r="K942" s="302">
        <v>14000</v>
      </c>
      <c r="L942" s="232">
        <f t="shared" si="79"/>
        <v>15400.000000000002</v>
      </c>
      <c r="M942" s="351" t="s">
        <v>1434</v>
      </c>
      <c r="N942" s="229"/>
      <c r="O942" s="229"/>
      <c r="P942" s="245"/>
      <c r="Q942" s="312"/>
      <c r="R942" s="382"/>
      <c r="S942" s="242"/>
      <c r="T942" s="219"/>
      <c r="U942" s="303"/>
      <c r="V942" s="303"/>
      <c r="W942" s="303"/>
      <c r="X942" s="303"/>
      <c r="Y942" s="219"/>
      <c r="Z942" s="303"/>
      <c r="AA942" s="303"/>
      <c r="AB942" s="303"/>
      <c r="AC942" s="303"/>
      <c r="AD942" s="311"/>
      <c r="AE942" s="311"/>
      <c r="AF942" s="311"/>
      <c r="AG942" s="311"/>
      <c r="AH942" s="311"/>
      <c r="AJ942" s="286"/>
      <c r="AK942" s="213"/>
      <c r="AL942" s="311"/>
      <c r="AM942" s="311"/>
      <c r="AN942" s="311"/>
      <c r="AO942" s="311"/>
      <c r="AP942" s="229"/>
      <c r="AQ942" s="310"/>
      <c r="AR942" s="207"/>
      <c r="AS942" s="207"/>
      <c r="AT942" s="207"/>
      <c r="AU942" s="207"/>
      <c r="AV942" s="207"/>
      <c r="AW942" s="207"/>
      <c r="AX942" s="207"/>
      <c r="AY942" s="207"/>
      <c r="AZ942" s="207"/>
      <c r="BA942" s="207"/>
      <c r="BB942" s="207"/>
      <c r="BC942" s="207"/>
      <c r="BD942" s="207"/>
      <c r="BE942" s="207"/>
      <c r="BF942" s="207"/>
      <c r="BG942" s="300"/>
      <c r="BH942" s="300"/>
      <c r="BI942" s="299"/>
      <c r="BJ942" s="246"/>
      <c r="BK942" s="255"/>
      <c r="BL942" s="213"/>
      <c r="BM942" s="213"/>
      <c r="BN942" s="405"/>
      <c r="BO942" s="200"/>
      <c r="BY942" s="254"/>
      <c r="DN942" s="284"/>
      <c r="DO942" s="283"/>
      <c r="DP942" s="278"/>
      <c r="DQ942" s="282"/>
      <c r="DR942" s="281"/>
      <c r="DS942" s="280"/>
      <c r="DT942" s="279"/>
      <c r="DU942" s="278"/>
      <c r="DV942" s="194"/>
    </row>
    <row r="943" spans="1:126" ht="18.75">
      <c r="A943" s="405"/>
      <c r="B943" s="226" t="s">
        <v>9240</v>
      </c>
      <c r="C943" s="226" t="s">
        <v>9239</v>
      </c>
      <c r="D943" s="227" t="s">
        <v>9238</v>
      </c>
      <c r="E943" s="224" t="str">
        <f t="shared" si="80"/>
        <v>734076</v>
      </c>
      <c r="F943" s="405" t="s">
        <v>4863</v>
      </c>
      <c r="G943" s="220" t="s">
        <v>9237</v>
      </c>
      <c r="H943" s="223" t="s">
        <v>9236</v>
      </c>
      <c r="I943" s="223"/>
      <c r="J943" s="225">
        <v>1</v>
      </c>
      <c r="K943" s="302">
        <v>14000</v>
      </c>
      <c r="L943" s="232">
        <f t="shared" si="79"/>
        <v>15400.000000000002</v>
      </c>
      <c r="M943" s="351" t="s">
        <v>1434</v>
      </c>
      <c r="N943" s="229"/>
      <c r="O943" s="229"/>
      <c r="P943" s="245"/>
      <c r="Q943" s="312"/>
      <c r="R943" s="382"/>
      <c r="S943" s="242"/>
      <c r="T943" s="219"/>
      <c r="U943" s="303"/>
      <c r="V943" s="303"/>
      <c r="W943" s="303"/>
      <c r="X943" s="303"/>
      <c r="Y943" s="219"/>
      <c r="Z943" s="303"/>
      <c r="AA943" s="303"/>
      <c r="AB943" s="303"/>
      <c r="AC943" s="303"/>
      <c r="AD943" s="311"/>
      <c r="AE943" s="311"/>
      <c r="AF943" s="311"/>
      <c r="AG943" s="311"/>
      <c r="AH943" s="311"/>
      <c r="AJ943" s="286"/>
      <c r="AK943" s="213"/>
      <c r="AL943" s="311"/>
      <c r="AM943" s="311"/>
      <c r="AN943" s="311"/>
      <c r="AO943" s="311"/>
      <c r="AP943" s="229"/>
      <c r="AQ943" s="310"/>
      <c r="AR943" s="207"/>
      <c r="AS943" s="207"/>
      <c r="AT943" s="207"/>
      <c r="AU943" s="207"/>
      <c r="AV943" s="207"/>
      <c r="AW943" s="207"/>
      <c r="AX943" s="207"/>
      <c r="AY943" s="207"/>
      <c r="AZ943" s="207"/>
      <c r="BA943" s="207"/>
      <c r="BB943" s="207"/>
      <c r="BC943" s="207"/>
      <c r="BD943" s="207"/>
      <c r="BE943" s="207"/>
      <c r="BF943" s="207"/>
      <c r="BG943" s="300"/>
      <c r="BH943" s="300"/>
      <c r="BI943" s="299"/>
      <c r="BJ943" s="246"/>
      <c r="BK943" s="255"/>
      <c r="BL943" s="213"/>
      <c r="BM943" s="213"/>
      <c r="BN943" s="405"/>
      <c r="BO943" s="200"/>
      <c r="BY943" s="254"/>
      <c r="DN943" s="284"/>
      <c r="DO943" s="283"/>
      <c r="DP943" s="278"/>
      <c r="DQ943" s="282"/>
      <c r="DR943" s="281"/>
      <c r="DS943" s="280"/>
      <c r="DT943" s="279"/>
      <c r="DU943" s="278"/>
      <c r="DV943" s="194"/>
    </row>
    <row r="944" spans="1:126" ht="18.75">
      <c r="A944" s="405"/>
      <c r="B944" s="226" t="s">
        <v>9235</v>
      </c>
      <c r="C944" s="226" t="s">
        <v>9234</v>
      </c>
      <c r="D944" s="227" t="s">
        <v>9233</v>
      </c>
      <c r="E944" s="224" t="str">
        <f t="shared" si="80"/>
        <v>734083</v>
      </c>
      <c r="F944" s="405" t="s">
        <v>4863</v>
      </c>
      <c r="G944" s="220" t="s">
        <v>9232</v>
      </c>
      <c r="H944" s="223" t="s">
        <v>9227</v>
      </c>
      <c r="I944" s="223"/>
      <c r="J944" s="225">
        <v>1</v>
      </c>
      <c r="K944" s="302">
        <v>14000</v>
      </c>
      <c r="L944" s="232">
        <f t="shared" si="79"/>
        <v>15400.000000000002</v>
      </c>
      <c r="M944" s="351" t="s">
        <v>1434</v>
      </c>
      <c r="N944" s="229"/>
      <c r="O944" s="229"/>
      <c r="P944" s="245"/>
      <c r="Q944" s="312"/>
      <c r="R944" s="382"/>
      <c r="S944" s="242"/>
      <c r="T944" s="219"/>
      <c r="U944" s="303"/>
      <c r="V944" s="303"/>
      <c r="W944" s="303"/>
      <c r="X944" s="303"/>
      <c r="Y944" s="219"/>
      <c r="Z944" s="303"/>
      <c r="AA944" s="303"/>
      <c r="AB944" s="303"/>
      <c r="AC944" s="303"/>
      <c r="AD944" s="311"/>
      <c r="AE944" s="311"/>
      <c r="AF944" s="311"/>
      <c r="AG944" s="311"/>
      <c r="AH944" s="311"/>
      <c r="AJ944" s="286"/>
      <c r="AK944" s="213"/>
      <c r="AL944" s="311"/>
      <c r="AM944" s="311"/>
      <c r="AN944" s="311"/>
      <c r="AO944" s="311"/>
      <c r="AP944" s="229"/>
      <c r="AQ944" s="310"/>
      <c r="AR944" s="207"/>
      <c r="AS944" s="207"/>
      <c r="AT944" s="207"/>
      <c r="AU944" s="207"/>
      <c r="AV944" s="207"/>
      <c r="AW944" s="207"/>
      <c r="AX944" s="207"/>
      <c r="AY944" s="207"/>
      <c r="AZ944" s="207"/>
      <c r="BA944" s="207"/>
      <c r="BB944" s="207"/>
      <c r="BC944" s="207"/>
      <c r="BD944" s="207"/>
      <c r="BE944" s="207"/>
      <c r="BF944" s="207"/>
      <c r="BG944" s="300"/>
      <c r="BH944" s="300"/>
      <c r="BI944" s="299"/>
      <c r="BJ944" s="246"/>
      <c r="BK944" s="255"/>
      <c r="BL944" s="213"/>
      <c r="BM944" s="213"/>
      <c r="BN944" s="405"/>
      <c r="BO944" s="200"/>
      <c r="BY944" s="254"/>
      <c r="DN944" s="284"/>
      <c r="DO944" s="283"/>
      <c r="DP944" s="278"/>
      <c r="DQ944" s="282"/>
      <c r="DR944" s="281"/>
      <c r="DS944" s="280"/>
      <c r="DT944" s="279"/>
      <c r="DU944" s="278"/>
      <c r="DV944" s="194"/>
    </row>
    <row r="945" spans="1:126" ht="18.75">
      <c r="A945" s="405"/>
      <c r="B945" s="226" t="s">
        <v>9231</v>
      </c>
      <c r="C945" s="226" t="s">
        <v>9230</v>
      </c>
      <c r="D945" s="227" t="s">
        <v>9229</v>
      </c>
      <c r="E945" s="224" t="str">
        <f t="shared" si="80"/>
        <v>734106</v>
      </c>
      <c r="F945" s="405" t="s">
        <v>4863</v>
      </c>
      <c r="G945" s="220" t="s">
        <v>9228</v>
      </c>
      <c r="H945" s="223" t="s">
        <v>9227</v>
      </c>
      <c r="I945" s="223"/>
      <c r="J945" s="225">
        <v>1</v>
      </c>
      <c r="K945" s="302">
        <v>14000</v>
      </c>
      <c r="L945" s="232">
        <f t="shared" si="79"/>
        <v>15400.000000000002</v>
      </c>
      <c r="M945" s="351" t="s">
        <v>1434</v>
      </c>
      <c r="N945" s="229"/>
      <c r="O945" s="229"/>
      <c r="P945" s="245"/>
      <c r="Q945" s="312"/>
      <c r="R945" s="382"/>
      <c r="S945" s="242"/>
      <c r="T945" s="219"/>
      <c r="U945" s="303"/>
      <c r="V945" s="303"/>
      <c r="W945" s="303"/>
      <c r="X945" s="303"/>
      <c r="Y945" s="219"/>
      <c r="Z945" s="303"/>
      <c r="AA945" s="303"/>
      <c r="AB945" s="303"/>
      <c r="AC945" s="303"/>
      <c r="AD945" s="311"/>
      <c r="AE945" s="311"/>
      <c r="AF945" s="311"/>
      <c r="AG945" s="311"/>
      <c r="AH945" s="311"/>
      <c r="AJ945" s="286"/>
      <c r="AK945" s="213"/>
      <c r="AL945" s="311"/>
      <c r="AM945" s="311"/>
      <c r="AN945" s="311"/>
      <c r="AO945" s="311"/>
      <c r="AP945" s="229"/>
      <c r="AQ945" s="310"/>
      <c r="AR945" s="207"/>
      <c r="AS945" s="207"/>
      <c r="AT945" s="207"/>
      <c r="AU945" s="207"/>
      <c r="AV945" s="207"/>
      <c r="AW945" s="207"/>
      <c r="AX945" s="207"/>
      <c r="AY945" s="207"/>
      <c r="AZ945" s="207"/>
      <c r="BA945" s="207"/>
      <c r="BB945" s="207"/>
      <c r="BC945" s="207"/>
      <c r="BD945" s="207"/>
      <c r="BE945" s="207"/>
      <c r="BF945" s="207"/>
      <c r="BG945" s="300"/>
      <c r="BH945" s="300"/>
      <c r="BI945" s="299"/>
      <c r="BJ945" s="246"/>
      <c r="BK945" s="255"/>
      <c r="BL945" s="213"/>
      <c r="BM945" s="213"/>
      <c r="BN945" s="405"/>
      <c r="BO945" s="200"/>
      <c r="BY945" s="254"/>
      <c r="DN945" s="284"/>
      <c r="DO945" s="283"/>
      <c r="DP945" s="278"/>
      <c r="DQ945" s="282"/>
      <c r="DR945" s="281"/>
      <c r="DS945" s="280"/>
      <c r="DT945" s="279"/>
      <c r="DU945" s="278"/>
      <c r="DV945" s="194"/>
    </row>
    <row r="946" spans="1:126" ht="18.75">
      <c r="A946" s="405"/>
      <c r="B946" s="226" t="s">
        <v>9226</v>
      </c>
      <c r="C946" s="226" t="s">
        <v>9225</v>
      </c>
      <c r="D946" s="227" t="s">
        <v>9224</v>
      </c>
      <c r="E946" s="224" t="str">
        <f t="shared" si="80"/>
        <v>734090</v>
      </c>
      <c r="F946" s="405" t="s">
        <v>4863</v>
      </c>
      <c r="G946" s="220" t="s">
        <v>9223</v>
      </c>
      <c r="H946" s="223" t="s">
        <v>9218</v>
      </c>
      <c r="I946" s="223"/>
      <c r="J946" s="225">
        <v>1</v>
      </c>
      <c r="K946" s="302">
        <v>14000</v>
      </c>
      <c r="L946" s="232">
        <f t="shared" si="79"/>
        <v>15400.000000000002</v>
      </c>
      <c r="M946" s="351" t="s">
        <v>1434</v>
      </c>
      <c r="N946" s="229"/>
      <c r="O946" s="229"/>
      <c r="P946" s="245"/>
      <c r="Q946" s="312"/>
      <c r="R946" s="382"/>
      <c r="S946" s="242"/>
      <c r="T946" s="219"/>
      <c r="U946" s="303"/>
      <c r="V946" s="303"/>
      <c r="W946" s="303"/>
      <c r="X946" s="303"/>
      <c r="Y946" s="219"/>
      <c r="Z946" s="303"/>
      <c r="AA946" s="303"/>
      <c r="AB946" s="303"/>
      <c r="AC946" s="303"/>
      <c r="AD946" s="311"/>
      <c r="AE946" s="311"/>
      <c r="AF946" s="311"/>
      <c r="AG946" s="311"/>
      <c r="AH946" s="311"/>
      <c r="AJ946" s="286"/>
      <c r="AK946" s="213"/>
      <c r="AL946" s="311"/>
      <c r="AM946" s="311"/>
      <c r="AN946" s="311"/>
      <c r="AO946" s="311"/>
      <c r="AP946" s="229"/>
      <c r="AQ946" s="310"/>
      <c r="AR946" s="207"/>
      <c r="AS946" s="207"/>
      <c r="AT946" s="207"/>
      <c r="AU946" s="207"/>
      <c r="AV946" s="207"/>
      <c r="AW946" s="207"/>
      <c r="AX946" s="207"/>
      <c r="AY946" s="207"/>
      <c r="AZ946" s="207"/>
      <c r="BA946" s="207"/>
      <c r="BB946" s="207"/>
      <c r="BC946" s="207"/>
      <c r="BD946" s="207"/>
      <c r="BE946" s="207"/>
      <c r="BF946" s="207"/>
      <c r="BG946" s="300"/>
      <c r="BH946" s="300"/>
      <c r="BI946" s="299"/>
      <c r="BJ946" s="246"/>
      <c r="BK946" s="255"/>
      <c r="BL946" s="213"/>
      <c r="BM946" s="213"/>
      <c r="BN946" s="405"/>
      <c r="BO946" s="200"/>
      <c r="BY946" s="254"/>
      <c r="DN946" s="284"/>
      <c r="DO946" s="283"/>
      <c r="DP946" s="278"/>
      <c r="DQ946" s="282"/>
      <c r="DR946" s="281"/>
      <c r="DS946" s="280"/>
      <c r="DT946" s="279"/>
      <c r="DU946" s="278"/>
      <c r="DV946" s="194"/>
    </row>
    <row r="947" spans="1:126" ht="18.75">
      <c r="A947" s="405"/>
      <c r="B947" s="226" t="s">
        <v>9222</v>
      </c>
      <c r="C947" s="226" t="s">
        <v>9221</v>
      </c>
      <c r="D947" s="227" t="s">
        <v>9220</v>
      </c>
      <c r="E947" s="224" t="str">
        <f t="shared" si="80"/>
        <v>734113</v>
      </c>
      <c r="F947" s="405" t="s">
        <v>4863</v>
      </c>
      <c r="G947" s="220" t="s">
        <v>9219</v>
      </c>
      <c r="H947" s="223" t="s">
        <v>9218</v>
      </c>
      <c r="I947" s="223"/>
      <c r="J947" s="225">
        <v>1</v>
      </c>
      <c r="K947" s="302">
        <v>14000</v>
      </c>
      <c r="L947" s="232">
        <f t="shared" si="79"/>
        <v>15400.000000000002</v>
      </c>
      <c r="M947" s="351" t="s">
        <v>1434</v>
      </c>
      <c r="N947" s="229"/>
      <c r="O947" s="229"/>
      <c r="P947" s="245"/>
      <c r="Q947" s="312"/>
      <c r="R947" s="382"/>
      <c r="S947" s="242"/>
      <c r="T947" s="219"/>
      <c r="U947" s="303"/>
      <c r="V947" s="303"/>
      <c r="W947" s="303"/>
      <c r="X947" s="303"/>
      <c r="Y947" s="219"/>
      <c r="Z947" s="303"/>
      <c r="AA947" s="303"/>
      <c r="AB947" s="303"/>
      <c r="AC947" s="303"/>
      <c r="AD947" s="311"/>
      <c r="AE947" s="311"/>
      <c r="AF947" s="311"/>
      <c r="AG947" s="311"/>
      <c r="AH947" s="311"/>
      <c r="AJ947" s="286"/>
      <c r="AK947" s="213"/>
      <c r="AL947" s="311"/>
      <c r="AM947" s="311"/>
      <c r="AN947" s="311"/>
      <c r="AO947" s="311"/>
      <c r="AP947" s="229"/>
      <c r="AQ947" s="310"/>
      <c r="AR947" s="207"/>
      <c r="AS947" s="207"/>
      <c r="AT947" s="207"/>
      <c r="AU947" s="207"/>
      <c r="AV947" s="207"/>
      <c r="AW947" s="207"/>
      <c r="AX947" s="207"/>
      <c r="AY947" s="207"/>
      <c r="AZ947" s="207"/>
      <c r="BA947" s="207"/>
      <c r="BB947" s="207"/>
      <c r="BC947" s="207"/>
      <c r="BD947" s="207"/>
      <c r="BE947" s="207"/>
      <c r="BF947" s="207"/>
      <c r="BG947" s="300"/>
      <c r="BH947" s="300"/>
      <c r="BI947" s="299"/>
      <c r="BJ947" s="246"/>
      <c r="BK947" s="255"/>
      <c r="BL947" s="213"/>
      <c r="BM947" s="213"/>
      <c r="BN947" s="405"/>
      <c r="BO947" s="200"/>
      <c r="BY947" s="254"/>
      <c r="DN947" s="284"/>
      <c r="DO947" s="283"/>
      <c r="DP947" s="278"/>
      <c r="DQ947" s="282"/>
      <c r="DR947" s="281"/>
      <c r="DS947" s="280"/>
      <c r="DT947" s="279"/>
      <c r="DU947" s="278"/>
      <c r="DV947" s="194"/>
    </row>
    <row r="948" spans="1:126" ht="18.75">
      <c r="A948" s="405"/>
      <c r="B948" s="226" t="s">
        <v>9217</v>
      </c>
      <c r="C948" s="226" t="s">
        <v>9216</v>
      </c>
      <c r="D948" s="227" t="s">
        <v>9215</v>
      </c>
      <c r="E948" s="224" t="str">
        <f t="shared" si="80"/>
        <v>734120</v>
      </c>
      <c r="F948" s="405" t="s">
        <v>4863</v>
      </c>
      <c r="G948" s="220" t="s">
        <v>9214</v>
      </c>
      <c r="H948" s="223" t="s">
        <v>9209</v>
      </c>
      <c r="I948" s="223"/>
      <c r="J948" s="225">
        <v>1</v>
      </c>
      <c r="K948" s="302">
        <v>14000</v>
      </c>
      <c r="L948" s="232">
        <f t="shared" si="79"/>
        <v>15400.000000000002</v>
      </c>
      <c r="M948" s="351" t="s">
        <v>1434</v>
      </c>
      <c r="N948" s="229"/>
      <c r="O948" s="229"/>
      <c r="Q948" s="312"/>
      <c r="R948" s="382"/>
      <c r="S948" s="242"/>
      <c r="T948" s="219"/>
      <c r="U948" s="303"/>
      <c r="V948" s="303"/>
      <c r="W948" s="303"/>
      <c r="X948" s="303"/>
      <c r="Y948" s="219"/>
      <c r="Z948" s="303"/>
      <c r="AA948" s="303"/>
      <c r="AB948" s="303"/>
      <c r="AC948" s="303"/>
      <c r="AD948" s="311"/>
      <c r="AE948" s="311"/>
      <c r="AF948" s="311"/>
      <c r="AG948" s="311"/>
      <c r="AH948" s="311"/>
      <c r="AJ948" s="286"/>
      <c r="AK948" s="213"/>
      <c r="AL948" s="311"/>
      <c r="AM948" s="311"/>
      <c r="AN948" s="311"/>
      <c r="AO948" s="311"/>
      <c r="AP948" s="229"/>
      <c r="AQ948" s="310"/>
      <c r="AR948" s="207"/>
      <c r="AS948" s="207"/>
      <c r="AT948" s="207"/>
      <c r="AU948" s="207"/>
      <c r="AV948" s="207"/>
      <c r="AW948" s="207"/>
      <c r="AX948" s="207"/>
      <c r="AY948" s="207"/>
      <c r="AZ948" s="207"/>
      <c r="BA948" s="207"/>
      <c r="BB948" s="207"/>
      <c r="BC948" s="207"/>
      <c r="BD948" s="207"/>
      <c r="BE948" s="207"/>
      <c r="BF948" s="207"/>
      <c r="BG948" s="300"/>
      <c r="BH948" s="300"/>
      <c r="BI948" s="299"/>
      <c r="BJ948" s="246"/>
      <c r="BK948" s="255"/>
      <c r="BL948" s="213"/>
      <c r="BM948" s="213"/>
      <c r="BN948" s="405"/>
      <c r="BO948" s="200"/>
      <c r="BY948" s="254"/>
      <c r="DN948" s="284"/>
      <c r="DO948" s="283"/>
      <c r="DP948" s="278"/>
      <c r="DQ948" s="282"/>
      <c r="DR948" s="281"/>
      <c r="DS948" s="280"/>
      <c r="DT948" s="279"/>
      <c r="DU948" s="278"/>
      <c r="DV948" s="194"/>
    </row>
    <row r="949" spans="1:126" ht="18.75">
      <c r="A949" s="405"/>
      <c r="B949" s="226" t="s">
        <v>9213</v>
      </c>
      <c r="C949" s="226" t="s">
        <v>9212</v>
      </c>
      <c r="D949" s="227" t="s">
        <v>9211</v>
      </c>
      <c r="E949" s="224" t="str">
        <f t="shared" si="80"/>
        <v>734137</v>
      </c>
      <c r="F949" s="405" t="s">
        <v>4863</v>
      </c>
      <c r="G949" s="220" t="s">
        <v>9210</v>
      </c>
      <c r="H949" s="223" t="s">
        <v>9209</v>
      </c>
      <c r="I949" s="223"/>
      <c r="J949" s="225">
        <v>1</v>
      </c>
      <c r="K949" s="302">
        <v>14000</v>
      </c>
      <c r="L949" s="232">
        <f t="shared" si="79"/>
        <v>15400.000000000002</v>
      </c>
      <c r="M949" s="351" t="s">
        <v>1434</v>
      </c>
      <c r="N949" s="229"/>
      <c r="O949" s="229"/>
      <c r="Q949" s="312"/>
      <c r="R949" s="382"/>
      <c r="S949" s="242"/>
      <c r="T949" s="219"/>
      <c r="U949" s="303"/>
      <c r="V949" s="303"/>
      <c r="W949" s="303"/>
      <c r="X949" s="303"/>
      <c r="Y949" s="219"/>
      <c r="Z949" s="303"/>
      <c r="AA949" s="303"/>
      <c r="AB949" s="303"/>
      <c r="AC949" s="303"/>
      <c r="AD949" s="311"/>
      <c r="AE949" s="311"/>
      <c r="AF949" s="311"/>
      <c r="AG949" s="311"/>
      <c r="AH949" s="311"/>
      <c r="AJ949" s="286"/>
      <c r="AK949" s="213"/>
      <c r="AL949" s="311"/>
      <c r="AM949" s="311"/>
      <c r="AN949" s="311"/>
      <c r="AO949" s="311"/>
      <c r="AP949" s="229"/>
      <c r="AQ949" s="310"/>
      <c r="AR949" s="207"/>
      <c r="AS949" s="207"/>
      <c r="AT949" s="207"/>
      <c r="AU949" s="207"/>
      <c r="AV949" s="207"/>
      <c r="AW949" s="207"/>
      <c r="AX949" s="207"/>
      <c r="AY949" s="207"/>
      <c r="AZ949" s="207"/>
      <c r="BA949" s="207"/>
      <c r="BB949" s="207"/>
      <c r="BC949" s="207"/>
      <c r="BD949" s="207"/>
      <c r="BE949" s="207"/>
      <c r="BF949" s="207"/>
      <c r="BG949" s="300"/>
      <c r="BH949" s="300"/>
      <c r="BI949" s="299"/>
      <c r="BJ949" s="246"/>
      <c r="BK949" s="255"/>
      <c r="BL949" s="213"/>
      <c r="BM949" s="213"/>
      <c r="BN949" s="405"/>
      <c r="BO949" s="200"/>
      <c r="BY949" s="254"/>
      <c r="DN949" s="284"/>
      <c r="DO949" s="283"/>
      <c r="DP949" s="278"/>
      <c r="DQ949" s="282"/>
      <c r="DR949" s="281"/>
      <c r="DS949" s="280"/>
      <c r="DT949" s="279"/>
      <c r="DU949" s="278"/>
      <c r="DV949" s="194"/>
    </row>
    <row r="950" spans="1:126" ht="18.75">
      <c r="A950" s="405"/>
      <c r="B950" s="226" t="s">
        <v>9208</v>
      </c>
      <c r="C950" s="226" t="s">
        <v>9207</v>
      </c>
      <c r="D950" s="227" t="s">
        <v>9206</v>
      </c>
      <c r="E950" s="224" t="str">
        <f t="shared" si="80"/>
        <v>734144</v>
      </c>
      <c r="F950" s="405" t="s">
        <v>4863</v>
      </c>
      <c r="G950" s="220" t="s">
        <v>9205</v>
      </c>
      <c r="H950" s="223" t="s">
        <v>9200</v>
      </c>
      <c r="I950" s="223"/>
      <c r="J950" s="225">
        <v>1</v>
      </c>
      <c r="K950" s="302">
        <v>14000</v>
      </c>
      <c r="L950" s="232">
        <f t="shared" si="79"/>
        <v>15400.000000000002</v>
      </c>
      <c r="M950" s="351" t="s">
        <v>1434</v>
      </c>
      <c r="N950" s="229"/>
      <c r="O950" s="229"/>
      <c r="Q950" s="312"/>
      <c r="R950" s="382"/>
      <c r="S950" s="242"/>
      <c r="T950" s="219"/>
      <c r="U950" s="303"/>
      <c r="V950" s="303"/>
      <c r="W950" s="303"/>
      <c r="X950" s="303"/>
      <c r="Y950" s="219"/>
      <c r="Z950" s="303"/>
      <c r="AA950" s="303"/>
      <c r="AB950" s="303"/>
      <c r="AC950" s="303"/>
      <c r="AD950" s="311"/>
      <c r="AE950" s="311"/>
      <c r="AF950" s="311"/>
      <c r="AG950" s="311"/>
      <c r="AH950" s="311"/>
      <c r="AJ950" s="286"/>
      <c r="AK950" s="213"/>
      <c r="AL950" s="311"/>
      <c r="AM950" s="311"/>
      <c r="AN950" s="311"/>
      <c r="AO950" s="311"/>
      <c r="AP950" s="229"/>
      <c r="AQ950" s="310"/>
      <c r="AR950" s="207"/>
      <c r="AS950" s="207"/>
      <c r="AT950" s="207"/>
      <c r="AU950" s="207"/>
      <c r="AV950" s="207"/>
      <c r="AW950" s="207"/>
      <c r="AX950" s="207"/>
      <c r="AY950" s="207"/>
      <c r="AZ950" s="207"/>
      <c r="BA950" s="207"/>
      <c r="BB950" s="207"/>
      <c r="BC950" s="207"/>
      <c r="BD950" s="207"/>
      <c r="BE950" s="207"/>
      <c r="BF950" s="207"/>
      <c r="BG950" s="300"/>
      <c r="BH950" s="300"/>
      <c r="BI950" s="299"/>
      <c r="BJ950" s="246"/>
      <c r="BK950" s="255"/>
      <c r="BL950" s="213"/>
      <c r="BM950" s="213"/>
      <c r="BN950" s="405"/>
      <c r="BO950" s="200"/>
      <c r="BY950" s="254"/>
      <c r="DN950" s="284"/>
      <c r="DO950" s="283"/>
      <c r="DP950" s="278"/>
      <c r="DQ950" s="282"/>
      <c r="DR950" s="281"/>
      <c r="DS950" s="280"/>
      <c r="DT950" s="279"/>
      <c r="DU950" s="278"/>
      <c r="DV950" s="194"/>
    </row>
    <row r="951" spans="1:126" ht="18.75">
      <c r="A951" s="405"/>
      <c r="B951" s="226" t="s">
        <v>9204</v>
      </c>
      <c r="C951" s="226" t="s">
        <v>9203</v>
      </c>
      <c r="D951" s="227" t="s">
        <v>9202</v>
      </c>
      <c r="E951" s="224" t="str">
        <f t="shared" si="80"/>
        <v>734151</v>
      </c>
      <c r="F951" s="405" t="s">
        <v>4863</v>
      </c>
      <c r="G951" s="220" t="s">
        <v>9201</v>
      </c>
      <c r="H951" s="223" t="s">
        <v>9200</v>
      </c>
      <c r="I951" s="223"/>
      <c r="J951" s="225">
        <v>1</v>
      </c>
      <c r="K951" s="302">
        <v>14000</v>
      </c>
      <c r="L951" s="232">
        <f t="shared" si="79"/>
        <v>15400.000000000002</v>
      </c>
      <c r="M951" s="351" t="s">
        <v>1434</v>
      </c>
      <c r="N951" s="229"/>
      <c r="O951" s="229"/>
      <c r="P951" s="245"/>
      <c r="Q951" s="312"/>
      <c r="R951" s="382"/>
      <c r="S951" s="242"/>
      <c r="T951" s="219"/>
      <c r="U951" s="303"/>
      <c r="V951" s="303"/>
      <c r="W951" s="303"/>
      <c r="X951" s="303"/>
      <c r="Y951" s="219"/>
      <c r="Z951" s="303"/>
      <c r="AA951" s="303"/>
      <c r="AB951" s="303"/>
      <c r="AC951" s="303"/>
      <c r="AD951" s="311"/>
      <c r="AE951" s="311"/>
      <c r="AF951" s="311"/>
      <c r="AG951" s="311"/>
      <c r="AH951" s="311"/>
      <c r="AJ951" s="286"/>
      <c r="AK951" s="213"/>
      <c r="AL951" s="311"/>
      <c r="AM951" s="311"/>
      <c r="AN951" s="311"/>
      <c r="AO951" s="311"/>
      <c r="AP951" s="229"/>
      <c r="AQ951" s="310"/>
      <c r="AR951" s="207"/>
      <c r="AS951" s="207"/>
      <c r="AT951" s="207"/>
      <c r="AU951" s="207"/>
      <c r="AV951" s="207"/>
      <c r="AW951" s="207"/>
      <c r="AX951" s="207"/>
      <c r="AY951" s="207"/>
      <c r="AZ951" s="207"/>
      <c r="BA951" s="207"/>
      <c r="BB951" s="207"/>
      <c r="BC951" s="207"/>
      <c r="BD951" s="207"/>
      <c r="BE951" s="207"/>
      <c r="BF951" s="207"/>
      <c r="BG951" s="300"/>
      <c r="BH951" s="300"/>
      <c r="BI951" s="299"/>
      <c r="BJ951" s="246"/>
      <c r="BK951" s="255"/>
      <c r="BL951" s="213"/>
      <c r="BM951" s="213"/>
      <c r="BN951" s="405"/>
      <c r="BO951" s="200"/>
      <c r="BY951" s="254"/>
      <c r="DN951" s="284"/>
      <c r="DO951" s="283"/>
      <c r="DP951" s="278"/>
      <c r="DQ951" s="282"/>
      <c r="DR951" s="281"/>
      <c r="DS951" s="280"/>
      <c r="DT951" s="279"/>
      <c r="DU951" s="278"/>
      <c r="DV951" s="194"/>
    </row>
    <row r="952" spans="1:126" ht="18.75">
      <c r="A952" s="405"/>
      <c r="B952" s="226" t="s">
        <v>9199</v>
      </c>
      <c r="C952" s="226" t="s">
        <v>9198</v>
      </c>
      <c r="D952" s="227" t="s">
        <v>9197</v>
      </c>
      <c r="E952" s="224" t="str">
        <f t="shared" si="80"/>
        <v>734168</v>
      </c>
      <c r="F952" s="405" t="s">
        <v>4863</v>
      </c>
      <c r="G952" s="220" t="s">
        <v>9196</v>
      </c>
      <c r="H952" s="223" t="s">
        <v>9191</v>
      </c>
      <c r="I952" s="223"/>
      <c r="J952" s="225">
        <v>1</v>
      </c>
      <c r="K952" s="302">
        <v>14000</v>
      </c>
      <c r="L952" s="232">
        <f t="shared" si="79"/>
        <v>15400.000000000002</v>
      </c>
      <c r="M952" s="351" t="s">
        <v>1434</v>
      </c>
      <c r="N952" s="229"/>
      <c r="O952" s="229"/>
      <c r="P952" s="245"/>
      <c r="Q952" s="312"/>
      <c r="R952" s="382"/>
      <c r="S952" s="242"/>
      <c r="T952" s="219"/>
      <c r="U952" s="303"/>
      <c r="V952" s="303"/>
      <c r="W952" s="303"/>
      <c r="X952" s="303"/>
      <c r="Y952" s="219"/>
      <c r="Z952" s="303"/>
      <c r="AA952" s="303"/>
      <c r="AB952" s="303"/>
      <c r="AC952" s="303"/>
      <c r="AD952" s="311"/>
      <c r="AE952" s="311"/>
      <c r="AF952" s="311"/>
      <c r="AG952" s="311"/>
      <c r="AH952" s="311"/>
      <c r="AJ952" s="286"/>
      <c r="AK952" s="213"/>
      <c r="AL952" s="311"/>
      <c r="AM952" s="311"/>
      <c r="AN952" s="311"/>
      <c r="AO952" s="311"/>
      <c r="AP952" s="229"/>
      <c r="AQ952" s="310"/>
      <c r="AR952" s="207"/>
      <c r="AS952" s="207"/>
      <c r="AT952" s="207"/>
      <c r="AU952" s="207"/>
      <c r="AV952" s="207"/>
      <c r="AW952" s="207"/>
      <c r="AX952" s="207"/>
      <c r="AY952" s="207"/>
      <c r="AZ952" s="207"/>
      <c r="BA952" s="207"/>
      <c r="BB952" s="207"/>
      <c r="BC952" s="207"/>
      <c r="BD952" s="207"/>
      <c r="BE952" s="207"/>
      <c r="BF952" s="207"/>
      <c r="BG952" s="300"/>
      <c r="BH952" s="300"/>
      <c r="BI952" s="299"/>
      <c r="BJ952" s="246"/>
      <c r="BK952" s="255"/>
      <c r="BL952" s="213"/>
      <c r="BM952" s="213"/>
      <c r="BN952" s="405"/>
      <c r="BO952" s="200"/>
      <c r="BY952" s="254"/>
      <c r="DN952" s="284"/>
      <c r="DO952" s="283"/>
      <c r="DP952" s="278"/>
      <c r="DQ952" s="282"/>
      <c r="DR952" s="281"/>
      <c r="DS952" s="280"/>
      <c r="DT952" s="279"/>
      <c r="DU952" s="278"/>
      <c r="DV952" s="194"/>
    </row>
    <row r="953" spans="1:126" ht="18.75">
      <c r="A953" s="405"/>
      <c r="B953" s="226" t="s">
        <v>9195</v>
      </c>
      <c r="C953" s="226" t="s">
        <v>9194</v>
      </c>
      <c r="D953" s="227" t="s">
        <v>9193</v>
      </c>
      <c r="E953" s="224" t="str">
        <f t="shared" ref="E953:E980" si="81">MID(D953,9,10)</f>
        <v>734175</v>
      </c>
      <c r="F953" s="405" t="s">
        <v>4863</v>
      </c>
      <c r="G953" s="220" t="s">
        <v>9192</v>
      </c>
      <c r="H953" s="223" t="s">
        <v>9191</v>
      </c>
      <c r="I953" s="223"/>
      <c r="J953" s="225">
        <v>1</v>
      </c>
      <c r="K953" s="302">
        <v>14000</v>
      </c>
      <c r="L953" s="232">
        <f t="shared" si="79"/>
        <v>15400.000000000002</v>
      </c>
      <c r="M953" s="351" t="s">
        <v>1434</v>
      </c>
      <c r="N953" s="229"/>
      <c r="O953" s="229"/>
      <c r="P953" s="245"/>
      <c r="Q953" s="312"/>
      <c r="R953" s="382"/>
      <c r="S953" s="242"/>
      <c r="T953" s="219"/>
      <c r="U953" s="303"/>
      <c r="V953" s="303"/>
      <c r="W953" s="303"/>
      <c r="X953" s="303"/>
      <c r="Y953" s="219"/>
      <c r="Z953" s="303"/>
      <c r="AA953" s="303"/>
      <c r="AB953" s="303"/>
      <c r="AC953" s="303"/>
      <c r="AD953" s="311"/>
      <c r="AE953" s="311"/>
      <c r="AF953" s="311"/>
      <c r="AG953" s="311"/>
      <c r="AH953" s="311"/>
      <c r="AJ953" s="286"/>
      <c r="AK953" s="213"/>
      <c r="AL953" s="311"/>
      <c r="AM953" s="311"/>
      <c r="AN953" s="311"/>
      <c r="AO953" s="311"/>
      <c r="AP953" s="229"/>
      <c r="AQ953" s="310"/>
      <c r="AR953" s="207"/>
      <c r="AS953" s="207"/>
      <c r="AT953" s="207"/>
      <c r="AU953" s="207"/>
      <c r="AV953" s="207"/>
      <c r="AW953" s="207"/>
      <c r="AX953" s="207"/>
      <c r="AY953" s="207"/>
      <c r="AZ953" s="207"/>
      <c r="BA953" s="207"/>
      <c r="BB953" s="207"/>
      <c r="BC953" s="207"/>
      <c r="BD953" s="207"/>
      <c r="BE953" s="207"/>
      <c r="BF953" s="207"/>
      <c r="BG953" s="300"/>
      <c r="BH953" s="300"/>
      <c r="BI953" s="299"/>
      <c r="BJ953" s="246"/>
      <c r="BK953" s="255"/>
      <c r="BL953" s="213"/>
      <c r="BM953" s="213"/>
      <c r="BN953" s="405"/>
      <c r="BO953" s="200"/>
      <c r="BY953" s="254"/>
      <c r="DN953" s="284"/>
      <c r="DO953" s="283"/>
      <c r="DP953" s="278"/>
      <c r="DQ953" s="282"/>
      <c r="DR953" s="281"/>
      <c r="DS953" s="280"/>
      <c r="DT953" s="279"/>
      <c r="DU953" s="278"/>
      <c r="DV953" s="194"/>
    </row>
    <row r="954" spans="1:126" ht="18.75">
      <c r="A954" s="405"/>
      <c r="B954" s="226" t="s">
        <v>9190</v>
      </c>
      <c r="C954" s="226" t="s">
        <v>9189</v>
      </c>
      <c r="D954" s="227" t="s">
        <v>9188</v>
      </c>
      <c r="E954" s="224" t="str">
        <f t="shared" si="81"/>
        <v>734182</v>
      </c>
      <c r="F954" s="405" t="s">
        <v>4863</v>
      </c>
      <c r="G954" s="220" t="s">
        <v>9187</v>
      </c>
      <c r="H954" s="223" t="s">
        <v>9186</v>
      </c>
      <c r="I954" s="223"/>
      <c r="J954" s="225">
        <v>1</v>
      </c>
      <c r="K954" s="302">
        <v>14000</v>
      </c>
      <c r="L954" s="232">
        <f t="shared" si="79"/>
        <v>15400.000000000002</v>
      </c>
      <c r="M954" s="351" t="s">
        <v>1434</v>
      </c>
      <c r="N954" s="229"/>
      <c r="O954" s="229"/>
      <c r="P954" s="245"/>
      <c r="Q954" s="312"/>
      <c r="R954" s="382"/>
      <c r="S954" s="242"/>
      <c r="T954" s="219"/>
      <c r="U954" s="303"/>
      <c r="V954" s="303"/>
      <c r="W954" s="303"/>
      <c r="X954" s="303"/>
      <c r="Y954" s="219"/>
      <c r="Z954" s="303"/>
      <c r="AA954" s="303"/>
      <c r="AB954" s="303"/>
      <c r="AC954" s="303"/>
      <c r="AD954" s="311"/>
      <c r="AE954" s="311"/>
      <c r="AF954" s="311"/>
      <c r="AG954" s="311"/>
      <c r="AH954" s="311"/>
      <c r="AJ954" s="286"/>
      <c r="AK954" s="213"/>
      <c r="AL954" s="311"/>
      <c r="AM954" s="311"/>
      <c r="AN954" s="311"/>
      <c r="AO954" s="311"/>
      <c r="AP954" s="229"/>
      <c r="AQ954" s="310"/>
      <c r="AR954" s="207"/>
      <c r="AS954" s="207"/>
      <c r="AT954" s="207"/>
      <c r="AU954" s="207"/>
      <c r="AV954" s="207"/>
      <c r="AW954" s="207"/>
      <c r="AX954" s="207"/>
      <c r="AY954" s="207"/>
      <c r="AZ954" s="207"/>
      <c r="BA954" s="207"/>
      <c r="BB954" s="207"/>
      <c r="BC954" s="207"/>
      <c r="BD954" s="207"/>
      <c r="BE954" s="207"/>
      <c r="BF954" s="207"/>
      <c r="BG954" s="300"/>
      <c r="BH954" s="300"/>
      <c r="BI954" s="299"/>
      <c r="BJ954" s="246"/>
      <c r="BK954" s="255"/>
      <c r="BL954" s="213"/>
      <c r="BM954" s="213"/>
      <c r="BN954" s="405"/>
      <c r="BO954" s="200"/>
      <c r="BY954" s="254"/>
      <c r="DN954" s="284"/>
      <c r="DO954" s="283"/>
      <c r="DP954" s="278"/>
      <c r="DQ954" s="282"/>
      <c r="DR954" s="281"/>
      <c r="DS954" s="280"/>
      <c r="DT954" s="279"/>
      <c r="DU954" s="278"/>
      <c r="DV954" s="194"/>
    </row>
    <row r="955" spans="1:126" ht="18.75">
      <c r="A955" s="405"/>
      <c r="B955" s="226" t="s">
        <v>9185</v>
      </c>
      <c r="C955" s="226" t="s">
        <v>9184</v>
      </c>
      <c r="D955" s="227" t="s">
        <v>9183</v>
      </c>
      <c r="E955" s="224" t="str">
        <f t="shared" si="81"/>
        <v>734199</v>
      </c>
      <c r="F955" s="405" t="s">
        <v>4863</v>
      </c>
      <c r="G955" s="220" t="s">
        <v>9182</v>
      </c>
      <c r="H955" s="223" t="s">
        <v>9181</v>
      </c>
      <c r="I955" s="223"/>
      <c r="J955" s="225">
        <v>1</v>
      </c>
      <c r="K955" s="302">
        <v>14000</v>
      </c>
      <c r="L955" s="232">
        <f t="shared" si="79"/>
        <v>15400.000000000002</v>
      </c>
      <c r="M955" s="351" t="s">
        <v>1434</v>
      </c>
      <c r="N955" s="229"/>
      <c r="O955" s="229"/>
      <c r="P955" s="245"/>
      <c r="Q955" s="312"/>
      <c r="R955" s="382"/>
      <c r="S955" s="242"/>
      <c r="T955" s="219"/>
      <c r="U955" s="303"/>
      <c r="V955" s="303"/>
      <c r="W955" s="303"/>
      <c r="X955" s="303"/>
      <c r="Y955" s="219"/>
      <c r="Z955" s="303"/>
      <c r="AA955" s="303"/>
      <c r="AB955" s="303"/>
      <c r="AC955" s="303"/>
      <c r="AD955" s="311"/>
      <c r="AE955" s="311"/>
      <c r="AF955" s="311"/>
      <c r="AG955" s="311"/>
      <c r="AH955" s="311"/>
      <c r="AJ955" s="286"/>
      <c r="AK955" s="213"/>
      <c r="AL955" s="311"/>
      <c r="AM955" s="311"/>
      <c r="AN955" s="311"/>
      <c r="AO955" s="311"/>
      <c r="AP955" s="229"/>
      <c r="AQ955" s="310"/>
      <c r="AR955" s="207"/>
      <c r="AS955" s="207"/>
      <c r="AT955" s="207"/>
      <c r="AU955" s="207"/>
      <c r="AV955" s="207"/>
      <c r="AW955" s="207"/>
      <c r="AX955" s="207"/>
      <c r="AY955" s="207"/>
      <c r="AZ955" s="207"/>
      <c r="BA955" s="207"/>
      <c r="BB955" s="207"/>
      <c r="BC955" s="207"/>
      <c r="BD955" s="207"/>
      <c r="BE955" s="207"/>
      <c r="BF955" s="207"/>
      <c r="BG955" s="300"/>
      <c r="BH955" s="300"/>
      <c r="BI955" s="299"/>
      <c r="BJ955" s="246"/>
      <c r="BK955" s="255"/>
      <c r="BL955" s="213"/>
      <c r="BM955" s="213"/>
      <c r="BN955" s="405"/>
      <c r="BO955" s="200"/>
      <c r="BY955" s="254"/>
      <c r="DN955" s="284"/>
      <c r="DO955" s="283"/>
      <c r="DP955" s="278"/>
      <c r="DQ955" s="282"/>
      <c r="DR955" s="281"/>
      <c r="DS955" s="280"/>
      <c r="DT955" s="279"/>
      <c r="DU955" s="278"/>
      <c r="DV955" s="194"/>
    </row>
    <row r="956" spans="1:126" ht="18.75">
      <c r="A956" s="405"/>
      <c r="B956" s="226" t="s">
        <v>9180</v>
      </c>
      <c r="C956" s="226" t="s">
        <v>9179</v>
      </c>
      <c r="D956" s="227" t="s">
        <v>9178</v>
      </c>
      <c r="E956" s="224" t="str">
        <f t="shared" si="81"/>
        <v>734205</v>
      </c>
      <c r="F956" s="405" t="s">
        <v>4863</v>
      </c>
      <c r="G956" s="220" t="s">
        <v>9177</v>
      </c>
      <c r="H956" s="223" t="s">
        <v>9176</v>
      </c>
      <c r="I956" s="223"/>
      <c r="J956" s="225">
        <v>1</v>
      </c>
      <c r="K956" s="302">
        <v>14000</v>
      </c>
      <c r="L956" s="232">
        <f t="shared" si="79"/>
        <v>15400.000000000002</v>
      </c>
      <c r="M956" s="351" t="s">
        <v>1434</v>
      </c>
      <c r="N956" s="229"/>
      <c r="O956" s="229"/>
      <c r="P956" s="245"/>
      <c r="Q956" s="312"/>
      <c r="R956" s="382"/>
      <c r="S956" s="242"/>
      <c r="T956" s="219"/>
      <c r="U956" s="303"/>
      <c r="V956" s="303"/>
      <c r="W956" s="303"/>
      <c r="X956" s="303"/>
      <c r="Y956" s="219"/>
      <c r="Z956" s="303"/>
      <c r="AA956" s="303"/>
      <c r="AB956" s="303"/>
      <c r="AC956" s="303"/>
      <c r="AD956" s="311"/>
      <c r="AE956" s="311"/>
      <c r="AF956" s="311"/>
      <c r="AG956" s="311"/>
      <c r="AH956" s="311"/>
      <c r="AJ956" s="286"/>
      <c r="AK956" s="213"/>
      <c r="AL956" s="311"/>
      <c r="AM956" s="311"/>
      <c r="AN956" s="311"/>
      <c r="AO956" s="311"/>
      <c r="AP956" s="229"/>
      <c r="AQ956" s="310"/>
      <c r="AR956" s="207"/>
      <c r="AS956" s="207"/>
      <c r="AT956" s="207"/>
      <c r="AU956" s="207"/>
      <c r="AV956" s="207"/>
      <c r="AW956" s="207"/>
      <c r="AX956" s="207"/>
      <c r="AY956" s="207"/>
      <c r="AZ956" s="207"/>
      <c r="BA956" s="207"/>
      <c r="BB956" s="207"/>
      <c r="BC956" s="207"/>
      <c r="BD956" s="207"/>
      <c r="BE956" s="207"/>
      <c r="BF956" s="207"/>
      <c r="BG956" s="300"/>
      <c r="BH956" s="300"/>
      <c r="BI956" s="299"/>
      <c r="BJ956" s="246"/>
      <c r="BK956" s="255"/>
      <c r="BL956" s="213"/>
      <c r="BM956" s="213"/>
      <c r="BN956" s="405"/>
      <c r="BO956" s="200"/>
      <c r="BY956" s="254"/>
      <c r="DN956" s="284"/>
      <c r="DO956" s="283"/>
      <c r="DP956" s="278"/>
      <c r="DQ956" s="282"/>
      <c r="DR956" s="281"/>
      <c r="DS956" s="280"/>
      <c r="DT956" s="279"/>
      <c r="DU956" s="278"/>
      <c r="DV956" s="194"/>
    </row>
    <row r="957" spans="1:126" ht="18.75">
      <c r="A957" s="405"/>
      <c r="B957" s="226" t="s">
        <v>9175</v>
      </c>
      <c r="C957" s="226" t="s">
        <v>9174</v>
      </c>
      <c r="D957" s="227" t="s">
        <v>9173</v>
      </c>
      <c r="E957" s="224" t="str">
        <f t="shared" si="81"/>
        <v>734212</v>
      </c>
      <c r="F957" s="405" t="s">
        <v>4863</v>
      </c>
      <c r="G957" s="220" t="s">
        <v>9172</v>
      </c>
      <c r="H957" s="223" t="s">
        <v>9167</v>
      </c>
      <c r="I957" s="223"/>
      <c r="J957" s="225">
        <v>1</v>
      </c>
      <c r="K957" s="302">
        <v>14000</v>
      </c>
      <c r="L957" s="232">
        <f t="shared" si="79"/>
        <v>15400.000000000002</v>
      </c>
      <c r="M957" s="351" t="s">
        <v>1434</v>
      </c>
      <c r="N957" s="229"/>
      <c r="O957" s="229"/>
      <c r="P957" s="245"/>
      <c r="Q957" s="312"/>
      <c r="R957" s="382"/>
      <c r="S957" s="242"/>
      <c r="T957" s="219"/>
      <c r="U957" s="303"/>
      <c r="V957" s="303"/>
      <c r="W957" s="303"/>
      <c r="X957" s="303"/>
      <c r="Y957" s="219"/>
      <c r="Z957" s="303"/>
      <c r="AA957" s="303"/>
      <c r="AB957" s="303"/>
      <c r="AC957" s="303"/>
      <c r="AD957" s="311"/>
      <c r="AE957" s="311"/>
      <c r="AF957" s="311"/>
      <c r="AG957" s="311"/>
      <c r="AH957" s="311"/>
      <c r="AJ957" s="286"/>
      <c r="AK957" s="213"/>
      <c r="AL957" s="311"/>
      <c r="AM957" s="311"/>
      <c r="AN957" s="311"/>
      <c r="AO957" s="311"/>
      <c r="AP957" s="229"/>
      <c r="AQ957" s="310"/>
      <c r="AR957" s="207"/>
      <c r="AS957" s="207"/>
      <c r="AT957" s="207"/>
      <c r="AU957" s="207"/>
      <c r="AV957" s="207"/>
      <c r="AW957" s="207"/>
      <c r="AX957" s="207"/>
      <c r="AY957" s="207"/>
      <c r="AZ957" s="207"/>
      <c r="BA957" s="207"/>
      <c r="BB957" s="207"/>
      <c r="BC957" s="207"/>
      <c r="BD957" s="207"/>
      <c r="BE957" s="207"/>
      <c r="BF957" s="207"/>
      <c r="BG957" s="300"/>
      <c r="BH957" s="300"/>
      <c r="BI957" s="299"/>
      <c r="BJ957" s="246"/>
      <c r="BK957" s="255"/>
      <c r="BL957" s="213"/>
      <c r="BM957" s="213"/>
      <c r="BN957" s="405"/>
      <c r="BO957" s="200"/>
      <c r="BY957" s="254"/>
      <c r="DN957" s="284"/>
      <c r="DO957" s="283"/>
      <c r="DP957" s="278"/>
      <c r="DQ957" s="282"/>
      <c r="DR957" s="281"/>
      <c r="DS957" s="280"/>
      <c r="DT957" s="279"/>
      <c r="DU957" s="278"/>
      <c r="DV957" s="194"/>
    </row>
    <row r="958" spans="1:126" ht="18.75">
      <c r="A958" s="405"/>
      <c r="B958" s="226" t="s">
        <v>9171</v>
      </c>
      <c r="C958" s="226" t="s">
        <v>9170</v>
      </c>
      <c r="D958" s="227" t="s">
        <v>9169</v>
      </c>
      <c r="E958" s="224" t="str">
        <f t="shared" si="81"/>
        <v>734229</v>
      </c>
      <c r="F958" s="405" t="s">
        <v>4863</v>
      </c>
      <c r="G958" s="220" t="s">
        <v>9168</v>
      </c>
      <c r="H958" s="223" t="s">
        <v>9167</v>
      </c>
      <c r="I958" s="223"/>
      <c r="J958" s="225">
        <v>1</v>
      </c>
      <c r="K958" s="302">
        <v>14000</v>
      </c>
      <c r="L958" s="232">
        <f t="shared" si="79"/>
        <v>15400.000000000002</v>
      </c>
      <c r="M958" s="351" t="s">
        <v>1434</v>
      </c>
      <c r="N958" s="229"/>
      <c r="O958" s="229"/>
      <c r="P958" s="245"/>
      <c r="Q958" s="312"/>
      <c r="R958" s="382"/>
      <c r="S958" s="242"/>
      <c r="T958" s="219"/>
      <c r="U958" s="303"/>
      <c r="V958" s="303"/>
      <c r="W958" s="303"/>
      <c r="X958" s="303"/>
      <c r="Y958" s="219"/>
      <c r="Z958" s="303"/>
      <c r="AA958" s="303"/>
      <c r="AB958" s="303"/>
      <c r="AC958" s="303"/>
      <c r="AD958" s="311"/>
      <c r="AE958" s="311"/>
      <c r="AF958" s="311"/>
      <c r="AG958" s="311"/>
      <c r="AH958" s="311"/>
      <c r="AJ958" s="286"/>
      <c r="AK958" s="213"/>
      <c r="AL958" s="311"/>
      <c r="AM958" s="311"/>
      <c r="AN958" s="311"/>
      <c r="AO958" s="311"/>
      <c r="AP958" s="229"/>
      <c r="AQ958" s="310"/>
      <c r="AR958" s="207"/>
      <c r="AS958" s="207"/>
      <c r="AT958" s="207"/>
      <c r="AU958" s="207"/>
      <c r="AV958" s="207"/>
      <c r="AW958" s="207"/>
      <c r="AX958" s="207"/>
      <c r="AY958" s="207"/>
      <c r="AZ958" s="207"/>
      <c r="BA958" s="207"/>
      <c r="BB958" s="207"/>
      <c r="BC958" s="207"/>
      <c r="BD958" s="207"/>
      <c r="BE958" s="207"/>
      <c r="BF958" s="207"/>
      <c r="BG958" s="300"/>
      <c r="BH958" s="300"/>
      <c r="BI958" s="299"/>
      <c r="BJ958" s="246"/>
      <c r="BK958" s="255"/>
      <c r="BL958" s="213"/>
      <c r="BM958" s="213"/>
      <c r="BN958" s="405"/>
      <c r="BO958" s="200"/>
      <c r="BY958" s="254"/>
      <c r="DN958" s="284"/>
      <c r="DO958" s="283"/>
      <c r="DP958" s="278"/>
      <c r="DQ958" s="282"/>
      <c r="DR958" s="281"/>
      <c r="DS958" s="280"/>
      <c r="DT958" s="279"/>
      <c r="DU958" s="278"/>
      <c r="DV958" s="194"/>
    </row>
    <row r="959" spans="1:126" ht="18.75">
      <c r="A959" s="405"/>
      <c r="B959" s="226" t="s">
        <v>9166</v>
      </c>
      <c r="C959" s="226" t="s">
        <v>9165</v>
      </c>
      <c r="D959" s="227" t="s">
        <v>9164</v>
      </c>
      <c r="E959" s="224" t="str">
        <f t="shared" si="81"/>
        <v>734236</v>
      </c>
      <c r="F959" s="405" t="s">
        <v>4863</v>
      </c>
      <c r="G959" s="220" t="s">
        <v>9163</v>
      </c>
      <c r="H959" s="223" t="s">
        <v>9162</v>
      </c>
      <c r="I959" s="223"/>
      <c r="J959" s="225">
        <v>1</v>
      </c>
      <c r="K959" s="302">
        <v>14000</v>
      </c>
      <c r="L959" s="232">
        <f t="shared" si="79"/>
        <v>15400.000000000002</v>
      </c>
      <c r="M959" s="351" t="s">
        <v>1434</v>
      </c>
      <c r="N959" s="229"/>
      <c r="O959" s="229"/>
      <c r="P959" s="245"/>
      <c r="Q959" s="312"/>
      <c r="R959" s="382"/>
      <c r="S959" s="242"/>
      <c r="T959" s="219"/>
      <c r="U959" s="303"/>
      <c r="V959" s="303"/>
      <c r="W959" s="303"/>
      <c r="X959" s="303"/>
      <c r="Y959" s="219"/>
      <c r="Z959" s="303"/>
      <c r="AA959" s="303"/>
      <c r="AB959" s="303"/>
      <c r="AC959" s="303"/>
      <c r="AD959" s="311"/>
      <c r="AE959" s="311"/>
      <c r="AF959" s="311"/>
      <c r="AG959" s="311"/>
      <c r="AH959" s="311"/>
      <c r="AJ959" s="286"/>
      <c r="AK959" s="213"/>
      <c r="AL959" s="311"/>
      <c r="AM959" s="311"/>
      <c r="AN959" s="311"/>
      <c r="AO959" s="311"/>
      <c r="AP959" s="229"/>
      <c r="AQ959" s="310"/>
      <c r="AR959" s="207"/>
      <c r="AS959" s="207"/>
      <c r="AT959" s="207"/>
      <c r="AU959" s="207"/>
      <c r="AV959" s="207"/>
      <c r="AW959" s="207"/>
      <c r="AX959" s="207"/>
      <c r="AY959" s="207"/>
      <c r="AZ959" s="207"/>
      <c r="BA959" s="207"/>
      <c r="BB959" s="207"/>
      <c r="BC959" s="207"/>
      <c r="BD959" s="207"/>
      <c r="BE959" s="207"/>
      <c r="BF959" s="207"/>
      <c r="BG959" s="300"/>
      <c r="BH959" s="300"/>
      <c r="BI959" s="299"/>
      <c r="BJ959" s="246"/>
      <c r="BK959" s="255"/>
      <c r="BL959" s="213"/>
      <c r="BM959" s="213"/>
      <c r="BN959" s="405"/>
      <c r="BO959" s="200"/>
      <c r="BY959" s="254"/>
      <c r="DN959" s="284"/>
      <c r="DO959" s="283"/>
      <c r="DP959" s="278"/>
      <c r="DQ959" s="282"/>
      <c r="DR959" s="281"/>
      <c r="DS959" s="280"/>
      <c r="DT959" s="279"/>
      <c r="DU959" s="278"/>
      <c r="DV959" s="194"/>
    </row>
    <row r="960" spans="1:126" ht="18.75">
      <c r="A960" s="405"/>
      <c r="B960" s="226" t="s">
        <v>9161</v>
      </c>
      <c r="C960" s="226" t="s">
        <v>9160</v>
      </c>
      <c r="D960" s="227" t="s">
        <v>9159</v>
      </c>
      <c r="E960" s="224" t="str">
        <f t="shared" si="81"/>
        <v>734243</v>
      </c>
      <c r="F960" s="405" t="s">
        <v>4863</v>
      </c>
      <c r="G960" s="220" t="s">
        <v>9158</v>
      </c>
      <c r="H960" s="223" t="s">
        <v>9157</v>
      </c>
      <c r="I960" s="223"/>
      <c r="J960" s="225">
        <v>1</v>
      </c>
      <c r="K960" s="302">
        <v>14000</v>
      </c>
      <c r="L960" s="232">
        <f t="shared" si="79"/>
        <v>15400.000000000002</v>
      </c>
      <c r="M960" s="351" t="s">
        <v>1434</v>
      </c>
      <c r="N960" s="229"/>
      <c r="O960" s="229"/>
      <c r="P960" s="245"/>
      <c r="Q960" s="312"/>
      <c r="R960" s="382"/>
      <c r="S960" s="242"/>
      <c r="T960" s="219"/>
      <c r="U960" s="303"/>
      <c r="V960" s="303"/>
      <c r="W960" s="303"/>
      <c r="X960" s="303"/>
      <c r="Y960" s="219"/>
      <c r="Z960" s="303"/>
      <c r="AA960" s="303"/>
      <c r="AB960" s="303"/>
      <c r="AC960" s="303"/>
      <c r="AD960" s="311"/>
      <c r="AE960" s="311"/>
      <c r="AF960" s="311"/>
      <c r="AG960" s="311"/>
      <c r="AH960" s="311"/>
      <c r="AJ960" s="286"/>
      <c r="AK960" s="213"/>
      <c r="AL960" s="311"/>
      <c r="AM960" s="311"/>
      <c r="AN960" s="311"/>
      <c r="AO960" s="311"/>
      <c r="AP960" s="229"/>
      <c r="AQ960" s="310"/>
      <c r="AR960" s="207"/>
      <c r="AS960" s="207"/>
      <c r="AT960" s="207"/>
      <c r="AU960" s="207"/>
      <c r="AV960" s="207"/>
      <c r="AW960" s="207"/>
      <c r="AX960" s="207"/>
      <c r="AY960" s="207"/>
      <c r="AZ960" s="207"/>
      <c r="BA960" s="207"/>
      <c r="BB960" s="207"/>
      <c r="BC960" s="207"/>
      <c r="BD960" s="207"/>
      <c r="BE960" s="207"/>
      <c r="BF960" s="207"/>
      <c r="BG960" s="300"/>
      <c r="BH960" s="300"/>
      <c r="BI960" s="299"/>
      <c r="BJ960" s="246"/>
      <c r="BK960" s="255"/>
      <c r="BL960" s="213"/>
      <c r="BM960" s="213"/>
      <c r="BN960" s="405"/>
      <c r="BO960" s="200"/>
      <c r="BY960" s="254"/>
      <c r="DN960" s="284"/>
      <c r="DO960" s="283"/>
      <c r="DP960" s="278"/>
      <c r="DQ960" s="282"/>
      <c r="DR960" s="281"/>
      <c r="DS960" s="280"/>
      <c r="DT960" s="279"/>
      <c r="DU960" s="278"/>
      <c r="DV960" s="194"/>
    </row>
    <row r="961" spans="1:126" ht="18.75">
      <c r="A961" s="405"/>
      <c r="B961" s="226" t="s">
        <v>9156</v>
      </c>
      <c r="C961" s="226" t="s">
        <v>9155</v>
      </c>
      <c r="D961" s="227" t="s">
        <v>9154</v>
      </c>
      <c r="E961" s="224" t="str">
        <f t="shared" si="81"/>
        <v>734250</v>
      </c>
      <c r="F961" s="405" t="s">
        <v>4863</v>
      </c>
      <c r="G961" s="220" t="s">
        <v>9153</v>
      </c>
      <c r="H961" s="223" t="s">
        <v>9148</v>
      </c>
      <c r="I961" s="223"/>
      <c r="J961" s="225">
        <v>1</v>
      </c>
      <c r="K961" s="302">
        <v>14000</v>
      </c>
      <c r="L961" s="232">
        <f t="shared" si="79"/>
        <v>15400.000000000002</v>
      </c>
      <c r="M961" s="351" t="s">
        <v>1434</v>
      </c>
      <c r="N961" s="229"/>
      <c r="O961" s="229"/>
      <c r="P961" s="245"/>
      <c r="Q961" s="312"/>
      <c r="R961" s="382"/>
      <c r="S961" s="242"/>
      <c r="T961" s="219"/>
      <c r="U961" s="303"/>
      <c r="V961" s="303"/>
      <c r="W961" s="303"/>
      <c r="X961" s="303"/>
      <c r="Y961" s="219"/>
      <c r="Z961" s="303"/>
      <c r="AA961" s="303"/>
      <c r="AB961" s="303"/>
      <c r="AC961" s="303"/>
      <c r="AD961" s="311"/>
      <c r="AE961" s="311"/>
      <c r="AF961" s="311"/>
      <c r="AG961" s="311"/>
      <c r="AH961" s="311"/>
      <c r="AJ961" s="286"/>
      <c r="AK961" s="213"/>
      <c r="AL961" s="311"/>
      <c r="AM961" s="311"/>
      <c r="AN961" s="311"/>
      <c r="AO961" s="311"/>
      <c r="AP961" s="229"/>
      <c r="AQ961" s="310"/>
      <c r="AR961" s="207"/>
      <c r="AS961" s="207"/>
      <c r="AT961" s="207"/>
      <c r="AU961" s="207"/>
      <c r="AV961" s="207"/>
      <c r="AW961" s="207"/>
      <c r="AX961" s="207"/>
      <c r="AY961" s="207"/>
      <c r="AZ961" s="207"/>
      <c r="BA961" s="207"/>
      <c r="BB961" s="207"/>
      <c r="BC961" s="207"/>
      <c r="BD961" s="207"/>
      <c r="BE961" s="207"/>
      <c r="BF961" s="207"/>
      <c r="BG961" s="300"/>
      <c r="BH961" s="300"/>
      <c r="BI961" s="299"/>
      <c r="BJ961" s="246"/>
      <c r="BK961" s="255"/>
      <c r="BL961" s="213"/>
      <c r="BM961" s="213"/>
      <c r="BN961" s="405"/>
      <c r="BO961" s="200"/>
      <c r="BY961" s="254"/>
      <c r="DN961" s="284"/>
      <c r="DO961" s="283"/>
      <c r="DP961" s="278"/>
      <c r="DQ961" s="282"/>
      <c r="DR961" s="281"/>
      <c r="DS961" s="280"/>
      <c r="DT961" s="279"/>
      <c r="DU961" s="278"/>
      <c r="DV961" s="194"/>
    </row>
    <row r="962" spans="1:126" ht="18.75">
      <c r="A962" s="405"/>
      <c r="B962" s="226" t="s">
        <v>9152</v>
      </c>
      <c r="C962" s="226" t="s">
        <v>9151</v>
      </c>
      <c r="D962" s="227" t="s">
        <v>9150</v>
      </c>
      <c r="E962" s="224" t="str">
        <f t="shared" si="81"/>
        <v>734267</v>
      </c>
      <c r="F962" s="405" t="s">
        <v>4863</v>
      </c>
      <c r="G962" s="220" t="s">
        <v>9149</v>
      </c>
      <c r="H962" s="223" t="s">
        <v>9148</v>
      </c>
      <c r="I962" s="223"/>
      <c r="J962" s="225">
        <v>1</v>
      </c>
      <c r="K962" s="302">
        <v>14000</v>
      </c>
      <c r="L962" s="232">
        <f t="shared" si="79"/>
        <v>15400.000000000002</v>
      </c>
      <c r="M962" s="351" t="s">
        <v>1434</v>
      </c>
      <c r="N962" s="229"/>
      <c r="O962" s="229"/>
      <c r="P962" s="245"/>
      <c r="Q962" s="312"/>
      <c r="R962" s="382"/>
      <c r="S962" s="242"/>
      <c r="T962" s="219"/>
      <c r="U962" s="303"/>
      <c r="V962" s="303"/>
      <c r="W962" s="303"/>
      <c r="X962" s="303"/>
      <c r="Y962" s="219"/>
      <c r="Z962" s="303"/>
      <c r="AA962" s="303"/>
      <c r="AB962" s="303"/>
      <c r="AC962" s="303"/>
      <c r="AD962" s="311"/>
      <c r="AE962" s="311"/>
      <c r="AF962" s="311"/>
      <c r="AG962" s="311"/>
      <c r="AH962" s="311"/>
      <c r="AJ962" s="286"/>
      <c r="AK962" s="213"/>
      <c r="AL962" s="311"/>
      <c r="AM962" s="311"/>
      <c r="AN962" s="311"/>
      <c r="AO962" s="311"/>
      <c r="AP962" s="229"/>
      <c r="AQ962" s="310"/>
      <c r="AR962" s="207"/>
      <c r="AS962" s="207"/>
      <c r="AT962" s="207"/>
      <c r="AU962" s="207"/>
      <c r="AV962" s="207"/>
      <c r="AW962" s="207"/>
      <c r="AX962" s="207"/>
      <c r="AY962" s="207"/>
      <c r="AZ962" s="207"/>
      <c r="BA962" s="207"/>
      <c r="BB962" s="207"/>
      <c r="BC962" s="207"/>
      <c r="BD962" s="207"/>
      <c r="BE962" s="207"/>
      <c r="BF962" s="207"/>
      <c r="BG962" s="300"/>
      <c r="BH962" s="300"/>
      <c r="BI962" s="299"/>
      <c r="BJ962" s="246"/>
      <c r="BK962" s="255"/>
      <c r="BL962" s="213"/>
      <c r="BM962" s="213"/>
      <c r="BN962" s="405"/>
      <c r="BO962" s="200"/>
      <c r="BY962" s="254"/>
      <c r="DN962" s="284"/>
      <c r="DO962" s="283"/>
      <c r="DP962" s="278"/>
      <c r="DQ962" s="282"/>
      <c r="DR962" s="281"/>
      <c r="DS962" s="280"/>
      <c r="DT962" s="279"/>
      <c r="DU962" s="278"/>
      <c r="DV962" s="194"/>
    </row>
    <row r="963" spans="1:126" ht="18.75">
      <c r="A963" s="405"/>
      <c r="B963" s="226" t="s">
        <v>9147</v>
      </c>
      <c r="C963" s="226" t="s">
        <v>9146</v>
      </c>
      <c r="D963" s="227" t="s">
        <v>9145</v>
      </c>
      <c r="E963" s="224" t="str">
        <f t="shared" si="81"/>
        <v>734274</v>
      </c>
      <c r="F963" s="405" t="s">
        <v>4863</v>
      </c>
      <c r="G963" s="220" t="s">
        <v>9144</v>
      </c>
      <c r="H963" s="223" t="s">
        <v>9143</v>
      </c>
      <c r="I963" s="223"/>
      <c r="J963" s="225">
        <v>1</v>
      </c>
      <c r="K963" s="302">
        <v>14000</v>
      </c>
      <c r="L963" s="232">
        <f t="shared" si="79"/>
        <v>15400.000000000002</v>
      </c>
      <c r="M963" s="351" t="s">
        <v>1434</v>
      </c>
      <c r="N963" s="229"/>
      <c r="O963" s="229"/>
      <c r="P963" s="245"/>
      <c r="Q963" s="312"/>
      <c r="R963" s="382"/>
      <c r="S963" s="242"/>
      <c r="T963" s="219"/>
      <c r="U963" s="303"/>
      <c r="V963" s="303"/>
      <c r="W963" s="303"/>
      <c r="X963" s="303"/>
      <c r="Y963" s="219"/>
      <c r="Z963" s="303"/>
      <c r="AA963" s="303"/>
      <c r="AB963" s="303"/>
      <c r="AC963" s="303"/>
      <c r="AD963" s="311"/>
      <c r="AE963" s="311"/>
      <c r="AF963" s="311"/>
      <c r="AG963" s="311"/>
      <c r="AH963" s="311"/>
      <c r="AJ963" s="286"/>
      <c r="AK963" s="213"/>
      <c r="AL963" s="311"/>
      <c r="AM963" s="311"/>
      <c r="AN963" s="311"/>
      <c r="AO963" s="311"/>
      <c r="AP963" s="229"/>
      <c r="AQ963" s="310"/>
      <c r="AR963" s="207"/>
      <c r="AS963" s="207"/>
      <c r="AT963" s="207"/>
      <c r="AU963" s="207"/>
      <c r="AV963" s="207"/>
      <c r="AW963" s="207"/>
      <c r="AX963" s="207"/>
      <c r="AY963" s="207"/>
      <c r="AZ963" s="207"/>
      <c r="BA963" s="207"/>
      <c r="BB963" s="207"/>
      <c r="BC963" s="207"/>
      <c r="BD963" s="207"/>
      <c r="BE963" s="207"/>
      <c r="BF963" s="207"/>
      <c r="BG963" s="300"/>
      <c r="BH963" s="300"/>
      <c r="BI963" s="299"/>
      <c r="BJ963" s="246"/>
      <c r="BK963" s="255"/>
      <c r="BL963" s="213"/>
      <c r="BM963" s="213"/>
      <c r="BN963" s="405"/>
      <c r="BO963" s="200"/>
      <c r="BY963" s="254"/>
      <c r="DN963" s="284"/>
      <c r="DO963" s="283"/>
      <c r="DP963" s="278"/>
      <c r="DQ963" s="282"/>
      <c r="DR963" s="281"/>
      <c r="DS963" s="280"/>
      <c r="DT963" s="279"/>
      <c r="DU963" s="278"/>
      <c r="DV963" s="194"/>
    </row>
    <row r="964" spans="1:126" ht="18.75">
      <c r="A964" s="405"/>
      <c r="B964" s="226" t="s">
        <v>9142</v>
      </c>
      <c r="C964" s="226" t="s">
        <v>9141</v>
      </c>
      <c r="D964" s="227" t="s">
        <v>9140</v>
      </c>
      <c r="E964" s="224" t="str">
        <f t="shared" si="81"/>
        <v>734281</v>
      </c>
      <c r="F964" s="405" t="s">
        <v>4863</v>
      </c>
      <c r="G964" s="220" t="s">
        <v>9139</v>
      </c>
      <c r="H964" s="223" t="s">
        <v>9125</v>
      </c>
      <c r="I964" s="223"/>
      <c r="J964" s="225">
        <v>1</v>
      </c>
      <c r="K964" s="302">
        <v>14000</v>
      </c>
      <c r="L964" s="232">
        <f t="shared" si="79"/>
        <v>15400.000000000002</v>
      </c>
      <c r="M964" s="351" t="s">
        <v>1434</v>
      </c>
      <c r="N964" s="229"/>
      <c r="O964" s="229"/>
      <c r="P964" s="245"/>
      <c r="Q964" s="312"/>
      <c r="R964" s="382"/>
      <c r="S964" s="242"/>
      <c r="T964" s="219"/>
      <c r="U964" s="303"/>
      <c r="V964" s="303"/>
      <c r="W964" s="303"/>
      <c r="X964" s="303"/>
      <c r="Y964" s="219"/>
      <c r="Z964" s="303"/>
      <c r="AA964" s="303"/>
      <c r="AB964" s="303"/>
      <c r="AC964" s="303"/>
      <c r="AD964" s="311"/>
      <c r="AE964" s="311"/>
      <c r="AF964" s="311"/>
      <c r="AG964" s="311"/>
      <c r="AH964" s="311"/>
      <c r="AJ964" s="286"/>
      <c r="AK964" s="213"/>
      <c r="AL964" s="311"/>
      <c r="AM964" s="311"/>
      <c r="AN964" s="311"/>
      <c r="AO964" s="311"/>
      <c r="AP964" s="229"/>
      <c r="AQ964" s="310"/>
      <c r="AR964" s="207"/>
      <c r="AS964" s="207"/>
      <c r="AT964" s="207"/>
      <c r="AU964" s="207"/>
      <c r="AV964" s="207"/>
      <c r="AW964" s="207"/>
      <c r="AX964" s="207"/>
      <c r="AY964" s="207"/>
      <c r="AZ964" s="207"/>
      <c r="BA964" s="207"/>
      <c r="BB964" s="207"/>
      <c r="BC964" s="207"/>
      <c r="BD964" s="207"/>
      <c r="BE964" s="207"/>
      <c r="BF964" s="207"/>
      <c r="BG964" s="300"/>
      <c r="BH964" s="300"/>
      <c r="BI964" s="299"/>
      <c r="BJ964" s="246"/>
      <c r="BK964" s="255"/>
      <c r="BL964" s="213"/>
      <c r="BM964" s="213"/>
      <c r="BN964" s="405"/>
      <c r="BO964" s="200"/>
      <c r="BY964" s="254"/>
      <c r="DN964" s="284"/>
      <c r="DO964" s="283"/>
      <c r="DP964" s="278"/>
      <c r="DQ964" s="282"/>
      <c r="DR964" s="281"/>
      <c r="DS964" s="280"/>
      <c r="DT964" s="279"/>
      <c r="DU964" s="278"/>
      <c r="DV964" s="194"/>
    </row>
    <row r="965" spans="1:126" ht="18.75">
      <c r="A965" s="405"/>
      <c r="B965" s="226" t="s">
        <v>9138</v>
      </c>
      <c r="C965" s="226" t="s">
        <v>9137</v>
      </c>
      <c r="D965" s="227" t="s">
        <v>9136</v>
      </c>
      <c r="E965" s="224" t="str">
        <f t="shared" si="81"/>
        <v>734298</v>
      </c>
      <c r="F965" s="405" t="s">
        <v>4863</v>
      </c>
      <c r="G965" s="220" t="s">
        <v>9135</v>
      </c>
      <c r="H965" s="223" t="s">
        <v>9134</v>
      </c>
      <c r="I965" s="223"/>
      <c r="J965" s="225">
        <v>1</v>
      </c>
      <c r="K965" s="302">
        <v>14000</v>
      </c>
      <c r="L965" s="232">
        <f t="shared" si="79"/>
        <v>15400.000000000002</v>
      </c>
      <c r="M965" s="351" t="s">
        <v>1434</v>
      </c>
      <c r="N965" s="229"/>
      <c r="O965" s="229"/>
      <c r="P965" s="245"/>
      <c r="Q965" s="312"/>
      <c r="R965" s="382"/>
      <c r="S965" s="242"/>
      <c r="T965" s="219"/>
      <c r="U965" s="303"/>
      <c r="V965" s="303"/>
      <c r="W965" s="303"/>
      <c r="X965" s="303"/>
      <c r="Y965" s="219"/>
      <c r="Z965" s="303"/>
      <c r="AA965" s="303"/>
      <c r="AB965" s="303"/>
      <c r="AC965" s="303"/>
      <c r="AD965" s="311"/>
      <c r="AE965" s="311"/>
      <c r="AF965" s="311"/>
      <c r="AG965" s="311"/>
      <c r="AH965" s="311"/>
      <c r="AJ965" s="286"/>
      <c r="AK965" s="213"/>
      <c r="AL965" s="311"/>
      <c r="AM965" s="311"/>
      <c r="AN965" s="311"/>
      <c r="AO965" s="311"/>
      <c r="AP965" s="229"/>
      <c r="AQ965" s="310"/>
      <c r="AR965" s="207"/>
      <c r="AS965" s="207"/>
      <c r="AT965" s="207"/>
      <c r="AU965" s="207"/>
      <c r="AV965" s="207"/>
      <c r="AW965" s="207"/>
      <c r="AX965" s="207"/>
      <c r="AY965" s="207"/>
      <c r="AZ965" s="207"/>
      <c r="BA965" s="207"/>
      <c r="BB965" s="207"/>
      <c r="BC965" s="207"/>
      <c r="BD965" s="207"/>
      <c r="BE965" s="207"/>
      <c r="BF965" s="207"/>
      <c r="BG965" s="300"/>
      <c r="BH965" s="300"/>
      <c r="BI965" s="299"/>
      <c r="BJ965" s="246"/>
      <c r="BK965" s="255"/>
      <c r="BL965" s="213"/>
      <c r="BM965" s="213"/>
      <c r="BN965" s="405"/>
      <c r="BO965" s="200"/>
      <c r="BY965" s="254"/>
      <c r="DN965" s="284"/>
      <c r="DO965" s="283"/>
      <c r="DP965" s="278"/>
      <c r="DQ965" s="282"/>
      <c r="DR965" s="281"/>
      <c r="DS965" s="280"/>
      <c r="DT965" s="279"/>
      <c r="DU965" s="278"/>
      <c r="DV965" s="194"/>
    </row>
    <row r="966" spans="1:126" ht="18.75">
      <c r="A966" s="405"/>
      <c r="B966" s="226" t="s">
        <v>9133</v>
      </c>
      <c r="C966" s="226" t="s">
        <v>9132</v>
      </c>
      <c r="D966" s="227" t="s">
        <v>9131</v>
      </c>
      <c r="E966" s="224" t="str">
        <f t="shared" si="81"/>
        <v>734304</v>
      </c>
      <c r="F966" s="405" t="s">
        <v>4863</v>
      </c>
      <c r="G966" s="220" t="s">
        <v>9130</v>
      </c>
      <c r="H966" s="223" t="s">
        <v>9125</v>
      </c>
      <c r="I966" s="223"/>
      <c r="J966" s="225">
        <v>1</v>
      </c>
      <c r="K966" s="302">
        <v>14000</v>
      </c>
      <c r="L966" s="232">
        <f t="shared" si="79"/>
        <v>15400.000000000002</v>
      </c>
      <c r="M966" s="351" t="s">
        <v>1434</v>
      </c>
      <c r="N966" s="229"/>
      <c r="O966" s="229"/>
      <c r="P966" s="245"/>
      <c r="Q966" s="312"/>
      <c r="R966" s="382"/>
      <c r="S966" s="242"/>
      <c r="T966" s="618"/>
      <c r="U966" s="303"/>
      <c r="V966" s="303"/>
      <c r="W966" s="303"/>
      <c r="X966" s="303"/>
      <c r="Y966" s="618"/>
      <c r="Z966" s="303"/>
      <c r="AA966" s="303"/>
      <c r="AB966" s="303"/>
      <c r="AC966" s="303"/>
      <c r="AD966" s="311"/>
      <c r="AE966" s="311"/>
      <c r="AF966" s="311"/>
      <c r="AG966" s="311"/>
      <c r="AH966" s="311"/>
      <c r="AJ966" s="286"/>
      <c r="AK966" s="213"/>
      <c r="AL966" s="311"/>
      <c r="AM966" s="311"/>
      <c r="AN966" s="311"/>
      <c r="AO966" s="311"/>
      <c r="AP966" s="229"/>
      <c r="AQ966" s="310"/>
      <c r="AR966" s="207"/>
      <c r="AS966" s="207"/>
      <c r="AT966" s="207"/>
      <c r="AU966" s="207"/>
      <c r="AV966" s="207"/>
      <c r="AW966" s="207"/>
      <c r="AX966" s="207"/>
      <c r="AY966" s="207"/>
      <c r="AZ966" s="207"/>
      <c r="BA966" s="207"/>
      <c r="BB966" s="207"/>
      <c r="BC966" s="207"/>
      <c r="BD966" s="207"/>
      <c r="BE966" s="207"/>
      <c r="BF966" s="207"/>
      <c r="BG966" s="300"/>
      <c r="BH966" s="300"/>
      <c r="BI966" s="299"/>
      <c r="BJ966" s="246"/>
      <c r="BK966" s="255"/>
      <c r="BL966" s="213"/>
      <c r="BM966" s="213"/>
      <c r="BN966" s="405"/>
      <c r="BO966" s="200"/>
      <c r="BY966" s="254"/>
      <c r="DN966" s="284"/>
      <c r="DO966" s="283"/>
      <c r="DP966" s="278"/>
      <c r="DQ966" s="282"/>
      <c r="DR966" s="281"/>
      <c r="DS966" s="280"/>
      <c r="DT966" s="279"/>
      <c r="DU966" s="278"/>
      <c r="DV966" s="194"/>
    </row>
    <row r="967" spans="1:126" ht="18.75">
      <c r="A967" s="405"/>
      <c r="B967" s="226" t="s">
        <v>9129</v>
      </c>
      <c r="C967" s="226" t="s">
        <v>9128</v>
      </c>
      <c r="D967" s="227" t="s">
        <v>9127</v>
      </c>
      <c r="E967" s="224" t="str">
        <f t="shared" si="81"/>
        <v>734311</v>
      </c>
      <c r="F967" s="405" t="s">
        <v>4863</v>
      </c>
      <c r="G967" s="220" t="s">
        <v>9126</v>
      </c>
      <c r="H967" s="223" t="s">
        <v>9125</v>
      </c>
      <c r="I967" s="223"/>
      <c r="J967" s="225">
        <v>1</v>
      </c>
      <c r="K967" s="302">
        <v>14000</v>
      </c>
      <c r="L967" s="232">
        <f t="shared" si="79"/>
        <v>15400.000000000002</v>
      </c>
      <c r="M967" s="351" t="s">
        <v>1434</v>
      </c>
      <c r="N967" s="229"/>
      <c r="O967" s="229"/>
      <c r="P967" s="245"/>
      <c r="Q967" s="312"/>
      <c r="R967" s="382"/>
      <c r="S967" s="242"/>
      <c r="T967" s="618"/>
      <c r="U967" s="303"/>
      <c r="V967" s="303"/>
      <c r="W967" s="303"/>
      <c r="X967" s="303"/>
      <c r="Y967" s="618"/>
      <c r="Z967" s="303"/>
      <c r="AA967" s="303"/>
      <c r="AB967" s="303"/>
      <c r="AC967" s="303"/>
      <c r="AD967" s="311"/>
      <c r="AE967" s="311"/>
      <c r="AF967" s="311"/>
      <c r="AG967" s="311"/>
      <c r="AH967" s="311"/>
      <c r="AJ967" s="286"/>
      <c r="AK967" s="213"/>
      <c r="AL967" s="311"/>
      <c r="AM967" s="311"/>
      <c r="AN967" s="311"/>
      <c r="AO967" s="311"/>
      <c r="AP967" s="229"/>
      <c r="AQ967" s="310"/>
      <c r="AR967" s="207"/>
      <c r="AS967" s="207"/>
      <c r="AT967" s="207"/>
      <c r="AU967" s="207"/>
      <c r="AV967" s="207"/>
      <c r="AW967" s="207"/>
      <c r="AX967" s="207"/>
      <c r="AY967" s="207"/>
      <c r="AZ967" s="207"/>
      <c r="BA967" s="207"/>
      <c r="BB967" s="207"/>
      <c r="BC967" s="207"/>
      <c r="BD967" s="207"/>
      <c r="BE967" s="207"/>
      <c r="BF967" s="207"/>
      <c r="BG967" s="300"/>
      <c r="BH967" s="300"/>
      <c r="BI967" s="299"/>
      <c r="BJ967" s="246"/>
      <c r="BK967" s="255"/>
      <c r="BL967" s="213"/>
      <c r="BM967" s="213"/>
      <c r="BN967" s="405"/>
      <c r="BO967" s="200"/>
      <c r="BY967" s="254"/>
      <c r="DN967" s="284"/>
      <c r="DO967" s="283"/>
      <c r="DP967" s="278"/>
      <c r="DQ967" s="282"/>
      <c r="DR967" s="281"/>
      <c r="DS967" s="280"/>
      <c r="DT967" s="279"/>
      <c r="DU967" s="278"/>
      <c r="DV967" s="194"/>
    </row>
    <row r="968" spans="1:126" ht="18.75">
      <c r="A968" s="405"/>
      <c r="B968" s="226" t="s">
        <v>9124</v>
      </c>
      <c r="C968" s="226" t="s">
        <v>9123</v>
      </c>
      <c r="D968" s="227" t="s">
        <v>9122</v>
      </c>
      <c r="E968" s="224" t="str">
        <f t="shared" si="81"/>
        <v>734328</v>
      </c>
      <c r="F968" s="405" t="s">
        <v>4863</v>
      </c>
      <c r="G968" s="220" t="s">
        <v>9121</v>
      </c>
      <c r="H968" s="223" t="s">
        <v>9120</v>
      </c>
      <c r="I968" s="223"/>
      <c r="J968" s="225">
        <v>1</v>
      </c>
      <c r="K968" s="302">
        <v>14000</v>
      </c>
      <c r="L968" s="232">
        <f t="shared" si="79"/>
        <v>15400.000000000002</v>
      </c>
      <c r="M968" s="351" t="s">
        <v>1434</v>
      </c>
      <c r="N968" s="229"/>
      <c r="O968" s="229"/>
      <c r="P968" s="245"/>
      <c r="Q968" s="312"/>
      <c r="R968" s="382"/>
      <c r="S968" s="242"/>
      <c r="T968" s="618"/>
      <c r="U968" s="303"/>
      <c r="V968" s="303"/>
      <c r="W968" s="303"/>
      <c r="X968" s="303"/>
      <c r="Y968" s="618"/>
      <c r="Z968" s="303"/>
      <c r="AA968" s="303"/>
      <c r="AB968" s="303"/>
      <c r="AC968" s="303"/>
      <c r="AD968" s="311"/>
      <c r="AE968" s="311"/>
      <c r="AF968" s="311"/>
      <c r="AG968" s="311"/>
      <c r="AH968" s="311"/>
      <c r="AJ968" s="286"/>
      <c r="AK968" s="213"/>
      <c r="AL968" s="311"/>
      <c r="AM968" s="311"/>
      <c r="AN968" s="311"/>
      <c r="AO968" s="311"/>
      <c r="AP968" s="229"/>
      <c r="AQ968" s="310"/>
      <c r="AR968" s="207"/>
      <c r="AS968" s="207"/>
      <c r="AT968" s="207"/>
      <c r="AU968" s="207"/>
      <c r="AV968" s="207"/>
      <c r="AW968" s="207"/>
      <c r="AX968" s="207"/>
      <c r="AY968" s="207"/>
      <c r="AZ968" s="207"/>
      <c r="BA968" s="207"/>
      <c r="BB968" s="207"/>
      <c r="BC968" s="207"/>
      <c r="BD968" s="207"/>
      <c r="BE968" s="207"/>
      <c r="BF968" s="207"/>
      <c r="BG968" s="300"/>
      <c r="BH968" s="300"/>
      <c r="BI968" s="299"/>
      <c r="BJ968" s="246"/>
      <c r="BK968" s="255"/>
      <c r="BL968" s="213"/>
      <c r="BM968" s="213"/>
      <c r="BN968" s="405"/>
      <c r="BO968" s="200"/>
      <c r="BY968" s="254"/>
      <c r="DN968" s="284"/>
      <c r="DO968" s="283"/>
      <c r="DP968" s="278"/>
      <c r="DQ968" s="282"/>
      <c r="DR968" s="281"/>
      <c r="DS968" s="280"/>
      <c r="DT968" s="279"/>
      <c r="DU968" s="278"/>
      <c r="DV968" s="194"/>
    </row>
    <row r="969" spans="1:126" ht="19.5">
      <c r="A969" s="405"/>
      <c r="B969" s="226" t="s">
        <v>9119</v>
      </c>
      <c r="C969" s="226" t="s">
        <v>9118</v>
      </c>
      <c r="D969" s="227" t="s">
        <v>9117</v>
      </c>
      <c r="E969" s="224" t="str">
        <f t="shared" si="81"/>
        <v>734335</v>
      </c>
      <c r="F969" s="405" t="s">
        <v>4863</v>
      </c>
      <c r="G969" s="220" t="s">
        <v>8054</v>
      </c>
      <c r="H969" s="223" t="s">
        <v>8053</v>
      </c>
      <c r="I969" s="223"/>
      <c r="J969" s="225">
        <v>1</v>
      </c>
      <c r="K969" s="302">
        <v>14000</v>
      </c>
      <c r="L969" s="232">
        <f t="shared" si="79"/>
        <v>15400.000000000002</v>
      </c>
      <c r="M969" s="351" t="s">
        <v>1434</v>
      </c>
      <c r="N969" s="624"/>
      <c r="O969" s="229" t="s">
        <v>8295</v>
      </c>
      <c r="P969" s="245"/>
      <c r="Q969" s="312"/>
      <c r="R969" s="382"/>
      <c r="S969" s="242"/>
      <c r="T969" s="618"/>
      <c r="U969" s="303"/>
      <c r="V969" s="303"/>
      <c r="W969" s="303"/>
      <c r="X969" s="303"/>
      <c r="Y969" s="618"/>
      <c r="Z969" s="303"/>
      <c r="AA969" s="303"/>
      <c r="AB969" s="303"/>
      <c r="AC969" s="303"/>
      <c r="AD969" s="311"/>
      <c r="AE969" s="311"/>
      <c r="AF969" s="311"/>
      <c r="AG969" s="311"/>
      <c r="AH969" s="311"/>
      <c r="AJ969" s="286"/>
      <c r="AK969" s="213"/>
      <c r="AL969" s="311"/>
      <c r="AM969" s="311"/>
      <c r="AN969" s="311"/>
      <c r="AO969" s="311"/>
      <c r="AP969" s="229"/>
      <c r="AQ969" s="310"/>
      <c r="AR969" s="207"/>
      <c r="AS969" s="207"/>
      <c r="AT969" s="207"/>
      <c r="AU969" s="207"/>
      <c r="AV969" s="207"/>
      <c r="AW969" s="207"/>
      <c r="AX969" s="207"/>
      <c r="AY969" s="207"/>
      <c r="AZ969" s="207"/>
      <c r="BA969" s="207"/>
      <c r="BB969" s="207"/>
      <c r="BC969" s="207"/>
      <c r="BD969" s="207"/>
      <c r="BE969" s="207"/>
      <c r="BF969" s="207"/>
      <c r="BG969" s="300"/>
      <c r="BH969" s="300"/>
      <c r="BI969" s="299"/>
      <c r="BJ969" s="246"/>
      <c r="BK969" s="623"/>
      <c r="BL969" s="213"/>
      <c r="BM969" s="213"/>
      <c r="BN969" s="405"/>
      <c r="BO969" s="200"/>
      <c r="BY969" s="254"/>
      <c r="DN969" s="284"/>
      <c r="DO969" s="283"/>
      <c r="DP969" s="278"/>
      <c r="DQ969" s="282"/>
      <c r="DR969" s="281"/>
      <c r="DS969" s="280"/>
      <c r="DT969" s="279"/>
      <c r="DU969" s="278"/>
      <c r="DV969" s="194"/>
    </row>
    <row r="970" spans="1:126" ht="18.75">
      <c r="A970" s="405"/>
      <c r="B970" s="226" t="s">
        <v>9116</v>
      </c>
      <c r="C970" s="226" t="s">
        <v>9115</v>
      </c>
      <c r="D970" s="225" t="s">
        <v>9114</v>
      </c>
      <c r="E970" s="224" t="str">
        <f t="shared" si="81"/>
        <v>734342</v>
      </c>
      <c r="F970" s="405" t="s">
        <v>4863</v>
      </c>
      <c r="G970" s="220" t="s">
        <v>9113</v>
      </c>
      <c r="H970" s="223" t="s">
        <v>9092</v>
      </c>
      <c r="I970" s="223"/>
      <c r="J970" s="225">
        <v>1</v>
      </c>
      <c r="K970" s="302">
        <v>14000</v>
      </c>
      <c r="L970" s="232">
        <f t="shared" si="79"/>
        <v>15400.000000000002</v>
      </c>
      <c r="M970" s="351" t="s">
        <v>1434</v>
      </c>
      <c r="N970" s="229"/>
      <c r="O970" s="229"/>
      <c r="P970" s="245"/>
      <c r="Q970" s="312"/>
      <c r="R970" s="382"/>
      <c r="S970" s="242"/>
      <c r="T970" s="618"/>
      <c r="U970" s="303"/>
      <c r="V970" s="303"/>
      <c r="W970" s="303"/>
      <c r="X970" s="303"/>
      <c r="Y970" s="618"/>
      <c r="Z970" s="303"/>
      <c r="AA970" s="303"/>
      <c r="AB970" s="303"/>
      <c r="AC970" s="303"/>
      <c r="AD970" s="311"/>
      <c r="AE970" s="311"/>
      <c r="AF970" s="311"/>
      <c r="AG970" s="311"/>
      <c r="AH970" s="311"/>
      <c r="AJ970" s="286"/>
      <c r="AK970" s="213"/>
      <c r="AL970" s="311"/>
      <c r="AM970" s="311"/>
      <c r="AN970" s="311"/>
      <c r="AO970" s="311"/>
      <c r="AP970" s="229"/>
      <c r="AQ970" s="310"/>
      <c r="AR970" s="207"/>
      <c r="AS970" s="207"/>
      <c r="AT970" s="207"/>
      <c r="AU970" s="207"/>
      <c r="AV970" s="207"/>
      <c r="AW970" s="207"/>
      <c r="AX970" s="207"/>
      <c r="AY970" s="207"/>
      <c r="AZ970" s="207"/>
      <c r="BA970" s="207"/>
      <c r="BB970" s="207"/>
      <c r="BC970" s="207"/>
      <c r="BD970" s="207"/>
      <c r="BE970" s="207"/>
      <c r="BF970" s="207"/>
      <c r="BG970" s="300"/>
      <c r="BH970" s="300"/>
      <c r="BI970" s="299"/>
      <c r="BJ970" s="246"/>
      <c r="BK970" s="255"/>
      <c r="BL970" s="213"/>
      <c r="BM970" s="213"/>
      <c r="BN970" s="405"/>
      <c r="BO970" s="200"/>
      <c r="BY970" s="254"/>
      <c r="DN970" s="284"/>
      <c r="DO970" s="283"/>
      <c r="DP970" s="278"/>
      <c r="DQ970" s="282"/>
      <c r="DR970" s="281"/>
      <c r="DS970" s="280"/>
      <c r="DT970" s="279"/>
      <c r="DU970" s="278"/>
      <c r="DV970" s="194"/>
    </row>
    <row r="971" spans="1:126" ht="18.75">
      <c r="A971" s="405"/>
      <c r="B971" s="226" t="s">
        <v>9112</v>
      </c>
      <c r="C971" s="226" t="s">
        <v>9111</v>
      </c>
      <c r="D971" s="225" t="s">
        <v>9110</v>
      </c>
      <c r="E971" s="224" t="str">
        <f t="shared" si="81"/>
        <v>734359</v>
      </c>
      <c r="F971" s="405" t="s">
        <v>4863</v>
      </c>
      <c r="G971" s="220" t="s">
        <v>9109</v>
      </c>
      <c r="H971" s="223" t="s">
        <v>9092</v>
      </c>
      <c r="I971" s="223"/>
      <c r="J971" s="225">
        <v>1</v>
      </c>
      <c r="K971" s="302">
        <v>14000</v>
      </c>
      <c r="L971" s="232">
        <f t="shared" si="79"/>
        <v>15400.000000000002</v>
      </c>
      <c r="M971" s="351" t="s">
        <v>1434</v>
      </c>
      <c r="N971" s="229"/>
      <c r="O971" s="229"/>
      <c r="P971" s="245"/>
      <c r="Q971" s="312"/>
      <c r="R971" s="382"/>
      <c r="S971" s="242"/>
      <c r="T971" s="618"/>
      <c r="U971" s="303"/>
      <c r="V971" s="303"/>
      <c r="W971" s="303"/>
      <c r="X971" s="303"/>
      <c r="Y971" s="618"/>
      <c r="Z971" s="303"/>
      <c r="AA971" s="303"/>
      <c r="AB971" s="303"/>
      <c r="AC971" s="303"/>
      <c r="AD971" s="311"/>
      <c r="AE971" s="311"/>
      <c r="AF971" s="311"/>
      <c r="AG971" s="311"/>
      <c r="AH971" s="311"/>
      <c r="AJ971" s="286"/>
      <c r="AK971" s="213"/>
      <c r="AL971" s="311"/>
      <c r="AM971" s="311"/>
      <c r="AN971" s="311"/>
      <c r="AO971" s="311"/>
      <c r="AP971" s="229"/>
      <c r="AQ971" s="310"/>
      <c r="AR971" s="207"/>
      <c r="AS971" s="207"/>
      <c r="AT971" s="207"/>
      <c r="AU971" s="207"/>
      <c r="AV971" s="207"/>
      <c r="AW971" s="207"/>
      <c r="AX971" s="207"/>
      <c r="AY971" s="207"/>
      <c r="AZ971" s="207"/>
      <c r="BA971" s="207"/>
      <c r="BB971" s="207"/>
      <c r="BC971" s="207"/>
      <c r="BD971" s="207"/>
      <c r="BE971" s="207"/>
      <c r="BF971" s="207"/>
      <c r="BG971" s="300"/>
      <c r="BH971" s="300"/>
      <c r="BI971" s="299"/>
      <c r="BJ971" s="246"/>
      <c r="BK971" s="255"/>
      <c r="BL971" s="213"/>
      <c r="BM971" s="213"/>
      <c r="BN971" s="405"/>
      <c r="BO971" s="200"/>
      <c r="BY971" s="254"/>
      <c r="DN971" s="284"/>
      <c r="DO971" s="283"/>
      <c r="DP971" s="278"/>
      <c r="DQ971" s="282"/>
      <c r="DR971" s="281"/>
      <c r="DS971" s="280"/>
      <c r="DT971" s="279"/>
      <c r="DU971" s="278"/>
      <c r="DV971" s="194"/>
    </row>
    <row r="972" spans="1:126" ht="18.75">
      <c r="A972" s="405"/>
      <c r="B972" s="226" t="s">
        <v>9108</v>
      </c>
      <c r="C972" s="226" t="s">
        <v>9107</v>
      </c>
      <c r="D972" s="225" t="s">
        <v>9106</v>
      </c>
      <c r="E972" s="224" t="str">
        <f t="shared" si="81"/>
        <v>734366</v>
      </c>
      <c r="F972" s="405" t="s">
        <v>4863</v>
      </c>
      <c r="G972" s="220" t="s">
        <v>9105</v>
      </c>
      <c r="H972" s="223" t="s">
        <v>9092</v>
      </c>
      <c r="I972" s="223"/>
      <c r="J972" s="225">
        <v>1</v>
      </c>
      <c r="K972" s="302">
        <v>14000</v>
      </c>
      <c r="L972" s="232">
        <f t="shared" si="79"/>
        <v>15400.000000000002</v>
      </c>
      <c r="M972" s="351" t="s">
        <v>1434</v>
      </c>
      <c r="N972" s="229"/>
      <c r="O972" s="229"/>
      <c r="P972" s="245"/>
      <c r="Q972" s="312"/>
      <c r="R972" s="382"/>
      <c r="S972" s="242"/>
      <c r="T972" s="219"/>
      <c r="U972" s="303"/>
      <c r="V972" s="303"/>
      <c r="W972" s="303"/>
      <c r="X972" s="303"/>
      <c r="Y972" s="219"/>
      <c r="Z972" s="303"/>
      <c r="AA972" s="303"/>
      <c r="AB972" s="303"/>
      <c r="AC972" s="303"/>
      <c r="AD972" s="311"/>
      <c r="AE972" s="311"/>
      <c r="AF972" s="311"/>
      <c r="AG972" s="311"/>
      <c r="AH972" s="311"/>
      <c r="AJ972" s="286"/>
      <c r="AK972" s="213"/>
      <c r="AL972" s="311"/>
      <c r="AM972" s="311"/>
      <c r="AN972" s="311"/>
      <c r="AO972" s="311"/>
      <c r="AP972" s="229"/>
      <c r="AQ972" s="310"/>
      <c r="AR972" s="207"/>
      <c r="AS972" s="207"/>
      <c r="AT972" s="207"/>
      <c r="AU972" s="207"/>
      <c r="AV972" s="207"/>
      <c r="AW972" s="207"/>
      <c r="AX972" s="207"/>
      <c r="AY972" s="207"/>
      <c r="AZ972" s="207"/>
      <c r="BA972" s="207"/>
      <c r="BB972" s="207"/>
      <c r="BC972" s="207"/>
      <c r="BD972" s="207"/>
      <c r="BE972" s="207"/>
      <c r="BF972" s="207"/>
      <c r="BG972" s="300"/>
      <c r="BH972" s="300"/>
      <c r="BI972" s="299"/>
      <c r="BJ972" s="246"/>
      <c r="BK972" s="255"/>
      <c r="BL972" s="213"/>
      <c r="BM972" s="213"/>
      <c r="BN972" s="405"/>
      <c r="BO972" s="200"/>
      <c r="BY972" s="254"/>
      <c r="DN972" s="284"/>
      <c r="DO972" s="283"/>
      <c r="DP972" s="278"/>
      <c r="DQ972" s="282"/>
      <c r="DR972" s="281"/>
      <c r="DS972" s="280"/>
      <c r="DT972" s="279"/>
      <c r="DU972" s="278"/>
      <c r="DV972" s="194"/>
    </row>
    <row r="973" spans="1:126" ht="18.75">
      <c r="A973" s="405"/>
      <c r="B973" s="226" t="s">
        <v>9104</v>
      </c>
      <c r="C973" s="226" t="s">
        <v>9103</v>
      </c>
      <c r="D973" s="225" t="s">
        <v>9102</v>
      </c>
      <c r="E973" s="224" t="str">
        <f t="shared" si="81"/>
        <v>734373</v>
      </c>
      <c r="F973" s="405" t="s">
        <v>4863</v>
      </c>
      <c r="G973" s="220" t="s">
        <v>9101</v>
      </c>
      <c r="H973" s="223" t="s">
        <v>9092</v>
      </c>
      <c r="I973" s="223"/>
      <c r="J973" s="225">
        <v>1</v>
      </c>
      <c r="K973" s="302">
        <v>14000</v>
      </c>
      <c r="L973" s="232">
        <f t="shared" si="79"/>
        <v>15400.000000000002</v>
      </c>
      <c r="M973" s="351" t="s">
        <v>1434</v>
      </c>
      <c r="N973" s="229"/>
      <c r="O973" s="229"/>
      <c r="P973" s="245"/>
      <c r="Q973" s="312"/>
      <c r="R973" s="382"/>
      <c r="S973" s="242"/>
      <c r="T973" s="219"/>
      <c r="U973" s="303"/>
      <c r="V973" s="303"/>
      <c r="W973" s="303"/>
      <c r="X973" s="303"/>
      <c r="Y973" s="219"/>
      <c r="Z973" s="303"/>
      <c r="AA973" s="303"/>
      <c r="AB973" s="303"/>
      <c r="AC973" s="303"/>
      <c r="AD973" s="311"/>
      <c r="AE973" s="311"/>
      <c r="AF973" s="311"/>
      <c r="AG973" s="311"/>
      <c r="AH973" s="311"/>
      <c r="AJ973" s="286"/>
      <c r="AK973" s="213"/>
      <c r="AL973" s="311"/>
      <c r="AM973" s="311"/>
      <c r="AN973" s="311"/>
      <c r="AO973" s="311"/>
      <c r="AP973" s="229"/>
      <c r="AQ973" s="310"/>
      <c r="AR973" s="207"/>
      <c r="AS973" s="207"/>
      <c r="AT973" s="207"/>
      <c r="AU973" s="207"/>
      <c r="AV973" s="207"/>
      <c r="AW973" s="207"/>
      <c r="AX973" s="207"/>
      <c r="AY973" s="207"/>
      <c r="AZ973" s="207"/>
      <c r="BA973" s="207"/>
      <c r="BB973" s="207"/>
      <c r="BC973" s="207"/>
      <c r="BD973" s="207"/>
      <c r="BE973" s="207"/>
      <c r="BF973" s="207"/>
      <c r="BG973" s="300"/>
      <c r="BH973" s="300"/>
      <c r="BI973" s="299"/>
      <c r="BJ973" s="246"/>
      <c r="BK973" s="255"/>
      <c r="BL973" s="213"/>
      <c r="BM973" s="213"/>
      <c r="BN973" s="405"/>
      <c r="BO973" s="200"/>
      <c r="BY973" s="254"/>
      <c r="DN973" s="284"/>
      <c r="DO973" s="283"/>
      <c r="DP973" s="278"/>
      <c r="DQ973" s="282"/>
      <c r="DR973" s="281"/>
      <c r="DS973" s="280"/>
      <c r="DT973" s="279"/>
      <c r="DU973" s="278"/>
      <c r="DV973" s="194"/>
    </row>
    <row r="974" spans="1:126" ht="18.75">
      <c r="A974" s="405"/>
      <c r="B974" s="226" t="s">
        <v>9100</v>
      </c>
      <c r="C974" s="226" t="s">
        <v>9099</v>
      </c>
      <c r="D974" s="225" t="s">
        <v>9098</v>
      </c>
      <c r="E974" s="224" t="str">
        <f t="shared" si="81"/>
        <v>734380</v>
      </c>
      <c r="F974" s="405" t="s">
        <v>4863</v>
      </c>
      <c r="G974" s="220" t="s">
        <v>9097</v>
      </c>
      <c r="H974" s="223" t="s">
        <v>9092</v>
      </c>
      <c r="I974" s="223"/>
      <c r="J974" s="225">
        <v>1</v>
      </c>
      <c r="K974" s="302">
        <v>14000</v>
      </c>
      <c r="L974" s="232">
        <f t="shared" si="79"/>
        <v>15400.000000000002</v>
      </c>
      <c r="M974" s="351" t="s">
        <v>1434</v>
      </c>
      <c r="N974" s="229"/>
      <c r="O974" s="229"/>
      <c r="P974" s="245"/>
      <c r="Q974" s="312"/>
      <c r="R974" s="382"/>
      <c r="S974" s="242"/>
      <c r="T974" s="219"/>
      <c r="U974" s="303"/>
      <c r="V974" s="303"/>
      <c r="W974" s="303"/>
      <c r="X974" s="303"/>
      <c r="Y974" s="219"/>
      <c r="Z974" s="303"/>
      <c r="AA974" s="303"/>
      <c r="AB974" s="303"/>
      <c r="AC974" s="303"/>
      <c r="AD974" s="311"/>
      <c r="AE974" s="311"/>
      <c r="AF974" s="311"/>
      <c r="AG974" s="311"/>
      <c r="AH974" s="311"/>
      <c r="AJ974" s="286"/>
      <c r="AK974" s="213"/>
      <c r="AL974" s="311"/>
      <c r="AM974" s="311"/>
      <c r="AN974" s="311"/>
      <c r="AO974" s="311"/>
      <c r="AP974" s="229"/>
      <c r="AQ974" s="310"/>
      <c r="AR974" s="207"/>
      <c r="AS974" s="207"/>
      <c r="AT974" s="207"/>
      <c r="AU974" s="207"/>
      <c r="AV974" s="207"/>
      <c r="AW974" s="207"/>
      <c r="AX974" s="207"/>
      <c r="AY974" s="207"/>
      <c r="AZ974" s="207"/>
      <c r="BA974" s="207"/>
      <c r="BB974" s="207"/>
      <c r="BC974" s="207"/>
      <c r="BD974" s="207"/>
      <c r="BE974" s="207"/>
      <c r="BF974" s="207"/>
      <c r="BG974" s="300"/>
      <c r="BH974" s="300"/>
      <c r="BI974" s="299"/>
      <c r="BJ974" s="246"/>
      <c r="BK974" s="255"/>
      <c r="BL974" s="213"/>
      <c r="BM974" s="213"/>
      <c r="BN974" s="405"/>
      <c r="BO974" s="200"/>
      <c r="BY974" s="254"/>
      <c r="DN974" s="284"/>
      <c r="DO974" s="283"/>
      <c r="DP974" s="278"/>
      <c r="DQ974" s="282"/>
      <c r="DR974" s="281"/>
      <c r="DS974" s="280"/>
      <c r="DT974" s="279"/>
      <c r="DU974" s="278"/>
      <c r="DV974" s="194"/>
    </row>
    <row r="975" spans="1:126" ht="18.75">
      <c r="A975" s="405"/>
      <c r="B975" s="226" t="s">
        <v>9096</v>
      </c>
      <c r="C975" s="226" t="s">
        <v>9095</v>
      </c>
      <c r="D975" s="225" t="s">
        <v>9094</v>
      </c>
      <c r="E975" s="224" t="str">
        <f t="shared" si="81"/>
        <v>734397</v>
      </c>
      <c r="F975" s="405" t="s">
        <v>4863</v>
      </c>
      <c r="G975" s="220" t="s">
        <v>9093</v>
      </c>
      <c r="H975" s="223" t="s">
        <v>9092</v>
      </c>
      <c r="I975" s="223"/>
      <c r="J975" s="225">
        <v>1</v>
      </c>
      <c r="K975" s="302">
        <v>14000</v>
      </c>
      <c r="L975" s="232">
        <f t="shared" si="79"/>
        <v>15400.000000000002</v>
      </c>
      <c r="M975" s="351" t="s">
        <v>1434</v>
      </c>
      <c r="N975" s="229"/>
      <c r="O975" s="229"/>
      <c r="P975" s="245"/>
      <c r="Q975" s="312"/>
      <c r="R975" s="382"/>
      <c r="S975" s="242"/>
      <c r="T975" s="219"/>
      <c r="U975" s="303"/>
      <c r="V975" s="303"/>
      <c r="W975" s="303"/>
      <c r="X975" s="303"/>
      <c r="Y975" s="219"/>
      <c r="Z975" s="303"/>
      <c r="AA975" s="303"/>
      <c r="AB975" s="303"/>
      <c r="AC975" s="303"/>
      <c r="AD975" s="311"/>
      <c r="AE975" s="311"/>
      <c r="AF975" s="311"/>
      <c r="AG975" s="311"/>
      <c r="AH975" s="311"/>
      <c r="AJ975" s="286"/>
      <c r="AK975" s="213"/>
      <c r="AL975" s="311"/>
      <c r="AM975" s="311"/>
      <c r="AN975" s="311"/>
      <c r="AO975" s="311"/>
      <c r="AP975" s="229"/>
      <c r="AQ975" s="310"/>
      <c r="AR975" s="207"/>
      <c r="AS975" s="207"/>
      <c r="AT975" s="207"/>
      <c r="AU975" s="207"/>
      <c r="AV975" s="207"/>
      <c r="AW975" s="207"/>
      <c r="AX975" s="207"/>
      <c r="AY975" s="207"/>
      <c r="AZ975" s="207"/>
      <c r="BA975" s="207"/>
      <c r="BB975" s="207"/>
      <c r="BC975" s="207"/>
      <c r="BD975" s="207"/>
      <c r="BE975" s="207"/>
      <c r="BF975" s="207"/>
      <c r="BG975" s="300"/>
      <c r="BH975" s="300"/>
      <c r="BI975" s="299"/>
      <c r="BJ975" s="246"/>
      <c r="BK975" s="255"/>
      <c r="BL975" s="213"/>
      <c r="BM975" s="213"/>
      <c r="BN975" s="405"/>
      <c r="BO975" s="200"/>
      <c r="BY975" s="254"/>
      <c r="DN975" s="284"/>
      <c r="DO975" s="283"/>
      <c r="DP975" s="278"/>
      <c r="DQ975" s="282"/>
      <c r="DR975" s="281"/>
      <c r="DS975" s="280"/>
      <c r="DT975" s="279"/>
      <c r="DU975" s="278"/>
      <c r="DV975" s="194"/>
    </row>
    <row r="976" spans="1:126" ht="18.75">
      <c r="A976" s="405"/>
      <c r="B976" s="226" t="s">
        <v>9091</v>
      </c>
      <c r="C976" s="226" t="s">
        <v>9090</v>
      </c>
      <c r="D976" s="225" t="s">
        <v>9089</v>
      </c>
      <c r="E976" s="224" t="str">
        <f t="shared" si="81"/>
        <v>734403</v>
      </c>
      <c r="F976" s="405" t="s">
        <v>4863</v>
      </c>
      <c r="G976" s="220" t="s">
        <v>9088</v>
      </c>
      <c r="H976" s="223" t="s">
        <v>9087</v>
      </c>
      <c r="I976" s="223"/>
      <c r="J976" s="225">
        <v>1</v>
      </c>
      <c r="K976" s="302">
        <v>14000</v>
      </c>
      <c r="L976" s="232">
        <f t="shared" ref="L976:L1039" si="82">K976*1.1</f>
        <v>15400.000000000002</v>
      </c>
      <c r="M976" s="351" t="s">
        <v>1434</v>
      </c>
      <c r="N976" s="229"/>
      <c r="O976" s="229"/>
      <c r="P976" s="245"/>
      <c r="Q976" s="312"/>
      <c r="R976" s="382"/>
      <c r="S976" s="242"/>
      <c r="T976" s="219"/>
      <c r="U976" s="303"/>
      <c r="V976" s="303"/>
      <c r="W976" s="303"/>
      <c r="X976" s="303"/>
      <c r="Y976" s="219"/>
      <c r="Z976" s="303"/>
      <c r="AA976" s="303"/>
      <c r="AB976" s="303"/>
      <c r="AC976" s="303"/>
      <c r="AD976" s="311"/>
      <c r="AE976" s="311"/>
      <c r="AF976" s="311"/>
      <c r="AG976" s="311"/>
      <c r="AH976" s="311"/>
      <c r="AJ976" s="286"/>
      <c r="AK976" s="213"/>
      <c r="AL976" s="311"/>
      <c r="AM976" s="311"/>
      <c r="AN976" s="311"/>
      <c r="AO976" s="311"/>
      <c r="AP976" s="229"/>
      <c r="AQ976" s="310"/>
      <c r="AR976" s="207"/>
      <c r="AS976" s="207"/>
      <c r="AT976" s="207"/>
      <c r="AU976" s="207"/>
      <c r="AV976" s="207"/>
      <c r="AW976" s="207"/>
      <c r="AX976" s="207"/>
      <c r="AY976" s="207"/>
      <c r="AZ976" s="207"/>
      <c r="BA976" s="207"/>
      <c r="BB976" s="207"/>
      <c r="BC976" s="207"/>
      <c r="BD976" s="207"/>
      <c r="BE976" s="207"/>
      <c r="BF976" s="207"/>
      <c r="BG976" s="300"/>
      <c r="BH976" s="300"/>
      <c r="BI976" s="299"/>
      <c r="BJ976" s="246"/>
      <c r="BK976" s="255"/>
      <c r="BL976" s="213"/>
      <c r="BM976" s="213"/>
      <c r="BN976" s="405"/>
      <c r="BO976" s="200"/>
      <c r="BY976" s="254"/>
      <c r="DN976" s="284"/>
      <c r="DO976" s="283"/>
      <c r="DP976" s="278"/>
      <c r="DQ976" s="282"/>
      <c r="DR976" s="281"/>
      <c r="DS976" s="280"/>
      <c r="DT976" s="279"/>
      <c r="DU976" s="278"/>
      <c r="DV976" s="194"/>
    </row>
    <row r="977" spans="1:126" ht="18.75">
      <c r="A977" s="405"/>
      <c r="B977" s="226" t="s">
        <v>9086</v>
      </c>
      <c r="C977" s="226" t="s">
        <v>9085</v>
      </c>
      <c r="D977" s="225" t="s">
        <v>9084</v>
      </c>
      <c r="E977" s="224" t="str">
        <f t="shared" si="81"/>
        <v>734410</v>
      </c>
      <c r="F977" s="405" t="s">
        <v>4863</v>
      </c>
      <c r="G977" s="220" t="s">
        <v>9083</v>
      </c>
      <c r="H977" s="223" t="s">
        <v>9082</v>
      </c>
      <c r="I977" s="223"/>
      <c r="J977" s="225">
        <v>1</v>
      </c>
      <c r="K977" s="302">
        <v>14000</v>
      </c>
      <c r="L977" s="232">
        <f t="shared" si="82"/>
        <v>15400.000000000002</v>
      </c>
      <c r="M977" s="351" t="s">
        <v>1434</v>
      </c>
      <c r="N977" s="229"/>
      <c r="O977" s="229"/>
      <c r="P977" s="245"/>
      <c r="Q977" s="312"/>
      <c r="R977" s="382"/>
      <c r="S977" s="242"/>
      <c r="T977" s="219"/>
      <c r="U977" s="303"/>
      <c r="V977" s="303"/>
      <c r="W977" s="303"/>
      <c r="X977" s="303"/>
      <c r="Y977" s="219"/>
      <c r="Z977" s="303"/>
      <c r="AA977" s="303"/>
      <c r="AB977" s="303"/>
      <c r="AC977" s="303"/>
      <c r="AD977" s="311"/>
      <c r="AE977" s="311"/>
      <c r="AF977" s="311"/>
      <c r="AG977" s="311"/>
      <c r="AH977" s="311"/>
      <c r="AJ977" s="286"/>
      <c r="AK977" s="213"/>
      <c r="AL977" s="311"/>
      <c r="AM977" s="311"/>
      <c r="AN977" s="311"/>
      <c r="AO977" s="311"/>
      <c r="AP977" s="229"/>
      <c r="AQ977" s="310"/>
      <c r="AR977" s="207"/>
      <c r="AS977" s="207"/>
      <c r="AT977" s="207"/>
      <c r="AU977" s="207"/>
      <c r="AV977" s="207"/>
      <c r="AW977" s="207"/>
      <c r="AX977" s="207"/>
      <c r="AY977" s="207"/>
      <c r="AZ977" s="207"/>
      <c r="BA977" s="207"/>
      <c r="BB977" s="207"/>
      <c r="BC977" s="207"/>
      <c r="BD977" s="207"/>
      <c r="BE977" s="207"/>
      <c r="BF977" s="207"/>
      <c r="BG977" s="300"/>
      <c r="BH977" s="300"/>
      <c r="BI977" s="299"/>
      <c r="BJ977" s="246"/>
      <c r="BK977" s="255"/>
      <c r="BL977" s="213"/>
      <c r="BM977" s="213"/>
      <c r="BN977" s="405"/>
      <c r="BO977" s="200"/>
      <c r="BY977" s="254"/>
      <c r="DN977" s="284"/>
      <c r="DO977" s="283"/>
      <c r="DP977" s="278"/>
      <c r="DQ977" s="282"/>
      <c r="DR977" s="281"/>
      <c r="DS977" s="280"/>
      <c r="DT977" s="279"/>
      <c r="DU977" s="278"/>
      <c r="DV977" s="194"/>
    </row>
    <row r="978" spans="1:126" ht="19.5">
      <c r="A978" s="405"/>
      <c r="B978" s="226" t="s">
        <v>9081</v>
      </c>
      <c r="C978" s="226" t="s">
        <v>9080</v>
      </c>
      <c r="D978" s="225" t="s">
        <v>9079</v>
      </c>
      <c r="E978" s="224" t="str">
        <f t="shared" si="81"/>
        <v>734427</v>
      </c>
      <c r="F978" s="405" t="s">
        <v>4863</v>
      </c>
      <c r="G978" s="220" t="s">
        <v>8065</v>
      </c>
      <c r="H978" s="223" t="s">
        <v>8064</v>
      </c>
      <c r="I978" s="625"/>
      <c r="J978" s="225">
        <v>1</v>
      </c>
      <c r="K978" s="302">
        <v>14000</v>
      </c>
      <c r="L978" s="232">
        <f t="shared" si="82"/>
        <v>15400.000000000002</v>
      </c>
      <c r="M978" s="351" t="s">
        <v>1434</v>
      </c>
      <c r="N978" s="624"/>
      <c r="O978" s="229" t="s">
        <v>8295</v>
      </c>
      <c r="P978" s="245"/>
      <c r="Q978" s="312"/>
      <c r="R978" s="382"/>
      <c r="S978" s="242"/>
      <c r="T978" s="219"/>
      <c r="U978" s="303"/>
      <c r="V978" s="303"/>
      <c r="W978" s="303"/>
      <c r="X978" s="303"/>
      <c r="Y978" s="219"/>
      <c r="Z978" s="303"/>
      <c r="AA978" s="303"/>
      <c r="AB978" s="303"/>
      <c r="AC978" s="303"/>
      <c r="AD978" s="311"/>
      <c r="AE978" s="311"/>
      <c r="AF978" s="311"/>
      <c r="AG978" s="311"/>
      <c r="AH978" s="311"/>
      <c r="AJ978" s="286"/>
      <c r="AK978" s="213"/>
      <c r="AL978" s="311"/>
      <c r="AM978" s="311"/>
      <c r="AN978" s="311"/>
      <c r="AO978" s="311"/>
      <c r="AP978" s="229"/>
      <c r="AQ978" s="310"/>
      <c r="AR978" s="207"/>
      <c r="AS978" s="207"/>
      <c r="AT978" s="207"/>
      <c r="AU978" s="207"/>
      <c r="AV978" s="207"/>
      <c r="AW978" s="207"/>
      <c r="AX978" s="207"/>
      <c r="AY978" s="207"/>
      <c r="AZ978" s="207"/>
      <c r="BA978" s="207"/>
      <c r="BB978" s="207"/>
      <c r="BC978" s="207"/>
      <c r="BD978" s="207"/>
      <c r="BE978" s="207"/>
      <c r="BF978" s="207"/>
      <c r="BG978" s="300"/>
      <c r="BH978" s="300"/>
      <c r="BI978" s="299"/>
      <c r="BJ978" s="246"/>
      <c r="BK978" s="623"/>
      <c r="BL978" s="213"/>
      <c r="BM978" s="213"/>
      <c r="BN978" s="405"/>
      <c r="BO978" s="200"/>
      <c r="BY978" s="254"/>
      <c r="DN978" s="284"/>
      <c r="DO978" s="283"/>
      <c r="DP978" s="278"/>
      <c r="DQ978" s="282"/>
      <c r="DR978" s="281"/>
      <c r="DS978" s="280"/>
      <c r="DT978" s="279"/>
      <c r="DU978" s="278"/>
      <c r="DV978" s="194"/>
    </row>
    <row r="979" spans="1:126" ht="19.5">
      <c r="A979" s="405"/>
      <c r="B979" s="226" t="s">
        <v>9078</v>
      </c>
      <c r="C979" s="226" t="s">
        <v>9077</v>
      </c>
      <c r="D979" s="225" t="s">
        <v>9076</v>
      </c>
      <c r="E979" s="224" t="str">
        <f t="shared" si="81"/>
        <v>734434</v>
      </c>
      <c r="F979" s="405" t="s">
        <v>4863</v>
      </c>
      <c r="G979" s="220" t="s">
        <v>8059</v>
      </c>
      <c r="H979" s="223" t="s">
        <v>8058</v>
      </c>
      <c r="I979" s="625"/>
      <c r="J979" s="225">
        <v>1</v>
      </c>
      <c r="K979" s="302">
        <v>14000</v>
      </c>
      <c r="L979" s="232">
        <f t="shared" si="82"/>
        <v>15400.000000000002</v>
      </c>
      <c r="M979" s="351" t="s">
        <v>1434</v>
      </c>
      <c r="N979" s="624"/>
      <c r="O979" s="229" t="s">
        <v>8295</v>
      </c>
      <c r="P979" s="245"/>
      <c r="Q979" s="312"/>
      <c r="R979" s="382"/>
      <c r="S979" s="242"/>
      <c r="T979" s="219"/>
      <c r="U979" s="303"/>
      <c r="V979" s="303"/>
      <c r="W979" s="303"/>
      <c r="X979" s="303"/>
      <c r="Y979" s="219"/>
      <c r="Z979" s="303"/>
      <c r="AA979" s="303"/>
      <c r="AB979" s="303"/>
      <c r="AC979" s="303"/>
      <c r="AD979" s="311"/>
      <c r="AE979" s="311"/>
      <c r="AF979" s="311"/>
      <c r="AG979" s="311"/>
      <c r="AH979" s="311"/>
      <c r="AJ979" s="286"/>
      <c r="AK979" s="213"/>
      <c r="AL979" s="311"/>
      <c r="AM979" s="311"/>
      <c r="AN979" s="311"/>
      <c r="AO979" s="311"/>
      <c r="AP979" s="229"/>
      <c r="AQ979" s="310"/>
      <c r="AR979" s="207"/>
      <c r="AS979" s="207"/>
      <c r="AT979" s="207"/>
      <c r="AU979" s="207"/>
      <c r="AV979" s="207"/>
      <c r="AW979" s="207"/>
      <c r="AX979" s="207"/>
      <c r="AY979" s="207"/>
      <c r="AZ979" s="207"/>
      <c r="BA979" s="207"/>
      <c r="BB979" s="207"/>
      <c r="BC979" s="207"/>
      <c r="BD979" s="207"/>
      <c r="BE979" s="207"/>
      <c r="BF979" s="207"/>
      <c r="BG979" s="300"/>
      <c r="BH979" s="300"/>
      <c r="BI979" s="299"/>
      <c r="BJ979" s="246"/>
      <c r="BK979" s="623"/>
      <c r="BL979" s="213"/>
      <c r="BM979" s="213"/>
      <c r="BN979" s="405"/>
      <c r="BO979" s="200"/>
      <c r="BY979" s="254"/>
      <c r="DN979" s="284"/>
      <c r="DO979" s="283"/>
      <c r="DP979" s="278"/>
      <c r="DQ979" s="282"/>
      <c r="DR979" s="281"/>
      <c r="DS979" s="280"/>
      <c r="DT979" s="279"/>
      <c r="DU979" s="278"/>
      <c r="DV979" s="194"/>
    </row>
    <row r="980" spans="1:126" ht="19.5">
      <c r="A980" s="405"/>
      <c r="B980" s="226" t="s">
        <v>9075</v>
      </c>
      <c r="C980" s="226" t="s">
        <v>9074</v>
      </c>
      <c r="D980" s="225" t="s">
        <v>9073</v>
      </c>
      <c r="E980" s="224" t="str">
        <f t="shared" si="81"/>
        <v>734441</v>
      </c>
      <c r="F980" s="405" t="s">
        <v>4863</v>
      </c>
      <c r="G980" s="220" t="s">
        <v>9072</v>
      </c>
      <c r="H980" s="223" t="s">
        <v>9071</v>
      </c>
      <c r="I980" s="223"/>
      <c r="J980" s="225">
        <v>1</v>
      </c>
      <c r="K980" s="302">
        <v>14000</v>
      </c>
      <c r="L980" s="232">
        <f t="shared" si="82"/>
        <v>15400.000000000002</v>
      </c>
      <c r="M980" s="351" t="s">
        <v>1434</v>
      </c>
      <c r="N980" s="229"/>
      <c r="O980" s="229"/>
      <c r="P980" s="245"/>
      <c r="Q980" s="312"/>
      <c r="R980" s="382"/>
      <c r="S980" s="242"/>
      <c r="T980" s="219"/>
      <c r="U980" s="303"/>
      <c r="V980" s="303"/>
      <c r="W980" s="303"/>
      <c r="X980" s="303"/>
      <c r="Y980" s="219"/>
      <c r="Z980" s="303"/>
      <c r="AA980" s="303"/>
      <c r="AB980" s="303"/>
      <c r="AC980" s="303"/>
      <c r="AD980" s="311"/>
      <c r="AE980" s="311"/>
      <c r="AF980" s="311"/>
      <c r="AG980" s="311"/>
      <c r="AH980" s="311"/>
      <c r="AJ980" s="286"/>
      <c r="AK980" s="213"/>
      <c r="AL980" s="311"/>
      <c r="AM980" s="311"/>
      <c r="AN980" s="311"/>
      <c r="AO980" s="311"/>
      <c r="AP980" s="229"/>
      <c r="AQ980" s="310"/>
      <c r="AR980" s="207"/>
      <c r="AS980" s="207"/>
      <c r="AT980" s="207"/>
      <c r="AU980" s="207"/>
      <c r="AV980" s="207"/>
      <c r="AW980" s="207"/>
      <c r="AX980" s="207"/>
      <c r="AY980" s="207"/>
      <c r="AZ980" s="207"/>
      <c r="BA980" s="207"/>
      <c r="BB980" s="207"/>
      <c r="BC980" s="207"/>
      <c r="BD980" s="207"/>
      <c r="BE980" s="207"/>
      <c r="BF980" s="207"/>
      <c r="BG980" s="300"/>
      <c r="BH980" s="300"/>
      <c r="BI980" s="299"/>
      <c r="BJ980" s="246"/>
      <c r="BK980" s="255"/>
      <c r="BL980" s="213"/>
      <c r="BM980" s="213"/>
      <c r="BN980" s="405"/>
      <c r="BO980" s="200"/>
      <c r="BY980" s="254"/>
      <c r="DN980" s="284"/>
      <c r="DO980" s="283"/>
      <c r="DP980" s="278"/>
      <c r="DQ980" s="282"/>
      <c r="DR980" s="281"/>
      <c r="DS980" s="280"/>
      <c r="DT980" s="279"/>
      <c r="DU980" s="278"/>
      <c r="DV980" s="194"/>
    </row>
    <row r="981" spans="1:126" ht="18.75">
      <c r="A981" s="433" t="s">
        <v>6249</v>
      </c>
      <c r="B981" s="432" t="s">
        <v>9070</v>
      </c>
      <c r="C981" s="431" t="s">
        <v>9069</v>
      </c>
      <c r="D981" s="430" t="s">
        <v>9068</v>
      </c>
      <c r="E981" s="429" t="str">
        <f>MID(D981,8,10)</f>
        <v>440918</v>
      </c>
      <c r="F981" s="433" t="s">
        <v>6250</v>
      </c>
      <c r="G981" s="428" t="s">
        <v>9067</v>
      </c>
      <c r="H981" s="223" t="s">
        <v>9066</v>
      </c>
      <c r="I981" s="219" t="s">
        <v>2956</v>
      </c>
      <c r="J981" s="222">
        <v>1</v>
      </c>
      <c r="K981" s="212">
        <v>14000</v>
      </c>
      <c r="L981" s="232">
        <f t="shared" si="82"/>
        <v>15400.000000000002</v>
      </c>
      <c r="M981" s="262" t="s">
        <v>1671</v>
      </c>
      <c r="O981" s="219"/>
      <c r="P981" s="245"/>
      <c r="Q981" s="244"/>
      <c r="R981" s="416">
        <v>1300</v>
      </c>
      <c r="S981" s="242">
        <v>1300</v>
      </c>
      <c r="T981" s="219" t="s">
        <v>3191</v>
      </c>
      <c r="U981" s="248">
        <f>VLOOKUP(T981,'[1]段ボール 送料'!$H$16:$X$1013,16,FALSE)</f>
        <v>1130</v>
      </c>
      <c r="V981" s="248">
        <f>VLOOKUP(T981,'[1]段ボール 送料'!$H$16:$X$1013,13,FALSE)</f>
        <v>265</v>
      </c>
      <c r="W981" s="248">
        <f>VLOOKUP(T981,'[1]段ボール 送料'!$H$16:$X$1013,14,FALSE)</f>
        <v>265</v>
      </c>
      <c r="X981" s="248">
        <f>VLOOKUP(T981,'[1]段ボール 送料'!$H$16:$X$1013,15,FALSE)</f>
        <v>600</v>
      </c>
      <c r="Y981" s="219"/>
      <c r="Z981" s="287"/>
      <c r="AA981" s="287"/>
      <c r="AB981" s="287"/>
      <c r="AC981" s="287"/>
      <c r="AD981" s="211"/>
      <c r="AE981" s="211"/>
      <c r="AF981" s="211"/>
      <c r="AG981" s="211"/>
      <c r="AH981" s="211"/>
      <c r="AI981" s="213" t="s">
        <v>2720</v>
      </c>
      <c r="AJ981" s="392" t="s">
        <v>2543</v>
      </c>
      <c r="AK981" s="228" t="s">
        <v>2542</v>
      </c>
      <c r="AL981" s="211">
        <v>3406</v>
      </c>
      <c r="AM981" s="211">
        <f>AN981+AO981</f>
        <v>1318</v>
      </c>
      <c r="AN981" s="337">
        <f>VLOOKUP(T981,'[1]段ボール 送料'!$H$16:$X$1013,6,FALSE)</f>
        <v>138</v>
      </c>
      <c r="AO981" s="337">
        <f>VLOOKUP(T981,'[1]段ボール 送料'!$H$16:$X$1013,17,FALSE)</f>
        <v>1180</v>
      </c>
      <c r="AP981" s="229" t="s">
        <v>6243</v>
      </c>
      <c r="AQ981" s="444">
        <v>1</v>
      </c>
      <c r="AR981" s="207"/>
      <c r="AS981" s="207"/>
      <c r="AT981" s="207"/>
      <c r="AU981" s="359">
        <f>S981</f>
        <v>1300</v>
      </c>
      <c r="AV981" s="248">
        <f>VLOOKUP(T981,'[1]段ボール 送料'!$H$16:$X$1013,11,FALSE)</f>
        <v>490</v>
      </c>
      <c r="AW981" s="248"/>
      <c r="AX981" s="207"/>
      <c r="AY981" s="247">
        <f>SUBTOTAL(9,AV981:AX981)</f>
        <v>490</v>
      </c>
      <c r="AZ981" s="247">
        <f t="shared" ref="AZ981:BC982" si="83">AR981+AV981</f>
        <v>490</v>
      </c>
      <c r="BA981" s="247">
        <f t="shared" si="83"/>
        <v>0</v>
      </c>
      <c r="BB981" s="247">
        <f t="shared" si="83"/>
        <v>0</v>
      </c>
      <c r="BC981" s="359">
        <f t="shared" si="83"/>
        <v>1790</v>
      </c>
      <c r="BD981" s="207"/>
      <c r="BE981" s="207"/>
      <c r="BF981" s="207"/>
      <c r="BG981" s="228"/>
      <c r="BH981" s="228"/>
      <c r="BI981" s="228"/>
      <c r="BJ981" s="246"/>
      <c r="BK981" s="208" t="s">
        <v>2953</v>
      </c>
      <c r="BL981" s="228"/>
      <c r="BM981" s="228"/>
      <c r="BQ981" s="205">
        <v>14000</v>
      </c>
      <c r="BR981" s="204">
        <v>15400.000000000002</v>
      </c>
      <c r="BS981" s="204">
        <v>45444</v>
      </c>
      <c r="CW981" s="200" t="s">
        <v>1769</v>
      </c>
      <c r="CY981" s="199"/>
      <c r="CZ981" s="199"/>
      <c r="DA981" s="199"/>
      <c r="DB981" s="199"/>
      <c r="DC981" s="199"/>
      <c r="DD981" s="199"/>
      <c r="DE981" s="199"/>
      <c r="DF981" s="199"/>
      <c r="DG981" s="199"/>
      <c r="DH981" s="199"/>
      <c r="DI981" s="199"/>
      <c r="DJ981" s="199"/>
      <c r="DK981" s="199"/>
      <c r="DL981" s="199"/>
      <c r="DM981" s="199"/>
      <c r="DN981" s="278"/>
      <c r="DO981" s="283"/>
      <c r="DP981" s="278"/>
      <c r="DQ981" s="278"/>
      <c r="DR981" s="281"/>
      <c r="DS981" s="280"/>
      <c r="DT981" s="280"/>
      <c r="DU981" s="278"/>
    </row>
    <row r="982" spans="1:126" ht="18.75">
      <c r="A982" s="207" t="s">
        <v>6756</v>
      </c>
      <c r="B982" s="227" t="s">
        <v>114</v>
      </c>
      <c r="C982" s="226" t="s">
        <v>9065</v>
      </c>
      <c r="D982" s="472" t="s">
        <v>115</v>
      </c>
      <c r="E982" s="224" t="str">
        <f>MID(D982,8,10)</f>
        <v>436874</v>
      </c>
      <c r="F982" s="207" t="s">
        <v>101</v>
      </c>
      <c r="G982" s="220" t="s">
        <v>116</v>
      </c>
      <c r="H982" s="223" t="s">
        <v>9064</v>
      </c>
      <c r="I982" s="306" t="s">
        <v>39</v>
      </c>
      <c r="J982" s="225">
        <v>1</v>
      </c>
      <c r="K982" s="277">
        <v>14000</v>
      </c>
      <c r="L982" s="232">
        <f t="shared" si="82"/>
        <v>15400.000000000002</v>
      </c>
      <c r="M982" s="262" t="s">
        <v>1671</v>
      </c>
      <c r="N982" s="290"/>
      <c r="O982" s="290"/>
      <c r="P982" s="251">
        <v>45444</v>
      </c>
      <c r="Q982" s="244">
        <v>13000</v>
      </c>
      <c r="R982" s="272">
        <v>1600</v>
      </c>
      <c r="S982" s="242">
        <v>1600</v>
      </c>
      <c r="T982" s="219" t="s">
        <v>4683</v>
      </c>
      <c r="U982" s="248">
        <f>VLOOKUP(T982,'[1]段ボール 送料'!$H$16:$X$1013,16,FALSE)</f>
        <v>1130</v>
      </c>
      <c r="V982" s="248">
        <f>VLOOKUP(T982,'[1]段ボール 送料'!$H$16:$X$1013,13,FALSE)</f>
        <v>265</v>
      </c>
      <c r="W982" s="248">
        <f>VLOOKUP(T982,'[1]段ボール 送料'!$H$16:$X$1013,14,FALSE)</f>
        <v>265</v>
      </c>
      <c r="X982" s="248">
        <f>VLOOKUP(T982,'[1]段ボール 送料'!$H$16:$X$1013,15,FALSE)</f>
        <v>600</v>
      </c>
      <c r="Y982" s="219"/>
      <c r="Z982" s="248"/>
      <c r="AA982" s="248"/>
      <c r="AB982" s="248"/>
      <c r="AC982" s="248"/>
      <c r="AD982" s="372"/>
      <c r="AE982" s="372"/>
      <c r="AF982" s="372"/>
      <c r="AG982" s="372"/>
      <c r="AH982" s="372"/>
      <c r="AI982" s="228" t="s">
        <v>2720</v>
      </c>
      <c r="AJ982" s="286" t="s">
        <v>2543</v>
      </c>
      <c r="AK982" s="228" t="s">
        <v>2542</v>
      </c>
      <c r="AL982" s="372">
        <v>3194</v>
      </c>
      <c r="AM982" s="372"/>
      <c r="AN982" s="372"/>
      <c r="AO982" s="372"/>
      <c r="AP982" s="229"/>
      <c r="AQ982" s="444">
        <v>1</v>
      </c>
      <c r="AR982" s="207"/>
      <c r="AS982" s="207"/>
      <c r="AT982" s="207"/>
      <c r="AU982" s="359">
        <f>S982</f>
        <v>1600</v>
      </c>
      <c r="AV982" s="248">
        <f>VLOOKUP(T982,'[1]段ボール 送料'!$H$16:$X$1013,11,FALSE)</f>
        <v>490</v>
      </c>
      <c r="AW982" s="248"/>
      <c r="AX982" s="207"/>
      <c r="AY982" s="247">
        <f>SUBTOTAL(9,AV982:AX982)</f>
        <v>490</v>
      </c>
      <c r="AZ982" s="247">
        <f t="shared" si="83"/>
        <v>490</v>
      </c>
      <c r="BA982" s="247">
        <f t="shared" si="83"/>
        <v>0</v>
      </c>
      <c r="BB982" s="247">
        <f t="shared" si="83"/>
        <v>0</v>
      </c>
      <c r="BC982" s="359">
        <f t="shared" si="83"/>
        <v>2090</v>
      </c>
      <c r="BD982" s="207"/>
      <c r="BE982" s="207"/>
      <c r="BF982" s="207"/>
      <c r="BG982" s="228"/>
      <c r="BH982" s="228"/>
      <c r="BI982" s="228"/>
      <c r="BJ982" s="246"/>
      <c r="BK982" s="255" t="s">
        <v>4431</v>
      </c>
      <c r="BL982" s="228" t="s">
        <v>1703</v>
      </c>
      <c r="BM982" s="228" t="s">
        <v>1703</v>
      </c>
      <c r="BQ982" s="205" t="s">
        <v>1701</v>
      </c>
      <c r="BY982" s="254"/>
      <c r="DN982" s="284">
        <v>14000</v>
      </c>
      <c r="DO982" s="283">
        <f>DN982*110%</f>
        <v>15400.000000000002</v>
      </c>
      <c r="DP982" s="349">
        <v>45444</v>
      </c>
      <c r="DQ982" s="282"/>
      <c r="DR982" s="281"/>
      <c r="DS982" s="280"/>
      <c r="DT982" s="279"/>
      <c r="DU982" s="348"/>
      <c r="DV982" s="194"/>
    </row>
    <row r="983" spans="1:126" ht="18.75">
      <c r="A983" s="405"/>
      <c r="B983" s="226" t="s">
        <v>9063</v>
      </c>
      <c r="C983" s="226">
        <v>507</v>
      </c>
      <c r="D983" s="225" t="s">
        <v>9062</v>
      </c>
      <c r="E983" s="224" t="str">
        <f t="shared" ref="E983:E1014" si="84">MID(D983,9,10)</f>
        <v>735028</v>
      </c>
      <c r="F983" s="405" t="s">
        <v>4863</v>
      </c>
      <c r="G983" s="220" t="s">
        <v>9061</v>
      </c>
      <c r="H983" s="223" t="s">
        <v>9060</v>
      </c>
      <c r="I983" s="223"/>
      <c r="J983" s="225">
        <v>1</v>
      </c>
      <c r="K983" s="302">
        <v>14000</v>
      </c>
      <c r="L983" s="232">
        <f t="shared" si="82"/>
        <v>15400.000000000002</v>
      </c>
      <c r="M983" s="351" t="s">
        <v>1434</v>
      </c>
      <c r="N983" s="229"/>
      <c r="O983" s="229"/>
      <c r="P983" s="245"/>
      <c r="Q983" s="312"/>
      <c r="R983" s="382"/>
      <c r="S983" s="242"/>
      <c r="T983" s="219" t="s">
        <v>9001</v>
      </c>
      <c r="U983" s="303"/>
      <c r="V983" s="303"/>
      <c r="W983" s="303"/>
      <c r="X983" s="303"/>
      <c r="Y983" s="219"/>
      <c r="Z983" s="303"/>
      <c r="AA983" s="303"/>
      <c r="AB983" s="303"/>
      <c r="AC983" s="303"/>
      <c r="AD983" s="311"/>
      <c r="AE983" s="311"/>
      <c r="AF983" s="311"/>
      <c r="AG983" s="311"/>
      <c r="AH983" s="311"/>
      <c r="AJ983" s="286"/>
      <c r="AK983" s="213"/>
      <c r="AL983" s="311"/>
      <c r="AM983" s="311"/>
      <c r="AN983" s="311"/>
      <c r="AO983" s="311"/>
      <c r="AP983" s="229"/>
      <c r="AQ983" s="310"/>
      <c r="AR983" s="207"/>
      <c r="AS983" s="207"/>
      <c r="AT983" s="207"/>
      <c r="AU983" s="207"/>
      <c r="AV983" s="207"/>
      <c r="AW983" s="207"/>
      <c r="AX983" s="207"/>
      <c r="AY983" s="207"/>
      <c r="AZ983" s="207"/>
      <c r="BA983" s="207"/>
      <c r="BB983" s="207"/>
      <c r="BC983" s="207"/>
      <c r="BD983" s="207"/>
      <c r="BE983" s="207"/>
      <c r="BF983" s="207"/>
      <c r="BG983" s="300"/>
      <c r="BH983" s="300"/>
      <c r="BI983" s="299"/>
      <c r="BJ983" s="246"/>
      <c r="BK983" s="255"/>
      <c r="BL983" s="213"/>
      <c r="BM983" s="213"/>
      <c r="BN983" s="405"/>
      <c r="BO983" s="200"/>
      <c r="BY983" s="254"/>
      <c r="DN983" s="284"/>
      <c r="DO983" s="283"/>
      <c r="DP983" s="278"/>
      <c r="DQ983" s="282"/>
      <c r="DR983" s="281"/>
      <c r="DS983" s="280"/>
      <c r="DT983" s="279"/>
      <c r="DU983" s="278"/>
      <c r="DV983" s="194"/>
    </row>
    <row r="984" spans="1:126" ht="18.75">
      <c r="A984" s="405"/>
      <c r="B984" s="226" t="s">
        <v>9059</v>
      </c>
      <c r="C984" s="226" t="s">
        <v>9058</v>
      </c>
      <c r="D984" s="225" t="s">
        <v>9057</v>
      </c>
      <c r="E984" s="224" t="str">
        <f t="shared" si="84"/>
        <v>736308</v>
      </c>
      <c r="F984" s="405" t="s">
        <v>4863</v>
      </c>
      <c r="G984" s="220" t="s">
        <v>9056</v>
      </c>
      <c r="H984" s="223" t="s">
        <v>9055</v>
      </c>
      <c r="I984" s="223"/>
      <c r="J984" s="225">
        <v>1</v>
      </c>
      <c r="K984" s="302">
        <v>14000</v>
      </c>
      <c r="L984" s="232">
        <f t="shared" si="82"/>
        <v>15400.000000000002</v>
      </c>
      <c r="M984" s="351" t="s">
        <v>1434</v>
      </c>
      <c r="N984" s="229"/>
      <c r="O984" s="229"/>
      <c r="P984" s="245"/>
      <c r="Q984" s="312"/>
      <c r="R984" s="382"/>
      <c r="S984" s="242"/>
      <c r="T984" s="219" t="s">
        <v>9001</v>
      </c>
      <c r="U984" s="303"/>
      <c r="V984" s="303"/>
      <c r="W984" s="303"/>
      <c r="X984" s="303"/>
      <c r="Y984" s="219"/>
      <c r="Z984" s="303"/>
      <c r="AA984" s="303"/>
      <c r="AB984" s="303"/>
      <c r="AC984" s="303"/>
      <c r="AD984" s="311"/>
      <c r="AE984" s="311"/>
      <c r="AF984" s="311"/>
      <c r="AG984" s="311"/>
      <c r="AH984" s="311"/>
      <c r="AJ984" s="286"/>
      <c r="AK984" s="213"/>
      <c r="AL984" s="311"/>
      <c r="AM984" s="311"/>
      <c r="AN984" s="311"/>
      <c r="AO984" s="311"/>
      <c r="AP984" s="229"/>
      <c r="AQ984" s="310"/>
      <c r="AR984" s="207"/>
      <c r="AS984" s="207"/>
      <c r="AT984" s="207"/>
      <c r="AU984" s="207"/>
      <c r="AV984" s="207"/>
      <c r="AW984" s="207"/>
      <c r="AX984" s="207"/>
      <c r="AY984" s="207"/>
      <c r="AZ984" s="207"/>
      <c r="BA984" s="207"/>
      <c r="BB984" s="207"/>
      <c r="BC984" s="207"/>
      <c r="BD984" s="207"/>
      <c r="BE984" s="207"/>
      <c r="BF984" s="207"/>
      <c r="BG984" s="300"/>
      <c r="BH984" s="300"/>
      <c r="BI984" s="299"/>
      <c r="BJ984" s="246"/>
      <c r="BK984" s="255"/>
      <c r="BL984" s="213"/>
      <c r="BM984" s="213"/>
      <c r="BN984" s="405"/>
      <c r="BO984" s="200"/>
      <c r="BY984" s="254"/>
      <c r="DN984" s="284"/>
      <c r="DO984" s="283"/>
      <c r="DP984" s="278"/>
      <c r="DQ984" s="282"/>
      <c r="DR984" s="281"/>
      <c r="DS984" s="280"/>
      <c r="DT984" s="279"/>
      <c r="DU984" s="278"/>
      <c r="DV984" s="194"/>
    </row>
    <row r="985" spans="1:126" ht="18.75">
      <c r="A985" s="405"/>
      <c r="B985" s="226" t="s">
        <v>9054</v>
      </c>
      <c r="C985" s="226" t="s">
        <v>9053</v>
      </c>
      <c r="D985" s="225" t="s">
        <v>9052</v>
      </c>
      <c r="E985" s="224" t="str">
        <f t="shared" si="84"/>
        <v>736315</v>
      </c>
      <c r="F985" s="405" t="s">
        <v>4863</v>
      </c>
      <c r="G985" s="220" t="s">
        <v>9051</v>
      </c>
      <c r="H985" s="223" t="s">
        <v>9050</v>
      </c>
      <c r="I985" s="223"/>
      <c r="J985" s="225">
        <v>1</v>
      </c>
      <c r="K985" s="302">
        <v>14000</v>
      </c>
      <c r="L985" s="232">
        <f t="shared" si="82"/>
        <v>15400.000000000002</v>
      </c>
      <c r="M985" s="351" t="s">
        <v>1434</v>
      </c>
      <c r="N985" s="229"/>
      <c r="O985" s="229"/>
      <c r="P985" s="245"/>
      <c r="Q985" s="312"/>
      <c r="R985" s="382"/>
      <c r="S985" s="242"/>
      <c r="T985" s="219" t="s">
        <v>9001</v>
      </c>
      <c r="U985" s="303"/>
      <c r="V985" s="303"/>
      <c r="W985" s="303"/>
      <c r="X985" s="303"/>
      <c r="Y985" s="219"/>
      <c r="Z985" s="303"/>
      <c r="AA985" s="303"/>
      <c r="AB985" s="303"/>
      <c r="AC985" s="303"/>
      <c r="AD985" s="311"/>
      <c r="AE985" s="311"/>
      <c r="AF985" s="311"/>
      <c r="AG985" s="311"/>
      <c r="AH985" s="311"/>
      <c r="AJ985" s="286"/>
      <c r="AK985" s="213"/>
      <c r="AL985" s="311"/>
      <c r="AM985" s="311"/>
      <c r="AN985" s="311"/>
      <c r="AO985" s="311"/>
      <c r="AP985" s="229"/>
      <c r="AQ985" s="310"/>
      <c r="AR985" s="207"/>
      <c r="AS985" s="207"/>
      <c r="AT985" s="207"/>
      <c r="AU985" s="207"/>
      <c r="AV985" s="207"/>
      <c r="AW985" s="207"/>
      <c r="AX985" s="207"/>
      <c r="AY985" s="207"/>
      <c r="AZ985" s="207"/>
      <c r="BA985" s="207"/>
      <c r="BB985" s="207"/>
      <c r="BC985" s="207"/>
      <c r="BD985" s="207"/>
      <c r="BE985" s="207"/>
      <c r="BF985" s="207"/>
      <c r="BG985" s="300"/>
      <c r="BH985" s="300"/>
      <c r="BI985" s="299"/>
      <c r="BJ985" s="246"/>
      <c r="BK985" s="255"/>
      <c r="BL985" s="213"/>
      <c r="BM985" s="213"/>
      <c r="BN985" s="405"/>
      <c r="BO985" s="200"/>
      <c r="BY985" s="254"/>
      <c r="DN985" s="284"/>
      <c r="DO985" s="283"/>
      <c r="DP985" s="278"/>
      <c r="DQ985" s="282"/>
      <c r="DR985" s="281"/>
      <c r="DS985" s="280"/>
      <c r="DT985" s="279"/>
      <c r="DU985" s="278"/>
      <c r="DV985" s="194"/>
    </row>
    <row r="986" spans="1:126" ht="18.75">
      <c r="A986" s="405"/>
      <c r="B986" s="226" t="s">
        <v>9049</v>
      </c>
      <c r="C986" s="226" t="s">
        <v>9048</v>
      </c>
      <c r="D986" s="225" t="s">
        <v>9047</v>
      </c>
      <c r="E986" s="224" t="str">
        <f t="shared" si="84"/>
        <v>736322</v>
      </c>
      <c r="F986" s="405" t="s">
        <v>4863</v>
      </c>
      <c r="G986" s="220" t="s">
        <v>9046</v>
      </c>
      <c r="H986" s="223" t="s">
        <v>9045</v>
      </c>
      <c r="I986" s="223"/>
      <c r="J986" s="225">
        <v>1</v>
      </c>
      <c r="K986" s="302">
        <v>14000</v>
      </c>
      <c r="L986" s="232">
        <f t="shared" si="82"/>
        <v>15400.000000000002</v>
      </c>
      <c r="M986" s="351" t="s">
        <v>1434</v>
      </c>
      <c r="N986" s="229"/>
      <c r="O986" s="229"/>
      <c r="P986" s="245"/>
      <c r="Q986" s="312"/>
      <c r="R986" s="382"/>
      <c r="S986" s="242"/>
      <c r="T986" s="219" t="s">
        <v>9001</v>
      </c>
      <c r="U986" s="303"/>
      <c r="V986" s="303"/>
      <c r="W986" s="303"/>
      <c r="X986" s="303"/>
      <c r="Y986" s="219"/>
      <c r="Z986" s="303"/>
      <c r="AA986" s="303"/>
      <c r="AB986" s="303"/>
      <c r="AC986" s="303"/>
      <c r="AD986" s="311"/>
      <c r="AE986" s="311"/>
      <c r="AF986" s="311"/>
      <c r="AG986" s="311"/>
      <c r="AH986" s="311"/>
      <c r="AJ986" s="286"/>
      <c r="AK986" s="213"/>
      <c r="AL986" s="311"/>
      <c r="AM986" s="311"/>
      <c r="AN986" s="311"/>
      <c r="AO986" s="311"/>
      <c r="AP986" s="229"/>
      <c r="AQ986" s="310"/>
      <c r="AR986" s="207"/>
      <c r="AS986" s="207"/>
      <c r="AT986" s="207"/>
      <c r="AU986" s="207"/>
      <c r="AV986" s="207"/>
      <c r="AW986" s="207"/>
      <c r="AX986" s="207"/>
      <c r="AY986" s="207"/>
      <c r="AZ986" s="207"/>
      <c r="BA986" s="207"/>
      <c r="BB986" s="207"/>
      <c r="BC986" s="207"/>
      <c r="BD986" s="207"/>
      <c r="BE986" s="207"/>
      <c r="BF986" s="207"/>
      <c r="BG986" s="300"/>
      <c r="BH986" s="300"/>
      <c r="BI986" s="299"/>
      <c r="BJ986" s="246"/>
      <c r="BK986" s="255"/>
      <c r="BL986" s="213"/>
      <c r="BM986" s="213"/>
      <c r="BN986" s="405"/>
      <c r="BO986" s="200"/>
      <c r="BY986" s="254"/>
      <c r="DN986" s="284"/>
      <c r="DO986" s="283"/>
      <c r="DP986" s="278"/>
      <c r="DQ986" s="282"/>
      <c r="DR986" s="281"/>
      <c r="DS986" s="280"/>
      <c r="DT986" s="279"/>
      <c r="DU986" s="278"/>
      <c r="DV986" s="194"/>
    </row>
    <row r="987" spans="1:126" ht="18.75">
      <c r="A987" s="405"/>
      <c r="B987" s="226" t="s">
        <v>9044</v>
      </c>
      <c r="C987" s="226" t="s">
        <v>9043</v>
      </c>
      <c r="D987" s="225" t="s">
        <v>9042</v>
      </c>
      <c r="E987" s="224" t="str">
        <f t="shared" si="84"/>
        <v>736339</v>
      </c>
      <c r="F987" s="405" t="s">
        <v>4863</v>
      </c>
      <c r="G987" s="220" t="s">
        <v>9041</v>
      </c>
      <c r="H987" s="223" t="s">
        <v>9040</v>
      </c>
      <c r="I987" s="223"/>
      <c r="J987" s="225">
        <v>1</v>
      </c>
      <c r="K987" s="302">
        <v>14000</v>
      </c>
      <c r="L987" s="232">
        <f t="shared" si="82"/>
        <v>15400.000000000002</v>
      </c>
      <c r="M987" s="351" t="s">
        <v>1434</v>
      </c>
      <c r="N987" s="229"/>
      <c r="O987" s="229"/>
      <c r="P987" s="245"/>
      <c r="Q987" s="312"/>
      <c r="R987" s="382"/>
      <c r="S987" s="242"/>
      <c r="T987" s="219" t="s">
        <v>9001</v>
      </c>
      <c r="U987" s="303"/>
      <c r="V987" s="303"/>
      <c r="W987" s="303"/>
      <c r="X987" s="303"/>
      <c r="Y987" s="219"/>
      <c r="Z987" s="303"/>
      <c r="AA987" s="303"/>
      <c r="AB987" s="303"/>
      <c r="AC987" s="303"/>
      <c r="AD987" s="311"/>
      <c r="AE987" s="311"/>
      <c r="AF987" s="311"/>
      <c r="AG987" s="311"/>
      <c r="AH987" s="311"/>
      <c r="AJ987" s="286"/>
      <c r="AK987" s="213"/>
      <c r="AL987" s="311"/>
      <c r="AM987" s="311"/>
      <c r="AN987" s="311"/>
      <c r="AO987" s="311"/>
      <c r="AP987" s="229"/>
      <c r="AQ987" s="310"/>
      <c r="AR987" s="207"/>
      <c r="AS987" s="207"/>
      <c r="AT987" s="207"/>
      <c r="AU987" s="207"/>
      <c r="AV987" s="207"/>
      <c r="AW987" s="207"/>
      <c r="AX987" s="207"/>
      <c r="AY987" s="207"/>
      <c r="AZ987" s="207"/>
      <c r="BA987" s="207"/>
      <c r="BB987" s="207"/>
      <c r="BC987" s="207"/>
      <c r="BD987" s="207"/>
      <c r="BE987" s="207"/>
      <c r="BF987" s="207"/>
      <c r="BG987" s="300"/>
      <c r="BH987" s="300"/>
      <c r="BI987" s="299"/>
      <c r="BJ987" s="246"/>
      <c r="BK987" s="255"/>
      <c r="BL987" s="213"/>
      <c r="BM987" s="213"/>
      <c r="BN987" s="405"/>
      <c r="BO987" s="200"/>
      <c r="BY987" s="254"/>
      <c r="DN987" s="284"/>
      <c r="DO987" s="283"/>
      <c r="DP987" s="278"/>
      <c r="DQ987" s="282"/>
      <c r="DR987" s="281"/>
      <c r="DS987" s="280"/>
      <c r="DT987" s="279"/>
      <c r="DU987" s="278"/>
      <c r="DV987" s="194"/>
    </row>
    <row r="988" spans="1:126" ht="18.75">
      <c r="A988" s="405"/>
      <c r="B988" s="226" t="s">
        <v>9039</v>
      </c>
      <c r="C988" s="226" t="s">
        <v>9038</v>
      </c>
      <c r="D988" s="225" t="s">
        <v>9037</v>
      </c>
      <c r="E988" s="224" t="str">
        <f t="shared" si="84"/>
        <v>737480</v>
      </c>
      <c r="F988" s="405" t="s">
        <v>8749</v>
      </c>
      <c r="G988" s="220" t="s">
        <v>9032</v>
      </c>
      <c r="H988" s="223" t="s">
        <v>9036</v>
      </c>
      <c r="I988" s="223" t="s">
        <v>7441</v>
      </c>
      <c r="J988" s="225">
        <v>1</v>
      </c>
      <c r="K988" s="329">
        <v>14000</v>
      </c>
      <c r="L988" s="232">
        <f t="shared" si="82"/>
        <v>15400.000000000002</v>
      </c>
      <c r="M988" s="351" t="s">
        <v>1434</v>
      </c>
      <c r="N988" s="229"/>
      <c r="O988" s="229"/>
      <c r="P988" s="245"/>
      <c r="Q988" s="312"/>
      <c r="R988" s="382"/>
      <c r="S988" s="242"/>
      <c r="T988" s="219" t="s">
        <v>9001</v>
      </c>
      <c r="U988" s="303"/>
      <c r="V988" s="303"/>
      <c r="W988" s="303"/>
      <c r="X988" s="303"/>
      <c r="Y988" s="219"/>
      <c r="Z988" s="303"/>
      <c r="AA988" s="303"/>
      <c r="AB988" s="303"/>
      <c r="AC988" s="303"/>
      <c r="AD988" s="325"/>
      <c r="AE988" s="325"/>
      <c r="AF988" s="325"/>
      <c r="AG988" s="325"/>
      <c r="AH988" s="325"/>
      <c r="AJ988" s="286"/>
      <c r="AK988" s="213"/>
      <c r="AL988" s="325"/>
      <c r="AM988" s="325"/>
      <c r="AN988" s="325"/>
      <c r="AO988" s="325"/>
      <c r="AP988" s="229"/>
      <c r="AQ988" s="589"/>
      <c r="AR988" s="207"/>
      <c r="AS988" s="207"/>
      <c r="AT988" s="207"/>
      <c r="AU988" s="207"/>
      <c r="AV988" s="207"/>
      <c r="AW988" s="207"/>
      <c r="AX988" s="207"/>
      <c r="AY988" s="207"/>
      <c r="AZ988" s="207"/>
      <c r="BA988" s="207"/>
      <c r="BB988" s="207"/>
      <c r="BC988" s="207"/>
      <c r="BD988" s="207"/>
      <c r="BE988" s="207"/>
      <c r="BF988" s="207"/>
      <c r="BG988" s="300"/>
      <c r="BH988" s="300"/>
      <c r="BI988" s="299"/>
      <c r="BJ988" s="246"/>
      <c r="BK988" s="255"/>
      <c r="BL988" s="213"/>
      <c r="BM988" s="213"/>
      <c r="BN988" s="405"/>
      <c r="BO988" s="200"/>
      <c r="BY988" s="254"/>
      <c r="DN988" s="284"/>
      <c r="DO988" s="283"/>
      <c r="DP988" s="278"/>
      <c r="DQ988" s="282"/>
      <c r="DR988" s="281"/>
      <c r="DS988" s="280"/>
      <c r="DT988" s="279"/>
      <c r="DU988" s="278"/>
      <c r="DV988" s="194"/>
    </row>
    <row r="989" spans="1:126" ht="18.75">
      <c r="A989" s="405"/>
      <c r="B989" s="226" t="s">
        <v>9035</v>
      </c>
      <c r="C989" s="226" t="s">
        <v>9034</v>
      </c>
      <c r="D989" s="225" t="s">
        <v>9033</v>
      </c>
      <c r="E989" s="224" t="str">
        <f t="shared" si="84"/>
        <v>737473</v>
      </c>
      <c r="F989" s="405" t="s">
        <v>8749</v>
      </c>
      <c r="G989" s="220" t="s">
        <v>9032</v>
      </c>
      <c r="H989" s="223" t="s">
        <v>9031</v>
      </c>
      <c r="I989" s="223" t="s">
        <v>8978</v>
      </c>
      <c r="J989" s="225">
        <v>1</v>
      </c>
      <c r="K989" s="329">
        <v>14000</v>
      </c>
      <c r="L989" s="232">
        <f t="shared" si="82"/>
        <v>15400.000000000002</v>
      </c>
      <c r="M989" s="351" t="s">
        <v>1434</v>
      </c>
      <c r="N989" s="229"/>
      <c r="O989" s="229"/>
      <c r="P989" s="245"/>
      <c r="Q989" s="312"/>
      <c r="R989" s="382"/>
      <c r="S989" s="242"/>
      <c r="T989" s="219" t="s">
        <v>9001</v>
      </c>
      <c r="U989" s="303"/>
      <c r="V989" s="303"/>
      <c r="W989" s="303"/>
      <c r="X989" s="303"/>
      <c r="Y989" s="219"/>
      <c r="Z989" s="303"/>
      <c r="AA989" s="303"/>
      <c r="AB989" s="303"/>
      <c r="AC989" s="303"/>
      <c r="AD989" s="325"/>
      <c r="AE989" s="325"/>
      <c r="AF989" s="325"/>
      <c r="AG989" s="325"/>
      <c r="AH989" s="325"/>
      <c r="AJ989" s="286"/>
      <c r="AK989" s="213"/>
      <c r="AL989" s="325"/>
      <c r="AM989" s="325"/>
      <c r="AN989" s="325"/>
      <c r="AO989" s="325"/>
      <c r="AP989" s="229"/>
      <c r="AQ989" s="589"/>
      <c r="AR989" s="207"/>
      <c r="AS989" s="207"/>
      <c r="AT989" s="207"/>
      <c r="AU989" s="207"/>
      <c r="AV989" s="207"/>
      <c r="AW989" s="207"/>
      <c r="AX989" s="207"/>
      <c r="AY989" s="207"/>
      <c r="AZ989" s="207"/>
      <c r="BA989" s="207"/>
      <c r="BB989" s="207"/>
      <c r="BC989" s="207"/>
      <c r="BD989" s="207"/>
      <c r="BE989" s="207"/>
      <c r="BF989" s="207"/>
      <c r="BG989" s="300"/>
      <c r="BH989" s="300"/>
      <c r="BI989" s="299"/>
      <c r="BJ989" s="246"/>
      <c r="BK989" s="255"/>
      <c r="BL989" s="213"/>
      <c r="BM989" s="213"/>
      <c r="BN989" s="405"/>
      <c r="BO989" s="200"/>
      <c r="BY989" s="254"/>
      <c r="DN989" s="284"/>
      <c r="DO989" s="283"/>
      <c r="DP989" s="278"/>
      <c r="DQ989" s="282"/>
      <c r="DR989" s="281"/>
      <c r="DS989" s="280"/>
      <c r="DT989" s="279"/>
      <c r="DU989" s="278"/>
      <c r="DV989" s="194"/>
    </row>
    <row r="990" spans="1:126" ht="18.75">
      <c r="A990" s="405"/>
      <c r="B990" s="226" t="s">
        <v>9030</v>
      </c>
      <c r="C990" s="226" t="s">
        <v>9029</v>
      </c>
      <c r="D990" s="225" t="s">
        <v>9028</v>
      </c>
      <c r="E990" s="224" t="str">
        <f t="shared" si="84"/>
        <v>737503</v>
      </c>
      <c r="F990" s="405" t="s">
        <v>8749</v>
      </c>
      <c r="G990" s="220" t="s">
        <v>9023</v>
      </c>
      <c r="H990" s="223" t="s">
        <v>9027</v>
      </c>
      <c r="I990" s="223" t="s">
        <v>7441</v>
      </c>
      <c r="J990" s="225">
        <v>1</v>
      </c>
      <c r="K990" s="329">
        <v>14000</v>
      </c>
      <c r="L990" s="232">
        <f t="shared" si="82"/>
        <v>15400.000000000002</v>
      </c>
      <c r="M990" s="351" t="s">
        <v>1434</v>
      </c>
      <c r="N990" s="229"/>
      <c r="O990" s="229"/>
      <c r="P990" s="245"/>
      <c r="Q990" s="312"/>
      <c r="R990" s="382"/>
      <c r="S990" s="242"/>
      <c r="T990" s="219" t="s">
        <v>9001</v>
      </c>
      <c r="U990" s="303"/>
      <c r="V990" s="303"/>
      <c r="W990" s="303"/>
      <c r="X990" s="303"/>
      <c r="Y990" s="219"/>
      <c r="Z990" s="303"/>
      <c r="AA990" s="303"/>
      <c r="AB990" s="303"/>
      <c r="AC990" s="303"/>
      <c r="AD990" s="325"/>
      <c r="AE990" s="325"/>
      <c r="AF990" s="325"/>
      <c r="AG990" s="325"/>
      <c r="AH990" s="325"/>
      <c r="AJ990" s="286"/>
      <c r="AK990" s="213"/>
      <c r="AL990" s="325"/>
      <c r="AM990" s="325"/>
      <c r="AN990" s="325"/>
      <c r="AO990" s="325"/>
      <c r="AP990" s="229"/>
      <c r="AQ990" s="589"/>
      <c r="AR990" s="207"/>
      <c r="AS990" s="207"/>
      <c r="AT990" s="207"/>
      <c r="AU990" s="207"/>
      <c r="AV990" s="207"/>
      <c r="AW990" s="207"/>
      <c r="AX990" s="207"/>
      <c r="AY990" s="207"/>
      <c r="AZ990" s="207"/>
      <c r="BA990" s="207"/>
      <c r="BB990" s="207"/>
      <c r="BC990" s="207"/>
      <c r="BD990" s="207"/>
      <c r="BE990" s="207"/>
      <c r="BF990" s="207"/>
      <c r="BG990" s="300"/>
      <c r="BH990" s="300"/>
      <c r="BI990" s="299"/>
      <c r="BJ990" s="246"/>
      <c r="BK990" s="255"/>
      <c r="BL990" s="213"/>
      <c r="BM990" s="213"/>
      <c r="BN990" s="405"/>
      <c r="BO990" s="200"/>
      <c r="BY990" s="254"/>
      <c r="DN990" s="284"/>
      <c r="DO990" s="283"/>
      <c r="DP990" s="278"/>
      <c r="DQ990" s="282"/>
      <c r="DR990" s="281"/>
      <c r="DS990" s="280"/>
      <c r="DT990" s="279"/>
      <c r="DU990" s="278"/>
      <c r="DV990" s="194"/>
    </row>
    <row r="991" spans="1:126" ht="18.75">
      <c r="A991" s="405"/>
      <c r="B991" s="226" t="s">
        <v>9026</v>
      </c>
      <c r="C991" s="226" t="s">
        <v>9025</v>
      </c>
      <c r="D991" s="225" t="s">
        <v>9024</v>
      </c>
      <c r="E991" s="224" t="str">
        <f t="shared" si="84"/>
        <v>737497</v>
      </c>
      <c r="F991" s="405" t="s">
        <v>8749</v>
      </c>
      <c r="G991" s="220" t="s">
        <v>9023</v>
      </c>
      <c r="H991" s="223" t="s">
        <v>9022</v>
      </c>
      <c r="I991" s="223" t="s">
        <v>8978</v>
      </c>
      <c r="J991" s="225">
        <v>1</v>
      </c>
      <c r="K991" s="329">
        <v>14000</v>
      </c>
      <c r="L991" s="232">
        <f t="shared" si="82"/>
        <v>15400.000000000002</v>
      </c>
      <c r="M991" s="351" t="s">
        <v>1434</v>
      </c>
      <c r="N991" s="229"/>
      <c r="O991" s="229"/>
      <c r="P991" s="245"/>
      <c r="Q991" s="312"/>
      <c r="R991" s="382"/>
      <c r="S991" s="242"/>
      <c r="T991" s="219" t="s">
        <v>9001</v>
      </c>
      <c r="U991" s="303"/>
      <c r="V991" s="303"/>
      <c r="W991" s="303"/>
      <c r="X991" s="303"/>
      <c r="Y991" s="219"/>
      <c r="Z991" s="303"/>
      <c r="AA991" s="303"/>
      <c r="AB991" s="303"/>
      <c r="AC991" s="303"/>
      <c r="AD991" s="325"/>
      <c r="AE991" s="325"/>
      <c r="AF991" s="325"/>
      <c r="AG991" s="325"/>
      <c r="AH991" s="325"/>
      <c r="AJ991" s="286"/>
      <c r="AK991" s="213"/>
      <c r="AL991" s="325"/>
      <c r="AM991" s="325"/>
      <c r="AN991" s="325"/>
      <c r="AO991" s="325"/>
      <c r="AP991" s="229"/>
      <c r="AQ991" s="589"/>
      <c r="AR991" s="207"/>
      <c r="AS991" s="207"/>
      <c r="AT991" s="207"/>
      <c r="AU991" s="207"/>
      <c r="AV991" s="207"/>
      <c r="AW991" s="207"/>
      <c r="AX991" s="207"/>
      <c r="AY991" s="207"/>
      <c r="AZ991" s="207"/>
      <c r="BA991" s="207"/>
      <c r="BB991" s="207"/>
      <c r="BC991" s="207"/>
      <c r="BD991" s="207"/>
      <c r="BE991" s="207"/>
      <c r="BF991" s="207"/>
      <c r="BG991" s="300"/>
      <c r="BH991" s="300"/>
      <c r="BI991" s="299"/>
      <c r="BJ991" s="246"/>
      <c r="BK991" s="255"/>
      <c r="BL991" s="213"/>
      <c r="BM991" s="213"/>
      <c r="BN991" s="405"/>
      <c r="BO991" s="200"/>
      <c r="BY991" s="254"/>
      <c r="DN991" s="284"/>
      <c r="DO991" s="283"/>
      <c r="DP991" s="278"/>
      <c r="DQ991" s="282"/>
      <c r="DR991" s="281"/>
      <c r="DS991" s="280"/>
      <c r="DT991" s="279"/>
      <c r="DU991" s="278"/>
      <c r="DV991" s="194"/>
    </row>
    <row r="992" spans="1:126" ht="18.75">
      <c r="A992" s="405"/>
      <c r="B992" s="226" t="s">
        <v>9021</v>
      </c>
      <c r="C992" s="226" t="s">
        <v>9020</v>
      </c>
      <c r="D992" s="225" t="s">
        <v>9019</v>
      </c>
      <c r="E992" s="224" t="str">
        <f t="shared" si="84"/>
        <v>737527</v>
      </c>
      <c r="F992" s="405" t="s">
        <v>8749</v>
      </c>
      <c r="G992" s="220" t="s">
        <v>9015</v>
      </c>
      <c r="H992" s="223" t="s">
        <v>9014</v>
      </c>
      <c r="I992" s="223" t="s">
        <v>7441</v>
      </c>
      <c r="J992" s="225">
        <v>1</v>
      </c>
      <c r="K992" s="329">
        <v>14000</v>
      </c>
      <c r="L992" s="232">
        <f t="shared" si="82"/>
        <v>15400.000000000002</v>
      </c>
      <c r="M992" s="351" t="s">
        <v>1434</v>
      </c>
      <c r="N992" s="229"/>
      <c r="O992" s="229"/>
      <c r="P992" s="245"/>
      <c r="Q992" s="312"/>
      <c r="R992" s="382"/>
      <c r="S992" s="242"/>
      <c r="T992" s="219" t="s">
        <v>9001</v>
      </c>
      <c r="U992" s="303"/>
      <c r="V992" s="303"/>
      <c r="W992" s="303"/>
      <c r="X992" s="303"/>
      <c r="Y992" s="219"/>
      <c r="Z992" s="303"/>
      <c r="AA992" s="303"/>
      <c r="AB992" s="303"/>
      <c r="AC992" s="303"/>
      <c r="AD992" s="325"/>
      <c r="AE992" s="325"/>
      <c r="AF992" s="325"/>
      <c r="AG992" s="325"/>
      <c r="AH992" s="325"/>
      <c r="AJ992" s="286"/>
      <c r="AK992" s="213"/>
      <c r="AL992" s="325"/>
      <c r="AM992" s="325"/>
      <c r="AN992" s="325"/>
      <c r="AO992" s="325"/>
      <c r="AP992" s="229"/>
      <c r="AQ992" s="589"/>
      <c r="AR992" s="207"/>
      <c r="AS992" s="207"/>
      <c r="AT992" s="207"/>
      <c r="AU992" s="207"/>
      <c r="AV992" s="207"/>
      <c r="AW992" s="207"/>
      <c r="AX992" s="207"/>
      <c r="AY992" s="207"/>
      <c r="AZ992" s="207"/>
      <c r="BA992" s="207"/>
      <c r="BB992" s="207"/>
      <c r="BC992" s="207"/>
      <c r="BD992" s="207"/>
      <c r="BE992" s="207"/>
      <c r="BF992" s="207"/>
      <c r="BG992" s="300"/>
      <c r="BH992" s="300"/>
      <c r="BI992" s="299"/>
      <c r="BJ992" s="246"/>
      <c r="BK992" s="255"/>
      <c r="BL992" s="213"/>
      <c r="BM992" s="213"/>
      <c r="BN992" s="405"/>
      <c r="BO992" s="200"/>
      <c r="BY992" s="254"/>
      <c r="DN992" s="284"/>
      <c r="DO992" s="283"/>
      <c r="DP992" s="278"/>
      <c r="DQ992" s="282"/>
      <c r="DR992" s="281"/>
      <c r="DS992" s="280"/>
      <c r="DT992" s="279"/>
      <c r="DU992" s="278"/>
      <c r="DV992" s="194"/>
    </row>
    <row r="993" spans="1:126" ht="18.75">
      <c r="A993" s="405"/>
      <c r="B993" s="226" t="s">
        <v>9018</v>
      </c>
      <c r="C993" s="226" t="s">
        <v>9017</v>
      </c>
      <c r="D993" s="225" t="s">
        <v>9016</v>
      </c>
      <c r="E993" s="224" t="str">
        <f t="shared" si="84"/>
        <v>737510</v>
      </c>
      <c r="F993" s="405" t="s">
        <v>8749</v>
      </c>
      <c r="G993" s="220" t="s">
        <v>9015</v>
      </c>
      <c r="H993" s="223" t="s">
        <v>9014</v>
      </c>
      <c r="I993" s="223" t="s">
        <v>8978</v>
      </c>
      <c r="J993" s="225">
        <v>1</v>
      </c>
      <c r="K993" s="329">
        <v>14000</v>
      </c>
      <c r="L993" s="232">
        <f t="shared" si="82"/>
        <v>15400.000000000002</v>
      </c>
      <c r="M993" s="351" t="s">
        <v>1434</v>
      </c>
      <c r="N993" s="229"/>
      <c r="O993" s="229"/>
      <c r="P993" s="245"/>
      <c r="Q993" s="312"/>
      <c r="R993" s="382"/>
      <c r="S993" s="242"/>
      <c r="T993" s="219" t="s">
        <v>9001</v>
      </c>
      <c r="U993" s="303"/>
      <c r="V993" s="303"/>
      <c r="W993" s="303"/>
      <c r="X993" s="303"/>
      <c r="Y993" s="219"/>
      <c r="Z993" s="303"/>
      <c r="AA993" s="303"/>
      <c r="AB993" s="303"/>
      <c r="AC993" s="303"/>
      <c r="AD993" s="325"/>
      <c r="AE993" s="325"/>
      <c r="AF993" s="325"/>
      <c r="AG993" s="325"/>
      <c r="AH993" s="325"/>
      <c r="AJ993" s="286"/>
      <c r="AK993" s="213"/>
      <c r="AL993" s="325"/>
      <c r="AM993" s="325"/>
      <c r="AN993" s="325"/>
      <c r="AO993" s="325"/>
      <c r="AP993" s="229"/>
      <c r="AQ993" s="589"/>
      <c r="AR993" s="207"/>
      <c r="AS993" s="207"/>
      <c r="AT993" s="207"/>
      <c r="AU993" s="207"/>
      <c r="AV993" s="207"/>
      <c r="AW993" s="207"/>
      <c r="AX993" s="207"/>
      <c r="AY993" s="207"/>
      <c r="AZ993" s="207"/>
      <c r="BA993" s="207"/>
      <c r="BB993" s="207"/>
      <c r="BC993" s="207"/>
      <c r="BD993" s="207"/>
      <c r="BE993" s="207"/>
      <c r="BF993" s="207"/>
      <c r="BG993" s="300"/>
      <c r="BH993" s="300"/>
      <c r="BI993" s="299"/>
      <c r="BJ993" s="246"/>
      <c r="BK993" s="255"/>
      <c r="BL993" s="213"/>
      <c r="BM993" s="213"/>
      <c r="BN993" s="405"/>
      <c r="BO993" s="200"/>
      <c r="BY993" s="254"/>
      <c r="DN993" s="284"/>
      <c r="DO993" s="283"/>
      <c r="DP993" s="278"/>
      <c r="DQ993" s="282"/>
      <c r="DR993" s="281"/>
      <c r="DS993" s="280"/>
      <c r="DT993" s="279"/>
      <c r="DU993" s="278"/>
      <c r="DV993" s="194"/>
    </row>
    <row r="994" spans="1:126" ht="18.75">
      <c r="A994" s="405"/>
      <c r="B994" s="226" t="s">
        <v>9013</v>
      </c>
      <c r="C994" s="226" t="s">
        <v>9012</v>
      </c>
      <c r="D994" s="225" t="s">
        <v>9011</v>
      </c>
      <c r="E994" s="224" t="str">
        <f t="shared" si="84"/>
        <v>737541</v>
      </c>
      <c r="F994" s="405" t="s">
        <v>8749</v>
      </c>
      <c r="G994" s="220" t="s">
        <v>9006</v>
      </c>
      <c r="H994" s="223" t="s">
        <v>9010</v>
      </c>
      <c r="I994" s="223" t="s">
        <v>7441</v>
      </c>
      <c r="J994" s="225">
        <v>1</v>
      </c>
      <c r="K994" s="329">
        <v>14000</v>
      </c>
      <c r="L994" s="232">
        <f t="shared" si="82"/>
        <v>15400.000000000002</v>
      </c>
      <c r="M994" s="351" t="s">
        <v>1434</v>
      </c>
      <c r="N994" s="229"/>
      <c r="O994" s="229"/>
      <c r="P994" s="245"/>
      <c r="Q994" s="312"/>
      <c r="R994" s="382"/>
      <c r="S994" s="242"/>
      <c r="T994" s="219" t="s">
        <v>9001</v>
      </c>
      <c r="U994" s="303"/>
      <c r="V994" s="303"/>
      <c r="W994" s="303"/>
      <c r="X994" s="303"/>
      <c r="Y994" s="219"/>
      <c r="Z994" s="303"/>
      <c r="AA994" s="303"/>
      <c r="AB994" s="303"/>
      <c r="AC994" s="303"/>
      <c r="AD994" s="325"/>
      <c r="AE994" s="325"/>
      <c r="AF994" s="325"/>
      <c r="AG994" s="325"/>
      <c r="AH994" s="325"/>
      <c r="AJ994" s="286"/>
      <c r="AK994" s="213"/>
      <c r="AL994" s="325"/>
      <c r="AM994" s="325"/>
      <c r="AN994" s="325"/>
      <c r="AO994" s="325"/>
      <c r="AP994" s="229"/>
      <c r="AQ994" s="589"/>
      <c r="AR994" s="207"/>
      <c r="AS994" s="207"/>
      <c r="AT994" s="207"/>
      <c r="AU994" s="207"/>
      <c r="AV994" s="207"/>
      <c r="AW994" s="207"/>
      <c r="AX994" s="207"/>
      <c r="AY994" s="207"/>
      <c r="AZ994" s="207"/>
      <c r="BA994" s="207"/>
      <c r="BB994" s="207"/>
      <c r="BC994" s="207"/>
      <c r="BD994" s="207"/>
      <c r="BE994" s="207"/>
      <c r="BF994" s="207"/>
      <c r="BG994" s="300"/>
      <c r="BH994" s="300"/>
      <c r="BI994" s="299"/>
      <c r="BJ994" s="246"/>
      <c r="BK994" s="255"/>
      <c r="BL994" s="213"/>
      <c r="BM994" s="213"/>
      <c r="BN994" s="405"/>
      <c r="BO994" s="200"/>
      <c r="BY994" s="254"/>
      <c r="DN994" s="284"/>
      <c r="DO994" s="283"/>
      <c r="DP994" s="278"/>
      <c r="DQ994" s="282"/>
      <c r="DR994" s="281"/>
      <c r="DS994" s="280"/>
      <c r="DT994" s="279"/>
      <c r="DU994" s="278"/>
      <c r="DV994" s="194"/>
    </row>
    <row r="995" spans="1:126" ht="18.75">
      <c r="A995" s="405"/>
      <c r="B995" s="226" t="s">
        <v>9009</v>
      </c>
      <c r="C995" s="226" t="s">
        <v>9008</v>
      </c>
      <c r="D995" s="225" t="s">
        <v>9007</v>
      </c>
      <c r="E995" s="224" t="str">
        <f t="shared" si="84"/>
        <v>737534</v>
      </c>
      <c r="F995" s="405" t="s">
        <v>8749</v>
      </c>
      <c r="G995" s="220" t="s">
        <v>9006</v>
      </c>
      <c r="H995" s="223" t="s">
        <v>9005</v>
      </c>
      <c r="I995" s="223" t="s">
        <v>8978</v>
      </c>
      <c r="J995" s="225">
        <v>1</v>
      </c>
      <c r="K995" s="329">
        <v>14000</v>
      </c>
      <c r="L995" s="232">
        <f t="shared" si="82"/>
        <v>15400.000000000002</v>
      </c>
      <c r="M995" s="351" t="s">
        <v>1434</v>
      </c>
      <c r="N995" s="229"/>
      <c r="O995" s="229"/>
      <c r="P995" s="245"/>
      <c r="Q995" s="312"/>
      <c r="R995" s="382"/>
      <c r="S995" s="242"/>
      <c r="T995" s="219" t="s">
        <v>9001</v>
      </c>
      <c r="U995" s="303"/>
      <c r="V995" s="303"/>
      <c r="W995" s="303"/>
      <c r="X995" s="303"/>
      <c r="Y995" s="219"/>
      <c r="Z995" s="303"/>
      <c r="AA995" s="303"/>
      <c r="AB995" s="303"/>
      <c r="AC995" s="303"/>
      <c r="AD995" s="325"/>
      <c r="AE995" s="325"/>
      <c r="AF995" s="325"/>
      <c r="AG995" s="325"/>
      <c r="AH995" s="325"/>
      <c r="AJ995" s="286"/>
      <c r="AK995" s="213"/>
      <c r="AL995" s="325"/>
      <c r="AM995" s="325"/>
      <c r="AN995" s="325"/>
      <c r="AO995" s="325"/>
      <c r="AP995" s="229"/>
      <c r="AQ995" s="589"/>
      <c r="AR995" s="207"/>
      <c r="AS995" s="207"/>
      <c r="AT995" s="207"/>
      <c r="AU995" s="207"/>
      <c r="AV995" s="207"/>
      <c r="AW995" s="207"/>
      <c r="AX995" s="207"/>
      <c r="AY995" s="207"/>
      <c r="AZ995" s="207"/>
      <c r="BA995" s="207"/>
      <c r="BB995" s="207"/>
      <c r="BC995" s="207"/>
      <c r="BD995" s="207"/>
      <c r="BE995" s="207"/>
      <c r="BF995" s="207"/>
      <c r="BG995" s="300"/>
      <c r="BH995" s="300"/>
      <c r="BI995" s="299"/>
      <c r="BJ995" s="246"/>
      <c r="BK995" s="255"/>
      <c r="BL995" s="213"/>
      <c r="BM995" s="213"/>
      <c r="BN995" s="405"/>
      <c r="BO995" s="200"/>
      <c r="BY995" s="254"/>
      <c r="DN995" s="284"/>
      <c r="DO995" s="283"/>
      <c r="DP995" s="278"/>
      <c r="DQ995" s="282"/>
      <c r="DR995" s="281"/>
      <c r="DS995" s="280"/>
      <c r="DT995" s="279"/>
      <c r="DU995" s="278"/>
      <c r="DV995" s="194"/>
    </row>
    <row r="996" spans="1:126" ht="18.75">
      <c r="A996" s="405"/>
      <c r="B996" s="226" t="s">
        <v>9004</v>
      </c>
      <c r="C996" s="226" t="s">
        <v>9003</v>
      </c>
      <c r="D996" s="225" t="s">
        <v>9002</v>
      </c>
      <c r="E996" s="224" t="str">
        <f t="shared" si="84"/>
        <v>737565</v>
      </c>
      <c r="F996" s="405" t="s">
        <v>8749</v>
      </c>
      <c r="G996" s="220" t="s">
        <v>8997</v>
      </c>
      <c r="H996" s="223" t="s">
        <v>8996</v>
      </c>
      <c r="I996" s="223" t="s">
        <v>7441</v>
      </c>
      <c r="J996" s="225">
        <v>1</v>
      </c>
      <c r="K996" s="329">
        <v>14000</v>
      </c>
      <c r="L996" s="232">
        <f t="shared" si="82"/>
        <v>15400.000000000002</v>
      </c>
      <c r="M996" s="351" t="s">
        <v>1434</v>
      </c>
      <c r="N996" s="229"/>
      <c r="O996" s="229"/>
      <c r="P996" s="245"/>
      <c r="Q996" s="312"/>
      <c r="R996" s="382"/>
      <c r="S996" s="242"/>
      <c r="T996" s="219" t="s">
        <v>9001</v>
      </c>
      <c r="U996" s="303"/>
      <c r="V996" s="303"/>
      <c r="W996" s="303"/>
      <c r="X996" s="303"/>
      <c r="Y996" s="219"/>
      <c r="Z996" s="303"/>
      <c r="AA996" s="303"/>
      <c r="AB996" s="303"/>
      <c r="AC996" s="303"/>
      <c r="AD996" s="325"/>
      <c r="AE996" s="325"/>
      <c r="AF996" s="325"/>
      <c r="AG996" s="325"/>
      <c r="AH996" s="325"/>
      <c r="AJ996" s="286"/>
      <c r="AK996" s="213"/>
      <c r="AL996" s="325"/>
      <c r="AM996" s="325"/>
      <c r="AN996" s="325"/>
      <c r="AO996" s="325"/>
      <c r="AP996" s="229"/>
      <c r="AQ996" s="589"/>
      <c r="AR996" s="207"/>
      <c r="AS996" s="207"/>
      <c r="AT996" s="207"/>
      <c r="AU996" s="207"/>
      <c r="AV996" s="207"/>
      <c r="AW996" s="207"/>
      <c r="AX996" s="207"/>
      <c r="AY996" s="207"/>
      <c r="AZ996" s="207"/>
      <c r="BA996" s="207"/>
      <c r="BB996" s="207"/>
      <c r="BC996" s="207"/>
      <c r="BD996" s="207"/>
      <c r="BE996" s="207"/>
      <c r="BF996" s="207"/>
      <c r="BG996" s="300"/>
      <c r="BH996" s="300"/>
      <c r="BI996" s="299"/>
      <c r="BJ996" s="246"/>
      <c r="BK996" s="255"/>
      <c r="BL996" s="213"/>
      <c r="BM996" s="213"/>
      <c r="BN996" s="405"/>
      <c r="BO996" s="200"/>
      <c r="BY996" s="254"/>
      <c r="DN996" s="284"/>
      <c r="DO996" s="283"/>
      <c r="DP996" s="278"/>
      <c r="DQ996" s="282"/>
      <c r="DR996" s="281"/>
      <c r="DS996" s="280"/>
      <c r="DT996" s="279"/>
      <c r="DU996" s="278"/>
      <c r="DV996" s="194"/>
    </row>
    <row r="997" spans="1:126" ht="18.75">
      <c r="A997" s="405"/>
      <c r="B997" s="226" t="s">
        <v>9000</v>
      </c>
      <c r="C997" s="226" t="s">
        <v>8999</v>
      </c>
      <c r="D997" s="225" t="s">
        <v>8998</v>
      </c>
      <c r="E997" s="224" t="str">
        <f t="shared" si="84"/>
        <v>737558</v>
      </c>
      <c r="F997" s="405" t="s">
        <v>8749</v>
      </c>
      <c r="G997" s="220" t="s">
        <v>8997</v>
      </c>
      <c r="H997" s="223" t="s">
        <v>8996</v>
      </c>
      <c r="I997" s="223" t="s">
        <v>8978</v>
      </c>
      <c r="J997" s="225">
        <v>1</v>
      </c>
      <c r="K997" s="329">
        <v>14000</v>
      </c>
      <c r="L997" s="232">
        <f t="shared" si="82"/>
        <v>15400.000000000002</v>
      </c>
      <c r="M997" s="351" t="s">
        <v>1434</v>
      </c>
      <c r="N997" s="229"/>
      <c r="O997" s="229"/>
      <c r="P997" s="245"/>
      <c r="Q997" s="312"/>
      <c r="R997" s="382"/>
      <c r="S997" s="242"/>
      <c r="T997" s="219" t="s">
        <v>8987</v>
      </c>
      <c r="U997" s="303"/>
      <c r="V997" s="303"/>
      <c r="W997" s="303"/>
      <c r="X997" s="303"/>
      <c r="Y997" s="219"/>
      <c r="Z997" s="303"/>
      <c r="AA997" s="303"/>
      <c r="AB997" s="303"/>
      <c r="AC997" s="303"/>
      <c r="AD997" s="325"/>
      <c r="AE997" s="325"/>
      <c r="AF997" s="325"/>
      <c r="AG997" s="325"/>
      <c r="AH997" s="325"/>
      <c r="AJ997" s="286"/>
      <c r="AK997" s="213"/>
      <c r="AL997" s="325"/>
      <c r="AM997" s="325"/>
      <c r="AN997" s="325"/>
      <c r="AO997" s="325"/>
      <c r="AP997" s="229"/>
      <c r="AQ997" s="589"/>
      <c r="AR997" s="207"/>
      <c r="AS997" s="207"/>
      <c r="AT997" s="207"/>
      <c r="AU997" s="207"/>
      <c r="AV997" s="207"/>
      <c r="AW997" s="207"/>
      <c r="AX997" s="207"/>
      <c r="AY997" s="207"/>
      <c r="AZ997" s="207"/>
      <c r="BA997" s="207"/>
      <c r="BB997" s="207"/>
      <c r="BC997" s="207"/>
      <c r="BD997" s="207"/>
      <c r="BE997" s="207"/>
      <c r="BF997" s="207"/>
      <c r="BG997" s="300"/>
      <c r="BH997" s="300"/>
      <c r="BI997" s="299"/>
      <c r="BJ997" s="246"/>
      <c r="BK997" s="255"/>
      <c r="BL997" s="213"/>
      <c r="BM997" s="213"/>
      <c r="BN997" s="405"/>
      <c r="BO997" s="200"/>
      <c r="BY997" s="254"/>
      <c r="DN997" s="284"/>
      <c r="DO997" s="283"/>
      <c r="DP997" s="278"/>
      <c r="DQ997" s="282"/>
      <c r="DR997" s="281"/>
      <c r="DS997" s="280"/>
      <c r="DT997" s="279"/>
      <c r="DU997" s="278"/>
      <c r="DV997" s="194"/>
    </row>
    <row r="998" spans="1:126" ht="18.75">
      <c r="A998" s="405"/>
      <c r="B998" s="226" t="s">
        <v>8995</v>
      </c>
      <c r="C998" s="226" t="s">
        <v>8994</v>
      </c>
      <c r="D998" s="225" t="s">
        <v>8993</v>
      </c>
      <c r="E998" s="224" t="str">
        <f t="shared" si="84"/>
        <v>737589</v>
      </c>
      <c r="F998" s="405" t="s">
        <v>8749</v>
      </c>
      <c r="G998" s="220" t="s">
        <v>8989</v>
      </c>
      <c r="H998" s="223" t="s">
        <v>8988</v>
      </c>
      <c r="I998" s="223" t="s">
        <v>7441</v>
      </c>
      <c r="J998" s="225">
        <v>1</v>
      </c>
      <c r="K998" s="329">
        <v>14000</v>
      </c>
      <c r="L998" s="232">
        <f t="shared" si="82"/>
        <v>15400.000000000002</v>
      </c>
      <c r="M998" s="351" t="s">
        <v>1434</v>
      </c>
      <c r="N998" s="229"/>
      <c r="O998" s="229"/>
      <c r="P998" s="245"/>
      <c r="Q998" s="312"/>
      <c r="R998" s="382"/>
      <c r="S998" s="242"/>
      <c r="T998" s="219" t="s">
        <v>8987</v>
      </c>
      <c r="U998" s="303"/>
      <c r="V998" s="303"/>
      <c r="W998" s="303"/>
      <c r="X998" s="303"/>
      <c r="Y998" s="219"/>
      <c r="Z998" s="303"/>
      <c r="AA998" s="303"/>
      <c r="AB998" s="303"/>
      <c r="AC998" s="303"/>
      <c r="AD998" s="325"/>
      <c r="AE998" s="325"/>
      <c r="AF998" s="325"/>
      <c r="AG998" s="325"/>
      <c r="AH998" s="325"/>
      <c r="AJ998" s="286"/>
      <c r="AK998" s="213"/>
      <c r="AL998" s="325"/>
      <c r="AM998" s="325"/>
      <c r="AN998" s="325"/>
      <c r="AO998" s="325"/>
      <c r="AP998" s="229"/>
      <c r="AQ998" s="589"/>
      <c r="AR998" s="207"/>
      <c r="AS998" s="207"/>
      <c r="AT998" s="207"/>
      <c r="AU998" s="207"/>
      <c r="AV998" s="207"/>
      <c r="AW998" s="207"/>
      <c r="AX998" s="207"/>
      <c r="AY998" s="207"/>
      <c r="AZ998" s="207"/>
      <c r="BA998" s="207"/>
      <c r="BB998" s="207"/>
      <c r="BC998" s="207"/>
      <c r="BD998" s="207"/>
      <c r="BE998" s="207"/>
      <c r="BF998" s="207"/>
      <c r="BG998" s="300"/>
      <c r="BH998" s="300"/>
      <c r="BI998" s="299"/>
      <c r="BJ998" s="246"/>
      <c r="BK998" s="255"/>
      <c r="BL998" s="213"/>
      <c r="BM998" s="213"/>
      <c r="BN998" s="405"/>
      <c r="BO998" s="200"/>
      <c r="BY998" s="254"/>
      <c r="DN998" s="284"/>
      <c r="DO998" s="283"/>
      <c r="DP998" s="278"/>
      <c r="DQ998" s="282"/>
      <c r="DR998" s="281"/>
      <c r="DS998" s="280"/>
      <c r="DT998" s="279"/>
      <c r="DU998" s="278"/>
      <c r="DV998" s="194"/>
    </row>
    <row r="999" spans="1:126" ht="18.75">
      <c r="A999" s="405"/>
      <c r="B999" s="226" t="s">
        <v>8992</v>
      </c>
      <c r="C999" s="226" t="s">
        <v>8991</v>
      </c>
      <c r="D999" s="225" t="s">
        <v>8990</v>
      </c>
      <c r="E999" s="224" t="str">
        <f t="shared" si="84"/>
        <v>737572</v>
      </c>
      <c r="F999" s="405" t="s">
        <v>8749</v>
      </c>
      <c r="G999" s="220" t="s">
        <v>8989</v>
      </c>
      <c r="H999" s="223" t="s">
        <v>8988</v>
      </c>
      <c r="I999" s="223" t="s">
        <v>8978</v>
      </c>
      <c r="J999" s="225">
        <v>1</v>
      </c>
      <c r="K999" s="329">
        <v>14000</v>
      </c>
      <c r="L999" s="232">
        <f t="shared" si="82"/>
        <v>15400.000000000002</v>
      </c>
      <c r="M999" s="351" t="s">
        <v>1434</v>
      </c>
      <c r="N999" s="229"/>
      <c r="O999" s="229"/>
      <c r="P999" s="245"/>
      <c r="Q999" s="312"/>
      <c r="R999" s="382"/>
      <c r="S999" s="242"/>
      <c r="T999" s="219" t="s">
        <v>8987</v>
      </c>
      <c r="U999" s="303"/>
      <c r="V999" s="303"/>
      <c r="W999" s="303"/>
      <c r="X999" s="303"/>
      <c r="Y999" s="219"/>
      <c r="Z999" s="303"/>
      <c r="AA999" s="303"/>
      <c r="AB999" s="303"/>
      <c r="AC999" s="303"/>
      <c r="AD999" s="325"/>
      <c r="AE999" s="325"/>
      <c r="AF999" s="325"/>
      <c r="AG999" s="325"/>
      <c r="AH999" s="325"/>
      <c r="AJ999" s="286"/>
      <c r="AK999" s="213"/>
      <c r="AL999" s="325"/>
      <c r="AM999" s="325"/>
      <c r="AN999" s="325"/>
      <c r="AO999" s="325"/>
      <c r="AP999" s="229"/>
      <c r="AQ999" s="589"/>
      <c r="AR999" s="207"/>
      <c r="AS999" s="207"/>
      <c r="AT999" s="207"/>
      <c r="AU999" s="207"/>
      <c r="AV999" s="207"/>
      <c r="AW999" s="207"/>
      <c r="AX999" s="207"/>
      <c r="AY999" s="207"/>
      <c r="AZ999" s="207"/>
      <c r="BA999" s="207"/>
      <c r="BB999" s="207"/>
      <c r="BC999" s="207"/>
      <c r="BD999" s="207"/>
      <c r="BE999" s="207"/>
      <c r="BF999" s="207"/>
      <c r="BG999" s="300"/>
      <c r="BH999" s="300"/>
      <c r="BI999" s="299"/>
      <c r="BJ999" s="246"/>
      <c r="BK999" s="255"/>
      <c r="BL999" s="213"/>
      <c r="BM999" s="213"/>
      <c r="BN999" s="405"/>
      <c r="BO999" s="200"/>
      <c r="BY999" s="254"/>
      <c r="DN999" s="284"/>
      <c r="DO999" s="283"/>
      <c r="DP999" s="278"/>
      <c r="DQ999" s="282"/>
      <c r="DR999" s="281"/>
      <c r="DS999" s="280"/>
      <c r="DT999" s="279"/>
      <c r="DU999" s="278"/>
      <c r="DV999" s="194"/>
    </row>
    <row r="1000" spans="1:126" ht="18.75">
      <c r="A1000" s="405"/>
      <c r="B1000" s="226" t="s">
        <v>8986</v>
      </c>
      <c r="C1000" s="226" t="s">
        <v>8985</v>
      </c>
      <c r="D1000" s="225" t="s">
        <v>8984</v>
      </c>
      <c r="E1000" s="224" t="str">
        <f t="shared" si="84"/>
        <v>737602</v>
      </c>
      <c r="F1000" s="405" t="s">
        <v>8749</v>
      </c>
      <c r="G1000" s="220" t="s">
        <v>8980</v>
      </c>
      <c r="H1000" s="223" t="s">
        <v>8979</v>
      </c>
      <c r="I1000" s="223" t="s">
        <v>7441</v>
      </c>
      <c r="J1000" s="225">
        <v>1</v>
      </c>
      <c r="K1000" s="329">
        <v>14000</v>
      </c>
      <c r="L1000" s="232">
        <f t="shared" si="82"/>
        <v>15400.000000000002</v>
      </c>
      <c r="M1000" s="351" t="s">
        <v>1434</v>
      </c>
      <c r="N1000" s="229"/>
      <c r="O1000" s="229"/>
      <c r="P1000" s="245"/>
      <c r="Q1000" s="312"/>
      <c r="R1000" s="382"/>
      <c r="S1000" s="242"/>
      <c r="T1000" s="219" t="s">
        <v>8912</v>
      </c>
      <c r="U1000" s="303"/>
      <c r="V1000" s="303"/>
      <c r="W1000" s="303"/>
      <c r="X1000" s="303"/>
      <c r="Y1000" s="219"/>
      <c r="Z1000" s="303"/>
      <c r="AA1000" s="303"/>
      <c r="AB1000" s="303"/>
      <c r="AC1000" s="303"/>
      <c r="AD1000" s="325"/>
      <c r="AE1000" s="325"/>
      <c r="AF1000" s="325"/>
      <c r="AG1000" s="325"/>
      <c r="AH1000" s="325"/>
      <c r="AJ1000" s="286"/>
      <c r="AK1000" s="213"/>
      <c r="AL1000" s="325"/>
      <c r="AM1000" s="325"/>
      <c r="AN1000" s="325"/>
      <c r="AO1000" s="325"/>
      <c r="AP1000" s="229"/>
      <c r="AQ1000" s="589"/>
      <c r="AR1000" s="207"/>
      <c r="AS1000" s="207"/>
      <c r="AT1000" s="207"/>
      <c r="AU1000" s="207"/>
      <c r="AV1000" s="207"/>
      <c r="AW1000" s="207"/>
      <c r="AX1000" s="207"/>
      <c r="AY1000" s="207"/>
      <c r="AZ1000" s="207"/>
      <c r="BA1000" s="207"/>
      <c r="BB1000" s="207"/>
      <c r="BC1000" s="207"/>
      <c r="BD1000" s="207"/>
      <c r="BE1000" s="207"/>
      <c r="BF1000" s="207"/>
      <c r="BG1000" s="300"/>
      <c r="BH1000" s="300"/>
      <c r="BI1000" s="299"/>
      <c r="BJ1000" s="246"/>
      <c r="BK1000" s="255"/>
      <c r="BL1000" s="213"/>
      <c r="BM1000" s="213"/>
      <c r="BN1000" s="405"/>
      <c r="BO1000" s="200"/>
      <c r="BY1000" s="254"/>
      <c r="DN1000" s="284"/>
      <c r="DO1000" s="283"/>
      <c r="DP1000" s="278"/>
      <c r="DQ1000" s="282"/>
      <c r="DR1000" s="281"/>
      <c r="DS1000" s="280"/>
      <c r="DT1000" s="279"/>
      <c r="DU1000" s="278"/>
      <c r="DV1000" s="194"/>
    </row>
    <row r="1001" spans="1:126" ht="18.75">
      <c r="A1001" s="405"/>
      <c r="B1001" s="226" t="s">
        <v>8983</v>
      </c>
      <c r="C1001" s="226" t="s">
        <v>8982</v>
      </c>
      <c r="D1001" s="225" t="s">
        <v>8981</v>
      </c>
      <c r="E1001" s="224" t="str">
        <f t="shared" si="84"/>
        <v>737596</v>
      </c>
      <c r="F1001" s="405" t="s">
        <v>8749</v>
      </c>
      <c r="G1001" s="220" t="s">
        <v>8980</v>
      </c>
      <c r="H1001" s="223" t="s">
        <v>8979</v>
      </c>
      <c r="I1001" s="223" t="s">
        <v>8978</v>
      </c>
      <c r="J1001" s="225">
        <v>1</v>
      </c>
      <c r="K1001" s="329">
        <v>14000</v>
      </c>
      <c r="L1001" s="232">
        <f t="shared" si="82"/>
        <v>15400.000000000002</v>
      </c>
      <c r="M1001" s="351" t="s">
        <v>1434</v>
      </c>
      <c r="N1001" s="229"/>
      <c r="O1001" s="229"/>
      <c r="P1001" s="245"/>
      <c r="Q1001" s="312"/>
      <c r="R1001" s="382"/>
      <c r="S1001" s="242"/>
      <c r="T1001" s="219" t="s">
        <v>8912</v>
      </c>
      <c r="U1001" s="303"/>
      <c r="V1001" s="303"/>
      <c r="W1001" s="303"/>
      <c r="X1001" s="303"/>
      <c r="Y1001" s="219"/>
      <c r="Z1001" s="303"/>
      <c r="AA1001" s="303"/>
      <c r="AB1001" s="303"/>
      <c r="AC1001" s="303"/>
      <c r="AD1001" s="325"/>
      <c r="AE1001" s="325"/>
      <c r="AF1001" s="325"/>
      <c r="AG1001" s="325"/>
      <c r="AH1001" s="325"/>
      <c r="AJ1001" s="286"/>
      <c r="AK1001" s="213"/>
      <c r="AL1001" s="325"/>
      <c r="AM1001" s="325"/>
      <c r="AN1001" s="325"/>
      <c r="AO1001" s="325"/>
      <c r="AP1001" s="229"/>
      <c r="AQ1001" s="589"/>
      <c r="AR1001" s="207"/>
      <c r="AS1001" s="207"/>
      <c r="AT1001" s="207"/>
      <c r="AU1001" s="207"/>
      <c r="AV1001" s="207"/>
      <c r="AW1001" s="207"/>
      <c r="AX1001" s="207"/>
      <c r="AY1001" s="207"/>
      <c r="AZ1001" s="207"/>
      <c r="BA1001" s="207"/>
      <c r="BB1001" s="207"/>
      <c r="BC1001" s="207"/>
      <c r="BD1001" s="207"/>
      <c r="BE1001" s="207"/>
      <c r="BF1001" s="207"/>
      <c r="BG1001" s="300"/>
      <c r="BH1001" s="300"/>
      <c r="BI1001" s="299"/>
      <c r="BJ1001" s="246"/>
      <c r="BK1001" s="255"/>
      <c r="BL1001" s="213"/>
      <c r="BM1001" s="213"/>
      <c r="BN1001" s="405"/>
      <c r="BO1001" s="200"/>
      <c r="BY1001" s="254"/>
      <c r="DN1001" s="284"/>
      <c r="DO1001" s="283"/>
      <c r="DP1001" s="278"/>
      <c r="DQ1001" s="282"/>
      <c r="DR1001" s="281"/>
      <c r="DS1001" s="280"/>
      <c r="DT1001" s="279"/>
      <c r="DU1001" s="278"/>
      <c r="DV1001" s="194"/>
    </row>
    <row r="1002" spans="1:126" ht="18.75">
      <c r="A1002" s="405"/>
      <c r="B1002" s="226" t="s">
        <v>8977</v>
      </c>
      <c r="C1002" s="226" t="s">
        <v>8976</v>
      </c>
      <c r="D1002" s="225" t="s">
        <v>8975</v>
      </c>
      <c r="E1002" s="224" t="str">
        <f t="shared" si="84"/>
        <v>737619</v>
      </c>
      <c r="F1002" s="405" t="s">
        <v>8749</v>
      </c>
      <c r="G1002" s="220" t="s">
        <v>8974</v>
      </c>
      <c r="H1002" s="223" t="s">
        <v>8973</v>
      </c>
      <c r="I1002" s="223"/>
      <c r="J1002" s="225">
        <v>1</v>
      </c>
      <c r="K1002" s="329">
        <v>14000</v>
      </c>
      <c r="L1002" s="232">
        <f t="shared" si="82"/>
        <v>15400.000000000002</v>
      </c>
      <c r="M1002" s="351" t="s">
        <v>1434</v>
      </c>
      <c r="N1002" s="229"/>
      <c r="O1002" s="229"/>
      <c r="P1002" s="245"/>
      <c r="Q1002" s="312"/>
      <c r="R1002" s="382"/>
      <c r="S1002" s="242"/>
      <c r="T1002" s="219" t="s">
        <v>8912</v>
      </c>
      <c r="U1002" s="303"/>
      <c r="V1002" s="303"/>
      <c r="W1002" s="303"/>
      <c r="X1002" s="303"/>
      <c r="Y1002" s="219"/>
      <c r="Z1002" s="303"/>
      <c r="AA1002" s="303"/>
      <c r="AB1002" s="303"/>
      <c r="AC1002" s="303"/>
      <c r="AD1002" s="325"/>
      <c r="AE1002" s="325"/>
      <c r="AF1002" s="325"/>
      <c r="AG1002" s="325"/>
      <c r="AH1002" s="325"/>
      <c r="AJ1002" s="286"/>
      <c r="AK1002" s="213"/>
      <c r="AL1002" s="325"/>
      <c r="AM1002" s="325"/>
      <c r="AN1002" s="325"/>
      <c r="AO1002" s="325"/>
      <c r="AP1002" s="229"/>
      <c r="AQ1002" s="589"/>
      <c r="AR1002" s="207"/>
      <c r="AS1002" s="207"/>
      <c r="AT1002" s="207"/>
      <c r="AU1002" s="207"/>
      <c r="AV1002" s="207"/>
      <c r="AW1002" s="207"/>
      <c r="AX1002" s="207"/>
      <c r="AY1002" s="207"/>
      <c r="AZ1002" s="207"/>
      <c r="BA1002" s="207"/>
      <c r="BB1002" s="207"/>
      <c r="BC1002" s="207"/>
      <c r="BD1002" s="207"/>
      <c r="BE1002" s="207"/>
      <c r="BF1002" s="207"/>
      <c r="BG1002" s="300"/>
      <c r="BH1002" s="300"/>
      <c r="BI1002" s="299"/>
      <c r="BJ1002" s="246"/>
      <c r="BK1002" s="255"/>
      <c r="BL1002" s="213"/>
      <c r="BM1002" s="213"/>
      <c r="BN1002" s="405"/>
      <c r="BO1002" s="200"/>
      <c r="BY1002" s="254"/>
      <c r="DN1002" s="284"/>
      <c r="DO1002" s="283"/>
      <c r="DP1002" s="278"/>
      <c r="DQ1002" s="282"/>
      <c r="DR1002" s="281"/>
      <c r="DS1002" s="280"/>
      <c r="DT1002" s="279"/>
      <c r="DU1002" s="278"/>
      <c r="DV1002" s="194"/>
    </row>
    <row r="1003" spans="1:126" ht="18.75">
      <c r="A1003" s="405"/>
      <c r="B1003" s="226" t="s">
        <v>8972</v>
      </c>
      <c r="C1003" s="226" t="s">
        <v>8971</v>
      </c>
      <c r="D1003" s="225" t="s">
        <v>8970</v>
      </c>
      <c r="E1003" s="224" t="str">
        <f t="shared" si="84"/>
        <v>737626</v>
      </c>
      <c r="F1003" s="405" t="s">
        <v>8749</v>
      </c>
      <c r="G1003" s="220" t="s">
        <v>8969</v>
      </c>
      <c r="H1003" s="223" t="s">
        <v>8968</v>
      </c>
      <c r="I1003" s="223"/>
      <c r="J1003" s="225">
        <v>1</v>
      </c>
      <c r="K1003" s="329">
        <v>14000</v>
      </c>
      <c r="L1003" s="232">
        <f t="shared" si="82"/>
        <v>15400.000000000002</v>
      </c>
      <c r="M1003" s="351" t="s">
        <v>1434</v>
      </c>
      <c r="N1003" s="229"/>
      <c r="O1003" s="229"/>
      <c r="P1003" s="245"/>
      <c r="Q1003" s="312"/>
      <c r="R1003" s="382"/>
      <c r="S1003" s="242"/>
      <c r="T1003" s="219" t="s">
        <v>8912</v>
      </c>
      <c r="U1003" s="303"/>
      <c r="V1003" s="303"/>
      <c r="W1003" s="303"/>
      <c r="X1003" s="303"/>
      <c r="Y1003" s="219"/>
      <c r="Z1003" s="303"/>
      <c r="AA1003" s="303"/>
      <c r="AB1003" s="303"/>
      <c r="AC1003" s="303"/>
      <c r="AD1003" s="325"/>
      <c r="AE1003" s="325"/>
      <c r="AF1003" s="325"/>
      <c r="AG1003" s="325"/>
      <c r="AH1003" s="325"/>
      <c r="AJ1003" s="286"/>
      <c r="AK1003" s="213"/>
      <c r="AL1003" s="325"/>
      <c r="AM1003" s="325"/>
      <c r="AN1003" s="325"/>
      <c r="AO1003" s="325"/>
      <c r="AP1003" s="229"/>
      <c r="AQ1003" s="589"/>
      <c r="AR1003" s="207"/>
      <c r="AS1003" s="207"/>
      <c r="AT1003" s="207"/>
      <c r="AU1003" s="207"/>
      <c r="AV1003" s="207"/>
      <c r="AW1003" s="207"/>
      <c r="AX1003" s="207"/>
      <c r="AY1003" s="207"/>
      <c r="AZ1003" s="207"/>
      <c r="BA1003" s="207"/>
      <c r="BB1003" s="207"/>
      <c r="BC1003" s="207"/>
      <c r="BD1003" s="207"/>
      <c r="BE1003" s="207"/>
      <c r="BF1003" s="207"/>
      <c r="BG1003" s="300"/>
      <c r="BH1003" s="300"/>
      <c r="BI1003" s="299"/>
      <c r="BJ1003" s="246"/>
      <c r="BK1003" s="255"/>
      <c r="BL1003" s="213"/>
      <c r="BM1003" s="213"/>
      <c r="BN1003" s="405"/>
      <c r="BO1003" s="200"/>
      <c r="BY1003" s="254"/>
      <c r="DN1003" s="284"/>
      <c r="DO1003" s="283"/>
      <c r="DP1003" s="278"/>
      <c r="DQ1003" s="282"/>
      <c r="DR1003" s="281"/>
      <c r="DS1003" s="280"/>
      <c r="DT1003" s="279"/>
      <c r="DU1003" s="278"/>
      <c r="DV1003" s="194"/>
    </row>
    <row r="1004" spans="1:126" ht="18.75">
      <c r="A1004" s="405"/>
      <c r="B1004" s="226" t="s">
        <v>8967</v>
      </c>
      <c r="C1004" s="226" t="s">
        <v>8966</v>
      </c>
      <c r="D1004" s="225" t="s">
        <v>8965</v>
      </c>
      <c r="E1004" s="224" t="str">
        <f t="shared" si="84"/>
        <v>737633</v>
      </c>
      <c r="F1004" s="405" t="s">
        <v>8749</v>
      </c>
      <c r="G1004" s="220" t="s">
        <v>8964</v>
      </c>
      <c r="H1004" s="223" t="s">
        <v>7905</v>
      </c>
      <c r="I1004" s="223"/>
      <c r="J1004" s="225">
        <v>1</v>
      </c>
      <c r="K1004" s="329">
        <v>14000</v>
      </c>
      <c r="L1004" s="232">
        <f t="shared" si="82"/>
        <v>15400.000000000002</v>
      </c>
      <c r="M1004" s="351" t="s">
        <v>1434</v>
      </c>
      <c r="N1004" s="229"/>
      <c r="O1004" s="229"/>
      <c r="P1004" s="245"/>
      <c r="Q1004" s="312"/>
      <c r="R1004" s="382"/>
      <c r="S1004" s="242"/>
      <c r="T1004" s="219" t="s">
        <v>8912</v>
      </c>
      <c r="U1004" s="303"/>
      <c r="V1004" s="303"/>
      <c r="W1004" s="303"/>
      <c r="X1004" s="303"/>
      <c r="Y1004" s="219"/>
      <c r="Z1004" s="303"/>
      <c r="AA1004" s="303"/>
      <c r="AB1004" s="303"/>
      <c r="AC1004" s="303"/>
      <c r="AD1004" s="325"/>
      <c r="AE1004" s="325"/>
      <c r="AF1004" s="325"/>
      <c r="AG1004" s="325"/>
      <c r="AH1004" s="325"/>
      <c r="AJ1004" s="286"/>
      <c r="AK1004" s="213"/>
      <c r="AL1004" s="325"/>
      <c r="AM1004" s="325"/>
      <c r="AN1004" s="325"/>
      <c r="AO1004" s="325"/>
      <c r="AP1004" s="229"/>
      <c r="AQ1004" s="589"/>
      <c r="AR1004" s="207"/>
      <c r="AS1004" s="207"/>
      <c r="AT1004" s="207"/>
      <c r="AU1004" s="207"/>
      <c r="AV1004" s="207"/>
      <c r="AW1004" s="207"/>
      <c r="AX1004" s="207"/>
      <c r="AY1004" s="207"/>
      <c r="AZ1004" s="207"/>
      <c r="BA1004" s="207"/>
      <c r="BB1004" s="207"/>
      <c r="BC1004" s="207"/>
      <c r="BD1004" s="207"/>
      <c r="BE1004" s="207"/>
      <c r="BF1004" s="207"/>
      <c r="BG1004" s="300"/>
      <c r="BH1004" s="300"/>
      <c r="BI1004" s="299"/>
      <c r="BJ1004" s="246"/>
      <c r="BK1004" s="255"/>
      <c r="BL1004" s="213"/>
      <c r="BM1004" s="213"/>
      <c r="BN1004" s="405"/>
      <c r="BO1004" s="200"/>
      <c r="BY1004" s="254"/>
      <c r="DN1004" s="284"/>
      <c r="DO1004" s="283"/>
      <c r="DP1004" s="278"/>
      <c r="DQ1004" s="282"/>
      <c r="DR1004" s="281"/>
      <c r="DS1004" s="280"/>
      <c r="DT1004" s="279"/>
      <c r="DU1004" s="278"/>
      <c r="DV1004" s="194"/>
    </row>
    <row r="1005" spans="1:126" ht="18.75">
      <c r="A1005" s="405"/>
      <c r="B1005" s="226" t="s">
        <v>8963</v>
      </c>
      <c r="C1005" s="226" t="s">
        <v>8962</v>
      </c>
      <c r="D1005" s="225" t="s">
        <v>8961</v>
      </c>
      <c r="E1005" s="224" t="str">
        <f t="shared" si="84"/>
        <v>737657</v>
      </c>
      <c r="F1005" s="405" t="s">
        <v>8749</v>
      </c>
      <c r="G1005" s="220" t="s">
        <v>8957</v>
      </c>
      <c r="H1005" s="223" t="s">
        <v>8956</v>
      </c>
      <c r="I1005" s="223" t="s">
        <v>7441</v>
      </c>
      <c r="J1005" s="225">
        <v>1</v>
      </c>
      <c r="K1005" s="329">
        <v>14000</v>
      </c>
      <c r="L1005" s="232">
        <f t="shared" si="82"/>
        <v>15400.000000000002</v>
      </c>
      <c r="M1005" s="351" t="s">
        <v>1434</v>
      </c>
      <c r="N1005" s="229"/>
      <c r="O1005" s="229"/>
      <c r="P1005" s="245"/>
      <c r="Q1005" s="312"/>
      <c r="R1005" s="382"/>
      <c r="S1005" s="242"/>
      <c r="T1005" s="219" t="s">
        <v>8912</v>
      </c>
      <c r="U1005" s="303"/>
      <c r="V1005" s="303"/>
      <c r="W1005" s="303"/>
      <c r="X1005" s="303"/>
      <c r="Y1005" s="219"/>
      <c r="Z1005" s="303"/>
      <c r="AA1005" s="303"/>
      <c r="AB1005" s="303"/>
      <c r="AC1005" s="303"/>
      <c r="AD1005" s="325"/>
      <c r="AE1005" s="325"/>
      <c r="AF1005" s="325"/>
      <c r="AG1005" s="325"/>
      <c r="AH1005" s="325"/>
      <c r="AJ1005" s="286"/>
      <c r="AK1005" s="213"/>
      <c r="AL1005" s="325"/>
      <c r="AM1005" s="325"/>
      <c r="AN1005" s="325"/>
      <c r="AO1005" s="325"/>
      <c r="AP1005" s="229"/>
      <c r="AQ1005" s="589"/>
      <c r="AR1005" s="207"/>
      <c r="AS1005" s="207"/>
      <c r="AT1005" s="207"/>
      <c r="AU1005" s="207"/>
      <c r="AV1005" s="207"/>
      <c r="AW1005" s="207"/>
      <c r="AX1005" s="207"/>
      <c r="AY1005" s="207"/>
      <c r="AZ1005" s="207"/>
      <c r="BA1005" s="207"/>
      <c r="BB1005" s="207"/>
      <c r="BC1005" s="207"/>
      <c r="BD1005" s="207"/>
      <c r="BE1005" s="207"/>
      <c r="BF1005" s="207"/>
      <c r="BG1005" s="300"/>
      <c r="BH1005" s="300"/>
      <c r="BI1005" s="299"/>
      <c r="BJ1005" s="246"/>
      <c r="BK1005" s="255"/>
      <c r="BL1005" s="213"/>
      <c r="BM1005" s="213"/>
      <c r="BN1005" s="405"/>
      <c r="BO1005" s="200"/>
      <c r="BY1005" s="254"/>
      <c r="DN1005" s="284"/>
      <c r="DO1005" s="283"/>
      <c r="DP1005" s="278"/>
      <c r="DQ1005" s="282"/>
      <c r="DR1005" s="281"/>
      <c r="DS1005" s="280"/>
      <c r="DT1005" s="279"/>
      <c r="DU1005" s="278"/>
      <c r="DV1005" s="194"/>
    </row>
    <row r="1006" spans="1:126" ht="18.75">
      <c r="A1006" s="405"/>
      <c r="B1006" s="226" t="s">
        <v>8960</v>
      </c>
      <c r="C1006" s="226" t="s">
        <v>8959</v>
      </c>
      <c r="D1006" s="225" t="s">
        <v>8958</v>
      </c>
      <c r="E1006" s="224" t="str">
        <f t="shared" si="84"/>
        <v>737640</v>
      </c>
      <c r="F1006" s="405" t="s">
        <v>8749</v>
      </c>
      <c r="G1006" s="220" t="s">
        <v>8957</v>
      </c>
      <c r="H1006" s="223" t="s">
        <v>8956</v>
      </c>
      <c r="I1006" s="223" t="s">
        <v>8743</v>
      </c>
      <c r="J1006" s="225">
        <v>1</v>
      </c>
      <c r="K1006" s="329">
        <v>14000</v>
      </c>
      <c r="L1006" s="232">
        <f t="shared" si="82"/>
        <v>15400.000000000002</v>
      </c>
      <c r="M1006" s="351" t="s">
        <v>1434</v>
      </c>
      <c r="N1006" s="229"/>
      <c r="O1006" s="229"/>
      <c r="P1006" s="245"/>
      <c r="Q1006" s="312"/>
      <c r="R1006" s="382"/>
      <c r="S1006" s="242"/>
      <c r="T1006" s="219" t="s">
        <v>8937</v>
      </c>
      <c r="U1006" s="303"/>
      <c r="V1006" s="303"/>
      <c r="W1006" s="303"/>
      <c r="X1006" s="303"/>
      <c r="Y1006" s="219"/>
      <c r="Z1006" s="303"/>
      <c r="AA1006" s="303"/>
      <c r="AB1006" s="303"/>
      <c r="AC1006" s="303"/>
      <c r="AD1006" s="325"/>
      <c r="AE1006" s="325"/>
      <c r="AF1006" s="325"/>
      <c r="AG1006" s="325"/>
      <c r="AH1006" s="325"/>
      <c r="AJ1006" s="286"/>
      <c r="AK1006" s="213"/>
      <c r="AL1006" s="325"/>
      <c r="AM1006" s="325"/>
      <c r="AN1006" s="325"/>
      <c r="AO1006" s="325"/>
      <c r="AP1006" s="229"/>
      <c r="AQ1006" s="589"/>
      <c r="AR1006" s="207"/>
      <c r="AS1006" s="207"/>
      <c r="AT1006" s="207"/>
      <c r="AU1006" s="207"/>
      <c r="AV1006" s="207"/>
      <c r="AW1006" s="207"/>
      <c r="AX1006" s="207"/>
      <c r="AY1006" s="207"/>
      <c r="AZ1006" s="207"/>
      <c r="BA1006" s="207"/>
      <c r="BB1006" s="207"/>
      <c r="BC1006" s="207"/>
      <c r="BD1006" s="207"/>
      <c r="BE1006" s="207"/>
      <c r="BF1006" s="207"/>
      <c r="BG1006" s="300"/>
      <c r="BH1006" s="300"/>
      <c r="BI1006" s="299"/>
      <c r="BJ1006" s="246"/>
      <c r="BK1006" s="255"/>
      <c r="BL1006" s="213"/>
      <c r="BM1006" s="213"/>
      <c r="BN1006" s="405"/>
      <c r="BO1006" s="200"/>
      <c r="BY1006" s="254"/>
      <c r="DN1006" s="284"/>
      <c r="DO1006" s="283"/>
      <c r="DP1006" s="278"/>
      <c r="DQ1006" s="282"/>
      <c r="DR1006" s="281"/>
      <c r="DS1006" s="280"/>
      <c r="DT1006" s="279"/>
      <c r="DU1006" s="278"/>
      <c r="DV1006" s="194"/>
    </row>
    <row r="1007" spans="1:126" ht="18.75">
      <c r="A1007" s="298" t="s">
        <v>4344</v>
      </c>
      <c r="B1007" s="226" t="s">
        <v>8955</v>
      </c>
      <c r="C1007" s="226" t="s">
        <v>8954</v>
      </c>
      <c r="D1007" s="225">
        <v>4971587737671</v>
      </c>
      <c r="E1007" s="224" t="str">
        <f t="shared" si="84"/>
        <v>37671</v>
      </c>
      <c r="F1007" s="558" t="s">
        <v>1085</v>
      </c>
      <c r="G1007" s="220" t="s">
        <v>8950</v>
      </c>
      <c r="H1007" s="223" t="s">
        <v>8953</v>
      </c>
      <c r="I1007" s="383" t="s">
        <v>7441</v>
      </c>
      <c r="J1007" s="225">
        <v>1</v>
      </c>
      <c r="K1007" s="329">
        <v>14000</v>
      </c>
      <c r="L1007" s="232">
        <f t="shared" si="82"/>
        <v>15400.000000000002</v>
      </c>
      <c r="M1007" s="351" t="s">
        <v>900</v>
      </c>
      <c r="N1007" s="229"/>
      <c r="O1007" s="229"/>
      <c r="P1007" s="245"/>
      <c r="Q1007" s="312"/>
      <c r="R1007" s="382"/>
      <c r="S1007" s="242"/>
      <c r="T1007" s="219" t="s">
        <v>8937</v>
      </c>
      <c r="U1007" s="303"/>
      <c r="V1007" s="303"/>
      <c r="W1007" s="303"/>
      <c r="X1007" s="303"/>
      <c r="Y1007" s="219"/>
      <c r="Z1007" s="303"/>
      <c r="AA1007" s="303"/>
      <c r="AB1007" s="303"/>
      <c r="AC1007" s="303"/>
      <c r="AD1007" s="325"/>
      <c r="AE1007" s="325"/>
      <c r="AF1007" s="325"/>
      <c r="AG1007" s="325"/>
      <c r="AH1007" s="325"/>
      <c r="AJ1007" s="286"/>
      <c r="AK1007" s="213"/>
      <c r="AL1007" s="325"/>
      <c r="AM1007" s="325"/>
      <c r="AN1007" s="325"/>
      <c r="AO1007" s="325"/>
      <c r="AP1007" s="229"/>
      <c r="AQ1007" s="589"/>
      <c r="AR1007" s="207"/>
      <c r="AS1007" s="207"/>
      <c r="AT1007" s="207"/>
      <c r="AU1007" s="207"/>
      <c r="AV1007" s="207"/>
      <c r="AW1007" s="207"/>
      <c r="AX1007" s="207"/>
      <c r="AY1007" s="207"/>
      <c r="AZ1007" s="207"/>
      <c r="BA1007" s="207"/>
      <c r="BB1007" s="207"/>
      <c r="BC1007" s="207"/>
      <c r="BD1007" s="207"/>
      <c r="BE1007" s="207"/>
      <c r="BF1007" s="207"/>
      <c r="BG1007" s="300"/>
      <c r="BH1007" s="300"/>
      <c r="BI1007" s="299"/>
      <c r="BJ1007" s="246"/>
      <c r="BK1007" s="255"/>
      <c r="BL1007" s="213"/>
      <c r="BM1007" s="213"/>
      <c r="BN1007" s="298"/>
      <c r="BO1007" s="297"/>
      <c r="BY1007" s="254"/>
      <c r="DN1007" s="284"/>
      <c r="DO1007" s="283"/>
      <c r="DP1007" s="278"/>
      <c r="DQ1007" s="282"/>
      <c r="DR1007" s="281"/>
      <c r="DS1007" s="280"/>
      <c r="DT1007" s="279"/>
      <c r="DU1007" s="278"/>
      <c r="DV1007" s="194"/>
    </row>
    <row r="1008" spans="1:126" ht="18.75">
      <c r="A1008" s="298" t="s">
        <v>4344</v>
      </c>
      <c r="B1008" s="226" t="s">
        <v>8952</v>
      </c>
      <c r="C1008" s="226" t="s">
        <v>8951</v>
      </c>
      <c r="D1008" s="225">
        <v>4971587737664</v>
      </c>
      <c r="E1008" s="224" t="str">
        <f t="shared" si="84"/>
        <v>37664</v>
      </c>
      <c r="F1008" s="558" t="s">
        <v>1085</v>
      </c>
      <c r="G1008" s="220" t="s">
        <v>8950</v>
      </c>
      <c r="H1008" s="223" t="s">
        <v>8949</v>
      </c>
      <c r="I1008" s="383" t="s">
        <v>8743</v>
      </c>
      <c r="J1008" s="225">
        <v>1</v>
      </c>
      <c r="K1008" s="329">
        <v>14000</v>
      </c>
      <c r="L1008" s="232">
        <f t="shared" si="82"/>
        <v>15400.000000000002</v>
      </c>
      <c r="M1008" s="351" t="s">
        <v>900</v>
      </c>
      <c r="N1008" s="229"/>
      <c r="O1008" s="229"/>
      <c r="P1008" s="245"/>
      <c r="Q1008" s="312"/>
      <c r="R1008" s="382"/>
      <c r="S1008" s="242"/>
      <c r="T1008" s="219" t="s">
        <v>8937</v>
      </c>
      <c r="U1008" s="303"/>
      <c r="V1008" s="303"/>
      <c r="W1008" s="303"/>
      <c r="X1008" s="303"/>
      <c r="Y1008" s="219"/>
      <c r="Z1008" s="303"/>
      <c r="AA1008" s="303"/>
      <c r="AB1008" s="303"/>
      <c r="AC1008" s="303"/>
      <c r="AD1008" s="325"/>
      <c r="AE1008" s="325"/>
      <c r="AF1008" s="325"/>
      <c r="AG1008" s="325"/>
      <c r="AH1008" s="325"/>
      <c r="AJ1008" s="286"/>
      <c r="AK1008" s="213"/>
      <c r="AL1008" s="325"/>
      <c r="AM1008" s="325"/>
      <c r="AN1008" s="325"/>
      <c r="AO1008" s="325"/>
      <c r="AP1008" s="229"/>
      <c r="AQ1008" s="589"/>
      <c r="AR1008" s="207"/>
      <c r="AS1008" s="207"/>
      <c r="AT1008" s="207"/>
      <c r="AU1008" s="207"/>
      <c r="AV1008" s="207"/>
      <c r="AW1008" s="207"/>
      <c r="AX1008" s="207"/>
      <c r="AY1008" s="207"/>
      <c r="AZ1008" s="207"/>
      <c r="BA1008" s="207"/>
      <c r="BB1008" s="207"/>
      <c r="BC1008" s="207"/>
      <c r="BD1008" s="207"/>
      <c r="BE1008" s="207"/>
      <c r="BF1008" s="207"/>
      <c r="BG1008" s="300"/>
      <c r="BH1008" s="300"/>
      <c r="BI1008" s="299"/>
      <c r="BJ1008" s="246"/>
      <c r="BK1008" s="255"/>
      <c r="BL1008" s="213"/>
      <c r="BM1008" s="213"/>
      <c r="BN1008" s="298"/>
      <c r="BO1008" s="297"/>
      <c r="BY1008" s="254"/>
      <c r="DN1008" s="284"/>
      <c r="DO1008" s="283"/>
      <c r="DP1008" s="278"/>
      <c r="DQ1008" s="282"/>
      <c r="DR1008" s="281"/>
      <c r="DS1008" s="280"/>
      <c r="DT1008" s="279"/>
      <c r="DU1008" s="278"/>
      <c r="DV1008" s="194"/>
    </row>
    <row r="1009" spans="1:126" ht="18.75">
      <c r="A1009" s="405"/>
      <c r="B1009" s="226" t="s">
        <v>8948</v>
      </c>
      <c r="C1009" s="226" t="s">
        <v>8947</v>
      </c>
      <c r="D1009" s="225" t="s">
        <v>8946</v>
      </c>
      <c r="E1009" s="224" t="str">
        <f t="shared" si="84"/>
        <v>737695</v>
      </c>
      <c r="F1009" s="405" t="s">
        <v>8749</v>
      </c>
      <c r="G1009" s="220" t="s">
        <v>8942</v>
      </c>
      <c r="H1009" s="223" t="s">
        <v>8941</v>
      </c>
      <c r="I1009" s="223" t="s">
        <v>7441</v>
      </c>
      <c r="J1009" s="225">
        <v>1</v>
      </c>
      <c r="K1009" s="329">
        <v>14000</v>
      </c>
      <c r="L1009" s="232">
        <f t="shared" si="82"/>
        <v>15400.000000000002</v>
      </c>
      <c r="M1009" s="351" t="s">
        <v>1434</v>
      </c>
      <c r="N1009" s="229"/>
      <c r="O1009" s="229"/>
      <c r="P1009" s="245"/>
      <c r="Q1009" s="312"/>
      <c r="R1009" s="382"/>
      <c r="S1009" s="242"/>
      <c r="T1009" s="219" t="s">
        <v>8937</v>
      </c>
      <c r="U1009" s="303"/>
      <c r="V1009" s="303"/>
      <c r="W1009" s="303"/>
      <c r="X1009" s="303"/>
      <c r="Y1009" s="219"/>
      <c r="Z1009" s="303"/>
      <c r="AA1009" s="303"/>
      <c r="AB1009" s="303"/>
      <c r="AC1009" s="303"/>
      <c r="AD1009" s="325"/>
      <c r="AE1009" s="325"/>
      <c r="AF1009" s="325"/>
      <c r="AG1009" s="325"/>
      <c r="AH1009" s="325"/>
      <c r="AJ1009" s="286"/>
      <c r="AK1009" s="213"/>
      <c r="AL1009" s="325"/>
      <c r="AM1009" s="325"/>
      <c r="AN1009" s="325"/>
      <c r="AO1009" s="325"/>
      <c r="AP1009" s="229"/>
      <c r="AQ1009" s="589"/>
      <c r="AR1009" s="207"/>
      <c r="AS1009" s="207"/>
      <c r="AT1009" s="207"/>
      <c r="AU1009" s="207"/>
      <c r="AV1009" s="207"/>
      <c r="AW1009" s="207"/>
      <c r="AX1009" s="207"/>
      <c r="AY1009" s="207"/>
      <c r="AZ1009" s="207"/>
      <c r="BA1009" s="207"/>
      <c r="BB1009" s="207"/>
      <c r="BC1009" s="207"/>
      <c r="BD1009" s="207"/>
      <c r="BE1009" s="207"/>
      <c r="BF1009" s="207"/>
      <c r="BG1009" s="300"/>
      <c r="BH1009" s="300"/>
      <c r="BI1009" s="299"/>
      <c r="BJ1009" s="246"/>
      <c r="BK1009" s="255"/>
      <c r="BL1009" s="213"/>
      <c r="BM1009" s="213"/>
      <c r="BN1009" s="405"/>
      <c r="BO1009" s="200"/>
      <c r="BY1009" s="254"/>
      <c r="DN1009" s="284"/>
      <c r="DO1009" s="283"/>
      <c r="DP1009" s="278"/>
      <c r="DQ1009" s="282"/>
      <c r="DR1009" s="281"/>
      <c r="DS1009" s="280"/>
      <c r="DT1009" s="279"/>
      <c r="DU1009" s="278"/>
      <c r="DV1009" s="194"/>
    </row>
    <row r="1010" spans="1:126" ht="18.75">
      <c r="A1010" s="405"/>
      <c r="B1010" s="226" t="s">
        <v>8945</v>
      </c>
      <c r="C1010" s="226" t="s">
        <v>8944</v>
      </c>
      <c r="D1010" s="225" t="s">
        <v>8943</v>
      </c>
      <c r="E1010" s="224" t="str">
        <f t="shared" si="84"/>
        <v>737688</v>
      </c>
      <c r="F1010" s="405" t="s">
        <v>8749</v>
      </c>
      <c r="G1010" s="220" t="s">
        <v>8942</v>
      </c>
      <c r="H1010" s="223" t="s">
        <v>8941</v>
      </c>
      <c r="I1010" s="223" t="s">
        <v>8743</v>
      </c>
      <c r="J1010" s="225">
        <v>1</v>
      </c>
      <c r="K1010" s="329">
        <v>14000</v>
      </c>
      <c r="L1010" s="232">
        <f t="shared" si="82"/>
        <v>15400.000000000002</v>
      </c>
      <c r="M1010" s="351" t="s">
        <v>1434</v>
      </c>
      <c r="N1010" s="229"/>
      <c r="O1010" s="229"/>
      <c r="P1010" s="245"/>
      <c r="Q1010" s="312"/>
      <c r="R1010" s="382"/>
      <c r="S1010" s="242"/>
      <c r="T1010" s="219" t="s">
        <v>8937</v>
      </c>
      <c r="U1010" s="303"/>
      <c r="V1010" s="303"/>
      <c r="W1010" s="303"/>
      <c r="X1010" s="303"/>
      <c r="Y1010" s="219"/>
      <c r="Z1010" s="303"/>
      <c r="AA1010" s="303"/>
      <c r="AB1010" s="303"/>
      <c r="AC1010" s="303"/>
      <c r="AD1010" s="325"/>
      <c r="AE1010" s="325"/>
      <c r="AF1010" s="325"/>
      <c r="AG1010" s="325"/>
      <c r="AH1010" s="325"/>
      <c r="AJ1010" s="286"/>
      <c r="AK1010" s="213"/>
      <c r="AL1010" s="325"/>
      <c r="AM1010" s="325"/>
      <c r="AN1010" s="325"/>
      <c r="AO1010" s="325"/>
      <c r="AP1010" s="229"/>
      <c r="AQ1010" s="589"/>
      <c r="AR1010" s="207"/>
      <c r="AS1010" s="207"/>
      <c r="AT1010" s="207"/>
      <c r="AU1010" s="207"/>
      <c r="AV1010" s="207"/>
      <c r="AW1010" s="207"/>
      <c r="AX1010" s="207"/>
      <c r="AY1010" s="207"/>
      <c r="AZ1010" s="207"/>
      <c r="BA1010" s="207"/>
      <c r="BB1010" s="207"/>
      <c r="BC1010" s="207"/>
      <c r="BD1010" s="207"/>
      <c r="BE1010" s="207"/>
      <c r="BF1010" s="207"/>
      <c r="BG1010" s="300"/>
      <c r="BH1010" s="300"/>
      <c r="BI1010" s="299"/>
      <c r="BJ1010" s="246"/>
      <c r="BK1010" s="255"/>
      <c r="BL1010" s="213"/>
      <c r="BM1010" s="213"/>
      <c r="BN1010" s="405"/>
      <c r="BO1010" s="200"/>
      <c r="BY1010" s="254"/>
      <c r="DN1010" s="284"/>
      <c r="DO1010" s="283"/>
      <c r="DP1010" s="278"/>
      <c r="DQ1010" s="282"/>
      <c r="DR1010" s="281"/>
      <c r="DS1010" s="280"/>
      <c r="DT1010" s="279"/>
      <c r="DU1010" s="278"/>
      <c r="DV1010" s="194"/>
    </row>
    <row r="1011" spans="1:126" ht="18.75">
      <c r="A1011" s="405"/>
      <c r="B1011" s="226" t="s">
        <v>8940</v>
      </c>
      <c r="C1011" s="226" t="s">
        <v>8939</v>
      </c>
      <c r="D1011" s="225" t="s">
        <v>8938</v>
      </c>
      <c r="E1011" s="224" t="str">
        <f t="shared" si="84"/>
        <v>737725</v>
      </c>
      <c r="F1011" s="405" t="s">
        <v>8749</v>
      </c>
      <c r="G1011" s="220" t="s">
        <v>8930</v>
      </c>
      <c r="H1011" s="223" t="s">
        <v>8929</v>
      </c>
      <c r="I1011" s="223" t="s">
        <v>7441</v>
      </c>
      <c r="J1011" s="225">
        <v>1</v>
      </c>
      <c r="K1011" s="329">
        <v>14000</v>
      </c>
      <c r="L1011" s="232">
        <f t="shared" si="82"/>
        <v>15400.000000000002</v>
      </c>
      <c r="M1011" s="351" t="s">
        <v>1434</v>
      </c>
      <c r="N1011" s="229"/>
      <c r="O1011" s="229"/>
      <c r="P1011" s="245"/>
      <c r="Q1011" s="312"/>
      <c r="R1011" s="382"/>
      <c r="S1011" s="242"/>
      <c r="T1011" s="219" t="s">
        <v>8937</v>
      </c>
      <c r="U1011" s="303"/>
      <c r="V1011" s="303"/>
      <c r="W1011" s="303"/>
      <c r="X1011" s="303"/>
      <c r="Y1011" s="219"/>
      <c r="Z1011" s="303"/>
      <c r="AA1011" s="303"/>
      <c r="AB1011" s="303"/>
      <c r="AC1011" s="303"/>
      <c r="AD1011" s="325"/>
      <c r="AE1011" s="325"/>
      <c r="AF1011" s="325"/>
      <c r="AG1011" s="325"/>
      <c r="AH1011" s="325"/>
      <c r="AJ1011" s="286"/>
      <c r="AK1011" s="213"/>
      <c r="AL1011" s="325"/>
      <c r="AM1011" s="325"/>
      <c r="AN1011" s="325"/>
      <c r="AO1011" s="325"/>
      <c r="AP1011" s="229"/>
      <c r="AQ1011" s="589"/>
      <c r="AR1011" s="207"/>
      <c r="AS1011" s="207"/>
      <c r="AT1011" s="207"/>
      <c r="AU1011" s="207"/>
      <c r="AV1011" s="207"/>
      <c r="AW1011" s="207"/>
      <c r="AX1011" s="207"/>
      <c r="AY1011" s="207"/>
      <c r="AZ1011" s="207"/>
      <c r="BA1011" s="207"/>
      <c r="BB1011" s="207"/>
      <c r="BC1011" s="207"/>
      <c r="BD1011" s="207"/>
      <c r="BE1011" s="207"/>
      <c r="BF1011" s="207"/>
      <c r="BG1011" s="300"/>
      <c r="BH1011" s="300"/>
      <c r="BI1011" s="299"/>
      <c r="BJ1011" s="246"/>
      <c r="BK1011" s="255"/>
      <c r="BL1011" s="213"/>
      <c r="BM1011" s="213"/>
      <c r="BN1011" s="405"/>
      <c r="BO1011" s="200"/>
      <c r="BY1011" s="254"/>
      <c r="DN1011" s="284"/>
      <c r="DO1011" s="283"/>
      <c r="DP1011" s="278"/>
      <c r="DQ1011" s="282"/>
      <c r="DR1011" s="281"/>
      <c r="DS1011" s="280"/>
      <c r="DT1011" s="279"/>
      <c r="DU1011" s="278"/>
      <c r="DV1011" s="194"/>
    </row>
    <row r="1012" spans="1:126" ht="18.75">
      <c r="A1012" s="405"/>
      <c r="B1012" s="226" t="s">
        <v>8936</v>
      </c>
      <c r="C1012" s="226" t="s">
        <v>8935</v>
      </c>
      <c r="D1012" s="225" t="s">
        <v>8934</v>
      </c>
      <c r="E1012" s="224" t="str">
        <f t="shared" si="84"/>
        <v>737701</v>
      </c>
      <c r="F1012" s="405" t="s">
        <v>8749</v>
      </c>
      <c r="G1012" s="220" t="s">
        <v>8930</v>
      </c>
      <c r="H1012" s="223" t="s">
        <v>8929</v>
      </c>
      <c r="I1012" s="223" t="s">
        <v>8908</v>
      </c>
      <c r="J1012" s="225">
        <v>1</v>
      </c>
      <c r="K1012" s="329">
        <v>14000</v>
      </c>
      <c r="L1012" s="232">
        <f t="shared" si="82"/>
        <v>15400.000000000002</v>
      </c>
      <c r="M1012" s="351" t="s">
        <v>1434</v>
      </c>
      <c r="N1012" s="229"/>
      <c r="O1012" s="229"/>
      <c r="P1012" s="245"/>
      <c r="Q1012" s="312"/>
      <c r="R1012" s="382"/>
      <c r="S1012" s="242"/>
      <c r="T1012" s="219" t="s">
        <v>8669</v>
      </c>
      <c r="U1012" s="303"/>
      <c r="V1012" s="303"/>
      <c r="W1012" s="303"/>
      <c r="X1012" s="303"/>
      <c r="Y1012" s="219"/>
      <c r="Z1012" s="303"/>
      <c r="AA1012" s="303"/>
      <c r="AB1012" s="303"/>
      <c r="AC1012" s="303"/>
      <c r="AD1012" s="325"/>
      <c r="AE1012" s="325"/>
      <c r="AF1012" s="325"/>
      <c r="AG1012" s="325"/>
      <c r="AH1012" s="325"/>
      <c r="AJ1012" s="286"/>
      <c r="AK1012" s="213"/>
      <c r="AL1012" s="325"/>
      <c r="AM1012" s="325"/>
      <c r="AN1012" s="325"/>
      <c r="AO1012" s="325"/>
      <c r="AP1012" s="229"/>
      <c r="AQ1012" s="589"/>
      <c r="AR1012" s="207"/>
      <c r="AS1012" s="207"/>
      <c r="AT1012" s="207"/>
      <c r="AU1012" s="207"/>
      <c r="AV1012" s="207"/>
      <c r="AW1012" s="207"/>
      <c r="AX1012" s="207"/>
      <c r="AY1012" s="207"/>
      <c r="AZ1012" s="207"/>
      <c r="BA1012" s="207"/>
      <c r="BB1012" s="207"/>
      <c r="BC1012" s="207"/>
      <c r="BD1012" s="207"/>
      <c r="BE1012" s="207"/>
      <c r="BF1012" s="207"/>
      <c r="BG1012" s="300"/>
      <c r="BH1012" s="300"/>
      <c r="BI1012" s="299"/>
      <c r="BJ1012" s="246"/>
      <c r="BK1012" s="255"/>
      <c r="BL1012" s="213"/>
      <c r="BM1012" s="213"/>
      <c r="BN1012" s="405"/>
      <c r="BO1012" s="200"/>
      <c r="BY1012" s="254"/>
      <c r="DN1012" s="284"/>
      <c r="DO1012" s="283"/>
      <c r="DP1012" s="278"/>
      <c r="DQ1012" s="282"/>
      <c r="DR1012" s="281"/>
      <c r="DS1012" s="280"/>
      <c r="DT1012" s="279"/>
      <c r="DU1012" s="278"/>
      <c r="DV1012" s="194"/>
    </row>
    <row r="1013" spans="1:126" ht="18.75">
      <c r="A1013" s="405"/>
      <c r="B1013" s="226" t="s">
        <v>8933</v>
      </c>
      <c r="C1013" s="226" t="s">
        <v>8932</v>
      </c>
      <c r="D1013" s="225" t="s">
        <v>8931</v>
      </c>
      <c r="E1013" s="224" t="str">
        <f t="shared" si="84"/>
        <v>737718</v>
      </c>
      <c r="F1013" s="405" t="s">
        <v>8749</v>
      </c>
      <c r="G1013" s="220" t="s">
        <v>8930</v>
      </c>
      <c r="H1013" s="223" t="s">
        <v>8929</v>
      </c>
      <c r="I1013" s="223" t="s">
        <v>8743</v>
      </c>
      <c r="J1013" s="225">
        <v>1</v>
      </c>
      <c r="K1013" s="329">
        <v>14000</v>
      </c>
      <c r="L1013" s="232">
        <f t="shared" si="82"/>
        <v>15400.000000000002</v>
      </c>
      <c r="M1013" s="351" t="s">
        <v>1434</v>
      </c>
      <c r="N1013" s="229"/>
      <c r="O1013" s="229"/>
      <c r="P1013" s="245"/>
      <c r="Q1013" s="312"/>
      <c r="R1013" s="382"/>
      <c r="S1013" s="242"/>
      <c r="T1013" s="219" t="s">
        <v>8669</v>
      </c>
      <c r="U1013" s="303"/>
      <c r="V1013" s="303"/>
      <c r="W1013" s="303"/>
      <c r="X1013" s="303"/>
      <c r="Y1013" s="219"/>
      <c r="Z1013" s="303"/>
      <c r="AA1013" s="303"/>
      <c r="AB1013" s="303"/>
      <c r="AC1013" s="303"/>
      <c r="AD1013" s="325"/>
      <c r="AE1013" s="325"/>
      <c r="AF1013" s="325"/>
      <c r="AG1013" s="325"/>
      <c r="AH1013" s="325"/>
      <c r="AJ1013" s="286"/>
      <c r="AK1013" s="213"/>
      <c r="AL1013" s="325"/>
      <c r="AM1013" s="325"/>
      <c r="AN1013" s="325"/>
      <c r="AO1013" s="325"/>
      <c r="AP1013" s="229"/>
      <c r="AQ1013" s="589"/>
      <c r="AR1013" s="207"/>
      <c r="AS1013" s="207"/>
      <c r="AT1013" s="207"/>
      <c r="AU1013" s="207"/>
      <c r="AV1013" s="207"/>
      <c r="AW1013" s="207"/>
      <c r="AX1013" s="207"/>
      <c r="AY1013" s="207"/>
      <c r="AZ1013" s="207"/>
      <c r="BA1013" s="207"/>
      <c r="BB1013" s="207"/>
      <c r="BC1013" s="207"/>
      <c r="BD1013" s="207"/>
      <c r="BE1013" s="207"/>
      <c r="BF1013" s="207"/>
      <c r="BG1013" s="300"/>
      <c r="BH1013" s="300"/>
      <c r="BI1013" s="299"/>
      <c r="BJ1013" s="246"/>
      <c r="BK1013" s="255"/>
      <c r="BL1013" s="213"/>
      <c r="BM1013" s="213"/>
      <c r="BN1013" s="405"/>
      <c r="BO1013" s="200"/>
      <c r="BY1013" s="254"/>
      <c r="DN1013" s="284"/>
      <c r="DO1013" s="283"/>
      <c r="DP1013" s="278"/>
      <c r="DQ1013" s="282"/>
      <c r="DR1013" s="281"/>
      <c r="DS1013" s="280"/>
      <c r="DT1013" s="279"/>
      <c r="DU1013" s="278"/>
      <c r="DV1013" s="194"/>
    </row>
    <row r="1014" spans="1:126" ht="18.75">
      <c r="A1014" s="405"/>
      <c r="B1014" s="226" t="s">
        <v>8928</v>
      </c>
      <c r="C1014" s="226" t="s">
        <v>8927</v>
      </c>
      <c r="D1014" s="225" t="s">
        <v>8926</v>
      </c>
      <c r="E1014" s="224" t="str">
        <f t="shared" si="84"/>
        <v>737756</v>
      </c>
      <c r="F1014" s="405" t="s">
        <v>8749</v>
      </c>
      <c r="G1014" s="220" t="s">
        <v>8919</v>
      </c>
      <c r="H1014" s="223" t="s">
        <v>8918</v>
      </c>
      <c r="I1014" s="223" t="s">
        <v>7441</v>
      </c>
      <c r="J1014" s="225">
        <v>1</v>
      </c>
      <c r="K1014" s="329">
        <v>14000</v>
      </c>
      <c r="L1014" s="232">
        <f t="shared" si="82"/>
        <v>15400.000000000002</v>
      </c>
      <c r="M1014" s="351" t="s">
        <v>1434</v>
      </c>
      <c r="N1014" s="229"/>
      <c r="O1014" s="229"/>
      <c r="P1014" s="245"/>
      <c r="Q1014" s="312"/>
      <c r="R1014" s="382"/>
      <c r="S1014" s="242"/>
      <c r="T1014" s="219" t="s">
        <v>8669</v>
      </c>
      <c r="U1014" s="303"/>
      <c r="V1014" s="303"/>
      <c r="W1014" s="303"/>
      <c r="X1014" s="303"/>
      <c r="Y1014" s="219"/>
      <c r="Z1014" s="303"/>
      <c r="AA1014" s="303"/>
      <c r="AB1014" s="303"/>
      <c r="AC1014" s="303"/>
      <c r="AD1014" s="325"/>
      <c r="AE1014" s="325"/>
      <c r="AF1014" s="325"/>
      <c r="AG1014" s="325"/>
      <c r="AH1014" s="325"/>
      <c r="AJ1014" s="286"/>
      <c r="AK1014" s="213"/>
      <c r="AL1014" s="325"/>
      <c r="AM1014" s="325"/>
      <c r="AN1014" s="325"/>
      <c r="AO1014" s="325"/>
      <c r="AP1014" s="229"/>
      <c r="AQ1014" s="589"/>
      <c r="AR1014" s="207"/>
      <c r="AS1014" s="207"/>
      <c r="AT1014" s="207"/>
      <c r="AU1014" s="207"/>
      <c r="AV1014" s="207"/>
      <c r="AW1014" s="207"/>
      <c r="AX1014" s="207"/>
      <c r="AY1014" s="207"/>
      <c r="AZ1014" s="207"/>
      <c r="BA1014" s="207"/>
      <c r="BB1014" s="207"/>
      <c r="BC1014" s="207"/>
      <c r="BD1014" s="207"/>
      <c r="BE1014" s="207"/>
      <c r="BF1014" s="207"/>
      <c r="BG1014" s="300"/>
      <c r="BH1014" s="300"/>
      <c r="BI1014" s="299"/>
      <c r="BJ1014" s="246"/>
      <c r="BK1014" s="255"/>
      <c r="BL1014" s="213"/>
      <c r="BM1014" s="213"/>
      <c r="BN1014" s="405"/>
      <c r="BO1014" s="200"/>
      <c r="BY1014" s="254"/>
      <c r="DN1014" s="284"/>
      <c r="DO1014" s="283"/>
      <c r="DP1014" s="278"/>
      <c r="DQ1014" s="282"/>
      <c r="DR1014" s="281"/>
      <c r="DS1014" s="280"/>
      <c r="DT1014" s="279"/>
      <c r="DU1014" s="278"/>
      <c r="DV1014" s="194"/>
    </row>
    <row r="1015" spans="1:126" ht="18.75">
      <c r="A1015" s="405"/>
      <c r="B1015" s="226" t="s">
        <v>8925</v>
      </c>
      <c r="C1015" s="226" t="s">
        <v>8924</v>
      </c>
      <c r="D1015" s="225" t="s">
        <v>8923</v>
      </c>
      <c r="E1015" s="224" t="str">
        <f t="shared" ref="E1015:E1046" si="85">MID(D1015,9,10)</f>
        <v>737732</v>
      </c>
      <c r="F1015" s="405" t="s">
        <v>8749</v>
      </c>
      <c r="G1015" s="220" t="s">
        <v>8919</v>
      </c>
      <c r="H1015" s="223" t="s">
        <v>8918</v>
      </c>
      <c r="I1015" s="223" t="s">
        <v>8908</v>
      </c>
      <c r="J1015" s="225">
        <v>1</v>
      </c>
      <c r="K1015" s="329">
        <v>14000</v>
      </c>
      <c r="L1015" s="232">
        <f t="shared" si="82"/>
        <v>15400.000000000002</v>
      </c>
      <c r="M1015" s="351" t="s">
        <v>1434</v>
      </c>
      <c r="N1015" s="229"/>
      <c r="O1015" s="229"/>
      <c r="P1015" s="245"/>
      <c r="Q1015" s="312"/>
      <c r="R1015" s="382"/>
      <c r="S1015" s="242"/>
      <c r="T1015" s="219" t="s">
        <v>8917</v>
      </c>
      <c r="U1015" s="303"/>
      <c r="V1015" s="303"/>
      <c r="W1015" s="303"/>
      <c r="X1015" s="303"/>
      <c r="Y1015" s="219"/>
      <c r="Z1015" s="303"/>
      <c r="AA1015" s="303"/>
      <c r="AB1015" s="303"/>
      <c r="AC1015" s="303"/>
      <c r="AD1015" s="325"/>
      <c r="AE1015" s="325"/>
      <c r="AF1015" s="325"/>
      <c r="AG1015" s="325"/>
      <c r="AH1015" s="325"/>
      <c r="AJ1015" s="286"/>
      <c r="AK1015" s="213"/>
      <c r="AL1015" s="325"/>
      <c r="AM1015" s="325"/>
      <c r="AN1015" s="325"/>
      <c r="AO1015" s="325"/>
      <c r="AP1015" s="229"/>
      <c r="AQ1015" s="589"/>
      <c r="AR1015" s="207"/>
      <c r="AS1015" s="207"/>
      <c r="AT1015" s="207"/>
      <c r="AU1015" s="207"/>
      <c r="AV1015" s="207"/>
      <c r="AW1015" s="207"/>
      <c r="AX1015" s="207"/>
      <c r="AY1015" s="207"/>
      <c r="AZ1015" s="207"/>
      <c r="BA1015" s="207"/>
      <c r="BB1015" s="207"/>
      <c r="BC1015" s="207"/>
      <c r="BD1015" s="207"/>
      <c r="BE1015" s="207"/>
      <c r="BF1015" s="207"/>
      <c r="BG1015" s="300"/>
      <c r="BH1015" s="300"/>
      <c r="BI1015" s="299"/>
      <c r="BJ1015" s="246"/>
      <c r="BK1015" s="255"/>
      <c r="BL1015" s="213"/>
      <c r="BM1015" s="213"/>
      <c r="BN1015" s="405"/>
      <c r="BO1015" s="200"/>
      <c r="BY1015" s="254"/>
      <c r="DN1015" s="284"/>
      <c r="DO1015" s="283"/>
      <c r="DP1015" s="278"/>
      <c r="DQ1015" s="282"/>
      <c r="DR1015" s="281"/>
      <c r="DS1015" s="280"/>
      <c r="DT1015" s="279"/>
      <c r="DU1015" s="278"/>
      <c r="DV1015" s="194"/>
    </row>
    <row r="1016" spans="1:126" ht="18.75">
      <c r="A1016" s="405"/>
      <c r="B1016" s="226" t="s">
        <v>8922</v>
      </c>
      <c r="C1016" s="226" t="s">
        <v>8921</v>
      </c>
      <c r="D1016" s="225" t="s">
        <v>8920</v>
      </c>
      <c r="E1016" s="224" t="str">
        <f t="shared" si="85"/>
        <v>737749</v>
      </c>
      <c r="F1016" s="405" t="s">
        <v>8749</v>
      </c>
      <c r="G1016" s="220" t="s">
        <v>8919</v>
      </c>
      <c r="H1016" s="223" t="s">
        <v>8918</v>
      </c>
      <c r="I1016" s="223" t="s">
        <v>8743</v>
      </c>
      <c r="J1016" s="225">
        <v>1</v>
      </c>
      <c r="K1016" s="329">
        <v>14000</v>
      </c>
      <c r="L1016" s="232">
        <f t="shared" si="82"/>
        <v>15400.000000000002</v>
      </c>
      <c r="M1016" s="351" t="s">
        <v>1434</v>
      </c>
      <c r="N1016" s="229"/>
      <c r="O1016" s="229"/>
      <c r="P1016" s="245"/>
      <c r="Q1016" s="312"/>
      <c r="R1016" s="382"/>
      <c r="S1016" s="242"/>
      <c r="T1016" s="219" t="s">
        <v>8917</v>
      </c>
      <c r="U1016" s="303"/>
      <c r="V1016" s="303"/>
      <c r="W1016" s="303"/>
      <c r="X1016" s="303"/>
      <c r="Y1016" s="219"/>
      <c r="Z1016" s="303"/>
      <c r="AA1016" s="303"/>
      <c r="AB1016" s="303"/>
      <c r="AC1016" s="303"/>
      <c r="AD1016" s="325"/>
      <c r="AE1016" s="325"/>
      <c r="AF1016" s="325"/>
      <c r="AG1016" s="325"/>
      <c r="AH1016" s="325"/>
      <c r="AJ1016" s="286"/>
      <c r="AK1016" s="213"/>
      <c r="AL1016" s="325"/>
      <c r="AM1016" s="325"/>
      <c r="AN1016" s="325"/>
      <c r="AO1016" s="325"/>
      <c r="AP1016" s="229"/>
      <c r="AQ1016" s="589"/>
      <c r="AR1016" s="207"/>
      <c r="AS1016" s="207"/>
      <c r="AT1016" s="207"/>
      <c r="AU1016" s="207"/>
      <c r="AV1016" s="207"/>
      <c r="AW1016" s="207"/>
      <c r="AX1016" s="207"/>
      <c r="AY1016" s="207"/>
      <c r="AZ1016" s="207"/>
      <c r="BA1016" s="207"/>
      <c r="BB1016" s="207"/>
      <c r="BC1016" s="207"/>
      <c r="BD1016" s="207"/>
      <c r="BE1016" s="207"/>
      <c r="BF1016" s="207"/>
      <c r="BG1016" s="300"/>
      <c r="BH1016" s="300"/>
      <c r="BI1016" s="299"/>
      <c r="BJ1016" s="246"/>
      <c r="BK1016" s="255"/>
      <c r="BL1016" s="213"/>
      <c r="BM1016" s="213"/>
      <c r="BN1016" s="405"/>
      <c r="BO1016" s="200"/>
      <c r="BY1016" s="254"/>
      <c r="DN1016" s="284"/>
      <c r="DO1016" s="283"/>
      <c r="DP1016" s="278"/>
      <c r="DQ1016" s="282"/>
      <c r="DR1016" s="281"/>
      <c r="DS1016" s="280"/>
      <c r="DT1016" s="279"/>
      <c r="DU1016" s="278"/>
      <c r="DV1016" s="194"/>
    </row>
    <row r="1017" spans="1:126" ht="18.75">
      <c r="A1017" s="405"/>
      <c r="B1017" s="226" t="s">
        <v>8916</v>
      </c>
      <c r="C1017" s="226" t="s">
        <v>8915</v>
      </c>
      <c r="D1017" s="225" t="s">
        <v>8914</v>
      </c>
      <c r="E1017" s="224" t="str">
        <f t="shared" si="85"/>
        <v>737787</v>
      </c>
      <c r="F1017" s="405" t="s">
        <v>8749</v>
      </c>
      <c r="G1017" s="220" t="s">
        <v>8904</v>
      </c>
      <c r="H1017" s="223" t="s">
        <v>8913</v>
      </c>
      <c r="I1017" s="223" t="s">
        <v>7441</v>
      </c>
      <c r="J1017" s="225">
        <v>1</v>
      </c>
      <c r="K1017" s="329">
        <v>14000</v>
      </c>
      <c r="L1017" s="232">
        <f t="shared" si="82"/>
        <v>15400.000000000002</v>
      </c>
      <c r="M1017" s="351" t="s">
        <v>1434</v>
      </c>
      <c r="N1017" s="229"/>
      <c r="O1017" s="229"/>
      <c r="P1017" s="245"/>
      <c r="Q1017" s="312"/>
      <c r="R1017" s="382"/>
      <c r="S1017" s="242"/>
      <c r="T1017" s="219" t="s">
        <v>8912</v>
      </c>
      <c r="U1017" s="303"/>
      <c r="V1017" s="303"/>
      <c r="W1017" s="303"/>
      <c r="X1017" s="303"/>
      <c r="Y1017" s="219"/>
      <c r="Z1017" s="303"/>
      <c r="AA1017" s="303"/>
      <c r="AB1017" s="303"/>
      <c r="AC1017" s="303"/>
      <c r="AD1017" s="325"/>
      <c r="AE1017" s="325"/>
      <c r="AF1017" s="325"/>
      <c r="AG1017" s="325"/>
      <c r="AH1017" s="325"/>
      <c r="AJ1017" s="286"/>
      <c r="AK1017" s="213"/>
      <c r="AL1017" s="325"/>
      <c r="AM1017" s="325"/>
      <c r="AN1017" s="325"/>
      <c r="AO1017" s="325"/>
      <c r="AP1017" s="229"/>
      <c r="AQ1017" s="589"/>
      <c r="AR1017" s="207"/>
      <c r="AS1017" s="207"/>
      <c r="AT1017" s="207"/>
      <c r="AU1017" s="207"/>
      <c r="AV1017" s="207"/>
      <c r="AW1017" s="207"/>
      <c r="AX1017" s="207"/>
      <c r="AY1017" s="207"/>
      <c r="AZ1017" s="207"/>
      <c r="BA1017" s="207"/>
      <c r="BB1017" s="207"/>
      <c r="BC1017" s="207"/>
      <c r="BD1017" s="207"/>
      <c r="BE1017" s="207"/>
      <c r="BF1017" s="207"/>
      <c r="BG1017" s="300"/>
      <c r="BH1017" s="300"/>
      <c r="BI1017" s="299"/>
      <c r="BJ1017" s="246"/>
      <c r="BK1017" s="255"/>
      <c r="BL1017" s="213"/>
      <c r="BM1017" s="213"/>
      <c r="BN1017" s="405"/>
      <c r="BO1017" s="200"/>
      <c r="BY1017" s="254"/>
      <c r="DN1017" s="284"/>
      <c r="DO1017" s="283"/>
      <c r="DP1017" s="278"/>
      <c r="DQ1017" s="282"/>
      <c r="DR1017" s="281"/>
      <c r="DS1017" s="280"/>
      <c r="DT1017" s="279"/>
      <c r="DU1017" s="278"/>
      <c r="DV1017" s="194"/>
    </row>
    <row r="1018" spans="1:126" ht="18.75">
      <c r="A1018" s="405"/>
      <c r="B1018" s="226" t="s">
        <v>8911</v>
      </c>
      <c r="C1018" s="226" t="s">
        <v>8910</v>
      </c>
      <c r="D1018" s="225" t="s">
        <v>8909</v>
      </c>
      <c r="E1018" s="224" t="str">
        <f t="shared" si="85"/>
        <v>737763</v>
      </c>
      <c r="F1018" s="405" t="s">
        <v>8749</v>
      </c>
      <c r="G1018" s="220" t="s">
        <v>8904</v>
      </c>
      <c r="H1018" s="223" t="s">
        <v>8903</v>
      </c>
      <c r="I1018" s="223" t="s">
        <v>8908</v>
      </c>
      <c r="J1018" s="225">
        <v>1</v>
      </c>
      <c r="K1018" s="329">
        <v>14000</v>
      </c>
      <c r="L1018" s="232">
        <f t="shared" si="82"/>
        <v>15400.000000000002</v>
      </c>
      <c r="M1018" s="351" t="s">
        <v>1434</v>
      </c>
      <c r="N1018" s="229"/>
      <c r="O1018" s="229"/>
      <c r="P1018" s="245"/>
      <c r="Q1018" s="312"/>
      <c r="R1018" s="382"/>
      <c r="S1018" s="242"/>
      <c r="T1018" s="219" t="s">
        <v>8902</v>
      </c>
      <c r="U1018" s="303"/>
      <c r="V1018" s="303"/>
      <c r="W1018" s="303"/>
      <c r="X1018" s="303"/>
      <c r="Y1018" s="219"/>
      <c r="Z1018" s="303"/>
      <c r="AA1018" s="303"/>
      <c r="AB1018" s="303"/>
      <c r="AC1018" s="303"/>
      <c r="AD1018" s="325"/>
      <c r="AE1018" s="325"/>
      <c r="AF1018" s="325"/>
      <c r="AG1018" s="325"/>
      <c r="AH1018" s="325"/>
      <c r="AJ1018" s="286"/>
      <c r="AK1018" s="213"/>
      <c r="AL1018" s="325"/>
      <c r="AM1018" s="325"/>
      <c r="AN1018" s="325"/>
      <c r="AO1018" s="325"/>
      <c r="AP1018" s="229"/>
      <c r="AQ1018" s="589"/>
      <c r="AR1018" s="207"/>
      <c r="AS1018" s="207"/>
      <c r="AT1018" s="207"/>
      <c r="AU1018" s="207"/>
      <c r="AV1018" s="207"/>
      <c r="AW1018" s="207"/>
      <c r="AX1018" s="207"/>
      <c r="AY1018" s="207"/>
      <c r="AZ1018" s="207"/>
      <c r="BA1018" s="207"/>
      <c r="BB1018" s="207"/>
      <c r="BC1018" s="207"/>
      <c r="BD1018" s="207"/>
      <c r="BE1018" s="207"/>
      <c r="BF1018" s="207"/>
      <c r="BG1018" s="300"/>
      <c r="BH1018" s="300"/>
      <c r="BI1018" s="299"/>
      <c r="BJ1018" s="246"/>
      <c r="BK1018" s="255"/>
      <c r="BL1018" s="213"/>
      <c r="BM1018" s="213"/>
      <c r="BN1018" s="405"/>
      <c r="BO1018" s="200"/>
      <c r="BY1018" s="254"/>
      <c r="DN1018" s="284"/>
      <c r="DO1018" s="283"/>
      <c r="DP1018" s="278"/>
      <c r="DQ1018" s="282"/>
      <c r="DR1018" s="281"/>
      <c r="DS1018" s="280"/>
      <c r="DT1018" s="279"/>
      <c r="DU1018" s="278"/>
      <c r="DV1018" s="194"/>
    </row>
    <row r="1019" spans="1:126" ht="18.75">
      <c r="A1019" s="405"/>
      <c r="B1019" s="226" t="s">
        <v>8907</v>
      </c>
      <c r="C1019" s="226" t="s">
        <v>8906</v>
      </c>
      <c r="D1019" s="225" t="s">
        <v>8905</v>
      </c>
      <c r="E1019" s="224" t="str">
        <f t="shared" si="85"/>
        <v>737770</v>
      </c>
      <c r="F1019" s="405" t="s">
        <v>8749</v>
      </c>
      <c r="G1019" s="220" t="s">
        <v>8904</v>
      </c>
      <c r="H1019" s="223" t="s">
        <v>8903</v>
      </c>
      <c r="I1019" s="223" t="s">
        <v>8743</v>
      </c>
      <c r="J1019" s="225">
        <v>1</v>
      </c>
      <c r="K1019" s="329">
        <v>14000</v>
      </c>
      <c r="L1019" s="232">
        <f t="shared" si="82"/>
        <v>15400.000000000002</v>
      </c>
      <c r="M1019" s="351" t="s">
        <v>1434</v>
      </c>
      <c r="N1019" s="229"/>
      <c r="O1019" s="229"/>
      <c r="P1019" s="245"/>
      <c r="Q1019" s="312"/>
      <c r="R1019" s="382"/>
      <c r="S1019" s="242"/>
      <c r="T1019" s="219" t="s">
        <v>8902</v>
      </c>
      <c r="U1019" s="303"/>
      <c r="V1019" s="303"/>
      <c r="W1019" s="303"/>
      <c r="X1019" s="303"/>
      <c r="Y1019" s="219"/>
      <c r="Z1019" s="303"/>
      <c r="AA1019" s="303"/>
      <c r="AB1019" s="303"/>
      <c r="AC1019" s="303"/>
      <c r="AD1019" s="325"/>
      <c r="AE1019" s="325"/>
      <c r="AF1019" s="325"/>
      <c r="AG1019" s="325"/>
      <c r="AH1019" s="325"/>
      <c r="AJ1019" s="286"/>
      <c r="AK1019" s="213"/>
      <c r="AL1019" s="325"/>
      <c r="AM1019" s="325"/>
      <c r="AN1019" s="325"/>
      <c r="AO1019" s="325"/>
      <c r="AP1019" s="229"/>
      <c r="AQ1019" s="589"/>
      <c r="AR1019" s="207"/>
      <c r="AS1019" s="207"/>
      <c r="AT1019" s="207"/>
      <c r="AU1019" s="207"/>
      <c r="AV1019" s="207"/>
      <c r="AW1019" s="207"/>
      <c r="AX1019" s="207"/>
      <c r="AY1019" s="207"/>
      <c r="AZ1019" s="207"/>
      <c r="BA1019" s="207"/>
      <c r="BB1019" s="207"/>
      <c r="BC1019" s="207"/>
      <c r="BD1019" s="207"/>
      <c r="BE1019" s="207"/>
      <c r="BF1019" s="207"/>
      <c r="BG1019" s="300"/>
      <c r="BH1019" s="300"/>
      <c r="BI1019" s="299"/>
      <c r="BJ1019" s="246"/>
      <c r="BK1019" s="255"/>
      <c r="BL1019" s="213"/>
      <c r="BM1019" s="213"/>
      <c r="BN1019" s="405"/>
      <c r="BO1019" s="200"/>
      <c r="BY1019" s="254"/>
      <c r="DN1019" s="284"/>
      <c r="DO1019" s="283"/>
      <c r="DP1019" s="278"/>
      <c r="DQ1019" s="282"/>
      <c r="DR1019" s="281"/>
      <c r="DS1019" s="280"/>
      <c r="DT1019" s="279"/>
      <c r="DU1019" s="278"/>
      <c r="DV1019" s="194"/>
    </row>
    <row r="1020" spans="1:126" ht="18.75">
      <c r="A1020" s="405"/>
      <c r="B1020" s="226" t="s">
        <v>8901</v>
      </c>
      <c r="C1020" s="226" t="s">
        <v>8900</v>
      </c>
      <c r="D1020" s="225" t="s">
        <v>8899</v>
      </c>
      <c r="E1020" s="224" t="str">
        <f t="shared" si="85"/>
        <v>737794</v>
      </c>
      <c r="F1020" s="405" t="s">
        <v>8749</v>
      </c>
      <c r="G1020" s="220" t="s">
        <v>8898</v>
      </c>
      <c r="H1020" s="223" t="s">
        <v>8897</v>
      </c>
      <c r="I1020" s="223"/>
      <c r="J1020" s="225">
        <v>1</v>
      </c>
      <c r="K1020" s="329">
        <v>14000</v>
      </c>
      <c r="L1020" s="232">
        <f t="shared" si="82"/>
        <v>15400.000000000002</v>
      </c>
      <c r="M1020" s="351" t="s">
        <v>1434</v>
      </c>
      <c r="N1020" s="229"/>
      <c r="O1020" s="229"/>
      <c r="P1020" s="245"/>
      <c r="Q1020" s="312"/>
      <c r="R1020" s="382"/>
      <c r="S1020" s="242" t="s">
        <v>8886</v>
      </c>
      <c r="T1020" s="219" t="s">
        <v>8885</v>
      </c>
      <c r="U1020" s="303"/>
      <c r="V1020" s="303"/>
      <c r="W1020" s="303"/>
      <c r="X1020" s="303"/>
      <c r="Y1020" s="219"/>
      <c r="Z1020" s="303"/>
      <c r="AA1020" s="303"/>
      <c r="AB1020" s="303"/>
      <c r="AC1020" s="303"/>
      <c r="AD1020" s="325"/>
      <c r="AE1020" s="325"/>
      <c r="AF1020" s="325"/>
      <c r="AG1020" s="325"/>
      <c r="AH1020" s="325"/>
      <c r="AJ1020" s="286"/>
      <c r="AK1020" s="213"/>
      <c r="AL1020" s="325"/>
      <c r="AM1020" s="325"/>
      <c r="AN1020" s="325"/>
      <c r="AO1020" s="325"/>
      <c r="AP1020" s="229"/>
      <c r="AQ1020" s="589"/>
      <c r="AR1020" s="207"/>
      <c r="AS1020" s="207"/>
      <c r="AT1020" s="207"/>
      <c r="AU1020" s="207"/>
      <c r="AV1020" s="207"/>
      <c r="AW1020" s="207"/>
      <c r="AX1020" s="207"/>
      <c r="AY1020" s="207"/>
      <c r="AZ1020" s="207"/>
      <c r="BA1020" s="207"/>
      <c r="BB1020" s="207"/>
      <c r="BC1020" s="207"/>
      <c r="BD1020" s="207"/>
      <c r="BE1020" s="207"/>
      <c r="BF1020" s="207"/>
      <c r="BG1020" s="300"/>
      <c r="BH1020" s="300"/>
      <c r="BI1020" s="299"/>
      <c r="BJ1020" s="246"/>
      <c r="BK1020" s="255"/>
      <c r="BL1020" s="213"/>
      <c r="BM1020" s="213"/>
      <c r="BN1020" s="405"/>
      <c r="BO1020" s="200"/>
      <c r="BY1020" s="254"/>
      <c r="DN1020" s="284"/>
      <c r="DO1020" s="283"/>
      <c r="DP1020" s="278"/>
      <c r="DQ1020" s="282"/>
      <c r="DR1020" s="281"/>
      <c r="DS1020" s="280"/>
      <c r="DT1020" s="279"/>
      <c r="DU1020" s="278"/>
      <c r="DV1020" s="194"/>
    </row>
    <row r="1021" spans="1:126" ht="18.75">
      <c r="A1021" s="405"/>
      <c r="B1021" s="226" t="s">
        <v>8896</v>
      </c>
      <c r="C1021" s="226" t="s">
        <v>8895</v>
      </c>
      <c r="D1021" s="225" t="s">
        <v>8894</v>
      </c>
      <c r="E1021" s="224" t="str">
        <f t="shared" si="85"/>
        <v>737800</v>
      </c>
      <c r="F1021" s="405" t="s">
        <v>8749</v>
      </c>
      <c r="G1021" s="220" t="s">
        <v>8893</v>
      </c>
      <c r="H1021" s="223" t="s">
        <v>8892</v>
      </c>
      <c r="I1021" s="223"/>
      <c r="J1021" s="225">
        <v>1</v>
      </c>
      <c r="K1021" s="329">
        <v>14000</v>
      </c>
      <c r="L1021" s="232">
        <f t="shared" si="82"/>
        <v>15400.000000000002</v>
      </c>
      <c r="M1021" s="351" t="s">
        <v>1434</v>
      </c>
      <c r="N1021" s="229"/>
      <c r="O1021" s="229"/>
      <c r="P1021" s="245"/>
      <c r="Q1021" s="312"/>
      <c r="R1021" s="382"/>
      <c r="S1021" s="242" t="s">
        <v>8886</v>
      </c>
      <c r="T1021" s="219" t="s">
        <v>8885</v>
      </c>
      <c r="U1021" s="303"/>
      <c r="V1021" s="303"/>
      <c r="W1021" s="303"/>
      <c r="X1021" s="303"/>
      <c r="Y1021" s="219"/>
      <c r="Z1021" s="303"/>
      <c r="AA1021" s="303"/>
      <c r="AB1021" s="303"/>
      <c r="AC1021" s="303"/>
      <c r="AD1021" s="325"/>
      <c r="AE1021" s="325"/>
      <c r="AF1021" s="325"/>
      <c r="AG1021" s="325"/>
      <c r="AH1021" s="325"/>
      <c r="AJ1021" s="286"/>
      <c r="AK1021" s="213"/>
      <c r="AL1021" s="325"/>
      <c r="AM1021" s="325"/>
      <c r="AN1021" s="325"/>
      <c r="AO1021" s="325"/>
      <c r="AP1021" s="229"/>
      <c r="AQ1021" s="589"/>
      <c r="AR1021" s="207"/>
      <c r="AS1021" s="207"/>
      <c r="AT1021" s="207"/>
      <c r="AU1021" s="207"/>
      <c r="AV1021" s="207"/>
      <c r="AW1021" s="207"/>
      <c r="AX1021" s="207"/>
      <c r="AY1021" s="207"/>
      <c r="AZ1021" s="207"/>
      <c r="BA1021" s="207"/>
      <c r="BB1021" s="207"/>
      <c r="BC1021" s="207"/>
      <c r="BD1021" s="207"/>
      <c r="BE1021" s="207"/>
      <c r="BF1021" s="207"/>
      <c r="BG1021" s="300"/>
      <c r="BH1021" s="300"/>
      <c r="BI1021" s="299"/>
      <c r="BJ1021" s="246"/>
      <c r="BK1021" s="255"/>
      <c r="BL1021" s="213"/>
      <c r="BM1021" s="213"/>
      <c r="BN1021" s="405"/>
      <c r="BO1021" s="200"/>
      <c r="BY1021" s="254"/>
      <c r="DN1021" s="284"/>
      <c r="DO1021" s="283"/>
      <c r="DP1021" s="278"/>
      <c r="DQ1021" s="282"/>
      <c r="DR1021" s="281"/>
      <c r="DS1021" s="280"/>
      <c r="DT1021" s="279"/>
      <c r="DU1021" s="278"/>
      <c r="DV1021" s="194"/>
    </row>
    <row r="1022" spans="1:126" ht="18.75">
      <c r="A1022" s="405"/>
      <c r="B1022" s="226" t="s">
        <v>8891</v>
      </c>
      <c r="C1022" s="226" t="s">
        <v>8890</v>
      </c>
      <c r="D1022" s="225" t="s">
        <v>8889</v>
      </c>
      <c r="E1022" s="224" t="str">
        <f t="shared" si="85"/>
        <v>737817</v>
      </c>
      <c r="F1022" s="405" t="s">
        <v>8749</v>
      </c>
      <c r="G1022" s="220" t="s">
        <v>8888</v>
      </c>
      <c r="H1022" s="223" t="s">
        <v>8887</v>
      </c>
      <c r="I1022" s="223"/>
      <c r="J1022" s="225">
        <v>1</v>
      </c>
      <c r="K1022" s="329">
        <v>14000</v>
      </c>
      <c r="L1022" s="232">
        <f t="shared" si="82"/>
        <v>15400.000000000002</v>
      </c>
      <c r="M1022" s="351" t="s">
        <v>1434</v>
      </c>
      <c r="N1022" s="229"/>
      <c r="O1022" s="229"/>
      <c r="P1022" s="245"/>
      <c r="Q1022" s="312"/>
      <c r="R1022" s="382"/>
      <c r="S1022" s="242" t="s">
        <v>8886</v>
      </c>
      <c r="T1022" s="219" t="s">
        <v>8885</v>
      </c>
      <c r="U1022" s="303"/>
      <c r="V1022" s="303"/>
      <c r="W1022" s="303"/>
      <c r="X1022" s="303"/>
      <c r="Y1022" s="219"/>
      <c r="Z1022" s="303"/>
      <c r="AA1022" s="303"/>
      <c r="AB1022" s="303"/>
      <c r="AC1022" s="303"/>
      <c r="AD1022" s="325"/>
      <c r="AE1022" s="325"/>
      <c r="AF1022" s="325"/>
      <c r="AG1022" s="325"/>
      <c r="AH1022" s="325"/>
      <c r="AJ1022" s="286"/>
      <c r="AK1022" s="213"/>
      <c r="AL1022" s="325"/>
      <c r="AM1022" s="325"/>
      <c r="AN1022" s="325"/>
      <c r="AO1022" s="325"/>
      <c r="AP1022" s="229"/>
      <c r="AQ1022" s="589"/>
      <c r="AR1022" s="207"/>
      <c r="AS1022" s="207"/>
      <c r="AT1022" s="207"/>
      <c r="AU1022" s="207"/>
      <c r="AV1022" s="207"/>
      <c r="AW1022" s="207"/>
      <c r="AX1022" s="207"/>
      <c r="AY1022" s="207"/>
      <c r="AZ1022" s="207"/>
      <c r="BA1022" s="207"/>
      <c r="BB1022" s="207"/>
      <c r="BC1022" s="207"/>
      <c r="BD1022" s="207"/>
      <c r="BE1022" s="207"/>
      <c r="BF1022" s="207"/>
      <c r="BG1022" s="300"/>
      <c r="BH1022" s="300"/>
      <c r="BI1022" s="299"/>
      <c r="BJ1022" s="246"/>
      <c r="BK1022" s="255"/>
      <c r="BL1022" s="213"/>
      <c r="BM1022" s="213"/>
      <c r="BN1022" s="405"/>
      <c r="BO1022" s="200"/>
      <c r="BY1022" s="254"/>
      <c r="DN1022" s="284"/>
      <c r="DO1022" s="283"/>
      <c r="DP1022" s="278"/>
      <c r="DQ1022" s="282"/>
      <c r="DR1022" s="281"/>
      <c r="DS1022" s="280"/>
      <c r="DT1022" s="279"/>
      <c r="DU1022" s="278"/>
      <c r="DV1022" s="194"/>
    </row>
    <row r="1023" spans="1:126" ht="18.75">
      <c r="A1023" s="405"/>
      <c r="B1023" s="226" t="s">
        <v>8884</v>
      </c>
      <c r="C1023" s="226" t="s">
        <v>8883</v>
      </c>
      <c r="D1023" s="225" t="s">
        <v>8882</v>
      </c>
      <c r="E1023" s="224" t="str">
        <f t="shared" si="85"/>
        <v>737824</v>
      </c>
      <c r="F1023" s="405" t="s">
        <v>8749</v>
      </c>
      <c r="G1023" s="220" t="s">
        <v>8881</v>
      </c>
      <c r="H1023" s="223" t="s">
        <v>8880</v>
      </c>
      <c r="I1023" s="223"/>
      <c r="J1023" s="225">
        <v>1</v>
      </c>
      <c r="K1023" s="329">
        <v>14000</v>
      </c>
      <c r="L1023" s="232">
        <f t="shared" si="82"/>
        <v>15400.000000000002</v>
      </c>
      <c r="M1023" s="351" t="s">
        <v>1434</v>
      </c>
      <c r="N1023" s="229"/>
      <c r="O1023" s="229"/>
      <c r="P1023" s="245"/>
      <c r="Q1023" s="312"/>
      <c r="R1023" s="382"/>
      <c r="S1023" s="242" t="s">
        <v>8879</v>
      </c>
      <c r="T1023" s="219" t="s">
        <v>8878</v>
      </c>
      <c r="U1023" s="303"/>
      <c r="V1023" s="303"/>
      <c r="W1023" s="303"/>
      <c r="X1023" s="303"/>
      <c r="Y1023" s="219"/>
      <c r="Z1023" s="303"/>
      <c r="AA1023" s="303"/>
      <c r="AB1023" s="303"/>
      <c r="AC1023" s="303"/>
      <c r="AD1023" s="325"/>
      <c r="AE1023" s="325"/>
      <c r="AF1023" s="325"/>
      <c r="AG1023" s="325"/>
      <c r="AH1023" s="325"/>
      <c r="AJ1023" s="286"/>
      <c r="AK1023" s="213"/>
      <c r="AL1023" s="325"/>
      <c r="AM1023" s="325"/>
      <c r="AN1023" s="325"/>
      <c r="AO1023" s="325"/>
      <c r="AP1023" s="229"/>
      <c r="AQ1023" s="589"/>
      <c r="AR1023" s="207"/>
      <c r="AS1023" s="207"/>
      <c r="AT1023" s="207"/>
      <c r="AU1023" s="207"/>
      <c r="AV1023" s="207"/>
      <c r="AW1023" s="207"/>
      <c r="AX1023" s="207"/>
      <c r="AY1023" s="207"/>
      <c r="AZ1023" s="207"/>
      <c r="BA1023" s="207"/>
      <c r="BB1023" s="207"/>
      <c r="BC1023" s="207"/>
      <c r="BD1023" s="207"/>
      <c r="BE1023" s="207"/>
      <c r="BF1023" s="207"/>
      <c r="BG1023" s="300"/>
      <c r="BH1023" s="300"/>
      <c r="BI1023" s="299"/>
      <c r="BJ1023" s="246"/>
      <c r="BK1023" s="255"/>
      <c r="BL1023" s="213"/>
      <c r="BM1023" s="213"/>
      <c r="BN1023" s="405"/>
      <c r="BO1023" s="200"/>
      <c r="BY1023" s="254"/>
      <c r="DN1023" s="284"/>
      <c r="DO1023" s="283"/>
      <c r="DP1023" s="278"/>
      <c r="DQ1023" s="282"/>
      <c r="DR1023" s="281"/>
      <c r="DS1023" s="280"/>
      <c r="DT1023" s="279"/>
      <c r="DU1023" s="278"/>
      <c r="DV1023" s="194"/>
    </row>
    <row r="1024" spans="1:126" ht="18.75">
      <c r="A1024" s="405"/>
      <c r="B1024" s="226" t="s">
        <v>8877</v>
      </c>
      <c r="C1024" s="226" t="s">
        <v>8876</v>
      </c>
      <c r="D1024" s="225" t="s">
        <v>8875</v>
      </c>
      <c r="E1024" s="224" t="str">
        <f t="shared" si="85"/>
        <v>737831</v>
      </c>
      <c r="F1024" s="405" t="s">
        <v>8749</v>
      </c>
      <c r="G1024" s="220" t="s">
        <v>8874</v>
      </c>
      <c r="H1024" s="223" t="s">
        <v>8873</v>
      </c>
      <c r="I1024" s="223"/>
      <c r="J1024" s="225">
        <v>1</v>
      </c>
      <c r="K1024" s="329">
        <v>14000</v>
      </c>
      <c r="L1024" s="232">
        <f t="shared" si="82"/>
        <v>15400.000000000002</v>
      </c>
      <c r="M1024" s="351" t="s">
        <v>1434</v>
      </c>
      <c r="N1024" s="229"/>
      <c r="O1024" s="229"/>
      <c r="P1024" s="245"/>
      <c r="Q1024" s="312"/>
      <c r="R1024" s="382"/>
      <c r="S1024" s="242"/>
      <c r="T1024" s="618" t="s">
        <v>8863</v>
      </c>
      <c r="U1024" s="303"/>
      <c r="V1024" s="303"/>
      <c r="W1024" s="303"/>
      <c r="X1024" s="303"/>
      <c r="Y1024" s="618"/>
      <c r="Z1024" s="303"/>
      <c r="AA1024" s="303"/>
      <c r="AB1024" s="303"/>
      <c r="AC1024" s="303"/>
      <c r="AD1024" s="325"/>
      <c r="AE1024" s="325"/>
      <c r="AF1024" s="325"/>
      <c r="AG1024" s="325"/>
      <c r="AH1024" s="325"/>
      <c r="AJ1024" s="286"/>
      <c r="AK1024" s="213"/>
      <c r="AL1024" s="325"/>
      <c r="AM1024" s="325"/>
      <c r="AN1024" s="325"/>
      <c r="AO1024" s="325"/>
      <c r="AP1024" s="229"/>
      <c r="AQ1024" s="589"/>
      <c r="AR1024" s="207"/>
      <c r="AS1024" s="207"/>
      <c r="AT1024" s="207"/>
      <c r="AU1024" s="207"/>
      <c r="AV1024" s="207"/>
      <c r="AW1024" s="207"/>
      <c r="AX1024" s="207"/>
      <c r="AY1024" s="207"/>
      <c r="AZ1024" s="207"/>
      <c r="BA1024" s="207"/>
      <c r="BB1024" s="207"/>
      <c r="BC1024" s="207"/>
      <c r="BD1024" s="207"/>
      <c r="BE1024" s="207"/>
      <c r="BF1024" s="207"/>
      <c r="BG1024" s="300"/>
      <c r="BH1024" s="300"/>
      <c r="BI1024" s="299"/>
      <c r="BJ1024" s="246"/>
      <c r="BK1024" s="255"/>
      <c r="BL1024" s="213"/>
      <c r="BM1024" s="213"/>
      <c r="BN1024" s="405"/>
      <c r="BO1024" s="200"/>
      <c r="BY1024" s="254"/>
      <c r="DN1024" s="284"/>
      <c r="DO1024" s="283"/>
      <c r="DP1024" s="278"/>
      <c r="DQ1024" s="282"/>
      <c r="DR1024" s="281"/>
      <c r="DS1024" s="280"/>
      <c r="DT1024" s="279"/>
      <c r="DU1024" s="278"/>
      <c r="DV1024" s="194"/>
    </row>
    <row r="1025" spans="1:126" ht="19.5">
      <c r="A1025" s="405"/>
      <c r="B1025" s="226" t="s">
        <v>8872</v>
      </c>
      <c r="C1025" s="226" t="s">
        <v>8871</v>
      </c>
      <c r="D1025" s="225" t="s">
        <v>8870</v>
      </c>
      <c r="E1025" s="224" t="str">
        <f t="shared" si="85"/>
        <v>737848</v>
      </c>
      <c r="F1025" s="405" t="s">
        <v>8749</v>
      </c>
      <c r="G1025" s="220" t="s">
        <v>8869</v>
      </c>
      <c r="H1025" s="223" t="s">
        <v>8868</v>
      </c>
      <c r="I1025" s="223" t="s">
        <v>8787</v>
      </c>
      <c r="J1025" s="225">
        <v>1</v>
      </c>
      <c r="K1025" s="329">
        <v>14000</v>
      </c>
      <c r="L1025" s="232">
        <f t="shared" si="82"/>
        <v>15400.000000000002</v>
      </c>
      <c r="M1025" s="351" t="s">
        <v>1434</v>
      </c>
      <c r="N1025" s="229"/>
      <c r="O1025" s="229"/>
      <c r="P1025" s="245"/>
      <c r="Q1025" s="312"/>
      <c r="R1025" s="382"/>
      <c r="S1025" s="242"/>
      <c r="T1025" s="618" t="s">
        <v>8863</v>
      </c>
      <c r="U1025" s="303"/>
      <c r="V1025" s="303"/>
      <c r="W1025" s="303"/>
      <c r="X1025" s="303"/>
      <c r="Y1025" s="618"/>
      <c r="Z1025" s="303"/>
      <c r="AA1025" s="303"/>
      <c r="AB1025" s="303"/>
      <c r="AC1025" s="303"/>
      <c r="AD1025" s="325"/>
      <c r="AE1025" s="325"/>
      <c r="AF1025" s="325"/>
      <c r="AG1025" s="325"/>
      <c r="AH1025" s="325"/>
      <c r="AJ1025" s="286"/>
      <c r="AK1025" s="213"/>
      <c r="AL1025" s="325"/>
      <c r="AM1025" s="325"/>
      <c r="AN1025" s="325"/>
      <c r="AO1025" s="325"/>
      <c r="AP1025" s="229"/>
      <c r="AQ1025" s="589"/>
      <c r="AR1025" s="207"/>
      <c r="AS1025" s="207"/>
      <c r="AT1025" s="207"/>
      <c r="AU1025" s="207"/>
      <c r="AV1025" s="207"/>
      <c r="AW1025" s="207"/>
      <c r="AX1025" s="207"/>
      <c r="AY1025" s="207"/>
      <c r="AZ1025" s="207"/>
      <c r="BA1025" s="207"/>
      <c r="BB1025" s="207"/>
      <c r="BC1025" s="207"/>
      <c r="BD1025" s="207"/>
      <c r="BE1025" s="207"/>
      <c r="BF1025" s="207"/>
      <c r="BG1025" s="300"/>
      <c r="BH1025" s="300"/>
      <c r="BI1025" s="299"/>
      <c r="BJ1025" s="246"/>
      <c r="BK1025" s="255"/>
      <c r="BL1025" s="213"/>
      <c r="BM1025" s="213"/>
      <c r="BN1025" s="405"/>
      <c r="BO1025" s="200"/>
      <c r="BY1025" s="254"/>
      <c r="DN1025" s="284"/>
      <c r="DO1025" s="283"/>
      <c r="DP1025" s="278"/>
      <c r="DQ1025" s="282"/>
      <c r="DR1025" s="281"/>
      <c r="DS1025" s="280"/>
      <c r="DT1025" s="279"/>
      <c r="DU1025" s="278"/>
      <c r="DV1025" s="194"/>
    </row>
    <row r="1026" spans="1:126" ht="19.5">
      <c r="A1026" s="405"/>
      <c r="B1026" s="226" t="s">
        <v>8867</v>
      </c>
      <c r="C1026" s="226" t="s">
        <v>8866</v>
      </c>
      <c r="D1026" s="225" t="s">
        <v>8865</v>
      </c>
      <c r="E1026" s="224" t="str">
        <f t="shared" si="85"/>
        <v>737855</v>
      </c>
      <c r="F1026" s="405" t="s">
        <v>8749</v>
      </c>
      <c r="G1026" s="220" t="s">
        <v>8864</v>
      </c>
      <c r="H1026" s="223" t="s">
        <v>8858</v>
      </c>
      <c r="I1026" s="223" t="s">
        <v>8787</v>
      </c>
      <c r="J1026" s="225">
        <v>1</v>
      </c>
      <c r="K1026" s="329">
        <v>14000</v>
      </c>
      <c r="L1026" s="232">
        <f t="shared" si="82"/>
        <v>15400.000000000002</v>
      </c>
      <c r="M1026" s="351" t="s">
        <v>1434</v>
      </c>
      <c r="N1026" s="229"/>
      <c r="O1026" s="229"/>
      <c r="P1026" s="245"/>
      <c r="Q1026" s="312"/>
      <c r="R1026" s="382"/>
      <c r="S1026" s="242"/>
      <c r="T1026" s="618" t="s">
        <v>8863</v>
      </c>
      <c r="U1026" s="303"/>
      <c r="V1026" s="303"/>
      <c r="W1026" s="303"/>
      <c r="X1026" s="303"/>
      <c r="Y1026" s="618"/>
      <c r="Z1026" s="303"/>
      <c r="AA1026" s="303"/>
      <c r="AB1026" s="303"/>
      <c r="AC1026" s="303"/>
      <c r="AD1026" s="325"/>
      <c r="AE1026" s="325"/>
      <c r="AF1026" s="325"/>
      <c r="AG1026" s="325"/>
      <c r="AH1026" s="325"/>
      <c r="AJ1026" s="286"/>
      <c r="AK1026" s="213"/>
      <c r="AL1026" s="325"/>
      <c r="AM1026" s="325"/>
      <c r="AN1026" s="325"/>
      <c r="AO1026" s="325"/>
      <c r="AP1026" s="229"/>
      <c r="AQ1026" s="589"/>
      <c r="AR1026" s="207"/>
      <c r="AS1026" s="207"/>
      <c r="AT1026" s="207"/>
      <c r="AU1026" s="207"/>
      <c r="AV1026" s="207"/>
      <c r="AW1026" s="207"/>
      <c r="AX1026" s="207"/>
      <c r="AY1026" s="207"/>
      <c r="AZ1026" s="207"/>
      <c r="BA1026" s="207"/>
      <c r="BB1026" s="207"/>
      <c r="BC1026" s="207"/>
      <c r="BD1026" s="207"/>
      <c r="BE1026" s="207"/>
      <c r="BF1026" s="207"/>
      <c r="BG1026" s="300"/>
      <c r="BH1026" s="300"/>
      <c r="BI1026" s="299"/>
      <c r="BJ1026" s="246"/>
      <c r="BK1026" s="255"/>
      <c r="BL1026" s="213"/>
      <c r="BM1026" s="213"/>
      <c r="BN1026" s="405"/>
      <c r="BO1026" s="200"/>
      <c r="BY1026" s="254"/>
      <c r="DN1026" s="284"/>
      <c r="DO1026" s="283"/>
      <c r="DP1026" s="278"/>
      <c r="DQ1026" s="282"/>
      <c r="DR1026" s="281"/>
      <c r="DS1026" s="280"/>
      <c r="DT1026" s="279"/>
      <c r="DU1026" s="278"/>
      <c r="DV1026" s="194"/>
    </row>
    <row r="1027" spans="1:126" ht="19.5">
      <c r="A1027" s="405"/>
      <c r="B1027" s="226" t="s">
        <v>8862</v>
      </c>
      <c r="C1027" s="226" t="s">
        <v>8861</v>
      </c>
      <c r="D1027" s="225" t="s">
        <v>8860</v>
      </c>
      <c r="E1027" s="224" t="str">
        <f t="shared" si="85"/>
        <v>737862</v>
      </c>
      <c r="F1027" s="405" t="s">
        <v>8749</v>
      </c>
      <c r="G1027" s="220" t="s">
        <v>8859</v>
      </c>
      <c r="H1027" s="223" t="s">
        <v>8858</v>
      </c>
      <c r="I1027" s="223" t="s">
        <v>8787</v>
      </c>
      <c r="J1027" s="225">
        <v>1</v>
      </c>
      <c r="K1027" s="329">
        <v>14000</v>
      </c>
      <c r="L1027" s="232">
        <f t="shared" si="82"/>
        <v>15400.000000000002</v>
      </c>
      <c r="M1027" s="351" t="s">
        <v>1434</v>
      </c>
      <c r="N1027" s="229"/>
      <c r="O1027" s="229"/>
      <c r="P1027" s="245"/>
      <c r="Q1027" s="312"/>
      <c r="R1027" s="382"/>
      <c r="S1027" s="242"/>
      <c r="T1027" s="219" t="s">
        <v>8834</v>
      </c>
      <c r="U1027" s="303"/>
      <c r="V1027" s="303"/>
      <c r="W1027" s="303"/>
      <c r="X1027" s="303"/>
      <c r="Y1027" s="219"/>
      <c r="Z1027" s="303"/>
      <c r="AA1027" s="303"/>
      <c r="AB1027" s="303"/>
      <c r="AC1027" s="303"/>
      <c r="AD1027" s="325"/>
      <c r="AE1027" s="325"/>
      <c r="AF1027" s="325"/>
      <c r="AG1027" s="325"/>
      <c r="AH1027" s="325"/>
      <c r="AJ1027" s="286"/>
      <c r="AK1027" s="213"/>
      <c r="AL1027" s="325"/>
      <c r="AM1027" s="325"/>
      <c r="AN1027" s="325"/>
      <c r="AO1027" s="325"/>
      <c r="AP1027" s="229"/>
      <c r="AQ1027" s="589"/>
      <c r="AR1027" s="207"/>
      <c r="AS1027" s="207"/>
      <c r="AT1027" s="207"/>
      <c r="AU1027" s="207"/>
      <c r="AV1027" s="207"/>
      <c r="AW1027" s="207"/>
      <c r="AX1027" s="207"/>
      <c r="AY1027" s="207"/>
      <c r="AZ1027" s="207"/>
      <c r="BA1027" s="207"/>
      <c r="BB1027" s="207"/>
      <c r="BC1027" s="207"/>
      <c r="BD1027" s="207"/>
      <c r="BE1027" s="207"/>
      <c r="BF1027" s="207"/>
      <c r="BG1027" s="300"/>
      <c r="BH1027" s="300"/>
      <c r="BI1027" s="299"/>
      <c r="BJ1027" s="246"/>
      <c r="BK1027" s="255"/>
      <c r="BL1027" s="213"/>
      <c r="BM1027" s="213"/>
      <c r="BN1027" s="405"/>
      <c r="BO1027" s="200"/>
      <c r="BY1027" s="254"/>
      <c r="DN1027" s="284"/>
      <c r="DO1027" s="283"/>
      <c r="DP1027" s="278"/>
      <c r="DQ1027" s="282"/>
      <c r="DR1027" s="281"/>
      <c r="DS1027" s="280"/>
      <c r="DT1027" s="279"/>
      <c r="DU1027" s="278"/>
      <c r="DV1027" s="194"/>
    </row>
    <row r="1028" spans="1:126" ht="18.75">
      <c r="A1028" s="405"/>
      <c r="B1028" s="226" t="s">
        <v>8857</v>
      </c>
      <c r="C1028" s="226" t="s">
        <v>8856</v>
      </c>
      <c r="D1028" s="225" t="s">
        <v>8855</v>
      </c>
      <c r="E1028" s="224" t="str">
        <f t="shared" si="85"/>
        <v>737879</v>
      </c>
      <c r="F1028" s="405" t="s">
        <v>8749</v>
      </c>
      <c r="G1028" s="220" t="s">
        <v>8854</v>
      </c>
      <c r="H1028" s="223" t="s">
        <v>8853</v>
      </c>
      <c r="I1028" s="223" t="s">
        <v>7441</v>
      </c>
      <c r="J1028" s="225">
        <v>1</v>
      </c>
      <c r="K1028" s="329">
        <v>14000</v>
      </c>
      <c r="L1028" s="232">
        <f t="shared" si="82"/>
        <v>15400.000000000002</v>
      </c>
      <c r="M1028" s="351" t="s">
        <v>1434</v>
      </c>
      <c r="N1028" s="229"/>
      <c r="O1028" s="229"/>
      <c r="P1028" s="245"/>
      <c r="Q1028" s="312"/>
      <c r="R1028" s="382"/>
      <c r="S1028" s="242"/>
      <c r="T1028" s="219" t="s">
        <v>8834</v>
      </c>
      <c r="U1028" s="303"/>
      <c r="V1028" s="303"/>
      <c r="W1028" s="303"/>
      <c r="X1028" s="303"/>
      <c r="Y1028" s="219"/>
      <c r="Z1028" s="303"/>
      <c r="AA1028" s="303"/>
      <c r="AB1028" s="303"/>
      <c r="AC1028" s="303"/>
      <c r="AD1028" s="378"/>
      <c r="AE1028" s="378"/>
      <c r="AF1028" s="378"/>
      <c r="AG1028" s="378"/>
      <c r="AH1028" s="378"/>
      <c r="AJ1028" s="286"/>
      <c r="AK1028" s="213"/>
      <c r="AL1028" s="325"/>
      <c r="AM1028" s="325"/>
      <c r="AN1028" s="378"/>
      <c r="AO1028" s="378"/>
      <c r="AP1028" s="229"/>
      <c r="AQ1028" s="377"/>
      <c r="AR1028" s="247"/>
      <c r="AS1028" s="247"/>
      <c r="AT1028" s="247"/>
      <c r="AU1028" s="247"/>
      <c r="AV1028" s="207"/>
      <c r="AW1028" s="207"/>
      <c r="AX1028" s="207"/>
      <c r="AY1028" s="207"/>
      <c r="AZ1028" s="247"/>
      <c r="BA1028" s="247"/>
      <c r="BB1028" s="247"/>
      <c r="BC1028" s="247"/>
      <c r="BD1028" s="207"/>
      <c r="BE1028" s="207"/>
      <c r="BF1028" s="207"/>
      <c r="BG1028" s="300"/>
      <c r="BH1028" s="300"/>
      <c r="BI1028" s="299"/>
      <c r="BJ1028" s="246"/>
      <c r="BK1028" s="255"/>
      <c r="BL1028" s="213"/>
      <c r="BM1028" s="213"/>
      <c r="BN1028" s="405"/>
      <c r="BO1028" s="200"/>
      <c r="BY1028" s="254"/>
      <c r="DN1028" s="284"/>
      <c r="DO1028" s="283"/>
      <c r="DP1028" s="278"/>
      <c r="DQ1028" s="282"/>
      <c r="DR1028" s="281"/>
      <c r="DS1028" s="280"/>
      <c r="DT1028" s="279"/>
      <c r="DU1028" s="278"/>
      <c r="DV1028" s="194"/>
    </row>
    <row r="1029" spans="1:126" ht="19.5">
      <c r="A1029" s="405"/>
      <c r="B1029" s="226" t="s">
        <v>8852</v>
      </c>
      <c r="C1029" s="226" t="s">
        <v>8851</v>
      </c>
      <c r="D1029" s="225" t="s">
        <v>8850</v>
      </c>
      <c r="E1029" s="224" t="str">
        <f t="shared" si="85"/>
        <v>737886</v>
      </c>
      <c r="F1029" s="405" t="s">
        <v>8749</v>
      </c>
      <c r="G1029" s="220" t="s">
        <v>8849</v>
      </c>
      <c r="H1029" s="223" t="s">
        <v>8844</v>
      </c>
      <c r="I1029" s="223" t="s">
        <v>8787</v>
      </c>
      <c r="J1029" s="225">
        <v>1</v>
      </c>
      <c r="K1029" s="329">
        <v>14000</v>
      </c>
      <c r="L1029" s="232">
        <f t="shared" si="82"/>
        <v>15400.000000000002</v>
      </c>
      <c r="M1029" s="351" t="s">
        <v>1434</v>
      </c>
      <c r="N1029" s="229"/>
      <c r="O1029" s="229"/>
      <c r="P1029" s="245"/>
      <c r="Q1029" s="312"/>
      <c r="R1029" s="382"/>
      <c r="S1029" s="242"/>
      <c r="T1029" s="219" t="s">
        <v>8834</v>
      </c>
      <c r="U1029" s="303"/>
      <c r="V1029" s="303"/>
      <c r="W1029" s="303"/>
      <c r="X1029" s="303"/>
      <c r="Y1029" s="219"/>
      <c r="Z1029" s="303"/>
      <c r="AA1029" s="303"/>
      <c r="AB1029" s="303"/>
      <c r="AC1029" s="303"/>
      <c r="AD1029" s="325"/>
      <c r="AE1029" s="325"/>
      <c r="AF1029" s="325"/>
      <c r="AG1029" s="325"/>
      <c r="AH1029" s="325"/>
      <c r="AJ1029" s="286"/>
      <c r="AK1029" s="213"/>
      <c r="AL1029" s="325"/>
      <c r="AM1029" s="325"/>
      <c r="AN1029" s="325"/>
      <c r="AO1029" s="325"/>
      <c r="AP1029" s="229"/>
      <c r="AQ1029" s="589"/>
      <c r="AR1029" s="207"/>
      <c r="AS1029" s="207"/>
      <c r="AT1029" s="207"/>
      <c r="AU1029" s="207"/>
      <c r="AV1029" s="207"/>
      <c r="AW1029" s="207"/>
      <c r="AX1029" s="207"/>
      <c r="AY1029" s="207"/>
      <c r="AZ1029" s="207"/>
      <c r="BA1029" s="207"/>
      <c r="BB1029" s="207"/>
      <c r="BC1029" s="207"/>
      <c r="BD1029" s="207"/>
      <c r="BE1029" s="207"/>
      <c r="BF1029" s="207"/>
      <c r="BG1029" s="300"/>
      <c r="BH1029" s="300"/>
      <c r="BI1029" s="299"/>
      <c r="BJ1029" s="246"/>
      <c r="BK1029" s="255"/>
      <c r="BL1029" s="213"/>
      <c r="BM1029" s="213"/>
      <c r="BN1029" s="405"/>
      <c r="BO1029" s="200"/>
      <c r="BY1029" s="254"/>
      <c r="DN1029" s="284"/>
      <c r="DO1029" s="283"/>
      <c r="DP1029" s="278"/>
      <c r="DQ1029" s="282"/>
      <c r="DR1029" s="281"/>
      <c r="DS1029" s="280"/>
      <c r="DT1029" s="279"/>
      <c r="DU1029" s="278"/>
      <c r="DV1029" s="194"/>
    </row>
    <row r="1030" spans="1:126" ht="19.5">
      <c r="A1030" s="405"/>
      <c r="B1030" s="226" t="s">
        <v>8848</v>
      </c>
      <c r="C1030" s="226" t="s">
        <v>8847</v>
      </c>
      <c r="D1030" s="225" t="s">
        <v>8846</v>
      </c>
      <c r="E1030" s="224" t="str">
        <f t="shared" si="85"/>
        <v>737893</v>
      </c>
      <c r="F1030" s="405" t="s">
        <v>8749</v>
      </c>
      <c r="G1030" s="220" t="s">
        <v>8845</v>
      </c>
      <c r="H1030" s="223" t="s">
        <v>8844</v>
      </c>
      <c r="I1030" s="223" t="s">
        <v>8787</v>
      </c>
      <c r="J1030" s="225">
        <v>1</v>
      </c>
      <c r="K1030" s="329">
        <v>14000</v>
      </c>
      <c r="L1030" s="232">
        <f t="shared" si="82"/>
        <v>15400.000000000002</v>
      </c>
      <c r="M1030" s="351" t="s">
        <v>1434</v>
      </c>
      <c r="N1030" s="229"/>
      <c r="O1030" s="229"/>
      <c r="P1030" s="245"/>
      <c r="Q1030" s="312"/>
      <c r="R1030" s="382"/>
      <c r="S1030" s="242"/>
      <c r="T1030" s="219" t="s">
        <v>8834</v>
      </c>
      <c r="U1030" s="303"/>
      <c r="V1030" s="303"/>
      <c r="W1030" s="303"/>
      <c r="X1030" s="303"/>
      <c r="Y1030" s="219"/>
      <c r="Z1030" s="303"/>
      <c r="AA1030" s="303"/>
      <c r="AB1030" s="303"/>
      <c r="AC1030" s="303"/>
      <c r="AD1030" s="325"/>
      <c r="AE1030" s="325"/>
      <c r="AF1030" s="325"/>
      <c r="AG1030" s="325"/>
      <c r="AH1030" s="325"/>
      <c r="AJ1030" s="286"/>
      <c r="AK1030" s="213"/>
      <c r="AL1030" s="325"/>
      <c r="AM1030" s="325"/>
      <c r="AN1030" s="325"/>
      <c r="AO1030" s="325"/>
      <c r="AP1030" s="229"/>
      <c r="AQ1030" s="589"/>
      <c r="AR1030" s="207"/>
      <c r="AS1030" s="207"/>
      <c r="AT1030" s="207"/>
      <c r="AU1030" s="207"/>
      <c r="AV1030" s="207"/>
      <c r="AW1030" s="207"/>
      <c r="AX1030" s="207"/>
      <c r="AY1030" s="207"/>
      <c r="AZ1030" s="207"/>
      <c r="BA1030" s="207"/>
      <c r="BB1030" s="207"/>
      <c r="BC1030" s="207"/>
      <c r="BD1030" s="207"/>
      <c r="BE1030" s="207"/>
      <c r="BF1030" s="207"/>
      <c r="BG1030" s="300"/>
      <c r="BH1030" s="300"/>
      <c r="BI1030" s="299"/>
      <c r="BJ1030" s="246"/>
      <c r="BK1030" s="255"/>
      <c r="BL1030" s="213"/>
      <c r="BM1030" s="213"/>
      <c r="BN1030" s="405"/>
      <c r="BO1030" s="200"/>
      <c r="BY1030" s="254"/>
      <c r="DN1030" s="284"/>
      <c r="DO1030" s="283"/>
      <c r="DP1030" s="278"/>
      <c r="DQ1030" s="282"/>
      <c r="DR1030" s="281"/>
      <c r="DS1030" s="280"/>
      <c r="DT1030" s="279"/>
      <c r="DU1030" s="278"/>
      <c r="DV1030" s="194"/>
    </row>
    <row r="1031" spans="1:126" ht="19.5">
      <c r="A1031" s="405"/>
      <c r="B1031" s="226" t="s">
        <v>8843</v>
      </c>
      <c r="C1031" s="226" t="s">
        <v>8842</v>
      </c>
      <c r="D1031" s="225" t="s">
        <v>8841</v>
      </c>
      <c r="E1031" s="224" t="str">
        <f t="shared" si="85"/>
        <v>737909</v>
      </c>
      <c r="F1031" s="405" t="s">
        <v>8749</v>
      </c>
      <c r="G1031" s="220" t="s">
        <v>8840</v>
      </c>
      <c r="H1031" s="223" t="s">
        <v>8839</v>
      </c>
      <c r="I1031" s="223" t="s">
        <v>8787</v>
      </c>
      <c r="J1031" s="225">
        <v>1</v>
      </c>
      <c r="K1031" s="329">
        <v>14000</v>
      </c>
      <c r="L1031" s="232">
        <f t="shared" si="82"/>
        <v>15400.000000000002</v>
      </c>
      <c r="M1031" s="351" t="s">
        <v>1434</v>
      </c>
      <c r="N1031" s="229"/>
      <c r="O1031" s="229"/>
      <c r="P1031" s="245"/>
      <c r="Q1031" s="312"/>
      <c r="R1031" s="382"/>
      <c r="S1031" s="242"/>
      <c r="T1031" s="219" t="s">
        <v>8834</v>
      </c>
      <c r="U1031" s="303"/>
      <c r="V1031" s="303"/>
      <c r="W1031" s="303"/>
      <c r="X1031" s="303"/>
      <c r="Y1031" s="219"/>
      <c r="Z1031" s="303"/>
      <c r="AA1031" s="303"/>
      <c r="AB1031" s="303"/>
      <c r="AC1031" s="303"/>
      <c r="AD1031" s="325"/>
      <c r="AE1031" s="325"/>
      <c r="AF1031" s="325"/>
      <c r="AG1031" s="325"/>
      <c r="AH1031" s="325"/>
      <c r="AJ1031" s="286"/>
      <c r="AK1031" s="213"/>
      <c r="AL1031" s="325"/>
      <c r="AM1031" s="325"/>
      <c r="AN1031" s="325"/>
      <c r="AO1031" s="325"/>
      <c r="AP1031" s="229"/>
      <c r="AQ1031" s="589"/>
      <c r="AR1031" s="207"/>
      <c r="AS1031" s="207"/>
      <c r="AT1031" s="207"/>
      <c r="AU1031" s="207"/>
      <c r="AV1031" s="207"/>
      <c r="AW1031" s="207"/>
      <c r="AX1031" s="207"/>
      <c r="AY1031" s="207"/>
      <c r="AZ1031" s="207"/>
      <c r="BA1031" s="207"/>
      <c r="BB1031" s="207"/>
      <c r="BC1031" s="207"/>
      <c r="BD1031" s="207"/>
      <c r="BE1031" s="207"/>
      <c r="BF1031" s="207"/>
      <c r="BG1031" s="300"/>
      <c r="BH1031" s="300"/>
      <c r="BI1031" s="299"/>
      <c r="BJ1031" s="246"/>
      <c r="BK1031" s="255"/>
      <c r="BL1031" s="213"/>
      <c r="BM1031" s="213"/>
      <c r="BN1031" s="405"/>
      <c r="BO1031" s="200"/>
      <c r="BY1031" s="254"/>
      <c r="DN1031" s="284"/>
      <c r="DO1031" s="283"/>
      <c r="DP1031" s="278"/>
      <c r="DQ1031" s="282"/>
      <c r="DR1031" s="281"/>
      <c r="DS1031" s="280"/>
      <c r="DT1031" s="279"/>
      <c r="DU1031" s="278"/>
      <c r="DV1031" s="194"/>
    </row>
    <row r="1032" spans="1:126" ht="19.5">
      <c r="A1032" s="405"/>
      <c r="B1032" s="226" t="s">
        <v>8838</v>
      </c>
      <c r="C1032" s="226" t="s">
        <v>8837</v>
      </c>
      <c r="D1032" s="225" t="s">
        <v>8836</v>
      </c>
      <c r="E1032" s="224" t="str">
        <f t="shared" si="85"/>
        <v>737916</v>
      </c>
      <c r="F1032" s="405" t="s">
        <v>8749</v>
      </c>
      <c r="G1032" s="220" t="s">
        <v>8835</v>
      </c>
      <c r="H1032" s="223" t="s">
        <v>8817</v>
      </c>
      <c r="I1032" s="223" t="s">
        <v>8787</v>
      </c>
      <c r="J1032" s="225">
        <v>1</v>
      </c>
      <c r="K1032" s="329">
        <v>14000</v>
      </c>
      <c r="L1032" s="232">
        <f t="shared" si="82"/>
        <v>15400.000000000002</v>
      </c>
      <c r="M1032" s="351" t="s">
        <v>1434</v>
      </c>
      <c r="N1032" s="229"/>
      <c r="O1032" s="229"/>
      <c r="P1032" s="245"/>
      <c r="Q1032" s="312"/>
      <c r="R1032" s="382"/>
      <c r="S1032" s="242"/>
      <c r="T1032" s="219" t="s">
        <v>8834</v>
      </c>
      <c r="U1032" s="303"/>
      <c r="V1032" s="303"/>
      <c r="W1032" s="303"/>
      <c r="X1032" s="303"/>
      <c r="Y1032" s="219"/>
      <c r="Z1032" s="303"/>
      <c r="AA1032" s="303"/>
      <c r="AB1032" s="303"/>
      <c r="AC1032" s="303"/>
      <c r="AD1032" s="325"/>
      <c r="AE1032" s="325"/>
      <c r="AF1032" s="325"/>
      <c r="AG1032" s="325"/>
      <c r="AH1032" s="325"/>
      <c r="AJ1032" s="286"/>
      <c r="AK1032" s="213"/>
      <c r="AL1032" s="325"/>
      <c r="AM1032" s="325"/>
      <c r="AN1032" s="325"/>
      <c r="AO1032" s="325"/>
      <c r="AP1032" s="229"/>
      <c r="AQ1032" s="589"/>
      <c r="AR1032" s="207"/>
      <c r="AS1032" s="207"/>
      <c r="AT1032" s="207"/>
      <c r="AU1032" s="207"/>
      <c r="AV1032" s="207"/>
      <c r="AW1032" s="207"/>
      <c r="AX1032" s="207"/>
      <c r="AY1032" s="207"/>
      <c r="AZ1032" s="207"/>
      <c r="BA1032" s="207"/>
      <c r="BB1032" s="207"/>
      <c r="BC1032" s="207"/>
      <c r="BD1032" s="207"/>
      <c r="BE1032" s="207"/>
      <c r="BF1032" s="207"/>
      <c r="BG1032" s="300"/>
      <c r="BH1032" s="300"/>
      <c r="BI1032" s="299"/>
      <c r="BJ1032" s="246"/>
      <c r="BK1032" s="255"/>
      <c r="BL1032" s="213"/>
      <c r="BM1032" s="213"/>
      <c r="BN1032" s="405"/>
      <c r="BO1032" s="200"/>
      <c r="BY1032" s="254"/>
      <c r="DN1032" s="284"/>
      <c r="DO1032" s="283"/>
      <c r="DP1032" s="278"/>
      <c r="DQ1032" s="282"/>
      <c r="DR1032" s="281"/>
      <c r="DS1032" s="280"/>
      <c r="DT1032" s="279"/>
      <c r="DU1032" s="278"/>
      <c r="DV1032" s="194"/>
    </row>
    <row r="1033" spans="1:126" ht="19.5">
      <c r="A1033" s="405"/>
      <c r="B1033" s="226" t="s">
        <v>8833</v>
      </c>
      <c r="C1033" s="226" t="s">
        <v>8832</v>
      </c>
      <c r="D1033" s="225" t="s">
        <v>8831</v>
      </c>
      <c r="E1033" s="224" t="str">
        <f t="shared" si="85"/>
        <v>737923</v>
      </c>
      <c r="F1033" s="405" t="s">
        <v>8749</v>
      </c>
      <c r="G1033" s="220" t="s">
        <v>8830</v>
      </c>
      <c r="H1033" s="223" t="s">
        <v>8817</v>
      </c>
      <c r="I1033" s="223" t="s">
        <v>8787</v>
      </c>
      <c r="J1033" s="225">
        <v>1</v>
      </c>
      <c r="K1033" s="329">
        <v>14000</v>
      </c>
      <c r="L1033" s="232">
        <f t="shared" si="82"/>
        <v>15400.000000000002</v>
      </c>
      <c r="M1033" s="351" t="s">
        <v>1434</v>
      </c>
      <c r="N1033" s="229"/>
      <c r="O1033" s="229"/>
      <c r="P1033" s="245"/>
      <c r="Q1033" s="312"/>
      <c r="R1033" s="382"/>
      <c r="S1033" s="242"/>
      <c r="T1033" s="219" t="s">
        <v>8811</v>
      </c>
      <c r="U1033" s="303"/>
      <c r="V1033" s="303"/>
      <c r="W1033" s="303"/>
      <c r="X1033" s="303"/>
      <c r="Y1033" s="219"/>
      <c r="Z1033" s="303"/>
      <c r="AA1033" s="303"/>
      <c r="AB1033" s="303"/>
      <c r="AC1033" s="303"/>
      <c r="AD1033" s="325"/>
      <c r="AE1033" s="325"/>
      <c r="AF1033" s="325"/>
      <c r="AG1033" s="325"/>
      <c r="AH1033" s="325"/>
      <c r="AJ1033" s="286"/>
      <c r="AK1033" s="213"/>
      <c r="AL1033" s="325"/>
      <c r="AM1033" s="325"/>
      <c r="AN1033" s="325"/>
      <c r="AO1033" s="325"/>
      <c r="AP1033" s="229"/>
      <c r="AQ1033" s="589"/>
      <c r="AR1033" s="207"/>
      <c r="AS1033" s="207"/>
      <c r="AT1033" s="207"/>
      <c r="AU1033" s="207"/>
      <c r="AV1033" s="207"/>
      <c r="AW1033" s="207"/>
      <c r="AX1033" s="207"/>
      <c r="AY1033" s="207"/>
      <c r="AZ1033" s="207"/>
      <c r="BA1033" s="207"/>
      <c r="BB1033" s="207"/>
      <c r="BC1033" s="207"/>
      <c r="BD1033" s="207"/>
      <c r="BE1033" s="207"/>
      <c r="BF1033" s="207"/>
      <c r="BG1033" s="300"/>
      <c r="BH1033" s="300"/>
      <c r="BI1033" s="299"/>
      <c r="BJ1033" s="246"/>
      <c r="BK1033" s="255"/>
      <c r="BL1033" s="213"/>
      <c r="BM1033" s="213"/>
      <c r="BN1033" s="405"/>
      <c r="BO1033" s="200"/>
      <c r="BY1033" s="254"/>
      <c r="DN1033" s="284"/>
      <c r="DO1033" s="283"/>
      <c r="DP1033" s="278"/>
      <c r="DQ1033" s="282"/>
      <c r="DR1033" s="281"/>
      <c r="DS1033" s="280"/>
      <c r="DT1033" s="279"/>
      <c r="DU1033" s="278"/>
      <c r="DV1033" s="194"/>
    </row>
    <row r="1034" spans="1:126" ht="19.5">
      <c r="A1034" s="405"/>
      <c r="B1034" s="226" t="s">
        <v>8829</v>
      </c>
      <c r="C1034" s="226" t="s">
        <v>8828</v>
      </c>
      <c r="D1034" s="225" t="s">
        <v>8827</v>
      </c>
      <c r="E1034" s="224" t="str">
        <f t="shared" si="85"/>
        <v>737930</v>
      </c>
      <c r="F1034" s="405" t="s">
        <v>8749</v>
      </c>
      <c r="G1034" s="220" t="s">
        <v>8826</v>
      </c>
      <c r="H1034" s="223" t="s">
        <v>8817</v>
      </c>
      <c r="I1034" s="223" t="s">
        <v>8787</v>
      </c>
      <c r="J1034" s="225">
        <v>1</v>
      </c>
      <c r="K1034" s="329">
        <v>14000</v>
      </c>
      <c r="L1034" s="232">
        <f t="shared" si="82"/>
        <v>15400.000000000002</v>
      </c>
      <c r="M1034" s="351" t="s">
        <v>1434</v>
      </c>
      <c r="N1034" s="229"/>
      <c r="O1034" s="229"/>
      <c r="P1034" s="245"/>
      <c r="Q1034" s="312"/>
      <c r="R1034" s="382"/>
      <c r="S1034" s="242"/>
      <c r="T1034" s="219" t="s">
        <v>8811</v>
      </c>
      <c r="U1034" s="303"/>
      <c r="V1034" s="303"/>
      <c r="W1034" s="303"/>
      <c r="X1034" s="303"/>
      <c r="Y1034" s="219"/>
      <c r="Z1034" s="303"/>
      <c r="AA1034" s="303"/>
      <c r="AB1034" s="303"/>
      <c r="AC1034" s="303"/>
      <c r="AD1034" s="325"/>
      <c r="AE1034" s="325"/>
      <c r="AF1034" s="325"/>
      <c r="AG1034" s="325"/>
      <c r="AH1034" s="325"/>
      <c r="AJ1034" s="286"/>
      <c r="AK1034" s="213"/>
      <c r="AL1034" s="325"/>
      <c r="AM1034" s="325"/>
      <c r="AN1034" s="325"/>
      <c r="AO1034" s="325"/>
      <c r="AP1034" s="229"/>
      <c r="AQ1034" s="589"/>
      <c r="AR1034" s="207"/>
      <c r="AS1034" s="207"/>
      <c r="AT1034" s="207"/>
      <c r="AU1034" s="207"/>
      <c r="AV1034" s="207"/>
      <c r="AW1034" s="207"/>
      <c r="AX1034" s="207"/>
      <c r="AY1034" s="207"/>
      <c r="AZ1034" s="207"/>
      <c r="BA1034" s="207"/>
      <c r="BB1034" s="207"/>
      <c r="BC1034" s="207"/>
      <c r="BD1034" s="207"/>
      <c r="BE1034" s="207"/>
      <c r="BF1034" s="207"/>
      <c r="BG1034" s="300"/>
      <c r="BH1034" s="300"/>
      <c r="BI1034" s="299"/>
      <c r="BJ1034" s="246"/>
      <c r="BK1034" s="255"/>
      <c r="BL1034" s="213"/>
      <c r="BM1034" s="213"/>
      <c r="BN1034" s="405"/>
      <c r="BO1034" s="200"/>
      <c r="BY1034" s="254"/>
      <c r="DN1034" s="284"/>
      <c r="DO1034" s="283"/>
      <c r="DP1034" s="278"/>
      <c r="DQ1034" s="282"/>
      <c r="DR1034" s="281"/>
      <c r="DS1034" s="280"/>
      <c r="DT1034" s="279"/>
      <c r="DU1034" s="278"/>
      <c r="DV1034" s="194"/>
    </row>
    <row r="1035" spans="1:126" ht="19.5">
      <c r="A1035" s="405"/>
      <c r="B1035" s="226" t="s">
        <v>8825</v>
      </c>
      <c r="C1035" s="226" t="s">
        <v>8824</v>
      </c>
      <c r="D1035" s="225" t="s">
        <v>8823</v>
      </c>
      <c r="E1035" s="224" t="str">
        <f t="shared" si="85"/>
        <v>737947</v>
      </c>
      <c r="F1035" s="405" t="s">
        <v>8749</v>
      </c>
      <c r="G1035" s="220" t="s">
        <v>8822</v>
      </c>
      <c r="H1035" s="223" t="s">
        <v>8817</v>
      </c>
      <c r="I1035" s="223" t="s">
        <v>8787</v>
      </c>
      <c r="J1035" s="225">
        <v>1</v>
      </c>
      <c r="K1035" s="329">
        <v>14000</v>
      </c>
      <c r="L1035" s="232">
        <f t="shared" si="82"/>
        <v>15400.000000000002</v>
      </c>
      <c r="M1035" s="351" t="s">
        <v>1434</v>
      </c>
      <c r="N1035" s="229"/>
      <c r="O1035" s="229"/>
      <c r="P1035" s="347"/>
      <c r="Q1035" s="412"/>
      <c r="R1035" s="382"/>
      <c r="S1035" s="242"/>
      <c r="T1035" s="219" t="s">
        <v>8811</v>
      </c>
      <c r="U1035" s="303"/>
      <c r="V1035" s="303"/>
      <c r="W1035" s="303"/>
      <c r="X1035" s="303"/>
      <c r="Y1035" s="219"/>
      <c r="Z1035" s="303"/>
      <c r="AA1035" s="303"/>
      <c r="AB1035" s="303"/>
      <c r="AC1035" s="303"/>
      <c r="AD1035" s="325"/>
      <c r="AE1035" s="325"/>
      <c r="AF1035" s="325"/>
      <c r="AG1035" s="325"/>
      <c r="AH1035" s="325"/>
      <c r="AJ1035" s="286"/>
      <c r="AK1035" s="213"/>
      <c r="AL1035" s="325"/>
      <c r="AM1035" s="325"/>
      <c r="AN1035" s="325"/>
      <c r="AO1035" s="325"/>
      <c r="AP1035" s="229"/>
      <c r="AQ1035" s="589"/>
      <c r="AR1035" s="207"/>
      <c r="AS1035" s="207"/>
      <c r="AT1035" s="207"/>
      <c r="AU1035" s="207"/>
      <c r="AV1035" s="207"/>
      <c r="AW1035" s="207"/>
      <c r="AX1035" s="207"/>
      <c r="AY1035" s="207"/>
      <c r="AZ1035" s="207"/>
      <c r="BA1035" s="207"/>
      <c r="BB1035" s="207"/>
      <c r="BC1035" s="207"/>
      <c r="BD1035" s="207"/>
      <c r="BE1035" s="207"/>
      <c r="BF1035" s="207"/>
      <c r="BG1035" s="300"/>
      <c r="BH1035" s="300"/>
      <c r="BI1035" s="299"/>
      <c r="BJ1035" s="246"/>
      <c r="BK1035" s="255"/>
      <c r="BL1035" s="213"/>
      <c r="BM1035" s="213"/>
      <c r="BN1035" s="405"/>
      <c r="BO1035" s="200"/>
      <c r="BY1035" s="254"/>
      <c r="DN1035" s="284"/>
      <c r="DO1035" s="283"/>
      <c r="DP1035" s="278"/>
      <c r="DQ1035" s="282"/>
      <c r="DR1035" s="281"/>
      <c r="DS1035" s="280"/>
      <c r="DT1035" s="279"/>
      <c r="DU1035" s="278"/>
      <c r="DV1035" s="194"/>
    </row>
    <row r="1036" spans="1:126" ht="19.5">
      <c r="A1036" s="405"/>
      <c r="B1036" s="226" t="s">
        <v>8821</v>
      </c>
      <c r="C1036" s="226" t="s">
        <v>8820</v>
      </c>
      <c r="D1036" s="225" t="s">
        <v>8819</v>
      </c>
      <c r="E1036" s="224" t="str">
        <f t="shared" si="85"/>
        <v>737954</v>
      </c>
      <c r="F1036" s="405" t="s">
        <v>8749</v>
      </c>
      <c r="G1036" s="220" t="s">
        <v>8818</v>
      </c>
      <c r="H1036" s="223" t="s">
        <v>8817</v>
      </c>
      <c r="I1036" s="223" t="s">
        <v>8787</v>
      </c>
      <c r="J1036" s="225">
        <v>1</v>
      </c>
      <c r="K1036" s="329">
        <v>14000</v>
      </c>
      <c r="L1036" s="232">
        <f t="shared" si="82"/>
        <v>15400.000000000002</v>
      </c>
      <c r="M1036" s="351" t="s">
        <v>1434</v>
      </c>
      <c r="N1036" s="229"/>
      <c r="O1036" s="229"/>
      <c r="P1036" s="245"/>
      <c r="Q1036" s="312"/>
      <c r="R1036" s="382"/>
      <c r="S1036" s="242"/>
      <c r="T1036" s="219" t="s">
        <v>8811</v>
      </c>
      <c r="U1036" s="303"/>
      <c r="V1036" s="303"/>
      <c r="W1036" s="303"/>
      <c r="X1036" s="303"/>
      <c r="Y1036" s="219"/>
      <c r="Z1036" s="303"/>
      <c r="AA1036" s="303"/>
      <c r="AB1036" s="303"/>
      <c r="AC1036" s="303"/>
      <c r="AD1036" s="325"/>
      <c r="AE1036" s="325"/>
      <c r="AF1036" s="325"/>
      <c r="AG1036" s="325"/>
      <c r="AH1036" s="325"/>
      <c r="AJ1036" s="286"/>
      <c r="AK1036" s="213"/>
      <c r="AL1036" s="325"/>
      <c r="AM1036" s="325"/>
      <c r="AN1036" s="325"/>
      <c r="AO1036" s="325"/>
      <c r="AP1036" s="229"/>
      <c r="AQ1036" s="589"/>
      <c r="AR1036" s="207"/>
      <c r="AS1036" s="207"/>
      <c r="AT1036" s="207"/>
      <c r="AU1036" s="207"/>
      <c r="AV1036" s="207"/>
      <c r="AW1036" s="207"/>
      <c r="AX1036" s="207"/>
      <c r="AY1036" s="207"/>
      <c r="AZ1036" s="207"/>
      <c r="BA1036" s="207"/>
      <c r="BB1036" s="207"/>
      <c r="BC1036" s="207"/>
      <c r="BD1036" s="207"/>
      <c r="BE1036" s="207"/>
      <c r="BF1036" s="207"/>
      <c r="BG1036" s="300"/>
      <c r="BH1036" s="300"/>
      <c r="BI1036" s="299"/>
      <c r="BJ1036" s="246"/>
      <c r="BK1036" s="255"/>
      <c r="BL1036" s="213"/>
      <c r="BM1036" s="213"/>
      <c r="BN1036" s="405"/>
      <c r="BO1036" s="200"/>
      <c r="BY1036" s="254"/>
      <c r="DN1036" s="284"/>
      <c r="DO1036" s="283"/>
      <c r="DP1036" s="278"/>
      <c r="DQ1036" s="282"/>
      <c r="DR1036" s="281"/>
      <c r="DS1036" s="280"/>
      <c r="DT1036" s="279"/>
      <c r="DU1036" s="278"/>
      <c r="DV1036" s="194"/>
    </row>
    <row r="1037" spans="1:126" ht="19.5">
      <c r="A1037" s="405"/>
      <c r="B1037" s="226" t="s">
        <v>8816</v>
      </c>
      <c r="C1037" s="226" t="s">
        <v>8815</v>
      </c>
      <c r="D1037" s="225" t="s">
        <v>8814</v>
      </c>
      <c r="E1037" s="224" t="str">
        <f t="shared" si="85"/>
        <v>737961</v>
      </c>
      <c r="F1037" s="405" t="s">
        <v>8749</v>
      </c>
      <c r="G1037" s="220" t="s">
        <v>8813</v>
      </c>
      <c r="H1037" s="223" t="s">
        <v>8812</v>
      </c>
      <c r="I1037" s="223" t="s">
        <v>8787</v>
      </c>
      <c r="J1037" s="225">
        <v>1</v>
      </c>
      <c r="K1037" s="329">
        <v>14000</v>
      </c>
      <c r="L1037" s="232">
        <f t="shared" si="82"/>
        <v>15400.000000000002</v>
      </c>
      <c r="M1037" s="351" t="s">
        <v>1434</v>
      </c>
      <c r="N1037" s="229"/>
      <c r="O1037" s="229"/>
      <c r="P1037" s="245"/>
      <c r="Q1037" s="312"/>
      <c r="R1037" s="382"/>
      <c r="S1037" s="242"/>
      <c r="T1037" s="219" t="s">
        <v>8811</v>
      </c>
      <c r="U1037" s="303"/>
      <c r="V1037" s="303"/>
      <c r="W1037" s="303"/>
      <c r="X1037" s="303"/>
      <c r="Y1037" s="219"/>
      <c r="Z1037" s="303"/>
      <c r="AA1037" s="303"/>
      <c r="AB1037" s="303"/>
      <c r="AC1037" s="303"/>
      <c r="AD1037" s="325"/>
      <c r="AE1037" s="325"/>
      <c r="AF1037" s="325"/>
      <c r="AG1037" s="325"/>
      <c r="AH1037" s="325"/>
      <c r="AJ1037" s="286"/>
      <c r="AK1037" s="213"/>
      <c r="AL1037" s="325"/>
      <c r="AM1037" s="325"/>
      <c r="AN1037" s="325"/>
      <c r="AO1037" s="325"/>
      <c r="AP1037" s="229"/>
      <c r="AQ1037" s="589"/>
      <c r="AR1037" s="207"/>
      <c r="AS1037" s="207"/>
      <c r="AT1037" s="207"/>
      <c r="AU1037" s="207"/>
      <c r="AV1037" s="207"/>
      <c r="AW1037" s="207"/>
      <c r="AX1037" s="207"/>
      <c r="AY1037" s="207"/>
      <c r="AZ1037" s="207"/>
      <c r="BA1037" s="207"/>
      <c r="BB1037" s="207"/>
      <c r="BC1037" s="207"/>
      <c r="BD1037" s="207"/>
      <c r="BE1037" s="207"/>
      <c r="BF1037" s="207"/>
      <c r="BG1037" s="300"/>
      <c r="BH1037" s="300"/>
      <c r="BI1037" s="299"/>
      <c r="BJ1037" s="246"/>
      <c r="BK1037" s="255"/>
      <c r="BL1037" s="213"/>
      <c r="BM1037" s="213"/>
      <c r="BN1037" s="405"/>
      <c r="BO1037" s="200"/>
      <c r="BY1037" s="254"/>
      <c r="DN1037" s="284"/>
      <c r="DO1037" s="283"/>
      <c r="DP1037" s="278"/>
      <c r="DQ1037" s="282"/>
      <c r="DR1037" s="281"/>
      <c r="DS1037" s="280"/>
      <c r="DT1037" s="279"/>
      <c r="DU1037" s="278"/>
      <c r="DV1037" s="194"/>
    </row>
    <row r="1038" spans="1:126" ht="19.5">
      <c r="A1038" s="405"/>
      <c r="B1038" s="226" t="s">
        <v>8810</v>
      </c>
      <c r="C1038" s="226" t="s">
        <v>8809</v>
      </c>
      <c r="D1038" s="225" t="s">
        <v>8808</v>
      </c>
      <c r="E1038" s="224" t="str">
        <f t="shared" si="85"/>
        <v>737978</v>
      </c>
      <c r="F1038" s="405" t="s">
        <v>8749</v>
      </c>
      <c r="G1038" s="220" t="s">
        <v>8807</v>
      </c>
      <c r="H1038" s="223" t="s">
        <v>8798</v>
      </c>
      <c r="I1038" s="223" t="s">
        <v>8787</v>
      </c>
      <c r="J1038" s="225">
        <v>1</v>
      </c>
      <c r="K1038" s="329">
        <v>14000</v>
      </c>
      <c r="L1038" s="232">
        <f t="shared" si="82"/>
        <v>15400.000000000002</v>
      </c>
      <c r="M1038" s="351" t="s">
        <v>1434</v>
      </c>
      <c r="N1038" s="229"/>
      <c r="O1038" s="229"/>
      <c r="P1038" s="245"/>
      <c r="Q1038" s="312"/>
      <c r="R1038" s="382"/>
      <c r="S1038" s="242"/>
      <c r="T1038" s="219" t="s">
        <v>6201</v>
      </c>
      <c r="U1038" s="303"/>
      <c r="V1038" s="303"/>
      <c r="W1038" s="303"/>
      <c r="X1038" s="303"/>
      <c r="Y1038" s="219"/>
      <c r="Z1038" s="303"/>
      <c r="AA1038" s="303"/>
      <c r="AB1038" s="303"/>
      <c r="AC1038" s="303"/>
      <c r="AD1038" s="325"/>
      <c r="AE1038" s="325"/>
      <c r="AF1038" s="325"/>
      <c r="AG1038" s="325"/>
      <c r="AH1038" s="325"/>
      <c r="AJ1038" s="286"/>
      <c r="AK1038" s="213"/>
      <c r="AL1038" s="325"/>
      <c r="AM1038" s="325"/>
      <c r="AN1038" s="325"/>
      <c r="AO1038" s="325"/>
      <c r="AP1038" s="229"/>
      <c r="AQ1038" s="589"/>
      <c r="AR1038" s="207"/>
      <c r="AS1038" s="207"/>
      <c r="AT1038" s="207"/>
      <c r="AU1038" s="207"/>
      <c r="AV1038" s="207"/>
      <c r="AW1038" s="207"/>
      <c r="AX1038" s="207"/>
      <c r="AY1038" s="207"/>
      <c r="AZ1038" s="207"/>
      <c r="BA1038" s="207"/>
      <c r="BB1038" s="207"/>
      <c r="BC1038" s="207"/>
      <c r="BD1038" s="207"/>
      <c r="BE1038" s="207"/>
      <c r="BF1038" s="207"/>
      <c r="BG1038" s="300"/>
      <c r="BH1038" s="300"/>
      <c r="BI1038" s="299"/>
      <c r="BJ1038" s="246"/>
      <c r="BK1038" s="255"/>
      <c r="BL1038" s="213"/>
      <c r="BM1038" s="213"/>
      <c r="BN1038" s="405"/>
      <c r="BO1038" s="200"/>
      <c r="BY1038" s="254"/>
      <c r="DN1038" s="284"/>
      <c r="DO1038" s="283"/>
      <c r="DP1038" s="278"/>
      <c r="DQ1038" s="282"/>
      <c r="DR1038" s="281"/>
      <c r="DS1038" s="280"/>
      <c r="DT1038" s="279"/>
      <c r="DU1038" s="278"/>
      <c r="DV1038" s="194"/>
    </row>
    <row r="1039" spans="1:126" ht="19.5">
      <c r="A1039" s="405"/>
      <c r="B1039" s="226" t="s">
        <v>8806</v>
      </c>
      <c r="C1039" s="226" t="s">
        <v>8805</v>
      </c>
      <c r="D1039" s="225" t="s">
        <v>8804</v>
      </c>
      <c r="E1039" s="224" t="str">
        <f t="shared" si="85"/>
        <v>737985</v>
      </c>
      <c r="F1039" s="405" t="s">
        <v>8749</v>
      </c>
      <c r="G1039" s="220" t="s">
        <v>8803</v>
      </c>
      <c r="H1039" s="223" t="s">
        <v>8798</v>
      </c>
      <c r="I1039" s="223" t="s">
        <v>8787</v>
      </c>
      <c r="J1039" s="225">
        <v>1</v>
      </c>
      <c r="K1039" s="329">
        <v>14000</v>
      </c>
      <c r="L1039" s="232">
        <f t="shared" si="82"/>
        <v>15400.000000000002</v>
      </c>
      <c r="M1039" s="351" t="s">
        <v>1434</v>
      </c>
      <c r="N1039" s="229"/>
      <c r="O1039" s="229"/>
      <c r="P1039" s="245"/>
      <c r="Q1039" s="312"/>
      <c r="R1039" s="382"/>
      <c r="S1039" s="242"/>
      <c r="T1039" s="219" t="s">
        <v>6201</v>
      </c>
      <c r="U1039" s="303"/>
      <c r="V1039" s="303"/>
      <c r="W1039" s="303"/>
      <c r="X1039" s="303"/>
      <c r="Y1039" s="219"/>
      <c r="Z1039" s="303"/>
      <c r="AA1039" s="303"/>
      <c r="AB1039" s="303"/>
      <c r="AC1039" s="303"/>
      <c r="AD1039" s="325"/>
      <c r="AE1039" s="325"/>
      <c r="AF1039" s="325"/>
      <c r="AG1039" s="325"/>
      <c r="AH1039" s="325"/>
      <c r="AJ1039" s="286"/>
      <c r="AK1039" s="213"/>
      <c r="AL1039" s="325"/>
      <c r="AM1039" s="325"/>
      <c r="AN1039" s="325"/>
      <c r="AO1039" s="325"/>
      <c r="AP1039" s="229"/>
      <c r="AQ1039" s="589"/>
      <c r="AR1039" s="207"/>
      <c r="AS1039" s="207"/>
      <c r="AT1039" s="207"/>
      <c r="AU1039" s="207"/>
      <c r="AV1039" s="207"/>
      <c r="AW1039" s="207"/>
      <c r="AX1039" s="207"/>
      <c r="AY1039" s="207"/>
      <c r="AZ1039" s="207"/>
      <c r="BA1039" s="207"/>
      <c r="BB1039" s="207"/>
      <c r="BC1039" s="207"/>
      <c r="BD1039" s="207"/>
      <c r="BE1039" s="207"/>
      <c r="BF1039" s="207"/>
      <c r="BG1039" s="300"/>
      <c r="BH1039" s="300"/>
      <c r="BI1039" s="299"/>
      <c r="BJ1039" s="246"/>
      <c r="BK1039" s="255"/>
      <c r="BL1039" s="213"/>
      <c r="BM1039" s="213"/>
      <c r="BN1039" s="405"/>
      <c r="BO1039" s="200"/>
      <c r="BY1039" s="254"/>
      <c r="DN1039" s="284"/>
      <c r="DO1039" s="283"/>
      <c r="DP1039" s="278"/>
      <c r="DQ1039" s="282"/>
      <c r="DR1039" s="281"/>
      <c r="DS1039" s="280"/>
      <c r="DT1039" s="279"/>
      <c r="DU1039" s="278"/>
      <c r="DV1039" s="194"/>
    </row>
    <row r="1040" spans="1:126" ht="19.5">
      <c r="A1040" s="405"/>
      <c r="B1040" s="226" t="s">
        <v>8802</v>
      </c>
      <c r="C1040" s="226" t="s">
        <v>8801</v>
      </c>
      <c r="D1040" s="225" t="s">
        <v>8800</v>
      </c>
      <c r="E1040" s="224" t="str">
        <f t="shared" si="85"/>
        <v>737992</v>
      </c>
      <c r="F1040" s="405" t="s">
        <v>8749</v>
      </c>
      <c r="G1040" s="220" t="s">
        <v>8799</v>
      </c>
      <c r="H1040" s="223" t="s">
        <v>8798</v>
      </c>
      <c r="I1040" s="223" t="s">
        <v>8787</v>
      </c>
      <c r="J1040" s="225">
        <v>1</v>
      </c>
      <c r="K1040" s="329">
        <v>14000</v>
      </c>
      <c r="L1040" s="232">
        <f t="shared" ref="L1040:L1103" si="86">K1040*1.1</f>
        <v>15400.000000000002</v>
      </c>
      <c r="M1040" s="351" t="s">
        <v>1434</v>
      </c>
      <c r="N1040" s="229"/>
      <c r="O1040" s="229"/>
      <c r="P1040" s="245"/>
      <c r="Q1040" s="312"/>
      <c r="R1040" s="382"/>
      <c r="S1040" s="242"/>
      <c r="T1040" s="219" t="s">
        <v>6201</v>
      </c>
      <c r="U1040" s="303"/>
      <c r="V1040" s="303"/>
      <c r="W1040" s="303"/>
      <c r="X1040" s="303"/>
      <c r="Y1040" s="219"/>
      <c r="Z1040" s="303"/>
      <c r="AA1040" s="303"/>
      <c r="AB1040" s="303"/>
      <c r="AC1040" s="303"/>
      <c r="AD1040" s="325"/>
      <c r="AE1040" s="325"/>
      <c r="AF1040" s="325"/>
      <c r="AG1040" s="325"/>
      <c r="AH1040" s="325"/>
      <c r="AJ1040" s="286"/>
      <c r="AK1040" s="213"/>
      <c r="AL1040" s="325"/>
      <c r="AM1040" s="325"/>
      <c r="AN1040" s="325"/>
      <c r="AO1040" s="325"/>
      <c r="AP1040" s="229"/>
      <c r="AQ1040" s="589"/>
      <c r="AR1040" s="207"/>
      <c r="AS1040" s="207"/>
      <c r="AT1040" s="207"/>
      <c r="AU1040" s="207"/>
      <c r="AV1040" s="207"/>
      <c r="AW1040" s="207"/>
      <c r="AX1040" s="207"/>
      <c r="AY1040" s="207"/>
      <c r="AZ1040" s="207"/>
      <c r="BA1040" s="207"/>
      <c r="BB1040" s="207"/>
      <c r="BC1040" s="207"/>
      <c r="BD1040" s="207"/>
      <c r="BE1040" s="207"/>
      <c r="BF1040" s="207"/>
      <c r="BG1040" s="300"/>
      <c r="BH1040" s="300"/>
      <c r="BI1040" s="299"/>
      <c r="BJ1040" s="246"/>
      <c r="BK1040" s="255"/>
      <c r="BL1040" s="213"/>
      <c r="BM1040" s="213"/>
      <c r="BN1040" s="405"/>
      <c r="BO1040" s="200"/>
      <c r="BY1040" s="254"/>
      <c r="DN1040" s="284"/>
      <c r="DO1040" s="283"/>
      <c r="DP1040" s="278"/>
      <c r="DQ1040" s="282"/>
      <c r="DR1040" s="281"/>
      <c r="DS1040" s="280"/>
      <c r="DT1040" s="279"/>
      <c r="DU1040" s="278"/>
      <c r="DV1040" s="194"/>
    </row>
    <row r="1041" spans="1:126" ht="19.5">
      <c r="A1041" s="405"/>
      <c r="B1041" s="226" t="s">
        <v>8797</v>
      </c>
      <c r="C1041" s="226" t="s">
        <v>8796</v>
      </c>
      <c r="D1041" s="225" t="s">
        <v>8795</v>
      </c>
      <c r="E1041" s="224" t="str">
        <f t="shared" si="85"/>
        <v>738005</v>
      </c>
      <c r="F1041" s="405" t="s">
        <v>8749</v>
      </c>
      <c r="G1041" s="220" t="s">
        <v>8794</v>
      </c>
      <c r="H1041" s="223" t="s">
        <v>8793</v>
      </c>
      <c r="I1041" s="223" t="s">
        <v>8787</v>
      </c>
      <c r="J1041" s="225">
        <v>1</v>
      </c>
      <c r="K1041" s="329">
        <v>14000</v>
      </c>
      <c r="L1041" s="232">
        <f t="shared" si="86"/>
        <v>15400.000000000002</v>
      </c>
      <c r="M1041" s="351" t="s">
        <v>1434</v>
      </c>
      <c r="N1041" s="229"/>
      <c r="O1041" s="229"/>
      <c r="P1041" s="245"/>
      <c r="Q1041" s="312"/>
      <c r="R1041" s="382"/>
      <c r="S1041" s="242"/>
      <c r="T1041" s="219" t="s">
        <v>8776</v>
      </c>
      <c r="U1041" s="303"/>
      <c r="V1041" s="303"/>
      <c r="W1041" s="303"/>
      <c r="X1041" s="303"/>
      <c r="Y1041" s="219"/>
      <c r="Z1041" s="303"/>
      <c r="AA1041" s="303"/>
      <c r="AB1041" s="303"/>
      <c r="AC1041" s="303"/>
      <c r="AD1041" s="325"/>
      <c r="AE1041" s="325"/>
      <c r="AF1041" s="325"/>
      <c r="AG1041" s="325"/>
      <c r="AH1041" s="325"/>
      <c r="AJ1041" s="286"/>
      <c r="AK1041" s="213"/>
      <c r="AL1041" s="325"/>
      <c r="AM1041" s="325"/>
      <c r="AN1041" s="325"/>
      <c r="AO1041" s="325"/>
      <c r="AP1041" s="229"/>
      <c r="AQ1041" s="589"/>
      <c r="AR1041" s="207"/>
      <c r="AS1041" s="207"/>
      <c r="AT1041" s="207"/>
      <c r="AU1041" s="207"/>
      <c r="AV1041" s="207"/>
      <c r="AW1041" s="207"/>
      <c r="AX1041" s="207"/>
      <c r="AY1041" s="207"/>
      <c r="AZ1041" s="207"/>
      <c r="BA1041" s="207"/>
      <c r="BB1041" s="207"/>
      <c r="BC1041" s="207"/>
      <c r="BD1041" s="207"/>
      <c r="BE1041" s="207"/>
      <c r="BF1041" s="207"/>
      <c r="BG1041" s="300"/>
      <c r="BH1041" s="300"/>
      <c r="BI1041" s="299"/>
      <c r="BJ1041" s="246"/>
      <c r="BK1041" s="255"/>
      <c r="BL1041" s="213"/>
      <c r="BM1041" s="213"/>
      <c r="BN1041" s="405"/>
      <c r="BO1041" s="200"/>
      <c r="BY1041" s="254"/>
      <c r="DN1041" s="284"/>
      <c r="DO1041" s="283"/>
      <c r="DP1041" s="278"/>
      <c r="DQ1041" s="282"/>
      <c r="DR1041" s="281"/>
      <c r="DS1041" s="280"/>
      <c r="DT1041" s="279"/>
      <c r="DU1041" s="278"/>
      <c r="DV1041" s="194"/>
    </row>
    <row r="1042" spans="1:126" ht="19.5">
      <c r="A1042" s="405"/>
      <c r="B1042" s="226" t="s">
        <v>8792</v>
      </c>
      <c r="C1042" s="226" t="s">
        <v>8791</v>
      </c>
      <c r="D1042" s="225" t="s">
        <v>8790</v>
      </c>
      <c r="E1042" s="224" t="str">
        <f t="shared" si="85"/>
        <v>738012</v>
      </c>
      <c r="F1042" s="405" t="s">
        <v>8749</v>
      </c>
      <c r="G1042" s="220" t="s">
        <v>8789</v>
      </c>
      <c r="H1042" s="223" t="s">
        <v>8788</v>
      </c>
      <c r="I1042" s="223" t="s">
        <v>8787</v>
      </c>
      <c r="J1042" s="225">
        <v>1</v>
      </c>
      <c r="K1042" s="329">
        <v>14000</v>
      </c>
      <c r="L1042" s="232">
        <f t="shared" si="86"/>
        <v>15400.000000000002</v>
      </c>
      <c r="M1042" s="351" t="s">
        <v>1434</v>
      </c>
      <c r="N1042" s="229"/>
      <c r="O1042" s="229"/>
      <c r="P1042" s="245"/>
      <c r="Q1042" s="312"/>
      <c r="R1042" s="382"/>
      <c r="S1042" s="242"/>
      <c r="T1042" s="219" t="s">
        <v>8776</v>
      </c>
      <c r="U1042" s="303"/>
      <c r="V1042" s="303"/>
      <c r="W1042" s="303"/>
      <c r="X1042" s="303"/>
      <c r="Y1042" s="219"/>
      <c r="Z1042" s="303"/>
      <c r="AA1042" s="303"/>
      <c r="AB1042" s="303"/>
      <c r="AC1042" s="303"/>
      <c r="AD1042" s="325"/>
      <c r="AE1042" s="325"/>
      <c r="AF1042" s="325"/>
      <c r="AG1042" s="325"/>
      <c r="AH1042" s="325"/>
      <c r="AJ1042" s="286"/>
      <c r="AK1042" s="213"/>
      <c r="AL1042" s="325"/>
      <c r="AM1042" s="325"/>
      <c r="AN1042" s="325"/>
      <c r="AO1042" s="325"/>
      <c r="AP1042" s="229"/>
      <c r="AQ1042" s="589"/>
      <c r="AR1042" s="207"/>
      <c r="AS1042" s="207"/>
      <c r="AT1042" s="207"/>
      <c r="AU1042" s="207"/>
      <c r="AV1042" s="207"/>
      <c r="AW1042" s="207"/>
      <c r="AX1042" s="207"/>
      <c r="AY1042" s="207"/>
      <c r="AZ1042" s="207"/>
      <c r="BA1042" s="207"/>
      <c r="BB1042" s="207"/>
      <c r="BC1042" s="207"/>
      <c r="BD1042" s="207"/>
      <c r="BE1042" s="207"/>
      <c r="BF1042" s="207"/>
      <c r="BG1042" s="300"/>
      <c r="BH1042" s="300"/>
      <c r="BI1042" s="299"/>
      <c r="BJ1042" s="246"/>
      <c r="BK1042" s="255"/>
      <c r="BL1042" s="213"/>
      <c r="BM1042" s="213"/>
      <c r="BN1042" s="405"/>
      <c r="BO1042" s="200"/>
      <c r="BY1042" s="254"/>
      <c r="DN1042" s="284"/>
      <c r="DO1042" s="283"/>
      <c r="DP1042" s="278"/>
      <c r="DQ1042" s="282"/>
      <c r="DR1042" s="281"/>
      <c r="DS1042" s="280"/>
      <c r="DT1042" s="279"/>
      <c r="DU1042" s="278"/>
      <c r="DV1042" s="194"/>
    </row>
    <row r="1043" spans="1:126" ht="18.75">
      <c r="A1043" s="405"/>
      <c r="B1043" s="226" t="s">
        <v>8786</v>
      </c>
      <c r="C1043" s="226" t="s">
        <v>8785</v>
      </c>
      <c r="D1043" s="225" t="s">
        <v>8784</v>
      </c>
      <c r="E1043" s="224" t="str">
        <f t="shared" si="85"/>
        <v>738029</v>
      </c>
      <c r="F1043" s="405" t="s">
        <v>8749</v>
      </c>
      <c r="G1043" s="220" t="s">
        <v>8783</v>
      </c>
      <c r="H1043" s="223" t="s">
        <v>8782</v>
      </c>
      <c r="I1043" s="223"/>
      <c r="J1043" s="225">
        <v>1</v>
      </c>
      <c r="K1043" s="329">
        <v>14000</v>
      </c>
      <c r="L1043" s="232">
        <f t="shared" si="86"/>
        <v>15400.000000000002</v>
      </c>
      <c r="M1043" s="351" t="s">
        <v>1434</v>
      </c>
      <c r="N1043" s="229"/>
      <c r="O1043" s="229"/>
      <c r="P1043" s="245"/>
      <c r="Q1043" s="312"/>
      <c r="R1043" s="382"/>
      <c r="S1043" s="242"/>
      <c r="T1043" s="219" t="s">
        <v>8776</v>
      </c>
      <c r="U1043" s="303"/>
      <c r="V1043" s="303"/>
      <c r="W1043" s="303"/>
      <c r="X1043" s="303"/>
      <c r="Y1043" s="219"/>
      <c r="Z1043" s="303"/>
      <c r="AA1043" s="303"/>
      <c r="AB1043" s="303"/>
      <c r="AC1043" s="303"/>
      <c r="AD1043" s="325"/>
      <c r="AE1043" s="325"/>
      <c r="AF1043" s="325"/>
      <c r="AG1043" s="325"/>
      <c r="AH1043" s="325"/>
      <c r="AJ1043" s="286"/>
      <c r="AK1043" s="213"/>
      <c r="AL1043" s="325"/>
      <c r="AM1043" s="325"/>
      <c r="AN1043" s="325"/>
      <c r="AO1043" s="325"/>
      <c r="AP1043" s="229"/>
      <c r="AQ1043" s="589"/>
      <c r="AR1043" s="207"/>
      <c r="AS1043" s="207"/>
      <c r="AT1043" s="207"/>
      <c r="AU1043" s="207"/>
      <c r="AV1043" s="207"/>
      <c r="AW1043" s="207"/>
      <c r="AX1043" s="207"/>
      <c r="AY1043" s="207"/>
      <c r="AZ1043" s="207"/>
      <c r="BA1043" s="207"/>
      <c r="BB1043" s="207"/>
      <c r="BC1043" s="207"/>
      <c r="BD1043" s="207"/>
      <c r="BE1043" s="207"/>
      <c r="BF1043" s="207"/>
      <c r="BG1043" s="300"/>
      <c r="BH1043" s="300"/>
      <c r="BI1043" s="299"/>
      <c r="BJ1043" s="246"/>
      <c r="BK1043" s="255"/>
      <c r="BL1043" s="213"/>
      <c r="BM1043" s="213"/>
      <c r="BN1043" s="405"/>
      <c r="BO1043" s="200"/>
      <c r="BY1043" s="254"/>
      <c r="DN1043" s="284"/>
      <c r="DO1043" s="283"/>
      <c r="DP1043" s="278"/>
      <c r="DQ1043" s="282"/>
      <c r="DR1043" s="281"/>
      <c r="DS1043" s="280"/>
      <c r="DT1043" s="279"/>
      <c r="DU1043" s="278"/>
      <c r="DV1043" s="194"/>
    </row>
    <row r="1044" spans="1:126" ht="18.75">
      <c r="A1044" s="405"/>
      <c r="B1044" s="226" t="s">
        <v>8781</v>
      </c>
      <c r="C1044" s="226" t="s">
        <v>8780</v>
      </c>
      <c r="D1044" s="225" t="s">
        <v>8779</v>
      </c>
      <c r="E1044" s="224" t="str">
        <f t="shared" si="85"/>
        <v>738036</v>
      </c>
      <c r="F1044" s="405" t="s">
        <v>8749</v>
      </c>
      <c r="G1044" s="220" t="s">
        <v>8778</v>
      </c>
      <c r="H1044" s="223" t="s">
        <v>8777</v>
      </c>
      <c r="I1044" s="223"/>
      <c r="J1044" s="225">
        <v>1</v>
      </c>
      <c r="K1044" s="329">
        <v>14000</v>
      </c>
      <c r="L1044" s="232">
        <f t="shared" si="86"/>
        <v>15400.000000000002</v>
      </c>
      <c r="M1044" s="351" t="s">
        <v>1434</v>
      </c>
      <c r="N1044" s="229"/>
      <c r="O1044" s="229"/>
      <c r="P1044" s="245"/>
      <c r="Q1044" s="312"/>
      <c r="R1044" s="382"/>
      <c r="S1044" s="242"/>
      <c r="T1044" s="219" t="s">
        <v>8776</v>
      </c>
      <c r="U1044" s="303"/>
      <c r="V1044" s="303"/>
      <c r="W1044" s="303"/>
      <c r="X1044" s="303"/>
      <c r="Y1044" s="219"/>
      <c r="Z1044" s="303"/>
      <c r="AA1044" s="303"/>
      <c r="AB1044" s="303"/>
      <c r="AC1044" s="303"/>
      <c r="AD1044" s="325"/>
      <c r="AE1044" s="325"/>
      <c r="AF1044" s="325"/>
      <c r="AG1044" s="325"/>
      <c r="AH1044" s="325"/>
      <c r="AJ1044" s="286"/>
      <c r="AK1044" s="213"/>
      <c r="AL1044" s="325"/>
      <c r="AM1044" s="325"/>
      <c r="AN1044" s="325"/>
      <c r="AO1044" s="325"/>
      <c r="AP1044" s="229"/>
      <c r="AQ1044" s="589"/>
      <c r="AR1044" s="207"/>
      <c r="AS1044" s="207"/>
      <c r="AT1044" s="207"/>
      <c r="AU1044" s="207"/>
      <c r="AV1044" s="207"/>
      <c r="AW1044" s="207"/>
      <c r="AX1044" s="207"/>
      <c r="AY1044" s="207"/>
      <c r="AZ1044" s="207"/>
      <c r="BA1044" s="207"/>
      <c r="BB1044" s="207"/>
      <c r="BC1044" s="207"/>
      <c r="BD1044" s="207"/>
      <c r="BE1044" s="207"/>
      <c r="BF1044" s="207"/>
      <c r="BG1044" s="300"/>
      <c r="BH1044" s="300"/>
      <c r="BI1044" s="299"/>
      <c r="BJ1044" s="246"/>
      <c r="BK1044" s="255"/>
      <c r="BL1044" s="213"/>
      <c r="BM1044" s="213"/>
      <c r="BN1044" s="405"/>
      <c r="BO1044" s="200"/>
      <c r="BY1044" s="254"/>
      <c r="DN1044" s="284"/>
      <c r="DO1044" s="283"/>
      <c r="DP1044" s="278"/>
      <c r="DQ1044" s="282"/>
      <c r="DR1044" s="281"/>
      <c r="DS1044" s="280"/>
      <c r="DT1044" s="279"/>
      <c r="DU1044" s="278"/>
      <c r="DV1044" s="194"/>
    </row>
    <row r="1045" spans="1:126" ht="18.75">
      <c r="A1045" s="405"/>
      <c r="B1045" s="226" t="s">
        <v>8775</v>
      </c>
      <c r="C1045" s="226" t="s">
        <v>8774</v>
      </c>
      <c r="D1045" s="225" t="s">
        <v>8773</v>
      </c>
      <c r="E1045" s="224" t="str">
        <f t="shared" si="85"/>
        <v>738043</v>
      </c>
      <c r="F1045" s="405" t="s">
        <v>8749</v>
      </c>
      <c r="G1045" s="220" t="s">
        <v>8772</v>
      </c>
      <c r="H1045" s="223" t="s">
        <v>8771</v>
      </c>
      <c r="I1045" s="223"/>
      <c r="J1045" s="225">
        <v>1</v>
      </c>
      <c r="K1045" s="329">
        <v>14000</v>
      </c>
      <c r="L1045" s="232">
        <f t="shared" si="86"/>
        <v>15400.000000000002</v>
      </c>
      <c r="M1045" s="351" t="s">
        <v>1434</v>
      </c>
      <c r="N1045" s="229"/>
      <c r="O1045" s="229"/>
      <c r="P1045" s="245"/>
      <c r="Q1045" s="312"/>
      <c r="R1045" s="382"/>
      <c r="S1045" s="242"/>
      <c r="T1045" s="219" t="s">
        <v>8767</v>
      </c>
      <c r="U1045" s="303"/>
      <c r="V1045" s="303"/>
      <c r="W1045" s="303"/>
      <c r="X1045" s="303"/>
      <c r="Y1045" s="219"/>
      <c r="Z1045" s="303"/>
      <c r="AA1045" s="303"/>
      <c r="AB1045" s="303"/>
      <c r="AC1045" s="303"/>
      <c r="AD1045" s="325"/>
      <c r="AE1045" s="325"/>
      <c r="AF1045" s="325"/>
      <c r="AG1045" s="325"/>
      <c r="AH1045" s="325"/>
      <c r="AJ1045" s="286"/>
      <c r="AK1045" s="213"/>
      <c r="AL1045" s="325"/>
      <c r="AM1045" s="325"/>
      <c r="AN1045" s="325"/>
      <c r="AO1045" s="325"/>
      <c r="AP1045" s="229"/>
      <c r="AQ1045" s="589"/>
      <c r="AR1045" s="207"/>
      <c r="AS1045" s="207"/>
      <c r="AT1045" s="207"/>
      <c r="AU1045" s="207"/>
      <c r="AV1045" s="207"/>
      <c r="AW1045" s="207"/>
      <c r="AX1045" s="207"/>
      <c r="AY1045" s="207"/>
      <c r="AZ1045" s="207"/>
      <c r="BA1045" s="207"/>
      <c r="BB1045" s="207"/>
      <c r="BC1045" s="207"/>
      <c r="BD1045" s="207"/>
      <c r="BE1045" s="207"/>
      <c r="BF1045" s="207"/>
      <c r="BG1045" s="300"/>
      <c r="BH1045" s="300"/>
      <c r="BI1045" s="299"/>
      <c r="BJ1045" s="246"/>
      <c r="BK1045" s="255"/>
      <c r="BL1045" s="213"/>
      <c r="BM1045" s="213"/>
      <c r="BN1045" s="405"/>
      <c r="BO1045" s="200"/>
      <c r="BY1045" s="254"/>
      <c r="DN1045" s="284"/>
      <c r="DO1045" s="283"/>
      <c r="DP1045" s="278"/>
      <c r="DQ1045" s="282"/>
      <c r="DR1045" s="281"/>
      <c r="DS1045" s="280"/>
      <c r="DT1045" s="279"/>
      <c r="DU1045" s="278"/>
      <c r="DV1045" s="194"/>
    </row>
    <row r="1046" spans="1:126" ht="18.75">
      <c r="A1046" s="405"/>
      <c r="B1046" s="226" t="s">
        <v>8770</v>
      </c>
      <c r="C1046" s="226" t="s">
        <v>8769</v>
      </c>
      <c r="D1046" s="225" t="s">
        <v>8768</v>
      </c>
      <c r="E1046" s="224" t="str">
        <f t="shared" si="85"/>
        <v>738067</v>
      </c>
      <c r="F1046" s="405" t="s">
        <v>8749</v>
      </c>
      <c r="G1046" s="220" t="s">
        <v>8763</v>
      </c>
      <c r="H1046" s="223" t="s">
        <v>8762</v>
      </c>
      <c r="I1046" s="383" t="s">
        <v>7441</v>
      </c>
      <c r="J1046" s="225">
        <v>1</v>
      </c>
      <c r="K1046" s="329">
        <v>14000</v>
      </c>
      <c r="L1046" s="232">
        <f t="shared" si="86"/>
        <v>15400.000000000002</v>
      </c>
      <c r="M1046" s="351" t="s">
        <v>900</v>
      </c>
      <c r="N1046" s="229"/>
      <c r="O1046" s="229"/>
      <c r="P1046" s="245"/>
      <c r="Q1046" s="312"/>
      <c r="R1046" s="382"/>
      <c r="S1046" s="242"/>
      <c r="T1046" s="219" t="s">
        <v>8767</v>
      </c>
      <c r="U1046" s="303"/>
      <c r="V1046" s="303"/>
      <c r="W1046" s="303"/>
      <c r="X1046" s="303"/>
      <c r="Y1046" s="219"/>
      <c r="Z1046" s="303"/>
      <c r="AA1046" s="303"/>
      <c r="AB1046" s="303"/>
      <c r="AC1046" s="303"/>
      <c r="AD1046" s="325"/>
      <c r="AE1046" s="325"/>
      <c r="AF1046" s="325"/>
      <c r="AG1046" s="325"/>
      <c r="AH1046" s="325"/>
      <c r="AJ1046" s="286"/>
      <c r="AK1046" s="213"/>
      <c r="AL1046" s="325"/>
      <c r="AM1046" s="325"/>
      <c r="AN1046" s="325"/>
      <c r="AO1046" s="325"/>
      <c r="AP1046" s="229"/>
      <c r="AQ1046" s="589"/>
      <c r="AR1046" s="207"/>
      <c r="AS1046" s="207"/>
      <c r="AT1046" s="207"/>
      <c r="AU1046" s="207"/>
      <c r="AV1046" s="207"/>
      <c r="AW1046" s="207"/>
      <c r="AX1046" s="207"/>
      <c r="AY1046" s="207"/>
      <c r="AZ1046" s="207"/>
      <c r="BA1046" s="207"/>
      <c r="BB1046" s="207"/>
      <c r="BC1046" s="207"/>
      <c r="BD1046" s="207"/>
      <c r="BE1046" s="207"/>
      <c r="BF1046" s="207"/>
      <c r="BG1046" s="300"/>
      <c r="BH1046" s="300"/>
      <c r="BI1046" s="299"/>
      <c r="BJ1046" s="246"/>
      <c r="BK1046" s="255"/>
      <c r="BL1046" s="213"/>
      <c r="BM1046" s="213"/>
      <c r="BN1046" s="405"/>
      <c r="BO1046" s="200"/>
      <c r="BY1046" s="254"/>
      <c r="DN1046" s="284"/>
      <c r="DO1046" s="283"/>
      <c r="DP1046" s="278"/>
      <c r="DQ1046" s="282"/>
      <c r="DR1046" s="281"/>
      <c r="DS1046" s="280"/>
      <c r="DT1046" s="279"/>
      <c r="DU1046" s="278"/>
      <c r="DV1046" s="194"/>
    </row>
    <row r="1047" spans="1:126" ht="18.75">
      <c r="A1047" s="405"/>
      <c r="B1047" s="226" t="s">
        <v>8766</v>
      </c>
      <c r="C1047" s="226" t="s">
        <v>8765</v>
      </c>
      <c r="D1047" s="225" t="s">
        <v>8764</v>
      </c>
      <c r="E1047" s="224" t="str">
        <f t="shared" ref="E1047:E1078" si="87">MID(D1047,9,10)</f>
        <v>738050</v>
      </c>
      <c r="F1047" s="405" t="s">
        <v>8749</v>
      </c>
      <c r="G1047" s="220" t="s">
        <v>8763</v>
      </c>
      <c r="H1047" s="223" t="s">
        <v>8762</v>
      </c>
      <c r="I1047" s="383" t="s">
        <v>8743</v>
      </c>
      <c r="J1047" s="225">
        <v>1</v>
      </c>
      <c r="K1047" s="329">
        <v>14000</v>
      </c>
      <c r="L1047" s="232">
        <f t="shared" si="86"/>
        <v>15400.000000000002</v>
      </c>
      <c r="M1047" s="351" t="s">
        <v>900</v>
      </c>
      <c r="N1047" s="229"/>
      <c r="O1047" s="229"/>
      <c r="P1047" s="245"/>
      <c r="Q1047" s="312"/>
      <c r="R1047" s="382"/>
      <c r="S1047" s="242"/>
      <c r="T1047" s="219" t="s">
        <v>8742</v>
      </c>
      <c r="U1047" s="303"/>
      <c r="V1047" s="303"/>
      <c r="W1047" s="303"/>
      <c r="X1047" s="303"/>
      <c r="Y1047" s="219"/>
      <c r="Z1047" s="303"/>
      <c r="AA1047" s="303"/>
      <c r="AB1047" s="303"/>
      <c r="AC1047" s="303"/>
      <c r="AD1047" s="325"/>
      <c r="AE1047" s="325"/>
      <c r="AF1047" s="325"/>
      <c r="AG1047" s="325"/>
      <c r="AH1047" s="325"/>
      <c r="AJ1047" s="286"/>
      <c r="AK1047" s="213"/>
      <c r="AL1047" s="325"/>
      <c r="AM1047" s="325"/>
      <c r="AN1047" s="325"/>
      <c r="AO1047" s="325"/>
      <c r="AP1047" s="229"/>
      <c r="AQ1047" s="589"/>
      <c r="AR1047" s="207"/>
      <c r="AS1047" s="207"/>
      <c r="AT1047" s="207"/>
      <c r="AU1047" s="207"/>
      <c r="AV1047" s="207"/>
      <c r="AW1047" s="207"/>
      <c r="AX1047" s="207"/>
      <c r="AY1047" s="207"/>
      <c r="AZ1047" s="207"/>
      <c r="BA1047" s="207"/>
      <c r="BB1047" s="207"/>
      <c r="BC1047" s="207"/>
      <c r="BD1047" s="207"/>
      <c r="BE1047" s="207"/>
      <c r="BF1047" s="207"/>
      <c r="BG1047" s="300"/>
      <c r="BH1047" s="300"/>
      <c r="BI1047" s="299"/>
      <c r="BJ1047" s="246"/>
      <c r="BK1047" s="255"/>
      <c r="BL1047" s="213"/>
      <c r="BM1047" s="213"/>
      <c r="BN1047" s="405"/>
      <c r="BO1047" s="200"/>
      <c r="BY1047" s="254"/>
      <c r="DN1047" s="284"/>
      <c r="DO1047" s="283"/>
      <c r="DP1047" s="278"/>
      <c r="DQ1047" s="282"/>
      <c r="DR1047" s="281"/>
      <c r="DS1047" s="280"/>
      <c r="DT1047" s="279"/>
      <c r="DU1047" s="278"/>
      <c r="DV1047" s="194"/>
    </row>
    <row r="1048" spans="1:126" ht="18.75">
      <c r="A1048" s="405"/>
      <c r="B1048" s="226" t="s">
        <v>8761</v>
      </c>
      <c r="C1048" s="226" t="s">
        <v>8760</v>
      </c>
      <c r="D1048" s="225" t="s">
        <v>8759</v>
      </c>
      <c r="E1048" s="224" t="str">
        <f t="shared" si="87"/>
        <v>738081</v>
      </c>
      <c r="F1048" s="405" t="s">
        <v>8749</v>
      </c>
      <c r="G1048" s="220" t="s">
        <v>8755</v>
      </c>
      <c r="H1048" s="223" t="s">
        <v>8754</v>
      </c>
      <c r="I1048" s="223" t="s">
        <v>7441</v>
      </c>
      <c r="J1048" s="225">
        <v>1</v>
      </c>
      <c r="K1048" s="329">
        <v>14000</v>
      </c>
      <c r="L1048" s="232">
        <f t="shared" si="86"/>
        <v>15400.000000000002</v>
      </c>
      <c r="M1048" s="351" t="s">
        <v>1434</v>
      </c>
      <c r="N1048" s="229"/>
      <c r="O1048" s="229"/>
      <c r="P1048" s="245"/>
      <c r="Q1048" s="312"/>
      <c r="R1048" s="382"/>
      <c r="S1048" s="242"/>
      <c r="T1048" s="219" t="s">
        <v>8742</v>
      </c>
      <c r="U1048" s="303"/>
      <c r="V1048" s="303"/>
      <c r="W1048" s="303"/>
      <c r="X1048" s="303"/>
      <c r="Y1048" s="219"/>
      <c r="Z1048" s="303"/>
      <c r="AA1048" s="303"/>
      <c r="AB1048" s="303"/>
      <c r="AC1048" s="303"/>
      <c r="AD1048" s="325"/>
      <c r="AE1048" s="325"/>
      <c r="AF1048" s="325"/>
      <c r="AG1048" s="325"/>
      <c r="AH1048" s="325"/>
      <c r="AJ1048" s="286"/>
      <c r="AK1048" s="213"/>
      <c r="AL1048" s="325"/>
      <c r="AM1048" s="325"/>
      <c r="AN1048" s="325"/>
      <c r="AO1048" s="325"/>
      <c r="AP1048" s="229"/>
      <c r="AQ1048" s="589"/>
      <c r="AR1048" s="207"/>
      <c r="AS1048" s="207"/>
      <c r="AT1048" s="207"/>
      <c r="AU1048" s="207"/>
      <c r="AV1048" s="207"/>
      <c r="AW1048" s="207"/>
      <c r="AX1048" s="207"/>
      <c r="AY1048" s="207"/>
      <c r="AZ1048" s="207"/>
      <c r="BA1048" s="207"/>
      <c r="BB1048" s="207"/>
      <c r="BC1048" s="207"/>
      <c r="BD1048" s="207"/>
      <c r="BE1048" s="207"/>
      <c r="BF1048" s="207"/>
      <c r="BG1048" s="300"/>
      <c r="BH1048" s="300"/>
      <c r="BI1048" s="299"/>
      <c r="BJ1048" s="246"/>
      <c r="BK1048" s="255"/>
      <c r="BL1048" s="213"/>
      <c r="BM1048" s="213"/>
      <c r="BN1048" s="405"/>
      <c r="BO1048" s="200"/>
      <c r="BY1048" s="254"/>
      <c r="DN1048" s="284"/>
      <c r="DO1048" s="283"/>
      <c r="DP1048" s="278"/>
      <c r="DQ1048" s="282"/>
      <c r="DR1048" s="281"/>
      <c r="DS1048" s="280"/>
      <c r="DT1048" s="279"/>
      <c r="DU1048" s="278"/>
      <c r="DV1048" s="194"/>
    </row>
    <row r="1049" spans="1:126" ht="18.75">
      <c r="A1049" s="405"/>
      <c r="B1049" s="226" t="s">
        <v>8758</v>
      </c>
      <c r="C1049" s="226" t="s">
        <v>8757</v>
      </c>
      <c r="D1049" s="225" t="s">
        <v>8756</v>
      </c>
      <c r="E1049" s="224" t="str">
        <f t="shared" si="87"/>
        <v>738074</v>
      </c>
      <c r="F1049" s="405" t="s">
        <v>8749</v>
      </c>
      <c r="G1049" s="220" t="s">
        <v>8755</v>
      </c>
      <c r="H1049" s="223" t="s">
        <v>8754</v>
      </c>
      <c r="I1049" s="223" t="s">
        <v>8743</v>
      </c>
      <c r="J1049" s="225">
        <v>1</v>
      </c>
      <c r="K1049" s="329">
        <v>14000</v>
      </c>
      <c r="L1049" s="232">
        <f t="shared" si="86"/>
        <v>15400.000000000002</v>
      </c>
      <c r="M1049" s="351" t="s">
        <v>1434</v>
      </c>
      <c r="N1049" s="229"/>
      <c r="O1049" s="229"/>
      <c r="P1049" s="245"/>
      <c r="Q1049" s="312"/>
      <c r="R1049" s="382"/>
      <c r="S1049" s="242"/>
      <c r="T1049" s="219" t="s">
        <v>8742</v>
      </c>
      <c r="U1049" s="303"/>
      <c r="V1049" s="303"/>
      <c r="W1049" s="303"/>
      <c r="X1049" s="303"/>
      <c r="Y1049" s="219"/>
      <c r="Z1049" s="303"/>
      <c r="AA1049" s="303"/>
      <c r="AB1049" s="303"/>
      <c r="AC1049" s="303"/>
      <c r="AD1049" s="325"/>
      <c r="AE1049" s="325"/>
      <c r="AF1049" s="325"/>
      <c r="AG1049" s="325"/>
      <c r="AH1049" s="325"/>
      <c r="AJ1049" s="286"/>
      <c r="AK1049" s="213"/>
      <c r="AL1049" s="325"/>
      <c r="AM1049" s="325"/>
      <c r="AN1049" s="325"/>
      <c r="AO1049" s="325"/>
      <c r="AP1049" s="229"/>
      <c r="AQ1049" s="589"/>
      <c r="AR1049" s="207"/>
      <c r="AS1049" s="207"/>
      <c r="AT1049" s="207"/>
      <c r="AU1049" s="207"/>
      <c r="AV1049" s="207"/>
      <c r="AW1049" s="207"/>
      <c r="AX1049" s="207"/>
      <c r="AY1049" s="207"/>
      <c r="AZ1049" s="207"/>
      <c r="BA1049" s="207"/>
      <c r="BB1049" s="207"/>
      <c r="BC1049" s="207"/>
      <c r="BD1049" s="207"/>
      <c r="BE1049" s="207"/>
      <c r="BF1049" s="207"/>
      <c r="BG1049" s="300"/>
      <c r="BH1049" s="300"/>
      <c r="BI1049" s="299"/>
      <c r="BJ1049" s="246"/>
      <c r="BK1049" s="255"/>
      <c r="BL1049" s="213"/>
      <c r="BM1049" s="213"/>
      <c r="BN1049" s="405"/>
      <c r="BO1049" s="200"/>
      <c r="BY1049" s="254"/>
      <c r="DN1049" s="284"/>
      <c r="DO1049" s="283"/>
      <c r="DP1049" s="278"/>
      <c r="DQ1049" s="282"/>
      <c r="DR1049" s="281"/>
      <c r="DS1049" s="280"/>
      <c r="DT1049" s="279"/>
      <c r="DU1049" s="278"/>
      <c r="DV1049" s="194"/>
    </row>
    <row r="1050" spans="1:126" ht="18.75">
      <c r="A1050" s="405"/>
      <c r="B1050" s="226" t="s">
        <v>8753</v>
      </c>
      <c r="C1050" s="226" t="s">
        <v>8752</v>
      </c>
      <c r="D1050" s="225" t="s">
        <v>8751</v>
      </c>
      <c r="E1050" s="224" t="str">
        <f t="shared" si="87"/>
        <v>738104</v>
      </c>
      <c r="F1050" s="405" t="s">
        <v>8749</v>
      </c>
      <c r="G1050" s="220" t="s">
        <v>8745</v>
      </c>
      <c r="H1050" s="223" t="s">
        <v>8750</v>
      </c>
      <c r="I1050" s="223" t="s">
        <v>7441</v>
      </c>
      <c r="J1050" s="225">
        <v>1</v>
      </c>
      <c r="K1050" s="329">
        <v>14000</v>
      </c>
      <c r="L1050" s="232">
        <f t="shared" si="86"/>
        <v>15400.000000000002</v>
      </c>
      <c r="M1050" s="351" t="s">
        <v>1434</v>
      </c>
      <c r="N1050" s="229"/>
      <c r="O1050" s="229"/>
      <c r="P1050" s="245"/>
      <c r="Q1050" s="312"/>
      <c r="R1050" s="382"/>
      <c r="S1050" s="242"/>
      <c r="T1050" s="219" t="s">
        <v>8742</v>
      </c>
      <c r="U1050" s="303"/>
      <c r="V1050" s="303"/>
      <c r="W1050" s="303"/>
      <c r="X1050" s="303"/>
      <c r="Y1050" s="219"/>
      <c r="Z1050" s="303"/>
      <c r="AA1050" s="303"/>
      <c r="AB1050" s="303"/>
      <c r="AC1050" s="303"/>
      <c r="AD1050" s="325"/>
      <c r="AE1050" s="325"/>
      <c r="AF1050" s="325"/>
      <c r="AG1050" s="325"/>
      <c r="AH1050" s="325"/>
      <c r="AJ1050" s="286"/>
      <c r="AK1050" s="213"/>
      <c r="AL1050" s="325"/>
      <c r="AM1050" s="325"/>
      <c r="AN1050" s="325"/>
      <c r="AO1050" s="325"/>
      <c r="AP1050" s="229"/>
      <c r="AQ1050" s="589"/>
      <c r="AR1050" s="207"/>
      <c r="AS1050" s="207"/>
      <c r="AT1050" s="207"/>
      <c r="AU1050" s="207"/>
      <c r="AV1050" s="207"/>
      <c r="AW1050" s="207"/>
      <c r="AX1050" s="207"/>
      <c r="AY1050" s="207"/>
      <c r="AZ1050" s="207"/>
      <c r="BA1050" s="207"/>
      <c r="BB1050" s="207"/>
      <c r="BC1050" s="207"/>
      <c r="BD1050" s="207"/>
      <c r="BE1050" s="207"/>
      <c r="BF1050" s="207"/>
      <c r="BG1050" s="300"/>
      <c r="BH1050" s="300"/>
      <c r="BI1050" s="299"/>
      <c r="BJ1050" s="246"/>
      <c r="BK1050" s="255"/>
      <c r="BL1050" s="213"/>
      <c r="BM1050" s="213"/>
      <c r="BN1050" s="405"/>
      <c r="BO1050" s="200"/>
      <c r="BY1050" s="254"/>
      <c r="DN1050" s="284"/>
      <c r="DO1050" s="283"/>
      <c r="DP1050" s="278"/>
      <c r="DQ1050" s="282"/>
      <c r="DR1050" s="281"/>
      <c r="DS1050" s="280"/>
      <c r="DT1050" s="279"/>
      <c r="DU1050" s="278"/>
      <c r="DV1050" s="194"/>
    </row>
    <row r="1051" spans="1:126" ht="18.75">
      <c r="A1051" s="405"/>
      <c r="B1051" s="226" t="s">
        <v>8748</v>
      </c>
      <c r="C1051" s="226" t="s">
        <v>8747</v>
      </c>
      <c r="D1051" s="225" t="s">
        <v>8746</v>
      </c>
      <c r="E1051" s="224" t="str">
        <f t="shared" si="87"/>
        <v>738098</v>
      </c>
      <c r="F1051" s="405" t="s">
        <v>8749</v>
      </c>
      <c r="G1051" s="220" t="s">
        <v>8745</v>
      </c>
      <c r="H1051" s="223" t="s">
        <v>8744</v>
      </c>
      <c r="I1051" s="223" t="s">
        <v>8743</v>
      </c>
      <c r="J1051" s="225">
        <v>1</v>
      </c>
      <c r="K1051" s="329">
        <v>14000</v>
      </c>
      <c r="L1051" s="232">
        <f t="shared" si="86"/>
        <v>15400.000000000002</v>
      </c>
      <c r="M1051" s="351" t="s">
        <v>1434</v>
      </c>
      <c r="N1051" s="229"/>
      <c r="O1051" s="229"/>
      <c r="P1051" s="245"/>
      <c r="Q1051" s="312"/>
      <c r="R1051" s="382"/>
      <c r="S1051" s="242"/>
      <c r="T1051" s="219" t="s">
        <v>8742</v>
      </c>
      <c r="U1051" s="303"/>
      <c r="V1051" s="303"/>
      <c r="W1051" s="303"/>
      <c r="X1051" s="303"/>
      <c r="Y1051" s="219"/>
      <c r="Z1051" s="303"/>
      <c r="AA1051" s="303"/>
      <c r="AB1051" s="303"/>
      <c r="AC1051" s="303"/>
      <c r="AD1051" s="325"/>
      <c r="AE1051" s="325"/>
      <c r="AF1051" s="325"/>
      <c r="AG1051" s="325"/>
      <c r="AH1051" s="325"/>
      <c r="AJ1051" s="286"/>
      <c r="AK1051" s="213"/>
      <c r="AL1051" s="325"/>
      <c r="AM1051" s="325"/>
      <c r="AN1051" s="325"/>
      <c r="AO1051" s="325"/>
      <c r="AP1051" s="229"/>
      <c r="AQ1051" s="589"/>
      <c r="AR1051" s="207"/>
      <c r="AS1051" s="207"/>
      <c r="AT1051" s="207"/>
      <c r="AU1051" s="207"/>
      <c r="AV1051" s="207"/>
      <c r="AW1051" s="207"/>
      <c r="AX1051" s="207"/>
      <c r="AY1051" s="207"/>
      <c r="AZ1051" s="207"/>
      <c r="BA1051" s="207"/>
      <c r="BB1051" s="207"/>
      <c r="BC1051" s="207"/>
      <c r="BD1051" s="207"/>
      <c r="BE1051" s="207"/>
      <c r="BF1051" s="207"/>
      <c r="BG1051" s="300"/>
      <c r="BH1051" s="300"/>
      <c r="BI1051" s="299"/>
      <c r="BJ1051" s="246"/>
      <c r="BK1051" s="255"/>
      <c r="BL1051" s="213"/>
      <c r="BM1051" s="213"/>
      <c r="BN1051" s="405"/>
      <c r="BO1051" s="200"/>
      <c r="BY1051" s="254"/>
      <c r="DN1051" s="284"/>
      <c r="DO1051" s="283"/>
      <c r="DP1051" s="278"/>
      <c r="DQ1051" s="282"/>
      <c r="DR1051" s="281"/>
      <c r="DS1051" s="280"/>
      <c r="DT1051" s="279"/>
      <c r="DU1051" s="278"/>
      <c r="DV1051" s="194"/>
    </row>
    <row r="1052" spans="1:126" ht="18.75">
      <c r="A1052" s="322"/>
      <c r="B1052" s="226" t="s">
        <v>8741</v>
      </c>
      <c r="C1052" s="226" t="s">
        <v>8740</v>
      </c>
      <c r="D1052" s="225" t="s">
        <v>8739</v>
      </c>
      <c r="E1052" s="224" t="str">
        <f t="shared" si="87"/>
        <v>738135</v>
      </c>
      <c r="F1052" s="322" t="s">
        <v>1154</v>
      </c>
      <c r="G1052" s="220" t="s">
        <v>8732</v>
      </c>
      <c r="H1052" s="223" t="s">
        <v>8731</v>
      </c>
      <c r="I1052" s="223" t="s">
        <v>7441</v>
      </c>
      <c r="J1052" s="225">
        <v>1</v>
      </c>
      <c r="K1052" s="329">
        <v>14000</v>
      </c>
      <c r="L1052" s="232">
        <f t="shared" si="86"/>
        <v>15400.000000000002</v>
      </c>
      <c r="M1052" s="351" t="s">
        <v>1434</v>
      </c>
      <c r="N1052" s="229"/>
      <c r="O1052" s="229"/>
      <c r="P1052" s="245"/>
      <c r="Q1052" s="312"/>
      <c r="R1052" s="382"/>
      <c r="S1052" s="242"/>
      <c r="T1052" s="219" t="s">
        <v>8686</v>
      </c>
      <c r="U1052" s="303"/>
      <c r="V1052" s="303"/>
      <c r="W1052" s="303"/>
      <c r="X1052" s="303"/>
      <c r="Y1052" s="219"/>
      <c r="Z1052" s="303"/>
      <c r="AA1052" s="303"/>
      <c r="AB1052" s="303"/>
      <c r="AC1052" s="303"/>
      <c r="AD1052" s="325"/>
      <c r="AE1052" s="325"/>
      <c r="AF1052" s="325"/>
      <c r="AG1052" s="325"/>
      <c r="AH1052" s="325"/>
      <c r="AJ1052" s="286"/>
      <c r="AK1052" s="213"/>
      <c r="AL1052" s="325"/>
      <c r="AM1052" s="325"/>
      <c r="AN1052" s="325"/>
      <c r="AO1052" s="325"/>
      <c r="AP1052" s="229"/>
      <c r="AQ1052" s="589"/>
      <c r="AR1052" s="207"/>
      <c r="AS1052" s="207"/>
      <c r="AT1052" s="207"/>
      <c r="AU1052" s="207"/>
      <c r="AV1052" s="207"/>
      <c r="AW1052" s="207"/>
      <c r="AX1052" s="207"/>
      <c r="AY1052" s="207"/>
      <c r="AZ1052" s="207"/>
      <c r="BA1052" s="207"/>
      <c r="BB1052" s="207"/>
      <c r="BC1052" s="207"/>
      <c r="BD1052" s="207"/>
      <c r="BE1052" s="207"/>
      <c r="BF1052" s="207"/>
      <c r="BG1052" s="300"/>
      <c r="BH1052" s="300"/>
      <c r="BI1052" s="299"/>
      <c r="BJ1052" s="246"/>
      <c r="BK1052" s="255"/>
      <c r="BL1052" s="213"/>
      <c r="BM1052" s="213"/>
      <c r="BN1052" s="322"/>
      <c r="BO1052" s="321"/>
      <c r="BY1052" s="254"/>
      <c r="DN1052" s="284"/>
      <c r="DO1052" s="283"/>
      <c r="DP1052" s="278"/>
      <c r="DQ1052" s="282"/>
      <c r="DR1052" s="281"/>
      <c r="DS1052" s="280"/>
      <c r="DT1052" s="279"/>
      <c r="DU1052" s="278"/>
      <c r="DV1052" s="194"/>
    </row>
    <row r="1053" spans="1:126" ht="18.75">
      <c r="A1053" s="322"/>
      <c r="B1053" s="226" t="s">
        <v>8738</v>
      </c>
      <c r="C1053" s="226" t="s">
        <v>8737</v>
      </c>
      <c r="D1053" s="225" t="s">
        <v>8736</v>
      </c>
      <c r="E1053" s="224" t="str">
        <f t="shared" si="87"/>
        <v>738111</v>
      </c>
      <c r="F1053" s="322" t="s">
        <v>1154</v>
      </c>
      <c r="G1053" s="220" t="s">
        <v>8732</v>
      </c>
      <c r="H1053" s="223" t="s">
        <v>8731</v>
      </c>
      <c r="I1053" s="223" t="s">
        <v>7437</v>
      </c>
      <c r="J1053" s="225">
        <v>1</v>
      </c>
      <c r="K1053" s="329">
        <v>14000</v>
      </c>
      <c r="L1053" s="232">
        <f t="shared" si="86"/>
        <v>15400.000000000002</v>
      </c>
      <c r="M1053" s="351" t="s">
        <v>1434</v>
      </c>
      <c r="N1053" s="229"/>
      <c r="O1053" s="229"/>
      <c r="P1053" s="245"/>
      <c r="Q1053" s="312"/>
      <c r="R1053" s="382"/>
      <c r="S1053" s="242"/>
      <c r="T1053" s="219" t="s">
        <v>8686</v>
      </c>
      <c r="U1053" s="303"/>
      <c r="V1053" s="303"/>
      <c r="W1053" s="303"/>
      <c r="X1053" s="303"/>
      <c r="Y1053" s="219"/>
      <c r="Z1053" s="303"/>
      <c r="AA1053" s="303"/>
      <c r="AB1053" s="303"/>
      <c r="AC1053" s="303"/>
      <c r="AD1053" s="325"/>
      <c r="AE1053" s="325"/>
      <c r="AF1053" s="325"/>
      <c r="AG1053" s="325"/>
      <c r="AH1053" s="325"/>
      <c r="AJ1053" s="286"/>
      <c r="AK1053" s="213"/>
      <c r="AL1053" s="325"/>
      <c r="AM1053" s="325"/>
      <c r="AN1053" s="325"/>
      <c r="AO1053" s="325"/>
      <c r="AP1053" s="229"/>
      <c r="AQ1053" s="589"/>
      <c r="AR1053" s="207"/>
      <c r="AS1053" s="207"/>
      <c r="AT1053" s="207"/>
      <c r="AU1053" s="207"/>
      <c r="AV1053" s="207"/>
      <c r="AW1053" s="207"/>
      <c r="AX1053" s="207"/>
      <c r="AY1053" s="207"/>
      <c r="AZ1053" s="207"/>
      <c r="BA1053" s="207"/>
      <c r="BB1053" s="207"/>
      <c r="BC1053" s="207"/>
      <c r="BD1053" s="207"/>
      <c r="BE1053" s="207"/>
      <c r="BF1053" s="207"/>
      <c r="BG1053" s="300"/>
      <c r="BH1053" s="300"/>
      <c r="BI1053" s="299"/>
      <c r="BJ1053" s="246"/>
      <c r="BK1053" s="255"/>
      <c r="BL1053" s="213"/>
      <c r="BM1053" s="213"/>
      <c r="BN1053" s="322"/>
      <c r="BO1053" s="321"/>
      <c r="BY1053" s="254"/>
      <c r="DN1053" s="284"/>
      <c r="DO1053" s="283"/>
      <c r="DP1053" s="278"/>
      <c r="DQ1053" s="282"/>
      <c r="DR1053" s="281"/>
      <c r="DS1053" s="280"/>
      <c r="DT1053" s="279"/>
      <c r="DU1053" s="278"/>
      <c r="DV1053" s="194"/>
    </row>
    <row r="1054" spans="1:126" ht="18.75">
      <c r="A1054" s="322"/>
      <c r="B1054" s="226" t="s">
        <v>8735</v>
      </c>
      <c r="C1054" s="226" t="s">
        <v>8734</v>
      </c>
      <c r="D1054" s="225" t="s">
        <v>8733</v>
      </c>
      <c r="E1054" s="224" t="str">
        <f t="shared" si="87"/>
        <v>738128</v>
      </c>
      <c r="F1054" s="322" t="s">
        <v>1154</v>
      </c>
      <c r="G1054" s="220" t="s">
        <v>8732</v>
      </c>
      <c r="H1054" s="223" t="s">
        <v>8731</v>
      </c>
      <c r="I1054" s="223" t="s">
        <v>7431</v>
      </c>
      <c r="J1054" s="225">
        <v>1</v>
      </c>
      <c r="K1054" s="329">
        <v>14000</v>
      </c>
      <c r="L1054" s="232">
        <f t="shared" si="86"/>
        <v>15400.000000000002</v>
      </c>
      <c r="M1054" s="351" t="s">
        <v>1434</v>
      </c>
      <c r="N1054" s="229"/>
      <c r="O1054" s="229"/>
      <c r="P1054" s="245"/>
      <c r="Q1054" s="312"/>
      <c r="R1054" s="382"/>
      <c r="S1054" s="242"/>
      <c r="T1054" s="219" t="s">
        <v>8686</v>
      </c>
      <c r="U1054" s="303"/>
      <c r="V1054" s="303"/>
      <c r="W1054" s="303"/>
      <c r="X1054" s="303"/>
      <c r="Y1054" s="219"/>
      <c r="Z1054" s="303"/>
      <c r="AA1054" s="303"/>
      <c r="AB1054" s="303"/>
      <c r="AC1054" s="303"/>
      <c r="AD1054" s="325"/>
      <c r="AE1054" s="325"/>
      <c r="AF1054" s="325"/>
      <c r="AG1054" s="325"/>
      <c r="AH1054" s="325"/>
      <c r="AJ1054" s="286"/>
      <c r="AK1054" s="213"/>
      <c r="AL1054" s="325"/>
      <c r="AM1054" s="325"/>
      <c r="AN1054" s="325"/>
      <c r="AO1054" s="325"/>
      <c r="AP1054" s="229"/>
      <c r="AQ1054" s="589"/>
      <c r="AR1054" s="207"/>
      <c r="AS1054" s="207"/>
      <c r="AT1054" s="207"/>
      <c r="AU1054" s="207"/>
      <c r="AV1054" s="207"/>
      <c r="AW1054" s="207"/>
      <c r="AX1054" s="207"/>
      <c r="AY1054" s="207"/>
      <c r="AZ1054" s="207"/>
      <c r="BA1054" s="207"/>
      <c r="BB1054" s="207"/>
      <c r="BC1054" s="207"/>
      <c r="BD1054" s="207"/>
      <c r="BE1054" s="207"/>
      <c r="BF1054" s="207"/>
      <c r="BG1054" s="300"/>
      <c r="BH1054" s="300"/>
      <c r="BI1054" s="299"/>
      <c r="BJ1054" s="246"/>
      <c r="BK1054" s="255"/>
      <c r="BL1054" s="213"/>
      <c r="BM1054" s="213"/>
      <c r="BN1054" s="322"/>
      <c r="BO1054" s="321"/>
      <c r="BY1054" s="254"/>
      <c r="DN1054" s="284"/>
      <c r="DO1054" s="283"/>
      <c r="DP1054" s="278"/>
      <c r="DQ1054" s="282"/>
      <c r="DR1054" s="281"/>
      <c r="DS1054" s="280"/>
      <c r="DT1054" s="279"/>
      <c r="DU1054" s="278"/>
      <c r="DV1054" s="194"/>
    </row>
    <row r="1055" spans="1:126" ht="18.75">
      <c r="A1055" s="322"/>
      <c r="B1055" s="226" t="s">
        <v>8730</v>
      </c>
      <c r="C1055" s="226" t="s">
        <v>8729</v>
      </c>
      <c r="D1055" s="225" t="s">
        <v>8728</v>
      </c>
      <c r="E1055" s="224" t="str">
        <f t="shared" si="87"/>
        <v>738166</v>
      </c>
      <c r="F1055" s="322" t="s">
        <v>1154</v>
      </c>
      <c r="G1055" s="220" t="s">
        <v>8721</v>
      </c>
      <c r="H1055" s="223" t="s">
        <v>8664</v>
      </c>
      <c r="I1055" s="223" t="s">
        <v>7441</v>
      </c>
      <c r="J1055" s="225">
        <v>1</v>
      </c>
      <c r="K1055" s="329">
        <v>14000</v>
      </c>
      <c r="L1055" s="232">
        <f t="shared" si="86"/>
        <v>15400.000000000002</v>
      </c>
      <c r="M1055" s="351" t="s">
        <v>1434</v>
      </c>
      <c r="N1055" s="229"/>
      <c r="O1055" s="229"/>
      <c r="P1055" s="245"/>
      <c r="Q1055" s="312"/>
      <c r="R1055" s="382"/>
      <c r="S1055" s="242"/>
      <c r="T1055" s="219" t="s">
        <v>8686</v>
      </c>
      <c r="U1055" s="303"/>
      <c r="V1055" s="303"/>
      <c r="W1055" s="303"/>
      <c r="X1055" s="303"/>
      <c r="Y1055" s="219"/>
      <c r="Z1055" s="303"/>
      <c r="AA1055" s="303"/>
      <c r="AB1055" s="303"/>
      <c r="AC1055" s="303"/>
      <c r="AD1055" s="325"/>
      <c r="AE1055" s="325"/>
      <c r="AF1055" s="325"/>
      <c r="AG1055" s="325"/>
      <c r="AH1055" s="325"/>
      <c r="AJ1055" s="286"/>
      <c r="AK1055" s="213"/>
      <c r="AL1055" s="325"/>
      <c r="AM1055" s="325"/>
      <c r="AN1055" s="325"/>
      <c r="AO1055" s="325"/>
      <c r="AP1055" s="229"/>
      <c r="AQ1055" s="589"/>
      <c r="AR1055" s="207"/>
      <c r="AS1055" s="207"/>
      <c r="AT1055" s="207"/>
      <c r="AU1055" s="207"/>
      <c r="AV1055" s="207"/>
      <c r="AW1055" s="207"/>
      <c r="AX1055" s="207"/>
      <c r="AY1055" s="207"/>
      <c r="AZ1055" s="207"/>
      <c r="BA1055" s="207"/>
      <c r="BB1055" s="207"/>
      <c r="BC1055" s="207"/>
      <c r="BD1055" s="207"/>
      <c r="BE1055" s="207"/>
      <c r="BF1055" s="207"/>
      <c r="BG1055" s="300"/>
      <c r="BH1055" s="300"/>
      <c r="BI1055" s="299"/>
      <c r="BJ1055" s="246"/>
      <c r="BK1055" s="255"/>
      <c r="BL1055" s="213"/>
      <c r="BM1055" s="213"/>
      <c r="BN1055" s="322"/>
      <c r="BO1055" s="321"/>
      <c r="BY1055" s="254"/>
      <c r="DN1055" s="284"/>
      <c r="DO1055" s="283"/>
      <c r="DP1055" s="278"/>
      <c r="DQ1055" s="282"/>
      <c r="DR1055" s="281"/>
      <c r="DS1055" s="280"/>
      <c r="DT1055" s="279"/>
      <c r="DU1055" s="278"/>
      <c r="DV1055" s="194"/>
    </row>
    <row r="1056" spans="1:126" ht="18.75">
      <c r="A1056" s="322"/>
      <c r="B1056" s="226" t="s">
        <v>8727</v>
      </c>
      <c r="C1056" s="226" t="s">
        <v>8726</v>
      </c>
      <c r="D1056" s="225" t="s">
        <v>8725</v>
      </c>
      <c r="E1056" s="224" t="str">
        <f t="shared" si="87"/>
        <v>738142</v>
      </c>
      <c r="F1056" s="322" t="s">
        <v>1154</v>
      </c>
      <c r="G1056" s="220" t="s">
        <v>8721</v>
      </c>
      <c r="H1056" s="223" t="s">
        <v>8664</v>
      </c>
      <c r="I1056" s="223" t="s">
        <v>7437</v>
      </c>
      <c r="J1056" s="225">
        <v>1</v>
      </c>
      <c r="K1056" s="329">
        <v>14000</v>
      </c>
      <c r="L1056" s="232">
        <f t="shared" si="86"/>
        <v>15400.000000000002</v>
      </c>
      <c r="M1056" s="351" t="s">
        <v>1434</v>
      </c>
      <c r="N1056" s="229"/>
      <c r="O1056" s="229"/>
      <c r="P1056" s="245"/>
      <c r="Q1056" s="312"/>
      <c r="R1056" s="382"/>
      <c r="S1056" s="242"/>
      <c r="T1056" s="219" t="s">
        <v>8686</v>
      </c>
      <c r="U1056" s="303"/>
      <c r="V1056" s="303"/>
      <c r="W1056" s="303"/>
      <c r="X1056" s="303"/>
      <c r="Y1056" s="219"/>
      <c r="Z1056" s="303"/>
      <c r="AA1056" s="303"/>
      <c r="AB1056" s="303"/>
      <c r="AC1056" s="303"/>
      <c r="AD1056" s="325"/>
      <c r="AE1056" s="325"/>
      <c r="AF1056" s="325"/>
      <c r="AG1056" s="325"/>
      <c r="AH1056" s="325"/>
      <c r="AJ1056" s="286"/>
      <c r="AK1056" s="213"/>
      <c r="AL1056" s="325"/>
      <c r="AM1056" s="325"/>
      <c r="AN1056" s="325"/>
      <c r="AO1056" s="325"/>
      <c r="AP1056" s="229"/>
      <c r="AQ1056" s="589"/>
      <c r="AR1056" s="207"/>
      <c r="AS1056" s="207"/>
      <c r="AT1056" s="207"/>
      <c r="AU1056" s="207"/>
      <c r="AV1056" s="207"/>
      <c r="AW1056" s="207"/>
      <c r="AX1056" s="207"/>
      <c r="AY1056" s="207"/>
      <c r="AZ1056" s="207"/>
      <c r="BA1056" s="207"/>
      <c r="BB1056" s="207"/>
      <c r="BC1056" s="207"/>
      <c r="BD1056" s="207"/>
      <c r="BE1056" s="207"/>
      <c r="BF1056" s="207"/>
      <c r="BG1056" s="300"/>
      <c r="BH1056" s="300"/>
      <c r="BI1056" s="299"/>
      <c r="BJ1056" s="246"/>
      <c r="BK1056" s="255"/>
      <c r="BL1056" s="213"/>
      <c r="BM1056" s="213"/>
      <c r="BN1056" s="322"/>
      <c r="BO1056" s="321"/>
      <c r="BY1056" s="254"/>
      <c r="DN1056" s="284"/>
      <c r="DO1056" s="283"/>
      <c r="DP1056" s="278"/>
      <c r="DQ1056" s="282"/>
      <c r="DR1056" s="281"/>
      <c r="DS1056" s="280"/>
      <c r="DT1056" s="279"/>
      <c r="DU1056" s="278"/>
      <c r="DV1056" s="194"/>
    </row>
    <row r="1057" spans="1:126" ht="18.75">
      <c r="A1057" s="322"/>
      <c r="B1057" s="226" t="s">
        <v>8724</v>
      </c>
      <c r="C1057" s="226" t="s">
        <v>8723</v>
      </c>
      <c r="D1057" s="225" t="s">
        <v>8722</v>
      </c>
      <c r="E1057" s="224" t="str">
        <f t="shared" si="87"/>
        <v>738159</v>
      </c>
      <c r="F1057" s="322" t="s">
        <v>1154</v>
      </c>
      <c r="G1057" s="220" t="s">
        <v>8721</v>
      </c>
      <c r="H1057" s="223" t="s">
        <v>8664</v>
      </c>
      <c r="I1057" s="223" t="s">
        <v>7431</v>
      </c>
      <c r="J1057" s="225">
        <v>1</v>
      </c>
      <c r="K1057" s="329">
        <v>14000</v>
      </c>
      <c r="L1057" s="232">
        <f t="shared" si="86"/>
        <v>15400.000000000002</v>
      </c>
      <c r="M1057" s="351" t="s">
        <v>1434</v>
      </c>
      <c r="N1057" s="229"/>
      <c r="O1057" s="229"/>
      <c r="P1057" s="245"/>
      <c r="Q1057" s="312"/>
      <c r="R1057" s="382"/>
      <c r="S1057" s="242"/>
      <c r="T1057" s="219" t="s">
        <v>8686</v>
      </c>
      <c r="U1057" s="303"/>
      <c r="V1057" s="303"/>
      <c r="W1057" s="303"/>
      <c r="X1057" s="303"/>
      <c r="Y1057" s="219"/>
      <c r="Z1057" s="303"/>
      <c r="AA1057" s="303"/>
      <c r="AB1057" s="303"/>
      <c r="AC1057" s="303"/>
      <c r="AD1057" s="325"/>
      <c r="AE1057" s="325"/>
      <c r="AF1057" s="325"/>
      <c r="AG1057" s="325"/>
      <c r="AH1057" s="325"/>
      <c r="AJ1057" s="286"/>
      <c r="AK1057" s="213"/>
      <c r="AL1057" s="325"/>
      <c r="AM1057" s="325"/>
      <c r="AN1057" s="325"/>
      <c r="AO1057" s="325"/>
      <c r="AP1057" s="229"/>
      <c r="AQ1057" s="589"/>
      <c r="AR1057" s="207"/>
      <c r="AS1057" s="207"/>
      <c r="AT1057" s="207"/>
      <c r="AU1057" s="207"/>
      <c r="AV1057" s="207"/>
      <c r="AW1057" s="207"/>
      <c r="AX1057" s="207"/>
      <c r="AY1057" s="207"/>
      <c r="AZ1057" s="207"/>
      <c r="BA1057" s="207"/>
      <c r="BB1057" s="207"/>
      <c r="BC1057" s="207"/>
      <c r="BD1057" s="207"/>
      <c r="BE1057" s="207"/>
      <c r="BF1057" s="207"/>
      <c r="BG1057" s="300"/>
      <c r="BH1057" s="300"/>
      <c r="BI1057" s="299"/>
      <c r="BJ1057" s="246"/>
      <c r="BK1057" s="255"/>
      <c r="BL1057" s="213"/>
      <c r="BM1057" s="213"/>
      <c r="BN1057" s="322"/>
      <c r="BO1057" s="321"/>
      <c r="BY1057" s="254"/>
      <c r="DN1057" s="284"/>
      <c r="DO1057" s="283"/>
      <c r="DP1057" s="278"/>
      <c r="DQ1057" s="282"/>
      <c r="DR1057" s="281"/>
      <c r="DS1057" s="280"/>
      <c r="DT1057" s="279"/>
      <c r="DU1057" s="278"/>
      <c r="DV1057" s="194"/>
    </row>
    <row r="1058" spans="1:126" ht="18.75">
      <c r="A1058" s="322"/>
      <c r="B1058" s="226" t="s">
        <v>8720</v>
      </c>
      <c r="C1058" s="226" t="s">
        <v>8719</v>
      </c>
      <c r="D1058" s="225" t="s">
        <v>8718</v>
      </c>
      <c r="E1058" s="224" t="str">
        <f t="shared" si="87"/>
        <v>738197</v>
      </c>
      <c r="F1058" s="322" t="s">
        <v>1154</v>
      </c>
      <c r="G1058" s="220" t="s">
        <v>8711</v>
      </c>
      <c r="H1058" s="223" t="s">
        <v>8700</v>
      </c>
      <c r="I1058" s="223" t="s">
        <v>7441</v>
      </c>
      <c r="J1058" s="225">
        <v>1</v>
      </c>
      <c r="K1058" s="329">
        <v>14000</v>
      </c>
      <c r="L1058" s="232">
        <f t="shared" si="86"/>
        <v>15400.000000000002</v>
      </c>
      <c r="M1058" s="351" t="s">
        <v>900</v>
      </c>
      <c r="N1058" s="229"/>
      <c r="O1058" s="229"/>
      <c r="P1058" s="626">
        <v>43252</v>
      </c>
      <c r="Q1058" s="312"/>
      <c r="R1058" s="382"/>
      <c r="S1058" s="242"/>
      <c r="T1058" s="219" t="s">
        <v>8686</v>
      </c>
      <c r="U1058" s="303"/>
      <c r="V1058" s="303"/>
      <c r="W1058" s="303"/>
      <c r="X1058" s="303"/>
      <c r="Y1058" s="219"/>
      <c r="Z1058" s="303"/>
      <c r="AA1058" s="303"/>
      <c r="AB1058" s="303"/>
      <c r="AC1058" s="303"/>
      <c r="AD1058" s="325"/>
      <c r="AE1058" s="325"/>
      <c r="AF1058" s="325"/>
      <c r="AG1058" s="325"/>
      <c r="AH1058" s="325"/>
      <c r="AJ1058" s="286"/>
      <c r="AK1058" s="213"/>
      <c r="AL1058" s="325"/>
      <c r="AM1058" s="325"/>
      <c r="AN1058" s="325"/>
      <c r="AO1058" s="325"/>
      <c r="AP1058" s="229"/>
      <c r="AQ1058" s="589"/>
      <c r="AR1058" s="207"/>
      <c r="AS1058" s="207"/>
      <c r="AT1058" s="207"/>
      <c r="AU1058" s="207"/>
      <c r="AV1058" s="207"/>
      <c r="AW1058" s="207"/>
      <c r="AX1058" s="207"/>
      <c r="AY1058" s="207"/>
      <c r="AZ1058" s="207"/>
      <c r="BA1058" s="207"/>
      <c r="BB1058" s="207"/>
      <c r="BC1058" s="207"/>
      <c r="BD1058" s="207"/>
      <c r="BE1058" s="207"/>
      <c r="BF1058" s="207"/>
      <c r="BG1058" s="300"/>
      <c r="BH1058" s="300"/>
      <c r="BI1058" s="299"/>
      <c r="BJ1058" s="246"/>
      <c r="BK1058" s="255"/>
      <c r="BL1058" s="213"/>
      <c r="BM1058" s="213"/>
      <c r="BN1058" s="322"/>
      <c r="BO1058" s="321"/>
      <c r="BY1058" s="254"/>
      <c r="DN1058" s="284"/>
      <c r="DO1058" s="283"/>
      <c r="DP1058" s="278"/>
      <c r="DQ1058" s="282"/>
      <c r="DR1058" s="281"/>
      <c r="DS1058" s="280"/>
      <c r="DT1058" s="279"/>
      <c r="DU1058" s="278"/>
      <c r="DV1058" s="194"/>
    </row>
    <row r="1059" spans="1:126" ht="18.75">
      <c r="A1059" s="322"/>
      <c r="B1059" s="226" t="s">
        <v>8717</v>
      </c>
      <c r="C1059" s="226" t="s">
        <v>8716</v>
      </c>
      <c r="D1059" s="225" t="s">
        <v>8715</v>
      </c>
      <c r="E1059" s="224" t="str">
        <f t="shared" si="87"/>
        <v>738173</v>
      </c>
      <c r="F1059" s="322" t="s">
        <v>1154</v>
      </c>
      <c r="G1059" s="220" t="s">
        <v>8711</v>
      </c>
      <c r="H1059" s="223" t="s">
        <v>8700</v>
      </c>
      <c r="I1059" s="223" t="s">
        <v>7437</v>
      </c>
      <c r="J1059" s="225">
        <v>1</v>
      </c>
      <c r="K1059" s="329">
        <v>14000</v>
      </c>
      <c r="L1059" s="232">
        <f t="shared" si="86"/>
        <v>15400.000000000002</v>
      </c>
      <c r="M1059" s="351" t="s">
        <v>900</v>
      </c>
      <c r="N1059" s="229"/>
      <c r="O1059" s="229"/>
      <c r="P1059" s="626">
        <v>43252</v>
      </c>
      <c r="Q1059" s="312"/>
      <c r="R1059" s="382"/>
      <c r="S1059" s="242"/>
      <c r="T1059" s="219" t="s">
        <v>8686</v>
      </c>
      <c r="U1059" s="303"/>
      <c r="V1059" s="303"/>
      <c r="W1059" s="303"/>
      <c r="X1059" s="303"/>
      <c r="Y1059" s="219"/>
      <c r="Z1059" s="303"/>
      <c r="AA1059" s="303"/>
      <c r="AB1059" s="303"/>
      <c r="AC1059" s="303"/>
      <c r="AD1059" s="325"/>
      <c r="AE1059" s="325"/>
      <c r="AF1059" s="325"/>
      <c r="AG1059" s="325"/>
      <c r="AH1059" s="325"/>
      <c r="AJ1059" s="286"/>
      <c r="AK1059" s="213"/>
      <c r="AL1059" s="325"/>
      <c r="AM1059" s="325"/>
      <c r="AN1059" s="325"/>
      <c r="AO1059" s="325"/>
      <c r="AP1059" s="229"/>
      <c r="AQ1059" s="589"/>
      <c r="AR1059" s="207"/>
      <c r="AS1059" s="207"/>
      <c r="AT1059" s="207"/>
      <c r="AU1059" s="207"/>
      <c r="AV1059" s="207"/>
      <c r="AW1059" s="207"/>
      <c r="AX1059" s="207"/>
      <c r="AY1059" s="207"/>
      <c r="AZ1059" s="207"/>
      <c r="BA1059" s="207"/>
      <c r="BB1059" s="207"/>
      <c r="BC1059" s="207"/>
      <c r="BD1059" s="207"/>
      <c r="BE1059" s="207"/>
      <c r="BF1059" s="207"/>
      <c r="BG1059" s="300"/>
      <c r="BH1059" s="300"/>
      <c r="BI1059" s="299"/>
      <c r="BJ1059" s="246"/>
      <c r="BK1059" s="255"/>
      <c r="BL1059" s="213"/>
      <c r="BM1059" s="213"/>
      <c r="BN1059" s="322"/>
      <c r="BO1059" s="321"/>
      <c r="BY1059" s="254"/>
      <c r="DN1059" s="284"/>
      <c r="DO1059" s="283"/>
      <c r="DP1059" s="278"/>
      <c r="DQ1059" s="282"/>
      <c r="DR1059" s="281"/>
      <c r="DS1059" s="280"/>
      <c r="DT1059" s="279"/>
      <c r="DU1059" s="278"/>
      <c r="DV1059" s="194"/>
    </row>
    <row r="1060" spans="1:126" ht="18.75">
      <c r="A1060" s="322"/>
      <c r="B1060" s="226" t="s">
        <v>8714</v>
      </c>
      <c r="C1060" s="226" t="s">
        <v>8713</v>
      </c>
      <c r="D1060" s="225" t="s">
        <v>8712</v>
      </c>
      <c r="E1060" s="224" t="str">
        <f t="shared" si="87"/>
        <v>738180</v>
      </c>
      <c r="F1060" s="322" t="s">
        <v>1154</v>
      </c>
      <c r="G1060" s="220" t="s">
        <v>8711</v>
      </c>
      <c r="H1060" s="223" t="s">
        <v>8700</v>
      </c>
      <c r="I1060" s="223" t="s">
        <v>7431</v>
      </c>
      <c r="J1060" s="225">
        <v>1</v>
      </c>
      <c r="K1060" s="329">
        <v>14000</v>
      </c>
      <c r="L1060" s="232">
        <f t="shared" si="86"/>
        <v>15400.000000000002</v>
      </c>
      <c r="M1060" s="351" t="s">
        <v>900</v>
      </c>
      <c r="N1060" s="229"/>
      <c r="O1060" s="229"/>
      <c r="P1060" s="626">
        <v>43252</v>
      </c>
      <c r="Q1060" s="312"/>
      <c r="R1060" s="382"/>
      <c r="S1060" s="242"/>
      <c r="T1060" s="219" t="s">
        <v>8686</v>
      </c>
      <c r="U1060" s="303"/>
      <c r="V1060" s="303"/>
      <c r="W1060" s="303"/>
      <c r="X1060" s="303"/>
      <c r="Y1060" s="219"/>
      <c r="Z1060" s="303"/>
      <c r="AA1060" s="303"/>
      <c r="AB1060" s="303"/>
      <c r="AC1060" s="303"/>
      <c r="AD1060" s="325"/>
      <c r="AE1060" s="325"/>
      <c r="AF1060" s="325"/>
      <c r="AG1060" s="325"/>
      <c r="AH1060" s="325"/>
      <c r="AJ1060" s="286"/>
      <c r="AK1060" s="213"/>
      <c r="AL1060" s="325"/>
      <c r="AM1060" s="325"/>
      <c r="AN1060" s="325"/>
      <c r="AO1060" s="325"/>
      <c r="AP1060" s="229"/>
      <c r="AQ1060" s="589"/>
      <c r="AR1060" s="207"/>
      <c r="AS1060" s="207"/>
      <c r="AT1060" s="207"/>
      <c r="AU1060" s="207"/>
      <c r="AV1060" s="207"/>
      <c r="AW1060" s="207"/>
      <c r="AX1060" s="207"/>
      <c r="AY1060" s="207"/>
      <c r="AZ1060" s="207"/>
      <c r="BA1060" s="207"/>
      <c r="BB1060" s="207"/>
      <c r="BC1060" s="207"/>
      <c r="BD1060" s="207"/>
      <c r="BE1060" s="207"/>
      <c r="BF1060" s="207"/>
      <c r="BG1060" s="300"/>
      <c r="BH1060" s="300"/>
      <c r="BI1060" s="299"/>
      <c r="BJ1060" s="246"/>
      <c r="BK1060" s="255"/>
      <c r="BL1060" s="213"/>
      <c r="BM1060" s="213"/>
      <c r="BN1060" s="322"/>
      <c r="BO1060" s="321"/>
      <c r="BY1060" s="254"/>
      <c r="DN1060" s="284"/>
      <c r="DO1060" s="283"/>
      <c r="DP1060" s="278"/>
      <c r="DQ1060" s="282"/>
      <c r="DR1060" s="281"/>
      <c r="DS1060" s="280"/>
      <c r="DT1060" s="279"/>
      <c r="DU1060" s="278"/>
      <c r="DV1060" s="194"/>
    </row>
    <row r="1061" spans="1:126" ht="18.75">
      <c r="A1061" s="322"/>
      <c r="B1061" s="226" t="s">
        <v>8710</v>
      </c>
      <c r="C1061" s="226" t="s">
        <v>8709</v>
      </c>
      <c r="D1061" s="225" t="s">
        <v>8708</v>
      </c>
      <c r="E1061" s="224" t="str">
        <f t="shared" si="87"/>
        <v>738227</v>
      </c>
      <c r="F1061" s="322" t="s">
        <v>1154</v>
      </c>
      <c r="G1061" s="220" t="s">
        <v>8701</v>
      </c>
      <c r="H1061" s="223" t="s">
        <v>8700</v>
      </c>
      <c r="I1061" s="223" t="s">
        <v>7680</v>
      </c>
      <c r="J1061" s="225">
        <v>1</v>
      </c>
      <c r="K1061" s="329">
        <v>14000</v>
      </c>
      <c r="L1061" s="232">
        <f t="shared" si="86"/>
        <v>15400.000000000002</v>
      </c>
      <c r="M1061" s="351" t="s">
        <v>900</v>
      </c>
      <c r="N1061" s="229"/>
      <c r="O1061" s="229"/>
      <c r="P1061" s="626">
        <v>43252</v>
      </c>
      <c r="Q1061" s="312"/>
      <c r="R1061" s="382"/>
      <c r="S1061" s="242"/>
      <c r="T1061" s="219" t="s">
        <v>8686</v>
      </c>
      <c r="U1061" s="303"/>
      <c r="V1061" s="303"/>
      <c r="W1061" s="303"/>
      <c r="X1061" s="303"/>
      <c r="Y1061" s="219"/>
      <c r="Z1061" s="303"/>
      <c r="AA1061" s="303"/>
      <c r="AB1061" s="303"/>
      <c r="AC1061" s="303"/>
      <c r="AD1061" s="325"/>
      <c r="AE1061" s="325"/>
      <c r="AF1061" s="325"/>
      <c r="AG1061" s="325"/>
      <c r="AH1061" s="325"/>
      <c r="AJ1061" s="286"/>
      <c r="AK1061" s="213"/>
      <c r="AL1061" s="325"/>
      <c r="AM1061" s="325"/>
      <c r="AN1061" s="325"/>
      <c r="AO1061" s="325"/>
      <c r="AP1061" s="229"/>
      <c r="AQ1061" s="589"/>
      <c r="AR1061" s="207"/>
      <c r="AS1061" s="207"/>
      <c r="AT1061" s="207"/>
      <c r="AU1061" s="207"/>
      <c r="AV1061" s="207"/>
      <c r="AW1061" s="207"/>
      <c r="AX1061" s="207"/>
      <c r="AY1061" s="207"/>
      <c r="AZ1061" s="207"/>
      <c r="BA1061" s="207"/>
      <c r="BB1061" s="207"/>
      <c r="BC1061" s="207"/>
      <c r="BD1061" s="207"/>
      <c r="BE1061" s="207"/>
      <c r="BF1061" s="207"/>
      <c r="BG1061" s="300"/>
      <c r="BH1061" s="300"/>
      <c r="BI1061" s="299"/>
      <c r="BJ1061" s="246"/>
      <c r="BK1061" s="255"/>
      <c r="BL1061" s="213"/>
      <c r="BM1061" s="213"/>
      <c r="BN1061" s="322"/>
      <c r="BO1061" s="321"/>
      <c r="BY1061" s="254"/>
      <c r="DN1061" s="284"/>
      <c r="DO1061" s="283"/>
      <c r="DP1061" s="278"/>
      <c r="DQ1061" s="282"/>
      <c r="DR1061" s="281"/>
      <c r="DS1061" s="280"/>
      <c r="DT1061" s="279"/>
      <c r="DU1061" s="278"/>
      <c r="DV1061" s="194"/>
    </row>
    <row r="1062" spans="1:126" ht="18.75">
      <c r="A1062" s="322"/>
      <c r="B1062" s="226" t="s">
        <v>8707</v>
      </c>
      <c r="C1062" s="226" t="s">
        <v>8706</v>
      </c>
      <c r="D1062" s="225" t="s">
        <v>8705</v>
      </c>
      <c r="E1062" s="224" t="str">
        <f t="shared" si="87"/>
        <v>738203</v>
      </c>
      <c r="F1062" s="322" t="s">
        <v>1154</v>
      </c>
      <c r="G1062" s="220" t="s">
        <v>8701</v>
      </c>
      <c r="H1062" s="223" t="s">
        <v>8700</v>
      </c>
      <c r="I1062" s="223" t="s">
        <v>8670</v>
      </c>
      <c r="J1062" s="225">
        <v>1</v>
      </c>
      <c r="K1062" s="329">
        <v>14000</v>
      </c>
      <c r="L1062" s="232">
        <f t="shared" si="86"/>
        <v>15400.000000000002</v>
      </c>
      <c r="M1062" s="351" t="s">
        <v>900</v>
      </c>
      <c r="N1062" s="229"/>
      <c r="O1062" s="229"/>
      <c r="P1062" s="626">
        <v>43252</v>
      </c>
      <c r="Q1062" s="312"/>
      <c r="R1062" s="382"/>
      <c r="S1062" s="242"/>
      <c r="T1062" s="219" t="s">
        <v>8686</v>
      </c>
      <c r="U1062" s="303"/>
      <c r="V1062" s="303"/>
      <c r="W1062" s="303"/>
      <c r="X1062" s="303"/>
      <c r="Y1062" s="219"/>
      <c r="Z1062" s="303"/>
      <c r="AA1062" s="303"/>
      <c r="AB1062" s="303"/>
      <c r="AC1062" s="303"/>
      <c r="AD1062" s="325"/>
      <c r="AE1062" s="325"/>
      <c r="AF1062" s="325"/>
      <c r="AG1062" s="325"/>
      <c r="AH1062" s="325"/>
      <c r="AJ1062" s="286"/>
      <c r="AK1062" s="213"/>
      <c r="AL1062" s="325"/>
      <c r="AM1062" s="325"/>
      <c r="AN1062" s="325"/>
      <c r="AO1062" s="325"/>
      <c r="AP1062" s="229"/>
      <c r="AQ1062" s="589"/>
      <c r="AR1062" s="207"/>
      <c r="AS1062" s="207"/>
      <c r="AT1062" s="207"/>
      <c r="AU1062" s="207"/>
      <c r="AV1062" s="207"/>
      <c r="AW1062" s="207"/>
      <c r="AX1062" s="207"/>
      <c r="AY1062" s="207"/>
      <c r="AZ1062" s="207"/>
      <c r="BA1062" s="207"/>
      <c r="BB1062" s="207"/>
      <c r="BC1062" s="207"/>
      <c r="BD1062" s="207"/>
      <c r="BE1062" s="207"/>
      <c r="BF1062" s="207"/>
      <c r="BG1062" s="300"/>
      <c r="BH1062" s="300"/>
      <c r="BI1062" s="299"/>
      <c r="BJ1062" s="246"/>
      <c r="BK1062" s="255"/>
      <c r="BL1062" s="213"/>
      <c r="BM1062" s="213"/>
      <c r="BN1062" s="322"/>
      <c r="BO1062" s="321"/>
      <c r="BY1062" s="254"/>
      <c r="DN1062" s="284"/>
      <c r="DO1062" s="283"/>
      <c r="DP1062" s="278"/>
      <c r="DQ1062" s="282"/>
      <c r="DR1062" s="281"/>
      <c r="DS1062" s="280"/>
      <c r="DT1062" s="279"/>
      <c r="DU1062" s="278"/>
      <c r="DV1062" s="194"/>
    </row>
    <row r="1063" spans="1:126" ht="18.75">
      <c r="A1063" s="322"/>
      <c r="B1063" s="226" t="s">
        <v>8704</v>
      </c>
      <c r="C1063" s="226" t="s">
        <v>8703</v>
      </c>
      <c r="D1063" s="225" t="s">
        <v>8702</v>
      </c>
      <c r="E1063" s="224" t="str">
        <f t="shared" si="87"/>
        <v>738210</v>
      </c>
      <c r="F1063" s="322" t="s">
        <v>1154</v>
      </c>
      <c r="G1063" s="220" t="s">
        <v>8701</v>
      </c>
      <c r="H1063" s="223" t="s">
        <v>8700</v>
      </c>
      <c r="I1063" s="223" t="s">
        <v>8663</v>
      </c>
      <c r="J1063" s="225">
        <v>1</v>
      </c>
      <c r="K1063" s="329">
        <v>14000</v>
      </c>
      <c r="L1063" s="232">
        <f t="shared" si="86"/>
        <v>15400.000000000002</v>
      </c>
      <c r="M1063" s="351" t="s">
        <v>900</v>
      </c>
      <c r="N1063" s="229"/>
      <c r="O1063" s="229"/>
      <c r="P1063" s="626">
        <v>43252</v>
      </c>
      <c r="Q1063" s="312"/>
      <c r="R1063" s="382"/>
      <c r="S1063" s="242"/>
      <c r="T1063" s="219" t="s">
        <v>8063</v>
      </c>
      <c r="U1063" s="303"/>
      <c r="V1063" s="303"/>
      <c r="W1063" s="303"/>
      <c r="X1063" s="303"/>
      <c r="Y1063" s="219"/>
      <c r="Z1063" s="303"/>
      <c r="AA1063" s="303"/>
      <c r="AB1063" s="303"/>
      <c r="AC1063" s="303"/>
      <c r="AD1063" s="325"/>
      <c r="AE1063" s="325"/>
      <c r="AF1063" s="325"/>
      <c r="AG1063" s="325"/>
      <c r="AH1063" s="325"/>
      <c r="AJ1063" s="286"/>
      <c r="AK1063" s="213"/>
      <c r="AL1063" s="325"/>
      <c r="AM1063" s="325"/>
      <c r="AN1063" s="325"/>
      <c r="AO1063" s="325"/>
      <c r="AP1063" s="229"/>
      <c r="AQ1063" s="589"/>
      <c r="AR1063" s="207"/>
      <c r="AS1063" s="207"/>
      <c r="AT1063" s="207"/>
      <c r="AU1063" s="207"/>
      <c r="AV1063" s="207"/>
      <c r="AW1063" s="207"/>
      <c r="AX1063" s="207"/>
      <c r="AY1063" s="207"/>
      <c r="AZ1063" s="207"/>
      <c r="BA1063" s="207"/>
      <c r="BB1063" s="207"/>
      <c r="BC1063" s="207"/>
      <c r="BD1063" s="207"/>
      <c r="BE1063" s="207"/>
      <c r="BF1063" s="207"/>
      <c r="BG1063" s="300"/>
      <c r="BH1063" s="300"/>
      <c r="BI1063" s="299"/>
      <c r="BJ1063" s="246"/>
      <c r="BK1063" s="255"/>
      <c r="BL1063" s="213"/>
      <c r="BM1063" s="213"/>
      <c r="BN1063" s="322"/>
      <c r="BO1063" s="321"/>
      <c r="BY1063" s="254"/>
      <c r="DN1063" s="284"/>
      <c r="DO1063" s="283"/>
      <c r="DP1063" s="278"/>
      <c r="DQ1063" s="282"/>
      <c r="DR1063" s="281"/>
      <c r="DS1063" s="280"/>
      <c r="DT1063" s="279"/>
      <c r="DU1063" s="278"/>
      <c r="DV1063" s="194"/>
    </row>
    <row r="1064" spans="1:126" ht="18.75">
      <c r="A1064" s="322"/>
      <c r="B1064" s="226" t="s">
        <v>8699</v>
      </c>
      <c r="C1064" s="226" t="s">
        <v>8698</v>
      </c>
      <c r="D1064" s="225" t="s">
        <v>8697</v>
      </c>
      <c r="E1064" s="224" t="str">
        <f t="shared" si="87"/>
        <v>738258</v>
      </c>
      <c r="F1064" s="322" t="s">
        <v>1154</v>
      </c>
      <c r="G1064" s="220" t="s">
        <v>8690</v>
      </c>
      <c r="H1064" s="223" t="s">
        <v>6907</v>
      </c>
      <c r="I1064" s="223" t="s">
        <v>7680</v>
      </c>
      <c r="J1064" s="225">
        <v>1</v>
      </c>
      <c r="K1064" s="329">
        <v>14000</v>
      </c>
      <c r="L1064" s="232">
        <f t="shared" si="86"/>
        <v>15400.000000000002</v>
      </c>
      <c r="M1064" s="351" t="s">
        <v>900</v>
      </c>
      <c r="N1064" s="229"/>
      <c r="O1064" s="229"/>
      <c r="P1064" s="626">
        <v>43252</v>
      </c>
      <c r="Q1064" s="312"/>
      <c r="R1064" s="382"/>
      <c r="S1064" s="242"/>
      <c r="T1064" s="219" t="s">
        <v>8686</v>
      </c>
      <c r="U1064" s="303"/>
      <c r="V1064" s="303"/>
      <c r="W1064" s="303"/>
      <c r="X1064" s="303"/>
      <c r="Y1064" s="219"/>
      <c r="Z1064" s="303"/>
      <c r="AA1064" s="303"/>
      <c r="AB1064" s="303"/>
      <c r="AC1064" s="303"/>
      <c r="AD1064" s="325"/>
      <c r="AE1064" s="325"/>
      <c r="AF1064" s="325"/>
      <c r="AG1064" s="325"/>
      <c r="AH1064" s="325"/>
      <c r="AJ1064" s="286"/>
      <c r="AK1064" s="213"/>
      <c r="AL1064" s="325"/>
      <c r="AM1064" s="325"/>
      <c r="AN1064" s="325"/>
      <c r="AO1064" s="325"/>
      <c r="AP1064" s="229"/>
      <c r="AQ1064" s="589"/>
      <c r="AR1064" s="207"/>
      <c r="AS1064" s="207"/>
      <c r="AT1064" s="207"/>
      <c r="AU1064" s="207"/>
      <c r="AV1064" s="207"/>
      <c r="AW1064" s="207"/>
      <c r="AX1064" s="207"/>
      <c r="AY1064" s="207"/>
      <c r="AZ1064" s="207"/>
      <c r="BA1064" s="207"/>
      <c r="BB1064" s="207"/>
      <c r="BC1064" s="207"/>
      <c r="BD1064" s="207"/>
      <c r="BE1064" s="207"/>
      <c r="BF1064" s="207"/>
      <c r="BG1064" s="300"/>
      <c r="BH1064" s="300"/>
      <c r="BI1064" s="299"/>
      <c r="BJ1064" s="246"/>
      <c r="BK1064" s="255"/>
      <c r="BL1064" s="213"/>
      <c r="BM1064" s="213"/>
      <c r="BN1064" s="322"/>
      <c r="BO1064" s="321"/>
      <c r="BY1064" s="254"/>
      <c r="DN1064" s="284"/>
      <c r="DO1064" s="283"/>
      <c r="DP1064" s="278"/>
      <c r="DQ1064" s="282"/>
      <c r="DR1064" s="281"/>
      <c r="DS1064" s="280"/>
      <c r="DT1064" s="279"/>
      <c r="DU1064" s="278"/>
      <c r="DV1064" s="194"/>
    </row>
    <row r="1065" spans="1:126" ht="18.75">
      <c r="A1065" s="322"/>
      <c r="B1065" s="226" t="s">
        <v>8696</v>
      </c>
      <c r="C1065" s="226" t="s">
        <v>8695</v>
      </c>
      <c r="D1065" s="225" t="s">
        <v>8694</v>
      </c>
      <c r="E1065" s="224" t="str">
        <f t="shared" si="87"/>
        <v>738234</v>
      </c>
      <c r="F1065" s="322" t="s">
        <v>1154</v>
      </c>
      <c r="G1065" s="220" t="s">
        <v>8690</v>
      </c>
      <c r="H1065" s="223" t="s">
        <v>6907</v>
      </c>
      <c r="I1065" s="223" t="s">
        <v>8670</v>
      </c>
      <c r="J1065" s="225">
        <v>1</v>
      </c>
      <c r="K1065" s="329">
        <v>14000</v>
      </c>
      <c r="L1065" s="232">
        <f t="shared" si="86"/>
        <v>15400.000000000002</v>
      </c>
      <c r="M1065" s="351" t="s">
        <v>900</v>
      </c>
      <c r="N1065" s="229"/>
      <c r="O1065" s="229"/>
      <c r="P1065" s="626">
        <v>43252</v>
      </c>
      <c r="Q1065" s="312"/>
      <c r="R1065" s="382"/>
      <c r="S1065" s="242"/>
      <c r="T1065" s="219" t="s">
        <v>8686</v>
      </c>
      <c r="U1065" s="303"/>
      <c r="V1065" s="303"/>
      <c r="W1065" s="303"/>
      <c r="X1065" s="303"/>
      <c r="Y1065" s="219"/>
      <c r="Z1065" s="303"/>
      <c r="AA1065" s="303"/>
      <c r="AB1065" s="303"/>
      <c r="AC1065" s="303"/>
      <c r="AD1065" s="325"/>
      <c r="AE1065" s="325"/>
      <c r="AF1065" s="325"/>
      <c r="AG1065" s="325"/>
      <c r="AH1065" s="325"/>
      <c r="AJ1065" s="286"/>
      <c r="AK1065" s="213"/>
      <c r="AL1065" s="325"/>
      <c r="AM1065" s="325"/>
      <c r="AN1065" s="325"/>
      <c r="AO1065" s="325"/>
      <c r="AP1065" s="229"/>
      <c r="AQ1065" s="589"/>
      <c r="AR1065" s="207"/>
      <c r="AS1065" s="207"/>
      <c r="AT1065" s="207"/>
      <c r="AU1065" s="207"/>
      <c r="AV1065" s="207"/>
      <c r="AW1065" s="207"/>
      <c r="AX1065" s="207"/>
      <c r="AY1065" s="207"/>
      <c r="AZ1065" s="207"/>
      <c r="BA1065" s="207"/>
      <c r="BB1065" s="207"/>
      <c r="BC1065" s="207"/>
      <c r="BD1065" s="207"/>
      <c r="BE1065" s="207"/>
      <c r="BF1065" s="207"/>
      <c r="BG1065" s="300"/>
      <c r="BH1065" s="300"/>
      <c r="BI1065" s="299"/>
      <c r="BJ1065" s="246"/>
      <c r="BK1065" s="255"/>
      <c r="BL1065" s="213"/>
      <c r="BM1065" s="213"/>
      <c r="BN1065" s="322"/>
      <c r="BO1065" s="321"/>
      <c r="BY1065" s="254"/>
      <c r="DN1065" s="284"/>
      <c r="DO1065" s="283"/>
      <c r="DP1065" s="278"/>
      <c r="DQ1065" s="282"/>
      <c r="DR1065" s="281"/>
      <c r="DS1065" s="280"/>
      <c r="DT1065" s="279"/>
      <c r="DU1065" s="278"/>
      <c r="DV1065" s="194"/>
    </row>
    <row r="1066" spans="1:126" ht="18.75">
      <c r="A1066" s="322"/>
      <c r="B1066" s="226" t="s">
        <v>8693</v>
      </c>
      <c r="C1066" s="226" t="s">
        <v>8692</v>
      </c>
      <c r="D1066" s="225" t="s">
        <v>8691</v>
      </c>
      <c r="E1066" s="224" t="str">
        <f t="shared" si="87"/>
        <v>738241</v>
      </c>
      <c r="F1066" s="322" t="s">
        <v>1154</v>
      </c>
      <c r="G1066" s="220" t="s">
        <v>8690</v>
      </c>
      <c r="H1066" s="223" t="s">
        <v>6907</v>
      </c>
      <c r="I1066" s="223" t="s">
        <v>8663</v>
      </c>
      <c r="J1066" s="225">
        <v>1</v>
      </c>
      <c r="K1066" s="329">
        <v>14000</v>
      </c>
      <c r="L1066" s="232">
        <f t="shared" si="86"/>
        <v>15400.000000000002</v>
      </c>
      <c r="M1066" s="351" t="s">
        <v>900</v>
      </c>
      <c r="N1066" s="229"/>
      <c r="O1066" s="229"/>
      <c r="P1066" s="626">
        <v>43252</v>
      </c>
      <c r="Q1066" s="312"/>
      <c r="R1066" s="382"/>
      <c r="S1066" s="242"/>
      <c r="T1066" s="219" t="s">
        <v>8686</v>
      </c>
      <c r="U1066" s="303"/>
      <c r="V1066" s="303"/>
      <c r="W1066" s="303"/>
      <c r="X1066" s="303"/>
      <c r="Y1066" s="219"/>
      <c r="Z1066" s="303"/>
      <c r="AA1066" s="303"/>
      <c r="AB1066" s="303"/>
      <c r="AC1066" s="303"/>
      <c r="AD1066" s="325"/>
      <c r="AE1066" s="325"/>
      <c r="AF1066" s="325"/>
      <c r="AG1066" s="325"/>
      <c r="AH1066" s="325"/>
      <c r="AJ1066" s="286"/>
      <c r="AK1066" s="213"/>
      <c r="AL1066" s="325"/>
      <c r="AM1066" s="325"/>
      <c r="AN1066" s="325"/>
      <c r="AO1066" s="325"/>
      <c r="AP1066" s="229"/>
      <c r="AQ1066" s="589"/>
      <c r="AR1066" s="207"/>
      <c r="AS1066" s="207"/>
      <c r="AT1066" s="207"/>
      <c r="AU1066" s="207"/>
      <c r="AV1066" s="207"/>
      <c r="AW1066" s="207"/>
      <c r="AX1066" s="207"/>
      <c r="AY1066" s="207"/>
      <c r="AZ1066" s="207"/>
      <c r="BA1066" s="207"/>
      <c r="BB1066" s="207"/>
      <c r="BC1066" s="207"/>
      <c r="BD1066" s="207"/>
      <c r="BE1066" s="207"/>
      <c r="BF1066" s="207"/>
      <c r="BG1066" s="300"/>
      <c r="BH1066" s="300"/>
      <c r="BI1066" s="299"/>
      <c r="BJ1066" s="246"/>
      <c r="BK1066" s="255"/>
      <c r="BL1066" s="213"/>
      <c r="BM1066" s="213"/>
      <c r="BN1066" s="322"/>
      <c r="BO1066" s="321"/>
      <c r="BY1066" s="254"/>
      <c r="DN1066" s="284"/>
      <c r="DO1066" s="283"/>
      <c r="DP1066" s="278"/>
      <c r="DQ1066" s="282"/>
      <c r="DR1066" s="281"/>
      <c r="DS1066" s="280"/>
      <c r="DT1066" s="279"/>
      <c r="DU1066" s="278"/>
      <c r="DV1066" s="194"/>
    </row>
    <row r="1067" spans="1:126" ht="18.75">
      <c r="A1067" s="322"/>
      <c r="B1067" s="226" t="s">
        <v>8689</v>
      </c>
      <c r="C1067" s="226" t="s">
        <v>8688</v>
      </c>
      <c r="D1067" s="225" t="s">
        <v>8687</v>
      </c>
      <c r="E1067" s="224" t="str">
        <f t="shared" si="87"/>
        <v>738289</v>
      </c>
      <c r="F1067" s="322" t="s">
        <v>1154</v>
      </c>
      <c r="G1067" s="220" t="s">
        <v>8679</v>
      </c>
      <c r="H1067" s="223" t="s">
        <v>8664</v>
      </c>
      <c r="I1067" s="223" t="s">
        <v>7680</v>
      </c>
      <c r="J1067" s="225">
        <v>1</v>
      </c>
      <c r="K1067" s="329">
        <v>14000</v>
      </c>
      <c r="L1067" s="232">
        <f t="shared" si="86"/>
        <v>15400.000000000002</v>
      </c>
      <c r="M1067" s="351" t="s">
        <v>900</v>
      </c>
      <c r="N1067" s="229"/>
      <c r="O1067" s="229"/>
      <c r="P1067" s="626">
        <v>43252</v>
      </c>
      <c r="Q1067" s="312"/>
      <c r="R1067" s="382"/>
      <c r="S1067" s="242"/>
      <c r="T1067" s="219" t="s">
        <v>8686</v>
      </c>
      <c r="U1067" s="303"/>
      <c r="V1067" s="303"/>
      <c r="W1067" s="303"/>
      <c r="X1067" s="303"/>
      <c r="Y1067" s="219"/>
      <c r="Z1067" s="303"/>
      <c r="AA1067" s="303"/>
      <c r="AB1067" s="303"/>
      <c r="AC1067" s="303"/>
      <c r="AD1067" s="325"/>
      <c r="AE1067" s="325"/>
      <c r="AF1067" s="325"/>
      <c r="AG1067" s="325"/>
      <c r="AH1067" s="325"/>
      <c r="AJ1067" s="286"/>
      <c r="AK1067" s="213"/>
      <c r="AL1067" s="325"/>
      <c r="AM1067" s="325"/>
      <c r="AN1067" s="325"/>
      <c r="AO1067" s="325"/>
      <c r="AP1067" s="229"/>
      <c r="AQ1067" s="589"/>
      <c r="AR1067" s="207"/>
      <c r="AS1067" s="207"/>
      <c r="AT1067" s="207"/>
      <c r="AU1067" s="207"/>
      <c r="AV1067" s="207"/>
      <c r="AW1067" s="207"/>
      <c r="AX1067" s="207"/>
      <c r="AY1067" s="207"/>
      <c r="AZ1067" s="207"/>
      <c r="BA1067" s="207"/>
      <c r="BB1067" s="207"/>
      <c r="BC1067" s="207"/>
      <c r="BD1067" s="207"/>
      <c r="BE1067" s="207"/>
      <c r="BF1067" s="207"/>
      <c r="BG1067" s="300"/>
      <c r="BH1067" s="300"/>
      <c r="BI1067" s="299"/>
      <c r="BJ1067" s="246"/>
      <c r="BK1067" s="255"/>
      <c r="BL1067" s="213"/>
      <c r="BM1067" s="213"/>
      <c r="BN1067" s="322"/>
      <c r="BO1067" s="321"/>
      <c r="BY1067" s="254"/>
      <c r="DN1067" s="284"/>
      <c r="DO1067" s="283"/>
      <c r="DP1067" s="278"/>
      <c r="DQ1067" s="282"/>
      <c r="DR1067" s="281"/>
      <c r="DS1067" s="280"/>
      <c r="DT1067" s="279"/>
      <c r="DU1067" s="278"/>
      <c r="DV1067" s="194"/>
    </row>
    <row r="1068" spans="1:126" ht="18.75">
      <c r="A1068" s="322"/>
      <c r="B1068" s="226" t="s">
        <v>8685</v>
      </c>
      <c r="C1068" s="226" t="s">
        <v>8684</v>
      </c>
      <c r="D1068" s="225" t="s">
        <v>8683</v>
      </c>
      <c r="E1068" s="224" t="str">
        <f t="shared" si="87"/>
        <v>738265</v>
      </c>
      <c r="F1068" s="322" t="s">
        <v>1154</v>
      </c>
      <c r="G1068" s="220" t="s">
        <v>8679</v>
      </c>
      <c r="H1068" s="223" t="s">
        <v>8664</v>
      </c>
      <c r="I1068" s="223" t="s">
        <v>8670</v>
      </c>
      <c r="J1068" s="225">
        <v>1</v>
      </c>
      <c r="K1068" s="329">
        <v>14000</v>
      </c>
      <c r="L1068" s="232">
        <f t="shared" si="86"/>
        <v>15400.000000000002</v>
      </c>
      <c r="M1068" s="351" t="s">
        <v>900</v>
      </c>
      <c r="N1068" s="229"/>
      <c r="O1068" s="229"/>
      <c r="P1068" s="626">
        <v>43252</v>
      </c>
      <c r="Q1068" s="312"/>
      <c r="R1068" s="382"/>
      <c r="S1068" s="242"/>
      <c r="T1068" s="219" t="s">
        <v>8669</v>
      </c>
      <c r="U1068" s="303"/>
      <c r="V1068" s="303"/>
      <c r="W1068" s="303"/>
      <c r="X1068" s="303"/>
      <c r="Y1068" s="219"/>
      <c r="Z1068" s="303"/>
      <c r="AA1068" s="303"/>
      <c r="AB1068" s="303"/>
      <c r="AC1068" s="303"/>
      <c r="AD1068" s="325"/>
      <c r="AE1068" s="325"/>
      <c r="AF1068" s="325"/>
      <c r="AG1068" s="325"/>
      <c r="AH1068" s="325"/>
      <c r="AJ1068" s="286"/>
      <c r="AK1068" s="213"/>
      <c r="AL1068" s="325"/>
      <c r="AM1068" s="325"/>
      <c r="AN1068" s="325"/>
      <c r="AO1068" s="325"/>
      <c r="AP1068" s="229"/>
      <c r="AQ1068" s="589"/>
      <c r="AR1068" s="207"/>
      <c r="AS1068" s="207"/>
      <c r="AT1068" s="207"/>
      <c r="AU1068" s="207"/>
      <c r="AV1068" s="207"/>
      <c r="AW1068" s="207"/>
      <c r="AX1068" s="207"/>
      <c r="AY1068" s="207"/>
      <c r="AZ1068" s="207"/>
      <c r="BA1068" s="207"/>
      <c r="BB1068" s="207"/>
      <c r="BC1068" s="207"/>
      <c r="BD1068" s="207"/>
      <c r="BE1068" s="207"/>
      <c r="BF1068" s="207"/>
      <c r="BG1068" s="300"/>
      <c r="BH1068" s="300"/>
      <c r="BI1068" s="299"/>
      <c r="BJ1068" s="246"/>
      <c r="BK1068" s="255"/>
      <c r="BL1068" s="213"/>
      <c r="BM1068" s="213"/>
      <c r="BN1068" s="322"/>
      <c r="BO1068" s="321"/>
      <c r="BY1068" s="254"/>
      <c r="DN1068" s="284"/>
      <c r="DO1068" s="283"/>
      <c r="DP1068" s="278"/>
      <c r="DQ1068" s="282"/>
      <c r="DR1068" s="281"/>
      <c r="DS1068" s="280"/>
      <c r="DT1068" s="279"/>
      <c r="DU1068" s="278"/>
      <c r="DV1068" s="194"/>
    </row>
    <row r="1069" spans="1:126" ht="18.75">
      <c r="A1069" s="322"/>
      <c r="B1069" s="226" t="s">
        <v>8682</v>
      </c>
      <c r="C1069" s="226" t="s">
        <v>8681</v>
      </c>
      <c r="D1069" s="225" t="s">
        <v>8680</v>
      </c>
      <c r="E1069" s="224" t="str">
        <f t="shared" si="87"/>
        <v>738272</v>
      </c>
      <c r="F1069" s="322" t="s">
        <v>6174</v>
      </c>
      <c r="G1069" s="220" t="s">
        <v>8679</v>
      </c>
      <c r="H1069" s="223" t="s">
        <v>8664</v>
      </c>
      <c r="I1069" s="223" t="s">
        <v>8663</v>
      </c>
      <c r="J1069" s="225">
        <v>1</v>
      </c>
      <c r="K1069" s="329">
        <v>14000</v>
      </c>
      <c r="L1069" s="232">
        <f t="shared" si="86"/>
        <v>15400.000000000002</v>
      </c>
      <c r="M1069" s="351" t="s">
        <v>900</v>
      </c>
      <c r="N1069" s="229"/>
      <c r="O1069" s="229"/>
      <c r="P1069" s="626">
        <v>43252</v>
      </c>
      <c r="Q1069" s="312"/>
      <c r="R1069" s="382"/>
      <c r="S1069" s="242"/>
      <c r="T1069" s="219" t="s">
        <v>8669</v>
      </c>
      <c r="U1069" s="303"/>
      <c r="V1069" s="303"/>
      <c r="W1069" s="303"/>
      <c r="X1069" s="303"/>
      <c r="Y1069" s="219"/>
      <c r="Z1069" s="303"/>
      <c r="AA1069" s="303"/>
      <c r="AB1069" s="303"/>
      <c r="AC1069" s="303"/>
      <c r="AD1069" s="325"/>
      <c r="AE1069" s="325"/>
      <c r="AF1069" s="325"/>
      <c r="AG1069" s="325"/>
      <c r="AH1069" s="325"/>
      <c r="AJ1069" s="286"/>
      <c r="AK1069" s="213"/>
      <c r="AL1069" s="325"/>
      <c r="AM1069" s="325"/>
      <c r="AN1069" s="325"/>
      <c r="AO1069" s="325"/>
      <c r="AP1069" s="229"/>
      <c r="AQ1069" s="589"/>
      <c r="AR1069" s="207"/>
      <c r="AS1069" s="207"/>
      <c r="AT1069" s="207"/>
      <c r="AU1069" s="207"/>
      <c r="AV1069" s="207"/>
      <c r="AW1069" s="207"/>
      <c r="AX1069" s="207"/>
      <c r="AY1069" s="207"/>
      <c r="AZ1069" s="207"/>
      <c r="BA1069" s="207"/>
      <c r="BB1069" s="207"/>
      <c r="BC1069" s="207"/>
      <c r="BD1069" s="207"/>
      <c r="BE1069" s="207"/>
      <c r="BF1069" s="207"/>
      <c r="BG1069" s="300"/>
      <c r="BH1069" s="300"/>
      <c r="BI1069" s="299"/>
      <c r="BJ1069" s="246"/>
      <c r="BK1069" s="255"/>
      <c r="BL1069" s="213"/>
      <c r="BM1069" s="213"/>
      <c r="BN1069" s="322"/>
      <c r="BO1069" s="321"/>
      <c r="BY1069" s="254"/>
      <c r="DN1069" s="284"/>
      <c r="DO1069" s="283"/>
      <c r="DP1069" s="278"/>
      <c r="DQ1069" s="282"/>
      <c r="DR1069" s="281"/>
      <c r="DS1069" s="280"/>
      <c r="DT1069" s="279"/>
      <c r="DU1069" s="278"/>
      <c r="DV1069" s="194"/>
    </row>
    <row r="1070" spans="1:126" ht="18.75">
      <c r="A1070" s="322"/>
      <c r="B1070" s="226" t="s">
        <v>8678</v>
      </c>
      <c r="C1070" s="226" t="s">
        <v>8677</v>
      </c>
      <c r="D1070" s="225" t="s">
        <v>8676</v>
      </c>
      <c r="E1070" s="224" t="str">
        <f t="shared" si="87"/>
        <v>738319</v>
      </c>
      <c r="F1070" s="322" t="s">
        <v>1839</v>
      </c>
      <c r="G1070" s="220" t="s">
        <v>8671</v>
      </c>
      <c r="H1070" s="223" t="s">
        <v>6907</v>
      </c>
      <c r="I1070" s="223" t="s">
        <v>7680</v>
      </c>
      <c r="J1070" s="225">
        <v>1</v>
      </c>
      <c r="K1070" s="329">
        <v>14000</v>
      </c>
      <c r="L1070" s="232">
        <f t="shared" si="86"/>
        <v>15400.000000000002</v>
      </c>
      <c r="M1070" s="351" t="s">
        <v>1434</v>
      </c>
      <c r="N1070" s="229"/>
      <c r="O1070" s="229"/>
      <c r="P1070" s="245"/>
      <c r="Q1070" s="312"/>
      <c r="R1070" s="382"/>
      <c r="S1070" s="242"/>
      <c r="T1070" s="219" t="s">
        <v>8675</v>
      </c>
      <c r="U1070" s="303"/>
      <c r="V1070" s="303"/>
      <c r="W1070" s="303"/>
      <c r="X1070" s="303"/>
      <c r="Y1070" s="219"/>
      <c r="Z1070" s="303"/>
      <c r="AA1070" s="303"/>
      <c r="AB1070" s="303"/>
      <c r="AC1070" s="303"/>
      <c r="AD1070" s="325"/>
      <c r="AE1070" s="325"/>
      <c r="AF1070" s="325"/>
      <c r="AG1070" s="325"/>
      <c r="AH1070" s="325"/>
      <c r="AJ1070" s="286"/>
      <c r="AK1070" s="213"/>
      <c r="AL1070" s="325"/>
      <c r="AM1070" s="325"/>
      <c r="AN1070" s="325"/>
      <c r="AO1070" s="325"/>
      <c r="AP1070" s="229"/>
      <c r="AQ1070" s="589"/>
      <c r="AR1070" s="207"/>
      <c r="AS1070" s="207"/>
      <c r="AT1070" s="207"/>
      <c r="AU1070" s="207"/>
      <c r="AV1070" s="207"/>
      <c r="AW1070" s="207"/>
      <c r="AX1070" s="207"/>
      <c r="AY1070" s="207"/>
      <c r="AZ1070" s="207"/>
      <c r="BA1070" s="207"/>
      <c r="BB1070" s="207"/>
      <c r="BC1070" s="207"/>
      <c r="BD1070" s="207"/>
      <c r="BE1070" s="207"/>
      <c r="BF1070" s="207"/>
      <c r="BG1070" s="300"/>
      <c r="BH1070" s="300"/>
      <c r="BI1070" s="299"/>
      <c r="BJ1070" s="246"/>
      <c r="BK1070" s="255"/>
      <c r="BL1070" s="213"/>
      <c r="BM1070" s="213"/>
      <c r="BN1070" s="322"/>
      <c r="BO1070" s="321"/>
      <c r="BY1070" s="254"/>
      <c r="DN1070" s="284"/>
      <c r="DO1070" s="283"/>
      <c r="DP1070" s="278"/>
      <c r="DQ1070" s="282"/>
      <c r="DR1070" s="281"/>
      <c r="DS1070" s="280"/>
      <c r="DT1070" s="279"/>
      <c r="DU1070" s="278"/>
      <c r="DV1070" s="194"/>
    </row>
    <row r="1071" spans="1:126" ht="18.75">
      <c r="A1071" s="322"/>
      <c r="B1071" s="226" t="s">
        <v>8674</v>
      </c>
      <c r="C1071" s="226" t="s">
        <v>8673</v>
      </c>
      <c r="D1071" s="225" t="s">
        <v>8672</v>
      </c>
      <c r="E1071" s="224" t="str">
        <f t="shared" si="87"/>
        <v>738296</v>
      </c>
      <c r="F1071" s="322" t="s">
        <v>6068</v>
      </c>
      <c r="G1071" s="220" t="s">
        <v>8671</v>
      </c>
      <c r="H1071" s="223" t="s">
        <v>6907</v>
      </c>
      <c r="I1071" s="223" t="s">
        <v>8670</v>
      </c>
      <c r="J1071" s="225">
        <v>1</v>
      </c>
      <c r="K1071" s="329">
        <v>14000</v>
      </c>
      <c r="L1071" s="232">
        <f t="shared" si="86"/>
        <v>15400.000000000002</v>
      </c>
      <c r="M1071" s="351" t="s">
        <v>1434</v>
      </c>
      <c r="N1071" s="229"/>
      <c r="O1071" s="229"/>
      <c r="P1071" s="245"/>
      <c r="Q1071" s="312"/>
      <c r="R1071" s="382"/>
      <c r="S1071" s="242"/>
      <c r="T1071" s="219" t="s">
        <v>8669</v>
      </c>
      <c r="U1071" s="303"/>
      <c r="V1071" s="303"/>
      <c r="W1071" s="303"/>
      <c r="X1071" s="303"/>
      <c r="Y1071" s="219"/>
      <c r="Z1071" s="303"/>
      <c r="AA1071" s="303"/>
      <c r="AB1071" s="303"/>
      <c r="AC1071" s="303"/>
      <c r="AD1071" s="325"/>
      <c r="AE1071" s="325"/>
      <c r="AF1071" s="325"/>
      <c r="AG1071" s="325"/>
      <c r="AH1071" s="325"/>
      <c r="AJ1071" s="286"/>
      <c r="AK1071" s="213"/>
      <c r="AL1071" s="325"/>
      <c r="AM1071" s="325"/>
      <c r="AN1071" s="325"/>
      <c r="AO1071" s="325"/>
      <c r="AP1071" s="229"/>
      <c r="AQ1071" s="589"/>
      <c r="AR1071" s="207"/>
      <c r="AS1071" s="207"/>
      <c r="AT1071" s="207"/>
      <c r="AU1071" s="207"/>
      <c r="AV1071" s="207"/>
      <c r="AW1071" s="207"/>
      <c r="AX1071" s="207"/>
      <c r="AY1071" s="207"/>
      <c r="AZ1071" s="207"/>
      <c r="BA1071" s="207"/>
      <c r="BB1071" s="207"/>
      <c r="BC1071" s="207"/>
      <c r="BD1071" s="207"/>
      <c r="BE1071" s="207"/>
      <c r="BF1071" s="207"/>
      <c r="BG1071" s="300"/>
      <c r="BH1071" s="300"/>
      <c r="BI1071" s="299"/>
      <c r="BJ1071" s="246"/>
      <c r="BK1071" s="255"/>
      <c r="BL1071" s="213"/>
      <c r="BM1071" s="213"/>
      <c r="BN1071" s="322"/>
      <c r="BO1071" s="321"/>
      <c r="BY1071" s="254"/>
      <c r="DN1071" s="284"/>
      <c r="DO1071" s="283"/>
      <c r="DP1071" s="278"/>
      <c r="DQ1071" s="282"/>
      <c r="DR1071" s="281"/>
      <c r="DS1071" s="280"/>
      <c r="DT1071" s="279"/>
      <c r="DU1071" s="278"/>
      <c r="DV1071" s="194"/>
    </row>
    <row r="1072" spans="1:126" ht="18.75">
      <c r="A1072" s="322"/>
      <c r="B1072" s="226" t="s">
        <v>8668</v>
      </c>
      <c r="C1072" s="226" t="s">
        <v>8667</v>
      </c>
      <c r="D1072" s="225" t="s">
        <v>8666</v>
      </c>
      <c r="E1072" s="224" t="str">
        <f t="shared" si="87"/>
        <v>738302</v>
      </c>
      <c r="F1072" s="322" t="s">
        <v>6068</v>
      </c>
      <c r="G1072" s="220" t="s">
        <v>8665</v>
      </c>
      <c r="H1072" s="223" t="s">
        <v>8664</v>
      </c>
      <c r="I1072" s="223" t="s">
        <v>8663</v>
      </c>
      <c r="J1072" s="225">
        <v>1</v>
      </c>
      <c r="K1072" s="329">
        <v>14000</v>
      </c>
      <c r="L1072" s="232">
        <f t="shared" si="86"/>
        <v>15400.000000000002</v>
      </c>
      <c r="M1072" s="351" t="s">
        <v>1434</v>
      </c>
      <c r="N1072" s="229"/>
      <c r="O1072" s="229"/>
      <c r="P1072" s="245"/>
      <c r="Q1072" s="312"/>
      <c r="R1072" s="382"/>
      <c r="S1072" s="242"/>
      <c r="T1072" s="219" t="s">
        <v>8662</v>
      </c>
      <c r="U1072" s="303"/>
      <c r="V1072" s="303"/>
      <c r="W1072" s="303"/>
      <c r="X1072" s="303"/>
      <c r="Y1072" s="219"/>
      <c r="Z1072" s="303"/>
      <c r="AA1072" s="303"/>
      <c r="AB1072" s="303"/>
      <c r="AC1072" s="303"/>
      <c r="AD1072" s="325"/>
      <c r="AE1072" s="325"/>
      <c r="AF1072" s="325"/>
      <c r="AG1072" s="325"/>
      <c r="AH1072" s="325"/>
      <c r="AJ1072" s="286"/>
      <c r="AK1072" s="213"/>
      <c r="AL1072" s="325"/>
      <c r="AM1072" s="325"/>
      <c r="AN1072" s="325"/>
      <c r="AO1072" s="325"/>
      <c r="AP1072" s="229"/>
      <c r="AQ1072" s="589"/>
      <c r="AR1072" s="207"/>
      <c r="AS1072" s="207"/>
      <c r="AT1072" s="207"/>
      <c r="AU1072" s="207"/>
      <c r="AV1072" s="207"/>
      <c r="AW1072" s="207"/>
      <c r="AX1072" s="207"/>
      <c r="AY1072" s="207"/>
      <c r="AZ1072" s="207"/>
      <c r="BA1072" s="207"/>
      <c r="BB1072" s="207"/>
      <c r="BC1072" s="207"/>
      <c r="BD1072" s="207"/>
      <c r="BE1072" s="207"/>
      <c r="BF1072" s="207"/>
      <c r="BG1072" s="300"/>
      <c r="BH1072" s="300"/>
      <c r="BI1072" s="299"/>
      <c r="BJ1072" s="246"/>
      <c r="BK1072" s="255"/>
      <c r="BL1072" s="213"/>
      <c r="BM1072" s="213"/>
      <c r="BN1072" s="322"/>
      <c r="BO1072" s="321"/>
      <c r="BY1072" s="254"/>
      <c r="DN1072" s="284"/>
      <c r="DO1072" s="283"/>
      <c r="DP1072" s="278"/>
      <c r="DQ1072" s="282"/>
      <c r="DR1072" s="281"/>
      <c r="DS1072" s="280"/>
      <c r="DT1072" s="279"/>
      <c r="DU1072" s="278"/>
      <c r="DV1072" s="194"/>
    </row>
    <row r="1073" spans="1:127" ht="18.75">
      <c r="A1073" s="322"/>
      <c r="B1073" s="226" t="s">
        <v>8661</v>
      </c>
      <c r="C1073" s="226" t="s">
        <v>8660</v>
      </c>
      <c r="D1073" s="225" t="s">
        <v>8659</v>
      </c>
      <c r="E1073" s="224" t="str">
        <f t="shared" si="87"/>
        <v>738326</v>
      </c>
      <c r="F1073" s="322" t="s">
        <v>6068</v>
      </c>
      <c r="G1073" s="220" t="s">
        <v>8658</v>
      </c>
      <c r="H1073" s="223" t="s">
        <v>8657</v>
      </c>
      <c r="I1073" s="223"/>
      <c r="J1073" s="225">
        <v>1</v>
      </c>
      <c r="K1073" s="329">
        <v>14000</v>
      </c>
      <c r="L1073" s="232">
        <f t="shared" si="86"/>
        <v>15400.000000000002</v>
      </c>
      <c r="M1073" s="351" t="s">
        <v>1434</v>
      </c>
      <c r="N1073" s="229"/>
      <c r="O1073" s="229"/>
      <c r="P1073" s="245"/>
      <c r="Q1073" s="312"/>
      <c r="R1073" s="382"/>
      <c r="S1073" s="242"/>
      <c r="T1073" s="219"/>
      <c r="U1073" s="303"/>
      <c r="V1073" s="303"/>
      <c r="W1073" s="303"/>
      <c r="X1073" s="303"/>
      <c r="Y1073" s="219"/>
      <c r="Z1073" s="303"/>
      <c r="AA1073" s="303"/>
      <c r="AB1073" s="303"/>
      <c r="AC1073" s="303"/>
      <c r="AD1073" s="325"/>
      <c r="AE1073" s="325"/>
      <c r="AF1073" s="325"/>
      <c r="AG1073" s="325"/>
      <c r="AH1073" s="325"/>
      <c r="AJ1073" s="286"/>
      <c r="AK1073" s="213"/>
      <c r="AL1073" s="325"/>
      <c r="AM1073" s="325"/>
      <c r="AN1073" s="325"/>
      <c r="AO1073" s="325"/>
      <c r="AP1073" s="229"/>
      <c r="AQ1073" s="589"/>
      <c r="AR1073" s="207"/>
      <c r="AS1073" s="207"/>
      <c r="AT1073" s="207"/>
      <c r="AU1073" s="207"/>
      <c r="AV1073" s="207"/>
      <c r="AW1073" s="207"/>
      <c r="AX1073" s="207"/>
      <c r="AY1073" s="207"/>
      <c r="AZ1073" s="207"/>
      <c r="BA1073" s="207"/>
      <c r="BB1073" s="207"/>
      <c r="BC1073" s="207"/>
      <c r="BD1073" s="207"/>
      <c r="BE1073" s="207"/>
      <c r="BF1073" s="207"/>
      <c r="BG1073" s="300"/>
      <c r="BH1073" s="300"/>
      <c r="BI1073" s="299"/>
      <c r="BJ1073" s="246"/>
      <c r="BK1073" s="255"/>
      <c r="BL1073" s="213"/>
      <c r="BM1073" s="213"/>
      <c r="BN1073" s="322"/>
      <c r="BO1073" s="321"/>
      <c r="BY1073" s="254"/>
      <c r="DN1073" s="284"/>
      <c r="DO1073" s="283"/>
      <c r="DP1073" s="278"/>
      <c r="DQ1073" s="282"/>
      <c r="DR1073" s="281"/>
      <c r="DS1073" s="280"/>
      <c r="DT1073" s="279"/>
      <c r="DU1073" s="278"/>
      <c r="DV1073" s="194"/>
    </row>
    <row r="1074" spans="1:127" ht="18.75">
      <c r="A1074" s="322"/>
      <c r="B1074" s="226" t="s">
        <v>8656</v>
      </c>
      <c r="C1074" s="226" t="s">
        <v>8655</v>
      </c>
      <c r="D1074" s="225" t="s">
        <v>8654</v>
      </c>
      <c r="E1074" s="224" t="str">
        <f t="shared" si="87"/>
        <v>738333</v>
      </c>
      <c r="F1074" s="322" t="s">
        <v>6068</v>
      </c>
      <c r="G1074" s="220" t="s">
        <v>8653</v>
      </c>
      <c r="H1074" s="223" t="s">
        <v>8652</v>
      </c>
      <c r="I1074" s="223"/>
      <c r="J1074" s="225">
        <v>1</v>
      </c>
      <c r="K1074" s="329">
        <v>14000</v>
      </c>
      <c r="L1074" s="232">
        <f t="shared" si="86"/>
        <v>15400.000000000002</v>
      </c>
      <c r="M1074" s="351" t="s">
        <v>1434</v>
      </c>
      <c r="N1074" s="229"/>
      <c r="O1074" s="229"/>
      <c r="P1074" s="245"/>
      <c r="Q1074" s="312"/>
      <c r="R1074" s="382"/>
      <c r="S1074" s="242"/>
      <c r="T1074" s="219"/>
      <c r="U1074" s="303"/>
      <c r="V1074" s="303"/>
      <c r="W1074" s="303"/>
      <c r="X1074" s="303"/>
      <c r="Y1074" s="219"/>
      <c r="Z1074" s="303"/>
      <c r="AA1074" s="303"/>
      <c r="AB1074" s="303"/>
      <c r="AC1074" s="303"/>
      <c r="AD1074" s="325"/>
      <c r="AE1074" s="325"/>
      <c r="AF1074" s="325"/>
      <c r="AG1074" s="325"/>
      <c r="AH1074" s="325"/>
      <c r="AJ1074" s="286"/>
      <c r="AK1074" s="213"/>
      <c r="AL1074" s="325"/>
      <c r="AM1074" s="325"/>
      <c r="AN1074" s="325"/>
      <c r="AO1074" s="325"/>
      <c r="AP1074" s="229"/>
      <c r="AQ1074" s="589"/>
      <c r="AR1074" s="207"/>
      <c r="AS1074" s="207"/>
      <c r="AT1074" s="207"/>
      <c r="AU1074" s="207"/>
      <c r="AV1074" s="207"/>
      <c r="AW1074" s="207"/>
      <c r="AX1074" s="207"/>
      <c r="AY1074" s="207"/>
      <c r="AZ1074" s="207"/>
      <c r="BA1074" s="207"/>
      <c r="BB1074" s="207"/>
      <c r="BC1074" s="207"/>
      <c r="BD1074" s="207"/>
      <c r="BE1074" s="207"/>
      <c r="BF1074" s="207"/>
      <c r="BG1074" s="300"/>
      <c r="BH1074" s="300"/>
      <c r="BI1074" s="299"/>
      <c r="BJ1074" s="246"/>
      <c r="BK1074" s="255"/>
      <c r="BL1074" s="213"/>
      <c r="BM1074" s="213"/>
      <c r="BN1074" s="322"/>
      <c r="BO1074" s="321"/>
      <c r="BY1074" s="254"/>
      <c r="DN1074" s="284"/>
      <c r="DO1074" s="283"/>
      <c r="DP1074" s="278"/>
      <c r="DQ1074" s="282"/>
      <c r="DR1074" s="281"/>
      <c r="DS1074" s="280"/>
      <c r="DT1074" s="279"/>
      <c r="DU1074" s="278"/>
      <c r="DV1074" s="194"/>
    </row>
    <row r="1075" spans="1:127" ht="18.75">
      <c r="A1075" s="322"/>
      <c r="B1075" s="226" t="s">
        <v>8651</v>
      </c>
      <c r="C1075" s="226" t="s">
        <v>8650</v>
      </c>
      <c r="D1075" s="225" t="s">
        <v>8649</v>
      </c>
      <c r="E1075" s="224" t="str">
        <f t="shared" si="87"/>
        <v>738340</v>
      </c>
      <c r="F1075" s="322" t="s">
        <v>6068</v>
      </c>
      <c r="G1075" s="220" t="s">
        <v>8648</v>
      </c>
      <c r="H1075" s="223" t="s">
        <v>8647</v>
      </c>
      <c r="I1075" s="223"/>
      <c r="J1075" s="225">
        <v>1</v>
      </c>
      <c r="K1075" s="329">
        <v>14000</v>
      </c>
      <c r="L1075" s="232">
        <f t="shared" si="86"/>
        <v>15400.000000000002</v>
      </c>
      <c r="M1075" s="351" t="s">
        <v>1434</v>
      </c>
      <c r="N1075" s="229"/>
      <c r="O1075" s="229"/>
      <c r="P1075" s="245"/>
      <c r="Q1075" s="312"/>
      <c r="R1075" s="382"/>
      <c r="S1075" s="242"/>
      <c r="T1075" s="219"/>
      <c r="U1075" s="303"/>
      <c r="V1075" s="303"/>
      <c r="W1075" s="303"/>
      <c r="X1075" s="303"/>
      <c r="Y1075" s="219"/>
      <c r="Z1075" s="303"/>
      <c r="AA1075" s="303"/>
      <c r="AB1075" s="303"/>
      <c r="AC1075" s="303"/>
      <c r="AD1075" s="325"/>
      <c r="AE1075" s="325"/>
      <c r="AF1075" s="325"/>
      <c r="AG1075" s="325"/>
      <c r="AH1075" s="325"/>
      <c r="AJ1075" s="286"/>
      <c r="AK1075" s="213"/>
      <c r="AL1075" s="325"/>
      <c r="AM1075" s="325"/>
      <c r="AN1075" s="325"/>
      <c r="AO1075" s="325"/>
      <c r="AP1075" s="229"/>
      <c r="AQ1075" s="589"/>
      <c r="AR1075" s="207"/>
      <c r="AS1075" s="207"/>
      <c r="AT1075" s="207"/>
      <c r="AU1075" s="207"/>
      <c r="AV1075" s="207"/>
      <c r="AW1075" s="207"/>
      <c r="AX1075" s="207"/>
      <c r="AY1075" s="207"/>
      <c r="AZ1075" s="207"/>
      <c r="BA1075" s="207"/>
      <c r="BB1075" s="207"/>
      <c r="BC1075" s="207"/>
      <c r="BD1075" s="207"/>
      <c r="BE1075" s="207"/>
      <c r="BF1075" s="207"/>
      <c r="BG1075" s="300"/>
      <c r="BH1075" s="300"/>
      <c r="BI1075" s="299"/>
      <c r="BJ1075" s="246"/>
      <c r="BK1075" s="255"/>
      <c r="BL1075" s="213"/>
      <c r="BM1075" s="213"/>
      <c r="BN1075" s="322"/>
      <c r="BO1075" s="321"/>
      <c r="BY1075" s="254"/>
      <c r="DN1075" s="284"/>
      <c r="DO1075" s="283"/>
      <c r="DP1075" s="278"/>
      <c r="DQ1075" s="282"/>
      <c r="DR1075" s="281"/>
      <c r="DS1075" s="280"/>
      <c r="DT1075" s="279"/>
      <c r="DU1075" s="278"/>
      <c r="DV1075" s="194"/>
    </row>
    <row r="1076" spans="1:127" ht="18.75">
      <c r="A1076" s="322"/>
      <c r="B1076" s="226" t="s">
        <v>8646</v>
      </c>
      <c r="C1076" s="226" t="s">
        <v>8645</v>
      </c>
      <c r="D1076" s="225" t="s">
        <v>8644</v>
      </c>
      <c r="E1076" s="224" t="str">
        <f t="shared" si="87"/>
        <v>738357</v>
      </c>
      <c r="F1076" s="322" t="s">
        <v>6068</v>
      </c>
      <c r="G1076" s="220" t="s">
        <v>8643</v>
      </c>
      <c r="H1076" s="223" t="s">
        <v>8642</v>
      </c>
      <c r="I1076" s="223"/>
      <c r="J1076" s="225">
        <v>1</v>
      </c>
      <c r="K1076" s="329">
        <v>14000</v>
      </c>
      <c r="L1076" s="232">
        <f t="shared" si="86"/>
        <v>15400.000000000002</v>
      </c>
      <c r="M1076" s="351" t="s">
        <v>1434</v>
      </c>
      <c r="N1076" s="229"/>
      <c r="O1076" s="229"/>
      <c r="P1076" s="245"/>
      <c r="Q1076" s="312"/>
      <c r="R1076" s="382"/>
      <c r="S1076" s="242"/>
      <c r="T1076" s="219"/>
      <c r="U1076" s="303"/>
      <c r="V1076" s="303"/>
      <c r="W1076" s="303"/>
      <c r="X1076" s="303"/>
      <c r="Y1076" s="219"/>
      <c r="Z1076" s="303"/>
      <c r="AA1076" s="303"/>
      <c r="AB1076" s="303"/>
      <c r="AC1076" s="303"/>
      <c r="AD1076" s="325"/>
      <c r="AE1076" s="325"/>
      <c r="AF1076" s="325"/>
      <c r="AG1076" s="325"/>
      <c r="AH1076" s="325"/>
      <c r="AJ1076" s="286"/>
      <c r="AK1076" s="213"/>
      <c r="AL1076" s="325"/>
      <c r="AM1076" s="325"/>
      <c r="AN1076" s="325"/>
      <c r="AO1076" s="325"/>
      <c r="AP1076" s="229"/>
      <c r="AQ1076" s="589"/>
      <c r="AR1076" s="207"/>
      <c r="AS1076" s="207"/>
      <c r="AT1076" s="207"/>
      <c r="AU1076" s="207"/>
      <c r="AV1076" s="207"/>
      <c r="AW1076" s="207"/>
      <c r="AX1076" s="207"/>
      <c r="AY1076" s="207"/>
      <c r="AZ1076" s="207"/>
      <c r="BA1076" s="207"/>
      <c r="BB1076" s="207"/>
      <c r="BC1076" s="207"/>
      <c r="BD1076" s="207"/>
      <c r="BE1076" s="207"/>
      <c r="BF1076" s="207"/>
      <c r="BG1076" s="300"/>
      <c r="BH1076" s="300"/>
      <c r="BI1076" s="299"/>
      <c r="BJ1076" s="246"/>
      <c r="BK1076" s="255"/>
      <c r="BL1076" s="213"/>
      <c r="BM1076" s="213"/>
      <c r="BN1076" s="322"/>
      <c r="BO1076" s="321"/>
      <c r="BY1076" s="254"/>
      <c r="DN1076" s="284"/>
      <c r="DO1076" s="283"/>
      <c r="DP1076" s="278"/>
      <c r="DQ1076" s="282"/>
      <c r="DR1076" s="281"/>
      <c r="DS1076" s="280"/>
      <c r="DT1076" s="279"/>
      <c r="DU1076" s="278"/>
      <c r="DV1076" s="194"/>
    </row>
    <row r="1077" spans="1:127" ht="18.75">
      <c r="A1077" s="322"/>
      <c r="B1077" s="226" t="s">
        <v>8641</v>
      </c>
      <c r="C1077" s="226" t="s">
        <v>8640</v>
      </c>
      <c r="D1077" s="225" t="s">
        <v>8639</v>
      </c>
      <c r="E1077" s="224" t="str">
        <f t="shared" si="87"/>
        <v>738364</v>
      </c>
      <c r="F1077" s="322" t="s">
        <v>6068</v>
      </c>
      <c r="G1077" s="220" t="s">
        <v>8638</v>
      </c>
      <c r="H1077" s="223" t="s">
        <v>8637</v>
      </c>
      <c r="I1077" s="223"/>
      <c r="J1077" s="225">
        <v>1</v>
      </c>
      <c r="K1077" s="329">
        <v>14000</v>
      </c>
      <c r="L1077" s="232">
        <f t="shared" si="86"/>
        <v>15400.000000000002</v>
      </c>
      <c r="M1077" s="351" t="s">
        <v>1434</v>
      </c>
      <c r="N1077" s="229"/>
      <c r="O1077" s="229"/>
      <c r="P1077" s="245"/>
      <c r="Q1077" s="312"/>
      <c r="R1077" s="382"/>
      <c r="S1077" s="242"/>
      <c r="T1077" s="219"/>
      <c r="U1077" s="303"/>
      <c r="V1077" s="303"/>
      <c r="W1077" s="303"/>
      <c r="X1077" s="303"/>
      <c r="Y1077" s="219"/>
      <c r="Z1077" s="303"/>
      <c r="AA1077" s="303"/>
      <c r="AB1077" s="303"/>
      <c r="AC1077" s="303"/>
      <c r="AD1077" s="325"/>
      <c r="AE1077" s="325"/>
      <c r="AF1077" s="325"/>
      <c r="AG1077" s="325"/>
      <c r="AH1077" s="325"/>
      <c r="AJ1077" s="286"/>
      <c r="AK1077" s="213"/>
      <c r="AL1077" s="325"/>
      <c r="AM1077" s="325"/>
      <c r="AN1077" s="325"/>
      <c r="AO1077" s="325"/>
      <c r="AP1077" s="229"/>
      <c r="AQ1077" s="589"/>
      <c r="AR1077" s="207"/>
      <c r="AS1077" s="207"/>
      <c r="AT1077" s="207"/>
      <c r="AU1077" s="207"/>
      <c r="AV1077" s="207"/>
      <c r="AW1077" s="207"/>
      <c r="AX1077" s="207"/>
      <c r="AY1077" s="207"/>
      <c r="AZ1077" s="207"/>
      <c r="BA1077" s="207"/>
      <c r="BB1077" s="207"/>
      <c r="BC1077" s="207"/>
      <c r="BD1077" s="207"/>
      <c r="BE1077" s="207"/>
      <c r="BF1077" s="207"/>
      <c r="BG1077" s="300"/>
      <c r="BH1077" s="300"/>
      <c r="BI1077" s="299"/>
      <c r="BJ1077" s="246"/>
      <c r="BK1077" s="255"/>
      <c r="BL1077" s="213"/>
      <c r="BM1077" s="213"/>
      <c r="BN1077" s="322"/>
      <c r="BO1077" s="321"/>
      <c r="BY1077" s="254"/>
      <c r="DN1077" s="284"/>
      <c r="DO1077" s="283"/>
      <c r="DP1077" s="278"/>
      <c r="DQ1077" s="282"/>
      <c r="DR1077" s="281"/>
      <c r="DS1077" s="280"/>
      <c r="DT1077" s="279"/>
      <c r="DU1077" s="278"/>
      <c r="DV1077" s="194"/>
    </row>
    <row r="1078" spans="1:127" ht="25.5">
      <c r="A1078" s="322"/>
      <c r="B1078" s="226" t="s">
        <v>8636</v>
      </c>
      <c r="C1078" s="226" t="s">
        <v>8635</v>
      </c>
      <c r="D1078" s="225" t="s">
        <v>8634</v>
      </c>
      <c r="E1078" s="224" t="str">
        <f t="shared" si="87"/>
        <v>738371</v>
      </c>
      <c r="F1078" s="322" t="s">
        <v>6068</v>
      </c>
      <c r="G1078" s="448" t="s">
        <v>8633</v>
      </c>
      <c r="H1078" s="223" t="s">
        <v>8616</v>
      </c>
      <c r="I1078" s="223"/>
      <c r="J1078" s="225">
        <v>1</v>
      </c>
      <c r="K1078" s="329">
        <v>14000</v>
      </c>
      <c r="L1078" s="232">
        <f t="shared" si="86"/>
        <v>15400.000000000002</v>
      </c>
      <c r="M1078" s="351" t="s">
        <v>1434</v>
      </c>
      <c r="N1078" s="229"/>
      <c r="O1078" s="229"/>
      <c r="P1078" s="245"/>
      <c r="Q1078" s="312"/>
      <c r="R1078" s="382"/>
      <c r="S1078" s="242"/>
      <c r="T1078" s="219"/>
      <c r="U1078" s="303"/>
      <c r="V1078" s="303"/>
      <c r="W1078" s="303"/>
      <c r="X1078" s="303"/>
      <c r="Y1078" s="219"/>
      <c r="Z1078" s="303"/>
      <c r="AA1078" s="303"/>
      <c r="AB1078" s="303"/>
      <c r="AC1078" s="303"/>
      <c r="AD1078" s="325"/>
      <c r="AE1078" s="325"/>
      <c r="AF1078" s="325"/>
      <c r="AG1078" s="325"/>
      <c r="AH1078" s="325"/>
      <c r="AJ1078" s="286"/>
      <c r="AK1078" s="213"/>
      <c r="AL1078" s="325"/>
      <c r="AM1078" s="325"/>
      <c r="AN1078" s="325"/>
      <c r="AO1078" s="325"/>
      <c r="AP1078" s="229"/>
      <c r="AQ1078" s="589"/>
      <c r="AR1078" s="207"/>
      <c r="AS1078" s="207"/>
      <c r="AT1078" s="207"/>
      <c r="AU1078" s="207"/>
      <c r="AV1078" s="207"/>
      <c r="AW1078" s="207"/>
      <c r="AX1078" s="207"/>
      <c r="AY1078" s="207"/>
      <c r="AZ1078" s="207"/>
      <c r="BA1078" s="207"/>
      <c r="BB1078" s="207"/>
      <c r="BC1078" s="207"/>
      <c r="BD1078" s="207"/>
      <c r="BE1078" s="207"/>
      <c r="BF1078" s="207"/>
      <c r="BG1078" s="300"/>
      <c r="BH1078" s="300"/>
      <c r="BI1078" s="299"/>
      <c r="BJ1078" s="246"/>
      <c r="BK1078" s="255"/>
      <c r="BL1078" s="213"/>
      <c r="BM1078" s="213"/>
      <c r="BN1078" s="322"/>
      <c r="BO1078" s="321"/>
      <c r="BY1078" s="254"/>
      <c r="DN1078" s="284"/>
      <c r="DO1078" s="283"/>
      <c r="DP1078" s="278"/>
      <c r="DQ1078" s="282"/>
      <c r="DR1078" s="281"/>
      <c r="DS1078" s="280"/>
      <c r="DT1078" s="279"/>
      <c r="DU1078" s="278"/>
      <c r="DV1078" s="194"/>
    </row>
    <row r="1079" spans="1:127" ht="25.5">
      <c r="A1079" s="322"/>
      <c r="B1079" s="226" t="s">
        <v>8632</v>
      </c>
      <c r="C1079" s="226" t="s">
        <v>8631</v>
      </c>
      <c r="D1079" s="225" t="s">
        <v>8630</v>
      </c>
      <c r="E1079" s="224" t="str">
        <f t="shared" ref="E1079:E1082" si="88">MID(D1079,9,10)</f>
        <v>738388</v>
      </c>
      <c r="F1079" s="322" t="s">
        <v>6068</v>
      </c>
      <c r="G1079" s="448" t="s">
        <v>8629</v>
      </c>
      <c r="H1079" s="223" t="s">
        <v>8595</v>
      </c>
      <c r="I1079" s="223"/>
      <c r="J1079" s="225">
        <v>1</v>
      </c>
      <c r="K1079" s="329">
        <v>14000</v>
      </c>
      <c r="L1079" s="232">
        <f t="shared" si="86"/>
        <v>15400.000000000002</v>
      </c>
      <c r="M1079" s="351" t="s">
        <v>1434</v>
      </c>
      <c r="N1079" s="229"/>
      <c r="O1079" s="229"/>
      <c r="P1079" s="245"/>
      <c r="Q1079" s="312"/>
      <c r="R1079" s="382"/>
      <c r="S1079" s="242"/>
      <c r="T1079" s="219"/>
      <c r="U1079" s="303"/>
      <c r="V1079" s="303"/>
      <c r="W1079" s="303"/>
      <c r="X1079" s="303"/>
      <c r="Y1079" s="219"/>
      <c r="Z1079" s="303"/>
      <c r="AA1079" s="303"/>
      <c r="AB1079" s="303"/>
      <c r="AC1079" s="303"/>
      <c r="AD1079" s="325"/>
      <c r="AE1079" s="325"/>
      <c r="AF1079" s="325"/>
      <c r="AG1079" s="325"/>
      <c r="AH1079" s="325"/>
      <c r="AJ1079" s="286"/>
      <c r="AK1079" s="213"/>
      <c r="AL1079" s="325"/>
      <c r="AM1079" s="325"/>
      <c r="AN1079" s="325"/>
      <c r="AO1079" s="325"/>
      <c r="AP1079" s="229"/>
      <c r="AQ1079" s="589"/>
      <c r="AR1079" s="207"/>
      <c r="AS1079" s="207"/>
      <c r="AT1079" s="207"/>
      <c r="AU1079" s="207"/>
      <c r="AV1079" s="207"/>
      <c r="AW1079" s="207"/>
      <c r="AX1079" s="207"/>
      <c r="AY1079" s="207"/>
      <c r="AZ1079" s="207"/>
      <c r="BA1079" s="207"/>
      <c r="BB1079" s="207"/>
      <c r="BC1079" s="207"/>
      <c r="BD1079" s="207"/>
      <c r="BE1079" s="207"/>
      <c r="BF1079" s="207"/>
      <c r="BG1079" s="300"/>
      <c r="BH1079" s="300"/>
      <c r="BI1079" s="299"/>
      <c r="BJ1079" s="246"/>
      <c r="BK1079" s="255"/>
      <c r="BL1079" s="213"/>
      <c r="BM1079" s="213"/>
      <c r="BN1079" s="322"/>
      <c r="BO1079" s="321"/>
      <c r="BY1079" s="254"/>
      <c r="DN1079" s="284"/>
      <c r="DO1079" s="283"/>
      <c r="DP1079" s="278"/>
      <c r="DQ1079" s="282"/>
      <c r="DR1079" s="281"/>
      <c r="DS1079" s="280"/>
      <c r="DT1079" s="279"/>
      <c r="DU1079" s="278"/>
      <c r="DV1079" s="194"/>
    </row>
    <row r="1080" spans="1:127" ht="25.5">
      <c r="A1080" s="322"/>
      <c r="B1080" s="226" t="s">
        <v>8628</v>
      </c>
      <c r="C1080" s="226" t="s">
        <v>8627</v>
      </c>
      <c r="D1080" s="225" t="s">
        <v>8626</v>
      </c>
      <c r="E1080" s="224" t="str">
        <f t="shared" si="88"/>
        <v>738395</v>
      </c>
      <c r="F1080" s="322" t="s">
        <v>6068</v>
      </c>
      <c r="G1080" s="448" t="s">
        <v>8625</v>
      </c>
      <c r="H1080" s="223" t="s">
        <v>8616</v>
      </c>
      <c r="I1080" s="223"/>
      <c r="J1080" s="225">
        <v>1</v>
      </c>
      <c r="K1080" s="329">
        <v>14000</v>
      </c>
      <c r="L1080" s="232">
        <f t="shared" si="86"/>
        <v>15400.000000000002</v>
      </c>
      <c r="M1080" s="351" t="s">
        <v>1434</v>
      </c>
      <c r="N1080" s="229"/>
      <c r="O1080" s="229"/>
      <c r="P1080" s="245"/>
      <c r="Q1080" s="312"/>
      <c r="R1080" s="382"/>
      <c r="S1080" s="242"/>
      <c r="T1080" s="219"/>
      <c r="U1080" s="303"/>
      <c r="V1080" s="303"/>
      <c r="W1080" s="303"/>
      <c r="X1080" s="303"/>
      <c r="Y1080" s="219"/>
      <c r="Z1080" s="303"/>
      <c r="AA1080" s="303"/>
      <c r="AB1080" s="303"/>
      <c r="AC1080" s="303"/>
      <c r="AD1080" s="325"/>
      <c r="AE1080" s="325"/>
      <c r="AF1080" s="325"/>
      <c r="AG1080" s="325"/>
      <c r="AH1080" s="325"/>
      <c r="AJ1080" s="286"/>
      <c r="AK1080" s="213"/>
      <c r="AL1080" s="325"/>
      <c r="AM1080" s="325"/>
      <c r="AN1080" s="325"/>
      <c r="AO1080" s="325"/>
      <c r="AP1080" s="229"/>
      <c r="AQ1080" s="589"/>
      <c r="AR1080" s="207"/>
      <c r="AS1080" s="207"/>
      <c r="AT1080" s="207"/>
      <c r="AU1080" s="207"/>
      <c r="AV1080" s="207"/>
      <c r="AW1080" s="207"/>
      <c r="AX1080" s="207"/>
      <c r="AY1080" s="207"/>
      <c r="AZ1080" s="207"/>
      <c r="BA1080" s="207"/>
      <c r="BB1080" s="207"/>
      <c r="BC1080" s="207"/>
      <c r="BD1080" s="207"/>
      <c r="BE1080" s="207"/>
      <c r="BF1080" s="207"/>
      <c r="BG1080" s="300"/>
      <c r="BH1080" s="300"/>
      <c r="BI1080" s="299"/>
      <c r="BJ1080" s="246"/>
      <c r="BK1080" s="255"/>
      <c r="BL1080" s="213"/>
      <c r="BM1080" s="213"/>
      <c r="BN1080" s="322"/>
      <c r="BO1080" s="321"/>
      <c r="BY1080" s="254"/>
      <c r="DN1080" s="284"/>
      <c r="DO1080" s="283"/>
      <c r="DP1080" s="278"/>
      <c r="DQ1080" s="282"/>
      <c r="DR1080" s="281"/>
      <c r="DS1080" s="280"/>
      <c r="DT1080" s="279"/>
      <c r="DU1080" s="278"/>
      <c r="DV1080" s="194"/>
    </row>
    <row r="1081" spans="1:127" ht="25.5">
      <c r="A1081" s="322"/>
      <c r="B1081" s="226" t="s">
        <v>8624</v>
      </c>
      <c r="C1081" s="226" t="s">
        <v>8623</v>
      </c>
      <c r="D1081" s="225" t="s">
        <v>8622</v>
      </c>
      <c r="E1081" s="224" t="str">
        <f t="shared" si="88"/>
        <v>738401</v>
      </c>
      <c r="F1081" s="322" t="s">
        <v>6174</v>
      </c>
      <c r="G1081" s="448" t="s">
        <v>8621</v>
      </c>
      <c r="H1081" s="223" t="s">
        <v>8616</v>
      </c>
      <c r="I1081" s="223"/>
      <c r="J1081" s="225">
        <v>1</v>
      </c>
      <c r="K1081" s="329">
        <v>14000</v>
      </c>
      <c r="L1081" s="232">
        <f t="shared" si="86"/>
        <v>15400.000000000002</v>
      </c>
      <c r="M1081" s="351" t="s">
        <v>1434</v>
      </c>
      <c r="N1081" s="229"/>
      <c r="O1081" s="229"/>
      <c r="P1081" s="245"/>
      <c r="Q1081" s="312"/>
      <c r="R1081" s="382"/>
      <c r="S1081" s="242"/>
      <c r="T1081" s="219"/>
      <c r="U1081" s="303"/>
      <c r="V1081" s="303"/>
      <c r="W1081" s="303"/>
      <c r="X1081" s="303"/>
      <c r="Y1081" s="219"/>
      <c r="Z1081" s="303"/>
      <c r="AA1081" s="303"/>
      <c r="AB1081" s="303"/>
      <c r="AC1081" s="303"/>
      <c r="AD1081" s="325"/>
      <c r="AE1081" s="325"/>
      <c r="AF1081" s="325"/>
      <c r="AG1081" s="325"/>
      <c r="AH1081" s="325"/>
      <c r="AJ1081" s="286"/>
      <c r="AK1081" s="213"/>
      <c r="AL1081" s="325"/>
      <c r="AM1081" s="325"/>
      <c r="AN1081" s="325"/>
      <c r="AO1081" s="325"/>
      <c r="AP1081" s="229"/>
      <c r="AQ1081" s="589"/>
      <c r="AR1081" s="207"/>
      <c r="AS1081" s="207"/>
      <c r="AT1081" s="207"/>
      <c r="AU1081" s="207"/>
      <c r="AV1081" s="207"/>
      <c r="AW1081" s="207"/>
      <c r="AX1081" s="207"/>
      <c r="AY1081" s="207"/>
      <c r="AZ1081" s="207"/>
      <c r="BA1081" s="207"/>
      <c r="BB1081" s="207"/>
      <c r="BC1081" s="207"/>
      <c r="BD1081" s="207"/>
      <c r="BE1081" s="207"/>
      <c r="BF1081" s="207"/>
      <c r="BG1081" s="300"/>
      <c r="BH1081" s="300"/>
      <c r="BI1081" s="299"/>
      <c r="BJ1081" s="246"/>
      <c r="BK1081" s="255"/>
      <c r="BL1081" s="213"/>
      <c r="BM1081" s="213"/>
      <c r="BN1081" s="322"/>
      <c r="BO1081" s="321"/>
      <c r="BY1081" s="254"/>
      <c r="DN1081" s="284"/>
      <c r="DO1081" s="283"/>
      <c r="DP1081" s="278"/>
      <c r="DQ1081" s="282"/>
      <c r="DR1081" s="281"/>
      <c r="DS1081" s="280"/>
      <c r="DT1081" s="279"/>
      <c r="DU1081" s="278"/>
      <c r="DV1081" s="194"/>
    </row>
    <row r="1082" spans="1:127" ht="25.5">
      <c r="A1082" s="322"/>
      <c r="B1082" s="226" t="s">
        <v>8620</v>
      </c>
      <c r="C1082" s="226" t="s">
        <v>8619</v>
      </c>
      <c r="D1082" s="225" t="s">
        <v>8618</v>
      </c>
      <c r="E1082" s="224" t="str">
        <f t="shared" si="88"/>
        <v>738418</v>
      </c>
      <c r="F1082" s="322" t="s">
        <v>6174</v>
      </c>
      <c r="G1082" s="448" t="s">
        <v>8617</v>
      </c>
      <c r="H1082" s="223" t="s">
        <v>8616</v>
      </c>
      <c r="I1082" s="223"/>
      <c r="J1082" s="225">
        <v>1</v>
      </c>
      <c r="K1082" s="329">
        <v>14000</v>
      </c>
      <c r="L1082" s="232">
        <f t="shared" si="86"/>
        <v>15400.000000000002</v>
      </c>
      <c r="M1082" s="351" t="s">
        <v>1434</v>
      </c>
      <c r="N1082" s="229"/>
      <c r="O1082" s="229"/>
      <c r="P1082" s="245"/>
      <c r="Q1082" s="312"/>
      <c r="R1082" s="382"/>
      <c r="S1082" s="242"/>
      <c r="T1082" s="219"/>
      <c r="U1082" s="303"/>
      <c r="V1082" s="303"/>
      <c r="W1082" s="303"/>
      <c r="X1082" s="303"/>
      <c r="Y1082" s="219"/>
      <c r="Z1082" s="303"/>
      <c r="AA1082" s="303"/>
      <c r="AB1082" s="303"/>
      <c r="AC1082" s="303"/>
      <c r="AD1082" s="325"/>
      <c r="AE1082" s="325"/>
      <c r="AF1082" s="325"/>
      <c r="AG1082" s="325"/>
      <c r="AH1082" s="325"/>
      <c r="AJ1082" s="286"/>
      <c r="AK1082" s="213"/>
      <c r="AL1082" s="325"/>
      <c r="AM1082" s="325"/>
      <c r="AN1082" s="325"/>
      <c r="AO1082" s="325"/>
      <c r="AP1082" s="229"/>
      <c r="AQ1082" s="589"/>
      <c r="AR1082" s="207"/>
      <c r="AS1082" s="207"/>
      <c r="AT1082" s="207"/>
      <c r="AU1082" s="207"/>
      <c r="AV1082" s="207"/>
      <c r="AW1082" s="207"/>
      <c r="AX1082" s="207"/>
      <c r="AY1082" s="207"/>
      <c r="AZ1082" s="207"/>
      <c r="BA1082" s="207"/>
      <c r="BB1082" s="207"/>
      <c r="BC1082" s="207"/>
      <c r="BD1082" s="207"/>
      <c r="BE1082" s="207"/>
      <c r="BF1082" s="207"/>
      <c r="BG1082" s="300"/>
      <c r="BH1082" s="300"/>
      <c r="BI1082" s="299"/>
      <c r="BJ1082" s="246"/>
      <c r="BK1082" s="255"/>
      <c r="BL1082" s="213"/>
      <c r="BM1082" s="213"/>
      <c r="BN1082" s="322"/>
      <c r="BO1082" s="321"/>
      <c r="BY1082" s="254"/>
      <c r="DN1082" s="284"/>
      <c r="DO1082" s="283"/>
      <c r="DP1082" s="278"/>
      <c r="DQ1082" s="282"/>
      <c r="DR1082" s="281"/>
      <c r="DS1082" s="280"/>
      <c r="DT1082" s="279"/>
      <c r="DU1082" s="278"/>
      <c r="DV1082" s="194"/>
    </row>
    <row r="1083" spans="1:127" ht="18.75">
      <c r="A1083" s="433" t="s">
        <v>6249</v>
      </c>
      <c r="B1083" s="432" t="s">
        <v>8615</v>
      </c>
      <c r="C1083" s="431" t="s">
        <v>8614</v>
      </c>
      <c r="D1083" s="430" t="s">
        <v>8613</v>
      </c>
      <c r="E1083" s="429" t="str">
        <f>MID(D1083,8,10)</f>
        <v>440925</v>
      </c>
      <c r="F1083" s="433" t="s">
        <v>6250</v>
      </c>
      <c r="G1083" s="428" t="s">
        <v>8612</v>
      </c>
      <c r="H1083" s="223" t="s">
        <v>8611</v>
      </c>
      <c r="I1083" s="219" t="s">
        <v>2956</v>
      </c>
      <c r="J1083" s="222">
        <v>1</v>
      </c>
      <c r="K1083" s="212">
        <v>14000</v>
      </c>
      <c r="L1083" s="232">
        <f t="shared" si="86"/>
        <v>15400.000000000002</v>
      </c>
      <c r="M1083" s="262" t="s">
        <v>1671</v>
      </c>
      <c r="O1083" s="219"/>
      <c r="P1083" s="245"/>
      <c r="Q1083" s="244"/>
      <c r="R1083" s="416">
        <v>1200</v>
      </c>
      <c r="S1083" s="242">
        <v>1200</v>
      </c>
      <c r="T1083" s="219" t="s">
        <v>3191</v>
      </c>
      <c r="U1083" s="248">
        <f>VLOOKUP(T1083,'[1]段ボール 送料'!$H$16:$X$1013,16,FALSE)</f>
        <v>1130</v>
      </c>
      <c r="V1083" s="248">
        <f>VLOOKUP(T1083,'[1]段ボール 送料'!$H$16:$X$1013,13,FALSE)</f>
        <v>265</v>
      </c>
      <c r="W1083" s="248">
        <f>VLOOKUP(T1083,'[1]段ボール 送料'!$H$16:$X$1013,14,FALSE)</f>
        <v>265</v>
      </c>
      <c r="X1083" s="248">
        <f>VLOOKUP(T1083,'[1]段ボール 送料'!$H$16:$X$1013,15,FALSE)</f>
        <v>600</v>
      </c>
      <c r="Y1083" s="219"/>
      <c r="Z1083" s="287"/>
      <c r="AA1083" s="287"/>
      <c r="AB1083" s="287"/>
      <c r="AC1083" s="287"/>
      <c r="AD1083" s="211"/>
      <c r="AE1083" s="211"/>
      <c r="AF1083" s="211"/>
      <c r="AG1083" s="211"/>
      <c r="AH1083" s="211"/>
      <c r="AI1083" s="213" t="s">
        <v>2720</v>
      </c>
      <c r="AJ1083" s="392" t="s">
        <v>2543</v>
      </c>
      <c r="AK1083" s="228" t="s">
        <v>2542</v>
      </c>
      <c r="AL1083" s="211">
        <v>3358</v>
      </c>
      <c r="AM1083" s="211">
        <f>AN1083+AO1083</f>
        <v>1318</v>
      </c>
      <c r="AN1083" s="337">
        <f>VLOOKUP(T1083,'[1]段ボール 送料'!$H$16:$X$1013,6,FALSE)</f>
        <v>138</v>
      </c>
      <c r="AO1083" s="337">
        <f>VLOOKUP(T1083,'[1]段ボール 送料'!$H$16:$X$1013,17,FALSE)</f>
        <v>1180</v>
      </c>
      <c r="AP1083" s="229" t="s">
        <v>6243</v>
      </c>
      <c r="AQ1083" s="444">
        <v>1</v>
      </c>
      <c r="AR1083" s="207"/>
      <c r="AS1083" s="207"/>
      <c r="AT1083" s="207"/>
      <c r="AU1083" s="359">
        <f>S1083</f>
        <v>1200</v>
      </c>
      <c r="AV1083" s="248">
        <f>VLOOKUP(T1083,'[1]段ボール 送料'!$H$16:$X$1013,11,FALSE)</f>
        <v>490</v>
      </c>
      <c r="AW1083" s="248"/>
      <c r="AX1083" s="207"/>
      <c r="AY1083" s="247">
        <f>SUBTOTAL(9,AV1083:AX1083)</f>
        <v>490</v>
      </c>
      <c r="AZ1083" s="247">
        <f>AR1083+AV1083</f>
        <v>490</v>
      </c>
      <c r="BA1083" s="247">
        <f>AS1083+AW1083</f>
        <v>0</v>
      </c>
      <c r="BB1083" s="247">
        <f>AT1083+AX1083</f>
        <v>0</v>
      </c>
      <c r="BC1083" s="359">
        <f>AU1083+AY1083</f>
        <v>1690</v>
      </c>
      <c r="BD1083" s="207"/>
      <c r="BE1083" s="207"/>
      <c r="BF1083" s="207"/>
      <c r="BG1083" s="228"/>
      <c r="BH1083" s="228"/>
      <c r="BI1083" s="228"/>
      <c r="BJ1083" s="246"/>
      <c r="BK1083" s="208" t="s">
        <v>2953</v>
      </c>
      <c r="BL1083" s="228"/>
      <c r="BM1083" s="228"/>
      <c r="BQ1083" s="205">
        <v>14000</v>
      </c>
      <c r="BR1083" s="204">
        <v>15400.000000000002</v>
      </c>
      <c r="BS1083" s="204">
        <v>45444</v>
      </c>
      <c r="CW1083" s="200" t="s">
        <v>1769</v>
      </c>
      <c r="DN1083" s="284"/>
      <c r="DO1083" s="283"/>
      <c r="DP1083" s="278"/>
      <c r="DQ1083" s="278"/>
      <c r="DR1083" s="281"/>
      <c r="DS1083" s="280"/>
      <c r="DT1083" s="280"/>
      <c r="DU1083" s="278"/>
    </row>
    <row r="1084" spans="1:127" ht="18.75">
      <c r="A1084" s="207" t="s">
        <v>6756</v>
      </c>
      <c r="B1084" s="227" t="s">
        <v>957</v>
      </c>
      <c r="C1084" s="226" t="s">
        <v>8610</v>
      </c>
      <c r="D1084" s="472" t="s">
        <v>958</v>
      </c>
      <c r="E1084" s="224" t="str">
        <f>MID(D1084,8,10)</f>
        <v>436881</v>
      </c>
      <c r="F1084" s="207" t="s">
        <v>101</v>
      </c>
      <c r="G1084" s="220" t="s">
        <v>959</v>
      </c>
      <c r="H1084" s="223" t="s">
        <v>8609</v>
      </c>
      <c r="I1084" s="306" t="s">
        <v>39</v>
      </c>
      <c r="J1084" s="225">
        <v>1</v>
      </c>
      <c r="K1084" s="302">
        <v>14000</v>
      </c>
      <c r="L1084" s="232">
        <f t="shared" si="86"/>
        <v>15400.000000000002</v>
      </c>
      <c r="M1084" s="262" t="s">
        <v>900</v>
      </c>
      <c r="N1084" s="290"/>
      <c r="O1084" s="290" t="s">
        <v>3793</v>
      </c>
      <c r="P1084" s="251">
        <v>45444</v>
      </c>
      <c r="Q1084" s="244">
        <v>13000</v>
      </c>
      <c r="R1084" s="350"/>
      <c r="S1084" s="242"/>
      <c r="T1084" s="260" t="s">
        <v>4683</v>
      </c>
      <c r="U1084" s="248">
        <f>VLOOKUP(T1084,'[1]段ボール 送料'!$H$16:$X$1013,16,FALSE)</f>
        <v>1130</v>
      </c>
      <c r="V1084" s="248">
        <f>VLOOKUP(T1084,'[1]段ボール 送料'!$H$16:$X$1013,13,FALSE)</f>
        <v>265</v>
      </c>
      <c r="W1084" s="248">
        <f>VLOOKUP(T1084,'[1]段ボール 送料'!$H$16:$X$1013,14,FALSE)</f>
        <v>265</v>
      </c>
      <c r="X1084" s="248">
        <f>VLOOKUP(T1084,'[1]段ボール 送料'!$H$16:$X$1013,15,FALSE)</f>
        <v>600</v>
      </c>
      <c r="Y1084" s="219"/>
      <c r="Z1084" s="248"/>
      <c r="AA1084" s="248"/>
      <c r="AB1084" s="248"/>
      <c r="AC1084" s="248"/>
      <c r="AD1084" s="372"/>
      <c r="AE1084" s="372"/>
      <c r="AF1084" s="372"/>
      <c r="AG1084" s="372"/>
      <c r="AH1084" s="372"/>
      <c r="AI1084" s="228" t="s">
        <v>2720</v>
      </c>
      <c r="AJ1084" s="286" t="s">
        <v>2543</v>
      </c>
      <c r="AK1084" s="228" t="s">
        <v>2542</v>
      </c>
      <c r="AL1084" s="372"/>
      <c r="AM1084" s="372"/>
      <c r="AN1084" s="372"/>
      <c r="AO1084" s="372"/>
      <c r="AP1084" s="229"/>
      <c r="AQ1084" s="464"/>
      <c r="AR1084" s="207"/>
      <c r="AS1084" s="207"/>
      <c r="AT1084" s="207"/>
      <c r="AU1084" s="207"/>
      <c r="AV1084" s="207"/>
      <c r="AW1084" s="207"/>
      <c r="AX1084" s="207"/>
      <c r="AY1084" s="207"/>
      <c r="AZ1084" s="207"/>
      <c r="BA1084" s="207"/>
      <c r="BB1084" s="207"/>
      <c r="BC1084" s="207"/>
      <c r="BD1084" s="207"/>
      <c r="BE1084" s="207"/>
      <c r="BF1084" s="207"/>
      <c r="BG1084" s="228"/>
      <c r="BH1084" s="228"/>
      <c r="BI1084" s="228"/>
      <c r="BJ1084" s="246"/>
      <c r="BK1084" s="255" t="s">
        <v>4431</v>
      </c>
      <c r="BL1084" s="228" t="s">
        <v>1703</v>
      </c>
      <c r="BM1084" s="228" t="s">
        <v>3899</v>
      </c>
      <c r="BQ1084" s="205" t="s">
        <v>1701</v>
      </c>
      <c r="BY1084" s="254"/>
      <c r="DN1084" s="284"/>
      <c r="DO1084" s="283"/>
      <c r="DP1084" s="349"/>
      <c r="DQ1084" s="282" t="s">
        <v>900</v>
      </c>
      <c r="DR1084" s="281"/>
      <c r="DS1084" s="280" t="s">
        <v>3792</v>
      </c>
      <c r="DT1084" s="279" t="s">
        <v>3791</v>
      </c>
      <c r="DU1084" s="348"/>
      <c r="DV1084" s="194"/>
      <c r="DW1084" s="254"/>
    </row>
    <row r="1085" spans="1:127" ht="25.5">
      <c r="A1085" s="322"/>
      <c r="B1085" s="226" t="s">
        <v>8608</v>
      </c>
      <c r="C1085" s="226" t="s">
        <v>8607</v>
      </c>
      <c r="D1085" s="225" t="s">
        <v>8606</v>
      </c>
      <c r="E1085" s="224" t="str">
        <f t="shared" ref="E1085:E1116" si="89">MID(D1085,9,10)</f>
        <v>738425</v>
      </c>
      <c r="F1085" s="322" t="s">
        <v>6174</v>
      </c>
      <c r="G1085" s="448" t="s">
        <v>8605</v>
      </c>
      <c r="H1085" s="223" t="s">
        <v>8595</v>
      </c>
      <c r="I1085" s="223"/>
      <c r="J1085" s="225">
        <v>1</v>
      </c>
      <c r="K1085" s="329">
        <v>14000</v>
      </c>
      <c r="L1085" s="232">
        <f t="shared" si="86"/>
        <v>15400.000000000002</v>
      </c>
      <c r="M1085" s="351" t="s">
        <v>1434</v>
      </c>
      <c r="N1085" s="229"/>
      <c r="O1085" s="229"/>
      <c r="P1085" s="245"/>
      <c r="Q1085" s="312"/>
      <c r="R1085" s="382"/>
      <c r="S1085" s="242"/>
      <c r="T1085" s="219"/>
      <c r="U1085" s="303"/>
      <c r="V1085" s="303"/>
      <c r="W1085" s="303"/>
      <c r="X1085" s="303"/>
      <c r="Y1085" s="219"/>
      <c r="Z1085" s="303"/>
      <c r="AA1085" s="303"/>
      <c r="AB1085" s="303"/>
      <c r="AC1085" s="303"/>
      <c r="AD1085" s="325"/>
      <c r="AE1085" s="325"/>
      <c r="AF1085" s="325"/>
      <c r="AG1085" s="325"/>
      <c r="AH1085" s="325"/>
      <c r="AJ1085" s="286"/>
      <c r="AK1085" s="213"/>
      <c r="AL1085" s="325"/>
      <c r="AM1085" s="325"/>
      <c r="AN1085" s="325"/>
      <c r="AO1085" s="325"/>
      <c r="AP1085" s="229"/>
      <c r="AQ1085" s="589"/>
      <c r="AR1085" s="207"/>
      <c r="AS1085" s="207"/>
      <c r="AT1085" s="207"/>
      <c r="AU1085" s="207"/>
      <c r="AV1085" s="207"/>
      <c r="AW1085" s="207"/>
      <c r="AX1085" s="207"/>
      <c r="AY1085" s="207"/>
      <c r="AZ1085" s="207"/>
      <c r="BA1085" s="207"/>
      <c r="BB1085" s="207"/>
      <c r="BC1085" s="207"/>
      <c r="BD1085" s="207"/>
      <c r="BE1085" s="207"/>
      <c r="BF1085" s="207"/>
      <c r="BG1085" s="300"/>
      <c r="BH1085" s="300"/>
      <c r="BI1085" s="299"/>
      <c r="BJ1085" s="246"/>
      <c r="BK1085" s="255"/>
      <c r="BL1085" s="213"/>
      <c r="BM1085" s="213"/>
      <c r="BN1085" s="322"/>
      <c r="BO1085" s="321"/>
      <c r="BY1085" s="254"/>
      <c r="DN1085" s="284"/>
      <c r="DO1085" s="283"/>
      <c r="DP1085" s="278"/>
      <c r="DQ1085" s="282"/>
      <c r="DR1085" s="281"/>
      <c r="DS1085" s="280"/>
      <c r="DT1085" s="279"/>
      <c r="DU1085" s="278"/>
      <c r="DV1085" s="194"/>
    </row>
    <row r="1086" spans="1:127" ht="25.5">
      <c r="A1086" s="322"/>
      <c r="B1086" s="226" t="s">
        <v>8604</v>
      </c>
      <c r="C1086" s="226" t="s">
        <v>8603</v>
      </c>
      <c r="D1086" s="225" t="s">
        <v>8602</v>
      </c>
      <c r="E1086" s="224" t="str">
        <f t="shared" si="89"/>
        <v>738432</v>
      </c>
      <c r="F1086" s="322" t="s">
        <v>6174</v>
      </c>
      <c r="G1086" s="448" t="s">
        <v>8601</v>
      </c>
      <c r="H1086" s="223" t="s">
        <v>8600</v>
      </c>
      <c r="I1086" s="223"/>
      <c r="J1086" s="225">
        <v>1</v>
      </c>
      <c r="K1086" s="329">
        <v>14000</v>
      </c>
      <c r="L1086" s="232">
        <f t="shared" si="86"/>
        <v>15400.000000000002</v>
      </c>
      <c r="M1086" s="351" t="s">
        <v>1434</v>
      </c>
      <c r="N1086" s="229"/>
      <c r="O1086" s="229"/>
      <c r="P1086" s="245"/>
      <c r="Q1086" s="312"/>
      <c r="R1086" s="382"/>
      <c r="S1086" s="242"/>
      <c r="T1086" s="219"/>
      <c r="U1086" s="303"/>
      <c r="V1086" s="303"/>
      <c r="W1086" s="303"/>
      <c r="X1086" s="303"/>
      <c r="Y1086" s="219"/>
      <c r="Z1086" s="303"/>
      <c r="AA1086" s="303"/>
      <c r="AB1086" s="303"/>
      <c r="AC1086" s="303"/>
      <c r="AD1086" s="325"/>
      <c r="AE1086" s="325"/>
      <c r="AF1086" s="325"/>
      <c r="AG1086" s="325"/>
      <c r="AH1086" s="325"/>
      <c r="AJ1086" s="286"/>
      <c r="AK1086" s="213"/>
      <c r="AL1086" s="325"/>
      <c r="AM1086" s="325"/>
      <c r="AN1086" s="325"/>
      <c r="AO1086" s="325"/>
      <c r="AP1086" s="229"/>
      <c r="AQ1086" s="589"/>
      <c r="AR1086" s="207"/>
      <c r="AS1086" s="207"/>
      <c r="AT1086" s="207"/>
      <c r="AU1086" s="207"/>
      <c r="AV1086" s="207"/>
      <c r="AW1086" s="207"/>
      <c r="AX1086" s="207"/>
      <c r="AY1086" s="207"/>
      <c r="AZ1086" s="207"/>
      <c r="BA1086" s="207"/>
      <c r="BB1086" s="207"/>
      <c r="BC1086" s="207"/>
      <c r="BD1086" s="207"/>
      <c r="BE1086" s="207"/>
      <c r="BF1086" s="207"/>
      <c r="BG1086" s="300"/>
      <c r="BH1086" s="300"/>
      <c r="BI1086" s="299"/>
      <c r="BJ1086" s="246"/>
      <c r="BK1086" s="255"/>
      <c r="BL1086" s="213"/>
      <c r="BM1086" s="213"/>
      <c r="BN1086" s="322"/>
      <c r="BO1086" s="321"/>
      <c r="BY1086" s="254"/>
      <c r="DN1086" s="284"/>
      <c r="DO1086" s="283"/>
      <c r="DP1086" s="278"/>
      <c r="DQ1086" s="282"/>
      <c r="DR1086" s="281"/>
      <c r="DS1086" s="280"/>
      <c r="DT1086" s="279"/>
      <c r="DU1086" s="278"/>
      <c r="DV1086" s="194"/>
    </row>
    <row r="1087" spans="1:127" ht="25.5">
      <c r="A1087" s="322"/>
      <c r="B1087" s="226" t="s">
        <v>8599</v>
      </c>
      <c r="C1087" s="226" t="s">
        <v>8598</v>
      </c>
      <c r="D1087" s="225" t="s">
        <v>8597</v>
      </c>
      <c r="E1087" s="224" t="str">
        <f t="shared" si="89"/>
        <v>738449</v>
      </c>
      <c r="F1087" s="322" t="s">
        <v>6174</v>
      </c>
      <c r="G1087" s="448" t="s">
        <v>8596</v>
      </c>
      <c r="H1087" s="223" t="s">
        <v>8595</v>
      </c>
      <c r="I1087" s="223"/>
      <c r="J1087" s="225">
        <v>1</v>
      </c>
      <c r="K1087" s="329">
        <v>14000</v>
      </c>
      <c r="L1087" s="232">
        <f t="shared" si="86"/>
        <v>15400.000000000002</v>
      </c>
      <c r="M1087" s="351" t="s">
        <v>1434</v>
      </c>
      <c r="N1087" s="229"/>
      <c r="O1087" s="229"/>
      <c r="P1087" s="245"/>
      <c r="Q1087" s="312"/>
      <c r="R1087" s="382"/>
      <c r="S1087" s="242"/>
      <c r="T1087" s="219"/>
      <c r="U1087" s="303"/>
      <c r="V1087" s="303"/>
      <c r="W1087" s="303"/>
      <c r="X1087" s="303"/>
      <c r="Y1087" s="219"/>
      <c r="Z1087" s="303"/>
      <c r="AA1087" s="303"/>
      <c r="AB1087" s="303"/>
      <c r="AC1087" s="303"/>
      <c r="AD1087" s="325"/>
      <c r="AE1087" s="325"/>
      <c r="AF1087" s="325"/>
      <c r="AG1087" s="325"/>
      <c r="AH1087" s="325"/>
      <c r="AJ1087" s="286"/>
      <c r="AK1087" s="213"/>
      <c r="AL1087" s="325"/>
      <c r="AM1087" s="325"/>
      <c r="AN1087" s="325"/>
      <c r="AO1087" s="325"/>
      <c r="AP1087" s="229"/>
      <c r="AQ1087" s="589"/>
      <c r="AR1087" s="207"/>
      <c r="AS1087" s="207"/>
      <c r="AT1087" s="207"/>
      <c r="AU1087" s="207"/>
      <c r="AV1087" s="207"/>
      <c r="AW1087" s="207"/>
      <c r="AX1087" s="207"/>
      <c r="AY1087" s="207"/>
      <c r="AZ1087" s="207"/>
      <c r="BA1087" s="207"/>
      <c r="BB1087" s="207"/>
      <c r="BC1087" s="207"/>
      <c r="BD1087" s="207"/>
      <c r="BE1087" s="207"/>
      <c r="BF1087" s="207"/>
      <c r="BG1087" s="300"/>
      <c r="BH1087" s="300"/>
      <c r="BI1087" s="299"/>
      <c r="BJ1087" s="246"/>
      <c r="BK1087" s="255"/>
      <c r="BL1087" s="213"/>
      <c r="BM1087" s="213"/>
      <c r="BN1087" s="322"/>
      <c r="BO1087" s="321"/>
      <c r="BY1087" s="254"/>
      <c r="DN1087" s="284"/>
      <c r="DO1087" s="283"/>
      <c r="DP1087" s="278"/>
      <c r="DQ1087" s="282"/>
      <c r="DR1087" s="281"/>
      <c r="DS1087" s="280"/>
      <c r="DT1087" s="279"/>
      <c r="DU1087" s="278"/>
      <c r="DV1087" s="194"/>
    </row>
    <row r="1088" spans="1:127" ht="25.5">
      <c r="A1088" s="322"/>
      <c r="B1088" s="226" t="s">
        <v>8594</v>
      </c>
      <c r="C1088" s="226" t="s">
        <v>8593</v>
      </c>
      <c r="D1088" s="225" t="s">
        <v>8592</v>
      </c>
      <c r="E1088" s="224" t="str">
        <f t="shared" si="89"/>
        <v>738456</v>
      </c>
      <c r="F1088" s="322" t="s">
        <v>6174</v>
      </c>
      <c r="G1088" s="448" t="s">
        <v>8591</v>
      </c>
      <c r="H1088" s="223" t="s">
        <v>8582</v>
      </c>
      <c r="I1088" s="223"/>
      <c r="J1088" s="225">
        <v>1</v>
      </c>
      <c r="K1088" s="329">
        <v>14000</v>
      </c>
      <c r="L1088" s="232">
        <f t="shared" si="86"/>
        <v>15400.000000000002</v>
      </c>
      <c r="M1088" s="351" t="s">
        <v>1434</v>
      </c>
      <c r="N1088" s="229"/>
      <c r="O1088" s="229"/>
      <c r="P1088" s="245"/>
      <c r="Q1088" s="312"/>
      <c r="R1088" s="382"/>
      <c r="S1088" s="242"/>
      <c r="T1088" s="219"/>
      <c r="U1088" s="303"/>
      <c r="V1088" s="303"/>
      <c r="W1088" s="303"/>
      <c r="X1088" s="303"/>
      <c r="Y1088" s="219"/>
      <c r="Z1088" s="303"/>
      <c r="AA1088" s="303"/>
      <c r="AB1088" s="303"/>
      <c r="AC1088" s="303"/>
      <c r="AD1088" s="325"/>
      <c r="AE1088" s="325"/>
      <c r="AF1088" s="325"/>
      <c r="AG1088" s="325"/>
      <c r="AH1088" s="325"/>
      <c r="AJ1088" s="286"/>
      <c r="AK1088" s="213"/>
      <c r="AL1088" s="325"/>
      <c r="AM1088" s="325"/>
      <c r="AN1088" s="325"/>
      <c r="AO1088" s="325"/>
      <c r="AP1088" s="229"/>
      <c r="AQ1088" s="589"/>
      <c r="AR1088" s="207"/>
      <c r="AS1088" s="207"/>
      <c r="AT1088" s="207"/>
      <c r="AU1088" s="207"/>
      <c r="AV1088" s="207"/>
      <c r="AW1088" s="207"/>
      <c r="AX1088" s="207"/>
      <c r="AY1088" s="207"/>
      <c r="AZ1088" s="207"/>
      <c r="BA1088" s="207"/>
      <c r="BB1088" s="207"/>
      <c r="BC1088" s="207"/>
      <c r="BD1088" s="207"/>
      <c r="BE1088" s="207"/>
      <c r="BF1088" s="207"/>
      <c r="BG1088" s="300"/>
      <c r="BH1088" s="300"/>
      <c r="BI1088" s="299"/>
      <c r="BJ1088" s="246"/>
      <c r="BK1088" s="255"/>
      <c r="BL1088" s="213"/>
      <c r="BM1088" s="213"/>
      <c r="BN1088" s="322"/>
      <c r="BO1088" s="321"/>
      <c r="BY1088" s="254"/>
      <c r="DN1088" s="284"/>
      <c r="DO1088" s="283"/>
      <c r="DP1088" s="278"/>
      <c r="DQ1088" s="282"/>
      <c r="DR1088" s="281"/>
      <c r="DS1088" s="280"/>
      <c r="DT1088" s="279"/>
      <c r="DU1088" s="278"/>
      <c r="DV1088" s="194"/>
    </row>
    <row r="1089" spans="1:126" ht="25.5">
      <c r="A1089" s="322"/>
      <c r="B1089" s="226" t="s">
        <v>8590</v>
      </c>
      <c r="C1089" s="226" t="s">
        <v>8589</v>
      </c>
      <c r="D1089" s="225" t="s">
        <v>8588</v>
      </c>
      <c r="E1089" s="224" t="str">
        <f t="shared" si="89"/>
        <v>738463</v>
      </c>
      <c r="F1089" s="322" t="s">
        <v>6174</v>
      </c>
      <c r="G1089" s="448" t="s">
        <v>8587</v>
      </c>
      <c r="H1089" s="223" t="s">
        <v>8582</v>
      </c>
      <c r="I1089" s="223"/>
      <c r="J1089" s="225">
        <v>1</v>
      </c>
      <c r="K1089" s="329">
        <v>14000</v>
      </c>
      <c r="L1089" s="232">
        <f t="shared" si="86"/>
        <v>15400.000000000002</v>
      </c>
      <c r="M1089" s="351" t="s">
        <v>1434</v>
      </c>
      <c r="N1089" s="229"/>
      <c r="O1089" s="229"/>
      <c r="P1089" s="245"/>
      <c r="Q1089" s="312"/>
      <c r="R1089" s="382"/>
      <c r="S1089" s="242"/>
      <c r="T1089" s="219"/>
      <c r="U1089" s="303"/>
      <c r="V1089" s="303"/>
      <c r="W1089" s="303"/>
      <c r="X1089" s="303"/>
      <c r="Y1089" s="219"/>
      <c r="Z1089" s="303"/>
      <c r="AA1089" s="303"/>
      <c r="AB1089" s="303"/>
      <c r="AC1089" s="303"/>
      <c r="AD1089" s="325"/>
      <c r="AE1089" s="325"/>
      <c r="AF1089" s="325"/>
      <c r="AG1089" s="325"/>
      <c r="AH1089" s="325"/>
      <c r="AJ1089" s="286"/>
      <c r="AK1089" s="213"/>
      <c r="AL1089" s="325"/>
      <c r="AM1089" s="325"/>
      <c r="AN1089" s="325"/>
      <c r="AO1089" s="325"/>
      <c r="AP1089" s="229"/>
      <c r="AQ1089" s="589"/>
      <c r="AR1089" s="207"/>
      <c r="AS1089" s="207"/>
      <c r="AT1089" s="207"/>
      <c r="AU1089" s="207"/>
      <c r="AV1089" s="207"/>
      <c r="AW1089" s="207"/>
      <c r="AX1089" s="207"/>
      <c r="AY1089" s="207"/>
      <c r="AZ1089" s="207"/>
      <c r="BA1089" s="207"/>
      <c r="BB1089" s="207"/>
      <c r="BC1089" s="207"/>
      <c r="BD1089" s="207"/>
      <c r="BE1089" s="207"/>
      <c r="BF1089" s="207"/>
      <c r="BG1089" s="300"/>
      <c r="BH1089" s="300"/>
      <c r="BI1089" s="299"/>
      <c r="BJ1089" s="246"/>
      <c r="BK1089" s="255"/>
      <c r="BL1089" s="213"/>
      <c r="BM1089" s="213"/>
      <c r="BN1089" s="322"/>
      <c r="BO1089" s="321"/>
      <c r="BY1089" s="254"/>
      <c r="DN1089" s="284"/>
      <c r="DO1089" s="283"/>
      <c r="DP1089" s="278"/>
      <c r="DQ1089" s="282"/>
      <c r="DR1089" s="281"/>
      <c r="DS1089" s="280"/>
      <c r="DT1089" s="279"/>
      <c r="DU1089" s="278"/>
      <c r="DV1089" s="194"/>
    </row>
    <row r="1090" spans="1:126" ht="25.5">
      <c r="A1090" s="322"/>
      <c r="B1090" s="226" t="s">
        <v>8586</v>
      </c>
      <c r="C1090" s="226" t="s">
        <v>8585</v>
      </c>
      <c r="D1090" s="225" t="s">
        <v>8584</v>
      </c>
      <c r="E1090" s="224" t="str">
        <f t="shared" si="89"/>
        <v>738470</v>
      </c>
      <c r="F1090" s="322" t="s">
        <v>6174</v>
      </c>
      <c r="G1090" s="448" t="s">
        <v>8583</v>
      </c>
      <c r="H1090" s="223" t="s">
        <v>8582</v>
      </c>
      <c r="I1090" s="223"/>
      <c r="J1090" s="225">
        <v>1</v>
      </c>
      <c r="K1090" s="329">
        <v>14000</v>
      </c>
      <c r="L1090" s="232">
        <f t="shared" si="86"/>
        <v>15400.000000000002</v>
      </c>
      <c r="M1090" s="351" t="s">
        <v>1434</v>
      </c>
      <c r="N1090" s="229"/>
      <c r="O1090" s="229"/>
      <c r="P1090" s="245"/>
      <c r="Q1090" s="312"/>
      <c r="R1090" s="382"/>
      <c r="S1090" s="242"/>
      <c r="T1090" s="219"/>
      <c r="U1090" s="303"/>
      <c r="V1090" s="303"/>
      <c r="W1090" s="303"/>
      <c r="X1090" s="303"/>
      <c r="Y1090" s="219"/>
      <c r="Z1090" s="303"/>
      <c r="AA1090" s="303"/>
      <c r="AB1090" s="303"/>
      <c r="AC1090" s="303"/>
      <c r="AD1090" s="325"/>
      <c r="AE1090" s="325"/>
      <c r="AF1090" s="325"/>
      <c r="AG1090" s="325"/>
      <c r="AH1090" s="325"/>
      <c r="AJ1090" s="286"/>
      <c r="AK1090" s="213"/>
      <c r="AL1090" s="325"/>
      <c r="AM1090" s="325"/>
      <c r="AN1090" s="325"/>
      <c r="AO1090" s="325"/>
      <c r="AP1090" s="229"/>
      <c r="AQ1090" s="589"/>
      <c r="AR1090" s="207"/>
      <c r="AS1090" s="207"/>
      <c r="AT1090" s="207"/>
      <c r="AU1090" s="207"/>
      <c r="AV1090" s="207"/>
      <c r="AW1090" s="207"/>
      <c r="AX1090" s="207"/>
      <c r="AY1090" s="207"/>
      <c r="AZ1090" s="207"/>
      <c r="BA1090" s="207"/>
      <c r="BB1090" s="207"/>
      <c r="BC1090" s="207"/>
      <c r="BD1090" s="207"/>
      <c r="BE1090" s="207"/>
      <c r="BF1090" s="207"/>
      <c r="BG1090" s="300"/>
      <c r="BH1090" s="300"/>
      <c r="BI1090" s="299"/>
      <c r="BJ1090" s="246"/>
      <c r="BK1090" s="255"/>
      <c r="BL1090" s="213"/>
      <c r="BM1090" s="213"/>
      <c r="BN1090" s="322"/>
      <c r="BO1090" s="321"/>
      <c r="BY1090" s="254"/>
      <c r="DN1090" s="284"/>
      <c r="DO1090" s="283"/>
      <c r="DP1090" s="278"/>
      <c r="DQ1090" s="282"/>
      <c r="DR1090" s="281"/>
      <c r="DS1090" s="280"/>
      <c r="DT1090" s="279"/>
      <c r="DU1090" s="278"/>
      <c r="DV1090" s="194"/>
    </row>
    <row r="1091" spans="1:126" ht="25.5">
      <c r="A1091" s="322"/>
      <c r="B1091" s="226" t="s">
        <v>8581</v>
      </c>
      <c r="C1091" s="226" t="s">
        <v>8580</v>
      </c>
      <c r="D1091" s="225" t="s">
        <v>8579</v>
      </c>
      <c r="E1091" s="224" t="str">
        <f t="shared" si="89"/>
        <v>738500</v>
      </c>
      <c r="F1091" s="322" t="s">
        <v>6174</v>
      </c>
      <c r="G1091" s="448" t="s">
        <v>8572</v>
      </c>
      <c r="H1091" s="223" t="s">
        <v>8571</v>
      </c>
      <c r="I1091" s="223"/>
      <c r="J1091" s="225">
        <v>1</v>
      </c>
      <c r="K1091" s="329">
        <v>14000</v>
      </c>
      <c r="L1091" s="232">
        <f t="shared" si="86"/>
        <v>15400.000000000002</v>
      </c>
      <c r="M1091" s="351" t="s">
        <v>1434</v>
      </c>
      <c r="N1091" s="229"/>
      <c r="O1091" s="229"/>
      <c r="P1091" s="245"/>
      <c r="Q1091" s="312"/>
      <c r="R1091" s="382"/>
      <c r="S1091" s="242"/>
      <c r="T1091" s="219"/>
      <c r="U1091" s="303"/>
      <c r="V1091" s="303"/>
      <c r="W1091" s="303"/>
      <c r="X1091" s="303"/>
      <c r="Y1091" s="219"/>
      <c r="Z1091" s="303"/>
      <c r="AA1091" s="303"/>
      <c r="AB1091" s="303"/>
      <c r="AC1091" s="303"/>
      <c r="AD1091" s="325"/>
      <c r="AE1091" s="325"/>
      <c r="AF1091" s="325"/>
      <c r="AG1091" s="325"/>
      <c r="AH1091" s="325"/>
      <c r="AJ1091" s="286"/>
      <c r="AK1091" s="213"/>
      <c r="AL1091" s="325"/>
      <c r="AM1091" s="325"/>
      <c r="AN1091" s="325"/>
      <c r="AO1091" s="325"/>
      <c r="AP1091" s="229"/>
      <c r="AQ1091" s="589"/>
      <c r="AR1091" s="207"/>
      <c r="AS1091" s="207"/>
      <c r="AT1091" s="207"/>
      <c r="AU1091" s="207"/>
      <c r="AV1091" s="207"/>
      <c r="AW1091" s="207"/>
      <c r="AX1091" s="207"/>
      <c r="AY1091" s="207"/>
      <c r="AZ1091" s="207"/>
      <c r="BA1091" s="207"/>
      <c r="BB1091" s="207"/>
      <c r="BC1091" s="207"/>
      <c r="BD1091" s="207"/>
      <c r="BE1091" s="207"/>
      <c r="BF1091" s="207"/>
      <c r="BG1091" s="300"/>
      <c r="BH1091" s="300"/>
      <c r="BI1091" s="299"/>
      <c r="BJ1091" s="246"/>
      <c r="BK1091" s="255"/>
      <c r="BL1091" s="213"/>
      <c r="BM1091" s="213"/>
      <c r="BN1091" s="322"/>
      <c r="BO1091" s="321"/>
      <c r="BY1091" s="254"/>
      <c r="DN1091" s="284"/>
      <c r="DO1091" s="283"/>
      <c r="DP1091" s="278"/>
      <c r="DQ1091" s="282"/>
      <c r="DR1091" s="281"/>
      <c r="DS1091" s="280"/>
      <c r="DT1091" s="279"/>
      <c r="DU1091" s="278"/>
      <c r="DV1091" s="194"/>
    </row>
    <row r="1092" spans="1:126" ht="25.5">
      <c r="A1092" s="322"/>
      <c r="B1092" s="226" t="s">
        <v>8578</v>
      </c>
      <c r="C1092" s="226" t="s">
        <v>8577</v>
      </c>
      <c r="D1092" s="225" t="s">
        <v>8576</v>
      </c>
      <c r="E1092" s="224" t="str">
        <f t="shared" si="89"/>
        <v>738487</v>
      </c>
      <c r="F1092" s="322" t="s">
        <v>6174</v>
      </c>
      <c r="G1092" s="448" t="s">
        <v>8572</v>
      </c>
      <c r="H1092" s="223" t="s">
        <v>8571</v>
      </c>
      <c r="I1092" s="223"/>
      <c r="J1092" s="225">
        <v>1</v>
      </c>
      <c r="K1092" s="329">
        <v>14000</v>
      </c>
      <c r="L1092" s="232">
        <f t="shared" si="86"/>
        <v>15400.000000000002</v>
      </c>
      <c r="M1092" s="351" t="s">
        <v>1434</v>
      </c>
      <c r="N1092" s="229"/>
      <c r="O1092" s="229"/>
      <c r="P1092" s="245"/>
      <c r="Q1092" s="312"/>
      <c r="R1092" s="382"/>
      <c r="S1092" s="242"/>
      <c r="T1092" s="219"/>
      <c r="U1092" s="303"/>
      <c r="V1092" s="303"/>
      <c r="W1092" s="303"/>
      <c r="X1092" s="303"/>
      <c r="Y1092" s="219"/>
      <c r="Z1092" s="303"/>
      <c r="AA1092" s="303"/>
      <c r="AB1092" s="303"/>
      <c r="AC1092" s="303"/>
      <c r="AD1092" s="325"/>
      <c r="AE1092" s="325"/>
      <c r="AF1092" s="325"/>
      <c r="AG1092" s="325"/>
      <c r="AH1092" s="325"/>
      <c r="AJ1092" s="286"/>
      <c r="AK1092" s="213"/>
      <c r="AL1092" s="325"/>
      <c r="AM1092" s="325"/>
      <c r="AN1092" s="325"/>
      <c r="AO1092" s="325"/>
      <c r="AP1092" s="229"/>
      <c r="AQ1092" s="589"/>
      <c r="AR1092" s="207"/>
      <c r="AS1092" s="207"/>
      <c r="AT1092" s="207"/>
      <c r="AU1092" s="207"/>
      <c r="AV1092" s="207"/>
      <c r="AW1092" s="207"/>
      <c r="AX1092" s="207"/>
      <c r="AY1092" s="207"/>
      <c r="AZ1092" s="207"/>
      <c r="BA1092" s="207"/>
      <c r="BB1092" s="207"/>
      <c r="BC1092" s="207"/>
      <c r="BD1092" s="207"/>
      <c r="BE1092" s="207"/>
      <c r="BF1092" s="207"/>
      <c r="BG1092" s="300"/>
      <c r="BH1092" s="300"/>
      <c r="BI1092" s="299"/>
      <c r="BJ1092" s="246"/>
      <c r="BK1092" s="255"/>
      <c r="BL1092" s="213"/>
      <c r="BM1092" s="213"/>
      <c r="BN1092" s="322"/>
      <c r="BO1092" s="321"/>
      <c r="BY1092" s="254"/>
      <c r="DN1092" s="284"/>
      <c r="DO1092" s="283"/>
      <c r="DP1092" s="278"/>
      <c r="DQ1092" s="282"/>
      <c r="DR1092" s="281"/>
      <c r="DS1092" s="280"/>
      <c r="DT1092" s="279"/>
      <c r="DU1092" s="278"/>
      <c r="DV1092" s="194"/>
    </row>
    <row r="1093" spans="1:126" ht="25.5">
      <c r="A1093" s="322"/>
      <c r="B1093" s="226" t="s">
        <v>8575</v>
      </c>
      <c r="C1093" s="226" t="s">
        <v>8574</v>
      </c>
      <c r="D1093" s="225" t="s">
        <v>8573</v>
      </c>
      <c r="E1093" s="224" t="str">
        <f t="shared" si="89"/>
        <v>738494</v>
      </c>
      <c r="F1093" s="322" t="s">
        <v>6174</v>
      </c>
      <c r="G1093" s="448" t="s">
        <v>8572</v>
      </c>
      <c r="H1093" s="223" t="s">
        <v>8571</v>
      </c>
      <c r="I1093" s="223"/>
      <c r="J1093" s="225">
        <v>1</v>
      </c>
      <c r="K1093" s="329">
        <v>14000</v>
      </c>
      <c r="L1093" s="232">
        <f t="shared" si="86"/>
        <v>15400.000000000002</v>
      </c>
      <c r="M1093" s="351" t="s">
        <v>1434</v>
      </c>
      <c r="N1093" s="229"/>
      <c r="O1093" s="229"/>
      <c r="P1093" s="245"/>
      <c r="Q1093" s="312"/>
      <c r="R1093" s="382"/>
      <c r="S1093" s="242"/>
      <c r="T1093" s="219"/>
      <c r="U1093" s="303"/>
      <c r="V1093" s="303"/>
      <c r="W1093" s="303"/>
      <c r="X1093" s="303"/>
      <c r="Y1093" s="219"/>
      <c r="Z1093" s="303"/>
      <c r="AA1093" s="303"/>
      <c r="AB1093" s="303"/>
      <c r="AC1093" s="303"/>
      <c r="AD1093" s="325"/>
      <c r="AE1093" s="325"/>
      <c r="AF1093" s="325"/>
      <c r="AG1093" s="325"/>
      <c r="AH1093" s="325"/>
      <c r="AJ1093" s="286"/>
      <c r="AK1093" s="213"/>
      <c r="AL1093" s="325"/>
      <c r="AM1093" s="325"/>
      <c r="AN1093" s="325"/>
      <c r="AO1093" s="325"/>
      <c r="AP1093" s="229"/>
      <c r="AQ1093" s="589"/>
      <c r="AR1093" s="207"/>
      <c r="AS1093" s="207"/>
      <c r="AT1093" s="207"/>
      <c r="AU1093" s="207"/>
      <c r="AV1093" s="207"/>
      <c r="AW1093" s="207"/>
      <c r="AX1093" s="207"/>
      <c r="AY1093" s="207"/>
      <c r="AZ1093" s="207"/>
      <c r="BA1093" s="207"/>
      <c r="BB1093" s="207"/>
      <c r="BC1093" s="207"/>
      <c r="BD1093" s="207"/>
      <c r="BE1093" s="207"/>
      <c r="BF1093" s="207"/>
      <c r="BG1093" s="300"/>
      <c r="BH1093" s="300"/>
      <c r="BI1093" s="299"/>
      <c r="BJ1093" s="246"/>
      <c r="BK1093" s="255"/>
      <c r="BL1093" s="213"/>
      <c r="BM1093" s="213"/>
      <c r="BN1093" s="322"/>
      <c r="BO1093" s="321"/>
      <c r="BY1093" s="254"/>
      <c r="DN1093" s="284"/>
      <c r="DO1093" s="283"/>
      <c r="DP1093" s="278"/>
      <c r="DQ1093" s="282"/>
      <c r="DR1093" s="281"/>
      <c r="DS1093" s="280"/>
      <c r="DT1093" s="279"/>
      <c r="DU1093" s="278"/>
      <c r="DV1093" s="194"/>
    </row>
    <row r="1094" spans="1:126" ht="25.5">
      <c r="A1094" s="322"/>
      <c r="B1094" s="226" t="s">
        <v>8570</v>
      </c>
      <c r="C1094" s="226" t="s">
        <v>8569</v>
      </c>
      <c r="D1094" s="225" t="s">
        <v>8568</v>
      </c>
      <c r="E1094" s="224" t="str">
        <f t="shared" si="89"/>
        <v>738517</v>
      </c>
      <c r="F1094" s="322" t="s">
        <v>6174</v>
      </c>
      <c r="G1094" s="448" t="s">
        <v>8567</v>
      </c>
      <c r="H1094" s="223" t="s">
        <v>8566</v>
      </c>
      <c r="I1094" s="223"/>
      <c r="J1094" s="225">
        <v>1</v>
      </c>
      <c r="K1094" s="329">
        <v>14000</v>
      </c>
      <c r="L1094" s="232">
        <f t="shared" si="86"/>
        <v>15400.000000000002</v>
      </c>
      <c r="M1094" s="351" t="s">
        <v>1434</v>
      </c>
      <c r="N1094" s="229"/>
      <c r="O1094" s="229"/>
      <c r="P1094" s="245"/>
      <c r="Q1094" s="312"/>
      <c r="R1094" s="382"/>
      <c r="S1094" s="242"/>
      <c r="T1094" s="219"/>
      <c r="U1094" s="303"/>
      <c r="V1094" s="303"/>
      <c r="W1094" s="303"/>
      <c r="X1094" s="303"/>
      <c r="Y1094" s="219"/>
      <c r="Z1094" s="303"/>
      <c r="AA1094" s="303"/>
      <c r="AB1094" s="303"/>
      <c r="AC1094" s="303"/>
      <c r="AD1094" s="325"/>
      <c r="AE1094" s="325"/>
      <c r="AF1094" s="325"/>
      <c r="AG1094" s="325"/>
      <c r="AH1094" s="325"/>
      <c r="AJ1094" s="286"/>
      <c r="AK1094" s="213"/>
      <c r="AL1094" s="325"/>
      <c r="AM1094" s="325"/>
      <c r="AN1094" s="325"/>
      <c r="AO1094" s="325"/>
      <c r="AP1094" s="229"/>
      <c r="AQ1094" s="589"/>
      <c r="AR1094" s="207"/>
      <c r="AS1094" s="207"/>
      <c r="AT1094" s="207"/>
      <c r="AU1094" s="207"/>
      <c r="AV1094" s="207"/>
      <c r="AW1094" s="207"/>
      <c r="AX1094" s="207"/>
      <c r="AY1094" s="207"/>
      <c r="AZ1094" s="207"/>
      <c r="BA1094" s="207"/>
      <c r="BB1094" s="207"/>
      <c r="BC1094" s="207"/>
      <c r="BD1094" s="207"/>
      <c r="BE1094" s="207"/>
      <c r="BF1094" s="207"/>
      <c r="BG1094" s="300"/>
      <c r="BH1094" s="300"/>
      <c r="BI1094" s="299"/>
      <c r="BJ1094" s="246"/>
      <c r="BK1094" s="255"/>
      <c r="BL1094" s="213"/>
      <c r="BM1094" s="213"/>
      <c r="BN1094" s="322"/>
      <c r="BO1094" s="321"/>
      <c r="BY1094" s="254"/>
      <c r="DN1094" s="284"/>
      <c r="DO1094" s="283"/>
      <c r="DP1094" s="278"/>
      <c r="DQ1094" s="282"/>
      <c r="DR1094" s="281"/>
      <c r="DS1094" s="280"/>
      <c r="DT1094" s="279"/>
      <c r="DU1094" s="278"/>
      <c r="DV1094" s="194"/>
    </row>
    <row r="1095" spans="1:126" ht="25.5">
      <c r="A1095" s="322"/>
      <c r="B1095" s="226" t="s">
        <v>8565</v>
      </c>
      <c r="C1095" s="226" t="s">
        <v>8564</v>
      </c>
      <c r="D1095" s="225" t="s">
        <v>8563</v>
      </c>
      <c r="E1095" s="224" t="str">
        <f t="shared" si="89"/>
        <v>738548</v>
      </c>
      <c r="F1095" s="322" t="s">
        <v>6174</v>
      </c>
      <c r="G1095" s="448" t="s">
        <v>8556</v>
      </c>
      <c r="H1095" s="223" t="s">
        <v>8555</v>
      </c>
      <c r="I1095" s="223"/>
      <c r="J1095" s="225">
        <v>1</v>
      </c>
      <c r="K1095" s="329">
        <v>14000</v>
      </c>
      <c r="L1095" s="232">
        <f t="shared" si="86"/>
        <v>15400.000000000002</v>
      </c>
      <c r="M1095" s="351" t="s">
        <v>1434</v>
      </c>
      <c r="N1095" s="229"/>
      <c r="O1095" s="229"/>
      <c r="P1095" s="245"/>
      <c r="Q1095" s="312"/>
      <c r="R1095" s="382"/>
      <c r="S1095" s="242"/>
      <c r="T1095" s="219" t="s">
        <v>8448</v>
      </c>
      <c r="U1095" s="303"/>
      <c r="V1095" s="303"/>
      <c r="W1095" s="303"/>
      <c r="X1095" s="303"/>
      <c r="Y1095" s="219"/>
      <c r="Z1095" s="303"/>
      <c r="AA1095" s="303"/>
      <c r="AB1095" s="303"/>
      <c r="AC1095" s="303"/>
      <c r="AD1095" s="325"/>
      <c r="AE1095" s="325"/>
      <c r="AF1095" s="325"/>
      <c r="AG1095" s="325"/>
      <c r="AH1095" s="325"/>
      <c r="AJ1095" s="286"/>
      <c r="AK1095" s="213"/>
      <c r="AL1095" s="325"/>
      <c r="AM1095" s="325"/>
      <c r="AN1095" s="325"/>
      <c r="AO1095" s="325"/>
      <c r="AP1095" s="229"/>
      <c r="AQ1095" s="589"/>
      <c r="AR1095" s="207"/>
      <c r="AS1095" s="207"/>
      <c r="AT1095" s="207"/>
      <c r="AU1095" s="207"/>
      <c r="AV1095" s="207"/>
      <c r="AW1095" s="207"/>
      <c r="AX1095" s="207"/>
      <c r="AY1095" s="207"/>
      <c r="AZ1095" s="207"/>
      <c r="BA1095" s="207"/>
      <c r="BB1095" s="207"/>
      <c r="BC1095" s="207"/>
      <c r="BD1095" s="207"/>
      <c r="BE1095" s="207"/>
      <c r="BF1095" s="207"/>
      <c r="BG1095" s="300"/>
      <c r="BH1095" s="300"/>
      <c r="BI1095" s="299"/>
      <c r="BJ1095" s="246"/>
      <c r="BK1095" s="255"/>
      <c r="BL1095" s="213"/>
      <c r="BM1095" s="213"/>
      <c r="BN1095" s="322"/>
      <c r="BO1095" s="321"/>
      <c r="BY1095" s="254"/>
      <c r="DN1095" s="284"/>
      <c r="DO1095" s="283"/>
      <c r="DP1095" s="278"/>
      <c r="DQ1095" s="282"/>
      <c r="DR1095" s="281"/>
      <c r="DS1095" s="280"/>
      <c r="DT1095" s="279"/>
      <c r="DU1095" s="278"/>
      <c r="DV1095" s="194"/>
    </row>
    <row r="1096" spans="1:126" ht="25.5">
      <c r="A1096" s="322"/>
      <c r="B1096" s="226" t="s">
        <v>8562</v>
      </c>
      <c r="C1096" s="226" t="s">
        <v>8561</v>
      </c>
      <c r="D1096" s="225" t="s">
        <v>8560</v>
      </c>
      <c r="E1096" s="224" t="str">
        <f t="shared" si="89"/>
        <v>738524</v>
      </c>
      <c r="F1096" s="322" t="s">
        <v>6174</v>
      </c>
      <c r="G1096" s="448" t="s">
        <v>8556</v>
      </c>
      <c r="H1096" s="223" t="s">
        <v>8555</v>
      </c>
      <c r="I1096" s="223"/>
      <c r="J1096" s="225">
        <v>1</v>
      </c>
      <c r="K1096" s="329">
        <v>14000</v>
      </c>
      <c r="L1096" s="232">
        <f t="shared" si="86"/>
        <v>15400.000000000002</v>
      </c>
      <c r="M1096" s="351" t="s">
        <v>1434</v>
      </c>
      <c r="N1096" s="229"/>
      <c r="O1096" s="229"/>
      <c r="P1096" s="245"/>
      <c r="Q1096" s="312"/>
      <c r="R1096" s="382"/>
      <c r="S1096" s="242"/>
      <c r="T1096" s="219" t="s">
        <v>8448</v>
      </c>
      <c r="U1096" s="303"/>
      <c r="V1096" s="303"/>
      <c r="W1096" s="303"/>
      <c r="X1096" s="303"/>
      <c r="Y1096" s="219"/>
      <c r="Z1096" s="303"/>
      <c r="AA1096" s="303"/>
      <c r="AB1096" s="303"/>
      <c r="AC1096" s="303"/>
      <c r="AD1096" s="325"/>
      <c r="AE1096" s="325"/>
      <c r="AF1096" s="325"/>
      <c r="AG1096" s="325"/>
      <c r="AH1096" s="325"/>
      <c r="AJ1096" s="286"/>
      <c r="AK1096" s="213"/>
      <c r="AL1096" s="325"/>
      <c r="AM1096" s="325"/>
      <c r="AN1096" s="325"/>
      <c r="AO1096" s="325"/>
      <c r="AP1096" s="229"/>
      <c r="AQ1096" s="589"/>
      <c r="AR1096" s="207"/>
      <c r="AS1096" s="207"/>
      <c r="AT1096" s="207"/>
      <c r="AU1096" s="207"/>
      <c r="AV1096" s="207"/>
      <c r="AW1096" s="207"/>
      <c r="AX1096" s="207"/>
      <c r="AY1096" s="207"/>
      <c r="AZ1096" s="207"/>
      <c r="BA1096" s="207"/>
      <c r="BB1096" s="207"/>
      <c r="BC1096" s="207"/>
      <c r="BD1096" s="207"/>
      <c r="BE1096" s="207"/>
      <c r="BF1096" s="207"/>
      <c r="BG1096" s="300"/>
      <c r="BH1096" s="300"/>
      <c r="BI1096" s="299"/>
      <c r="BJ1096" s="246"/>
      <c r="BK1096" s="255"/>
      <c r="BL1096" s="213"/>
      <c r="BM1096" s="213"/>
      <c r="BN1096" s="322"/>
      <c r="BO1096" s="321"/>
      <c r="BY1096" s="254"/>
      <c r="DN1096" s="284"/>
      <c r="DO1096" s="283"/>
      <c r="DP1096" s="278"/>
      <c r="DQ1096" s="282"/>
      <c r="DR1096" s="281"/>
      <c r="DS1096" s="280"/>
      <c r="DT1096" s="279"/>
      <c r="DU1096" s="278"/>
      <c r="DV1096" s="194"/>
    </row>
    <row r="1097" spans="1:126" ht="25.5">
      <c r="A1097" s="322"/>
      <c r="B1097" s="226" t="s">
        <v>8559</v>
      </c>
      <c r="C1097" s="226" t="s">
        <v>8558</v>
      </c>
      <c r="D1097" s="225" t="s">
        <v>8557</v>
      </c>
      <c r="E1097" s="224" t="str">
        <f t="shared" si="89"/>
        <v>738531</v>
      </c>
      <c r="F1097" s="322" t="s">
        <v>6174</v>
      </c>
      <c r="G1097" s="448" t="s">
        <v>8556</v>
      </c>
      <c r="H1097" s="223" t="s">
        <v>8555</v>
      </c>
      <c r="I1097" s="223"/>
      <c r="J1097" s="225">
        <v>1</v>
      </c>
      <c r="K1097" s="329">
        <v>14000</v>
      </c>
      <c r="L1097" s="232">
        <f t="shared" si="86"/>
        <v>15400.000000000002</v>
      </c>
      <c r="M1097" s="351" t="s">
        <v>1434</v>
      </c>
      <c r="N1097" s="229"/>
      <c r="O1097" s="229"/>
      <c r="P1097" s="245"/>
      <c r="Q1097" s="312"/>
      <c r="R1097" s="382"/>
      <c r="S1097" s="242"/>
      <c r="T1097" s="219" t="s">
        <v>8448</v>
      </c>
      <c r="U1097" s="303"/>
      <c r="V1097" s="303"/>
      <c r="W1097" s="303"/>
      <c r="X1097" s="303"/>
      <c r="Y1097" s="219"/>
      <c r="Z1097" s="303"/>
      <c r="AA1097" s="303"/>
      <c r="AB1097" s="303"/>
      <c r="AC1097" s="303"/>
      <c r="AD1097" s="325"/>
      <c r="AE1097" s="325"/>
      <c r="AF1097" s="325"/>
      <c r="AG1097" s="325"/>
      <c r="AH1097" s="325"/>
      <c r="AJ1097" s="286"/>
      <c r="AK1097" s="213"/>
      <c r="AL1097" s="325"/>
      <c r="AM1097" s="325"/>
      <c r="AN1097" s="325"/>
      <c r="AO1097" s="325"/>
      <c r="AP1097" s="229"/>
      <c r="AQ1097" s="589"/>
      <c r="AR1097" s="207"/>
      <c r="AS1097" s="207"/>
      <c r="AT1097" s="207"/>
      <c r="AU1097" s="207"/>
      <c r="AV1097" s="207"/>
      <c r="AW1097" s="207"/>
      <c r="AX1097" s="207"/>
      <c r="AY1097" s="207"/>
      <c r="AZ1097" s="207"/>
      <c r="BA1097" s="207"/>
      <c r="BB1097" s="207"/>
      <c r="BC1097" s="207"/>
      <c r="BD1097" s="207"/>
      <c r="BE1097" s="207"/>
      <c r="BF1097" s="207"/>
      <c r="BG1097" s="300"/>
      <c r="BH1097" s="300"/>
      <c r="BI1097" s="299"/>
      <c r="BJ1097" s="246"/>
      <c r="BK1097" s="255"/>
      <c r="BL1097" s="213"/>
      <c r="BM1097" s="213"/>
      <c r="BN1097" s="322"/>
      <c r="BO1097" s="321"/>
      <c r="BY1097" s="254"/>
      <c r="DN1097" s="284"/>
      <c r="DO1097" s="283"/>
      <c r="DP1097" s="278"/>
      <c r="DQ1097" s="282"/>
      <c r="DR1097" s="281"/>
      <c r="DS1097" s="280"/>
      <c r="DT1097" s="279"/>
      <c r="DU1097" s="278"/>
      <c r="DV1097" s="194"/>
    </row>
    <row r="1098" spans="1:126" ht="25.5">
      <c r="A1098" s="322"/>
      <c r="B1098" s="226" t="s">
        <v>8554</v>
      </c>
      <c r="C1098" s="226" t="s">
        <v>8553</v>
      </c>
      <c r="D1098" s="225" t="s">
        <v>8552</v>
      </c>
      <c r="E1098" s="224" t="str">
        <f t="shared" si="89"/>
        <v>738579</v>
      </c>
      <c r="F1098" s="322" t="s">
        <v>6174</v>
      </c>
      <c r="G1098" s="448" t="s">
        <v>8545</v>
      </c>
      <c r="H1098" s="223" t="s">
        <v>8544</v>
      </c>
      <c r="I1098" s="223"/>
      <c r="J1098" s="225">
        <v>1</v>
      </c>
      <c r="K1098" s="329">
        <v>14000</v>
      </c>
      <c r="L1098" s="232">
        <f t="shared" si="86"/>
        <v>15400.000000000002</v>
      </c>
      <c r="M1098" s="351" t="s">
        <v>1434</v>
      </c>
      <c r="N1098" s="229"/>
      <c r="O1098" s="229"/>
      <c r="P1098" s="245"/>
      <c r="Q1098" s="312"/>
      <c r="R1098" s="382"/>
      <c r="S1098" s="242"/>
      <c r="T1098" s="219" t="s">
        <v>8448</v>
      </c>
      <c r="U1098" s="303"/>
      <c r="V1098" s="303"/>
      <c r="W1098" s="303"/>
      <c r="X1098" s="303"/>
      <c r="Y1098" s="219"/>
      <c r="Z1098" s="303"/>
      <c r="AA1098" s="303"/>
      <c r="AB1098" s="303"/>
      <c r="AC1098" s="303"/>
      <c r="AD1098" s="325"/>
      <c r="AE1098" s="325"/>
      <c r="AF1098" s="325"/>
      <c r="AG1098" s="325"/>
      <c r="AH1098" s="325"/>
      <c r="AJ1098" s="286"/>
      <c r="AK1098" s="213"/>
      <c r="AL1098" s="325"/>
      <c r="AM1098" s="325"/>
      <c r="AN1098" s="325"/>
      <c r="AO1098" s="325"/>
      <c r="AP1098" s="229"/>
      <c r="AQ1098" s="589"/>
      <c r="AR1098" s="207"/>
      <c r="AS1098" s="207"/>
      <c r="AT1098" s="207"/>
      <c r="AU1098" s="207"/>
      <c r="AV1098" s="207"/>
      <c r="AW1098" s="207"/>
      <c r="AX1098" s="207"/>
      <c r="AY1098" s="207"/>
      <c r="AZ1098" s="207"/>
      <c r="BA1098" s="207"/>
      <c r="BB1098" s="207"/>
      <c r="BC1098" s="207"/>
      <c r="BD1098" s="207"/>
      <c r="BE1098" s="207"/>
      <c r="BF1098" s="207"/>
      <c r="BG1098" s="300"/>
      <c r="BH1098" s="300"/>
      <c r="BI1098" s="299"/>
      <c r="BJ1098" s="246"/>
      <c r="BK1098" s="255"/>
      <c r="BL1098" s="213"/>
      <c r="BM1098" s="213"/>
      <c r="BN1098" s="322"/>
      <c r="BO1098" s="321"/>
      <c r="BY1098" s="254"/>
      <c r="DN1098" s="284"/>
      <c r="DO1098" s="283"/>
      <c r="DP1098" s="278"/>
      <c r="DQ1098" s="282"/>
      <c r="DR1098" s="281"/>
      <c r="DS1098" s="280"/>
      <c r="DT1098" s="279"/>
      <c r="DU1098" s="278"/>
      <c r="DV1098" s="194"/>
    </row>
    <row r="1099" spans="1:126" ht="25.5">
      <c r="A1099" s="322"/>
      <c r="B1099" s="226" t="s">
        <v>8551</v>
      </c>
      <c r="C1099" s="226" t="s">
        <v>8550</v>
      </c>
      <c r="D1099" s="225" t="s">
        <v>8549</v>
      </c>
      <c r="E1099" s="224" t="str">
        <f t="shared" si="89"/>
        <v>738555</v>
      </c>
      <c r="F1099" s="322" t="s">
        <v>6174</v>
      </c>
      <c r="G1099" s="448" t="s">
        <v>8545</v>
      </c>
      <c r="H1099" s="223" t="s">
        <v>8544</v>
      </c>
      <c r="I1099" s="223"/>
      <c r="J1099" s="225">
        <v>1</v>
      </c>
      <c r="K1099" s="329">
        <v>14000</v>
      </c>
      <c r="L1099" s="232">
        <f t="shared" si="86"/>
        <v>15400.000000000002</v>
      </c>
      <c r="M1099" s="351" t="s">
        <v>1434</v>
      </c>
      <c r="N1099" s="229"/>
      <c r="O1099" s="229"/>
      <c r="P1099" s="245"/>
      <c r="Q1099" s="312"/>
      <c r="R1099" s="382"/>
      <c r="S1099" s="242"/>
      <c r="T1099" s="219" t="s">
        <v>8448</v>
      </c>
      <c r="U1099" s="303"/>
      <c r="V1099" s="303"/>
      <c r="W1099" s="303"/>
      <c r="X1099" s="303"/>
      <c r="Y1099" s="219"/>
      <c r="Z1099" s="303"/>
      <c r="AA1099" s="303"/>
      <c r="AB1099" s="303"/>
      <c r="AC1099" s="303"/>
      <c r="AD1099" s="325"/>
      <c r="AE1099" s="325"/>
      <c r="AF1099" s="325"/>
      <c r="AG1099" s="325"/>
      <c r="AH1099" s="325"/>
      <c r="AJ1099" s="286"/>
      <c r="AK1099" s="213"/>
      <c r="AL1099" s="325"/>
      <c r="AM1099" s="325"/>
      <c r="AN1099" s="325"/>
      <c r="AO1099" s="325"/>
      <c r="AP1099" s="229"/>
      <c r="AQ1099" s="589"/>
      <c r="AR1099" s="207"/>
      <c r="AS1099" s="207"/>
      <c r="AT1099" s="207"/>
      <c r="AU1099" s="207"/>
      <c r="AV1099" s="207"/>
      <c r="AW1099" s="207"/>
      <c r="AX1099" s="207"/>
      <c r="AY1099" s="207"/>
      <c r="AZ1099" s="207"/>
      <c r="BA1099" s="207"/>
      <c r="BB1099" s="207"/>
      <c r="BC1099" s="207"/>
      <c r="BD1099" s="207"/>
      <c r="BE1099" s="207"/>
      <c r="BF1099" s="207"/>
      <c r="BG1099" s="300"/>
      <c r="BH1099" s="300"/>
      <c r="BI1099" s="299"/>
      <c r="BJ1099" s="246"/>
      <c r="BK1099" s="255"/>
      <c r="BL1099" s="213"/>
      <c r="BM1099" s="213"/>
      <c r="BN1099" s="322"/>
      <c r="BO1099" s="321"/>
      <c r="BY1099" s="254"/>
      <c r="DN1099" s="284"/>
      <c r="DO1099" s="283"/>
      <c r="DP1099" s="278"/>
      <c r="DQ1099" s="282"/>
      <c r="DR1099" s="281"/>
      <c r="DS1099" s="280"/>
      <c r="DT1099" s="279"/>
      <c r="DU1099" s="278"/>
      <c r="DV1099" s="194"/>
    </row>
    <row r="1100" spans="1:126" ht="25.5">
      <c r="A1100" s="322"/>
      <c r="B1100" s="226" t="s">
        <v>8548</v>
      </c>
      <c r="C1100" s="226" t="s">
        <v>8547</v>
      </c>
      <c r="D1100" s="225" t="s">
        <v>8546</v>
      </c>
      <c r="E1100" s="224" t="str">
        <f t="shared" si="89"/>
        <v>738562</v>
      </c>
      <c r="F1100" s="322" t="s">
        <v>6174</v>
      </c>
      <c r="G1100" s="448" t="s">
        <v>8545</v>
      </c>
      <c r="H1100" s="223" t="s">
        <v>8544</v>
      </c>
      <c r="I1100" s="223"/>
      <c r="J1100" s="225">
        <v>1</v>
      </c>
      <c r="K1100" s="329">
        <v>14000</v>
      </c>
      <c r="L1100" s="232">
        <f t="shared" si="86"/>
        <v>15400.000000000002</v>
      </c>
      <c r="M1100" s="351" t="s">
        <v>1434</v>
      </c>
      <c r="N1100" s="229"/>
      <c r="O1100" s="229"/>
      <c r="P1100" s="245"/>
      <c r="Q1100" s="312"/>
      <c r="R1100" s="382"/>
      <c r="S1100" s="242"/>
      <c r="T1100" s="219" t="s">
        <v>8448</v>
      </c>
      <c r="U1100" s="303"/>
      <c r="V1100" s="303"/>
      <c r="W1100" s="303"/>
      <c r="X1100" s="303"/>
      <c r="Y1100" s="219"/>
      <c r="Z1100" s="303"/>
      <c r="AA1100" s="303"/>
      <c r="AB1100" s="303"/>
      <c r="AC1100" s="303"/>
      <c r="AD1100" s="325"/>
      <c r="AE1100" s="325"/>
      <c r="AF1100" s="325"/>
      <c r="AG1100" s="325"/>
      <c r="AH1100" s="325"/>
      <c r="AJ1100" s="286"/>
      <c r="AK1100" s="213"/>
      <c r="AL1100" s="325"/>
      <c r="AM1100" s="325"/>
      <c r="AN1100" s="325"/>
      <c r="AO1100" s="325"/>
      <c r="AP1100" s="229"/>
      <c r="AQ1100" s="589"/>
      <c r="AR1100" s="207"/>
      <c r="AS1100" s="207"/>
      <c r="AT1100" s="207"/>
      <c r="AU1100" s="207"/>
      <c r="AV1100" s="207"/>
      <c r="AW1100" s="207"/>
      <c r="AX1100" s="207"/>
      <c r="AY1100" s="207"/>
      <c r="AZ1100" s="207"/>
      <c r="BA1100" s="207"/>
      <c r="BB1100" s="207"/>
      <c r="BC1100" s="207"/>
      <c r="BD1100" s="207"/>
      <c r="BE1100" s="207"/>
      <c r="BF1100" s="207"/>
      <c r="BG1100" s="300"/>
      <c r="BH1100" s="300"/>
      <c r="BI1100" s="299"/>
      <c r="BJ1100" s="246"/>
      <c r="BK1100" s="255"/>
      <c r="BL1100" s="213"/>
      <c r="BM1100" s="213"/>
      <c r="BN1100" s="322"/>
      <c r="BO1100" s="321"/>
      <c r="BY1100" s="254"/>
      <c r="DN1100" s="284"/>
      <c r="DO1100" s="283"/>
      <c r="DP1100" s="278"/>
      <c r="DQ1100" s="282"/>
      <c r="DR1100" s="281"/>
      <c r="DS1100" s="280"/>
      <c r="DT1100" s="279"/>
      <c r="DU1100" s="278"/>
      <c r="DV1100" s="194"/>
    </row>
    <row r="1101" spans="1:126" ht="18.75">
      <c r="A1101" s="322"/>
      <c r="B1101" s="226" t="s">
        <v>8543</v>
      </c>
      <c r="C1101" s="226" t="s">
        <v>8542</v>
      </c>
      <c r="D1101" s="225" t="s">
        <v>8541</v>
      </c>
      <c r="E1101" s="224" t="str">
        <f t="shared" si="89"/>
        <v>738692</v>
      </c>
      <c r="F1101" s="322" t="s">
        <v>4863</v>
      </c>
      <c r="G1101" s="220" t="s">
        <v>8277</v>
      </c>
      <c r="H1101" s="223" t="s">
        <v>8268</v>
      </c>
      <c r="I1101" s="625"/>
      <c r="J1101" s="225">
        <v>1</v>
      </c>
      <c r="K1101" s="329">
        <v>14000</v>
      </c>
      <c r="L1101" s="232">
        <f t="shared" si="86"/>
        <v>15400.000000000002</v>
      </c>
      <c r="M1101" s="351" t="s">
        <v>1434</v>
      </c>
      <c r="N1101" s="624" t="s">
        <v>8540</v>
      </c>
      <c r="O1101" s="229" t="s">
        <v>8295</v>
      </c>
      <c r="P1101" s="245"/>
      <c r="Q1101" s="312"/>
      <c r="R1101" s="382"/>
      <c r="S1101" s="242"/>
      <c r="T1101" s="219" t="s">
        <v>8448</v>
      </c>
      <c r="U1101" s="303"/>
      <c r="V1101" s="303"/>
      <c r="W1101" s="303"/>
      <c r="X1101" s="303"/>
      <c r="Y1101" s="219"/>
      <c r="Z1101" s="303"/>
      <c r="AA1101" s="303"/>
      <c r="AB1101" s="303"/>
      <c r="AC1101" s="303"/>
      <c r="AD1101" s="325"/>
      <c r="AE1101" s="325"/>
      <c r="AF1101" s="325"/>
      <c r="AG1101" s="325"/>
      <c r="AH1101" s="325"/>
      <c r="AJ1101" s="286"/>
      <c r="AK1101" s="213"/>
      <c r="AL1101" s="325"/>
      <c r="AM1101" s="325"/>
      <c r="AN1101" s="325"/>
      <c r="AO1101" s="325"/>
      <c r="AP1101" s="229"/>
      <c r="AQ1101" s="589"/>
      <c r="AR1101" s="207"/>
      <c r="AS1101" s="207"/>
      <c r="AT1101" s="207"/>
      <c r="AU1101" s="207"/>
      <c r="AV1101" s="207"/>
      <c r="AW1101" s="207"/>
      <c r="AX1101" s="207"/>
      <c r="AY1101" s="207"/>
      <c r="AZ1101" s="207"/>
      <c r="BA1101" s="207"/>
      <c r="BB1101" s="207"/>
      <c r="BC1101" s="207"/>
      <c r="BD1101" s="207"/>
      <c r="BE1101" s="207"/>
      <c r="BF1101" s="207"/>
      <c r="BG1101" s="300"/>
      <c r="BH1101" s="300"/>
      <c r="BI1101" s="299"/>
      <c r="BJ1101" s="246"/>
      <c r="BK1101" s="623"/>
      <c r="BL1101" s="213"/>
      <c r="BM1101" s="213"/>
      <c r="BN1101" s="322"/>
      <c r="BO1101" s="321"/>
      <c r="BY1101" s="254"/>
      <c r="DN1101" s="284"/>
      <c r="DO1101" s="283"/>
      <c r="DP1101" s="278"/>
      <c r="DQ1101" s="282"/>
      <c r="DR1101" s="281"/>
      <c r="DS1101" s="280"/>
      <c r="DT1101" s="279"/>
      <c r="DU1101" s="278"/>
      <c r="DV1101" s="194"/>
    </row>
    <row r="1102" spans="1:126" ht="18.75">
      <c r="A1102" s="322"/>
      <c r="B1102" s="226" t="s">
        <v>8539</v>
      </c>
      <c r="C1102" s="226" t="s">
        <v>8538</v>
      </c>
      <c r="D1102" s="225" t="s">
        <v>8537</v>
      </c>
      <c r="E1102" s="224" t="str">
        <f t="shared" si="89"/>
        <v>738708</v>
      </c>
      <c r="F1102" s="322" t="s">
        <v>4863</v>
      </c>
      <c r="G1102" s="220" t="s">
        <v>8273</v>
      </c>
      <c r="H1102" s="223" t="s">
        <v>8268</v>
      </c>
      <c r="I1102" s="625"/>
      <c r="J1102" s="225">
        <v>1</v>
      </c>
      <c r="K1102" s="329">
        <v>14000</v>
      </c>
      <c r="L1102" s="232">
        <f t="shared" si="86"/>
        <v>15400.000000000002</v>
      </c>
      <c r="M1102" s="351" t="s">
        <v>1434</v>
      </c>
      <c r="N1102" s="624" t="s">
        <v>8536</v>
      </c>
      <c r="O1102" s="229" t="s">
        <v>8295</v>
      </c>
      <c r="P1102" s="245"/>
      <c r="Q1102" s="312"/>
      <c r="R1102" s="382"/>
      <c r="S1102" s="242"/>
      <c r="T1102" s="219" t="s">
        <v>8448</v>
      </c>
      <c r="U1102" s="303"/>
      <c r="V1102" s="303"/>
      <c r="W1102" s="303"/>
      <c r="X1102" s="303"/>
      <c r="Y1102" s="219"/>
      <c r="Z1102" s="303"/>
      <c r="AA1102" s="303"/>
      <c r="AB1102" s="303"/>
      <c r="AC1102" s="303"/>
      <c r="AD1102" s="325"/>
      <c r="AE1102" s="325"/>
      <c r="AF1102" s="325"/>
      <c r="AG1102" s="325"/>
      <c r="AH1102" s="325"/>
      <c r="AJ1102" s="286"/>
      <c r="AK1102" s="213"/>
      <c r="AL1102" s="325"/>
      <c r="AM1102" s="325"/>
      <c r="AN1102" s="325"/>
      <c r="AO1102" s="325"/>
      <c r="AP1102" s="229"/>
      <c r="AQ1102" s="589"/>
      <c r="AR1102" s="207"/>
      <c r="AS1102" s="207"/>
      <c r="AT1102" s="207"/>
      <c r="AU1102" s="207"/>
      <c r="AV1102" s="207"/>
      <c r="AW1102" s="207"/>
      <c r="AX1102" s="207"/>
      <c r="AY1102" s="207"/>
      <c r="AZ1102" s="207"/>
      <c r="BA1102" s="207"/>
      <c r="BB1102" s="207"/>
      <c r="BC1102" s="207"/>
      <c r="BD1102" s="207"/>
      <c r="BE1102" s="207"/>
      <c r="BF1102" s="207"/>
      <c r="BG1102" s="300"/>
      <c r="BH1102" s="300"/>
      <c r="BI1102" s="299"/>
      <c r="BJ1102" s="246"/>
      <c r="BK1102" s="623"/>
      <c r="BL1102" s="213"/>
      <c r="BM1102" s="213"/>
      <c r="BN1102" s="322"/>
      <c r="BO1102" s="321"/>
      <c r="BY1102" s="254"/>
      <c r="DN1102" s="284"/>
      <c r="DO1102" s="283"/>
      <c r="DP1102" s="278"/>
      <c r="DQ1102" s="282"/>
      <c r="DR1102" s="281"/>
      <c r="DS1102" s="280"/>
      <c r="DT1102" s="279"/>
      <c r="DU1102" s="278"/>
      <c r="DV1102" s="194"/>
    </row>
    <row r="1103" spans="1:126" ht="18.75">
      <c r="A1103" s="322"/>
      <c r="B1103" s="226" t="s">
        <v>8535</v>
      </c>
      <c r="C1103" s="226" t="s">
        <v>8534</v>
      </c>
      <c r="D1103" s="225" t="s">
        <v>8533</v>
      </c>
      <c r="E1103" s="224" t="str">
        <f t="shared" si="89"/>
        <v>738715</v>
      </c>
      <c r="F1103" s="322" t="s">
        <v>4863</v>
      </c>
      <c r="G1103" s="220" t="s">
        <v>8269</v>
      </c>
      <c r="H1103" s="223" t="s">
        <v>8268</v>
      </c>
      <c r="I1103" s="625"/>
      <c r="J1103" s="225">
        <v>1</v>
      </c>
      <c r="K1103" s="329">
        <v>14000</v>
      </c>
      <c r="L1103" s="232">
        <f t="shared" si="86"/>
        <v>15400.000000000002</v>
      </c>
      <c r="M1103" s="351" t="s">
        <v>1434</v>
      </c>
      <c r="N1103" s="624" t="s">
        <v>8532</v>
      </c>
      <c r="O1103" s="229" t="s">
        <v>8295</v>
      </c>
      <c r="P1103" s="245"/>
      <c r="Q1103" s="312"/>
      <c r="R1103" s="382"/>
      <c r="S1103" s="242"/>
      <c r="T1103" s="219" t="s">
        <v>8448</v>
      </c>
      <c r="U1103" s="303"/>
      <c r="V1103" s="303"/>
      <c r="W1103" s="303"/>
      <c r="X1103" s="303"/>
      <c r="Y1103" s="219"/>
      <c r="Z1103" s="303"/>
      <c r="AA1103" s="303"/>
      <c r="AB1103" s="303"/>
      <c r="AC1103" s="303"/>
      <c r="AD1103" s="325"/>
      <c r="AE1103" s="325"/>
      <c r="AF1103" s="325"/>
      <c r="AG1103" s="325"/>
      <c r="AH1103" s="325"/>
      <c r="AJ1103" s="286"/>
      <c r="AK1103" s="213"/>
      <c r="AL1103" s="325"/>
      <c r="AM1103" s="325"/>
      <c r="AN1103" s="325"/>
      <c r="AO1103" s="325"/>
      <c r="AP1103" s="229"/>
      <c r="AQ1103" s="589"/>
      <c r="AR1103" s="207"/>
      <c r="AS1103" s="207"/>
      <c r="AT1103" s="207"/>
      <c r="AU1103" s="207"/>
      <c r="AV1103" s="207"/>
      <c r="AW1103" s="207"/>
      <c r="AX1103" s="207"/>
      <c r="AY1103" s="207"/>
      <c r="AZ1103" s="207"/>
      <c r="BA1103" s="207"/>
      <c r="BB1103" s="207"/>
      <c r="BC1103" s="207"/>
      <c r="BD1103" s="207"/>
      <c r="BE1103" s="207"/>
      <c r="BF1103" s="207"/>
      <c r="BG1103" s="300"/>
      <c r="BH1103" s="300"/>
      <c r="BI1103" s="299"/>
      <c r="BJ1103" s="246"/>
      <c r="BK1103" s="623"/>
      <c r="BL1103" s="213"/>
      <c r="BM1103" s="213"/>
      <c r="BN1103" s="322"/>
      <c r="BO1103" s="321"/>
      <c r="BY1103" s="254"/>
      <c r="DN1103" s="284"/>
      <c r="DO1103" s="283"/>
      <c r="DP1103" s="278"/>
      <c r="DQ1103" s="282"/>
      <c r="DR1103" s="281"/>
      <c r="DS1103" s="280"/>
      <c r="DT1103" s="279"/>
      <c r="DU1103" s="278"/>
      <c r="DV1103" s="194"/>
    </row>
    <row r="1104" spans="1:126" ht="18.75">
      <c r="A1104" s="322"/>
      <c r="B1104" s="226" t="s">
        <v>8531</v>
      </c>
      <c r="C1104" s="226" t="s">
        <v>8530</v>
      </c>
      <c r="D1104" s="225" t="s">
        <v>8529</v>
      </c>
      <c r="E1104" s="224" t="str">
        <f t="shared" si="89"/>
        <v>738722</v>
      </c>
      <c r="F1104" s="322" t="s">
        <v>4863</v>
      </c>
      <c r="G1104" s="220" t="s">
        <v>8264</v>
      </c>
      <c r="H1104" s="223" t="s">
        <v>8255</v>
      </c>
      <c r="I1104" s="625"/>
      <c r="J1104" s="225">
        <v>1</v>
      </c>
      <c r="K1104" s="329">
        <v>14000</v>
      </c>
      <c r="L1104" s="232">
        <f t="shared" ref="L1104:L1167" si="90">K1104*1.1</f>
        <v>15400.000000000002</v>
      </c>
      <c r="M1104" s="351" t="s">
        <v>1434</v>
      </c>
      <c r="N1104" s="624" t="s">
        <v>8528</v>
      </c>
      <c r="O1104" s="229" t="s">
        <v>8295</v>
      </c>
      <c r="P1104" s="245"/>
      <c r="Q1104" s="312"/>
      <c r="R1104" s="382"/>
      <c r="S1104" s="242"/>
      <c r="T1104" s="219" t="s">
        <v>8391</v>
      </c>
      <c r="U1104" s="303"/>
      <c r="V1104" s="303"/>
      <c r="W1104" s="303"/>
      <c r="X1104" s="303"/>
      <c r="Y1104" s="219"/>
      <c r="Z1104" s="303"/>
      <c r="AA1104" s="303"/>
      <c r="AB1104" s="303"/>
      <c r="AC1104" s="303"/>
      <c r="AD1104" s="325"/>
      <c r="AE1104" s="325"/>
      <c r="AF1104" s="325"/>
      <c r="AG1104" s="325"/>
      <c r="AH1104" s="325"/>
      <c r="AJ1104" s="286"/>
      <c r="AK1104" s="213"/>
      <c r="AL1104" s="325"/>
      <c r="AM1104" s="325"/>
      <c r="AN1104" s="325"/>
      <c r="AO1104" s="325"/>
      <c r="AP1104" s="229"/>
      <c r="AQ1104" s="589"/>
      <c r="AR1104" s="207"/>
      <c r="AS1104" s="207"/>
      <c r="AT1104" s="207"/>
      <c r="AU1104" s="207"/>
      <c r="AV1104" s="207"/>
      <c r="AW1104" s="207"/>
      <c r="AX1104" s="207"/>
      <c r="AY1104" s="207"/>
      <c r="AZ1104" s="207"/>
      <c r="BA1104" s="207"/>
      <c r="BB1104" s="207"/>
      <c r="BC1104" s="207"/>
      <c r="BD1104" s="207"/>
      <c r="BE1104" s="207"/>
      <c r="BF1104" s="207"/>
      <c r="BG1104" s="300"/>
      <c r="BH1104" s="300"/>
      <c r="BI1104" s="299"/>
      <c r="BJ1104" s="246"/>
      <c r="BK1104" s="623"/>
      <c r="BL1104" s="213"/>
      <c r="BM1104" s="213"/>
      <c r="BN1104" s="322"/>
      <c r="BO1104" s="321"/>
      <c r="BY1104" s="254"/>
      <c r="DN1104" s="284"/>
      <c r="DO1104" s="283"/>
      <c r="DP1104" s="278"/>
      <c r="DQ1104" s="282"/>
      <c r="DR1104" s="281"/>
      <c r="DS1104" s="280"/>
      <c r="DT1104" s="279"/>
      <c r="DU1104" s="278"/>
      <c r="DV1104" s="194"/>
    </row>
    <row r="1105" spans="1:126" ht="18.75">
      <c r="A1105" s="322"/>
      <c r="B1105" s="226" t="s">
        <v>8527</v>
      </c>
      <c r="C1105" s="226" t="s">
        <v>8526</v>
      </c>
      <c r="D1105" s="225" t="s">
        <v>8525</v>
      </c>
      <c r="E1105" s="224" t="str">
        <f t="shared" si="89"/>
        <v>738739</v>
      </c>
      <c r="F1105" s="322" t="s">
        <v>4863</v>
      </c>
      <c r="G1105" s="220" t="s">
        <v>8260</v>
      </c>
      <c r="H1105" s="223" t="s">
        <v>8255</v>
      </c>
      <c r="I1105" s="625"/>
      <c r="J1105" s="225">
        <v>1</v>
      </c>
      <c r="K1105" s="329">
        <v>14000</v>
      </c>
      <c r="L1105" s="232">
        <f t="shared" si="90"/>
        <v>15400.000000000002</v>
      </c>
      <c r="M1105" s="351" t="s">
        <v>1434</v>
      </c>
      <c r="N1105" s="624" t="s">
        <v>8524</v>
      </c>
      <c r="O1105" s="229" t="s">
        <v>8295</v>
      </c>
      <c r="P1105" s="245"/>
      <c r="Q1105" s="312"/>
      <c r="R1105" s="382"/>
      <c r="S1105" s="242"/>
      <c r="T1105" s="219" t="s">
        <v>8391</v>
      </c>
      <c r="U1105" s="303"/>
      <c r="V1105" s="303"/>
      <c r="W1105" s="303"/>
      <c r="X1105" s="303"/>
      <c r="Y1105" s="219"/>
      <c r="Z1105" s="303"/>
      <c r="AA1105" s="303"/>
      <c r="AB1105" s="303"/>
      <c r="AC1105" s="303"/>
      <c r="AD1105" s="325"/>
      <c r="AE1105" s="325"/>
      <c r="AF1105" s="325"/>
      <c r="AG1105" s="325"/>
      <c r="AH1105" s="325"/>
      <c r="AJ1105" s="286"/>
      <c r="AK1105" s="213"/>
      <c r="AL1105" s="325"/>
      <c r="AM1105" s="325"/>
      <c r="AN1105" s="325"/>
      <c r="AO1105" s="325"/>
      <c r="AP1105" s="229"/>
      <c r="AQ1105" s="589"/>
      <c r="AR1105" s="207"/>
      <c r="AS1105" s="207"/>
      <c r="AT1105" s="207"/>
      <c r="AU1105" s="207"/>
      <c r="AV1105" s="207"/>
      <c r="AW1105" s="207"/>
      <c r="AX1105" s="207"/>
      <c r="AY1105" s="207"/>
      <c r="AZ1105" s="207"/>
      <c r="BA1105" s="207"/>
      <c r="BB1105" s="207"/>
      <c r="BC1105" s="207"/>
      <c r="BD1105" s="207"/>
      <c r="BE1105" s="207"/>
      <c r="BF1105" s="207"/>
      <c r="BG1105" s="300"/>
      <c r="BH1105" s="300"/>
      <c r="BI1105" s="299"/>
      <c r="BJ1105" s="246"/>
      <c r="BK1105" s="623"/>
      <c r="BL1105" s="213"/>
      <c r="BM1105" s="213"/>
      <c r="BN1105" s="322"/>
      <c r="BO1105" s="321"/>
      <c r="BY1105" s="254"/>
      <c r="DN1105" s="284"/>
      <c r="DO1105" s="283"/>
      <c r="DP1105" s="278"/>
      <c r="DQ1105" s="282"/>
      <c r="DR1105" s="281"/>
      <c r="DS1105" s="280"/>
      <c r="DT1105" s="279"/>
      <c r="DU1105" s="278"/>
      <c r="DV1105" s="194"/>
    </row>
    <row r="1106" spans="1:126" ht="18.75">
      <c r="A1106" s="322"/>
      <c r="B1106" s="226" t="s">
        <v>8523</v>
      </c>
      <c r="C1106" s="226" t="s">
        <v>8522</v>
      </c>
      <c r="D1106" s="225" t="s">
        <v>8521</v>
      </c>
      <c r="E1106" s="224" t="str">
        <f t="shared" si="89"/>
        <v>738746</v>
      </c>
      <c r="F1106" s="322" t="s">
        <v>4863</v>
      </c>
      <c r="G1106" s="220" t="s">
        <v>8256</v>
      </c>
      <c r="H1106" s="223" t="s">
        <v>8255</v>
      </c>
      <c r="I1106" s="625"/>
      <c r="J1106" s="225">
        <v>1</v>
      </c>
      <c r="K1106" s="329">
        <v>14000</v>
      </c>
      <c r="L1106" s="232">
        <f t="shared" si="90"/>
        <v>15400.000000000002</v>
      </c>
      <c r="M1106" s="351" t="s">
        <v>1434</v>
      </c>
      <c r="N1106" s="624" t="s">
        <v>8520</v>
      </c>
      <c r="O1106" s="229" t="s">
        <v>8295</v>
      </c>
      <c r="P1106" s="245"/>
      <c r="Q1106" s="312"/>
      <c r="R1106" s="382"/>
      <c r="S1106" s="242"/>
      <c r="T1106" s="219" t="s">
        <v>8391</v>
      </c>
      <c r="U1106" s="303"/>
      <c r="V1106" s="303"/>
      <c r="W1106" s="303"/>
      <c r="X1106" s="303"/>
      <c r="Y1106" s="219"/>
      <c r="Z1106" s="303"/>
      <c r="AA1106" s="303"/>
      <c r="AB1106" s="303"/>
      <c r="AC1106" s="303"/>
      <c r="AD1106" s="325"/>
      <c r="AE1106" s="325"/>
      <c r="AF1106" s="325"/>
      <c r="AG1106" s="325"/>
      <c r="AH1106" s="325"/>
      <c r="AJ1106" s="286"/>
      <c r="AK1106" s="213"/>
      <c r="AL1106" s="325"/>
      <c r="AM1106" s="325"/>
      <c r="AN1106" s="325"/>
      <c r="AO1106" s="325"/>
      <c r="AP1106" s="229"/>
      <c r="AQ1106" s="589"/>
      <c r="AR1106" s="207"/>
      <c r="AS1106" s="207"/>
      <c r="AT1106" s="207"/>
      <c r="AU1106" s="207"/>
      <c r="AV1106" s="207"/>
      <c r="AW1106" s="207"/>
      <c r="AX1106" s="207"/>
      <c r="AY1106" s="207"/>
      <c r="AZ1106" s="207"/>
      <c r="BA1106" s="207"/>
      <c r="BB1106" s="207"/>
      <c r="BC1106" s="207"/>
      <c r="BD1106" s="207"/>
      <c r="BE1106" s="207"/>
      <c r="BF1106" s="207"/>
      <c r="BG1106" s="300"/>
      <c r="BH1106" s="300"/>
      <c r="BI1106" s="299"/>
      <c r="BJ1106" s="246"/>
      <c r="BK1106" s="623"/>
      <c r="BL1106" s="213"/>
      <c r="BM1106" s="213"/>
      <c r="BN1106" s="322"/>
      <c r="BO1106" s="321"/>
      <c r="BY1106" s="254"/>
      <c r="DN1106" s="284"/>
      <c r="DO1106" s="283"/>
      <c r="DP1106" s="278"/>
      <c r="DQ1106" s="282"/>
      <c r="DR1106" s="281"/>
      <c r="DS1106" s="280"/>
      <c r="DT1106" s="279"/>
      <c r="DU1106" s="278"/>
      <c r="DV1106" s="194"/>
    </row>
    <row r="1107" spans="1:126" ht="18.75">
      <c r="A1107" s="322"/>
      <c r="B1107" s="226" t="s">
        <v>8519</v>
      </c>
      <c r="C1107" s="226" t="s">
        <v>8518</v>
      </c>
      <c r="D1107" s="225" t="s">
        <v>8517</v>
      </c>
      <c r="E1107" s="224" t="str">
        <f t="shared" si="89"/>
        <v>738753</v>
      </c>
      <c r="F1107" s="322" t="s">
        <v>4863</v>
      </c>
      <c r="G1107" s="220" t="s">
        <v>8251</v>
      </c>
      <c r="H1107" s="223" t="s">
        <v>8241</v>
      </c>
      <c r="I1107" s="625"/>
      <c r="J1107" s="225">
        <v>1</v>
      </c>
      <c r="K1107" s="329">
        <v>14000</v>
      </c>
      <c r="L1107" s="232">
        <f t="shared" si="90"/>
        <v>15400.000000000002</v>
      </c>
      <c r="M1107" s="351" t="s">
        <v>1434</v>
      </c>
      <c r="N1107" s="624" t="s">
        <v>8516</v>
      </c>
      <c r="O1107" s="229" t="s">
        <v>8295</v>
      </c>
      <c r="P1107" s="245"/>
      <c r="Q1107" s="312"/>
      <c r="R1107" s="382"/>
      <c r="S1107" s="242"/>
      <c r="T1107" s="219" t="s">
        <v>8391</v>
      </c>
      <c r="U1107" s="303"/>
      <c r="V1107" s="303"/>
      <c r="W1107" s="303"/>
      <c r="X1107" s="303"/>
      <c r="Y1107" s="219"/>
      <c r="Z1107" s="303"/>
      <c r="AA1107" s="303"/>
      <c r="AB1107" s="303"/>
      <c r="AC1107" s="303"/>
      <c r="AD1107" s="325"/>
      <c r="AE1107" s="325"/>
      <c r="AF1107" s="325"/>
      <c r="AG1107" s="325"/>
      <c r="AH1107" s="325"/>
      <c r="AJ1107" s="286"/>
      <c r="AK1107" s="213"/>
      <c r="AL1107" s="325"/>
      <c r="AM1107" s="325"/>
      <c r="AN1107" s="325"/>
      <c r="AO1107" s="325"/>
      <c r="AP1107" s="229"/>
      <c r="AQ1107" s="589"/>
      <c r="AR1107" s="207"/>
      <c r="AS1107" s="207"/>
      <c r="AT1107" s="207"/>
      <c r="AU1107" s="207"/>
      <c r="AV1107" s="207"/>
      <c r="AW1107" s="207"/>
      <c r="AX1107" s="207"/>
      <c r="AY1107" s="207"/>
      <c r="AZ1107" s="207"/>
      <c r="BA1107" s="207"/>
      <c r="BB1107" s="207"/>
      <c r="BC1107" s="207"/>
      <c r="BD1107" s="207"/>
      <c r="BE1107" s="207"/>
      <c r="BF1107" s="207"/>
      <c r="BG1107" s="300"/>
      <c r="BH1107" s="300"/>
      <c r="BI1107" s="299"/>
      <c r="BJ1107" s="246"/>
      <c r="BK1107" s="623"/>
      <c r="BL1107" s="213"/>
      <c r="BM1107" s="213"/>
      <c r="BN1107" s="322"/>
      <c r="BO1107" s="321"/>
      <c r="BY1107" s="254"/>
      <c r="DN1107" s="284"/>
      <c r="DO1107" s="283"/>
      <c r="DP1107" s="278"/>
      <c r="DQ1107" s="282"/>
      <c r="DR1107" s="281"/>
      <c r="DS1107" s="280"/>
      <c r="DT1107" s="279"/>
      <c r="DU1107" s="278"/>
      <c r="DV1107" s="194"/>
    </row>
    <row r="1108" spans="1:126" ht="18.75">
      <c r="A1108" s="322"/>
      <c r="B1108" s="226" t="s">
        <v>8515</v>
      </c>
      <c r="C1108" s="226" t="s">
        <v>8514</v>
      </c>
      <c r="D1108" s="225" t="s">
        <v>8513</v>
      </c>
      <c r="E1108" s="224" t="str">
        <f t="shared" si="89"/>
        <v>738760</v>
      </c>
      <c r="F1108" s="322" t="s">
        <v>4863</v>
      </c>
      <c r="G1108" s="220" t="s">
        <v>8246</v>
      </c>
      <c r="H1108" s="223" t="s">
        <v>8241</v>
      </c>
      <c r="I1108" s="625"/>
      <c r="J1108" s="225">
        <v>1</v>
      </c>
      <c r="K1108" s="329">
        <v>14000</v>
      </c>
      <c r="L1108" s="232">
        <f t="shared" si="90"/>
        <v>15400.000000000002</v>
      </c>
      <c r="M1108" s="351" t="s">
        <v>1434</v>
      </c>
      <c r="N1108" s="624" t="s">
        <v>8512</v>
      </c>
      <c r="O1108" s="229" t="s">
        <v>8295</v>
      </c>
      <c r="P1108" s="245"/>
      <c r="Q1108" s="312"/>
      <c r="R1108" s="382"/>
      <c r="S1108" s="242"/>
      <c r="T1108" s="219" t="s">
        <v>8391</v>
      </c>
      <c r="U1108" s="303"/>
      <c r="V1108" s="303"/>
      <c r="W1108" s="303"/>
      <c r="X1108" s="303"/>
      <c r="Y1108" s="219"/>
      <c r="Z1108" s="303"/>
      <c r="AA1108" s="303"/>
      <c r="AB1108" s="303"/>
      <c r="AC1108" s="303"/>
      <c r="AD1108" s="325"/>
      <c r="AE1108" s="325"/>
      <c r="AF1108" s="325"/>
      <c r="AG1108" s="325"/>
      <c r="AH1108" s="325"/>
      <c r="AJ1108" s="286"/>
      <c r="AK1108" s="213"/>
      <c r="AL1108" s="325"/>
      <c r="AM1108" s="325"/>
      <c r="AN1108" s="325"/>
      <c r="AO1108" s="325"/>
      <c r="AP1108" s="229"/>
      <c r="AQ1108" s="589"/>
      <c r="AR1108" s="207"/>
      <c r="AS1108" s="207"/>
      <c r="AT1108" s="207"/>
      <c r="AU1108" s="207"/>
      <c r="AV1108" s="207"/>
      <c r="AW1108" s="207"/>
      <c r="AX1108" s="207"/>
      <c r="AY1108" s="207"/>
      <c r="AZ1108" s="207"/>
      <c r="BA1108" s="207"/>
      <c r="BB1108" s="207"/>
      <c r="BC1108" s="207"/>
      <c r="BD1108" s="207"/>
      <c r="BE1108" s="207"/>
      <c r="BF1108" s="207"/>
      <c r="BG1108" s="300"/>
      <c r="BH1108" s="300"/>
      <c r="BI1108" s="299"/>
      <c r="BJ1108" s="246"/>
      <c r="BK1108" s="623"/>
      <c r="BL1108" s="213"/>
      <c r="BM1108" s="213"/>
      <c r="BN1108" s="322"/>
      <c r="BO1108" s="321"/>
      <c r="BY1108" s="254"/>
      <c r="DN1108" s="284"/>
      <c r="DO1108" s="283"/>
      <c r="DP1108" s="278"/>
      <c r="DQ1108" s="282"/>
      <c r="DR1108" s="281"/>
      <c r="DS1108" s="280"/>
      <c r="DT1108" s="279"/>
      <c r="DU1108" s="278"/>
      <c r="DV1108" s="194"/>
    </row>
    <row r="1109" spans="1:126" ht="18.75">
      <c r="A1109" s="322"/>
      <c r="B1109" s="226" t="s">
        <v>8511</v>
      </c>
      <c r="C1109" s="226" t="s">
        <v>8510</v>
      </c>
      <c r="D1109" s="225" t="s">
        <v>8509</v>
      </c>
      <c r="E1109" s="224" t="str">
        <f t="shared" si="89"/>
        <v>738777</v>
      </c>
      <c r="F1109" s="322" t="s">
        <v>4863</v>
      </c>
      <c r="G1109" s="220" t="s">
        <v>8242</v>
      </c>
      <c r="H1109" s="223" t="s">
        <v>8241</v>
      </c>
      <c r="I1109" s="625"/>
      <c r="J1109" s="225">
        <v>1</v>
      </c>
      <c r="K1109" s="329">
        <v>14000</v>
      </c>
      <c r="L1109" s="232">
        <f t="shared" si="90"/>
        <v>15400.000000000002</v>
      </c>
      <c r="M1109" s="351" t="s">
        <v>1434</v>
      </c>
      <c r="N1109" s="624" t="s">
        <v>8508</v>
      </c>
      <c r="O1109" s="229" t="s">
        <v>8295</v>
      </c>
      <c r="P1109" s="245"/>
      <c r="Q1109" s="312"/>
      <c r="R1109" s="382"/>
      <c r="S1109" s="242"/>
      <c r="T1109" s="219" t="s">
        <v>8391</v>
      </c>
      <c r="U1109" s="303"/>
      <c r="V1109" s="303"/>
      <c r="W1109" s="303"/>
      <c r="X1109" s="303"/>
      <c r="Y1109" s="219"/>
      <c r="Z1109" s="303"/>
      <c r="AA1109" s="303"/>
      <c r="AB1109" s="303"/>
      <c r="AC1109" s="303"/>
      <c r="AD1109" s="325"/>
      <c r="AE1109" s="325"/>
      <c r="AF1109" s="325"/>
      <c r="AG1109" s="325"/>
      <c r="AH1109" s="325"/>
      <c r="AJ1109" s="286"/>
      <c r="AK1109" s="213"/>
      <c r="AL1109" s="325"/>
      <c r="AM1109" s="325"/>
      <c r="AN1109" s="325"/>
      <c r="AO1109" s="325"/>
      <c r="AP1109" s="229"/>
      <c r="AQ1109" s="589"/>
      <c r="AR1109" s="207"/>
      <c r="AS1109" s="207"/>
      <c r="AT1109" s="207"/>
      <c r="AU1109" s="207"/>
      <c r="AV1109" s="207"/>
      <c r="AW1109" s="207"/>
      <c r="AX1109" s="207"/>
      <c r="AY1109" s="207"/>
      <c r="AZ1109" s="207"/>
      <c r="BA1109" s="207"/>
      <c r="BB1109" s="207"/>
      <c r="BC1109" s="207"/>
      <c r="BD1109" s="207"/>
      <c r="BE1109" s="207"/>
      <c r="BF1109" s="207"/>
      <c r="BG1109" s="300"/>
      <c r="BH1109" s="300"/>
      <c r="BI1109" s="299"/>
      <c r="BJ1109" s="246"/>
      <c r="BK1109" s="623"/>
      <c r="BL1109" s="213"/>
      <c r="BM1109" s="213"/>
      <c r="BN1109" s="322"/>
      <c r="BO1109" s="321"/>
      <c r="BY1109" s="254"/>
      <c r="DN1109" s="284"/>
      <c r="DO1109" s="283"/>
      <c r="DP1109" s="278"/>
      <c r="DQ1109" s="282"/>
      <c r="DR1109" s="281"/>
      <c r="DS1109" s="280"/>
      <c r="DT1109" s="279"/>
      <c r="DU1109" s="278"/>
      <c r="DV1109" s="194"/>
    </row>
    <row r="1110" spans="1:126" ht="18.75">
      <c r="A1110" s="322"/>
      <c r="B1110" s="226" t="s">
        <v>8507</v>
      </c>
      <c r="C1110" s="226" t="s">
        <v>8506</v>
      </c>
      <c r="D1110" s="225" t="s">
        <v>8505</v>
      </c>
      <c r="E1110" s="224" t="str">
        <f t="shared" si="89"/>
        <v>738784</v>
      </c>
      <c r="F1110" s="322" t="s">
        <v>4863</v>
      </c>
      <c r="G1110" s="220" t="s">
        <v>8237</v>
      </c>
      <c r="H1110" s="223" t="s">
        <v>8228</v>
      </c>
      <c r="I1110" s="625"/>
      <c r="J1110" s="225">
        <v>1</v>
      </c>
      <c r="K1110" s="329">
        <v>14000</v>
      </c>
      <c r="L1110" s="232">
        <f t="shared" si="90"/>
        <v>15400.000000000002</v>
      </c>
      <c r="M1110" s="351" t="s">
        <v>1434</v>
      </c>
      <c r="N1110" s="624" t="s">
        <v>8504</v>
      </c>
      <c r="O1110" s="229" t="s">
        <v>8295</v>
      </c>
      <c r="P1110" s="245"/>
      <c r="Q1110" s="312"/>
      <c r="R1110" s="382"/>
      <c r="S1110" s="242"/>
      <c r="T1110" s="219" t="s">
        <v>8391</v>
      </c>
      <c r="U1110" s="303"/>
      <c r="V1110" s="303"/>
      <c r="W1110" s="303"/>
      <c r="X1110" s="303"/>
      <c r="Y1110" s="219"/>
      <c r="Z1110" s="303"/>
      <c r="AA1110" s="303"/>
      <c r="AB1110" s="303"/>
      <c r="AC1110" s="303"/>
      <c r="AD1110" s="325"/>
      <c r="AE1110" s="325"/>
      <c r="AF1110" s="325"/>
      <c r="AG1110" s="325"/>
      <c r="AH1110" s="325"/>
      <c r="AJ1110" s="286"/>
      <c r="AK1110" s="213"/>
      <c r="AL1110" s="325"/>
      <c r="AM1110" s="325"/>
      <c r="AN1110" s="325"/>
      <c r="AO1110" s="325"/>
      <c r="AP1110" s="229"/>
      <c r="AQ1110" s="589"/>
      <c r="AR1110" s="207"/>
      <c r="AS1110" s="207"/>
      <c r="AT1110" s="207"/>
      <c r="AU1110" s="207"/>
      <c r="AV1110" s="207"/>
      <c r="AW1110" s="207"/>
      <c r="AX1110" s="207"/>
      <c r="AY1110" s="207"/>
      <c r="AZ1110" s="207"/>
      <c r="BA1110" s="207"/>
      <c r="BB1110" s="207"/>
      <c r="BC1110" s="207"/>
      <c r="BD1110" s="207"/>
      <c r="BE1110" s="207"/>
      <c r="BF1110" s="207"/>
      <c r="BG1110" s="300"/>
      <c r="BH1110" s="300"/>
      <c r="BI1110" s="299"/>
      <c r="BJ1110" s="246"/>
      <c r="BK1110" s="623"/>
      <c r="BL1110" s="213"/>
      <c r="BM1110" s="213"/>
      <c r="BN1110" s="322"/>
      <c r="BO1110" s="321"/>
      <c r="BY1110" s="254"/>
      <c r="DN1110" s="284"/>
      <c r="DO1110" s="283"/>
      <c r="DP1110" s="278"/>
      <c r="DQ1110" s="282"/>
      <c r="DR1110" s="281"/>
      <c r="DS1110" s="280"/>
      <c r="DT1110" s="279"/>
      <c r="DU1110" s="278"/>
      <c r="DV1110" s="194"/>
    </row>
    <row r="1111" spans="1:126" ht="18.75">
      <c r="A1111" s="322"/>
      <c r="B1111" s="226" t="s">
        <v>8503</v>
      </c>
      <c r="C1111" s="226" t="s">
        <v>8502</v>
      </c>
      <c r="D1111" s="225" t="s">
        <v>8501</v>
      </c>
      <c r="E1111" s="224" t="str">
        <f t="shared" si="89"/>
        <v>738791</v>
      </c>
      <c r="F1111" s="322" t="s">
        <v>4863</v>
      </c>
      <c r="G1111" s="220" t="s">
        <v>8233</v>
      </c>
      <c r="H1111" s="223" t="s">
        <v>8228</v>
      </c>
      <c r="I1111" s="625"/>
      <c r="J1111" s="225">
        <v>1</v>
      </c>
      <c r="K1111" s="329">
        <v>14000</v>
      </c>
      <c r="L1111" s="232">
        <f t="shared" si="90"/>
        <v>15400.000000000002</v>
      </c>
      <c r="M1111" s="351" t="s">
        <v>1434</v>
      </c>
      <c r="N1111" s="624" t="s">
        <v>8500</v>
      </c>
      <c r="O1111" s="229" t="s">
        <v>8295</v>
      </c>
      <c r="P1111" s="245"/>
      <c r="Q1111" s="312"/>
      <c r="R1111" s="382"/>
      <c r="S1111" s="242"/>
      <c r="T1111" s="219" t="s">
        <v>8391</v>
      </c>
      <c r="U1111" s="303"/>
      <c r="V1111" s="303"/>
      <c r="W1111" s="303"/>
      <c r="X1111" s="303"/>
      <c r="Y1111" s="219"/>
      <c r="Z1111" s="303"/>
      <c r="AA1111" s="303"/>
      <c r="AB1111" s="303"/>
      <c r="AC1111" s="303"/>
      <c r="AD1111" s="325"/>
      <c r="AE1111" s="325"/>
      <c r="AF1111" s="325"/>
      <c r="AG1111" s="325"/>
      <c r="AH1111" s="325"/>
      <c r="AJ1111" s="286"/>
      <c r="AK1111" s="213"/>
      <c r="AL1111" s="325"/>
      <c r="AM1111" s="325"/>
      <c r="AN1111" s="325"/>
      <c r="AO1111" s="325"/>
      <c r="AP1111" s="229"/>
      <c r="AQ1111" s="589"/>
      <c r="AR1111" s="207"/>
      <c r="AS1111" s="207"/>
      <c r="AT1111" s="207"/>
      <c r="AU1111" s="207"/>
      <c r="AV1111" s="207"/>
      <c r="AW1111" s="207"/>
      <c r="AX1111" s="207"/>
      <c r="AY1111" s="207"/>
      <c r="AZ1111" s="207"/>
      <c r="BA1111" s="207"/>
      <c r="BB1111" s="207"/>
      <c r="BC1111" s="207"/>
      <c r="BD1111" s="207"/>
      <c r="BE1111" s="207"/>
      <c r="BF1111" s="207"/>
      <c r="BG1111" s="300"/>
      <c r="BH1111" s="300"/>
      <c r="BI1111" s="299"/>
      <c r="BJ1111" s="246"/>
      <c r="BK1111" s="623"/>
      <c r="BL1111" s="213"/>
      <c r="BM1111" s="213"/>
      <c r="BN1111" s="322"/>
      <c r="BO1111" s="321"/>
      <c r="BY1111" s="254"/>
      <c r="DN1111" s="284"/>
      <c r="DO1111" s="283"/>
      <c r="DP1111" s="278"/>
      <c r="DQ1111" s="282"/>
      <c r="DR1111" s="281"/>
      <c r="DS1111" s="280"/>
      <c r="DT1111" s="279"/>
      <c r="DU1111" s="278"/>
      <c r="DV1111" s="194"/>
    </row>
    <row r="1112" spans="1:126" ht="18.75">
      <c r="A1112" s="322"/>
      <c r="B1112" s="226" t="s">
        <v>8499</v>
      </c>
      <c r="C1112" s="226" t="s">
        <v>8498</v>
      </c>
      <c r="D1112" s="225" t="s">
        <v>8497</v>
      </c>
      <c r="E1112" s="224" t="str">
        <f t="shared" si="89"/>
        <v>738807</v>
      </c>
      <c r="F1112" s="322" t="s">
        <v>4863</v>
      </c>
      <c r="G1112" s="220" t="s">
        <v>8229</v>
      </c>
      <c r="H1112" s="223" t="s">
        <v>8228</v>
      </c>
      <c r="I1112" s="625"/>
      <c r="J1112" s="225">
        <v>1</v>
      </c>
      <c r="K1112" s="329">
        <v>14000</v>
      </c>
      <c r="L1112" s="232">
        <f t="shared" si="90"/>
        <v>15400.000000000002</v>
      </c>
      <c r="M1112" s="351" t="s">
        <v>1434</v>
      </c>
      <c r="N1112" s="624" t="s">
        <v>8496</v>
      </c>
      <c r="O1112" s="229" t="s">
        <v>8295</v>
      </c>
      <c r="P1112" s="245"/>
      <c r="Q1112" s="312"/>
      <c r="R1112" s="382"/>
      <c r="S1112" s="242"/>
      <c r="T1112" s="219" t="s">
        <v>8391</v>
      </c>
      <c r="U1112" s="303"/>
      <c r="V1112" s="303"/>
      <c r="W1112" s="303"/>
      <c r="X1112" s="303"/>
      <c r="Y1112" s="219"/>
      <c r="Z1112" s="303"/>
      <c r="AA1112" s="303"/>
      <c r="AB1112" s="303"/>
      <c r="AC1112" s="303"/>
      <c r="AD1112" s="325"/>
      <c r="AE1112" s="325"/>
      <c r="AF1112" s="325"/>
      <c r="AG1112" s="325"/>
      <c r="AH1112" s="325"/>
      <c r="AJ1112" s="286"/>
      <c r="AK1112" s="213"/>
      <c r="AL1112" s="325"/>
      <c r="AM1112" s="325"/>
      <c r="AN1112" s="325"/>
      <c r="AO1112" s="325"/>
      <c r="AP1112" s="229"/>
      <c r="AQ1112" s="589"/>
      <c r="AR1112" s="207"/>
      <c r="AS1112" s="207"/>
      <c r="AT1112" s="207"/>
      <c r="AU1112" s="207"/>
      <c r="AV1112" s="207"/>
      <c r="AW1112" s="207"/>
      <c r="AX1112" s="207"/>
      <c r="AY1112" s="207"/>
      <c r="AZ1112" s="207"/>
      <c r="BA1112" s="207"/>
      <c r="BB1112" s="207"/>
      <c r="BC1112" s="207"/>
      <c r="BD1112" s="207"/>
      <c r="BE1112" s="207"/>
      <c r="BF1112" s="207"/>
      <c r="BG1112" s="300"/>
      <c r="BH1112" s="300"/>
      <c r="BI1112" s="299"/>
      <c r="BJ1112" s="246"/>
      <c r="BK1112" s="623"/>
      <c r="BL1112" s="213"/>
      <c r="BM1112" s="213"/>
      <c r="BN1112" s="322"/>
      <c r="BO1112" s="321"/>
      <c r="BY1112" s="254"/>
      <c r="DN1112" s="284"/>
      <c r="DO1112" s="283"/>
      <c r="DP1112" s="278"/>
      <c r="DQ1112" s="282"/>
      <c r="DR1112" s="281"/>
      <c r="DS1112" s="280"/>
      <c r="DT1112" s="279"/>
      <c r="DU1112" s="278"/>
      <c r="DV1112" s="194"/>
    </row>
    <row r="1113" spans="1:126" ht="18.75">
      <c r="A1113" s="322"/>
      <c r="B1113" s="226" t="s">
        <v>8495</v>
      </c>
      <c r="C1113" s="226" t="s">
        <v>8494</v>
      </c>
      <c r="D1113" s="225" t="s">
        <v>8493</v>
      </c>
      <c r="E1113" s="224" t="str">
        <f t="shared" si="89"/>
        <v>738814</v>
      </c>
      <c r="F1113" s="322" t="s">
        <v>4863</v>
      </c>
      <c r="G1113" s="220" t="s">
        <v>8224</v>
      </c>
      <c r="H1113" s="223" t="s">
        <v>8215</v>
      </c>
      <c r="I1113" s="625"/>
      <c r="J1113" s="225">
        <v>1</v>
      </c>
      <c r="K1113" s="329">
        <v>14000</v>
      </c>
      <c r="L1113" s="232">
        <f t="shared" si="90"/>
        <v>15400.000000000002</v>
      </c>
      <c r="M1113" s="351" t="s">
        <v>1434</v>
      </c>
      <c r="N1113" s="624" t="s">
        <v>8453</v>
      </c>
      <c r="O1113" s="229" t="s">
        <v>8295</v>
      </c>
      <c r="P1113" s="245"/>
      <c r="Q1113" s="312"/>
      <c r="R1113" s="382"/>
      <c r="S1113" s="242"/>
      <c r="T1113" s="219" t="s">
        <v>8391</v>
      </c>
      <c r="U1113" s="303"/>
      <c r="V1113" s="303"/>
      <c r="W1113" s="303"/>
      <c r="X1113" s="303"/>
      <c r="Y1113" s="219"/>
      <c r="Z1113" s="303"/>
      <c r="AA1113" s="303"/>
      <c r="AB1113" s="303"/>
      <c r="AC1113" s="303"/>
      <c r="AD1113" s="325"/>
      <c r="AE1113" s="325"/>
      <c r="AF1113" s="325"/>
      <c r="AG1113" s="325"/>
      <c r="AH1113" s="325"/>
      <c r="AJ1113" s="286"/>
      <c r="AK1113" s="213"/>
      <c r="AL1113" s="325"/>
      <c r="AM1113" s="325"/>
      <c r="AN1113" s="325"/>
      <c r="AO1113" s="325"/>
      <c r="AP1113" s="229"/>
      <c r="AQ1113" s="589"/>
      <c r="AR1113" s="207"/>
      <c r="AS1113" s="207"/>
      <c r="AT1113" s="207"/>
      <c r="AU1113" s="207"/>
      <c r="AV1113" s="207"/>
      <c r="AW1113" s="207"/>
      <c r="AX1113" s="207"/>
      <c r="AY1113" s="207"/>
      <c r="AZ1113" s="207"/>
      <c r="BA1113" s="207"/>
      <c r="BB1113" s="207"/>
      <c r="BC1113" s="207"/>
      <c r="BD1113" s="207"/>
      <c r="BE1113" s="207"/>
      <c r="BF1113" s="207"/>
      <c r="BG1113" s="300"/>
      <c r="BH1113" s="300"/>
      <c r="BI1113" s="299"/>
      <c r="BJ1113" s="246"/>
      <c r="BK1113" s="623"/>
      <c r="BL1113" s="213"/>
      <c r="BM1113" s="213"/>
      <c r="BN1113" s="322"/>
      <c r="BO1113" s="321"/>
      <c r="BY1113" s="254"/>
      <c r="DN1113" s="284"/>
      <c r="DO1113" s="283"/>
      <c r="DP1113" s="278"/>
      <c r="DQ1113" s="282"/>
      <c r="DR1113" s="281"/>
      <c r="DS1113" s="280"/>
      <c r="DT1113" s="279"/>
      <c r="DU1113" s="278"/>
      <c r="DV1113" s="194"/>
    </row>
    <row r="1114" spans="1:126" ht="18.75">
      <c r="A1114" s="322"/>
      <c r="B1114" s="226" t="s">
        <v>8492</v>
      </c>
      <c r="C1114" s="226" t="s">
        <v>8491</v>
      </c>
      <c r="D1114" s="225" t="s">
        <v>8490</v>
      </c>
      <c r="E1114" s="224" t="str">
        <f t="shared" si="89"/>
        <v>738821</v>
      </c>
      <c r="F1114" s="322" t="s">
        <v>4863</v>
      </c>
      <c r="G1114" s="220" t="s">
        <v>8220</v>
      </c>
      <c r="H1114" s="223" t="s">
        <v>8215</v>
      </c>
      <c r="I1114" s="625"/>
      <c r="J1114" s="225">
        <v>1</v>
      </c>
      <c r="K1114" s="329">
        <v>14000</v>
      </c>
      <c r="L1114" s="232">
        <f t="shared" si="90"/>
        <v>15400.000000000002</v>
      </c>
      <c r="M1114" s="351" t="s">
        <v>1434</v>
      </c>
      <c r="N1114" s="624" t="s">
        <v>8449</v>
      </c>
      <c r="O1114" s="229" t="s">
        <v>8295</v>
      </c>
      <c r="P1114" s="245"/>
      <c r="Q1114" s="312"/>
      <c r="R1114" s="382"/>
      <c r="S1114" s="242"/>
      <c r="T1114" s="219" t="s">
        <v>8391</v>
      </c>
      <c r="U1114" s="303"/>
      <c r="V1114" s="303"/>
      <c r="W1114" s="303"/>
      <c r="X1114" s="303"/>
      <c r="Y1114" s="219"/>
      <c r="Z1114" s="303"/>
      <c r="AA1114" s="303"/>
      <c r="AB1114" s="303"/>
      <c r="AC1114" s="303"/>
      <c r="AD1114" s="325"/>
      <c r="AE1114" s="325"/>
      <c r="AF1114" s="325"/>
      <c r="AG1114" s="325"/>
      <c r="AH1114" s="325"/>
      <c r="AJ1114" s="286"/>
      <c r="AK1114" s="213"/>
      <c r="AL1114" s="325"/>
      <c r="AM1114" s="325"/>
      <c r="AN1114" s="325"/>
      <c r="AO1114" s="325"/>
      <c r="AP1114" s="229"/>
      <c r="AQ1114" s="589"/>
      <c r="AR1114" s="207"/>
      <c r="AS1114" s="207"/>
      <c r="AT1114" s="207"/>
      <c r="AU1114" s="207"/>
      <c r="AV1114" s="207"/>
      <c r="AW1114" s="207"/>
      <c r="AX1114" s="207"/>
      <c r="AY1114" s="207"/>
      <c r="AZ1114" s="207"/>
      <c r="BA1114" s="207"/>
      <c r="BB1114" s="207"/>
      <c r="BC1114" s="207"/>
      <c r="BD1114" s="207"/>
      <c r="BE1114" s="207"/>
      <c r="BF1114" s="207"/>
      <c r="BG1114" s="300"/>
      <c r="BH1114" s="300"/>
      <c r="BI1114" s="299"/>
      <c r="BJ1114" s="246"/>
      <c r="BK1114" s="623"/>
      <c r="BL1114" s="213"/>
      <c r="BM1114" s="213"/>
      <c r="BN1114" s="322"/>
      <c r="BO1114" s="321"/>
      <c r="BY1114" s="254"/>
      <c r="DN1114" s="284"/>
      <c r="DO1114" s="283"/>
      <c r="DP1114" s="278"/>
      <c r="DQ1114" s="282"/>
      <c r="DR1114" s="281"/>
      <c r="DS1114" s="280"/>
      <c r="DT1114" s="279"/>
      <c r="DU1114" s="278"/>
      <c r="DV1114" s="194"/>
    </row>
    <row r="1115" spans="1:126" ht="18.75">
      <c r="A1115" s="322"/>
      <c r="B1115" s="226" t="s">
        <v>8489</v>
      </c>
      <c r="C1115" s="226" t="s">
        <v>8488</v>
      </c>
      <c r="D1115" s="225" t="s">
        <v>8487</v>
      </c>
      <c r="E1115" s="224" t="str">
        <f t="shared" si="89"/>
        <v>738838</v>
      </c>
      <c r="F1115" s="322" t="s">
        <v>4863</v>
      </c>
      <c r="G1115" s="220" t="s">
        <v>8216</v>
      </c>
      <c r="H1115" s="223" t="s">
        <v>8215</v>
      </c>
      <c r="I1115" s="625"/>
      <c r="J1115" s="225">
        <v>1</v>
      </c>
      <c r="K1115" s="329">
        <v>14000</v>
      </c>
      <c r="L1115" s="232">
        <f t="shared" si="90"/>
        <v>15400.000000000002</v>
      </c>
      <c r="M1115" s="351" t="s">
        <v>1434</v>
      </c>
      <c r="N1115" s="624" t="s">
        <v>8444</v>
      </c>
      <c r="O1115" s="229" t="s">
        <v>8295</v>
      </c>
      <c r="P1115" s="245"/>
      <c r="Q1115" s="312"/>
      <c r="R1115" s="382"/>
      <c r="S1115" s="242"/>
      <c r="T1115" s="219" t="s">
        <v>8391</v>
      </c>
      <c r="U1115" s="303"/>
      <c r="V1115" s="303"/>
      <c r="W1115" s="303"/>
      <c r="X1115" s="303"/>
      <c r="Y1115" s="219"/>
      <c r="Z1115" s="303"/>
      <c r="AA1115" s="303"/>
      <c r="AB1115" s="303"/>
      <c r="AC1115" s="303"/>
      <c r="AD1115" s="325"/>
      <c r="AE1115" s="325"/>
      <c r="AF1115" s="325"/>
      <c r="AG1115" s="325"/>
      <c r="AH1115" s="325"/>
      <c r="AJ1115" s="286"/>
      <c r="AK1115" s="213"/>
      <c r="AL1115" s="325"/>
      <c r="AM1115" s="325"/>
      <c r="AN1115" s="325"/>
      <c r="AO1115" s="325"/>
      <c r="AP1115" s="229"/>
      <c r="AQ1115" s="589"/>
      <c r="AR1115" s="207"/>
      <c r="AS1115" s="207"/>
      <c r="AT1115" s="207"/>
      <c r="AU1115" s="207"/>
      <c r="AV1115" s="207"/>
      <c r="AW1115" s="207"/>
      <c r="AX1115" s="207"/>
      <c r="AY1115" s="207"/>
      <c r="AZ1115" s="207"/>
      <c r="BA1115" s="207"/>
      <c r="BB1115" s="207"/>
      <c r="BC1115" s="207"/>
      <c r="BD1115" s="207"/>
      <c r="BE1115" s="207"/>
      <c r="BF1115" s="207"/>
      <c r="BG1115" s="300"/>
      <c r="BH1115" s="300"/>
      <c r="BI1115" s="299"/>
      <c r="BJ1115" s="246"/>
      <c r="BK1115" s="623"/>
      <c r="BL1115" s="213"/>
      <c r="BM1115" s="213"/>
      <c r="BN1115" s="322"/>
      <c r="BO1115" s="321"/>
      <c r="BY1115" s="254"/>
      <c r="DN1115" s="284"/>
      <c r="DO1115" s="283"/>
      <c r="DP1115" s="278"/>
      <c r="DQ1115" s="282"/>
      <c r="DR1115" s="281"/>
      <c r="DS1115" s="280"/>
      <c r="DT1115" s="279"/>
      <c r="DU1115" s="278"/>
      <c r="DV1115" s="194"/>
    </row>
    <row r="1116" spans="1:126" ht="18.75">
      <c r="A1116" s="322"/>
      <c r="B1116" s="226" t="s">
        <v>8486</v>
      </c>
      <c r="C1116" s="226" t="s">
        <v>8485</v>
      </c>
      <c r="D1116" s="225" t="s">
        <v>8484</v>
      </c>
      <c r="E1116" s="224" t="str">
        <f t="shared" si="89"/>
        <v>738845</v>
      </c>
      <c r="F1116" s="322" t="s">
        <v>4863</v>
      </c>
      <c r="G1116" s="220" t="s">
        <v>8211</v>
      </c>
      <c r="H1116" s="223" t="s">
        <v>8202</v>
      </c>
      <c r="I1116" s="625"/>
      <c r="J1116" s="225">
        <v>1</v>
      </c>
      <c r="K1116" s="329">
        <v>14000</v>
      </c>
      <c r="L1116" s="232">
        <f t="shared" si="90"/>
        <v>15400.000000000002</v>
      </c>
      <c r="M1116" s="351" t="s">
        <v>1434</v>
      </c>
      <c r="N1116" s="624" t="s">
        <v>8440</v>
      </c>
      <c r="O1116" s="229" t="s">
        <v>8295</v>
      </c>
      <c r="P1116" s="245"/>
      <c r="Q1116" s="312"/>
      <c r="R1116" s="382"/>
      <c r="S1116" s="242"/>
      <c r="T1116" s="219" t="s">
        <v>8391</v>
      </c>
      <c r="U1116" s="303"/>
      <c r="V1116" s="303"/>
      <c r="W1116" s="303"/>
      <c r="X1116" s="303"/>
      <c r="Y1116" s="219"/>
      <c r="Z1116" s="303"/>
      <c r="AA1116" s="303"/>
      <c r="AB1116" s="303"/>
      <c r="AC1116" s="303"/>
      <c r="AD1116" s="325"/>
      <c r="AE1116" s="325"/>
      <c r="AF1116" s="325"/>
      <c r="AG1116" s="325"/>
      <c r="AH1116" s="325"/>
      <c r="AJ1116" s="286"/>
      <c r="AK1116" s="213"/>
      <c r="AL1116" s="325"/>
      <c r="AM1116" s="325"/>
      <c r="AN1116" s="325"/>
      <c r="AO1116" s="325"/>
      <c r="AP1116" s="229"/>
      <c r="AQ1116" s="589"/>
      <c r="AR1116" s="207"/>
      <c r="AS1116" s="207"/>
      <c r="AT1116" s="207"/>
      <c r="AU1116" s="207"/>
      <c r="AV1116" s="207"/>
      <c r="AW1116" s="207"/>
      <c r="AX1116" s="207"/>
      <c r="AY1116" s="207"/>
      <c r="AZ1116" s="207"/>
      <c r="BA1116" s="207"/>
      <c r="BB1116" s="207"/>
      <c r="BC1116" s="207"/>
      <c r="BD1116" s="207"/>
      <c r="BE1116" s="207"/>
      <c r="BF1116" s="207"/>
      <c r="BG1116" s="300"/>
      <c r="BH1116" s="300"/>
      <c r="BI1116" s="299"/>
      <c r="BJ1116" s="246"/>
      <c r="BK1116" s="623"/>
      <c r="BL1116" s="213"/>
      <c r="BM1116" s="213"/>
      <c r="BN1116" s="322"/>
      <c r="BO1116" s="321"/>
      <c r="BY1116" s="254"/>
      <c r="DN1116" s="284"/>
      <c r="DO1116" s="283"/>
      <c r="DP1116" s="278"/>
      <c r="DQ1116" s="282"/>
      <c r="DR1116" s="281"/>
      <c r="DS1116" s="280"/>
      <c r="DT1116" s="279"/>
      <c r="DU1116" s="278"/>
      <c r="DV1116" s="194"/>
    </row>
    <row r="1117" spans="1:126" ht="18.75">
      <c r="A1117" s="322"/>
      <c r="B1117" s="226" t="s">
        <v>8483</v>
      </c>
      <c r="C1117" s="226" t="s">
        <v>8482</v>
      </c>
      <c r="D1117" s="225" t="s">
        <v>8481</v>
      </c>
      <c r="E1117" s="224" t="str">
        <f t="shared" ref="E1117:E1148" si="91">MID(D1117,9,10)</f>
        <v>738852</v>
      </c>
      <c r="F1117" s="322" t="s">
        <v>4863</v>
      </c>
      <c r="G1117" s="220" t="s">
        <v>8207</v>
      </c>
      <c r="H1117" s="223" t="s">
        <v>8202</v>
      </c>
      <c r="I1117" s="625"/>
      <c r="J1117" s="225">
        <v>1</v>
      </c>
      <c r="K1117" s="329">
        <v>14000</v>
      </c>
      <c r="L1117" s="232">
        <f t="shared" si="90"/>
        <v>15400.000000000002</v>
      </c>
      <c r="M1117" s="351" t="s">
        <v>1434</v>
      </c>
      <c r="N1117" s="624" t="s">
        <v>8436</v>
      </c>
      <c r="O1117" s="229" t="s">
        <v>8295</v>
      </c>
      <c r="P1117" s="245"/>
      <c r="Q1117" s="312"/>
      <c r="R1117" s="382"/>
      <c r="S1117" s="242"/>
      <c r="T1117" s="219" t="s">
        <v>8391</v>
      </c>
      <c r="U1117" s="303"/>
      <c r="V1117" s="303"/>
      <c r="W1117" s="303"/>
      <c r="X1117" s="303"/>
      <c r="Y1117" s="219"/>
      <c r="Z1117" s="303"/>
      <c r="AA1117" s="303"/>
      <c r="AB1117" s="303"/>
      <c r="AC1117" s="303"/>
      <c r="AD1117" s="325"/>
      <c r="AE1117" s="325"/>
      <c r="AF1117" s="325"/>
      <c r="AG1117" s="325"/>
      <c r="AH1117" s="325"/>
      <c r="AJ1117" s="286"/>
      <c r="AK1117" s="213"/>
      <c r="AL1117" s="325"/>
      <c r="AM1117" s="325"/>
      <c r="AN1117" s="325"/>
      <c r="AO1117" s="325"/>
      <c r="AP1117" s="229"/>
      <c r="AQ1117" s="589"/>
      <c r="AR1117" s="207"/>
      <c r="AS1117" s="207"/>
      <c r="AT1117" s="207"/>
      <c r="AU1117" s="207"/>
      <c r="AV1117" s="207"/>
      <c r="AW1117" s="207"/>
      <c r="AX1117" s="207"/>
      <c r="AY1117" s="207"/>
      <c r="AZ1117" s="207"/>
      <c r="BA1117" s="207"/>
      <c r="BB1117" s="207"/>
      <c r="BC1117" s="207"/>
      <c r="BD1117" s="207"/>
      <c r="BE1117" s="207"/>
      <c r="BF1117" s="207"/>
      <c r="BG1117" s="300"/>
      <c r="BH1117" s="300"/>
      <c r="BI1117" s="299"/>
      <c r="BJ1117" s="246"/>
      <c r="BK1117" s="623"/>
      <c r="BL1117" s="213"/>
      <c r="BM1117" s="213"/>
      <c r="BN1117" s="322"/>
      <c r="BO1117" s="321"/>
      <c r="BY1117" s="254"/>
      <c r="DN1117" s="284"/>
      <c r="DO1117" s="283"/>
      <c r="DP1117" s="278"/>
      <c r="DQ1117" s="282"/>
      <c r="DR1117" s="281"/>
      <c r="DS1117" s="280"/>
      <c r="DT1117" s="279"/>
      <c r="DU1117" s="278"/>
      <c r="DV1117" s="194"/>
    </row>
    <row r="1118" spans="1:126" ht="18.75">
      <c r="A1118" s="322"/>
      <c r="B1118" s="226" t="s">
        <v>8480</v>
      </c>
      <c r="C1118" s="226" t="s">
        <v>8479</v>
      </c>
      <c r="D1118" s="225" t="s">
        <v>8478</v>
      </c>
      <c r="E1118" s="224" t="str">
        <f t="shared" si="91"/>
        <v>738869</v>
      </c>
      <c r="F1118" s="322" t="s">
        <v>4863</v>
      </c>
      <c r="G1118" s="220" t="s">
        <v>8203</v>
      </c>
      <c r="H1118" s="223" t="s">
        <v>8202</v>
      </c>
      <c r="I1118" s="625"/>
      <c r="J1118" s="225">
        <v>1</v>
      </c>
      <c r="K1118" s="329">
        <v>14000</v>
      </c>
      <c r="L1118" s="232">
        <f t="shared" si="90"/>
        <v>15400.000000000002</v>
      </c>
      <c r="M1118" s="351" t="s">
        <v>1434</v>
      </c>
      <c r="N1118" s="624" t="s">
        <v>8432</v>
      </c>
      <c r="O1118" s="229" t="s">
        <v>8295</v>
      </c>
      <c r="P1118" s="245"/>
      <c r="Q1118" s="312"/>
      <c r="R1118" s="382"/>
      <c r="S1118" s="242"/>
      <c r="T1118" s="219" t="s">
        <v>8391</v>
      </c>
      <c r="U1118" s="303"/>
      <c r="V1118" s="303"/>
      <c r="W1118" s="303"/>
      <c r="X1118" s="303"/>
      <c r="Y1118" s="219"/>
      <c r="Z1118" s="303"/>
      <c r="AA1118" s="303"/>
      <c r="AB1118" s="303"/>
      <c r="AC1118" s="303"/>
      <c r="AD1118" s="325"/>
      <c r="AE1118" s="325"/>
      <c r="AF1118" s="325"/>
      <c r="AG1118" s="325"/>
      <c r="AH1118" s="325"/>
      <c r="AJ1118" s="286"/>
      <c r="AK1118" s="213"/>
      <c r="AL1118" s="325"/>
      <c r="AM1118" s="325"/>
      <c r="AN1118" s="325"/>
      <c r="AO1118" s="325"/>
      <c r="AP1118" s="229"/>
      <c r="AQ1118" s="589"/>
      <c r="AR1118" s="207"/>
      <c r="AS1118" s="207"/>
      <c r="AT1118" s="207"/>
      <c r="AU1118" s="207"/>
      <c r="AV1118" s="207"/>
      <c r="AW1118" s="207"/>
      <c r="AX1118" s="207"/>
      <c r="AY1118" s="207"/>
      <c r="AZ1118" s="207"/>
      <c r="BA1118" s="207"/>
      <c r="BB1118" s="207"/>
      <c r="BC1118" s="207"/>
      <c r="BD1118" s="207"/>
      <c r="BE1118" s="207"/>
      <c r="BF1118" s="207"/>
      <c r="BG1118" s="300"/>
      <c r="BH1118" s="300"/>
      <c r="BI1118" s="299"/>
      <c r="BJ1118" s="246"/>
      <c r="BK1118" s="623"/>
      <c r="BL1118" s="213"/>
      <c r="BM1118" s="213"/>
      <c r="BN1118" s="322"/>
      <c r="BO1118" s="321"/>
      <c r="BY1118" s="254"/>
      <c r="DN1118" s="284"/>
      <c r="DO1118" s="283"/>
      <c r="DP1118" s="278"/>
      <c r="DQ1118" s="282"/>
      <c r="DR1118" s="281"/>
      <c r="DS1118" s="280"/>
      <c r="DT1118" s="279"/>
      <c r="DU1118" s="278"/>
      <c r="DV1118" s="194"/>
    </row>
    <row r="1119" spans="1:126" ht="18.75">
      <c r="A1119" s="322"/>
      <c r="B1119" s="226" t="s">
        <v>8477</v>
      </c>
      <c r="C1119" s="226" t="s">
        <v>8476</v>
      </c>
      <c r="D1119" s="225" t="s">
        <v>8475</v>
      </c>
      <c r="E1119" s="224" t="str">
        <f t="shared" si="91"/>
        <v>738876</v>
      </c>
      <c r="F1119" s="322" t="s">
        <v>6068</v>
      </c>
      <c r="G1119" s="220" t="s">
        <v>8198</v>
      </c>
      <c r="H1119" s="223" t="s">
        <v>8189</v>
      </c>
      <c r="I1119" s="625"/>
      <c r="J1119" s="225">
        <v>1</v>
      </c>
      <c r="K1119" s="329">
        <v>14000</v>
      </c>
      <c r="L1119" s="232">
        <f t="shared" si="90"/>
        <v>15400.000000000002</v>
      </c>
      <c r="M1119" s="351" t="s">
        <v>1434</v>
      </c>
      <c r="N1119" s="624" t="s">
        <v>8428</v>
      </c>
      <c r="O1119" s="229" t="s">
        <v>8295</v>
      </c>
      <c r="P1119" s="245"/>
      <c r="Q1119" s="312"/>
      <c r="R1119" s="382"/>
      <c r="S1119" s="242"/>
      <c r="T1119" s="219" t="s">
        <v>8448</v>
      </c>
      <c r="U1119" s="303"/>
      <c r="V1119" s="303"/>
      <c r="W1119" s="303"/>
      <c r="X1119" s="303"/>
      <c r="Y1119" s="219"/>
      <c r="Z1119" s="303"/>
      <c r="AA1119" s="303"/>
      <c r="AB1119" s="303"/>
      <c r="AC1119" s="303"/>
      <c r="AD1119" s="325"/>
      <c r="AE1119" s="325"/>
      <c r="AF1119" s="325"/>
      <c r="AG1119" s="325"/>
      <c r="AH1119" s="325"/>
      <c r="AJ1119" s="286"/>
      <c r="AK1119" s="213"/>
      <c r="AL1119" s="325"/>
      <c r="AM1119" s="325"/>
      <c r="AN1119" s="325"/>
      <c r="AO1119" s="325"/>
      <c r="AP1119" s="229"/>
      <c r="AQ1119" s="589"/>
      <c r="AR1119" s="207"/>
      <c r="AS1119" s="207"/>
      <c r="AT1119" s="207"/>
      <c r="AU1119" s="207"/>
      <c r="AV1119" s="207"/>
      <c r="AW1119" s="207"/>
      <c r="AX1119" s="207"/>
      <c r="AY1119" s="207"/>
      <c r="AZ1119" s="207"/>
      <c r="BA1119" s="207"/>
      <c r="BB1119" s="207"/>
      <c r="BC1119" s="207"/>
      <c r="BD1119" s="207"/>
      <c r="BE1119" s="207"/>
      <c r="BF1119" s="207"/>
      <c r="BG1119" s="300"/>
      <c r="BH1119" s="300"/>
      <c r="BI1119" s="299"/>
      <c r="BJ1119" s="246"/>
      <c r="BK1119" s="623"/>
      <c r="BL1119" s="213"/>
      <c r="BM1119" s="213"/>
      <c r="BN1119" s="322"/>
      <c r="BO1119" s="321"/>
      <c r="BY1119" s="254"/>
      <c r="DN1119" s="284"/>
      <c r="DO1119" s="283"/>
      <c r="DP1119" s="278"/>
      <c r="DQ1119" s="282"/>
      <c r="DR1119" s="281"/>
      <c r="DS1119" s="280"/>
      <c r="DT1119" s="279"/>
      <c r="DU1119" s="278"/>
      <c r="DV1119" s="194"/>
    </row>
    <row r="1120" spans="1:126" ht="18.75">
      <c r="A1120" s="322"/>
      <c r="B1120" s="226" t="s">
        <v>8474</v>
      </c>
      <c r="C1120" s="226" t="s">
        <v>8473</v>
      </c>
      <c r="D1120" s="225" t="s">
        <v>8472</v>
      </c>
      <c r="E1120" s="224" t="str">
        <f t="shared" si="91"/>
        <v>738883</v>
      </c>
      <c r="F1120" s="322" t="s">
        <v>6068</v>
      </c>
      <c r="G1120" s="220" t="s">
        <v>8194</v>
      </c>
      <c r="H1120" s="223" t="s">
        <v>8189</v>
      </c>
      <c r="I1120" s="625"/>
      <c r="J1120" s="225">
        <v>1</v>
      </c>
      <c r="K1120" s="329">
        <v>14000</v>
      </c>
      <c r="L1120" s="232">
        <f t="shared" si="90"/>
        <v>15400.000000000002</v>
      </c>
      <c r="M1120" s="351" t="s">
        <v>1434</v>
      </c>
      <c r="N1120" s="624" t="s">
        <v>8424</v>
      </c>
      <c r="O1120" s="229" t="s">
        <v>8295</v>
      </c>
      <c r="P1120" s="245"/>
      <c r="Q1120" s="312"/>
      <c r="R1120" s="382"/>
      <c r="S1120" s="242"/>
      <c r="T1120" s="219" t="s">
        <v>8448</v>
      </c>
      <c r="U1120" s="303"/>
      <c r="V1120" s="303"/>
      <c r="W1120" s="303"/>
      <c r="X1120" s="303"/>
      <c r="Y1120" s="219"/>
      <c r="Z1120" s="303"/>
      <c r="AA1120" s="303"/>
      <c r="AB1120" s="303"/>
      <c r="AC1120" s="303"/>
      <c r="AD1120" s="325"/>
      <c r="AE1120" s="325"/>
      <c r="AF1120" s="325"/>
      <c r="AG1120" s="325"/>
      <c r="AH1120" s="325"/>
      <c r="AJ1120" s="286"/>
      <c r="AK1120" s="213"/>
      <c r="AL1120" s="325"/>
      <c r="AM1120" s="325"/>
      <c r="AN1120" s="325"/>
      <c r="AO1120" s="325"/>
      <c r="AP1120" s="229"/>
      <c r="AQ1120" s="589"/>
      <c r="AR1120" s="207"/>
      <c r="AS1120" s="207"/>
      <c r="AT1120" s="207"/>
      <c r="AU1120" s="207"/>
      <c r="AV1120" s="207"/>
      <c r="AW1120" s="207"/>
      <c r="AX1120" s="207"/>
      <c r="AY1120" s="207"/>
      <c r="AZ1120" s="207"/>
      <c r="BA1120" s="207"/>
      <c r="BB1120" s="207"/>
      <c r="BC1120" s="207"/>
      <c r="BD1120" s="207"/>
      <c r="BE1120" s="207"/>
      <c r="BF1120" s="207"/>
      <c r="BG1120" s="300"/>
      <c r="BH1120" s="300"/>
      <c r="BI1120" s="299"/>
      <c r="BJ1120" s="246"/>
      <c r="BK1120" s="623"/>
      <c r="BL1120" s="213"/>
      <c r="BM1120" s="213"/>
      <c r="BN1120" s="322"/>
      <c r="BO1120" s="321"/>
      <c r="BY1120" s="254"/>
      <c r="DN1120" s="284"/>
      <c r="DO1120" s="283"/>
      <c r="DP1120" s="278"/>
      <c r="DQ1120" s="282"/>
      <c r="DR1120" s="281"/>
      <c r="DS1120" s="280"/>
      <c r="DT1120" s="279"/>
      <c r="DU1120" s="278"/>
      <c r="DV1120" s="194"/>
    </row>
    <row r="1121" spans="1:126" ht="18.75">
      <c r="A1121" s="322"/>
      <c r="B1121" s="226" t="s">
        <v>8471</v>
      </c>
      <c r="C1121" s="226" t="s">
        <v>8470</v>
      </c>
      <c r="D1121" s="225" t="s">
        <v>8469</v>
      </c>
      <c r="E1121" s="224" t="str">
        <f t="shared" si="91"/>
        <v>738890</v>
      </c>
      <c r="F1121" s="322" t="s">
        <v>6068</v>
      </c>
      <c r="G1121" s="220" t="s">
        <v>8190</v>
      </c>
      <c r="H1121" s="223" t="s">
        <v>8189</v>
      </c>
      <c r="I1121" s="625"/>
      <c r="J1121" s="225">
        <v>1</v>
      </c>
      <c r="K1121" s="329">
        <v>14000</v>
      </c>
      <c r="L1121" s="232">
        <f t="shared" si="90"/>
        <v>15400.000000000002</v>
      </c>
      <c r="M1121" s="351" t="s">
        <v>1434</v>
      </c>
      <c r="N1121" s="624" t="s">
        <v>8420</v>
      </c>
      <c r="O1121" s="229" t="s">
        <v>8295</v>
      </c>
      <c r="P1121" s="245"/>
      <c r="Q1121" s="312"/>
      <c r="R1121" s="382"/>
      <c r="S1121" s="242"/>
      <c r="T1121" s="219" t="s">
        <v>8448</v>
      </c>
      <c r="U1121" s="303"/>
      <c r="V1121" s="303"/>
      <c r="W1121" s="303"/>
      <c r="X1121" s="303"/>
      <c r="Y1121" s="219"/>
      <c r="Z1121" s="303"/>
      <c r="AA1121" s="303"/>
      <c r="AB1121" s="303"/>
      <c r="AC1121" s="303"/>
      <c r="AD1121" s="325"/>
      <c r="AE1121" s="325"/>
      <c r="AF1121" s="325"/>
      <c r="AG1121" s="325"/>
      <c r="AH1121" s="325"/>
      <c r="AJ1121" s="286"/>
      <c r="AK1121" s="213"/>
      <c r="AL1121" s="325"/>
      <c r="AM1121" s="325"/>
      <c r="AN1121" s="325"/>
      <c r="AO1121" s="325"/>
      <c r="AP1121" s="229"/>
      <c r="AQ1121" s="589"/>
      <c r="AR1121" s="207"/>
      <c r="AS1121" s="207"/>
      <c r="AT1121" s="207"/>
      <c r="AU1121" s="207"/>
      <c r="AV1121" s="207"/>
      <c r="AW1121" s="207"/>
      <c r="AX1121" s="207"/>
      <c r="AY1121" s="207"/>
      <c r="AZ1121" s="207"/>
      <c r="BA1121" s="207"/>
      <c r="BB1121" s="207"/>
      <c r="BC1121" s="207"/>
      <c r="BD1121" s="207"/>
      <c r="BE1121" s="207"/>
      <c r="BF1121" s="207"/>
      <c r="BG1121" s="300"/>
      <c r="BH1121" s="300"/>
      <c r="BI1121" s="299"/>
      <c r="BJ1121" s="246"/>
      <c r="BK1121" s="623"/>
      <c r="BL1121" s="213"/>
      <c r="BM1121" s="213"/>
      <c r="BN1121" s="322"/>
      <c r="BO1121" s="321"/>
      <c r="BY1121" s="254"/>
      <c r="DN1121" s="284"/>
      <c r="DO1121" s="283"/>
      <c r="DP1121" s="278"/>
      <c r="DQ1121" s="282"/>
      <c r="DR1121" s="281"/>
      <c r="DS1121" s="280"/>
      <c r="DT1121" s="279"/>
      <c r="DU1121" s="278"/>
      <c r="DV1121" s="194"/>
    </row>
    <row r="1122" spans="1:126" ht="18.75">
      <c r="A1122" s="322"/>
      <c r="B1122" s="226" t="s">
        <v>8468</v>
      </c>
      <c r="C1122" s="226" t="s">
        <v>8467</v>
      </c>
      <c r="D1122" s="225" t="s">
        <v>8466</v>
      </c>
      <c r="E1122" s="224" t="str">
        <f t="shared" si="91"/>
        <v>738906</v>
      </c>
      <c r="F1122" s="322" t="s">
        <v>6068</v>
      </c>
      <c r="G1122" s="220" t="s">
        <v>8185</v>
      </c>
      <c r="H1122" s="223" t="s">
        <v>8175</v>
      </c>
      <c r="I1122" s="625"/>
      <c r="J1122" s="225">
        <v>1</v>
      </c>
      <c r="K1122" s="329">
        <v>14000</v>
      </c>
      <c r="L1122" s="232">
        <f t="shared" si="90"/>
        <v>15400.000000000002</v>
      </c>
      <c r="M1122" s="351" t="s">
        <v>1434</v>
      </c>
      <c r="N1122" s="624" t="s">
        <v>8416</v>
      </c>
      <c r="O1122" s="229" t="s">
        <v>8295</v>
      </c>
      <c r="P1122" s="245"/>
      <c r="Q1122" s="312"/>
      <c r="R1122" s="382"/>
      <c r="S1122" s="242"/>
      <c r="T1122" s="219" t="s">
        <v>8448</v>
      </c>
      <c r="U1122" s="303"/>
      <c r="V1122" s="303"/>
      <c r="W1122" s="303"/>
      <c r="X1122" s="303"/>
      <c r="Y1122" s="219"/>
      <c r="Z1122" s="303"/>
      <c r="AA1122" s="303"/>
      <c r="AB1122" s="303"/>
      <c r="AC1122" s="303"/>
      <c r="AD1122" s="325"/>
      <c r="AE1122" s="325"/>
      <c r="AF1122" s="325"/>
      <c r="AG1122" s="325"/>
      <c r="AH1122" s="325"/>
      <c r="AJ1122" s="286"/>
      <c r="AK1122" s="213"/>
      <c r="AL1122" s="325"/>
      <c r="AM1122" s="325"/>
      <c r="AN1122" s="325"/>
      <c r="AO1122" s="325"/>
      <c r="AP1122" s="229"/>
      <c r="AQ1122" s="589"/>
      <c r="AR1122" s="207"/>
      <c r="AS1122" s="207"/>
      <c r="AT1122" s="207"/>
      <c r="AU1122" s="207"/>
      <c r="AV1122" s="207"/>
      <c r="AW1122" s="207"/>
      <c r="AX1122" s="207"/>
      <c r="AY1122" s="207"/>
      <c r="AZ1122" s="207"/>
      <c r="BA1122" s="207"/>
      <c r="BB1122" s="207"/>
      <c r="BC1122" s="207"/>
      <c r="BD1122" s="207"/>
      <c r="BE1122" s="207"/>
      <c r="BF1122" s="207"/>
      <c r="BG1122" s="300"/>
      <c r="BH1122" s="300"/>
      <c r="BI1122" s="299"/>
      <c r="BJ1122" s="246"/>
      <c r="BK1122" s="623"/>
      <c r="BL1122" s="213"/>
      <c r="BM1122" s="213"/>
      <c r="BN1122" s="322"/>
      <c r="BO1122" s="321"/>
      <c r="BY1122" s="254"/>
      <c r="DN1122" s="284"/>
      <c r="DO1122" s="283"/>
      <c r="DP1122" s="278"/>
      <c r="DQ1122" s="282"/>
      <c r="DR1122" s="281"/>
      <c r="DS1122" s="280"/>
      <c r="DT1122" s="279"/>
      <c r="DU1122" s="278"/>
      <c r="DV1122" s="194"/>
    </row>
    <row r="1123" spans="1:126" ht="18.75">
      <c r="A1123" s="322"/>
      <c r="B1123" s="226" t="s">
        <v>8465</v>
      </c>
      <c r="C1123" s="226" t="s">
        <v>8464</v>
      </c>
      <c r="D1123" s="225" t="s">
        <v>8463</v>
      </c>
      <c r="E1123" s="224" t="str">
        <f t="shared" si="91"/>
        <v>738913</v>
      </c>
      <c r="F1123" s="322" t="s">
        <v>6068</v>
      </c>
      <c r="G1123" s="220" t="s">
        <v>8181</v>
      </c>
      <c r="H1123" s="223" t="s">
        <v>8175</v>
      </c>
      <c r="I1123" s="625"/>
      <c r="J1123" s="225">
        <v>1</v>
      </c>
      <c r="K1123" s="329">
        <v>14000</v>
      </c>
      <c r="L1123" s="232">
        <f t="shared" si="90"/>
        <v>15400.000000000002</v>
      </c>
      <c r="M1123" s="351" t="s">
        <v>1434</v>
      </c>
      <c r="N1123" s="624" t="s">
        <v>8412</v>
      </c>
      <c r="O1123" s="229" t="s">
        <v>8295</v>
      </c>
      <c r="P1123" s="245"/>
      <c r="Q1123" s="312"/>
      <c r="R1123" s="382"/>
      <c r="S1123" s="242"/>
      <c r="T1123" s="219" t="s">
        <v>8448</v>
      </c>
      <c r="U1123" s="303"/>
      <c r="V1123" s="303"/>
      <c r="W1123" s="303"/>
      <c r="X1123" s="303"/>
      <c r="Y1123" s="219"/>
      <c r="Z1123" s="303"/>
      <c r="AA1123" s="303"/>
      <c r="AB1123" s="303"/>
      <c r="AC1123" s="303"/>
      <c r="AD1123" s="325"/>
      <c r="AE1123" s="325"/>
      <c r="AF1123" s="325"/>
      <c r="AG1123" s="325"/>
      <c r="AH1123" s="325"/>
      <c r="AJ1123" s="286"/>
      <c r="AK1123" s="213"/>
      <c r="AL1123" s="325"/>
      <c r="AM1123" s="325"/>
      <c r="AN1123" s="325"/>
      <c r="AO1123" s="325"/>
      <c r="AP1123" s="229"/>
      <c r="AQ1123" s="589"/>
      <c r="AR1123" s="207"/>
      <c r="AS1123" s="207"/>
      <c r="AT1123" s="207"/>
      <c r="AU1123" s="207"/>
      <c r="AV1123" s="207"/>
      <c r="AW1123" s="207"/>
      <c r="AX1123" s="207"/>
      <c r="AY1123" s="207"/>
      <c r="AZ1123" s="207"/>
      <c r="BA1123" s="207"/>
      <c r="BB1123" s="207"/>
      <c r="BC1123" s="207"/>
      <c r="BD1123" s="207"/>
      <c r="BE1123" s="207"/>
      <c r="BF1123" s="207"/>
      <c r="BG1123" s="300"/>
      <c r="BH1123" s="300"/>
      <c r="BI1123" s="299"/>
      <c r="BJ1123" s="246"/>
      <c r="BK1123" s="623"/>
      <c r="BL1123" s="213"/>
      <c r="BM1123" s="213"/>
      <c r="BN1123" s="322"/>
      <c r="BO1123" s="321"/>
      <c r="BY1123" s="254"/>
      <c r="DN1123" s="284"/>
      <c r="DO1123" s="283"/>
      <c r="DP1123" s="278"/>
      <c r="DQ1123" s="282"/>
      <c r="DR1123" s="281"/>
      <c r="DS1123" s="280"/>
      <c r="DT1123" s="279"/>
      <c r="DU1123" s="278"/>
      <c r="DV1123" s="194"/>
    </row>
    <row r="1124" spans="1:126" ht="18.75">
      <c r="A1124" s="322"/>
      <c r="B1124" s="226" t="s">
        <v>8462</v>
      </c>
      <c r="C1124" s="226" t="s">
        <v>8461</v>
      </c>
      <c r="D1124" s="225" t="s">
        <v>8460</v>
      </c>
      <c r="E1124" s="224" t="str">
        <f t="shared" si="91"/>
        <v>738920</v>
      </c>
      <c r="F1124" s="322" t="s">
        <v>6068</v>
      </c>
      <c r="G1124" s="220" t="s">
        <v>8176</v>
      </c>
      <c r="H1124" s="223" t="s">
        <v>8175</v>
      </c>
      <c r="I1124" s="625"/>
      <c r="J1124" s="225">
        <v>1</v>
      </c>
      <c r="K1124" s="329">
        <v>14000</v>
      </c>
      <c r="L1124" s="232">
        <f t="shared" si="90"/>
        <v>15400.000000000002</v>
      </c>
      <c r="M1124" s="351" t="s">
        <v>1434</v>
      </c>
      <c r="N1124" s="624" t="s">
        <v>8408</v>
      </c>
      <c r="O1124" s="229" t="s">
        <v>8295</v>
      </c>
      <c r="P1124" s="245"/>
      <c r="Q1124" s="312"/>
      <c r="R1124" s="382"/>
      <c r="S1124" s="242"/>
      <c r="T1124" s="219" t="s">
        <v>8448</v>
      </c>
      <c r="U1124" s="303"/>
      <c r="V1124" s="303"/>
      <c r="W1124" s="303"/>
      <c r="X1124" s="303"/>
      <c r="Y1124" s="219"/>
      <c r="Z1124" s="303"/>
      <c r="AA1124" s="303"/>
      <c r="AB1124" s="303"/>
      <c r="AC1124" s="303"/>
      <c r="AD1124" s="325"/>
      <c r="AE1124" s="325"/>
      <c r="AF1124" s="325"/>
      <c r="AG1124" s="325"/>
      <c r="AH1124" s="325"/>
      <c r="AJ1124" s="286"/>
      <c r="AK1124" s="213"/>
      <c r="AL1124" s="325"/>
      <c r="AM1124" s="325"/>
      <c r="AN1124" s="325"/>
      <c r="AO1124" s="325"/>
      <c r="AP1124" s="229"/>
      <c r="AQ1124" s="589"/>
      <c r="AR1124" s="207"/>
      <c r="AS1124" s="207"/>
      <c r="AT1124" s="207"/>
      <c r="AU1124" s="207"/>
      <c r="AV1124" s="207"/>
      <c r="AW1124" s="207"/>
      <c r="AX1124" s="207"/>
      <c r="AY1124" s="207"/>
      <c r="AZ1124" s="207"/>
      <c r="BA1124" s="207"/>
      <c r="BB1124" s="207"/>
      <c r="BC1124" s="207"/>
      <c r="BD1124" s="207"/>
      <c r="BE1124" s="207"/>
      <c r="BF1124" s="207"/>
      <c r="BG1124" s="300"/>
      <c r="BH1124" s="300"/>
      <c r="BI1124" s="299"/>
      <c r="BJ1124" s="246"/>
      <c r="BK1124" s="623"/>
      <c r="BL1124" s="213"/>
      <c r="BM1124" s="213"/>
      <c r="BN1124" s="322"/>
      <c r="BO1124" s="321"/>
      <c r="BY1124" s="254"/>
      <c r="DN1124" s="284"/>
      <c r="DO1124" s="283"/>
      <c r="DP1124" s="278"/>
      <c r="DQ1124" s="282"/>
      <c r="DR1124" s="281"/>
      <c r="DS1124" s="280"/>
      <c r="DT1124" s="279"/>
      <c r="DU1124" s="278"/>
      <c r="DV1124" s="194"/>
    </row>
    <row r="1125" spans="1:126" ht="18.75">
      <c r="A1125" s="322"/>
      <c r="B1125" s="226" t="s">
        <v>8459</v>
      </c>
      <c r="C1125" s="226" t="s">
        <v>8458</v>
      </c>
      <c r="D1125" s="225" t="s">
        <v>8457</v>
      </c>
      <c r="E1125" s="224" t="str">
        <f t="shared" si="91"/>
        <v>738937</v>
      </c>
      <c r="F1125" s="322" t="s">
        <v>6174</v>
      </c>
      <c r="G1125" s="220" t="s">
        <v>8171</v>
      </c>
      <c r="H1125" s="223" t="s">
        <v>8162</v>
      </c>
      <c r="I1125" s="625"/>
      <c r="J1125" s="225">
        <v>1</v>
      </c>
      <c r="K1125" s="329">
        <v>14000</v>
      </c>
      <c r="L1125" s="232">
        <f t="shared" si="90"/>
        <v>15400.000000000002</v>
      </c>
      <c r="M1125" s="351" t="s">
        <v>1434</v>
      </c>
      <c r="N1125" s="624" t="s">
        <v>8404</v>
      </c>
      <c r="O1125" s="229" t="s">
        <v>8295</v>
      </c>
      <c r="P1125" s="245"/>
      <c r="Q1125" s="312"/>
      <c r="R1125" s="382"/>
      <c r="S1125" s="242"/>
      <c r="T1125" s="219" t="s">
        <v>8448</v>
      </c>
      <c r="U1125" s="303"/>
      <c r="V1125" s="303"/>
      <c r="W1125" s="303"/>
      <c r="X1125" s="303"/>
      <c r="Y1125" s="219"/>
      <c r="Z1125" s="303"/>
      <c r="AA1125" s="303"/>
      <c r="AB1125" s="303"/>
      <c r="AC1125" s="303"/>
      <c r="AD1125" s="325"/>
      <c r="AE1125" s="325"/>
      <c r="AF1125" s="325"/>
      <c r="AG1125" s="325"/>
      <c r="AH1125" s="325"/>
      <c r="AJ1125" s="286"/>
      <c r="AK1125" s="213"/>
      <c r="AL1125" s="325"/>
      <c r="AM1125" s="325"/>
      <c r="AN1125" s="325"/>
      <c r="AO1125" s="325"/>
      <c r="AP1125" s="229"/>
      <c r="AQ1125" s="589"/>
      <c r="AR1125" s="207"/>
      <c r="AS1125" s="207"/>
      <c r="AT1125" s="207"/>
      <c r="AU1125" s="207"/>
      <c r="AV1125" s="207"/>
      <c r="AW1125" s="207"/>
      <c r="AX1125" s="207"/>
      <c r="AY1125" s="207"/>
      <c r="AZ1125" s="207"/>
      <c r="BA1125" s="207"/>
      <c r="BB1125" s="207"/>
      <c r="BC1125" s="207"/>
      <c r="BD1125" s="207"/>
      <c r="BE1125" s="207"/>
      <c r="BF1125" s="207"/>
      <c r="BG1125" s="300"/>
      <c r="BH1125" s="300"/>
      <c r="BI1125" s="299"/>
      <c r="BJ1125" s="246"/>
      <c r="BK1125" s="623"/>
      <c r="BL1125" s="213"/>
      <c r="BM1125" s="213"/>
      <c r="BN1125" s="322"/>
      <c r="BO1125" s="321"/>
      <c r="BY1125" s="254"/>
      <c r="DN1125" s="284"/>
      <c r="DO1125" s="283"/>
      <c r="DP1125" s="278"/>
      <c r="DQ1125" s="282"/>
      <c r="DR1125" s="281"/>
      <c r="DS1125" s="280"/>
      <c r="DT1125" s="279"/>
      <c r="DU1125" s="278"/>
      <c r="DV1125" s="194"/>
    </row>
    <row r="1126" spans="1:126" ht="18.75">
      <c r="A1126" s="322"/>
      <c r="B1126" s="226" t="s">
        <v>8456</v>
      </c>
      <c r="C1126" s="226" t="s">
        <v>8455</v>
      </c>
      <c r="D1126" s="225" t="s">
        <v>8454</v>
      </c>
      <c r="E1126" s="224" t="str">
        <f t="shared" si="91"/>
        <v>738944</v>
      </c>
      <c r="F1126" s="322" t="s">
        <v>6174</v>
      </c>
      <c r="G1126" s="220" t="s">
        <v>8167</v>
      </c>
      <c r="H1126" s="223" t="s">
        <v>8162</v>
      </c>
      <c r="I1126" s="625"/>
      <c r="J1126" s="225">
        <v>1</v>
      </c>
      <c r="K1126" s="329">
        <v>14000</v>
      </c>
      <c r="L1126" s="232">
        <f t="shared" si="90"/>
        <v>15400.000000000002</v>
      </c>
      <c r="M1126" s="351" t="s">
        <v>1434</v>
      </c>
      <c r="N1126" s="624" t="s">
        <v>8453</v>
      </c>
      <c r="O1126" s="229" t="s">
        <v>8295</v>
      </c>
      <c r="P1126" s="245"/>
      <c r="Q1126" s="312"/>
      <c r="R1126" s="382"/>
      <c r="S1126" s="242"/>
      <c r="T1126" s="219" t="s">
        <v>8448</v>
      </c>
      <c r="U1126" s="303"/>
      <c r="V1126" s="303"/>
      <c r="W1126" s="303"/>
      <c r="X1126" s="303"/>
      <c r="Y1126" s="219"/>
      <c r="Z1126" s="303"/>
      <c r="AA1126" s="303"/>
      <c r="AB1126" s="303"/>
      <c r="AC1126" s="303"/>
      <c r="AD1126" s="325"/>
      <c r="AE1126" s="325"/>
      <c r="AF1126" s="325"/>
      <c r="AG1126" s="325"/>
      <c r="AH1126" s="325"/>
      <c r="AJ1126" s="286"/>
      <c r="AK1126" s="213"/>
      <c r="AL1126" s="325"/>
      <c r="AM1126" s="325"/>
      <c r="AN1126" s="325"/>
      <c r="AO1126" s="325"/>
      <c r="AP1126" s="229"/>
      <c r="AQ1126" s="589"/>
      <c r="AR1126" s="207"/>
      <c r="AS1126" s="207"/>
      <c r="AT1126" s="207"/>
      <c r="AU1126" s="207"/>
      <c r="AV1126" s="207"/>
      <c r="AW1126" s="207"/>
      <c r="AX1126" s="207"/>
      <c r="AY1126" s="207"/>
      <c r="AZ1126" s="207"/>
      <c r="BA1126" s="207"/>
      <c r="BB1126" s="207"/>
      <c r="BC1126" s="207"/>
      <c r="BD1126" s="207"/>
      <c r="BE1126" s="207"/>
      <c r="BF1126" s="207"/>
      <c r="BG1126" s="300"/>
      <c r="BH1126" s="300"/>
      <c r="BI1126" s="299"/>
      <c r="BJ1126" s="246"/>
      <c r="BK1126" s="623"/>
      <c r="BL1126" s="213"/>
      <c r="BM1126" s="213"/>
      <c r="BN1126" s="322"/>
      <c r="BO1126" s="321"/>
      <c r="BY1126" s="254"/>
      <c r="DN1126" s="284"/>
      <c r="DO1126" s="283"/>
      <c r="DP1126" s="278"/>
      <c r="DQ1126" s="282"/>
      <c r="DR1126" s="281"/>
      <c r="DS1126" s="280"/>
      <c r="DT1126" s="279"/>
      <c r="DU1126" s="278"/>
      <c r="DV1126" s="194"/>
    </row>
    <row r="1127" spans="1:126" ht="18.75">
      <c r="A1127" s="322"/>
      <c r="B1127" s="226" t="s">
        <v>8452</v>
      </c>
      <c r="C1127" s="226" t="s">
        <v>8451</v>
      </c>
      <c r="D1127" s="225" t="s">
        <v>8450</v>
      </c>
      <c r="E1127" s="224" t="str">
        <f t="shared" si="91"/>
        <v>738951</v>
      </c>
      <c r="F1127" s="322" t="s">
        <v>4863</v>
      </c>
      <c r="G1127" s="220" t="s">
        <v>8163</v>
      </c>
      <c r="H1127" s="223" t="s">
        <v>8162</v>
      </c>
      <c r="I1127" s="625"/>
      <c r="J1127" s="225">
        <v>1</v>
      </c>
      <c r="K1127" s="329">
        <v>14000</v>
      </c>
      <c r="L1127" s="232">
        <f t="shared" si="90"/>
        <v>15400.000000000002</v>
      </c>
      <c r="M1127" s="351" t="s">
        <v>1434</v>
      </c>
      <c r="N1127" s="624" t="s">
        <v>8449</v>
      </c>
      <c r="O1127" s="229" t="s">
        <v>8295</v>
      </c>
      <c r="P1127" s="245"/>
      <c r="Q1127" s="312"/>
      <c r="R1127" s="382"/>
      <c r="S1127" s="242"/>
      <c r="T1127" s="219" t="s">
        <v>8448</v>
      </c>
      <c r="U1127" s="303"/>
      <c r="V1127" s="303"/>
      <c r="W1127" s="303"/>
      <c r="X1127" s="303"/>
      <c r="Y1127" s="219"/>
      <c r="Z1127" s="303"/>
      <c r="AA1127" s="303"/>
      <c r="AB1127" s="303"/>
      <c r="AC1127" s="303"/>
      <c r="AD1127" s="325"/>
      <c r="AE1127" s="325"/>
      <c r="AF1127" s="325"/>
      <c r="AG1127" s="325"/>
      <c r="AH1127" s="325"/>
      <c r="AJ1127" s="286"/>
      <c r="AK1127" s="213"/>
      <c r="AL1127" s="325"/>
      <c r="AM1127" s="325"/>
      <c r="AN1127" s="325"/>
      <c r="AO1127" s="325"/>
      <c r="AP1127" s="229"/>
      <c r="AQ1127" s="589"/>
      <c r="AR1127" s="207"/>
      <c r="AS1127" s="207"/>
      <c r="AT1127" s="207"/>
      <c r="AU1127" s="207"/>
      <c r="AV1127" s="207"/>
      <c r="AW1127" s="207"/>
      <c r="AX1127" s="207"/>
      <c r="AY1127" s="207"/>
      <c r="AZ1127" s="207"/>
      <c r="BA1127" s="207"/>
      <c r="BB1127" s="207"/>
      <c r="BC1127" s="207"/>
      <c r="BD1127" s="207"/>
      <c r="BE1127" s="207"/>
      <c r="BF1127" s="207"/>
      <c r="BG1127" s="300"/>
      <c r="BH1127" s="300"/>
      <c r="BI1127" s="299"/>
      <c r="BJ1127" s="246"/>
      <c r="BK1127" s="623"/>
      <c r="BL1127" s="213"/>
      <c r="BM1127" s="213"/>
      <c r="BN1127" s="322"/>
      <c r="BO1127" s="321"/>
      <c r="BY1127" s="254"/>
      <c r="DN1127" s="284"/>
      <c r="DO1127" s="283"/>
      <c r="DP1127" s="278"/>
      <c r="DQ1127" s="282"/>
      <c r="DR1127" s="281"/>
      <c r="DS1127" s="280"/>
      <c r="DT1127" s="279"/>
      <c r="DU1127" s="278"/>
      <c r="DV1127" s="194"/>
    </row>
    <row r="1128" spans="1:126" ht="18.75">
      <c r="A1128" s="322"/>
      <c r="B1128" s="226" t="s">
        <v>8447</v>
      </c>
      <c r="C1128" s="226" t="s">
        <v>8446</v>
      </c>
      <c r="D1128" s="225" t="s">
        <v>8445</v>
      </c>
      <c r="E1128" s="224" t="str">
        <f t="shared" si="91"/>
        <v>738968</v>
      </c>
      <c r="F1128" s="322" t="s">
        <v>4863</v>
      </c>
      <c r="G1128" s="220" t="s">
        <v>8158</v>
      </c>
      <c r="H1128" s="223" t="s">
        <v>8149</v>
      </c>
      <c r="I1128" s="625"/>
      <c r="J1128" s="225">
        <v>1</v>
      </c>
      <c r="K1128" s="329">
        <v>14000</v>
      </c>
      <c r="L1128" s="232">
        <f t="shared" si="90"/>
        <v>15400.000000000002</v>
      </c>
      <c r="M1128" s="379" t="s">
        <v>1434</v>
      </c>
      <c r="N1128" s="624" t="s">
        <v>8444</v>
      </c>
      <c r="O1128" s="229" t="s">
        <v>8295</v>
      </c>
      <c r="P1128" s="347"/>
      <c r="Q1128" s="412"/>
      <c r="R1128" s="382"/>
      <c r="S1128" s="242"/>
      <c r="T1128" s="219" t="s">
        <v>8391</v>
      </c>
      <c r="U1128" s="303"/>
      <c r="V1128" s="303"/>
      <c r="W1128" s="303"/>
      <c r="X1128" s="303"/>
      <c r="Y1128" s="219"/>
      <c r="Z1128" s="303"/>
      <c r="AA1128" s="303"/>
      <c r="AB1128" s="303"/>
      <c r="AC1128" s="303"/>
      <c r="AD1128" s="325"/>
      <c r="AE1128" s="325"/>
      <c r="AF1128" s="325"/>
      <c r="AG1128" s="325"/>
      <c r="AH1128" s="325"/>
      <c r="AJ1128" s="286"/>
      <c r="AK1128" s="213"/>
      <c r="AL1128" s="325"/>
      <c r="AM1128" s="325"/>
      <c r="AN1128" s="325"/>
      <c r="AO1128" s="325"/>
      <c r="AP1128" s="229"/>
      <c r="AQ1128" s="589"/>
      <c r="AR1128" s="207"/>
      <c r="AS1128" s="207"/>
      <c r="AT1128" s="207"/>
      <c r="AU1128" s="207"/>
      <c r="AV1128" s="207"/>
      <c r="AW1128" s="207"/>
      <c r="AX1128" s="207"/>
      <c r="AY1128" s="207"/>
      <c r="AZ1128" s="207"/>
      <c r="BA1128" s="207"/>
      <c r="BB1128" s="207"/>
      <c r="BC1128" s="207"/>
      <c r="BD1128" s="207"/>
      <c r="BE1128" s="207"/>
      <c r="BF1128" s="207"/>
      <c r="BG1128" s="300"/>
      <c r="BH1128" s="300"/>
      <c r="BI1128" s="299"/>
      <c r="BJ1128" s="246"/>
      <c r="BK1128" s="623"/>
      <c r="BL1128" s="213"/>
      <c r="BM1128" s="213"/>
      <c r="BN1128" s="322"/>
      <c r="BO1128" s="321"/>
      <c r="BY1128" s="254"/>
      <c r="DN1128" s="284"/>
      <c r="DO1128" s="283"/>
      <c r="DP1128" s="278"/>
      <c r="DQ1128" s="282"/>
      <c r="DR1128" s="281"/>
      <c r="DS1128" s="280"/>
      <c r="DT1128" s="279"/>
      <c r="DU1128" s="278"/>
      <c r="DV1128" s="194"/>
    </row>
    <row r="1129" spans="1:126" ht="18.75">
      <c r="A1129" s="322"/>
      <c r="B1129" s="226" t="s">
        <v>8443</v>
      </c>
      <c r="C1129" s="226" t="s">
        <v>8442</v>
      </c>
      <c r="D1129" s="225" t="s">
        <v>8441</v>
      </c>
      <c r="E1129" s="224" t="str">
        <f t="shared" si="91"/>
        <v>738975</v>
      </c>
      <c r="F1129" s="322" t="s">
        <v>4863</v>
      </c>
      <c r="G1129" s="220" t="s">
        <v>8154</v>
      </c>
      <c r="H1129" s="223" t="s">
        <v>8149</v>
      </c>
      <c r="I1129" s="625"/>
      <c r="J1129" s="225">
        <v>1</v>
      </c>
      <c r="K1129" s="329">
        <v>14000</v>
      </c>
      <c r="L1129" s="232">
        <f t="shared" si="90"/>
        <v>15400.000000000002</v>
      </c>
      <c r="M1129" s="351" t="s">
        <v>1434</v>
      </c>
      <c r="N1129" s="624" t="s">
        <v>8440</v>
      </c>
      <c r="O1129" s="229" t="s">
        <v>8295</v>
      </c>
      <c r="P1129" s="245"/>
      <c r="Q1129" s="312"/>
      <c r="R1129" s="382"/>
      <c r="S1129" s="242"/>
      <c r="T1129" s="219" t="s">
        <v>8391</v>
      </c>
      <c r="U1129" s="303"/>
      <c r="V1129" s="303"/>
      <c r="W1129" s="303"/>
      <c r="X1129" s="303"/>
      <c r="Y1129" s="219"/>
      <c r="Z1129" s="303"/>
      <c r="AA1129" s="303"/>
      <c r="AB1129" s="303"/>
      <c r="AC1129" s="303"/>
      <c r="AD1129" s="325"/>
      <c r="AE1129" s="325"/>
      <c r="AF1129" s="325"/>
      <c r="AG1129" s="325"/>
      <c r="AH1129" s="325"/>
      <c r="AJ1129" s="286"/>
      <c r="AK1129" s="213"/>
      <c r="AL1129" s="325"/>
      <c r="AM1129" s="325"/>
      <c r="AN1129" s="325"/>
      <c r="AO1129" s="325"/>
      <c r="AP1129" s="229"/>
      <c r="AQ1129" s="589"/>
      <c r="AR1129" s="207"/>
      <c r="AS1129" s="207"/>
      <c r="AT1129" s="207"/>
      <c r="AU1129" s="207"/>
      <c r="AV1129" s="207"/>
      <c r="AW1129" s="207"/>
      <c r="AX1129" s="207"/>
      <c r="AY1129" s="207"/>
      <c r="AZ1129" s="207"/>
      <c r="BA1129" s="207"/>
      <c r="BB1129" s="207"/>
      <c r="BC1129" s="207"/>
      <c r="BD1129" s="207"/>
      <c r="BE1129" s="207"/>
      <c r="BF1129" s="207"/>
      <c r="BG1129" s="300"/>
      <c r="BH1129" s="300"/>
      <c r="BI1129" s="299"/>
      <c r="BJ1129" s="246"/>
      <c r="BK1129" s="623"/>
      <c r="BL1129" s="213"/>
      <c r="BM1129" s="213"/>
      <c r="BN1129" s="322"/>
      <c r="BO1129" s="321"/>
      <c r="BY1129" s="254"/>
      <c r="DN1129" s="284"/>
      <c r="DO1129" s="283"/>
      <c r="DP1129" s="278"/>
      <c r="DQ1129" s="282"/>
      <c r="DR1129" s="281"/>
      <c r="DS1129" s="280"/>
      <c r="DT1129" s="279"/>
      <c r="DU1129" s="278"/>
      <c r="DV1129" s="194"/>
    </row>
    <row r="1130" spans="1:126" ht="18.75">
      <c r="A1130" s="322"/>
      <c r="B1130" s="226" t="s">
        <v>8439</v>
      </c>
      <c r="C1130" s="226" t="s">
        <v>8438</v>
      </c>
      <c r="D1130" s="225" t="s">
        <v>8437</v>
      </c>
      <c r="E1130" s="224" t="str">
        <f t="shared" si="91"/>
        <v>738982</v>
      </c>
      <c r="F1130" s="322" t="s">
        <v>4863</v>
      </c>
      <c r="G1130" s="220" t="s">
        <v>8150</v>
      </c>
      <c r="H1130" s="223" t="s">
        <v>8149</v>
      </c>
      <c r="I1130" s="625"/>
      <c r="J1130" s="225">
        <v>1</v>
      </c>
      <c r="K1130" s="329">
        <v>14000</v>
      </c>
      <c r="L1130" s="232">
        <f t="shared" si="90"/>
        <v>15400.000000000002</v>
      </c>
      <c r="M1130" s="351" t="s">
        <v>1434</v>
      </c>
      <c r="N1130" s="624" t="s">
        <v>8436</v>
      </c>
      <c r="O1130" s="229" t="s">
        <v>8295</v>
      </c>
      <c r="P1130" s="245"/>
      <c r="Q1130" s="312"/>
      <c r="R1130" s="382"/>
      <c r="S1130" s="242"/>
      <c r="T1130" s="219" t="s">
        <v>8391</v>
      </c>
      <c r="U1130" s="303"/>
      <c r="V1130" s="303"/>
      <c r="W1130" s="303"/>
      <c r="X1130" s="303"/>
      <c r="Y1130" s="219"/>
      <c r="Z1130" s="303"/>
      <c r="AA1130" s="303"/>
      <c r="AB1130" s="303"/>
      <c r="AC1130" s="303"/>
      <c r="AD1130" s="325"/>
      <c r="AE1130" s="325"/>
      <c r="AF1130" s="325"/>
      <c r="AG1130" s="325"/>
      <c r="AH1130" s="325"/>
      <c r="AJ1130" s="286"/>
      <c r="AK1130" s="213"/>
      <c r="AL1130" s="325"/>
      <c r="AM1130" s="325"/>
      <c r="AN1130" s="325"/>
      <c r="AO1130" s="325"/>
      <c r="AP1130" s="229"/>
      <c r="AQ1130" s="589"/>
      <c r="AR1130" s="207"/>
      <c r="AS1130" s="207"/>
      <c r="AT1130" s="207"/>
      <c r="AU1130" s="207"/>
      <c r="AV1130" s="207"/>
      <c r="AW1130" s="207"/>
      <c r="AX1130" s="207"/>
      <c r="AY1130" s="207"/>
      <c r="AZ1130" s="207"/>
      <c r="BA1130" s="207"/>
      <c r="BB1130" s="207"/>
      <c r="BC1130" s="207"/>
      <c r="BD1130" s="207"/>
      <c r="BE1130" s="207"/>
      <c r="BF1130" s="207"/>
      <c r="BG1130" s="300"/>
      <c r="BH1130" s="300"/>
      <c r="BI1130" s="299"/>
      <c r="BJ1130" s="246"/>
      <c r="BK1130" s="623"/>
      <c r="BL1130" s="213"/>
      <c r="BM1130" s="213"/>
      <c r="BN1130" s="322"/>
      <c r="BO1130" s="321"/>
      <c r="BY1130" s="254"/>
      <c r="DN1130" s="284"/>
      <c r="DO1130" s="283"/>
      <c r="DP1130" s="278"/>
      <c r="DQ1130" s="282"/>
      <c r="DR1130" s="281"/>
      <c r="DS1130" s="280"/>
      <c r="DT1130" s="279"/>
      <c r="DU1130" s="278"/>
      <c r="DV1130" s="194"/>
    </row>
    <row r="1131" spans="1:126" ht="18.75">
      <c r="A1131" s="322"/>
      <c r="B1131" s="226" t="s">
        <v>8435</v>
      </c>
      <c r="C1131" s="226" t="s">
        <v>8434</v>
      </c>
      <c r="D1131" s="225" t="s">
        <v>8433</v>
      </c>
      <c r="E1131" s="224" t="str">
        <f t="shared" si="91"/>
        <v>738999</v>
      </c>
      <c r="F1131" s="322" t="s">
        <v>4863</v>
      </c>
      <c r="G1131" s="220" t="s">
        <v>8145</v>
      </c>
      <c r="H1131" s="223" t="s">
        <v>8136</v>
      </c>
      <c r="I1131" s="625"/>
      <c r="J1131" s="225">
        <v>1</v>
      </c>
      <c r="K1131" s="329">
        <v>14000</v>
      </c>
      <c r="L1131" s="232">
        <f t="shared" si="90"/>
        <v>15400.000000000002</v>
      </c>
      <c r="M1131" s="351" t="s">
        <v>1434</v>
      </c>
      <c r="N1131" s="624" t="s">
        <v>8432</v>
      </c>
      <c r="O1131" s="229" t="s">
        <v>8295</v>
      </c>
      <c r="P1131" s="245"/>
      <c r="Q1131" s="312"/>
      <c r="R1131" s="382"/>
      <c r="S1131" s="242"/>
      <c r="T1131" s="219" t="s">
        <v>8391</v>
      </c>
      <c r="U1131" s="303"/>
      <c r="V1131" s="303"/>
      <c r="W1131" s="303"/>
      <c r="X1131" s="303"/>
      <c r="Y1131" s="219"/>
      <c r="Z1131" s="303"/>
      <c r="AA1131" s="303"/>
      <c r="AB1131" s="303"/>
      <c r="AC1131" s="303"/>
      <c r="AD1131" s="325"/>
      <c r="AE1131" s="325"/>
      <c r="AF1131" s="325"/>
      <c r="AG1131" s="325"/>
      <c r="AH1131" s="325"/>
      <c r="AJ1131" s="286"/>
      <c r="AK1131" s="213"/>
      <c r="AL1131" s="325"/>
      <c r="AM1131" s="325"/>
      <c r="AN1131" s="325"/>
      <c r="AO1131" s="325"/>
      <c r="AP1131" s="229"/>
      <c r="AQ1131" s="589"/>
      <c r="AR1131" s="207"/>
      <c r="AS1131" s="207"/>
      <c r="AT1131" s="207"/>
      <c r="AU1131" s="207"/>
      <c r="AV1131" s="207"/>
      <c r="AW1131" s="207"/>
      <c r="AX1131" s="207"/>
      <c r="AY1131" s="207"/>
      <c r="AZ1131" s="207"/>
      <c r="BA1131" s="207"/>
      <c r="BB1131" s="207"/>
      <c r="BC1131" s="207"/>
      <c r="BD1131" s="207"/>
      <c r="BE1131" s="207"/>
      <c r="BF1131" s="207"/>
      <c r="BG1131" s="300"/>
      <c r="BH1131" s="300"/>
      <c r="BI1131" s="299"/>
      <c r="BJ1131" s="246"/>
      <c r="BK1131" s="623"/>
      <c r="BL1131" s="213"/>
      <c r="BM1131" s="213"/>
      <c r="BN1131" s="322"/>
      <c r="BO1131" s="321"/>
      <c r="BY1131" s="254"/>
      <c r="DN1131" s="284"/>
      <c r="DO1131" s="283"/>
      <c r="DP1131" s="278"/>
      <c r="DQ1131" s="282"/>
      <c r="DR1131" s="281"/>
      <c r="DS1131" s="280"/>
      <c r="DT1131" s="279"/>
      <c r="DU1131" s="278"/>
      <c r="DV1131" s="194"/>
    </row>
    <row r="1132" spans="1:126" ht="18.75">
      <c r="A1132" s="322"/>
      <c r="B1132" s="226" t="s">
        <v>8431</v>
      </c>
      <c r="C1132" s="226" t="s">
        <v>8430</v>
      </c>
      <c r="D1132" s="225" t="s">
        <v>8429</v>
      </c>
      <c r="E1132" s="224" t="str">
        <f t="shared" si="91"/>
        <v>739002</v>
      </c>
      <c r="F1132" s="322" t="s">
        <v>4863</v>
      </c>
      <c r="G1132" s="220" t="s">
        <v>8141</v>
      </c>
      <c r="H1132" s="223" t="s">
        <v>8136</v>
      </c>
      <c r="I1132" s="625"/>
      <c r="J1132" s="225">
        <v>1</v>
      </c>
      <c r="K1132" s="329">
        <v>14000</v>
      </c>
      <c r="L1132" s="232">
        <f t="shared" si="90"/>
        <v>15400.000000000002</v>
      </c>
      <c r="M1132" s="351" t="s">
        <v>1434</v>
      </c>
      <c r="N1132" s="624" t="s">
        <v>8428</v>
      </c>
      <c r="O1132" s="229" t="s">
        <v>8295</v>
      </c>
      <c r="P1132" s="245"/>
      <c r="Q1132" s="312"/>
      <c r="R1132" s="382"/>
      <c r="S1132" s="242"/>
      <c r="T1132" s="219" t="s">
        <v>8391</v>
      </c>
      <c r="U1132" s="303"/>
      <c r="V1132" s="303"/>
      <c r="W1132" s="303"/>
      <c r="X1132" s="303"/>
      <c r="Y1132" s="219"/>
      <c r="Z1132" s="303"/>
      <c r="AA1132" s="303"/>
      <c r="AB1132" s="303"/>
      <c r="AC1132" s="303"/>
      <c r="AD1132" s="325"/>
      <c r="AE1132" s="325"/>
      <c r="AF1132" s="325"/>
      <c r="AG1132" s="325"/>
      <c r="AH1132" s="325"/>
      <c r="AJ1132" s="286"/>
      <c r="AK1132" s="213"/>
      <c r="AL1132" s="325"/>
      <c r="AM1132" s="325"/>
      <c r="AN1132" s="325"/>
      <c r="AO1132" s="325"/>
      <c r="AP1132" s="229"/>
      <c r="AQ1132" s="589"/>
      <c r="AR1132" s="207"/>
      <c r="AS1132" s="207"/>
      <c r="AT1132" s="207"/>
      <c r="AU1132" s="207"/>
      <c r="AV1132" s="207"/>
      <c r="AW1132" s="207"/>
      <c r="AX1132" s="207"/>
      <c r="AY1132" s="207"/>
      <c r="AZ1132" s="207"/>
      <c r="BA1132" s="207"/>
      <c r="BB1132" s="207"/>
      <c r="BC1132" s="207"/>
      <c r="BD1132" s="207"/>
      <c r="BE1132" s="207"/>
      <c r="BF1132" s="207"/>
      <c r="BG1132" s="300"/>
      <c r="BH1132" s="300"/>
      <c r="BI1132" s="299"/>
      <c r="BJ1132" s="246"/>
      <c r="BK1132" s="623"/>
      <c r="BL1132" s="213"/>
      <c r="BM1132" s="213"/>
      <c r="BN1132" s="322"/>
      <c r="BO1132" s="321"/>
      <c r="BY1132" s="254"/>
      <c r="DN1132" s="284"/>
      <c r="DO1132" s="283"/>
      <c r="DP1132" s="278"/>
      <c r="DQ1132" s="282"/>
      <c r="DR1132" s="281"/>
      <c r="DS1132" s="280"/>
      <c r="DT1132" s="279"/>
      <c r="DU1132" s="278"/>
      <c r="DV1132" s="194"/>
    </row>
    <row r="1133" spans="1:126" ht="18.75">
      <c r="A1133" s="322"/>
      <c r="B1133" s="226" t="s">
        <v>8427</v>
      </c>
      <c r="C1133" s="226" t="s">
        <v>8426</v>
      </c>
      <c r="D1133" s="225" t="s">
        <v>8425</v>
      </c>
      <c r="E1133" s="224" t="str">
        <f t="shared" si="91"/>
        <v>739019</v>
      </c>
      <c r="F1133" s="322" t="s">
        <v>4863</v>
      </c>
      <c r="G1133" s="220" t="s">
        <v>8137</v>
      </c>
      <c r="H1133" s="223" t="s">
        <v>8136</v>
      </c>
      <c r="I1133" s="625"/>
      <c r="J1133" s="225">
        <v>1</v>
      </c>
      <c r="K1133" s="329">
        <v>14000</v>
      </c>
      <c r="L1133" s="232">
        <f t="shared" si="90"/>
        <v>15400.000000000002</v>
      </c>
      <c r="M1133" s="351" t="s">
        <v>1434</v>
      </c>
      <c r="N1133" s="624" t="s">
        <v>8424</v>
      </c>
      <c r="O1133" s="229" t="s">
        <v>8295</v>
      </c>
      <c r="P1133" s="245"/>
      <c r="Q1133" s="312"/>
      <c r="R1133" s="382"/>
      <c r="S1133" s="242"/>
      <c r="T1133" s="219" t="s">
        <v>8391</v>
      </c>
      <c r="U1133" s="303"/>
      <c r="V1133" s="303"/>
      <c r="W1133" s="303"/>
      <c r="X1133" s="303"/>
      <c r="Y1133" s="219"/>
      <c r="Z1133" s="303"/>
      <c r="AA1133" s="303"/>
      <c r="AB1133" s="303"/>
      <c r="AC1133" s="303"/>
      <c r="AD1133" s="325"/>
      <c r="AE1133" s="325"/>
      <c r="AF1133" s="325"/>
      <c r="AG1133" s="325"/>
      <c r="AH1133" s="325"/>
      <c r="AJ1133" s="286"/>
      <c r="AK1133" s="213"/>
      <c r="AL1133" s="325"/>
      <c r="AM1133" s="325"/>
      <c r="AN1133" s="325"/>
      <c r="AO1133" s="325"/>
      <c r="AP1133" s="229"/>
      <c r="AQ1133" s="589"/>
      <c r="AR1133" s="207"/>
      <c r="AS1133" s="207"/>
      <c r="AT1133" s="207"/>
      <c r="AU1133" s="207"/>
      <c r="AV1133" s="207"/>
      <c r="AW1133" s="207"/>
      <c r="AX1133" s="207"/>
      <c r="AY1133" s="207"/>
      <c r="AZ1133" s="207"/>
      <c r="BA1133" s="207"/>
      <c r="BB1133" s="207"/>
      <c r="BC1133" s="207"/>
      <c r="BD1133" s="207"/>
      <c r="BE1133" s="207"/>
      <c r="BF1133" s="207"/>
      <c r="BG1133" s="300"/>
      <c r="BH1133" s="300"/>
      <c r="BI1133" s="299"/>
      <c r="BJ1133" s="246"/>
      <c r="BK1133" s="623"/>
      <c r="BL1133" s="213"/>
      <c r="BM1133" s="213"/>
      <c r="BN1133" s="322"/>
      <c r="BO1133" s="321"/>
      <c r="BY1133" s="254"/>
      <c r="DN1133" s="284"/>
      <c r="DO1133" s="283"/>
      <c r="DP1133" s="278"/>
      <c r="DQ1133" s="282"/>
      <c r="DR1133" s="281"/>
      <c r="DS1133" s="280"/>
      <c r="DT1133" s="279"/>
      <c r="DU1133" s="278"/>
      <c r="DV1133" s="194"/>
    </row>
    <row r="1134" spans="1:126" ht="18.75">
      <c r="A1134" s="322"/>
      <c r="B1134" s="226" t="s">
        <v>8423</v>
      </c>
      <c r="C1134" s="226" t="s">
        <v>8422</v>
      </c>
      <c r="D1134" s="225" t="s">
        <v>8421</v>
      </c>
      <c r="E1134" s="224" t="str">
        <f t="shared" si="91"/>
        <v>739026</v>
      </c>
      <c r="F1134" s="322" t="s">
        <v>4863</v>
      </c>
      <c r="G1134" s="220" t="s">
        <v>8132</v>
      </c>
      <c r="H1134" s="223" t="s">
        <v>8123</v>
      </c>
      <c r="I1134" s="625"/>
      <c r="J1134" s="225">
        <v>1</v>
      </c>
      <c r="K1134" s="329">
        <v>14000</v>
      </c>
      <c r="L1134" s="232">
        <f t="shared" si="90"/>
        <v>15400.000000000002</v>
      </c>
      <c r="M1134" s="351" t="s">
        <v>1434</v>
      </c>
      <c r="N1134" s="624" t="s">
        <v>8420</v>
      </c>
      <c r="O1134" s="229" t="s">
        <v>8295</v>
      </c>
      <c r="P1134" s="245"/>
      <c r="Q1134" s="312"/>
      <c r="R1134" s="382"/>
      <c r="S1134" s="242"/>
      <c r="T1134" s="219" t="s">
        <v>8391</v>
      </c>
      <c r="U1134" s="303"/>
      <c r="V1134" s="303"/>
      <c r="W1134" s="303"/>
      <c r="X1134" s="303"/>
      <c r="Y1134" s="219"/>
      <c r="Z1134" s="303"/>
      <c r="AA1134" s="303"/>
      <c r="AB1134" s="303"/>
      <c r="AC1134" s="303"/>
      <c r="AD1134" s="325"/>
      <c r="AE1134" s="325"/>
      <c r="AF1134" s="325"/>
      <c r="AG1134" s="325"/>
      <c r="AH1134" s="325"/>
      <c r="AJ1134" s="286"/>
      <c r="AK1134" s="213"/>
      <c r="AL1134" s="325"/>
      <c r="AM1134" s="325"/>
      <c r="AN1134" s="325"/>
      <c r="AO1134" s="325"/>
      <c r="AP1134" s="229"/>
      <c r="AQ1134" s="589"/>
      <c r="AR1134" s="207"/>
      <c r="AS1134" s="207"/>
      <c r="AT1134" s="207"/>
      <c r="AU1134" s="207"/>
      <c r="AV1134" s="207"/>
      <c r="AW1134" s="207"/>
      <c r="AX1134" s="207"/>
      <c r="AY1134" s="207"/>
      <c r="AZ1134" s="207"/>
      <c r="BA1134" s="207"/>
      <c r="BB1134" s="207"/>
      <c r="BC1134" s="207"/>
      <c r="BD1134" s="207"/>
      <c r="BE1134" s="207"/>
      <c r="BF1134" s="207"/>
      <c r="BG1134" s="300"/>
      <c r="BH1134" s="300"/>
      <c r="BI1134" s="299"/>
      <c r="BJ1134" s="246"/>
      <c r="BK1134" s="623"/>
      <c r="BL1134" s="213"/>
      <c r="BM1134" s="213"/>
      <c r="BN1134" s="322"/>
      <c r="BO1134" s="321"/>
      <c r="BY1134" s="254"/>
      <c r="DN1134" s="284"/>
      <c r="DO1134" s="283"/>
      <c r="DP1134" s="278"/>
      <c r="DQ1134" s="282"/>
      <c r="DR1134" s="281"/>
      <c r="DS1134" s="280"/>
      <c r="DT1134" s="279"/>
      <c r="DU1134" s="278"/>
      <c r="DV1134" s="194"/>
    </row>
    <row r="1135" spans="1:126" ht="18.75">
      <c r="A1135" s="322"/>
      <c r="B1135" s="226" t="s">
        <v>8419</v>
      </c>
      <c r="C1135" s="226" t="s">
        <v>8418</v>
      </c>
      <c r="D1135" s="225" t="s">
        <v>8417</v>
      </c>
      <c r="E1135" s="224" t="str">
        <f t="shared" si="91"/>
        <v>739033</v>
      </c>
      <c r="F1135" s="322" t="s">
        <v>6068</v>
      </c>
      <c r="G1135" s="220" t="s">
        <v>8128</v>
      </c>
      <c r="H1135" s="223" t="s">
        <v>8123</v>
      </c>
      <c r="I1135" s="625"/>
      <c r="J1135" s="225">
        <v>1</v>
      </c>
      <c r="K1135" s="329">
        <v>14000</v>
      </c>
      <c r="L1135" s="232">
        <f t="shared" si="90"/>
        <v>15400.000000000002</v>
      </c>
      <c r="M1135" s="351" t="s">
        <v>1434</v>
      </c>
      <c r="N1135" s="624" t="s">
        <v>8416</v>
      </c>
      <c r="O1135" s="229" t="s">
        <v>8295</v>
      </c>
      <c r="P1135" s="245"/>
      <c r="Q1135" s="312"/>
      <c r="R1135" s="382"/>
      <c r="S1135" s="242"/>
      <c r="T1135" s="219" t="s">
        <v>8391</v>
      </c>
      <c r="U1135" s="303"/>
      <c r="V1135" s="303"/>
      <c r="W1135" s="303"/>
      <c r="X1135" s="303"/>
      <c r="Y1135" s="219"/>
      <c r="Z1135" s="303"/>
      <c r="AA1135" s="303"/>
      <c r="AB1135" s="303"/>
      <c r="AC1135" s="303"/>
      <c r="AD1135" s="325"/>
      <c r="AE1135" s="325"/>
      <c r="AF1135" s="325"/>
      <c r="AG1135" s="325"/>
      <c r="AH1135" s="325"/>
      <c r="AJ1135" s="286"/>
      <c r="AK1135" s="213"/>
      <c r="AL1135" s="325"/>
      <c r="AM1135" s="325"/>
      <c r="AN1135" s="325"/>
      <c r="AO1135" s="325"/>
      <c r="AP1135" s="229"/>
      <c r="AQ1135" s="589"/>
      <c r="AR1135" s="207"/>
      <c r="AS1135" s="207"/>
      <c r="AT1135" s="207"/>
      <c r="AU1135" s="207"/>
      <c r="AV1135" s="207"/>
      <c r="AW1135" s="207"/>
      <c r="AX1135" s="207"/>
      <c r="AY1135" s="207"/>
      <c r="AZ1135" s="207"/>
      <c r="BA1135" s="207"/>
      <c r="BB1135" s="207"/>
      <c r="BC1135" s="207"/>
      <c r="BD1135" s="207"/>
      <c r="BE1135" s="207"/>
      <c r="BF1135" s="207"/>
      <c r="BG1135" s="300"/>
      <c r="BH1135" s="300"/>
      <c r="BI1135" s="299"/>
      <c r="BJ1135" s="246"/>
      <c r="BK1135" s="623"/>
      <c r="BL1135" s="213"/>
      <c r="BM1135" s="213"/>
      <c r="BN1135" s="322"/>
      <c r="BO1135" s="321"/>
      <c r="BY1135" s="254"/>
      <c r="DN1135" s="284"/>
      <c r="DO1135" s="283"/>
      <c r="DP1135" s="278"/>
      <c r="DQ1135" s="282"/>
      <c r="DR1135" s="281"/>
      <c r="DS1135" s="280"/>
      <c r="DT1135" s="279"/>
      <c r="DU1135" s="278"/>
      <c r="DV1135" s="194"/>
    </row>
    <row r="1136" spans="1:126" ht="18.75">
      <c r="A1136" s="322"/>
      <c r="B1136" s="226" t="s">
        <v>8415</v>
      </c>
      <c r="C1136" s="226" t="s">
        <v>8414</v>
      </c>
      <c r="D1136" s="225" t="s">
        <v>8413</v>
      </c>
      <c r="E1136" s="224" t="str">
        <f t="shared" si="91"/>
        <v>739040</v>
      </c>
      <c r="F1136" s="322" t="s">
        <v>6068</v>
      </c>
      <c r="G1136" s="220" t="s">
        <v>8124</v>
      </c>
      <c r="H1136" s="223" t="s">
        <v>8123</v>
      </c>
      <c r="I1136" s="625"/>
      <c r="J1136" s="225">
        <v>1</v>
      </c>
      <c r="K1136" s="329">
        <v>14000</v>
      </c>
      <c r="L1136" s="232">
        <f t="shared" si="90"/>
        <v>15400.000000000002</v>
      </c>
      <c r="M1136" s="351" t="s">
        <v>1434</v>
      </c>
      <c r="N1136" s="624" t="s">
        <v>8412</v>
      </c>
      <c r="O1136" s="229" t="s">
        <v>8295</v>
      </c>
      <c r="P1136" s="245"/>
      <c r="Q1136" s="312"/>
      <c r="R1136" s="382"/>
      <c r="S1136" s="242"/>
      <c r="T1136" s="219" t="s">
        <v>8391</v>
      </c>
      <c r="U1136" s="303"/>
      <c r="V1136" s="303"/>
      <c r="W1136" s="303"/>
      <c r="X1136" s="303"/>
      <c r="Y1136" s="219"/>
      <c r="Z1136" s="303"/>
      <c r="AA1136" s="303"/>
      <c r="AB1136" s="303"/>
      <c r="AC1136" s="303"/>
      <c r="AD1136" s="325"/>
      <c r="AE1136" s="325"/>
      <c r="AF1136" s="325"/>
      <c r="AG1136" s="325"/>
      <c r="AH1136" s="325"/>
      <c r="AJ1136" s="286"/>
      <c r="AK1136" s="213"/>
      <c r="AL1136" s="325"/>
      <c r="AM1136" s="325"/>
      <c r="AN1136" s="325"/>
      <c r="AO1136" s="325"/>
      <c r="AP1136" s="229"/>
      <c r="AQ1136" s="589"/>
      <c r="AR1136" s="207"/>
      <c r="AS1136" s="207"/>
      <c r="AT1136" s="207"/>
      <c r="AU1136" s="207"/>
      <c r="AV1136" s="207"/>
      <c r="AW1136" s="207"/>
      <c r="AX1136" s="207"/>
      <c r="AY1136" s="207"/>
      <c r="AZ1136" s="207"/>
      <c r="BA1136" s="207"/>
      <c r="BB1136" s="207"/>
      <c r="BC1136" s="207"/>
      <c r="BD1136" s="207"/>
      <c r="BE1136" s="207"/>
      <c r="BF1136" s="207"/>
      <c r="BG1136" s="300"/>
      <c r="BH1136" s="300"/>
      <c r="BI1136" s="299"/>
      <c r="BJ1136" s="246"/>
      <c r="BK1136" s="623"/>
      <c r="BL1136" s="213"/>
      <c r="BM1136" s="213"/>
      <c r="BN1136" s="322"/>
      <c r="BO1136" s="321"/>
      <c r="BY1136" s="254"/>
      <c r="DN1136" s="284"/>
      <c r="DO1136" s="283"/>
      <c r="DP1136" s="278"/>
      <c r="DQ1136" s="282"/>
      <c r="DR1136" s="281"/>
      <c r="DS1136" s="280"/>
      <c r="DT1136" s="279"/>
      <c r="DU1136" s="278"/>
      <c r="DV1136" s="194"/>
    </row>
    <row r="1137" spans="1:126" ht="18.75">
      <c r="A1137" s="322"/>
      <c r="B1137" s="226" t="s">
        <v>8411</v>
      </c>
      <c r="C1137" s="226" t="s">
        <v>8410</v>
      </c>
      <c r="D1137" s="225" t="s">
        <v>8409</v>
      </c>
      <c r="E1137" s="224" t="str">
        <f t="shared" si="91"/>
        <v>739057</v>
      </c>
      <c r="F1137" s="322" t="s">
        <v>6068</v>
      </c>
      <c r="G1137" s="220" t="s">
        <v>8119</v>
      </c>
      <c r="H1137" s="223" t="s">
        <v>8110</v>
      </c>
      <c r="I1137" s="625"/>
      <c r="J1137" s="225">
        <v>1</v>
      </c>
      <c r="K1137" s="329">
        <v>14000</v>
      </c>
      <c r="L1137" s="232">
        <f t="shared" si="90"/>
        <v>15400.000000000002</v>
      </c>
      <c r="M1137" s="351" t="s">
        <v>1434</v>
      </c>
      <c r="N1137" s="624" t="s">
        <v>8408</v>
      </c>
      <c r="O1137" s="229" t="s">
        <v>8295</v>
      </c>
      <c r="P1137" s="245"/>
      <c r="Q1137" s="312"/>
      <c r="R1137" s="382"/>
      <c r="S1137" s="242"/>
      <c r="T1137" s="219" t="s">
        <v>8391</v>
      </c>
      <c r="U1137" s="303"/>
      <c r="V1137" s="303"/>
      <c r="W1137" s="303"/>
      <c r="X1137" s="303"/>
      <c r="Y1137" s="219"/>
      <c r="Z1137" s="303"/>
      <c r="AA1137" s="303"/>
      <c r="AB1137" s="303"/>
      <c r="AC1137" s="303"/>
      <c r="AD1137" s="325"/>
      <c r="AE1137" s="325"/>
      <c r="AF1137" s="325"/>
      <c r="AG1137" s="325"/>
      <c r="AH1137" s="325"/>
      <c r="AJ1137" s="286"/>
      <c r="AK1137" s="213"/>
      <c r="AL1137" s="325"/>
      <c r="AM1137" s="325"/>
      <c r="AN1137" s="325"/>
      <c r="AO1137" s="325"/>
      <c r="AP1137" s="229"/>
      <c r="AQ1137" s="589"/>
      <c r="AR1137" s="207"/>
      <c r="AS1137" s="207"/>
      <c r="AT1137" s="207"/>
      <c r="AU1137" s="207"/>
      <c r="AV1137" s="207"/>
      <c r="AW1137" s="207"/>
      <c r="AX1137" s="207"/>
      <c r="AY1137" s="207"/>
      <c r="AZ1137" s="207"/>
      <c r="BA1137" s="207"/>
      <c r="BB1137" s="207"/>
      <c r="BC1137" s="207"/>
      <c r="BD1137" s="207"/>
      <c r="BE1137" s="207"/>
      <c r="BF1137" s="207"/>
      <c r="BG1137" s="300"/>
      <c r="BH1137" s="300"/>
      <c r="BI1137" s="299"/>
      <c r="BJ1137" s="246"/>
      <c r="BK1137" s="623"/>
      <c r="BL1137" s="213"/>
      <c r="BM1137" s="213"/>
      <c r="BN1137" s="322"/>
      <c r="BO1137" s="321"/>
      <c r="BY1137" s="254"/>
      <c r="DN1137" s="284"/>
      <c r="DO1137" s="283"/>
      <c r="DP1137" s="278"/>
      <c r="DQ1137" s="282"/>
      <c r="DR1137" s="281"/>
      <c r="DS1137" s="280"/>
      <c r="DT1137" s="279"/>
      <c r="DU1137" s="278"/>
      <c r="DV1137" s="194"/>
    </row>
    <row r="1138" spans="1:126" ht="18.75">
      <c r="A1138" s="322"/>
      <c r="B1138" s="226" t="s">
        <v>8407</v>
      </c>
      <c r="C1138" s="226" t="s">
        <v>8406</v>
      </c>
      <c r="D1138" s="225" t="s">
        <v>8405</v>
      </c>
      <c r="E1138" s="224" t="str">
        <f t="shared" si="91"/>
        <v>739064</v>
      </c>
      <c r="F1138" s="322" t="s">
        <v>6068</v>
      </c>
      <c r="G1138" s="220" t="s">
        <v>8115</v>
      </c>
      <c r="H1138" s="223" t="s">
        <v>8110</v>
      </c>
      <c r="I1138" s="625"/>
      <c r="J1138" s="225">
        <v>1</v>
      </c>
      <c r="K1138" s="329">
        <v>14000</v>
      </c>
      <c r="L1138" s="232">
        <f t="shared" si="90"/>
        <v>15400.000000000002</v>
      </c>
      <c r="M1138" s="351" t="s">
        <v>1434</v>
      </c>
      <c r="N1138" s="624" t="s">
        <v>8404</v>
      </c>
      <c r="O1138" s="229" t="s">
        <v>8295</v>
      </c>
      <c r="P1138" s="245"/>
      <c r="Q1138" s="312"/>
      <c r="R1138" s="382"/>
      <c r="S1138" s="242"/>
      <c r="T1138" s="219" t="s">
        <v>8391</v>
      </c>
      <c r="U1138" s="303"/>
      <c r="V1138" s="303"/>
      <c r="W1138" s="303"/>
      <c r="X1138" s="303"/>
      <c r="Y1138" s="219"/>
      <c r="Z1138" s="303"/>
      <c r="AA1138" s="303"/>
      <c r="AB1138" s="303"/>
      <c r="AC1138" s="303"/>
      <c r="AD1138" s="325"/>
      <c r="AE1138" s="325"/>
      <c r="AF1138" s="325"/>
      <c r="AG1138" s="325"/>
      <c r="AH1138" s="325"/>
      <c r="AJ1138" s="286"/>
      <c r="AK1138" s="213"/>
      <c r="AL1138" s="325"/>
      <c r="AM1138" s="325"/>
      <c r="AN1138" s="325"/>
      <c r="AO1138" s="325"/>
      <c r="AP1138" s="229"/>
      <c r="AQ1138" s="589"/>
      <c r="AR1138" s="207"/>
      <c r="AS1138" s="207"/>
      <c r="AT1138" s="207"/>
      <c r="AU1138" s="207"/>
      <c r="AV1138" s="207"/>
      <c r="AW1138" s="207"/>
      <c r="AX1138" s="207"/>
      <c r="AY1138" s="207"/>
      <c r="AZ1138" s="207"/>
      <c r="BA1138" s="207"/>
      <c r="BB1138" s="207"/>
      <c r="BC1138" s="207"/>
      <c r="BD1138" s="207"/>
      <c r="BE1138" s="207"/>
      <c r="BF1138" s="207"/>
      <c r="BG1138" s="300"/>
      <c r="BH1138" s="300"/>
      <c r="BI1138" s="299"/>
      <c r="BJ1138" s="246"/>
      <c r="BK1138" s="623"/>
      <c r="BL1138" s="213"/>
      <c r="BM1138" s="213"/>
      <c r="BN1138" s="322"/>
      <c r="BO1138" s="321"/>
      <c r="BY1138" s="254"/>
      <c r="DN1138" s="284"/>
      <c r="DO1138" s="283"/>
      <c r="DP1138" s="278"/>
      <c r="DQ1138" s="282"/>
      <c r="DR1138" s="281"/>
      <c r="DS1138" s="280"/>
      <c r="DT1138" s="279"/>
      <c r="DU1138" s="278"/>
      <c r="DV1138" s="194"/>
    </row>
    <row r="1139" spans="1:126" ht="18.75">
      <c r="A1139" s="322"/>
      <c r="B1139" s="226" t="s">
        <v>8403</v>
      </c>
      <c r="C1139" s="226" t="s">
        <v>8402</v>
      </c>
      <c r="D1139" s="225" t="s">
        <v>8401</v>
      </c>
      <c r="E1139" s="224" t="str">
        <f t="shared" si="91"/>
        <v>739071</v>
      </c>
      <c r="F1139" s="322" t="s">
        <v>6068</v>
      </c>
      <c r="G1139" s="220" t="s">
        <v>8111</v>
      </c>
      <c r="H1139" s="223" t="s">
        <v>8110</v>
      </c>
      <c r="I1139" s="625"/>
      <c r="J1139" s="225">
        <v>1</v>
      </c>
      <c r="K1139" s="329">
        <v>14000</v>
      </c>
      <c r="L1139" s="232">
        <f t="shared" si="90"/>
        <v>15400.000000000002</v>
      </c>
      <c r="M1139" s="351" t="s">
        <v>1434</v>
      </c>
      <c r="N1139" s="624"/>
      <c r="O1139" s="229" t="s">
        <v>8295</v>
      </c>
      <c r="P1139" s="245"/>
      <c r="Q1139" s="312"/>
      <c r="R1139" s="382"/>
      <c r="S1139" s="242"/>
      <c r="T1139" s="219" t="s">
        <v>8391</v>
      </c>
      <c r="U1139" s="303"/>
      <c r="V1139" s="303"/>
      <c r="W1139" s="303"/>
      <c r="X1139" s="303"/>
      <c r="Y1139" s="219"/>
      <c r="Z1139" s="303"/>
      <c r="AA1139" s="303"/>
      <c r="AB1139" s="303"/>
      <c r="AC1139" s="303"/>
      <c r="AD1139" s="325"/>
      <c r="AE1139" s="325"/>
      <c r="AF1139" s="325"/>
      <c r="AG1139" s="325"/>
      <c r="AH1139" s="325"/>
      <c r="AJ1139" s="286"/>
      <c r="AK1139" s="213"/>
      <c r="AL1139" s="325"/>
      <c r="AM1139" s="325"/>
      <c r="AN1139" s="325"/>
      <c r="AO1139" s="325"/>
      <c r="AP1139" s="229"/>
      <c r="AQ1139" s="589"/>
      <c r="AR1139" s="207"/>
      <c r="AS1139" s="207"/>
      <c r="AT1139" s="207"/>
      <c r="AU1139" s="207"/>
      <c r="AV1139" s="207"/>
      <c r="AW1139" s="207"/>
      <c r="AX1139" s="207"/>
      <c r="AY1139" s="207"/>
      <c r="AZ1139" s="207"/>
      <c r="BA1139" s="207"/>
      <c r="BB1139" s="207"/>
      <c r="BC1139" s="207"/>
      <c r="BD1139" s="207"/>
      <c r="BE1139" s="207"/>
      <c r="BF1139" s="207"/>
      <c r="BG1139" s="300"/>
      <c r="BH1139" s="300"/>
      <c r="BI1139" s="299"/>
      <c r="BJ1139" s="246"/>
      <c r="BK1139" s="623"/>
      <c r="BL1139" s="213"/>
      <c r="BM1139" s="213"/>
      <c r="BN1139" s="322"/>
      <c r="BO1139" s="321"/>
      <c r="BY1139" s="254"/>
      <c r="DN1139" s="284"/>
      <c r="DO1139" s="283"/>
      <c r="DP1139" s="278"/>
      <c r="DQ1139" s="282"/>
      <c r="DR1139" s="281"/>
      <c r="DS1139" s="280"/>
      <c r="DT1139" s="279"/>
      <c r="DU1139" s="278"/>
      <c r="DV1139" s="194"/>
    </row>
    <row r="1140" spans="1:126" ht="18.75">
      <c r="A1140" s="322"/>
      <c r="B1140" s="226" t="s">
        <v>8400</v>
      </c>
      <c r="C1140" s="226" t="s">
        <v>8399</v>
      </c>
      <c r="D1140" s="225" t="s">
        <v>8398</v>
      </c>
      <c r="E1140" s="224" t="str">
        <f t="shared" si="91"/>
        <v>739088</v>
      </c>
      <c r="F1140" s="322" t="s">
        <v>6068</v>
      </c>
      <c r="G1140" s="220" t="s">
        <v>8106</v>
      </c>
      <c r="H1140" s="223" t="s">
        <v>8097</v>
      </c>
      <c r="I1140" s="625"/>
      <c r="J1140" s="225">
        <v>1</v>
      </c>
      <c r="K1140" s="329">
        <v>14000</v>
      </c>
      <c r="L1140" s="232">
        <f t="shared" si="90"/>
        <v>15400.000000000002</v>
      </c>
      <c r="M1140" s="351" t="s">
        <v>1434</v>
      </c>
      <c r="N1140" s="624"/>
      <c r="O1140" s="229" t="s">
        <v>8295</v>
      </c>
      <c r="P1140" s="245"/>
      <c r="Q1140" s="312"/>
      <c r="R1140" s="382"/>
      <c r="S1140" s="242"/>
      <c r="T1140" s="219" t="s">
        <v>8391</v>
      </c>
      <c r="U1140" s="303"/>
      <c r="V1140" s="303"/>
      <c r="W1140" s="303"/>
      <c r="X1140" s="303"/>
      <c r="Y1140" s="219"/>
      <c r="Z1140" s="303"/>
      <c r="AA1140" s="303"/>
      <c r="AB1140" s="303"/>
      <c r="AC1140" s="303"/>
      <c r="AD1140" s="325"/>
      <c r="AE1140" s="325"/>
      <c r="AF1140" s="325"/>
      <c r="AG1140" s="325"/>
      <c r="AH1140" s="325"/>
      <c r="AJ1140" s="286"/>
      <c r="AK1140" s="213"/>
      <c r="AL1140" s="325"/>
      <c r="AM1140" s="325"/>
      <c r="AN1140" s="325"/>
      <c r="AO1140" s="325"/>
      <c r="AP1140" s="229"/>
      <c r="AQ1140" s="589"/>
      <c r="AR1140" s="207"/>
      <c r="AS1140" s="207"/>
      <c r="AT1140" s="207"/>
      <c r="AU1140" s="207"/>
      <c r="AV1140" s="207"/>
      <c r="AW1140" s="207"/>
      <c r="AX1140" s="207"/>
      <c r="AY1140" s="207"/>
      <c r="AZ1140" s="207"/>
      <c r="BA1140" s="207"/>
      <c r="BB1140" s="207"/>
      <c r="BC1140" s="207"/>
      <c r="BD1140" s="207"/>
      <c r="BE1140" s="207"/>
      <c r="BF1140" s="207"/>
      <c r="BG1140" s="300"/>
      <c r="BH1140" s="300"/>
      <c r="BI1140" s="299"/>
      <c r="BJ1140" s="246"/>
      <c r="BK1140" s="623"/>
      <c r="BL1140" s="213"/>
      <c r="BM1140" s="213"/>
      <c r="BN1140" s="322"/>
      <c r="BO1140" s="321"/>
      <c r="BY1140" s="254"/>
      <c r="DN1140" s="284"/>
      <c r="DO1140" s="283"/>
      <c r="DP1140" s="278"/>
      <c r="DQ1140" s="282"/>
      <c r="DR1140" s="281"/>
      <c r="DS1140" s="280"/>
      <c r="DT1140" s="279"/>
      <c r="DU1140" s="278"/>
      <c r="DV1140" s="194"/>
    </row>
    <row r="1141" spans="1:126" ht="18.75">
      <c r="A1141" s="322"/>
      <c r="B1141" s="226" t="s">
        <v>8397</v>
      </c>
      <c r="C1141" s="226" t="s">
        <v>8396</v>
      </c>
      <c r="D1141" s="225" t="s">
        <v>8395</v>
      </c>
      <c r="E1141" s="224" t="str">
        <f t="shared" si="91"/>
        <v>739095</v>
      </c>
      <c r="F1141" s="322" t="s">
        <v>6068</v>
      </c>
      <c r="G1141" s="220" t="s">
        <v>8102</v>
      </c>
      <c r="H1141" s="223" t="s">
        <v>8097</v>
      </c>
      <c r="I1141" s="625"/>
      <c r="J1141" s="225">
        <v>1</v>
      </c>
      <c r="K1141" s="329">
        <v>14000</v>
      </c>
      <c r="L1141" s="232">
        <f t="shared" si="90"/>
        <v>15400.000000000002</v>
      </c>
      <c r="M1141" s="351" t="s">
        <v>1434</v>
      </c>
      <c r="N1141" s="624"/>
      <c r="O1141" s="229" t="s">
        <v>8295</v>
      </c>
      <c r="P1141" s="245"/>
      <c r="Q1141" s="312"/>
      <c r="R1141" s="382"/>
      <c r="S1141" s="242"/>
      <c r="T1141" s="219" t="s">
        <v>8391</v>
      </c>
      <c r="U1141" s="303"/>
      <c r="V1141" s="303"/>
      <c r="W1141" s="303"/>
      <c r="X1141" s="303"/>
      <c r="Y1141" s="219"/>
      <c r="Z1141" s="303"/>
      <c r="AA1141" s="303"/>
      <c r="AB1141" s="303"/>
      <c r="AC1141" s="303"/>
      <c r="AD1141" s="325"/>
      <c r="AE1141" s="325"/>
      <c r="AF1141" s="325"/>
      <c r="AG1141" s="325"/>
      <c r="AH1141" s="325"/>
      <c r="AJ1141" s="286"/>
      <c r="AK1141" s="213"/>
      <c r="AL1141" s="325"/>
      <c r="AM1141" s="325"/>
      <c r="AN1141" s="325"/>
      <c r="AO1141" s="325"/>
      <c r="AP1141" s="229"/>
      <c r="AQ1141" s="589"/>
      <c r="AR1141" s="207"/>
      <c r="AS1141" s="207"/>
      <c r="AT1141" s="207"/>
      <c r="AU1141" s="207"/>
      <c r="AV1141" s="207"/>
      <c r="AW1141" s="207"/>
      <c r="AX1141" s="207"/>
      <c r="AY1141" s="207"/>
      <c r="AZ1141" s="207"/>
      <c r="BA1141" s="207"/>
      <c r="BB1141" s="207"/>
      <c r="BC1141" s="207"/>
      <c r="BD1141" s="207"/>
      <c r="BE1141" s="207"/>
      <c r="BF1141" s="207"/>
      <c r="BG1141" s="300"/>
      <c r="BH1141" s="300"/>
      <c r="BI1141" s="299"/>
      <c r="BJ1141" s="246"/>
      <c r="BK1141" s="623"/>
      <c r="BL1141" s="213"/>
      <c r="BM1141" s="213"/>
      <c r="BN1141" s="322"/>
      <c r="BO1141" s="321"/>
      <c r="BY1141" s="254"/>
      <c r="DN1141" s="284"/>
      <c r="DO1141" s="283"/>
      <c r="DP1141" s="278"/>
      <c r="DQ1141" s="282"/>
      <c r="DR1141" s="281"/>
      <c r="DS1141" s="280"/>
      <c r="DT1141" s="279"/>
      <c r="DU1141" s="278"/>
      <c r="DV1141" s="194"/>
    </row>
    <row r="1142" spans="1:126" ht="18.75">
      <c r="A1142" s="322"/>
      <c r="B1142" s="226" t="s">
        <v>8394</v>
      </c>
      <c r="C1142" s="226" t="s">
        <v>8393</v>
      </c>
      <c r="D1142" s="225" t="s">
        <v>8392</v>
      </c>
      <c r="E1142" s="224" t="str">
        <f t="shared" si="91"/>
        <v>739101</v>
      </c>
      <c r="F1142" s="322" t="s">
        <v>6068</v>
      </c>
      <c r="G1142" s="220" t="s">
        <v>8098</v>
      </c>
      <c r="H1142" s="223" t="s">
        <v>8097</v>
      </c>
      <c r="I1142" s="625"/>
      <c r="J1142" s="225">
        <v>1</v>
      </c>
      <c r="K1142" s="329">
        <v>14000</v>
      </c>
      <c r="L1142" s="232">
        <f t="shared" si="90"/>
        <v>15400.000000000002</v>
      </c>
      <c r="M1142" s="351" t="s">
        <v>1434</v>
      </c>
      <c r="N1142" s="624"/>
      <c r="O1142" s="229" t="s">
        <v>8295</v>
      </c>
      <c r="P1142" s="245"/>
      <c r="Q1142" s="312"/>
      <c r="R1142" s="382"/>
      <c r="S1142" s="242"/>
      <c r="T1142" s="219" t="s">
        <v>8391</v>
      </c>
      <c r="U1142" s="303"/>
      <c r="V1142" s="303"/>
      <c r="W1142" s="303"/>
      <c r="X1142" s="303"/>
      <c r="Y1142" s="219"/>
      <c r="Z1142" s="303"/>
      <c r="AA1142" s="303"/>
      <c r="AB1142" s="303"/>
      <c r="AC1142" s="303"/>
      <c r="AD1142" s="325"/>
      <c r="AE1142" s="325"/>
      <c r="AF1142" s="325"/>
      <c r="AG1142" s="325"/>
      <c r="AH1142" s="325"/>
      <c r="AJ1142" s="286"/>
      <c r="AK1142" s="213"/>
      <c r="AL1142" s="325"/>
      <c r="AM1142" s="325"/>
      <c r="AN1142" s="325"/>
      <c r="AO1142" s="325"/>
      <c r="AP1142" s="229"/>
      <c r="AQ1142" s="589"/>
      <c r="AR1142" s="207"/>
      <c r="AS1142" s="207"/>
      <c r="AT1142" s="207"/>
      <c r="AU1142" s="207"/>
      <c r="AV1142" s="207"/>
      <c r="AW1142" s="207"/>
      <c r="AX1142" s="207"/>
      <c r="AY1142" s="207"/>
      <c r="AZ1142" s="207"/>
      <c r="BA1142" s="207"/>
      <c r="BB1142" s="207"/>
      <c r="BC1142" s="207"/>
      <c r="BD1142" s="207"/>
      <c r="BE1142" s="207"/>
      <c r="BF1142" s="207"/>
      <c r="BG1142" s="300"/>
      <c r="BH1142" s="300"/>
      <c r="BI1142" s="299"/>
      <c r="BJ1142" s="246"/>
      <c r="BK1142" s="623"/>
      <c r="BL1142" s="213"/>
      <c r="BM1142" s="213"/>
      <c r="BN1142" s="322"/>
      <c r="BO1142" s="321"/>
      <c r="BY1142" s="254"/>
      <c r="DN1142" s="284"/>
      <c r="DO1142" s="283"/>
      <c r="DP1142" s="278"/>
      <c r="DQ1142" s="282"/>
      <c r="DR1142" s="281"/>
      <c r="DS1142" s="280"/>
      <c r="DT1142" s="279"/>
      <c r="DU1142" s="278"/>
      <c r="DV1142" s="194"/>
    </row>
    <row r="1143" spans="1:126" ht="18.75">
      <c r="A1143" s="322"/>
      <c r="B1143" s="226" t="s">
        <v>8390</v>
      </c>
      <c r="C1143" s="226" t="s">
        <v>8389</v>
      </c>
      <c r="D1143" s="225" t="s">
        <v>8388</v>
      </c>
      <c r="E1143" s="224" t="str">
        <f t="shared" si="91"/>
        <v>739118</v>
      </c>
      <c r="F1143" s="322" t="s">
        <v>6068</v>
      </c>
      <c r="G1143" s="220" t="s">
        <v>8092</v>
      </c>
      <c r="H1143" s="223" t="s">
        <v>8082</v>
      </c>
      <c r="I1143" s="625"/>
      <c r="J1143" s="225">
        <v>1</v>
      </c>
      <c r="K1143" s="329">
        <v>14000</v>
      </c>
      <c r="L1143" s="232">
        <f t="shared" si="90"/>
        <v>15400.000000000002</v>
      </c>
      <c r="M1143" s="351" t="s">
        <v>1434</v>
      </c>
      <c r="N1143" s="624"/>
      <c r="O1143" s="229" t="s">
        <v>8295</v>
      </c>
      <c r="P1143" s="245"/>
      <c r="Q1143" s="312"/>
      <c r="R1143" s="382"/>
      <c r="S1143" s="242"/>
      <c r="T1143" s="219"/>
      <c r="U1143" s="303"/>
      <c r="V1143" s="303"/>
      <c r="W1143" s="303"/>
      <c r="X1143" s="303"/>
      <c r="Y1143" s="219"/>
      <c r="Z1143" s="303"/>
      <c r="AA1143" s="303"/>
      <c r="AB1143" s="303"/>
      <c r="AC1143" s="303"/>
      <c r="AD1143" s="325"/>
      <c r="AE1143" s="325"/>
      <c r="AF1143" s="325"/>
      <c r="AG1143" s="325"/>
      <c r="AH1143" s="325"/>
      <c r="AJ1143" s="286"/>
      <c r="AK1143" s="213"/>
      <c r="AL1143" s="325"/>
      <c r="AM1143" s="325"/>
      <c r="AN1143" s="325"/>
      <c r="AO1143" s="325"/>
      <c r="AP1143" s="229"/>
      <c r="AQ1143" s="589"/>
      <c r="AR1143" s="207"/>
      <c r="AS1143" s="207"/>
      <c r="AT1143" s="207"/>
      <c r="AU1143" s="207"/>
      <c r="AV1143" s="207"/>
      <c r="AW1143" s="207"/>
      <c r="AX1143" s="207"/>
      <c r="AY1143" s="207"/>
      <c r="AZ1143" s="207"/>
      <c r="BA1143" s="207"/>
      <c r="BB1143" s="207"/>
      <c r="BC1143" s="207"/>
      <c r="BD1143" s="207"/>
      <c r="BE1143" s="207"/>
      <c r="BF1143" s="207"/>
      <c r="BG1143" s="300"/>
      <c r="BH1143" s="300"/>
      <c r="BI1143" s="299"/>
      <c r="BJ1143" s="246"/>
      <c r="BK1143" s="623"/>
      <c r="BL1143" s="213"/>
      <c r="BM1143" s="213"/>
      <c r="BN1143" s="322"/>
      <c r="BO1143" s="321"/>
      <c r="BY1143" s="254"/>
      <c r="DN1143" s="284"/>
      <c r="DO1143" s="283"/>
      <c r="DP1143" s="278"/>
      <c r="DQ1143" s="282"/>
      <c r="DR1143" s="281"/>
      <c r="DS1143" s="280"/>
      <c r="DT1143" s="279"/>
      <c r="DU1143" s="278"/>
      <c r="DV1143" s="194"/>
    </row>
    <row r="1144" spans="1:126" ht="18.75">
      <c r="A1144" s="322"/>
      <c r="B1144" s="226" t="s">
        <v>8387</v>
      </c>
      <c r="C1144" s="226" t="s">
        <v>8386</v>
      </c>
      <c r="D1144" s="225" t="s">
        <v>8385</v>
      </c>
      <c r="E1144" s="224" t="str">
        <f t="shared" si="91"/>
        <v>739125</v>
      </c>
      <c r="F1144" s="322" t="s">
        <v>6068</v>
      </c>
      <c r="G1144" s="220" t="s">
        <v>8088</v>
      </c>
      <c r="H1144" s="223" t="s">
        <v>8082</v>
      </c>
      <c r="I1144" s="625"/>
      <c r="J1144" s="225">
        <v>1</v>
      </c>
      <c r="K1144" s="329">
        <v>14000</v>
      </c>
      <c r="L1144" s="232">
        <f t="shared" si="90"/>
        <v>15400.000000000002</v>
      </c>
      <c r="M1144" s="351" t="s">
        <v>1434</v>
      </c>
      <c r="N1144" s="624"/>
      <c r="O1144" s="229" t="s">
        <v>8295</v>
      </c>
      <c r="P1144" s="245"/>
      <c r="Q1144" s="312"/>
      <c r="R1144" s="382"/>
      <c r="S1144" s="242"/>
      <c r="T1144" s="219"/>
      <c r="U1144" s="303"/>
      <c r="V1144" s="303"/>
      <c r="W1144" s="303"/>
      <c r="X1144" s="303"/>
      <c r="Y1144" s="219"/>
      <c r="Z1144" s="303"/>
      <c r="AA1144" s="303"/>
      <c r="AB1144" s="303"/>
      <c r="AC1144" s="303"/>
      <c r="AD1144" s="325"/>
      <c r="AE1144" s="325"/>
      <c r="AF1144" s="325"/>
      <c r="AG1144" s="325"/>
      <c r="AH1144" s="325"/>
      <c r="AJ1144" s="286"/>
      <c r="AK1144" s="213"/>
      <c r="AL1144" s="325"/>
      <c r="AM1144" s="325"/>
      <c r="AN1144" s="325"/>
      <c r="AO1144" s="325"/>
      <c r="AP1144" s="229"/>
      <c r="AQ1144" s="589"/>
      <c r="AR1144" s="207"/>
      <c r="AS1144" s="207"/>
      <c r="AT1144" s="207"/>
      <c r="AU1144" s="207"/>
      <c r="AV1144" s="207"/>
      <c r="AW1144" s="207"/>
      <c r="AX1144" s="207"/>
      <c r="AY1144" s="207"/>
      <c r="AZ1144" s="207"/>
      <c r="BA1144" s="207"/>
      <c r="BB1144" s="207"/>
      <c r="BC1144" s="207"/>
      <c r="BD1144" s="207"/>
      <c r="BE1144" s="207"/>
      <c r="BF1144" s="207"/>
      <c r="BG1144" s="300"/>
      <c r="BH1144" s="300"/>
      <c r="BI1144" s="299"/>
      <c r="BJ1144" s="246"/>
      <c r="BK1144" s="623"/>
      <c r="BL1144" s="213"/>
      <c r="BM1144" s="213"/>
      <c r="BN1144" s="322"/>
      <c r="BO1144" s="321"/>
      <c r="BY1144" s="254"/>
      <c r="DN1144" s="284"/>
      <c r="DO1144" s="283"/>
      <c r="DP1144" s="278"/>
      <c r="DQ1144" s="282"/>
      <c r="DR1144" s="281"/>
      <c r="DS1144" s="280"/>
      <c r="DT1144" s="279"/>
      <c r="DU1144" s="278"/>
      <c r="DV1144" s="194"/>
    </row>
    <row r="1145" spans="1:126" ht="18.75">
      <c r="A1145" s="322"/>
      <c r="B1145" s="226" t="s">
        <v>8384</v>
      </c>
      <c r="C1145" s="226" t="s">
        <v>8383</v>
      </c>
      <c r="D1145" s="225" t="s">
        <v>8382</v>
      </c>
      <c r="E1145" s="224" t="str">
        <f t="shared" si="91"/>
        <v>739132</v>
      </c>
      <c r="F1145" s="322" t="s">
        <v>6068</v>
      </c>
      <c r="G1145" s="220" t="s">
        <v>8083</v>
      </c>
      <c r="H1145" s="223" t="s">
        <v>8082</v>
      </c>
      <c r="I1145" s="625"/>
      <c r="J1145" s="225">
        <v>1</v>
      </c>
      <c r="K1145" s="329">
        <v>14000</v>
      </c>
      <c r="L1145" s="232">
        <f t="shared" si="90"/>
        <v>15400.000000000002</v>
      </c>
      <c r="M1145" s="351" t="s">
        <v>1434</v>
      </c>
      <c r="N1145" s="624"/>
      <c r="O1145" s="229" t="s">
        <v>8295</v>
      </c>
      <c r="P1145" s="245"/>
      <c r="Q1145" s="312"/>
      <c r="R1145" s="382"/>
      <c r="S1145" s="242"/>
      <c r="T1145" s="219"/>
      <c r="U1145" s="303"/>
      <c r="V1145" s="303"/>
      <c r="W1145" s="303"/>
      <c r="X1145" s="303"/>
      <c r="Y1145" s="219"/>
      <c r="Z1145" s="303"/>
      <c r="AA1145" s="303"/>
      <c r="AB1145" s="303"/>
      <c r="AC1145" s="303"/>
      <c r="AD1145" s="325"/>
      <c r="AE1145" s="325"/>
      <c r="AF1145" s="325"/>
      <c r="AG1145" s="325"/>
      <c r="AH1145" s="325"/>
      <c r="AJ1145" s="286"/>
      <c r="AK1145" s="213"/>
      <c r="AL1145" s="325"/>
      <c r="AM1145" s="325"/>
      <c r="AN1145" s="325"/>
      <c r="AO1145" s="325"/>
      <c r="AP1145" s="229"/>
      <c r="AQ1145" s="589"/>
      <c r="AR1145" s="207"/>
      <c r="AS1145" s="207"/>
      <c r="AT1145" s="207"/>
      <c r="AU1145" s="207"/>
      <c r="AV1145" s="207"/>
      <c r="AW1145" s="207"/>
      <c r="AX1145" s="207"/>
      <c r="AY1145" s="207"/>
      <c r="AZ1145" s="207"/>
      <c r="BA1145" s="207"/>
      <c r="BB1145" s="207"/>
      <c r="BC1145" s="207"/>
      <c r="BD1145" s="207"/>
      <c r="BE1145" s="207"/>
      <c r="BF1145" s="207"/>
      <c r="BG1145" s="300"/>
      <c r="BH1145" s="300"/>
      <c r="BI1145" s="299"/>
      <c r="BJ1145" s="246"/>
      <c r="BK1145" s="623"/>
      <c r="BL1145" s="213"/>
      <c r="BM1145" s="213"/>
      <c r="BN1145" s="322"/>
      <c r="BO1145" s="321"/>
      <c r="BY1145" s="254"/>
      <c r="DN1145" s="284"/>
      <c r="DO1145" s="283"/>
      <c r="DP1145" s="278"/>
      <c r="DQ1145" s="282"/>
      <c r="DR1145" s="281"/>
      <c r="DS1145" s="280"/>
      <c r="DT1145" s="279"/>
      <c r="DU1145" s="278"/>
      <c r="DV1145" s="194"/>
    </row>
    <row r="1146" spans="1:126" ht="18.75">
      <c r="A1146" s="322"/>
      <c r="B1146" s="226" t="s">
        <v>8381</v>
      </c>
      <c r="C1146" s="226" t="s">
        <v>8380</v>
      </c>
      <c r="D1146" s="225" t="s">
        <v>8379</v>
      </c>
      <c r="E1146" s="224" t="str">
        <f t="shared" si="91"/>
        <v>739149</v>
      </c>
      <c r="F1146" s="322" t="s">
        <v>6068</v>
      </c>
      <c r="G1146" s="220" t="s">
        <v>8078</v>
      </c>
      <c r="H1146" s="223" t="s">
        <v>8069</v>
      </c>
      <c r="I1146" s="625"/>
      <c r="J1146" s="225">
        <v>1</v>
      </c>
      <c r="K1146" s="329">
        <v>14000</v>
      </c>
      <c r="L1146" s="232">
        <f t="shared" si="90"/>
        <v>15400.000000000002</v>
      </c>
      <c r="M1146" s="351" t="s">
        <v>1434</v>
      </c>
      <c r="N1146" s="624"/>
      <c r="O1146" s="229" t="s">
        <v>8295</v>
      </c>
      <c r="P1146" s="245"/>
      <c r="Q1146" s="312"/>
      <c r="R1146" s="382"/>
      <c r="S1146" s="242"/>
      <c r="T1146" s="219"/>
      <c r="U1146" s="303"/>
      <c r="V1146" s="303"/>
      <c r="W1146" s="303"/>
      <c r="X1146" s="303"/>
      <c r="Y1146" s="219"/>
      <c r="Z1146" s="303"/>
      <c r="AA1146" s="303"/>
      <c r="AB1146" s="303"/>
      <c r="AC1146" s="303"/>
      <c r="AD1146" s="325"/>
      <c r="AE1146" s="325"/>
      <c r="AF1146" s="325"/>
      <c r="AG1146" s="325"/>
      <c r="AH1146" s="325"/>
      <c r="AJ1146" s="286"/>
      <c r="AK1146" s="213"/>
      <c r="AL1146" s="325"/>
      <c r="AM1146" s="325"/>
      <c r="AN1146" s="325"/>
      <c r="AO1146" s="325"/>
      <c r="AP1146" s="229"/>
      <c r="AQ1146" s="589"/>
      <c r="AR1146" s="207"/>
      <c r="AS1146" s="207"/>
      <c r="AT1146" s="207"/>
      <c r="AU1146" s="207"/>
      <c r="AV1146" s="207"/>
      <c r="AW1146" s="207"/>
      <c r="AX1146" s="207"/>
      <c r="AY1146" s="207"/>
      <c r="AZ1146" s="207"/>
      <c r="BA1146" s="207"/>
      <c r="BB1146" s="207"/>
      <c r="BC1146" s="207"/>
      <c r="BD1146" s="207"/>
      <c r="BE1146" s="207"/>
      <c r="BF1146" s="207"/>
      <c r="BG1146" s="300"/>
      <c r="BH1146" s="300"/>
      <c r="BI1146" s="299"/>
      <c r="BJ1146" s="246"/>
      <c r="BK1146" s="623"/>
      <c r="BL1146" s="213"/>
      <c r="BM1146" s="213"/>
      <c r="BN1146" s="322"/>
      <c r="BO1146" s="321"/>
      <c r="BY1146" s="254"/>
      <c r="DN1146" s="284"/>
      <c r="DO1146" s="283"/>
      <c r="DP1146" s="278"/>
      <c r="DQ1146" s="282"/>
      <c r="DR1146" s="281"/>
      <c r="DS1146" s="280"/>
      <c r="DT1146" s="279"/>
      <c r="DU1146" s="278"/>
      <c r="DV1146" s="194"/>
    </row>
    <row r="1147" spans="1:126" ht="18.75">
      <c r="A1147" s="322"/>
      <c r="B1147" s="226" t="s">
        <v>8378</v>
      </c>
      <c r="C1147" s="226" t="s">
        <v>8377</v>
      </c>
      <c r="D1147" s="225" t="s">
        <v>8376</v>
      </c>
      <c r="E1147" s="224" t="str">
        <f t="shared" si="91"/>
        <v>739156</v>
      </c>
      <c r="F1147" s="322" t="s">
        <v>6068</v>
      </c>
      <c r="G1147" s="220" t="s">
        <v>8074</v>
      </c>
      <c r="H1147" s="223" t="s">
        <v>8069</v>
      </c>
      <c r="I1147" s="625"/>
      <c r="J1147" s="225">
        <v>1</v>
      </c>
      <c r="K1147" s="329">
        <v>14000</v>
      </c>
      <c r="L1147" s="232">
        <f t="shared" si="90"/>
        <v>15400.000000000002</v>
      </c>
      <c r="M1147" s="351" t="s">
        <v>1434</v>
      </c>
      <c r="N1147" s="624"/>
      <c r="O1147" s="229" t="s">
        <v>8295</v>
      </c>
      <c r="P1147" s="245"/>
      <c r="Q1147" s="312"/>
      <c r="R1147" s="382"/>
      <c r="S1147" s="242"/>
      <c r="T1147" s="219"/>
      <c r="U1147" s="303"/>
      <c r="V1147" s="303"/>
      <c r="W1147" s="303"/>
      <c r="X1147" s="303"/>
      <c r="Y1147" s="219"/>
      <c r="Z1147" s="303"/>
      <c r="AA1147" s="303"/>
      <c r="AB1147" s="303"/>
      <c r="AC1147" s="303"/>
      <c r="AD1147" s="325"/>
      <c r="AE1147" s="325"/>
      <c r="AF1147" s="325"/>
      <c r="AG1147" s="325"/>
      <c r="AH1147" s="325"/>
      <c r="AJ1147" s="286"/>
      <c r="AK1147" s="213"/>
      <c r="AL1147" s="325"/>
      <c r="AM1147" s="325"/>
      <c r="AN1147" s="325"/>
      <c r="AO1147" s="325"/>
      <c r="AP1147" s="229"/>
      <c r="AQ1147" s="589"/>
      <c r="AR1147" s="207"/>
      <c r="AS1147" s="207"/>
      <c r="AT1147" s="207"/>
      <c r="AU1147" s="207"/>
      <c r="AV1147" s="207"/>
      <c r="AW1147" s="207"/>
      <c r="AX1147" s="207"/>
      <c r="AY1147" s="207"/>
      <c r="AZ1147" s="207"/>
      <c r="BA1147" s="207"/>
      <c r="BB1147" s="207"/>
      <c r="BC1147" s="207"/>
      <c r="BD1147" s="207"/>
      <c r="BE1147" s="207"/>
      <c r="BF1147" s="207"/>
      <c r="BG1147" s="300"/>
      <c r="BH1147" s="300"/>
      <c r="BI1147" s="299"/>
      <c r="BJ1147" s="246"/>
      <c r="BK1147" s="623"/>
      <c r="BL1147" s="213"/>
      <c r="BM1147" s="213"/>
      <c r="BN1147" s="322"/>
      <c r="BO1147" s="321"/>
      <c r="BY1147" s="254"/>
      <c r="DN1147" s="284"/>
      <c r="DO1147" s="283"/>
      <c r="DP1147" s="278"/>
      <c r="DQ1147" s="282"/>
      <c r="DR1147" s="281"/>
      <c r="DS1147" s="280"/>
      <c r="DT1147" s="279"/>
      <c r="DU1147" s="278"/>
      <c r="DV1147" s="194"/>
    </row>
    <row r="1148" spans="1:126" ht="18.75">
      <c r="A1148" s="322"/>
      <c r="B1148" s="226" t="s">
        <v>8375</v>
      </c>
      <c r="C1148" s="226" t="s">
        <v>8374</v>
      </c>
      <c r="D1148" s="225" t="s">
        <v>8373</v>
      </c>
      <c r="E1148" s="224" t="str">
        <f t="shared" si="91"/>
        <v>739163</v>
      </c>
      <c r="F1148" s="322" t="s">
        <v>6068</v>
      </c>
      <c r="G1148" s="220" t="s">
        <v>8070</v>
      </c>
      <c r="H1148" s="223" t="s">
        <v>8069</v>
      </c>
      <c r="I1148" s="625"/>
      <c r="J1148" s="225">
        <v>1</v>
      </c>
      <c r="K1148" s="329">
        <v>14000</v>
      </c>
      <c r="L1148" s="232">
        <f t="shared" si="90"/>
        <v>15400.000000000002</v>
      </c>
      <c r="M1148" s="351" t="s">
        <v>1434</v>
      </c>
      <c r="N1148" s="624"/>
      <c r="O1148" s="229" t="s">
        <v>8295</v>
      </c>
      <c r="P1148" s="245"/>
      <c r="Q1148" s="312"/>
      <c r="R1148" s="382"/>
      <c r="S1148" s="242"/>
      <c r="T1148" s="219"/>
      <c r="U1148" s="303"/>
      <c r="V1148" s="303"/>
      <c r="W1148" s="303"/>
      <c r="X1148" s="303"/>
      <c r="Y1148" s="219"/>
      <c r="Z1148" s="303"/>
      <c r="AA1148" s="303"/>
      <c r="AB1148" s="303"/>
      <c r="AC1148" s="303"/>
      <c r="AD1148" s="325"/>
      <c r="AE1148" s="325"/>
      <c r="AF1148" s="325"/>
      <c r="AG1148" s="325"/>
      <c r="AH1148" s="325"/>
      <c r="AJ1148" s="286"/>
      <c r="AK1148" s="213"/>
      <c r="AL1148" s="325"/>
      <c r="AM1148" s="325"/>
      <c r="AN1148" s="325"/>
      <c r="AO1148" s="325"/>
      <c r="AP1148" s="229"/>
      <c r="AQ1148" s="589"/>
      <c r="AR1148" s="207"/>
      <c r="AS1148" s="207"/>
      <c r="AT1148" s="207"/>
      <c r="AU1148" s="207"/>
      <c r="AV1148" s="207"/>
      <c r="AW1148" s="207"/>
      <c r="AX1148" s="207"/>
      <c r="AY1148" s="207"/>
      <c r="AZ1148" s="207"/>
      <c r="BA1148" s="207"/>
      <c r="BB1148" s="207"/>
      <c r="BC1148" s="207"/>
      <c r="BD1148" s="207"/>
      <c r="BE1148" s="207"/>
      <c r="BF1148" s="207"/>
      <c r="BG1148" s="300"/>
      <c r="BH1148" s="300"/>
      <c r="BI1148" s="299"/>
      <c r="BJ1148" s="246"/>
      <c r="BK1148" s="623"/>
      <c r="BL1148" s="213"/>
      <c r="BM1148" s="213"/>
      <c r="BN1148" s="322"/>
      <c r="BO1148" s="321"/>
      <c r="BY1148" s="254"/>
      <c r="DN1148" s="284"/>
      <c r="DO1148" s="283"/>
      <c r="DP1148" s="278"/>
      <c r="DQ1148" s="282"/>
      <c r="DR1148" s="281"/>
      <c r="DS1148" s="280"/>
      <c r="DT1148" s="279"/>
      <c r="DU1148" s="278"/>
      <c r="DV1148" s="194"/>
    </row>
    <row r="1149" spans="1:126" ht="18.75">
      <c r="A1149" s="322"/>
      <c r="B1149" s="226" t="s">
        <v>8372</v>
      </c>
      <c r="C1149" s="226" t="s">
        <v>8371</v>
      </c>
      <c r="D1149" s="225" t="s">
        <v>8370</v>
      </c>
      <c r="E1149" s="224" t="str">
        <f t="shared" ref="E1149:E1176" si="92">MID(D1149,9,10)</f>
        <v>739941</v>
      </c>
      <c r="F1149" s="322" t="s">
        <v>6068</v>
      </c>
      <c r="G1149" s="220" t="s">
        <v>8369</v>
      </c>
      <c r="H1149" s="223" t="s">
        <v>8301</v>
      </c>
      <c r="I1149" s="625"/>
      <c r="J1149" s="225">
        <v>1</v>
      </c>
      <c r="K1149" s="329">
        <v>14000</v>
      </c>
      <c r="L1149" s="232">
        <f t="shared" si="90"/>
        <v>15400.000000000002</v>
      </c>
      <c r="M1149" s="351" t="s">
        <v>1434</v>
      </c>
      <c r="N1149" s="624"/>
      <c r="O1149" s="229" t="s">
        <v>8295</v>
      </c>
      <c r="P1149" s="245"/>
      <c r="Q1149" s="312"/>
      <c r="R1149" s="382"/>
      <c r="S1149" s="242"/>
      <c r="T1149" s="219"/>
      <c r="U1149" s="303"/>
      <c r="V1149" s="303"/>
      <c r="W1149" s="303"/>
      <c r="X1149" s="303"/>
      <c r="Y1149" s="219"/>
      <c r="Z1149" s="303"/>
      <c r="AA1149" s="303"/>
      <c r="AB1149" s="303"/>
      <c r="AC1149" s="303"/>
      <c r="AD1149" s="325"/>
      <c r="AE1149" s="325"/>
      <c r="AF1149" s="325"/>
      <c r="AG1149" s="325"/>
      <c r="AH1149" s="325"/>
      <c r="AJ1149" s="286"/>
      <c r="AK1149" s="213"/>
      <c r="AL1149" s="325"/>
      <c r="AM1149" s="325"/>
      <c r="AN1149" s="325"/>
      <c r="AO1149" s="325"/>
      <c r="AP1149" s="229"/>
      <c r="AQ1149" s="589"/>
      <c r="AR1149" s="207"/>
      <c r="AS1149" s="207"/>
      <c r="AT1149" s="207"/>
      <c r="AU1149" s="207"/>
      <c r="AV1149" s="207"/>
      <c r="AW1149" s="207"/>
      <c r="AX1149" s="207"/>
      <c r="AY1149" s="207"/>
      <c r="AZ1149" s="207"/>
      <c r="BA1149" s="207"/>
      <c r="BB1149" s="207"/>
      <c r="BC1149" s="207"/>
      <c r="BD1149" s="207"/>
      <c r="BE1149" s="207"/>
      <c r="BF1149" s="207"/>
      <c r="BG1149" s="300"/>
      <c r="BH1149" s="300"/>
      <c r="BI1149" s="299"/>
      <c r="BJ1149" s="246"/>
      <c r="BK1149" s="623"/>
      <c r="BL1149" s="213"/>
      <c r="BM1149" s="213"/>
      <c r="BN1149" s="322"/>
      <c r="BO1149" s="321"/>
      <c r="BY1149" s="254"/>
      <c r="DN1149" s="284"/>
      <c r="DO1149" s="283"/>
      <c r="DP1149" s="278"/>
      <c r="DQ1149" s="282"/>
      <c r="DR1149" s="281"/>
      <c r="DS1149" s="280"/>
      <c r="DT1149" s="279"/>
      <c r="DU1149" s="278"/>
      <c r="DV1149" s="194"/>
    </row>
    <row r="1150" spans="1:126" ht="18.75">
      <c r="A1150" s="322"/>
      <c r="B1150" s="226" t="s">
        <v>8368</v>
      </c>
      <c r="C1150" s="226" t="s">
        <v>8367</v>
      </c>
      <c r="D1150" s="225" t="s">
        <v>8366</v>
      </c>
      <c r="E1150" s="224" t="str">
        <f t="shared" si="92"/>
        <v>739958</v>
      </c>
      <c r="F1150" s="322" t="s">
        <v>6068</v>
      </c>
      <c r="G1150" s="220" t="s">
        <v>8365</v>
      </c>
      <c r="H1150" s="223" t="s">
        <v>8301</v>
      </c>
      <c r="I1150" s="625"/>
      <c r="J1150" s="225">
        <v>1</v>
      </c>
      <c r="K1150" s="329">
        <v>14000</v>
      </c>
      <c r="L1150" s="232">
        <f t="shared" si="90"/>
        <v>15400.000000000002</v>
      </c>
      <c r="M1150" s="351" t="s">
        <v>1434</v>
      </c>
      <c r="N1150" s="624"/>
      <c r="O1150" s="229" t="s">
        <v>8295</v>
      </c>
      <c r="P1150" s="245"/>
      <c r="Q1150" s="312"/>
      <c r="R1150" s="382"/>
      <c r="S1150" s="242"/>
      <c r="T1150" s="219"/>
      <c r="U1150" s="303"/>
      <c r="V1150" s="303"/>
      <c r="W1150" s="303"/>
      <c r="X1150" s="303"/>
      <c r="Y1150" s="219"/>
      <c r="Z1150" s="303"/>
      <c r="AA1150" s="303"/>
      <c r="AB1150" s="303"/>
      <c r="AC1150" s="303"/>
      <c r="AD1150" s="325"/>
      <c r="AE1150" s="325"/>
      <c r="AF1150" s="325"/>
      <c r="AG1150" s="325"/>
      <c r="AH1150" s="325"/>
      <c r="AJ1150" s="286"/>
      <c r="AK1150" s="213"/>
      <c r="AL1150" s="325"/>
      <c r="AM1150" s="325"/>
      <c r="AN1150" s="325"/>
      <c r="AO1150" s="325"/>
      <c r="AP1150" s="229"/>
      <c r="AQ1150" s="589"/>
      <c r="AR1150" s="207"/>
      <c r="AS1150" s="207"/>
      <c r="AT1150" s="207"/>
      <c r="AU1150" s="207"/>
      <c r="AV1150" s="207"/>
      <c r="AW1150" s="207"/>
      <c r="AX1150" s="207"/>
      <c r="AY1150" s="207"/>
      <c r="AZ1150" s="207"/>
      <c r="BA1150" s="207"/>
      <c r="BB1150" s="207"/>
      <c r="BC1150" s="207"/>
      <c r="BD1150" s="207"/>
      <c r="BE1150" s="207"/>
      <c r="BF1150" s="207"/>
      <c r="BG1150" s="300"/>
      <c r="BH1150" s="300"/>
      <c r="BI1150" s="299"/>
      <c r="BJ1150" s="246"/>
      <c r="BK1150" s="623"/>
      <c r="BL1150" s="213"/>
      <c r="BM1150" s="213"/>
      <c r="BN1150" s="322"/>
      <c r="BO1150" s="321"/>
      <c r="BY1150" s="254"/>
      <c r="DN1150" s="284"/>
      <c r="DO1150" s="283"/>
      <c r="DP1150" s="278"/>
      <c r="DQ1150" s="282"/>
      <c r="DR1150" s="281"/>
      <c r="DS1150" s="280"/>
      <c r="DT1150" s="279"/>
      <c r="DU1150" s="278"/>
      <c r="DV1150" s="194"/>
    </row>
    <row r="1151" spans="1:126" ht="18.75">
      <c r="A1151" s="322"/>
      <c r="B1151" s="226" t="s">
        <v>8364</v>
      </c>
      <c r="C1151" s="226" t="s">
        <v>8363</v>
      </c>
      <c r="D1151" s="225" t="s">
        <v>8362</v>
      </c>
      <c r="E1151" s="224" t="str">
        <f t="shared" si="92"/>
        <v>739965</v>
      </c>
      <c r="F1151" s="322" t="s">
        <v>6068</v>
      </c>
      <c r="G1151" s="220" t="s">
        <v>8361</v>
      </c>
      <c r="H1151" s="223" t="s">
        <v>8301</v>
      </c>
      <c r="I1151" s="625"/>
      <c r="J1151" s="225">
        <v>1</v>
      </c>
      <c r="K1151" s="329">
        <v>14000</v>
      </c>
      <c r="L1151" s="232">
        <f t="shared" si="90"/>
        <v>15400.000000000002</v>
      </c>
      <c r="M1151" s="351" t="s">
        <v>1434</v>
      </c>
      <c r="N1151" s="624"/>
      <c r="O1151" s="229" t="s">
        <v>8295</v>
      </c>
      <c r="P1151" s="245"/>
      <c r="Q1151" s="312"/>
      <c r="R1151" s="382"/>
      <c r="S1151" s="242"/>
      <c r="T1151" s="219"/>
      <c r="U1151" s="303"/>
      <c r="V1151" s="303"/>
      <c r="W1151" s="303"/>
      <c r="X1151" s="303"/>
      <c r="Y1151" s="219"/>
      <c r="Z1151" s="303"/>
      <c r="AA1151" s="303"/>
      <c r="AB1151" s="303"/>
      <c r="AC1151" s="303"/>
      <c r="AD1151" s="325"/>
      <c r="AE1151" s="325"/>
      <c r="AF1151" s="325"/>
      <c r="AG1151" s="325"/>
      <c r="AH1151" s="325"/>
      <c r="AJ1151" s="286"/>
      <c r="AK1151" s="213"/>
      <c r="AL1151" s="325"/>
      <c r="AM1151" s="325"/>
      <c r="AN1151" s="325"/>
      <c r="AO1151" s="325"/>
      <c r="AP1151" s="229"/>
      <c r="AQ1151" s="589"/>
      <c r="AR1151" s="207"/>
      <c r="AS1151" s="207"/>
      <c r="AT1151" s="207"/>
      <c r="AU1151" s="207"/>
      <c r="AV1151" s="207"/>
      <c r="AW1151" s="207"/>
      <c r="AX1151" s="207"/>
      <c r="AY1151" s="207"/>
      <c r="AZ1151" s="207"/>
      <c r="BA1151" s="207"/>
      <c r="BB1151" s="207"/>
      <c r="BC1151" s="207"/>
      <c r="BD1151" s="207"/>
      <c r="BE1151" s="207"/>
      <c r="BF1151" s="207"/>
      <c r="BG1151" s="300"/>
      <c r="BH1151" s="300"/>
      <c r="BI1151" s="299"/>
      <c r="BJ1151" s="246"/>
      <c r="BK1151" s="623"/>
      <c r="BL1151" s="213"/>
      <c r="BM1151" s="213"/>
      <c r="BN1151" s="322"/>
      <c r="BO1151" s="321"/>
      <c r="BY1151" s="254"/>
      <c r="DN1151" s="284"/>
      <c r="DO1151" s="283"/>
      <c r="DP1151" s="278"/>
      <c r="DQ1151" s="282"/>
      <c r="DR1151" s="281"/>
      <c r="DS1151" s="280"/>
      <c r="DT1151" s="279"/>
      <c r="DU1151" s="278"/>
      <c r="DV1151" s="194"/>
    </row>
    <row r="1152" spans="1:126" ht="18.75">
      <c r="A1152" s="322"/>
      <c r="B1152" s="226" t="s">
        <v>8360</v>
      </c>
      <c r="C1152" s="226" t="s">
        <v>8359</v>
      </c>
      <c r="D1152" s="225" t="s">
        <v>8358</v>
      </c>
      <c r="E1152" s="224" t="str">
        <f t="shared" si="92"/>
        <v>739972</v>
      </c>
      <c r="F1152" s="322" t="s">
        <v>6068</v>
      </c>
      <c r="G1152" s="220" t="s">
        <v>8357</v>
      </c>
      <c r="H1152" s="223" t="s">
        <v>8296</v>
      </c>
      <c r="I1152" s="625"/>
      <c r="J1152" s="225">
        <v>1</v>
      </c>
      <c r="K1152" s="329">
        <v>14000</v>
      </c>
      <c r="L1152" s="232">
        <f t="shared" si="90"/>
        <v>15400.000000000002</v>
      </c>
      <c r="M1152" s="351" t="s">
        <v>1434</v>
      </c>
      <c r="N1152" s="624"/>
      <c r="O1152" s="229" t="s">
        <v>8295</v>
      </c>
      <c r="P1152" s="245"/>
      <c r="Q1152" s="312"/>
      <c r="R1152" s="382"/>
      <c r="S1152" s="242"/>
      <c r="T1152" s="219"/>
      <c r="U1152" s="303"/>
      <c r="V1152" s="303"/>
      <c r="W1152" s="303"/>
      <c r="X1152" s="303"/>
      <c r="Y1152" s="219"/>
      <c r="Z1152" s="303"/>
      <c r="AA1152" s="303"/>
      <c r="AB1152" s="303"/>
      <c r="AC1152" s="303"/>
      <c r="AD1152" s="325"/>
      <c r="AE1152" s="325"/>
      <c r="AF1152" s="325"/>
      <c r="AG1152" s="325"/>
      <c r="AH1152" s="325"/>
      <c r="AJ1152" s="286"/>
      <c r="AK1152" s="213"/>
      <c r="AL1152" s="325"/>
      <c r="AM1152" s="325"/>
      <c r="AN1152" s="325"/>
      <c r="AO1152" s="325"/>
      <c r="AP1152" s="229"/>
      <c r="AQ1152" s="589"/>
      <c r="AR1152" s="207"/>
      <c r="AS1152" s="207"/>
      <c r="AT1152" s="207"/>
      <c r="AU1152" s="207"/>
      <c r="AV1152" s="207"/>
      <c r="AW1152" s="207"/>
      <c r="AX1152" s="207"/>
      <c r="AY1152" s="207"/>
      <c r="AZ1152" s="207"/>
      <c r="BA1152" s="207"/>
      <c r="BB1152" s="207"/>
      <c r="BC1152" s="207"/>
      <c r="BD1152" s="207"/>
      <c r="BE1152" s="207"/>
      <c r="BF1152" s="207"/>
      <c r="BG1152" s="300"/>
      <c r="BH1152" s="300"/>
      <c r="BI1152" s="299"/>
      <c r="BJ1152" s="246"/>
      <c r="BK1152" s="623"/>
      <c r="BL1152" s="213"/>
      <c r="BM1152" s="213"/>
      <c r="BN1152" s="322"/>
      <c r="BO1152" s="321"/>
      <c r="BY1152" s="254"/>
      <c r="DN1152" s="284"/>
      <c r="DO1152" s="283"/>
      <c r="DP1152" s="278"/>
      <c r="DQ1152" s="282"/>
      <c r="DR1152" s="281"/>
      <c r="DS1152" s="280"/>
      <c r="DT1152" s="279"/>
      <c r="DU1152" s="278"/>
      <c r="DV1152" s="194"/>
    </row>
    <row r="1153" spans="1:126" ht="18.75">
      <c r="A1153" s="322"/>
      <c r="B1153" s="226" t="s">
        <v>8356</v>
      </c>
      <c r="C1153" s="226" t="s">
        <v>8355</v>
      </c>
      <c r="D1153" s="225" t="s">
        <v>8354</v>
      </c>
      <c r="E1153" s="224" t="str">
        <f t="shared" si="92"/>
        <v>739989</v>
      </c>
      <c r="F1153" s="322" t="s">
        <v>6068</v>
      </c>
      <c r="G1153" s="220" t="s">
        <v>8353</v>
      </c>
      <c r="H1153" s="223" t="s">
        <v>8296</v>
      </c>
      <c r="I1153" s="625"/>
      <c r="J1153" s="225">
        <v>1</v>
      </c>
      <c r="K1153" s="329">
        <v>14000</v>
      </c>
      <c r="L1153" s="232">
        <f t="shared" si="90"/>
        <v>15400.000000000002</v>
      </c>
      <c r="M1153" s="351" t="s">
        <v>1434</v>
      </c>
      <c r="N1153" s="624"/>
      <c r="O1153" s="229" t="s">
        <v>8295</v>
      </c>
      <c r="P1153" s="245"/>
      <c r="Q1153" s="312"/>
      <c r="R1153" s="382"/>
      <c r="S1153" s="242"/>
      <c r="T1153" s="219"/>
      <c r="U1153" s="303"/>
      <c r="V1153" s="303"/>
      <c r="W1153" s="303"/>
      <c r="X1153" s="303"/>
      <c r="Y1153" s="219"/>
      <c r="Z1153" s="303"/>
      <c r="AA1153" s="303"/>
      <c r="AB1153" s="303"/>
      <c r="AC1153" s="303"/>
      <c r="AD1153" s="325"/>
      <c r="AE1153" s="325"/>
      <c r="AF1153" s="325"/>
      <c r="AG1153" s="325"/>
      <c r="AH1153" s="325"/>
      <c r="AJ1153" s="286"/>
      <c r="AK1153" s="213"/>
      <c r="AL1153" s="325"/>
      <c r="AM1153" s="325"/>
      <c r="AN1153" s="325"/>
      <c r="AO1153" s="325"/>
      <c r="AP1153" s="229"/>
      <c r="AQ1153" s="589"/>
      <c r="AR1153" s="207"/>
      <c r="AS1153" s="207"/>
      <c r="AT1153" s="207"/>
      <c r="AU1153" s="207"/>
      <c r="AV1153" s="207"/>
      <c r="AW1153" s="207"/>
      <c r="AX1153" s="207"/>
      <c r="AY1153" s="207"/>
      <c r="AZ1153" s="207"/>
      <c r="BA1153" s="207"/>
      <c r="BB1153" s="207"/>
      <c r="BC1153" s="207"/>
      <c r="BD1153" s="207"/>
      <c r="BE1153" s="207"/>
      <c r="BF1153" s="207"/>
      <c r="BG1153" s="300"/>
      <c r="BH1153" s="300"/>
      <c r="BI1153" s="299"/>
      <c r="BJ1153" s="246"/>
      <c r="BK1153" s="623"/>
      <c r="BL1153" s="213"/>
      <c r="BM1153" s="213"/>
      <c r="BN1153" s="322"/>
      <c r="BO1153" s="321"/>
      <c r="BY1153" s="254"/>
      <c r="DN1153" s="284"/>
      <c r="DO1153" s="283"/>
      <c r="DP1153" s="278"/>
      <c r="DQ1153" s="282"/>
      <c r="DR1153" s="281"/>
      <c r="DS1153" s="280"/>
      <c r="DT1153" s="279"/>
      <c r="DU1153" s="278"/>
      <c r="DV1153" s="194"/>
    </row>
    <row r="1154" spans="1:126" ht="18.75">
      <c r="A1154" s="322"/>
      <c r="B1154" s="226" t="s">
        <v>8352</v>
      </c>
      <c r="C1154" s="226" t="s">
        <v>8351</v>
      </c>
      <c r="D1154" s="225" t="s">
        <v>8350</v>
      </c>
      <c r="E1154" s="224" t="str">
        <f t="shared" si="92"/>
        <v>740008</v>
      </c>
      <c r="F1154" s="322" t="s">
        <v>6068</v>
      </c>
      <c r="G1154" s="220" t="s">
        <v>8349</v>
      </c>
      <c r="H1154" s="223" t="s">
        <v>8228</v>
      </c>
      <c r="I1154" s="625"/>
      <c r="J1154" s="225">
        <v>1</v>
      </c>
      <c r="K1154" s="329">
        <v>14000</v>
      </c>
      <c r="L1154" s="232">
        <f t="shared" si="90"/>
        <v>15400.000000000002</v>
      </c>
      <c r="M1154" s="351" t="s">
        <v>1434</v>
      </c>
      <c r="N1154" s="624"/>
      <c r="O1154" s="229" t="s">
        <v>8295</v>
      </c>
      <c r="P1154" s="245"/>
      <c r="Q1154" s="312"/>
      <c r="R1154" s="382"/>
      <c r="S1154" s="242"/>
      <c r="T1154" s="219"/>
      <c r="U1154" s="303"/>
      <c r="V1154" s="303"/>
      <c r="W1154" s="303"/>
      <c r="X1154" s="303"/>
      <c r="Y1154" s="219"/>
      <c r="Z1154" s="303"/>
      <c r="AA1154" s="303"/>
      <c r="AB1154" s="303"/>
      <c r="AC1154" s="303"/>
      <c r="AD1154" s="325"/>
      <c r="AE1154" s="325"/>
      <c r="AF1154" s="325"/>
      <c r="AG1154" s="325"/>
      <c r="AH1154" s="325"/>
      <c r="AJ1154" s="286"/>
      <c r="AK1154" s="213"/>
      <c r="AL1154" s="325"/>
      <c r="AM1154" s="325"/>
      <c r="AN1154" s="325"/>
      <c r="AO1154" s="325"/>
      <c r="AP1154" s="229"/>
      <c r="AQ1154" s="589"/>
      <c r="AR1154" s="207"/>
      <c r="AS1154" s="207"/>
      <c r="AT1154" s="207"/>
      <c r="AU1154" s="207"/>
      <c r="AV1154" s="207"/>
      <c r="AW1154" s="207"/>
      <c r="AX1154" s="207"/>
      <c r="AY1154" s="207"/>
      <c r="AZ1154" s="207"/>
      <c r="BA1154" s="207"/>
      <c r="BB1154" s="207"/>
      <c r="BC1154" s="207"/>
      <c r="BD1154" s="207"/>
      <c r="BE1154" s="207"/>
      <c r="BF1154" s="207"/>
      <c r="BG1154" s="300"/>
      <c r="BH1154" s="300"/>
      <c r="BI1154" s="299"/>
      <c r="BJ1154" s="246"/>
      <c r="BK1154" s="623"/>
      <c r="BL1154" s="213"/>
      <c r="BM1154" s="213"/>
      <c r="BN1154" s="322"/>
      <c r="BO1154" s="321"/>
      <c r="BY1154" s="254"/>
      <c r="DN1154" s="284"/>
      <c r="DO1154" s="283"/>
      <c r="DP1154" s="278"/>
      <c r="DQ1154" s="282"/>
      <c r="DR1154" s="281"/>
      <c r="DS1154" s="280"/>
      <c r="DT1154" s="279"/>
      <c r="DU1154" s="278"/>
      <c r="DV1154" s="194"/>
    </row>
    <row r="1155" spans="1:126" ht="18.75">
      <c r="A1155" s="322"/>
      <c r="B1155" s="226" t="s">
        <v>8348</v>
      </c>
      <c r="C1155" s="226" t="s">
        <v>8347</v>
      </c>
      <c r="D1155" s="225" t="s">
        <v>8346</v>
      </c>
      <c r="E1155" s="224" t="str">
        <f t="shared" si="92"/>
        <v>740015</v>
      </c>
      <c r="F1155" s="322" t="s">
        <v>6068</v>
      </c>
      <c r="G1155" s="220" t="s">
        <v>8345</v>
      </c>
      <c r="H1155" s="223" t="s">
        <v>8228</v>
      </c>
      <c r="I1155" s="625"/>
      <c r="J1155" s="225">
        <v>1</v>
      </c>
      <c r="K1155" s="329">
        <v>14000</v>
      </c>
      <c r="L1155" s="232">
        <f t="shared" si="90"/>
        <v>15400.000000000002</v>
      </c>
      <c r="M1155" s="351" t="s">
        <v>1434</v>
      </c>
      <c r="N1155" s="624"/>
      <c r="O1155" s="229" t="s">
        <v>8295</v>
      </c>
      <c r="P1155" s="245"/>
      <c r="Q1155" s="312"/>
      <c r="R1155" s="382"/>
      <c r="S1155" s="242"/>
      <c r="T1155" s="219"/>
      <c r="U1155" s="303"/>
      <c r="V1155" s="303"/>
      <c r="W1155" s="303"/>
      <c r="X1155" s="303"/>
      <c r="Y1155" s="219"/>
      <c r="Z1155" s="303"/>
      <c r="AA1155" s="303"/>
      <c r="AB1155" s="303"/>
      <c r="AC1155" s="303"/>
      <c r="AD1155" s="325"/>
      <c r="AE1155" s="325"/>
      <c r="AF1155" s="325"/>
      <c r="AG1155" s="325"/>
      <c r="AH1155" s="325"/>
      <c r="AJ1155" s="286"/>
      <c r="AK1155" s="213"/>
      <c r="AL1155" s="325"/>
      <c r="AM1155" s="325"/>
      <c r="AN1155" s="325"/>
      <c r="AO1155" s="325"/>
      <c r="AP1155" s="229"/>
      <c r="AQ1155" s="589"/>
      <c r="AR1155" s="207"/>
      <c r="AS1155" s="207"/>
      <c r="AT1155" s="207"/>
      <c r="AU1155" s="207"/>
      <c r="AV1155" s="207"/>
      <c r="AW1155" s="207"/>
      <c r="AX1155" s="207"/>
      <c r="AY1155" s="207"/>
      <c r="AZ1155" s="207"/>
      <c r="BA1155" s="207"/>
      <c r="BB1155" s="207"/>
      <c r="BC1155" s="207"/>
      <c r="BD1155" s="207"/>
      <c r="BE1155" s="207"/>
      <c r="BF1155" s="207"/>
      <c r="BG1155" s="300"/>
      <c r="BH1155" s="300"/>
      <c r="BI1155" s="299"/>
      <c r="BJ1155" s="246"/>
      <c r="BK1155" s="623"/>
      <c r="BL1155" s="213"/>
      <c r="BM1155" s="213"/>
      <c r="BN1155" s="322"/>
      <c r="BO1155" s="321"/>
      <c r="BY1155" s="254"/>
      <c r="DN1155" s="284"/>
      <c r="DO1155" s="283"/>
      <c r="DP1155" s="278"/>
      <c r="DQ1155" s="282"/>
      <c r="DR1155" s="281"/>
      <c r="DS1155" s="280"/>
      <c r="DT1155" s="279"/>
      <c r="DU1155" s="278"/>
      <c r="DV1155" s="194"/>
    </row>
    <row r="1156" spans="1:126" ht="18.75">
      <c r="A1156" s="322"/>
      <c r="B1156" s="226" t="s">
        <v>8343</v>
      </c>
      <c r="C1156" s="226" t="s">
        <v>8342</v>
      </c>
      <c r="D1156" s="225" t="s">
        <v>8341</v>
      </c>
      <c r="E1156" s="224" t="str">
        <f t="shared" si="92"/>
        <v>740022</v>
      </c>
      <c r="F1156" s="322" t="s">
        <v>6068</v>
      </c>
      <c r="G1156" s="220" t="s">
        <v>8344</v>
      </c>
      <c r="H1156" s="223" t="s">
        <v>8228</v>
      </c>
      <c r="I1156" s="625"/>
      <c r="J1156" s="225">
        <v>1</v>
      </c>
      <c r="K1156" s="329">
        <v>14000</v>
      </c>
      <c r="L1156" s="232">
        <f t="shared" si="90"/>
        <v>15400.000000000002</v>
      </c>
      <c r="M1156" s="351" t="s">
        <v>1434</v>
      </c>
      <c r="N1156" s="624"/>
      <c r="O1156" s="229" t="s">
        <v>8295</v>
      </c>
      <c r="P1156" s="245"/>
      <c r="Q1156" s="312"/>
      <c r="R1156" s="382"/>
      <c r="S1156" s="242"/>
      <c r="T1156" s="219"/>
      <c r="U1156" s="303"/>
      <c r="V1156" s="303"/>
      <c r="W1156" s="303"/>
      <c r="X1156" s="303"/>
      <c r="Y1156" s="219"/>
      <c r="Z1156" s="303"/>
      <c r="AA1156" s="303"/>
      <c r="AB1156" s="303"/>
      <c r="AC1156" s="303"/>
      <c r="AD1156" s="325"/>
      <c r="AE1156" s="325"/>
      <c r="AF1156" s="325"/>
      <c r="AG1156" s="325"/>
      <c r="AH1156" s="325"/>
      <c r="AJ1156" s="286"/>
      <c r="AK1156" s="213"/>
      <c r="AL1156" s="325"/>
      <c r="AM1156" s="325"/>
      <c r="AN1156" s="325"/>
      <c r="AO1156" s="325"/>
      <c r="AP1156" s="229"/>
      <c r="AQ1156" s="589"/>
      <c r="AR1156" s="207"/>
      <c r="AS1156" s="207"/>
      <c r="AT1156" s="207"/>
      <c r="AU1156" s="207"/>
      <c r="AV1156" s="207"/>
      <c r="AW1156" s="207"/>
      <c r="AX1156" s="207"/>
      <c r="AY1156" s="207"/>
      <c r="AZ1156" s="207"/>
      <c r="BA1156" s="207"/>
      <c r="BB1156" s="207"/>
      <c r="BC1156" s="207"/>
      <c r="BD1156" s="207"/>
      <c r="BE1156" s="207"/>
      <c r="BF1156" s="207"/>
      <c r="BG1156" s="300"/>
      <c r="BH1156" s="300"/>
      <c r="BI1156" s="299"/>
      <c r="BJ1156" s="246"/>
      <c r="BK1156" s="623"/>
      <c r="BL1156" s="213"/>
      <c r="BM1156" s="213"/>
      <c r="BN1156" s="322"/>
      <c r="BO1156" s="321"/>
      <c r="BY1156" s="254"/>
      <c r="DN1156" s="284"/>
      <c r="DO1156" s="283"/>
      <c r="DP1156" s="278"/>
      <c r="DQ1156" s="282"/>
      <c r="DR1156" s="281"/>
      <c r="DS1156" s="280"/>
      <c r="DT1156" s="279"/>
      <c r="DU1156" s="278"/>
      <c r="DV1156" s="194"/>
    </row>
    <row r="1157" spans="1:126" ht="18.75">
      <c r="A1157" s="322"/>
      <c r="B1157" s="226" t="s">
        <v>8343</v>
      </c>
      <c r="C1157" s="226" t="s">
        <v>8342</v>
      </c>
      <c r="D1157" s="225" t="s">
        <v>8341</v>
      </c>
      <c r="E1157" s="224" t="str">
        <f t="shared" si="92"/>
        <v>740022</v>
      </c>
      <c r="F1157" s="322" t="s">
        <v>6068</v>
      </c>
      <c r="G1157" s="220" t="s">
        <v>8340</v>
      </c>
      <c r="H1157" s="223" t="s">
        <v>8296</v>
      </c>
      <c r="I1157" s="625"/>
      <c r="J1157" s="225">
        <v>1</v>
      </c>
      <c r="K1157" s="329">
        <v>14000</v>
      </c>
      <c r="L1157" s="232">
        <f t="shared" si="90"/>
        <v>15400.000000000002</v>
      </c>
      <c r="M1157" s="351" t="s">
        <v>1434</v>
      </c>
      <c r="N1157" s="624"/>
      <c r="O1157" s="229" t="s">
        <v>8295</v>
      </c>
      <c r="P1157" s="245"/>
      <c r="Q1157" s="312"/>
      <c r="R1157" s="382"/>
      <c r="S1157" s="242"/>
      <c r="T1157" s="219"/>
      <c r="U1157" s="303"/>
      <c r="V1157" s="303"/>
      <c r="W1157" s="303"/>
      <c r="X1157" s="303"/>
      <c r="Y1157" s="219"/>
      <c r="Z1157" s="303"/>
      <c r="AA1157" s="303"/>
      <c r="AB1157" s="303"/>
      <c r="AC1157" s="303"/>
      <c r="AD1157" s="325"/>
      <c r="AE1157" s="325"/>
      <c r="AF1157" s="325"/>
      <c r="AG1157" s="325"/>
      <c r="AH1157" s="325"/>
      <c r="AJ1157" s="286"/>
      <c r="AK1157" s="213"/>
      <c r="AL1157" s="325"/>
      <c r="AM1157" s="325"/>
      <c r="AN1157" s="325"/>
      <c r="AO1157" s="325"/>
      <c r="AP1157" s="229"/>
      <c r="AQ1157" s="589"/>
      <c r="AR1157" s="207"/>
      <c r="AS1157" s="207"/>
      <c r="AT1157" s="207"/>
      <c r="AU1157" s="207"/>
      <c r="AV1157" s="207"/>
      <c r="AW1157" s="207"/>
      <c r="AX1157" s="207"/>
      <c r="AY1157" s="207"/>
      <c r="AZ1157" s="207"/>
      <c r="BA1157" s="207"/>
      <c r="BB1157" s="207"/>
      <c r="BC1157" s="207"/>
      <c r="BD1157" s="207"/>
      <c r="BE1157" s="207"/>
      <c r="BF1157" s="207"/>
      <c r="BG1157" s="300"/>
      <c r="BH1157" s="300"/>
      <c r="BI1157" s="299"/>
      <c r="BJ1157" s="246"/>
      <c r="BK1157" s="623"/>
      <c r="BL1157" s="213"/>
      <c r="BM1157" s="213"/>
      <c r="BN1157" s="322"/>
      <c r="BO1157" s="321"/>
      <c r="BY1157" s="254"/>
      <c r="DN1157" s="284"/>
      <c r="DO1157" s="283"/>
      <c r="DP1157" s="278"/>
      <c r="DQ1157" s="282"/>
      <c r="DR1157" s="281"/>
      <c r="DS1157" s="280"/>
      <c r="DT1157" s="279"/>
      <c r="DU1157" s="278"/>
      <c r="DV1157" s="194"/>
    </row>
    <row r="1158" spans="1:126" ht="18.75">
      <c r="A1158" s="322"/>
      <c r="B1158" s="226" t="s">
        <v>8339</v>
      </c>
      <c r="C1158" s="226" t="s">
        <v>8338</v>
      </c>
      <c r="D1158" s="225" t="s">
        <v>8337</v>
      </c>
      <c r="E1158" s="224" t="str">
        <f t="shared" si="92"/>
        <v>740039</v>
      </c>
      <c r="F1158" s="322" t="s">
        <v>6068</v>
      </c>
      <c r="G1158" s="220" t="s">
        <v>8336</v>
      </c>
      <c r="H1158" s="223" t="s">
        <v>8327</v>
      </c>
      <c r="I1158" s="625"/>
      <c r="J1158" s="225">
        <v>1</v>
      </c>
      <c r="K1158" s="329">
        <v>14000</v>
      </c>
      <c r="L1158" s="232">
        <f t="shared" si="90"/>
        <v>15400.000000000002</v>
      </c>
      <c r="M1158" s="351" t="s">
        <v>1434</v>
      </c>
      <c r="N1158" s="624"/>
      <c r="O1158" s="229" t="s">
        <v>8295</v>
      </c>
      <c r="P1158" s="245"/>
      <c r="Q1158" s="312"/>
      <c r="R1158" s="382"/>
      <c r="S1158" s="242"/>
      <c r="T1158" s="219"/>
      <c r="U1158" s="303"/>
      <c r="V1158" s="303"/>
      <c r="W1158" s="303"/>
      <c r="X1158" s="303"/>
      <c r="Y1158" s="219"/>
      <c r="Z1158" s="303"/>
      <c r="AA1158" s="303"/>
      <c r="AB1158" s="303"/>
      <c r="AC1158" s="303"/>
      <c r="AD1158" s="325"/>
      <c r="AE1158" s="325"/>
      <c r="AF1158" s="325"/>
      <c r="AG1158" s="325"/>
      <c r="AH1158" s="325"/>
      <c r="AJ1158" s="286"/>
      <c r="AK1158" s="213"/>
      <c r="AL1158" s="325"/>
      <c r="AM1158" s="325"/>
      <c r="AN1158" s="325"/>
      <c r="AO1158" s="325"/>
      <c r="AP1158" s="229"/>
      <c r="AQ1158" s="589"/>
      <c r="AR1158" s="207"/>
      <c r="AS1158" s="207"/>
      <c r="AT1158" s="207"/>
      <c r="AU1158" s="207"/>
      <c r="AV1158" s="207"/>
      <c r="AW1158" s="207"/>
      <c r="AX1158" s="207"/>
      <c r="AY1158" s="207"/>
      <c r="AZ1158" s="207"/>
      <c r="BA1158" s="207"/>
      <c r="BB1158" s="207"/>
      <c r="BC1158" s="207"/>
      <c r="BD1158" s="207"/>
      <c r="BE1158" s="207"/>
      <c r="BF1158" s="207"/>
      <c r="BG1158" s="300"/>
      <c r="BH1158" s="300"/>
      <c r="BI1158" s="299"/>
      <c r="BJ1158" s="246"/>
      <c r="BK1158" s="623"/>
      <c r="BL1158" s="213"/>
      <c r="BM1158" s="213"/>
      <c r="BN1158" s="322"/>
      <c r="BO1158" s="321"/>
      <c r="BY1158" s="254"/>
      <c r="DN1158" s="284"/>
      <c r="DO1158" s="283"/>
      <c r="DP1158" s="278"/>
      <c r="DQ1158" s="282"/>
      <c r="DR1158" s="281"/>
      <c r="DS1158" s="280"/>
      <c r="DT1158" s="279"/>
      <c r="DU1158" s="278"/>
      <c r="DV1158" s="194"/>
    </row>
    <row r="1159" spans="1:126" ht="18.75">
      <c r="A1159" s="322"/>
      <c r="B1159" s="226" t="s">
        <v>8335</v>
      </c>
      <c r="C1159" s="226" t="s">
        <v>8334</v>
      </c>
      <c r="D1159" s="225" t="s">
        <v>8333</v>
      </c>
      <c r="E1159" s="224" t="str">
        <f t="shared" si="92"/>
        <v>740046</v>
      </c>
      <c r="F1159" s="322" t="s">
        <v>6068</v>
      </c>
      <c r="G1159" s="220" t="s">
        <v>8332</v>
      </c>
      <c r="H1159" s="223" t="s">
        <v>8327</v>
      </c>
      <c r="I1159" s="625"/>
      <c r="J1159" s="225">
        <v>1</v>
      </c>
      <c r="K1159" s="329">
        <v>14000</v>
      </c>
      <c r="L1159" s="232">
        <f t="shared" si="90"/>
        <v>15400.000000000002</v>
      </c>
      <c r="M1159" s="351" t="s">
        <v>1434</v>
      </c>
      <c r="N1159" s="624"/>
      <c r="O1159" s="229" t="s">
        <v>8295</v>
      </c>
      <c r="P1159" s="245"/>
      <c r="Q1159" s="312"/>
      <c r="R1159" s="382"/>
      <c r="S1159" s="242"/>
      <c r="T1159" s="219"/>
      <c r="U1159" s="303"/>
      <c r="V1159" s="303"/>
      <c r="W1159" s="303"/>
      <c r="X1159" s="303"/>
      <c r="Y1159" s="219"/>
      <c r="Z1159" s="303"/>
      <c r="AA1159" s="303"/>
      <c r="AB1159" s="303"/>
      <c r="AC1159" s="303"/>
      <c r="AD1159" s="325"/>
      <c r="AE1159" s="325"/>
      <c r="AF1159" s="325"/>
      <c r="AG1159" s="325"/>
      <c r="AH1159" s="325"/>
      <c r="AJ1159" s="286"/>
      <c r="AK1159" s="213"/>
      <c r="AL1159" s="325"/>
      <c r="AM1159" s="325"/>
      <c r="AN1159" s="325"/>
      <c r="AO1159" s="325"/>
      <c r="AP1159" s="229"/>
      <c r="AQ1159" s="589"/>
      <c r="AR1159" s="207"/>
      <c r="AS1159" s="207"/>
      <c r="AT1159" s="207"/>
      <c r="AU1159" s="207"/>
      <c r="AV1159" s="207"/>
      <c r="AW1159" s="207"/>
      <c r="AX1159" s="207"/>
      <c r="AY1159" s="207"/>
      <c r="AZ1159" s="207"/>
      <c r="BA1159" s="207"/>
      <c r="BB1159" s="207"/>
      <c r="BC1159" s="207"/>
      <c r="BD1159" s="207"/>
      <c r="BE1159" s="207"/>
      <c r="BF1159" s="207"/>
      <c r="BG1159" s="300"/>
      <c r="BH1159" s="300"/>
      <c r="BI1159" s="299"/>
      <c r="BJ1159" s="246"/>
      <c r="BK1159" s="623"/>
      <c r="BL1159" s="213"/>
      <c r="BM1159" s="213"/>
      <c r="BN1159" s="322"/>
      <c r="BO1159" s="321"/>
      <c r="BY1159" s="254"/>
      <c r="DN1159" s="284"/>
      <c r="DO1159" s="283"/>
      <c r="DP1159" s="278"/>
      <c r="DQ1159" s="282"/>
      <c r="DR1159" s="281"/>
      <c r="DS1159" s="280"/>
      <c r="DT1159" s="279"/>
      <c r="DU1159" s="278"/>
      <c r="DV1159" s="194"/>
    </row>
    <row r="1160" spans="1:126" ht="18.75">
      <c r="A1160" s="322"/>
      <c r="B1160" s="226" t="s">
        <v>8331</v>
      </c>
      <c r="C1160" s="226" t="s">
        <v>8330</v>
      </c>
      <c r="D1160" s="225" t="s">
        <v>8329</v>
      </c>
      <c r="E1160" s="224" t="str">
        <f t="shared" si="92"/>
        <v>740053</v>
      </c>
      <c r="F1160" s="322" t="s">
        <v>6068</v>
      </c>
      <c r="G1160" s="220" t="s">
        <v>8328</v>
      </c>
      <c r="H1160" s="223" t="s">
        <v>8327</v>
      </c>
      <c r="I1160" s="625"/>
      <c r="J1160" s="225">
        <v>1</v>
      </c>
      <c r="K1160" s="329">
        <v>14000</v>
      </c>
      <c r="L1160" s="232">
        <f t="shared" si="90"/>
        <v>15400.000000000002</v>
      </c>
      <c r="M1160" s="351" t="s">
        <v>1434</v>
      </c>
      <c r="N1160" s="624"/>
      <c r="O1160" s="229" t="s">
        <v>8295</v>
      </c>
      <c r="P1160" s="245"/>
      <c r="Q1160" s="312"/>
      <c r="R1160" s="382"/>
      <c r="S1160" s="242"/>
      <c r="T1160" s="219"/>
      <c r="U1160" s="303"/>
      <c r="V1160" s="303"/>
      <c r="W1160" s="303"/>
      <c r="X1160" s="303"/>
      <c r="Y1160" s="219"/>
      <c r="Z1160" s="303"/>
      <c r="AA1160" s="303"/>
      <c r="AB1160" s="303"/>
      <c r="AC1160" s="303"/>
      <c r="AD1160" s="325"/>
      <c r="AE1160" s="325"/>
      <c r="AF1160" s="325"/>
      <c r="AG1160" s="325"/>
      <c r="AH1160" s="325"/>
      <c r="AJ1160" s="286"/>
      <c r="AK1160" s="213"/>
      <c r="AL1160" s="325"/>
      <c r="AM1160" s="325"/>
      <c r="AN1160" s="325"/>
      <c r="AO1160" s="325"/>
      <c r="AP1160" s="229"/>
      <c r="AQ1160" s="589"/>
      <c r="AR1160" s="207"/>
      <c r="AS1160" s="207"/>
      <c r="AT1160" s="207"/>
      <c r="AU1160" s="207"/>
      <c r="AV1160" s="207"/>
      <c r="AW1160" s="207"/>
      <c r="AX1160" s="207"/>
      <c r="AY1160" s="207"/>
      <c r="AZ1160" s="207"/>
      <c r="BA1160" s="207"/>
      <c r="BB1160" s="207"/>
      <c r="BC1160" s="207"/>
      <c r="BD1160" s="207"/>
      <c r="BE1160" s="207"/>
      <c r="BF1160" s="207"/>
      <c r="BG1160" s="300"/>
      <c r="BH1160" s="300"/>
      <c r="BI1160" s="299"/>
      <c r="BJ1160" s="246"/>
      <c r="BK1160" s="623"/>
      <c r="BL1160" s="213"/>
      <c r="BM1160" s="213"/>
      <c r="BN1160" s="322"/>
      <c r="BO1160" s="321"/>
      <c r="BY1160" s="254"/>
      <c r="DN1160" s="284"/>
      <c r="DO1160" s="283"/>
      <c r="DP1160" s="278"/>
      <c r="DQ1160" s="282"/>
      <c r="DR1160" s="281"/>
      <c r="DS1160" s="280"/>
      <c r="DT1160" s="279"/>
      <c r="DU1160" s="278"/>
      <c r="DV1160" s="194"/>
    </row>
    <row r="1161" spans="1:126" ht="18.75">
      <c r="A1161" s="322"/>
      <c r="B1161" s="226" t="s">
        <v>8326</v>
      </c>
      <c r="C1161" s="226" t="s">
        <v>8325</v>
      </c>
      <c r="D1161" s="225" t="s">
        <v>8324</v>
      </c>
      <c r="E1161" s="224" t="str">
        <f t="shared" si="92"/>
        <v>740060</v>
      </c>
      <c r="F1161" s="322" t="s">
        <v>6068</v>
      </c>
      <c r="G1161" s="220" t="s">
        <v>8323</v>
      </c>
      <c r="H1161" s="223" t="s">
        <v>8322</v>
      </c>
      <c r="I1161" s="625"/>
      <c r="J1161" s="225">
        <v>1</v>
      </c>
      <c r="K1161" s="329">
        <v>14000</v>
      </c>
      <c r="L1161" s="232">
        <f t="shared" si="90"/>
        <v>15400.000000000002</v>
      </c>
      <c r="M1161" s="351" t="s">
        <v>1434</v>
      </c>
      <c r="N1161" s="624"/>
      <c r="O1161" s="229" t="s">
        <v>8295</v>
      </c>
      <c r="P1161" s="245"/>
      <c r="Q1161" s="312"/>
      <c r="R1161" s="382"/>
      <c r="S1161" s="242"/>
      <c r="T1161" s="219" t="s">
        <v>8311</v>
      </c>
      <c r="U1161" s="303"/>
      <c r="V1161" s="303"/>
      <c r="W1161" s="303"/>
      <c r="X1161" s="303"/>
      <c r="Y1161" s="219"/>
      <c r="Z1161" s="303"/>
      <c r="AA1161" s="303"/>
      <c r="AB1161" s="303"/>
      <c r="AC1161" s="303"/>
      <c r="AD1161" s="325"/>
      <c r="AE1161" s="325"/>
      <c r="AF1161" s="325"/>
      <c r="AG1161" s="325"/>
      <c r="AH1161" s="325"/>
      <c r="AJ1161" s="286"/>
      <c r="AK1161" s="213"/>
      <c r="AL1161" s="325"/>
      <c r="AM1161" s="325"/>
      <c r="AN1161" s="325"/>
      <c r="AO1161" s="325"/>
      <c r="AP1161" s="229"/>
      <c r="AQ1161" s="589"/>
      <c r="AR1161" s="207"/>
      <c r="AS1161" s="207"/>
      <c r="AT1161" s="207"/>
      <c r="AU1161" s="207"/>
      <c r="AV1161" s="207"/>
      <c r="AW1161" s="207"/>
      <c r="AX1161" s="207"/>
      <c r="AY1161" s="207"/>
      <c r="AZ1161" s="207"/>
      <c r="BA1161" s="207"/>
      <c r="BB1161" s="207"/>
      <c r="BC1161" s="207"/>
      <c r="BD1161" s="207"/>
      <c r="BE1161" s="207"/>
      <c r="BF1161" s="207"/>
      <c r="BG1161" s="300"/>
      <c r="BH1161" s="300"/>
      <c r="BI1161" s="299"/>
      <c r="BJ1161" s="246"/>
      <c r="BK1161" s="623"/>
      <c r="BL1161" s="213"/>
      <c r="BM1161" s="213"/>
      <c r="BN1161" s="322"/>
      <c r="BO1161" s="321"/>
      <c r="BY1161" s="254"/>
      <c r="DN1161" s="284"/>
      <c r="DO1161" s="283"/>
      <c r="DP1161" s="278"/>
      <c r="DQ1161" s="282"/>
      <c r="DR1161" s="281"/>
      <c r="DS1161" s="280"/>
      <c r="DT1161" s="279"/>
      <c r="DU1161" s="278"/>
      <c r="DV1161" s="194"/>
    </row>
    <row r="1162" spans="1:126" ht="18.75">
      <c r="A1162" s="322"/>
      <c r="B1162" s="226" t="s">
        <v>8321</v>
      </c>
      <c r="C1162" s="226" t="s">
        <v>8320</v>
      </c>
      <c r="D1162" s="225" t="s">
        <v>8319</v>
      </c>
      <c r="E1162" s="224" t="str">
        <f t="shared" si="92"/>
        <v>740077</v>
      </c>
      <c r="F1162" s="322" t="s">
        <v>6068</v>
      </c>
      <c r="G1162" s="220" t="s">
        <v>8318</v>
      </c>
      <c r="H1162" s="223" t="s">
        <v>8317</v>
      </c>
      <c r="I1162" s="625"/>
      <c r="J1162" s="225">
        <v>1</v>
      </c>
      <c r="K1162" s="329">
        <v>14000</v>
      </c>
      <c r="L1162" s="232">
        <f t="shared" si="90"/>
        <v>15400.000000000002</v>
      </c>
      <c r="M1162" s="351" t="s">
        <v>1434</v>
      </c>
      <c r="N1162" s="624"/>
      <c r="O1162" s="229" t="s">
        <v>8295</v>
      </c>
      <c r="P1162" s="245"/>
      <c r="Q1162" s="312"/>
      <c r="R1162" s="382"/>
      <c r="S1162" s="242"/>
      <c r="T1162" s="219" t="s">
        <v>8311</v>
      </c>
      <c r="U1162" s="303"/>
      <c r="V1162" s="303"/>
      <c r="W1162" s="303"/>
      <c r="X1162" s="303"/>
      <c r="Y1162" s="219"/>
      <c r="Z1162" s="303"/>
      <c r="AA1162" s="303"/>
      <c r="AB1162" s="303"/>
      <c r="AC1162" s="303"/>
      <c r="AD1162" s="325"/>
      <c r="AE1162" s="325"/>
      <c r="AF1162" s="325"/>
      <c r="AG1162" s="325"/>
      <c r="AH1162" s="325"/>
      <c r="AJ1162" s="286"/>
      <c r="AK1162" s="213"/>
      <c r="AL1162" s="325"/>
      <c r="AM1162" s="325"/>
      <c r="AN1162" s="325"/>
      <c r="AO1162" s="325"/>
      <c r="AP1162" s="229"/>
      <c r="AQ1162" s="589"/>
      <c r="AR1162" s="207"/>
      <c r="AS1162" s="207"/>
      <c r="AT1162" s="207"/>
      <c r="AU1162" s="207"/>
      <c r="AV1162" s="207"/>
      <c r="AW1162" s="207"/>
      <c r="AX1162" s="207"/>
      <c r="AY1162" s="207"/>
      <c r="AZ1162" s="207"/>
      <c r="BA1162" s="207"/>
      <c r="BB1162" s="207"/>
      <c r="BC1162" s="207"/>
      <c r="BD1162" s="207"/>
      <c r="BE1162" s="207"/>
      <c r="BF1162" s="207"/>
      <c r="BG1162" s="300"/>
      <c r="BH1162" s="300"/>
      <c r="BI1162" s="299"/>
      <c r="BJ1162" s="246"/>
      <c r="BK1162" s="623"/>
      <c r="BL1162" s="213"/>
      <c r="BM1162" s="213"/>
      <c r="BN1162" s="322"/>
      <c r="BO1162" s="321"/>
      <c r="BY1162" s="254"/>
      <c r="DN1162" s="284"/>
      <c r="DO1162" s="283"/>
      <c r="DP1162" s="278"/>
      <c r="DQ1162" s="282"/>
      <c r="DR1162" s="281"/>
      <c r="DS1162" s="280"/>
      <c r="DT1162" s="279"/>
      <c r="DU1162" s="278"/>
      <c r="DV1162" s="194"/>
    </row>
    <row r="1163" spans="1:126" ht="18.75">
      <c r="A1163" s="322"/>
      <c r="B1163" s="226" t="s">
        <v>8316</v>
      </c>
      <c r="C1163" s="226" t="s">
        <v>8315</v>
      </c>
      <c r="D1163" s="225" t="s">
        <v>8314</v>
      </c>
      <c r="E1163" s="224" t="str">
        <f t="shared" si="92"/>
        <v>740084</v>
      </c>
      <c r="F1163" s="322" t="s">
        <v>6068</v>
      </c>
      <c r="G1163" s="220" t="s">
        <v>8313</v>
      </c>
      <c r="H1163" s="223" t="s">
        <v>8312</v>
      </c>
      <c r="I1163" s="625"/>
      <c r="J1163" s="225">
        <v>1</v>
      </c>
      <c r="K1163" s="329">
        <v>14000</v>
      </c>
      <c r="L1163" s="232">
        <f t="shared" si="90"/>
        <v>15400.000000000002</v>
      </c>
      <c r="M1163" s="351" t="s">
        <v>1434</v>
      </c>
      <c r="N1163" s="624"/>
      <c r="O1163" s="229" t="s">
        <v>8295</v>
      </c>
      <c r="P1163" s="245"/>
      <c r="Q1163" s="312"/>
      <c r="R1163" s="382"/>
      <c r="S1163" s="242"/>
      <c r="T1163" s="219" t="s">
        <v>8311</v>
      </c>
      <c r="U1163" s="303"/>
      <c r="V1163" s="303"/>
      <c r="W1163" s="303"/>
      <c r="X1163" s="303"/>
      <c r="Y1163" s="219"/>
      <c r="Z1163" s="303"/>
      <c r="AA1163" s="303"/>
      <c r="AB1163" s="303"/>
      <c r="AC1163" s="303"/>
      <c r="AD1163" s="325"/>
      <c r="AE1163" s="325"/>
      <c r="AF1163" s="325"/>
      <c r="AG1163" s="325"/>
      <c r="AH1163" s="325"/>
      <c r="AJ1163" s="286"/>
      <c r="AK1163" s="213"/>
      <c r="AL1163" s="325"/>
      <c r="AM1163" s="325"/>
      <c r="AN1163" s="325"/>
      <c r="AO1163" s="325"/>
      <c r="AP1163" s="229"/>
      <c r="AQ1163" s="589"/>
      <c r="AR1163" s="207"/>
      <c r="AS1163" s="207"/>
      <c r="AT1163" s="207"/>
      <c r="AU1163" s="207"/>
      <c r="AV1163" s="207"/>
      <c r="AW1163" s="207"/>
      <c r="AX1163" s="207"/>
      <c r="AY1163" s="207"/>
      <c r="AZ1163" s="207"/>
      <c r="BA1163" s="207"/>
      <c r="BB1163" s="207"/>
      <c r="BC1163" s="207"/>
      <c r="BD1163" s="207"/>
      <c r="BE1163" s="207"/>
      <c r="BF1163" s="207"/>
      <c r="BG1163" s="300"/>
      <c r="BH1163" s="300"/>
      <c r="BI1163" s="299"/>
      <c r="BJ1163" s="246"/>
      <c r="BK1163" s="623"/>
      <c r="BL1163" s="213"/>
      <c r="BM1163" s="213"/>
      <c r="BN1163" s="322"/>
      <c r="BO1163" s="321"/>
      <c r="BY1163" s="254"/>
      <c r="DN1163" s="284"/>
      <c r="DO1163" s="283"/>
      <c r="DP1163" s="278"/>
      <c r="DQ1163" s="282"/>
      <c r="DR1163" s="281"/>
      <c r="DS1163" s="280"/>
      <c r="DT1163" s="279"/>
      <c r="DU1163" s="278"/>
      <c r="DV1163" s="194"/>
    </row>
    <row r="1164" spans="1:126" ht="18.75">
      <c r="A1164" s="322"/>
      <c r="B1164" s="226" t="s">
        <v>8310</v>
      </c>
      <c r="C1164" s="226" t="s">
        <v>8309</v>
      </c>
      <c r="D1164" s="225" t="s">
        <v>8308</v>
      </c>
      <c r="E1164" s="224" t="str">
        <f t="shared" si="92"/>
        <v>740091</v>
      </c>
      <c r="F1164" s="322" t="s">
        <v>6174</v>
      </c>
      <c r="G1164" s="220" t="s">
        <v>8307</v>
      </c>
      <c r="H1164" s="223" t="s">
        <v>8306</v>
      </c>
      <c r="I1164" s="625"/>
      <c r="J1164" s="225">
        <v>1</v>
      </c>
      <c r="K1164" s="329">
        <v>14000</v>
      </c>
      <c r="L1164" s="232">
        <f t="shared" si="90"/>
        <v>15400.000000000002</v>
      </c>
      <c r="M1164" s="351" t="s">
        <v>1434</v>
      </c>
      <c r="N1164" s="624"/>
      <c r="O1164" s="229" t="s">
        <v>8295</v>
      </c>
      <c r="P1164" s="245"/>
      <c r="Q1164" s="312"/>
      <c r="R1164" s="382"/>
      <c r="S1164" s="242"/>
      <c r="T1164" s="219" t="s">
        <v>8087</v>
      </c>
      <c r="U1164" s="303"/>
      <c r="V1164" s="303"/>
      <c r="W1164" s="303"/>
      <c r="X1164" s="303"/>
      <c r="Y1164" s="219"/>
      <c r="Z1164" s="303"/>
      <c r="AA1164" s="303"/>
      <c r="AB1164" s="303"/>
      <c r="AC1164" s="303"/>
      <c r="AD1164" s="325"/>
      <c r="AE1164" s="325"/>
      <c r="AF1164" s="325"/>
      <c r="AG1164" s="325"/>
      <c r="AH1164" s="325"/>
      <c r="AJ1164" s="286"/>
      <c r="AK1164" s="213"/>
      <c r="AL1164" s="325"/>
      <c r="AM1164" s="325"/>
      <c r="AN1164" s="325"/>
      <c r="AO1164" s="325"/>
      <c r="AP1164" s="229"/>
      <c r="AQ1164" s="589"/>
      <c r="AR1164" s="207"/>
      <c r="AS1164" s="207"/>
      <c r="AT1164" s="207"/>
      <c r="AU1164" s="207"/>
      <c r="AV1164" s="207"/>
      <c r="AW1164" s="207"/>
      <c r="AX1164" s="207"/>
      <c r="AY1164" s="207"/>
      <c r="AZ1164" s="207"/>
      <c r="BA1164" s="207"/>
      <c r="BB1164" s="207"/>
      <c r="BC1164" s="207"/>
      <c r="BD1164" s="207"/>
      <c r="BE1164" s="207"/>
      <c r="BF1164" s="207"/>
      <c r="BG1164" s="300"/>
      <c r="BH1164" s="300"/>
      <c r="BI1164" s="299"/>
      <c r="BJ1164" s="246"/>
      <c r="BK1164" s="623"/>
      <c r="BL1164" s="213"/>
      <c r="BM1164" s="213"/>
      <c r="BN1164" s="322"/>
      <c r="BO1164" s="321"/>
      <c r="BY1164" s="254"/>
      <c r="DN1164" s="284"/>
      <c r="DO1164" s="283"/>
      <c r="DP1164" s="278"/>
      <c r="DQ1164" s="282"/>
      <c r="DR1164" s="281"/>
      <c r="DS1164" s="280"/>
      <c r="DT1164" s="279"/>
      <c r="DU1164" s="278"/>
      <c r="DV1164" s="194"/>
    </row>
    <row r="1165" spans="1:126" ht="18.75">
      <c r="A1165" s="322"/>
      <c r="B1165" s="226" t="s">
        <v>8305</v>
      </c>
      <c r="C1165" s="226" t="s">
        <v>8304</v>
      </c>
      <c r="D1165" s="225" t="s">
        <v>8303</v>
      </c>
      <c r="E1165" s="224" t="str">
        <f t="shared" si="92"/>
        <v>740107</v>
      </c>
      <c r="F1165" s="322" t="s">
        <v>6174</v>
      </c>
      <c r="G1165" s="220" t="s">
        <v>8302</v>
      </c>
      <c r="H1165" s="223" t="s">
        <v>8301</v>
      </c>
      <c r="I1165" s="625"/>
      <c r="J1165" s="225">
        <v>1</v>
      </c>
      <c r="K1165" s="329">
        <v>14000</v>
      </c>
      <c r="L1165" s="232">
        <f t="shared" si="90"/>
        <v>15400.000000000002</v>
      </c>
      <c r="M1165" s="351" t="s">
        <v>1434</v>
      </c>
      <c r="N1165" s="624"/>
      <c r="O1165" s="229" t="s">
        <v>8295</v>
      </c>
      <c r="P1165" s="245"/>
      <c r="Q1165" s="312"/>
      <c r="R1165" s="382"/>
      <c r="S1165" s="242"/>
      <c r="T1165" s="219" t="s">
        <v>8087</v>
      </c>
      <c r="U1165" s="303"/>
      <c r="V1165" s="303"/>
      <c r="W1165" s="303"/>
      <c r="X1165" s="303"/>
      <c r="Y1165" s="219"/>
      <c r="Z1165" s="303"/>
      <c r="AA1165" s="303"/>
      <c r="AB1165" s="303"/>
      <c r="AC1165" s="303"/>
      <c r="AD1165" s="325"/>
      <c r="AE1165" s="325"/>
      <c r="AF1165" s="325"/>
      <c r="AG1165" s="325"/>
      <c r="AH1165" s="325"/>
      <c r="AJ1165" s="286"/>
      <c r="AK1165" s="213"/>
      <c r="AL1165" s="325"/>
      <c r="AM1165" s="325"/>
      <c r="AN1165" s="325"/>
      <c r="AO1165" s="325"/>
      <c r="AP1165" s="229"/>
      <c r="AQ1165" s="589"/>
      <c r="AR1165" s="207"/>
      <c r="AS1165" s="207"/>
      <c r="AT1165" s="207"/>
      <c r="AU1165" s="207"/>
      <c r="AV1165" s="207"/>
      <c r="AW1165" s="207"/>
      <c r="AX1165" s="207"/>
      <c r="AY1165" s="207"/>
      <c r="AZ1165" s="207"/>
      <c r="BA1165" s="207"/>
      <c r="BB1165" s="207"/>
      <c r="BC1165" s="207"/>
      <c r="BD1165" s="207"/>
      <c r="BE1165" s="207"/>
      <c r="BF1165" s="207"/>
      <c r="BG1165" s="300"/>
      <c r="BH1165" s="300"/>
      <c r="BI1165" s="299"/>
      <c r="BJ1165" s="246"/>
      <c r="BK1165" s="623"/>
      <c r="BL1165" s="213"/>
      <c r="BM1165" s="213"/>
      <c r="BN1165" s="322"/>
      <c r="BO1165" s="321"/>
      <c r="BY1165" s="254"/>
      <c r="DN1165" s="284"/>
      <c r="DO1165" s="283"/>
      <c r="DP1165" s="278"/>
      <c r="DQ1165" s="282"/>
      <c r="DR1165" s="281"/>
      <c r="DS1165" s="280"/>
      <c r="DT1165" s="279"/>
      <c r="DU1165" s="278"/>
      <c r="DV1165" s="194"/>
    </row>
    <row r="1166" spans="1:126" ht="18.75">
      <c r="A1166" s="322"/>
      <c r="B1166" s="226" t="s">
        <v>8300</v>
      </c>
      <c r="C1166" s="226" t="s">
        <v>8299</v>
      </c>
      <c r="D1166" s="225" t="s">
        <v>8298</v>
      </c>
      <c r="E1166" s="224" t="str">
        <f t="shared" si="92"/>
        <v>740114</v>
      </c>
      <c r="F1166" s="322" t="s">
        <v>6174</v>
      </c>
      <c r="G1166" s="220" t="s">
        <v>8297</v>
      </c>
      <c r="H1166" s="223" t="s">
        <v>8296</v>
      </c>
      <c r="I1166" s="625"/>
      <c r="J1166" s="225">
        <v>1</v>
      </c>
      <c r="K1166" s="329">
        <v>14000</v>
      </c>
      <c r="L1166" s="232">
        <f t="shared" si="90"/>
        <v>15400.000000000002</v>
      </c>
      <c r="M1166" s="351" t="s">
        <v>1434</v>
      </c>
      <c r="N1166" s="624"/>
      <c r="O1166" s="229" t="s">
        <v>8295</v>
      </c>
      <c r="P1166" s="245"/>
      <c r="Q1166" s="312"/>
      <c r="R1166" s="382"/>
      <c r="S1166" s="242"/>
      <c r="T1166" s="219" t="s">
        <v>8087</v>
      </c>
      <c r="U1166" s="303"/>
      <c r="V1166" s="303"/>
      <c r="W1166" s="303"/>
      <c r="X1166" s="303"/>
      <c r="Y1166" s="219"/>
      <c r="Z1166" s="303"/>
      <c r="AA1166" s="303"/>
      <c r="AB1166" s="303"/>
      <c r="AC1166" s="303"/>
      <c r="AD1166" s="325"/>
      <c r="AE1166" s="325"/>
      <c r="AF1166" s="325"/>
      <c r="AG1166" s="325"/>
      <c r="AH1166" s="325"/>
      <c r="AJ1166" s="286"/>
      <c r="AK1166" s="213"/>
      <c r="AL1166" s="325"/>
      <c r="AM1166" s="325"/>
      <c r="AN1166" s="325"/>
      <c r="AO1166" s="325"/>
      <c r="AP1166" s="229"/>
      <c r="AQ1166" s="589"/>
      <c r="AR1166" s="207"/>
      <c r="AS1166" s="207"/>
      <c r="AT1166" s="207"/>
      <c r="AU1166" s="207"/>
      <c r="AV1166" s="207"/>
      <c r="AW1166" s="207"/>
      <c r="AX1166" s="207"/>
      <c r="AY1166" s="207"/>
      <c r="AZ1166" s="207"/>
      <c r="BA1166" s="207"/>
      <c r="BB1166" s="207"/>
      <c r="BC1166" s="207"/>
      <c r="BD1166" s="207"/>
      <c r="BE1166" s="207"/>
      <c r="BF1166" s="207"/>
      <c r="BG1166" s="300"/>
      <c r="BH1166" s="300"/>
      <c r="BI1166" s="299"/>
      <c r="BJ1166" s="246"/>
      <c r="BK1166" s="623"/>
      <c r="BL1166" s="213"/>
      <c r="BM1166" s="213"/>
      <c r="BN1166" s="322"/>
      <c r="BO1166" s="321"/>
      <c r="BY1166" s="254"/>
      <c r="DN1166" s="284"/>
      <c r="DO1166" s="283"/>
      <c r="DP1166" s="278"/>
      <c r="DQ1166" s="282"/>
      <c r="DR1166" s="281"/>
      <c r="DS1166" s="280"/>
      <c r="DT1166" s="279"/>
      <c r="DU1166" s="278"/>
      <c r="DV1166" s="194"/>
    </row>
    <row r="1167" spans="1:126" ht="18.75">
      <c r="A1167" s="322"/>
      <c r="B1167" s="226" t="s">
        <v>8294</v>
      </c>
      <c r="C1167" s="226" t="s">
        <v>8293</v>
      </c>
      <c r="D1167" s="225" t="s">
        <v>8292</v>
      </c>
      <c r="E1167" s="224" t="str">
        <f t="shared" si="92"/>
        <v>740435</v>
      </c>
      <c r="F1167" s="322" t="s">
        <v>6068</v>
      </c>
      <c r="G1167" s="220" t="s">
        <v>8291</v>
      </c>
      <c r="H1167" s="223" t="s">
        <v>8290</v>
      </c>
      <c r="I1167" s="383"/>
      <c r="J1167" s="225">
        <v>1</v>
      </c>
      <c r="K1167" s="329">
        <v>14000</v>
      </c>
      <c r="L1167" s="232">
        <f t="shared" si="90"/>
        <v>15400.000000000002</v>
      </c>
      <c r="M1167" s="351" t="s">
        <v>1434</v>
      </c>
      <c r="N1167" s="229"/>
      <c r="O1167" s="229"/>
      <c r="P1167" s="245"/>
      <c r="Q1167" s="312"/>
      <c r="R1167" s="382"/>
      <c r="S1167" s="242"/>
      <c r="T1167" s="219" t="s">
        <v>8087</v>
      </c>
      <c r="U1167" s="303"/>
      <c r="V1167" s="303"/>
      <c r="W1167" s="303"/>
      <c r="X1167" s="303"/>
      <c r="Y1167" s="219"/>
      <c r="Z1167" s="303"/>
      <c r="AA1167" s="303"/>
      <c r="AB1167" s="303"/>
      <c r="AC1167" s="303"/>
      <c r="AD1167" s="325"/>
      <c r="AE1167" s="325"/>
      <c r="AF1167" s="325"/>
      <c r="AG1167" s="325"/>
      <c r="AH1167" s="325"/>
      <c r="AJ1167" s="286"/>
      <c r="AK1167" s="213"/>
      <c r="AL1167" s="325"/>
      <c r="AM1167" s="325"/>
      <c r="AN1167" s="325"/>
      <c r="AO1167" s="325"/>
      <c r="AP1167" s="229"/>
      <c r="AQ1167" s="589"/>
      <c r="AR1167" s="207"/>
      <c r="AS1167" s="207"/>
      <c r="AT1167" s="207"/>
      <c r="AU1167" s="207"/>
      <c r="AV1167" s="207"/>
      <c r="AW1167" s="207"/>
      <c r="AX1167" s="207"/>
      <c r="AY1167" s="207"/>
      <c r="AZ1167" s="207"/>
      <c r="BA1167" s="207"/>
      <c r="BB1167" s="207"/>
      <c r="BC1167" s="207"/>
      <c r="BD1167" s="207"/>
      <c r="BE1167" s="207"/>
      <c r="BF1167" s="207"/>
      <c r="BG1167" s="300"/>
      <c r="BH1167" s="300"/>
      <c r="BI1167" s="299"/>
      <c r="BJ1167" s="246"/>
      <c r="BK1167" s="255"/>
      <c r="BL1167" s="213"/>
      <c r="BM1167" s="213"/>
      <c r="BN1167" s="322"/>
      <c r="BO1167" s="321"/>
      <c r="BY1167" s="254"/>
      <c r="DN1167" s="284"/>
      <c r="DO1167" s="283"/>
      <c r="DP1167" s="278"/>
      <c r="DQ1167" s="282"/>
      <c r="DR1167" s="281"/>
      <c r="DS1167" s="280"/>
      <c r="DT1167" s="279"/>
      <c r="DU1167" s="278"/>
      <c r="DV1167" s="194"/>
    </row>
    <row r="1168" spans="1:126" ht="18.75">
      <c r="A1168" s="322"/>
      <c r="B1168" s="226" t="s">
        <v>8289</v>
      </c>
      <c r="C1168" s="226" t="s">
        <v>8288</v>
      </c>
      <c r="D1168" s="225" t="s">
        <v>8287</v>
      </c>
      <c r="E1168" s="224" t="str">
        <f t="shared" si="92"/>
        <v>740442</v>
      </c>
      <c r="F1168" s="322" t="s">
        <v>6068</v>
      </c>
      <c r="G1168" s="220" t="s">
        <v>8286</v>
      </c>
      <c r="H1168" s="223" t="s">
        <v>8281</v>
      </c>
      <c r="I1168" s="617"/>
      <c r="J1168" s="225">
        <v>1</v>
      </c>
      <c r="K1168" s="329">
        <v>14000</v>
      </c>
      <c r="L1168" s="232">
        <f t="shared" ref="L1168:L1231" si="93">K1168*1.1</f>
        <v>15400.000000000002</v>
      </c>
      <c r="M1168" s="351" t="s">
        <v>1434</v>
      </c>
      <c r="N1168" s="229"/>
      <c r="O1168" s="229"/>
      <c r="P1168" s="245"/>
      <c r="Q1168" s="312"/>
      <c r="R1168" s="382"/>
      <c r="S1168" s="242"/>
      <c r="T1168" s="219" t="s">
        <v>8087</v>
      </c>
      <c r="U1168" s="303"/>
      <c r="V1168" s="303"/>
      <c r="W1168" s="303"/>
      <c r="X1168" s="303"/>
      <c r="Y1168" s="219"/>
      <c r="Z1168" s="303"/>
      <c r="AA1168" s="303"/>
      <c r="AB1168" s="303"/>
      <c r="AC1168" s="303"/>
      <c r="AD1168" s="325"/>
      <c r="AE1168" s="325"/>
      <c r="AF1168" s="325"/>
      <c r="AG1168" s="325"/>
      <c r="AH1168" s="325"/>
      <c r="AJ1168" s="286"/>
      <c r="AK1168" s="213"/>
      <c r="AL1168" s="325"/>
      <c r="AM1168" s="325"/>
      <c r="AN1168" s="325"/>
      <c r="AO1168" s="325"/>
      <c r="AP1168" s="229"/>
      <c r="AQ1168" s="589"/>
      <c r="AR1168" s="207"/>
      <c r="AS1168" s="207"/>
      <c r="AT1168" s="207"/>
      <c r="AU1168" s="207"/>
      <c r="AV1168" s="207"/>
      <c r="AW1168" s="207"/>
      <c r="AX1168" s="207"/>
      <c r="AY1168" s="207"/>
      <c r="AZ1168" s="207"/>
      <c r="BA1168" s="207"/>
      <c r="BB1168" s="207"/>
      <c r="BC1168" s="207"/>
      <c r="BD1168" s="207"/>
      <c r="BE1168" s="207"/>
      <c r="BF1168" s="207"/>
      <c r="BG1168" s="300"/>
      <c r="BH1168" s="300"/>
      <c r="BI1168" s="299"/>
      <c r="BJ1168" s="246"/>
      <c r="BK1168" s="255"/>
      <c r="BL1168" s="213"/>
      <c r="BM1168" s="213"/>
      <c r="BN1168" s="322"/>
      <c r="BO1168" s="321"/>
      <c r="BY1168" s="254"/>
      <c r="DN1168" s="284"/>
      <c r="DO1168" s="283"/>
      <c r="DP1168" s="278"/>
      <c r="DQ1168" s="282"/>
      <c r="DR1168" s="281"/>
      <c r="DS1168" s="280"/>
      <c r="DT1168" s="279"/>
      <c r="DU1168" s="278"/>
      <c r="DV1168" s="194"/>
    </row>
    <row r="1169" spans="1:126" ht="18.75">
      <c r="A1169" s="322"/>
      <c r="B1169" s="226" t="s">
        <v>8285</v>
      </c>
      <c r="C1169" s="226" t="s">
        <v>8284</v>
      </c>
      <c r="D1169" s="225" t="s">
        <v>8283</v>
      </c>
      <c r="E1169" s="224" t="str">
        <f t="shared" si="92"/>
        <v>740459</v>
      </c>
      <c r="F1169" s="322" t="s">
        <v>6068</v>
      </c>
      <c r="G1169" s="220" t="s">
        <v>8282</v>
      </c>
      <c r="H1169" s="223" t="s">
        <v>8281</v>
      </c>
      <c r="I1169" s="617"/>
      <c r="J1169" s="225">
        <v>1</v>
      </c>
      <c r="K1169" s="329">
        <v>14000</v>
      </c>
      <c r="L1169" s="232">
        <f t="shared" si="93"/>
        <v>15400.000000000002</v>
      </c>
      <c r="M1169" s="351" t="s">
        <v>1434</v>
      </c>
      <c r="N1169" s="229"/>
      <c r="O1169" s="229"/>
      <c r="P1169" s="245"/>
      <c r="Q1169" s="312"/>
      <c r="R1169" s="382"/>
      <c r="S1169" s="242"/>
      <c r="T1169" s="219" t="s">
        <v>8087</v>
      </c>
      <c r="U1169" s="303"/>
      <c r="V1169" s="303"/>
      <c r="W1169" s="303"/>
      <c r="X1169" s="303"/>
      <c r="Y1169" s="219"/>
      <c r="Z1169" s="303"/>
      <c r="AA1169" s="303"/>
      <c r="AB1169" s="303"/>
      <c r="AC1169" s="303"/>
      <c r="AD1169" s="325"/>
      <c r="AE1169" s="325"/>
      <c r="AF1169" s="325"/>
      <c r="AG1169" s="325"/>
      <c r="AH1169" s="325"/>
      <c r="AJ1169" s="286"/>
      <c r="AK1169" s="213"/>
      <c r="AL1169" s="325"/>
      <c r="AM1169" s="325"/>
      <c r="AN1169" s="325"/>
      <c r="AO1169" s="325"/>
      <c r="AP1169" s="229"/>
      <c r="AQ1169" s="589"/>
      <c r="AR1169" s="207"/>
      <c r="AS1169" s="207"/>
      <c r="AT1169" s="207"/>
      <c r="AU1169" s="207"/>
      <c r="AV1169" s="207"/>
      <c r="AW1169" s="207"/>
      <c r="AX1169" s="207"/>
      <c r="AY1169" s="207"/>
      <c r="AZ1169" s="207"/>
      <c r="BA1169" s="207"/>
      <c r="BB1169" s="207"/>
      <c r="BC1169" s="207"/>
      <c r="BD1169" s="207"/>
      <c r="BE1169" s="207"/>
      <c r="BF1169" s="207"/>
      <c r="BG1169" s="300"/>
      <c r="BH1169" s="300"/>
      <c r="BI1169" s="299"/>
      <c r="BJ1169" s="246"/>
      <c r="BK1169" s="255"/>
      <c r="BL1169" s="213"/>
      <c r="BM1169" s="213"/>
      <c r="BN1169" s="322"/>
      <c r="BO1169" s="321"/>
      <c r="BY1169" s="254"/>
      <c r="DN1169" s="284"/>
      <c r="DO1169" s="283"/>
      <c r="DP1169" s="278"/>
      <c r="DQ1169" s="282"/>
      <c r="DR1169" s="281"/>
      <c r="DS1169" s="280"/>
      <c r="DT1169" s="279"/>
      <c r="DU1169" s="278"/>
      <c r="DV1169" s="194"/>
    </row>
    <row r="1170" spans="1:126" ht="18.75">
      <c r="A1170" s="322"/>
      <c r="B1170" s="226" t="s">
        <v>8280</v>
      </c>
      <c r="C1170" s="226" t="s">
        <v>8279</v>
      </c>
      <c r="D1170" s="225" t="s">
        <v>8278</v>
      </c>
      <c r="E1170" s="224" t="str">
        <f t="shared" si="92"/>
        <v>741043</v>
      </c>
      <c r="F1170" s="322" t="s">
        <v>6068</v>
      </c>
      <c r="G1170" s="220" t="s">
        <v>8277</v>
      </c>
      <c r="H1170" s="223" t="s">
        <v>8268</v>
      </c>
      <c r="I1170" s="223"/>
      <c r="J1170" s="225">
        <v>1</v>
      </c>
      <c r="K1170" s="329">
        <v>14000</v>
      </c>
      <c r="L1170" s="232">
        <f t="shared" si="93"/>
        <v>15400.000000000002</v>
      </c>
      <c r="M1170" s="351" t="s">
        <v>1434</v>
      </c>
      <c r="N1170" s="229"/>
      <c r="O1170" s="229"/>
      <c r="P1170" s="245"/>
      <c r="Q1170" s="312"/>
      <c r="R1170" s="382"/>
      <c r="S1170" s="242"/>
      <c r="T1170" s="219" t="s">
        <v>8087</v>
      </c>
      <c r="U1170" s="303"/>
      <c r="V1170" s="303"/>
      <c r="W1170" s="303"/>
      <c r="X1170" s="303"/>
      <c r="Y1170" s="219"/>
      <c r="Z1170" s="303"/>
      <c r="AA1170" s="303"/>
      <c r="AB1170" s="303"/>
      <c r="AC1170" s="303"/>
      <c r="AD1170" s="325"/>
      <c r="AE1170" s="325"/>
      <c r="AF1170" s="325"/>
      <c r="AG1170" s="325"/>
      <c r="AH1170" s="325"/>
      <c r="AJ1170" s="286"/>
      <c r="AK1170" s="213"/>
      <c r="AL1170" s="325"/>
      <c r="AM1170" s="325"/>
      <c r="AN1170" s="325"/>
      <c r="AO1170" s="325"/>
      <c r="AP1170" s="229"/>
      <c r="AQ1170" s="589"/>
      <c r="AR1170" s="207"/>
      <c r="AS1170" s="207"/>
      <c r="AT1170" s="207"/>
      <c r="AU1170" s="207"/>
      <c r="AV1170" s="207"/>
      <c r="AW1170" s="207"/>
      <c r="AX1170" s="207"/>
      <c r="AY1170" s="207"/>
      <c r="AZ1170" s="207"/>
      <c r="BA1170" s="207"/>
      <c r="BB1170" s="207"/>
      <c r="BC1170" s="207"/>
      <c r="BD1170" s="207"/>
      <c r="BE1170" s="207"/>
      <c r="BF1170" s="207"/>
      <c r="BG1170" s="300"/>
      <c r="BH1170" s="300"/>
      <c r="BI1170" s="299"/>
      <c r="BJ1170" s="246"/>
      <c r="BK1170" s="255"/>
      <c r="BL1170" s="213"/>
      <c r="BM1170" s="213"/>
      <c r="BN1170" s="322"/>
      <c r="BO1170" s="321"/>
      <c r="BY1170" s="254"/>
      <c r="DN1170" s="284"/>
      <c r="DO1170" s="283"/>
      <c r="DP1170" s="278"/>
      <c r="DQ1170" s="282"/>
      <c r="DR1170" s="281"/>
      <c r="DS1170" s="280"/>
      <c r="DT1170" s="279"/>
      <c r="DU1170" s="278"/>
      <c r="DV1170" s="194"/>
    </row>
    <row r="1171" spans="1:126" ht="18.75">
      <c r="A1171" s="322"/>
      <c r="B1171" s="226" t="s">
        <v>8276</v>
      </c>
      <c r="C1171" s="226" t="s">
        <v>8275</v>
      </c>
      <c r="D1171" s="225" t="s">
        <v>8274</v>
      </c>
      <c r="E1171" s="224" t="str">
        <f t="shared" si="92"/>
        <v>741050</v>
      </c>
      <c r="F1171" s="322" t="s">
        <v>6068</v>
      </c>
      <c r="G1171" s="220" t="s">
        <v>8273</v>
      </c>
      <c r="H1171" s="223" t="s">
        <v>8268</v>
      </c>
      <c r="I1171" s="383"/>
      <c r="J1171" s="225">
        <v>1</v>
      </c>
      <c r="K1171" s="329">
        <v>14000</v>
      </c>
      <c r="L1171" s="232">
        <f t="shared" si="93"/>
        <v>15400.000000000002</v>
      </c>
      <c r="M1171" s="351" t="s">
        <v>1434</v>
      </c>
      <c r="N1171" s="229"/>
      <c r="O1171" s="229"/>
      <c r="P1171" s="245"/>
      <c r="Q1171" s="312"/>
      <c r="R1171" s="382"/>
      <c r="S1171" s="242"/>
      <c r="T1171" s="219" t="s">
        <v>8087</v>
      </c>
      <c r="U1171" s="303"/>
      <c r="V1171" s="303"/>
      <c r="W1171" s="303"/>
      <c r="X1171" s="303"/>
      <c r="Y1171" s="219"/>
      <c r="Z1171" s="303"/>
      <c r="AA1171" s="303"/>
      <c r="AB1171" s="303"/>
      <c r="AC1171" s="303"/>
      <c r="AD1171" s="325"/>
      <c r="AE1171" s="325"/>
      <c r="AF1171" s="325"/>
      <c r="AG1171" s="325"/>
      <c r="AH1171" s="325"/>
      <c r="AJ1171" s="286"/>
      <c r="AK1171" s="213"/>
      <c r="AL1171" s="325"/>
      <c r="AM1171" s="325"/>
      <c r="AN1171" s="325"/>
      <c r="AO1171" s="325"/>
      <c r="AP1171" s="229"/>
      <c r="AQ1171" s="589"/>
      <c r="AR1171" s="207"/>
      <c r="AS1171" s="207"/>
      <c r="AT1171" s="207"/>
      <c r="AU1171" s="207"/>
      <c r="AV1171" s="207"/>
      <c r="AW1171" s="207"/>
      <c r="AX1171" s="207"/>
      <c r="AY1171" s="207"/>
      <c r="AZ1171" s="207"/>
      <c r="BA1171" s="207"/>
      <c r="BB1171" s="207"/>
      <c r="BC1171" s="207"/>
      <c r="BD1171" s="207"/>
      <c r="BE1171" s="207"/>
      <c r="BF1171" s="207"/>
      <c r="BG1171" s="300"/>
      <c r="BH1171" s="300"/>
      <c r="BI1171" s="299"/>
      <c r="BJ1171" s="246"/>
      <c r="BK1171" s="255" t="s">
        <v>5852</v>
      </c>
      <c r="BL1171" s="213"/>
      <c r="BM1171" s="213"/>
      <c r="BN1171" s="322"/>
      <c r="BO1171" s="321"/>
      <c r="BY1171" s="254"/>
      <c r="DN1171" s="284"/>
      <c r="DO1171" s="283"/>
      <c r="DP1171" s="278"/>
      <c r="DQ1171" s="282"/>
      <c r="DR1171" s="281"/>
      <c r="DS1171" s="280"/>
      <c r="DT1171" s="279"/>
      <c r="DU1171" s="278"/>
      <c r="DV1171" s="194"/>
    </row>
    <row r="1172" spans="1:126" ht="18.75">
      <c r="A1172" s="322"/>
      <c r="B1172" s="226" t="s">
        <v>8272</v>
      </c>
      <c r="C1172" s="226" t="s">
        <v>8271</v>
      </c>
      <c r="D1172" s="225" t="s">
        <v>8270</v>
      </c>
      <c r="E1172" s="224" t="str">
        <f t="shared" si="92"/>
        <v>741067</v>
      </c>
      <c r="F1172" s="322" t="s">
        <v>6068</v>
      </c>
      <c r="G1172" s="220" t="s">
        <v>8269</v>
      </c>
      <c r="H1172" s="223" t="s">
        <v>8268</v>
      </c>
      <c r="I1172" s="223"/>
      <c r="J1172" s="225">
        <v>1</v>
      </c>
      <c r="K1172" s="329">
        <v>14000</v>
      </c>
      <c r="L1172" s="232">
        <f t="shared" si="93"/>
        <v>15400.000000000002</v>
      </c>
      <c r="M1172" s="351" t="s">
        <v>1434</v>
      </c>
      <c r="N1172" s="229"/>
      <c r="O1172" s="229"/>
      <c r="P1172" s="245"/>
      <c r="Q1172" s="312"/>
      <c r="R1172" s="382"/>
      <c r="S1172" s="242"/>
      <c r="T1172" s="219" t="s">
        <v>8087</v>
      </c>
      <c r="U1172" s="303"/>
      <c r="V1172" s="303"/>
      <c r="W1172" s="303"/>
      <c r="X1172" s="303"/>
      <c r="Y1172" s="219"/>
      <c r="Z1172" s="303"/>
      <c r="AA1172" s="303"/>
      <c r="AB1172" s="303"/>
      <c r="AC1172" s="303"/>
      <c r="AD1172" s="325"/>
      <c r="AE1172" s="325"/>
      <c r="AF1172" s="325"/>
      <c r="AG1172" s="325"/>
      <c r="AH1172" s="325"/>
      <c r="AJ1172" s="286"/>
      <c r="AK1172" s="213"/>
      <c r="AL1172" s="325"/>
      <c r="AM1172" s="325"/>
      <c r="AN1172" s="325"/>
      <c r="AO1172" s="325"/>
      <c r="AP1172" s="229"/>
      <c r="AQ1172" s="589"/>
      <c r="AR1172" s="207"/>
      <c r="AS1172" s="207"/>
      <c r="AT1172" s="207"/>
      <c r="AU1172" s="207"/>
      <c r="AV1172" s="207"/>
      <c r="AW1172" s="207"/>
      <c r="AX1172" s="207"/>
      <c r="AY1172" s="207"/>
      <c r="AZ1172" s="207"/>
      <c r="BA1172" s="207"/>
      <c r="BB1172" s="207"/>
      <c r="BC1172" s="207"/>
      <c r="BD1172" s="207"/>
      <c r="BE1172" s="207"/>
      <c r="BF1172" s="207"/>
      <c r="BG1172" s="300"/>
      <c r="BH1172" s="300"/>
      <c r="BI1172" s="299"/>
      <c r="BJ1172" s="246"/>
      <c r="BK1172" s="255"/>
      <c r="BL1172" s="213"/>
      <c r="BM1172" s="213"/>
      <c r="BN1172" s="322"/>
      <c r="BO1172" s="321"/>
      <c r="BY1172" s="254"/>
      <c r="DN1172" s="284"/>
      <c r="DO1172" s="283"/>
      <c r="DP1172" s="278"/>
      <c r="DQ1172" s="282"/>
      <c r="DR1172" s="281"/>
      <c r="DS1172" s="280"/>
      <c r="DT1172" s="279"/>
      <c r="DU1172" s="278"/>
      <c r="DV1172" s="194"/>
    </row>
    <row r="1173" spans="1:126" ht="18.75">
      <c r="A1173" s="322"/>
      <c r="B1173" s="226" t="s">
        <v>8267</v>
      </c>
      <c r="C1173" s="226" t="s">
        <v>8266</v>
      </c>
      <c r="D1173" s="225" t="s">
        <v>8265</v>
      </c>
      <c r="E1173" s="224" t="str">
        <f t="shared" si="92"/>
        <v>741074</v>
      </c>
      <c r="F1173" s="322" t="s">
        <v>6068</v>
      </c>
      <c r="G1173" s="220" t="s">
        <v>8264</v>
      </c>
      <c r="H1173" s="223" t="s">
        <v>8255</v>
      </c>
      <c r="I1173" s="383"/>
      <c r="J1173" s="225">
        <v>1</v>
      </c>
      <c r="K1173" s="329">
        <v>14000</v>
      </c>
      <c r="L1173" s="232">
        <f t="shared" si="93"/>
        <v>15400.000000000002</v>
      </c>
      <c r="M1173" s="351" t="s">
        <v>1434</v>
      </c>
      <c r="N1173" s="229"/>
      <c r="O1173" s="229"/>
      <c r="P1173" s="245"/>
      <c r="Q1173" s="312"/>
      <c r="R1173" s="382"/>
      <c r="S1173" s="242"/>
      <c r="T1173" s="219" t="s">
        <v>8096</v>
      </c>
      <c r="U1173" s="303"/>
      <c r="V1173" s="303"/>
      <c r="W1173" s="303"/>
      <c r="X1173" s="303"/>
      <c r="Y1173" s="219"/>
      <c r="Z1173" s="303"/>
      <c r="AA1173" s="303"/>
      <c r="AB1173" s="303"/>
      <c r="AC1173" s="303"/>
      <c r="AD1173" s="325"/>
      <c r="AE1173" s="325"/>
      <c r="AF1173" s="325"/>
      <c r="AG1173" s="325"/>
      <c r="AH1173" s="325"/>
      <c r="AJ1173" s="286"/>
      <c r="AK1173" s="213"/>
      <c r="AL1173" s="325"/>
      <c r="AM1173" s="325"/>
      <c r="AN1173" s="325"/>
      <c r="AO1173" s="325"/>
      <c r="AP1173" s="229"/>
      <c r="AQ1173" s="589"/>
      <c r="AR1173" s="207"/>
      <c r="AS1173" s="207"/>
      <c r="AT1173" s="207"/>
      <c r="AU1173" s="207"/>
      <c r="AV1173" s="207"/>
      <c r="AW1173" s="207"/>
      <c r="AX1173" s="207"/>
      <c r="AY1173" s="207"/>
      <c r="AZ1173" s="207"/>
      <c r="BA1173" s="207"/>
      <c r="BB1173" s="207"/>
      <c r="BC1173" s="207"/>
      <c r="BD1173" s="207"/>
      <c r="BE1173" s="207"/>
      <c r="BF1173" s="207"/>
      <c r="BG1173" s="300"/>
      <c r="BH1173" s="300"/>
      <c r="BI1173" s="299"/>
      <c r="BJ1173" s="246"/>
      <c r="BK1173" s="255" t="s">
        <v>5852</v>
      </c>
      <c r="BL1173" s="213"/>
      <c r="BM1173" s="213"/>
      <c r="BN1173" s="322"/>
      <c r="BO1173" s="321"/>
      <c r="BY1173" s="254"/>
      <c r="DN1173" s="284"/>
      <c r="DO1173" s="283"/>
      <c r="DP1173" s="278"/>
      <c r="DQ1173" s="282"/>
      <c r="DR1173" s="281"/>
      <c r="DS1173" s="280"/>
      <c r="DT1173" s="279"/>
      <c r="DU1173" s="278"/>
      <c r="DV1173" s="194"/>
    </row>
    <row r="1174" spans="1:126" ht="18.75">
      <c r="A1174" s="322"/>
      <c r="B1174" s="226" t="s">
        <v>8263</v>
      </c>
      <c r="C1174" s="226" t="s">
        <v>8262</v>
      </c>
      <c r="D1174" s="225" t="s">
        <v>8261</v>
      </c>
      <c r="E1174" s="224" t="str">
        <f t="shared" si="92"/>
        <v>741081</v>
      </c>
      <c r="F1174" s="322" t="s">
        <v>6068</v>
      </c>
      <c r="G1174" s="220" t="s">
        <v>8260</v>
      </c>
      <c r="H1174" s="223" t="s">
        <v>8255</v>
      </c>
      <c r="I1174" s="383"/>
      <c r="J1174" s="225">
        <v>1</v>
      </c>
      <c r="K1174" s="329">
        <v>14000</v>
      </c>
      <c r="L1174" s="232">
        <f t="shared" si="93"/>
        <v>15400.000000000002</v>
      </c>
      <c r="M1174" s="351" t="s">
        <v>1434</v>
      </c>
      <c r="N1174" s="229"/>
      <c r="O1174" s="229"/>
      <c r="P1174" s="245"/>
      <c r="Q1174" s="312"/>
      <c r="R1174" s="382"/>
      <c r="S1174" s="242"/>
      <c r="T1174" s="219" t="s">
        <v>8096</v>
      </c>
      <c r="U1174" s="303"/>
      <c r="V1174" s="303"/>
      <c r="W1174" s="303"/>
      <c r="X1174" s="303"/>
      <c r="Y1174" s="219"/>
      <c r="Z1174" s="303"/>
      <c r="AA1174" s="303"/>
      <c r="AB1174" s="303"/>
      <c r="AC1174" s="303"/>
      <c r="AD1174" s="325"/>
      <c r="AE1174" s="325"/>
      <c r="AF1174" s="325"/>
      <c r="AG1174" s="325"/>
      <c r="AH1174" s="325"/>
      <c r="AJ1174" s="286"/>
      <c r="AK1174" s="213"/>
      <c r="AL1174" s="325"/>
      <c r="AM1174" s="325"/>
      <c r="AN1174" s="325"/>
      <c r="AO1174" s="325"/>
      <c r="AP1174" s="229"/>
      <c r="AQ1174" s="589"/>
      <c r="AR1174" s="207"/>
      <c r="AS1174" s="207"/>
      <c r="AT1174" s="207"/>
      <c r="AU1174" s="207"/>
      <c r="AV1174" s="207"/>
      <c r="AW1174" s="207"/>
      <c r="AX1174" s="207"/>
      <c r="AY1174" s="207"/>
      <c r="AZ1174" s="207"/>
      <c r="BA1174" s="207"/>
      <c r="BB1174" s="207"/>
      <c r="BC1174" s="207"/>
      <c r="BD1174" s="207"/>
      <c r="BE1174" s="207"/>
      <c r="BF1174" s="207"/>
      <c r="BG1174" s="300"/>
      <c r="BH1174" s="300"/>
      <c r="BI1174" s="299"/>
      <c r="BJ1174" s="246"/>
      <c r="BK1174" s="255" t="s">
        <v>5852</v>
      </c>
      <c r="BL1174" s="213"/>
      <c r="BM1174" s="213"/>
      <c r="BN1174" s="322"/>
      <c r="BO1174" s="321"/>
      <c r="BY1174" s="254"/>
      <c r="DN1174" s="284"/>
      <c r="DO1174" s="283"/>
      <c r="DP1174" s="278"/>
      <c r="DQ1174" s="282"/>
      <c r="DR1174" s="281"/>
      <c r="DS1174" s="280"/>
      <c r="DT1174" s="279"/>
      <c r="DU1174" s="278"/>
      <c r="DV1174" s="194"/>
    </row>
    <row r="1175" spans="1:126" ht="18.75">
      <c r="A1175" s="322"/>
      <c r="B1175" s="226" t="s">
        <v>8259</v>
      </c>
      <c r="C1175" s="226" t="s">
        <v>8258</v>
      </c>
      <c r="D1175" s="225" t="s">
        <v>8257</v>
      </c>
      <c r="E1175" s="224" t="str">
        <f t="shared" si="92"/>
        <v>741098</v>
      </c>
      <c r="F1175" s="322" t="s">
        <v>6068</v>
      </c>
      <c r="G1175" s="220" t="s">
        <v>8256</v>
      </c>
      <c r="H1175" s="223" t="s">
        <v>8255</v>
      </c>
      <c r="I1175" s="223"/>
      <c r="J1175" s="225">
        <v>1</v>
      </c>
      <c r="K1175" s="329">
        <v>14000</v>
      </c>
      <c r="L1175" s="232">
        <f t="shared" si="93"/>
        <v>15400.000000000002</v>
      </c>
      <c r="M1175" s="351" t="s">
        <v>1434</v>
      </c>
      <c r="N1175" s="229"/>
      <c r="O1175" s="229"/>
      <c r="P1175" s="245"/>
      <c r="Q1175" s="312"/>
      <c r="R1175" s="382"/>
      <c r="S1175" s="242"/>
      <c r="T1175" s="219" t="s">
        <v>8096</v>
      </c>
      <c r="U1175" s="303"/>
      <c r="V1175" s="303"/>
      <c r="W1175" s="303"/>
      <c r="X1175" s="303"/>
      <c r="Y1175" s="219"/>
      <c r="Z1175" s="303"/>
      <c r="AA1175" s="303"/>
      <c r="AB1175" s="303"/>
      <c r="AC1175" s="303"/>
      <c r="AD1175" s="325"/>
      <c r="AE1175" s="325"/>
      <c r="AF1175" s="325"/>
      <c r="AG1175" s="325"/>
      <c r="AH1175" s="325"/>
      <c r="AJ1175" s="286"/>
      <c r="AK1175" s="213"/>
      <c r="AL1175" s="325"/>
      <c r="AM1175" s="325"/>
      <c r="AN1175" s="325"/>
      <c r="AO1175" s="325"/>
      <c r="AP1175" s="229"/>
      <c r="AQ1175" s="589"/>
      <c r="AR1175" s="207"/>
      <c r="AS1175" s="207"/>
      <c r="AT1175" s="207"/>
      <c r="AU1175" s="207"/>
      <c r="AV1175" s="207"/>
      <c r="AW1175" s="207"/>
      <c r="AX1175" s="207"/>
      <c r="AY1175" s="207"/>
      <c r="AZ1175" s="207"/>
      <c r="BA1175" s="207"/>
      <c r="BB1175" s="207"/>
      <c r="BC1175" s="207"/>
      <c r="BD1175" s="207"/>
      <c r="BE1175" s="207"/>
      <c r="BF1175" s="207"/>
      <c r="BG1175" s="300"/>
      <c r="BH1175" s="300"/>
      <c r="BI1175" s="299"/>
      <c r="BJ1175" s="246"/>
      <c r="BK1175" s="255" t="s">
        <v>8180</v>
      </c>
      <c r="BL1175" s="213"/>
      <c r="BM1175" s="213"/>
      <c r="BN1175" s="322"/>
      <c r="BO1175" s="321"/>
      <c r="BY1175" s="254"/>
      <c r="DN1175" s="284"/>
      <c r="DO1175" s="283"/>
      <c r="DP1175" s="278"/>
      <c r="DQ1175" s="282"/>
      <c r="DR1175" s="281"/>
      <c r="DS1175" s="280"/>
      <c r="DT1175" s="279"/>
      <c r="DU1175" s="278"/>
      <c r="DV1175" s="194"/>
    </row>
    <row r="1176" spans="1:126" ht="18.75">
      <c r="A1176" s="322"/>
      <c r="B1176" s="226" t="s">
        <v>8254</v>
      </c>
      <c r="C1176" s="226" t="s">
        <v>8253</v>
      </c>
      <c r="D1176" s="225" t="s">
        <v>8252</v>
      </c>
      <c r="E1176" s="224" t="str">
        <f t="shared" si="92"/>
        <v>741104</v>
      </c>
      <c r="F1176" s="322" t="s">
        <v>6068</v>
      </c>
      <c r="G1176" s="220" t="s">
        <v>8251</v>
      </c>
      <c r="H1176" s="223" t="s">
        <v>8241</v>
      </c>
      <c r="I1176" s="223"/>
      <c r="J1176" s="225">
        <v>1</v>
      </c>
      <c r="K1176" s="329">
        <v>14000</v>
      </c>
      <c r="L1176" s="232">
        <f t="shared" si="93"/>
        <v>15400.000000000002</v>
      </c>
      <c r="M1176" s="351" t="s">
        <v>1434</v>
      </c>
      <c r="N1176" s="229"/>
      <c r="O1176" s="229"/>
      <c r="P1176" s="245"/>
      <c r="Q1176" s="312"/>
      <c r="R1176" s="382"/>
      <c r="S1176" s="242"/>
      <c r="T1176" s="219" t="s">
        <v>8096</v>
      </c>
      <c r="U1176" s="303"/>
      <c r="V1176" s="303"/>
      <c r="W1176" s="303"/>
      <c r="X1176" s="303"/>
      <c r="Y1176" s="219"/>
      <c r="Z1176" s="303"/>
      <c r="AA1176" s="303"/>
      <c r="AB1176" s="303"/>
      <c r="AC1176" s="303"/>
      <c r="AD1176" s="325"/>
      <c r="AE1176" s="325"/>
      <c r="AF1176" s="325"/>
      <c r="AG1176" s="325"/>
      <c r="AH1176" s="325"/>
      <c r="AJ1176" s="286"/>
      <c r="AK1176" s="213"/>
      <c r="AL1176" s="325"/>
      <c r="AM1176" s="325"/>
      <c r="AN1176" s="325"/>
      <c r="AO1176" s="325"/>
      <c r="AP1176" s="229"/>
      <c r="AQ1176" s="589"/>
      <c r="AR1176" s="207"/>
      <c r="AS1176" s="207"/>
      <c r="AT1176" s="207"/>
      <c r="AU1176" s="207"/>
      <c r="AV1176" s="207"/>
      <c r="AW1176" s="207"/>
      <c r="AX1176" s="207"/>
      <c r="AY1176" s="207"/>
      <c r="AZ1176" s="207"/>
      <c r="BA1176" s="207"/>
      <c r="BB1176" s="207"/>
      <c r="BC1176" s="207"/>
      <c r="BD1176" s="207"/>
      <c r="BE1176" s="207"/>
      <c r="BF1176" s="207"/>
      <c r="BG1176" s="300"/>
      <c r="BH1176" s="300"/>
      <c r="BI1176" s="299"/>
      <c r="BJ1176" s="246"/>
      <c r="BK1176" s="255"/>
      <c r="BL1176" s="213"/>
      <c r="BM1176" s="213"/>
      <c r="BN1176" s="322"/>
      <c r="BO1176" s="321"/>
      <c r="BY1176" s="254"/>
      <c r="DN1176" s="284"/>
      <c r="DO1176" s="283"/>
      <c r="DP1176" s="278"/>
      <c r="DQ1176" s="282"/>
      <c r="DR1176" s="281"/>
      <c r="DS1176" s="280"/>
      <c r="DT1176" s="279"/>
      <c r="DU1176" s="278"/>
      <c r="DV1176" s="194"/>
    </row>
    <row r="1177" spans="1:126" ht="18.75">
      <c r="A1177" s="207" t="s">
        <v>6756</v>
      </c>
      <c r="B1177" s="227" t="s">
        <v>117</v>
      </c>
      <c r="C1177" s="226" t="s">
        <v>8250</v>
      </c>
      <c r="D1177" s="472" t="s">
        <v>118</v>
      </c>
      <c r="E1177" s="224" t="str">
        <f>MID(D1177,8,10)</f>
        <v>436898</v>
      </c>
      <c r="F1177" s="207" t="s">
        <v>101</v>
      </c>
      <c r="G1177" s="220" t="s">
        <v>119</v>
      </c>
      <c r="H1177" s="223" t="s">
        <v>7760</v>
      </c>
      <c r="I1177" s="306" t="s">
        <v>39</v>
      </c>
      <c r="J1177" s="225">
        <v>1</v>
      </c>
      <c r="K1177" s="277">
        <v>14000</v>
      </c>
      <c r="L1177" s="232">
        <f t="shared" si="93"/>
        <v>15400.000000000002</v>
      </c>
      <c r="M1177" s="262" t="s">
        <v>1671</v>
      </c>
      <c r="N1177" s="290"/>
      <c r="O1177" s="290"/>
      <c r="P1177" s="251">
        <v>45444</v>
      </c>
      <c r="Q1177" s="244">
        <v>13000</v>
      </c>
      <c r="R1177" s="272">
        <v>1200</v>
      </c>
      <c r="S1177" s="242">
        <v>1200</v>
      </c>
      <c r="T1177" s="219" t="s">
        <v>4063</v>
      </c>
      <c r="U1177" s="248">
        <f>VLOOKUP(T1177,'[1]段ボール 送料'!$H$16:$X$1013,16,FALSE)</f>
        <v>1360</v>
      </c>
      <c r="V1177" s="248">
        <f>VLOOKUP(T1177,'[1]段ボール 送料'!$H$16:$X$1013,13,FALSE)</f>
        <v>305</v>
      </c>
      <c r="W1177" s="248">
        <f>VLOOKUP(T1177,'[1]段ボール 送料'!$H$16:$X$1013,14,FALSE)</f>
        <v>305</v>
      </c>
      <c r="X1177" s="248">
        <f>VLOOKUP(T1177,'[1]段ボール 送料'!$H$16:$X$1013,15,FALSE)</f>
        <v>750</v>
      </c>
      <c r="Y1177" s="219"/>
      <c r="Z1177" s="248"/>
      <c r="AA1177" s="248"/>
      <c r="AB1177" s="248"/>
      <c r="AC1177" s="248"/>
      <c r="AD1177" s="372"/>
      <c r="AE1177" s="372"/>
      <c r="AF1177" s="372"/>
      <c r="AG1177" s="372"/>
      <c r="AH1177" s="372"/>
      <c r="AI1177" s="228" t="s">
        <v>2720</v>
      </c>
      <c r="AJ1177" s="286" t="s">
        <v>2543</v>
      </c>
      <c r="AK1177" s="228" t="s">
        <v>2542</v>
      </c>
      <c r="AL1177" s="372">
        <v>1944</v>
      </c>
      <c r="AM1177" s="372"/>
      <c r="AN1177" s="372"/>
      <c r="AO1177" s="372"/>
      <c r="AP1177" s="229"/>
      <c r="AQ1177" s="444">
        <v>1</v>
      </c>
      <c r="AR1177" s="207"/>
      <c r="AS1177" s="207"/>
      <c r="AT1177" s="207"/>
      <c r="AU1177" s="359">
        <f>S1177</f>
        <v>1200</v>
      </c>
      <c r="AV1177" s="248">
        <f>VLOOKUP(T1177,'[1]段ボール 送料'!$H$16:$X$1013,11,FALSE)</f>
        <v>700</v>
      </c>
      <c r="AW1177" s="248"/>
      <c r="AX1177" s="207"/>
      <c r="AY1177" s="247">
        <f>SUBTOTAL(9,AV1177:AX1177)</f>
        <v>700</v>
      </c>
      <c r="AZ1177" s="247">
        <f>AR1177+AV1177</f>
        <v>700</v>
      </c>
      <c r="BA1177" s="247">
        <f>AS1177+AW1177</f>
        <v>0</v>
      </c>
      <c r="BB1177" s="247">
        <f>AT1177+AX1177</f>
        <v>0</v>
      </c>
      <c r="BC1177" s="359">
        <f>AU1177+AY1177</f>
        <v>1900</v>
      </c>
      <c r="BD1177" s="207"/>
      <c r="BE1177" s="207"/>
      <c r="BF1177" s="207"/>
      <c r="BG1177" s="228"/>
      <c r="BH1177" s="228"/>
      <c r="BI1177" s="228"/>
      <c r="BJ1177" s="246"/>
      <c r="BK1177" s="255" t="s">
        <v>4431</v>
      </c>
      <c r="BL1177" s="228" t="s">
        <v>1703</v>
      </c>
      <c r="BM1177" s="228" t="s">
        <v>1703</v>
      </c>
      <c r="BQ1177" s="205" t="s">
        <v>1701</v>
      </c>
      <c r="BY1177" s="254"/>
      <c r="DN1177" s="284">
        <v>14000</v>
      </c>
      <c r="DO1177" s="283">
        <f>DN1177*110%</f>
        <v>15400.000000000002</v>
      </c>
      <c r="DP1177" s="349">
        <v>45444</v>
      </c>
      <c r="DQ1177" s="282"/>
      <c r="DR1177" s="281"/>
      <c r="DS1177" s="280"/>
      <c r="DT1177" s="279"/>
      <c r="DU1177" s="348"/>
      <c r="DV1177" s="194"/>
    </row>
    <row r="1178" spans="1:126" ht="18.75">
      <c r="A1178" s="322"/>
      <c r="B1178" s="226" t="s">
        <v>8249</v>
      </c>
      <c r="C1178" s="226" t="s">
        <v>8248</v>
      </c>
      <c r="D1178" s="225" t="s">
        <v>8247</v>
      </c>
      <c r="E1178" s="224" t="str">
        <f t="shared" ref="E1178:E1224" si="94">MID(D1178,9,10)</f>
        <v>741111</v>
      </c>
      <c r="F1178" s="322" t="s">
        <v>6068</v>
      </c>
      <c r="G1178" s="220" t="s">
        <v>8246</v>
      </c>
      <c r="H1178" s="223" t="s">
        <v>8241</v>
      </c>
      <c r="I1178" s="223"/>
      <c r="J1178" s="225">
        <v>1</v>
      </c>
      <c r="K1178" s="329">
        <v>3500</v>
      </c>
      <c r="L1178" s="232">
        <f t="shared" si="93"/>
        <v>3850.0000000000005</v>
      </c>
      <c r="M1178" s="351" t="s">
        <v>1434</v>
      </c>
      <c r="N1178" s="229"/>
      <c r="O1178" s="229"/>
      <c r="P1178" s="245"/>
      <c r="Q1178" s="312"/>
      <c r="R1178" s="382"/>
      <c r="S1178" s="242"/>
      <c r="T1178" s="219" t="s">
        <v>8096</v>
      </c>
      <c r="U1178" s="303"/>
      <c r="V1178" s="303"/>
      <c r="W1178" s="303"/>
      <c r="X1178" s="303"/>
      <c r="Y1178" s="219"/>
      <c r="Z1178" s="303"/>
      <c r="AA1178" s="303"/>
      <c r="AB1178" s="303"/>
      <c r="AC1178" s="303"/>
      <c r="AD1178" s="325"/>
      <c r="AE1178" s="325"/>
      <c r="AF1178" s="325"/>
      <c r="AG1178" s="325"/>
      <c r="AH1178" s="325"/>
      <c r="AJ1178" s="286"/>
      <c r="AK1178" s="213"/>
      <c r="AL1178" s="325"/>
      <c r="AM1178" s="325"/>
      <c r="AN1178" s="325"/>
      <c r="AO1178" s="325"/>
      <c r="AP1178" s="229"/>
      <c r="AQ1178" s="589"/>
      <c r="AR1178" s="207"/>
      <c r="AS1178" s="207"/>
      <c r="AT1178" s="207"/>
      <c r="AU1178" s="207"/>
      <c r="AV1178" s="207"/>
      <c r="AW1178" s="207"/>
      <c r="AX1178" s="207"/>
      <c r="AY1178" s="207"/>
      <c r="AZ1178" s="207"/>
      <c r="BA1178" s="207"/>
      <c r="BB1178" s="207"/>
      <c r="BC1178" s="207"/>
      <c r="BD1178" s="207"/>
      <c r="BE1178" s="207"/>
      <c r="BF1178" s="207"/>
      <c r="BG1178" s="300"/>
      <c r="BH1178" s="300"/>
      <c r="BI1178" s="299"/>
      <c r="BJ1178" s="246"/>
      <c r="BK1178" s="255" t="s">
        <v>8180</v>
      </c>
      <c r="BL1178" s="213"/>
      <c r="BM1178" s="213"/>
      <c r="BN1178" s="322"/>
      <c r="BO1178" s="321"/>
      <c r="BY1178" s="254"/>
      <c r="DN1178" s="284"/>
      <c r="DO1178" s="283"/>
      <c r="DP1178" s="278"/>
      <c r="DQ1178" s="282"/>
      <c r="DR1178" s="281"/>
      <c r="DS1178" s="280"/>
      <c r="DT1178" s="279"/>
      <c r="DU1178" s="278"/>
      <c r="DV1178" s="194"/>
    </row>
    <row r="1179" spans="1:126" ht="18.75">
      <c r="A1179" s="322"/>
      <c r="B1179" s="226" t="s">
        <v>8245</v>
      </c>
      <c r="C1179" s="226" t="s">
        <v>8244</v>
      </c>
      <c r="D1179" s="225" t="s">
        <v>8243</v>
      </c>
      <c r="E1179" s="224" t="str">
        <f t="shared" si="94"/>
        <v>741128</v>
      </c>
      <c r="F1179" s="322" t="s">
        <v>6068</v>
      </c>
      <c r="G1179" s="220" t="s">
        <v>8242</v>
      </c>
      <c r="H1179" s="223" t="s">
        <v>8241</v>
      </c>
      <c r="I1179" s="383"/>
      <c r="J1179" s="225">
        <v>1</v>
      </c>
      <c r="K1179" s="329">
        <v>3500</v>
      </c>
      <c r="L1179" s="232">
        <f t="shared" si="93"/>
        <v>3850.0000000000005</v>
      </c>
      <c r="M1179" s="351" t="s">
        <v>1434</v>
      </c>
      <c r="N1179" s="229"/>
      <c r="O1179" s="229"/>
      <c r="P1179" s="245"/>
      <c r="Q1179" s="312"/>
      <c r="R1179" s="382"/>
      <c r="S1179" s="242"/>
      <c r="T1179" s="219" t="s">
        <v>8096</v>
      </c>
      <c r="U1179" s="303"/>
      <c r="V1179" s="303"/>
      <c r="W1179" s="303"/>
      <c r="X1179" s="303"/>
      <c r="Y1179" s="219"/>
      <c r="Z1179" s="303"/>
      <c r="AA1179" s="303"/>
      <c r="AB1179" s="303"/>
      <c r="AC1179" s="303"/>
      <c r="AD1179" s="325"/>
      <c r="AE1179" s="325"/>
      <c r="AF1179" s="325"/>
      <c r="AG1179" s="325"/>
      <c r="AH1179" s="325"/>
      <c r="AJ1179" s="286"/>
      <c r="AK1179" s="213"/>
      <c r="AL1179" s="325"/>
      <c r="AM1179" s="325"/>
      <c r="AN1179" s="325"/>
      <c r="AO1179" s="325"/>
      <c r="AP1179" s="229"/>
      <c r="AQ1179" s="589"/>
      <c r="AR1179" s="207"/>
      <c r="AS1179" s="207"/>
      <c r="AT1179" s="207"/>
      <c r="AU1179" s="207"/>
      <c r="AV1179" s="207"/>
      <c r="AW1179" s="207"/>
      <c r="AX1179" s="207"/>
      <c r="AY1179" s="207"/>
      <c r="AZ1179" s="207"/>
      <c r="BA1179" s="207"/>
      <c r="BB1179" s="207"/>
      <c r="BC1179" s="207"/>
      <c r="BD1179" s="207"/>
      <c r="BE1179" s="207"/>
      <c r="BF1179" s="207"/>
      <c r="BG1179" s="300"/>
      <c r="BH1179" s="300"/>
      <c r="BI1179" s="299"/>
      <c r="BJ1179" s="246"/>
      <c r="BK1179" s="255" t="s">
        <v>5852</v>
      </c>
      <c r="BL1179" s="213"/>
      <c r="BM1179" s="213"/>
      <c r="BN1179" s="322"/>
      <c r="BO1179" s="321"/>
      <c r="BY1179" s="254"/>
      <c r="DN1179" s="284"/>
      <c r="DO1179" s="283"/>
      <c r="DP1179" s="278"/>
      <c r="DQ1179" s="282"/>
      <c r="DR1179" s="281"/>
      <c r="DS1179" s="280"/>
      <c r="DT1179" s="279"/>
      <c r="DU1179" s="278"/>
      <c r="DV1179" s="194"/>
    </row>
    <row r="1180" spans="1:126" ht="18.75">
      <c r="A1180" s="322"/>
      <c r="B1180" s="226" t="s">
        <v>8240</v>
      </c>
      <c r="C1180" s="226" t="s">
        <v>8239</v>
      </c>
      <c r="D1180" s="225" t="s">
        <v>8238</v>
      </c>
      <c r="E1180" s="224" t="str">
        <f t="shared" si="94"/>
        <v>741135</v>
      </c>
      <c r="F1180" s="322" t="s">
        <v>6068</v>
      </c>
      <c r="G1180" s="220" t="s">
        <v>8237</v>
      </c>
      <c r="H1180" s="223" t="s">
        <v>8228</v>
      </c>
      <c r="I1180" s="223"/>
      <c r="J1180" s="225">
        <v>1</v>
      </c>
      <c r="K1180" s="329">
        <v>3300</v>
      </c>
      <c r="L1180" s="232">
        <f t="shared" si="93"/>
        <v>3630.0000000000005</v>
      </c>
      <c r="M1180" s="351" t="s">
        <v>1434</v>
      </c>
      <c r="N1180" s="229"/>
      <c r="O1180" s="229"/>
      <c r="P1180" s="245"/>
      <c r="Q1180" s="312"/>
      <c r="R1180" s="382"/>
      <c r="S1180" s="242"/>
      <c r="T1180" s="219" t="s">
        <v>8096</v>
      </c>
      <c r="U1180" s="303"/>
      <c r="V1180" s="303"/>
      <c r="W1180" s="303"/>
      <c r="X1180" s="303"/>
      <c r="Y1180" s="219"/>
      <c r="Z1180" s="303"/>
      <c r="AA1180" s="303"/>
      <c r="AB1180" s="303"/>
      <c r="AC1180" s="303"/>
      <c r="AD1180" s="325"/>
      <c r="AE1180" s="325"/>
      <c r="AF1180" s="325"/>
      <c r="AG1180" s="325"/>
      <c r="AH1180" s="325"/>
      <c r="AJ1180" s="286"/>
      <c r="AK1180" s="213"/>
      <c r="AL1180" s="325"/>
      <c r="AM1180" s="325"/>
      <c r="AN1180" s="325"/>
      <c r="AO1180" s="325"/>
      <c r="AP1180" s="229"/>
      <c r="AQ1180" s="589"/>
      <c r="AR1180" s="207"/>
      <c r="AS1180" s="207"/>
      <c r="AT1180" s="207"/>
      <c r="AU1180" s="207"/>
      <c r="AV1180" s="207"/>
      <c r="AW1180" s="207"/>
      <c r="AX1180" s="207"/>
      <c r="AY1180" s="207"/>
      <c r="AZ1180" s="207"/>
      <c r="BA1180" s="207"/>
      <c r="BB1180" s="207"/>
      <c r="BC1180" s="207"/>
      <c r="BD1180" s="207"/>
      <c r="BE1180" s="207"/>
      <c r="BF1180" s="207"/>
      <c r="BG1180" s="300"/>
      <c r="BH1180" s="300"/>
      <c r="BI1180" s="299"/>
      <c r="BJ1180" s="246"/>
      <c r="BK1180" s="255"/>
      <c r="BL1180" s="213"/>
      <c r="BM1180" s="213"/>
      <c r="BN1180" s="322"/>
      <c r="BO1180" s="321"/>
      <c r="BY1180" s="254"/>
      <c r="DN1180" s="284"/>
      <c r="DO1180" s="283"/>
      <c r="DP1180" s="278"/>
      <c r="DQ1180" s="282"/>
      <c r="DR1180" s="281"/>
      <c r="DS1180" s="280"/>
      <c r="DT1180" s="279"/>
      <c r="DU1180" s="278"/>
      <c r="DV1180" s="194"/>
    </row>
    <row r="1181" spans="1:126" ht="18.75">
      <c r="A1181" s="322"/>
      <c r="B1181" s="226" t="s">
        <v>8236</v>
      </c>
      <c r="C1181" s="226" t="s">
        <v>8235</v>
      </c>
      <c r="D1181" s="225" t="s">
        <v>8234</v>
      </c>
      <c r="E1181" s="224" t="str">
        <f t="shared" si="94"/>
        <v>741142</v>
      </c>
      <c r="F1181" s="322" t="s">
        <v>6068</v>
      </c>
      <c r="G1181" s="220" t="s">
        <v>8233</v>
      </c>
      <c r="H1181" s="223" t="s">
        <v>8228</v>
      </c>
      <c r="I1181" s="223"/>
      <c r="J1181" s="225">
        <v>1</v>
      </c>
      <c r="K1181" s="329">
        <v>3300</v>
      </c>
      <c r="L1181" s="232">
        <f t="shared" si="93"/>
        <v>3630.0000000000005</v>
      </c>
      <c r="M1181" s="351" t="s">
        <v>1434</v>
      </c>
      <c r="N1181" s="229"/>
      <c r="O1181" s="229"/>
      <c r="P1181" s="245"/>
      <c r="Q1181" s="312"/>
      <c r="R1181" s="382"/>
      <c r="S1181" s="242"/>
      <c r="T1181" s="219" t="s">
        <v>8096</v>
      </c>
      <c r="U1181" s="303"/>
      <c r="V1181" s="303"/>
      <c r="W1181" s="303"/>
      <c r="X1181" s="303"/>
      <c r="Y1181" s="219"/>
      <c r="Z1181" s="303"/>
      <c r="AA1181" s="303"/>
      <c r="AB1181" s="303"/>
      <c r="AC1181" s="303"/>
      <c r="AD1181" s="325"/>
      <c r="AE1181" s="325"/>
      <c r="AF1181" s="325"/>
      <c r="AG1181" s="325"/>
      <c r="AH1181" s="325"/>
      <c r="AJ1181" s="286"/>
      <c r="AK1181" s="213"/>
      <c r="AL1181" s="325"/>
      <c r="AM1181" s="325"/>
      <c r="AN1181" s="325"/>
      <c r="AO1181" s="325"/>
      <c r="AP1181" s="229"/>
      <c r="AQ1181" s="589"/>
      <c r="AR1181" s="207"/>
      <c r="AS1181" s="207"/>
      <c r="AT1181" s="207"/>
      <c r="AU1181" s="207"/>
      <c r="AV1181" s="207"/>
      <c r="AW1181" s="207"/>
      <c r="AX1181" s="207"/>
      <c r="AY1181" s="207"/>
      <c r="AZ1181" s="207"/>
      <c r="BA1181" s="207"/>
      <c r="BB1181" s="207"/>
      <c r="BC1181" s="207"/>
      <c r="BD1181" s="207"/>
      <c r="BE1181" s="207"/>
      <c r="BF1181" s="207"/>
      <c r="BG1181" s="300"/>
      <c r="BH1181" s="300"/>
      <c r="BI1181" s="299"/>
      <c r="BJ1181" s="246"/>
      <c r="BK1181" s="255" t="s">
        <v>8180</v>
      </c>
      <c r="BL1181" s="213"/>
      <c r="BM1181" s="213"/>
      <c r="BN1181" s="322"/>
      <c r="BO1181" s="321"/>
      <c r="BY1181" s="254"/>
      <c r="DN1181" s="284"/>
      <c r="DO1181" s="283"/>
      <c r="DP1181" s="278"/>
      <c r="DQ1181" s="282"/>
      <c r="DR1181" s="281"/>
      <c r="DS1181" s="280"/>
      <c r="DT1181" s="279"/>
      <c r="DU1181" s="278"/>
      <c r="DV1181" s="194"/>
    </row>
    <row r="1182" spans="1:126" ht="18.75">
      <c r="A1182" s="322"/>
      <c r="B1182" s="226" t="s">
        <v>8232</v>
      </c>
      <c r="C1182" s="226" t="s">
        <v>8231</v>
      </c>
      <c r="D1182" s="225" t="s">
        <v>8230</v>
      </c>
      <c r="E1182" s="224" t="str">
        <f t="shared" si="94"/>
        <v>741159</v>
      </c>
      <c r="F1182" s="322" t="s">
        <v>6068</v>
      </c>
      <c r="G1182" s="220" t="s">
        <v>8229</v>
      </c>
      <c r="H1182" s="223" t="s">
        <v>8228</v>
      </c>
      <c r="I1182" s="601"/>
      <c r="J1182" s="225">
        <v>1</v>
      </c>
      <c r="K1182" s="329">
        <v>3300</v>
      </c>
      <c r="L1182" s="232">
        <f t="shared" si="93"/>
        <v>3630.0000000000005</v>
      </c>
      <c r="M1182" s="351" t="s">
        <v>1434</v>
      </c>
      <c r="N1182" s="229"/>
      <c r="O1182" s="229"/>
      <c r="P1182" s="245"/>
      <c r="Q1182" s="312"/>
      <c r="R1182" s="382"/>
      <c r="S1182" s="242"/>
      <c r="T1182" s="219" t="s">
        <v>8096</v>
      </c>
      <c r="U1182" s="303"/>
      <c r="V1182" s="303"/>
      <c r="W1182" s="303"/>
      <c r="X1182" s="303"/>
      <c r="Y1182" s="219"/>
      <c r="Z1182" s="303"/>
      <c r="AA1182" s="303"/>
      <c r="AB1182" s="303"/>
      <c r="AC1182" s="303"/>
      <c r="AD1182" s="325"/>
      <c r="AE1182" s="325"/>
      <c r="AF1182" s="325"/>
      <c r="AG1182" s="325"/>
      <c r="AH1182" s="325"/>
      <c r="AJ1182" s="286"/>
      <c r="AK1182" s="213"/>
      <c r="AL1182" s="325"/>
      <c r="AM1182" s="325"/>
      <c r="AN1182" s="325"/>
      <c r="AO1182" s="325"/>
      <c r="AP1182" s="229"/>
      <c r="AQ1182" s="589"/>
      <c r="AR1182" s="207"/>
      <c r="AS1182" s="207"/>
      <c r="AT1182" s="207"/>
      <c r="AU1182" s="207"/>
      <c r="AV1182" s="207"/>
      <c r="AW1182" s="207"/>
      <c r="AX1182" s="207"/>
      <c r="AY1182" s="207"/>
      <c r="AZ1182" s="207"/>
      <c r="BA1182" s="207"/>
      <c r="BB1182" s="207"/>
      <c r="BC1182" s="207"/>
      <c r="BD1182" s="207"/>
      <c r="BE1182" s="207"/>
      <c r="BF1182" s="207"/>
      <c r="BG1182" s="300"/>
      <c r="BH1182" s="300"/>
      <c r="BI1182" s="299"/>
      <c r="BJ1182" s="246"/>
      <c r="BK1182" s="255" t="s">
        <v>8180</v>
      </c>
      <c r="BL1182" s="213"/>
      <c r="BM1182" s="213"/>
      <c r="BN1182" s="322"/>
      <c r="BO1182" s="321"/>
      <c r="BY1182" s="254"/>
      <c r="DN1182" s="284"/>
      <c r="DO1182" s="283"/>
      <c r="DP1182" s="278"/>
      <c r="DQ1182" s="282"/>
      <c r="DR1182" s="281"/>
      <c r="DS1182" s="280"/>
      <c r="DT1182" s="279"/>
      <c r="DU1182" s="278"/>
      <c r="DV1182" s="194"/>
    </row>
    <row r="1183" spans="1:126" ht="18.75">
      <c r="A1183" s="322"/>
      <c r="B1183" s="226" t="s">
        <v>8227</v>
      </c>
      <c r="C1183" s="226" t="s">
        <v>8226</v>
      </c>
      <c r="D1183" s="225" t="s">
        <v>8225</v>
      </c>
      <c r="E1183" s="224" t="str">
        <f t="shared" si="94"/>
        <v>741166</v>
      </c>
      <c r="F1183" s="322" t="s">
        <v>6068</v>
      </c>
      <c r="G1183" s="220" t="s">
        <v>8224</v>
      </c>
      <c r="H1183" s="223" t="s">
        <v>8215</v>
      </c>
      <c r="I1183" s="223"/>
      <c r="J1183" s="225">
        <v>1</v>
      </c>
      <c r="K1183" s="329">
        <v>3300</v>
      </c>
      <c r="L1183" s="232">
        <f t="shared" si="93"/>
        <v>3630.0000000000005</v>
      </c>
      <c r="M1183" s="351" t="s">
        <v>1434</v>
      </c>
      <c r="N1183" s="229"/>
      <c r="O1183" s="229"/>
      <c r="P1183" s="245"/>
      <c r="Q1183" s="312"/>
      <c r="R1183" s="382"/>
      <c r="S1183" s="242"/>
      <c r="T1183" s="219" t="s">
        <v>8096</v>
      </c>
      <c r="U1183" s="303"/>
      <c r="V1183" s="303"/>
      <c r="W1183" s="303"/>
      <c r="X1183" s="303"/>
      <c r="Y1183" s="219"/>
      <c r="Z1183" s="303"/>
      <c r="AA1183" s="303"/>
      <c r="AB1183" s="303"/>
      <c r="AC1183" s="303"/>
      <c r="AD1183" s="325"/>
      <c r="AE1183" s="325"/>
      <c r="AF1183" s="325"/>
      <c r="AG1183" s="325"/>
      <c r="AH1183" s="325"/>
      <c r="AJ1183" s="286"/>
      <c r="AK1183" s="213"/>
      <c r="AL1183" s="325"/>
      <c r="AM1183" s="325"/>
      <c r="AN1183" s="325"/>
      <c r="AO1183" s="325"/>
      <c r="AP1183" s="229"/>
      <c r="AQ1183" s="589"/>
      <c r="AR1183" s="207"/>
      <c r="AS1183" s="207"/>
      <c r="AT1183" s="207"/>
      <c r="AU1183" s="207"/>
      <c r="AV1183" s="207"/>
      <c r="AW1183" s="207"/>
      <c r="AX1183" s="207"/>
      <c r="AY1183" s="207"/>
      <c r="AZ1183" s="207"/>
      <c r="BA1183" s="207"/>
      <c r="BB1183" s="207"/>
      <c r="BC1183" s="207"/>
      <c r="BD1183" s="207"/>
      <c r="BE1183" s="207"/>
      <c r="BF1183" s="207"/>
      <c r="BG1183" s="300"/>
      <c r="BH1183" s="300"/>
      <c r="BI1183" s="299"/>
      <c r="BJ1183" s="246"/>
      <c r="BK1183" s="255"/>
      <c r="BL1183" s="213"/>
      <c r="BM1183" s="213"/>
      <c r="BN1183" s="322"/>
      <c r="BO1183" s="321"/>
      <c r="BY1183" s="254"/>
      <c r="DN1183" s="284"/>
      <c r="DO1183" s="283"/>
      <c r="DP1183" s="278"/>
      <c r="DQ1183" s="282"/>
      <c r="DR1183" s="281"/>
      <c r="DS1183" s="280"/>
      <c r="DT1183" s="279"/>
      <c r="DU1183" s="278"/>
      <c r="DV1183" s="194"/>
    </row>
    <row r="1184" spans="1:126" ht="18.75">
      <c r="A1184" s="322"/>
      <c r="B1184" s="226" t="s">
        <v>8223</v>
      </c>
      <c r="C1184" s="226" t="s">
        <v>8222</v>
      </c>
      <c r="D1184" s="225" t="s">
        <v>8221</v>
      </c>
      <c r="E1184" s="224" t="str">
        <f t="shared" si="94"/>
        <v>741173</v>
      </c>
      <c r="F1184" s="322" t="s">
        <v>6068</v>
      </c>
      <c r="G1184" s="220" t="s">
        <v>8220</v>
      </c>
      <c r="H1184" s="223" t="s">
        <v>8215</v>
      </c>
      <c r="I1184" s="223"/>
      <c r="J1184" s="225">
        <v>1</v>
      </c>
      <c r="K1184" s="329">
        <v>3300</v>
      </c>
      <c r="L1184" s="232">
        <f t="shared" si="93"/>
        <v>3630.0000000000005</v>
      </c>
      <c r="M1184" s="379" t="s">
        <v>1434</v>
      </c>
      <c r="N1184" s="229"/>
      <c r="O1184" s="229"/>
      <c r="P1184" s="245"/>
      <c r="Q1184" s="312"/>
      <c r="R1184" s="382"/>
      <c r="S1184" s="242"/>
      <c r="T1184" s="219" t="s">
        <v>8096</v>
      </c>
      <c r="U1184" s="303"/>
      <c r="V1184" s="303"/>
      <c r="W1184" s="303"/>
      <c r="X1184" s="303"/>
      <c r="Y1184" s="219"/>
      <c r="Z1184" s="303"/>
      <c r="AA1184" s="303"/>
      <c r="AB1184" s="303"/>
      <c r="AC1184" s="303"/>
      <c r="AD1184" s="325"/>
      <c r="AE1184" s="325"/>
      <c r="AF1184" s="325"/>
      <c r="AG1184" s="325"/>
      <c r="AH1184" s="325"/>
      <c r="AJ1184" s="286"/>
      <c r="AK1184" s="213"/>
      <c r="AL1184" s="325"/>
      <c r="AM1184" s="325"/>
      <c r="AN1184" s="325"/>
      <c r="AO1184" s="325"/>
      <c r="AP1184" s="229"/>
      <c r="AQ1184" s="589"/>
      <c r="AR1184" s="207"/>
      <c r="AS1184" s="207"/>
      <c r="AT1184" s="207"/>
      <c r="AU1184" s="207"/>
      <c r="AV1184" s="207"/>
      <c r="AW1184" s="207"/>
      <c r="AX1184" s="207"/>
      <c r="AY1184" s="207"/>
      <c r="AZ1184" s="207"/>
      <c r="BA1184" s="207"/>
      <c r="BB1184" s="207"/>
      <c r="BC1184" s="207"/>
      <c r="BD1184" s="207"/>
      <c r="BE1184" s="207"/>
      <c r="BF1184" s="207"/>
      <c r="BG1184" s="300"/>
      <c r="BH1184" s="300"/>
      <c r="BI1184" s="299"/>
      <c r="BJ1184" s="246"/>
      <c r="BK1184" s="255"/>
      <c r="BL1184" s="213"/>
      <c r="BM1184" s="213"/>
      <c r="BN1184" s="322"/>
      <c r="BO1184" s="321"/>
      <c r="BY1184" s="254"/>
      <c r="DN1184" s="284"/>
      <c r="DO1184" s="283"/>
      <c r="DP1184" s="278"/>
      <c r="DQ1184" s="282"/>
      <c r="DR1184" s="281"/>
      <c r="DS1184" s="280"/>
      <c r="DT1184" s="279"/>
      <c r="DU1184" s="278"/>
      <c r="DV1184" s="194"/>
    </row>
    <row r="1185" spans="1:126" ht="18.75">
      <c r="A1185" s="322"/>
      <c r="B1185" s="226" t="s">
        <v>8219</v>
      </c>
      <c r="C1185" s="226" t="s">
        <v>8218</v>
      </c>
      <c r="D1185" s="225" t="s">
        <v>8217</v>
      </c>
      <c r="E1185" s="224" t="str">
        <f t="shared" si="94"/>
        <v>741180</v>
      </c>
      <c r="F1185" s="322" t="s">
        <v>6068</v>
      </c>
      <c r="G1185" s="220" t="s">
        <v>8216</v>
      </c>
      <c r="H1185" s="223" t="s">
        <v>8215</v>
      </c>
      <c r="I1185" s="223"/>
      <c r="J1185" s="225">
        <v>1</v>
      </c>
      <c r="K1185" s="329">
        <v>3300</v>
      </c>
      <c r="L1185" s="232">
        <f t="shared" si="93"/>
        <v>3630.0000000000005</v>
      </c>
      <c r="M1185" s="351" t="s">
        <v>1434</v>
      </c>
      <c r="N1185" s="229"/>
      <c r="O1185" s="229"/>
      <c r="P1185" s="245"/>
      <c r="Q1185" s="312"/>
      <c r="R1185" s="382"/>
      <c r="S1185" s="242"/>
      <c r="T1185" s="219" t="s">
        <v>8096</v>
      </c>
      <c r="U1185" s="303"/>
      <c r="V1185" s="303"/>
      <c r="W1185" s="303"/>
      <c r="X1185" s="303"/>
      <c r="Y1185" s="219"/>
      <c r="Z1185" s="303"/>
      <c r="AA1185" s="303"/>
      <c r="AB1185" s="303"/>
      <c r="AC1185" s="303"/>
      <c r="AD1185" s="325"/>
      <c r="AE1185" s="325"/>
      <c r="AF1185" s="325"/>
      <c r="AG1185" s="325"/>
      <c r="AH1185" s="325"/>
      <c r="AJ1185" s="286"/>
      <c r="AK1185" s="213"/>
      <c r="AL1185" s="325"/>
      <c r="AM1185" s="325"/>
      <c r="AN1185" s="325"/>
      <c r="AO1185" s="325"/>
      <c r="AP1185" s="229"/>
      <c r="AQ1185" s="589"/>
      <c r="AR1185" s="207"/>
      <c r="AS1185" s="207"/>
      <c r="AT1185" s="207"/>
      <c r="AU1185" s="207"/>
      <c r="AV1185" s="207"/>
      <c r="AW1185" s="207"/>
      <c r="AX1185" s="207"/>
      <c r="AY1185" s="207"/>
      <c r="AZ1185" s="207"/>
      <c r="BA1185" s="207"/>
      <c r="BB1185" s="207"/>
      <c r="BC1185" s="207"/>
      <c r="BD1185" s="207"/>
      <c r="BE1185" s="207"/>
      <c r="BF1185" s="207"/>
      <c r="BG1185" s="300"/>
      <c r="BH1185" s="300"/>
      <c r="BI1185" s="299"/>
      <c r="BJ1185" s="246"/>
      <c r="BK1185" s="255"/>
      <c r="BL1185" s="213"/>
      <c r="BM1185" s="213"/>
      <c r="BN1185" s="322"/>
      <c r="BO1185" s="321"/>
      <c r="BY1185" s="254"/>
      <c r="DN1185" s="284"/>
      <c r="DO1185" s="283"/>
      <c r="DP1185" s="278"/>
      <c r="DQ1185" s="282"/>
      <c r="DR1185" s="281"/>
      <c r="DS1185" s="280"/>
      <c r="DT1185" s="279"/>
      <c r="DU1185" s="278"/>
      <c r="DV1185" s="194"/>
    </row>
    <row r="1186" spans="1:126" ht="18.75">
      <c r="A1186" s="322"/>
      <c r="B1186" s="226" t="s">
        <v>8214</v>
      </c>
      <c r="C1186" s="226" t="s">
        <v>8213</v>
      </c>
      <c r="D1186" s="225" t="s">
        <v>8212</v>
      </c>
      <c r="E1186" s="224" t="str">
        <f t="shared" si="94"/>
        <v>741197</v>
      </c>
      <c r="F1186" s="322" t="s">
        <v>6068</v>
      </c>
      <c r="G1186" s="220" t="s">
        <v>8211</v>
      </c>
      <c r="H1186" s="223" t="s">
        <v>8202</v>
      </c>
      <c r="I1186" s="223"/>
      <c r="J1186" s="225">
        <v>1</v>
      </c>
      <c r="K1186" s="329">
        <v>3300</v>
      </c>
      <c r="L1186" s="232">
        <f t="shared" si="93"/>
        <v>3630.0000000000005</v>
      </c>
      <c r="M1186" s="351" t="s">
        <v>1434</v>
      </c>
      <c r="N1186" s="229"/>
      <c r="O1186" s="229"/>
      <c r="P1186" s="391"/>
      <c r="Q1186" s="312"/>
      <c r="R1186" s="382"/>
      <c r="S1186" s="242"/>
      <c r="T1186" s="219" t="s">
        <v>8096</v>
      </c>
      <c r="U1186" s="303"/>
      <c r="V1186" s="303"/>
      <c r="W1186" s="303"/>
      <c r="X1186" s="303"/>
      <c r="Y1186" s="219"/>
      <c r="Z1186" s="303"/>
      <c r="AA1186" s="303"/>
      <c r="AB1186" s="303"/>
      <c r="AC1186" s="303"/>
      <c r="AD1186" s="325"/>
      <c r="AE1186" s="325"/>
      <c r="AF1186" s="325"/>
      <c r="AG1186" s="325"/>
      <c r="AH1186" s="325"/>
      <c r="AJ1186" s="286"/>
      <c r="AK1186" s="213"/>
      <c r="AL1186" s="325"/>
      <c r="AM1186" s="325"/>
      <c r="AN1186" s="325"/>
      <c r="AO1186" s="325"/>
      <c r="AP1186" s="229"/>
      <c r="AQ1186" s="589"/>
      <c r="AR1186" s="207"/>
      <c r="AS1186" s="207"/>
      <c r="AT1186" s="207"/>
      <c r="AU1186" s="207"/>
      <c r="AV1186" s="207"/>
      <c r="AW1186" s="207"/>
      <c r="AX1186" s="207"/>
      <c r="AY1186" s="207"/>
      <c r="AZ1186" s="207"/>
      <c r="BA1186" s="207"/>
      <c r="BB1186" s="207"/>
      <c r="BC1186" s="207"/>
      <c r="BD1186" s="207"/>
      <c r="BE1186" s="207"/>
      <c r="BF1186" s="207"/>
      <c r="BG1186" s="300"/>
      <c r="BH1186" s="300"/>
      <c r="BI1186" s="299"/>
      <c r="BJ1186" s="246"/>
      <c r="BK1186" s="255"/>
      <c r="BL1186" s="213"/>
      <c r="BM1186" s="213"/>
      <c r="BN1186" s="322"/>
      <c r="BO1186" s="321"/>
      <c r="BY1186" s="254"/>
      <c r="DN1186" s="284"/>
      <c r="DO1186" s="283"/>
      <c r="DP1186" s="278"/>
      <c r="DQ1186" s="282"/>
      <c r="DR1186" s="281"/>
      <c r="DS1186" s="280"/>
      <c r="DT1186" s="279"/>
      <c r="DU1186" s="278"/>
      <c r="DV1186" s="194"/>
    </row>
    <row r="1187" spans="1:126" ht="18.75">
      <c r="A1187" s="322"/>
      <c r="B1187" s="226" t="s">
        <v>8210</v>
      </c>
      <c r="C1187" s="226" t="s">
        <v>8209</v>
      </c>
      <c r="D1187" s="225" t="s">
        <v>8208</v>
      </c>
      <c r="E1187" s="224" t="str">
        <f t="shared" si="94"/>
        <v>741203</v>
      </c>
      <c r="F1187" s="322" t="s">
        <v>6068</v>
      </c>
      <c r="G1187" s="220" t="s">
        <v>8207</v>
      </c>
      <c r="H1187" s="223" t="s">
        <v>8202</v>
      </c>
      <c r="I1187" s="223"/>
      <c r="J1187" s="225">
        <v>1</v>
      </c>
      <c r="K1187" s="329">
        <v>3300</v>
      </c>
      <c r="L1187" s="232">
        <f t="shared" si="93"/>
        <v>3630.0000000000005</v>
      </c>
      <c r="M1187" s="351" t="s">
        <v>1434</v>
      </c>
      <c r="N1187" s="229"/>
      <c r="O1187" s="229"/>
      <c r="P1187" s="391"/>
      <c r="Q1187" s="312"/>
      <c r="R1187" s="382"/>
      <c r="S1187" s="242"/>
      <c r="T1187" s="219" t="s">
        <v>8096</v>
      </c>
      <c r="U1187" s="303"/>
      <c r="V1187" s="303"/>
      <c r="W1187" s="303"/>
      <c r="X1187" s="303"/>
      <c r="Y1187" s="219"/>
      <c r="Z1187" s="303"/>
      <c r="AA1187" s="303"/>
      <c r="AB1187" s="303"/>
      <c r="AC1187" s="303"/>
      <c r="AD1187" s="325"/>
      <c r="AE1187" s="325"/>
      <c r="AF1187" s="325"/>
      <c r="AG1187" s="325"/>
      <c r="AH1187" s="325"/>
      <c r="AJ1187" s="286"/>
      <c r="AK1187" s="213"/>
      <c r="AL1187" s="325"/>
      <c r="AM1187" s="325"/>
      <c r="AN1187" s="325"/>
      <c r="AO1187" s="325"/>
      <c r="AP1187" s="229"/>
      <c r="AQ1187" s="589"/>
      <c r="AR1187" s="207"/>
      <c r="AS1187" s="207"/>
      <c r="AT1187" s="207"/>
      <c r="AU1187" s="207"/>
      <c r="AV1187" s="207"/>
      <c r="AW1187" s="207"/>
      <c r="AX1187" s="207"/>
      <c r="AY1187" s="207"/>
      <c r="AZ1187" s="207"/>
      <c r="BA1187" s="207"/>
      <c r="BB1187" s="207"/>
      <c r="BC1187" s="207"/>
      <c r="BD1187" s="207"/>
      <c r="BE1187" s="207"/>
      <c r="BF1187" s="207"/>
      <c r="BG1187" s="300"/>
      <c r="BH1187" s="300"/>
      <c r="BI1187" s="299"/>
      <c r="BJ1187" s="246"/>
      <c r="BK1187" s="255"/>
      <c r="BL1187" s="213"/>
      <c r="BM1187" s="213"/>
      <c r="BN1187" s="322"/>
      <c r="BO1187" s="321"/>
      <c r="BY1187" s="254"/>
      <c r="DN1187" s="284"/>
      <c r="DO1187" s="283"/>
      <c r="DP1187" s="278"/>
      <c r="DQ1187" s="282"/>
      <c r="DR1187" s="281"/>
      <c r="DS1187" s="280"/>
      <c r="DT1187" s="279"/>
      <c r="DU1187" s="278"/>
      <c r="DV1187" s="194"/>
    </row>
    <row r="1188" spans="1:126" ht="18.75">
      <c r="A1188" s="322"/>
      <c r="B1188" s="226" t="s">
        <v>8206</v>
      </c>
      <c r="C1188" s="226" t="s">
        <v>8205</v>
      </c>
      <c r="D1188" s="225" t="s">
        <v>8204</v>
      </c>
      <c r="E1188" s="224" t="str">
        <f t="shared" si="94"/>
        <v>741210</v>
      </c>
      <c r="F1188" s="322" t="s">
        <v>6068</v>
      </c>
      <c r="G1188" s="220" t="s">
        <v>8203</v>
      </c>
      <c r="H1188" s="223" t="s">
        <v>8202</v>
      </c>
      <c r="I1188" s="223"/>
      <c r="J1188" s="225">
        <v>1</v>
      </c>
      <c r="K1188" s="329">
        <v>3300</v>
      </c>
      <c r="L1188" s="232">
        <f t="shared" si="93"/>
        <v>3630.0000000000005</v>
      </c>
      <c r="M1188" s="351" t="s">
        <v>1434</v>
      </c>
      <c r="N1188" s="229"/>
      <c r="O1188" s="229"/>
      <c r="P1188" s="245"/>
      <c r="Q1188" s="312"/>
      <c r="R1188" s="382"/>
      <c r="S1188" s="242"/>
      <c r="T1188" s="219" t="s">
        <v>8087</v>
      </c>
      <c r="U1188" s="303"/>
      <c r="V1188" s="303"/>
      <c r="W1188" s="303"/>
      <c r="X1188" s="303"/>
      <c r="Y1188" s="219"/>
      <c r="Z1188" s="303"/>
      <c r="AA1188" s="303"/>
      <c r="AB1188" s="303"/>
      <c r="AC1188" s="303"/>
      <c r="AD1188" s="325"/>
      <c r="AE1188" s="325"/>
      <c r="AF1188" s="325"/>
      <c r="AG1188" s="325"/>
      <c r="AH1188" s="325"/>
      <c r="AJ1188" s="286"/>
      <c r="AK1188" s="213"/>
      <c r="AL1188" s="325"/>
      <c r="AM1188" s="325"/>
      <c r="AN1188" s="325"/>
      <c r="AO1188" s="325"/>
      <c r="AP1188" s="229"/>
      <c r="AQ1188" s="589"/>
      <c r="AR1188" s="207"/>
      <c r="AS1188" s="207"/>
      <c r="AT1188" s="207"/>
      <c r="AU1188" s="207"/>
      <c r="AV1188" s="207"/>
      <c r="AW1188" s="207"/>
      <c r="AX1188" s="207"/>
      <c r="AY1188" s="207"/>
      <c r="AZ1188" s="207"/>
      <c r="BA1188" s="207"/>
      <c r="BB1188" s="207"/>
      <c r="BC1188" s="207"/>
      <c r="BD1188" s="207"/>
      <c r="BE1188" s="207"/>
      <c r="BF1188" s="207"/>
      <c r="BG1188" s="300"/>
      <c r="BH1188" s="300"/>
      <c r="BI1188" s="299"/>
      <c r="BJ1188" s="246"/>
      <c r="BK1188" s="255"/>
      <c r="BL1188" s="213"/>
      <c r="BM1188" s="213"/>
      <c r="BN1188" s="322"/>
      <c r="BO1188" s="321"/>
      <c r="BY1188" s="254"/>
      <c r="DN1188" s="284"/>
      <c r="DO1188" s="283"/>
      <c r="DP1188" s="278"/>
      <c r="DQ1188" s="282"/>
      <c r="DR1188" s="281"/>
      <c r="DS1188" s="280"/>
      <c r="DT1188" s="279"/>
      <c r="DU1188" s="278"/>
      <c r="DV1188" s="194"/>
    </row>
    <row r="1189" spans="1:126" ht="18.75">
      <c r="A1189" s="322"/>
      <c r="B1189" s="226" t="s">
        <v>8201</v>
      </c>
      <c r="C1189" s="226" t="s">
        <v>8200</v>
      </c>
      <c r="D1189" s="225" t="s">
        <v>8199</v>
      </c>
      <c r="E1189" s="224" t="str">
        <f t="shared" si="94"/>
        <v>741227</v>
      </c>
      <c r="F1189" s="322" t="s">
        <v>6068</v>
      </c>
      <c r="G1189" s="220" t="s">
        <v>8198</v>
      </c>
      <c r="H1189" s="223" t="s">
        <v>8189</v>
      </c>
      <c r="I1189" s="223"/>
      <c r="J1189" s="225">
        <v>1</v>
      </c>
      <c r="K1189" s="329">
        <v>3500</v>
      </c>
      <c r="L1189" s="232">
        <f t="shared" si="93"/>
        <v>3850.0000000000005</v>
      </c>
      <c r="M1189" s="351" t="s">
        <v>1434</v>
      </c>
      <c r="N1189" s="229"/>
      <c r="O1189" s="229"/>
      <c r="P1189" s="245"/>
      <c r="Q1189" s="312"/>
      <c r="R1189" s="382"/>
      <c r="S1189" s="242"/>
      <c r="T1189" s="219" t="s">
        <v>8087</v>
      </c>
      <c r="U1189" s="303"/>
      <c r="V1189" s="303"/>
      <c r="W1189" s="303"/>
      <c r="X1189" s="303"/>
      <c r="Y1189" s="219"/>
      <c r="Z1189" s="303"/>
      <c r="AA1189" s="303"/>
      <c r="AB1189" s="303"/>
      <c r="AC1189" s="303"/>
      <c r="AD1189" s="325"/>
      <c r="AE1189" s="325"/>
      <c r="AF1189" s="325"/>
      <c r="AG1189" s="325"/>
      <c r="AH1189" s="325"/>
      <c r="AJ1189" s="286"/>
      <c r="AK1189" s="213"/>
      <c r="AL1189" s="325"/>
      <c r="AM1189" s="325"/>
      <c r="AN1189" s="325"/>
      <c r="AO1189" s="325"/>
      <c r="AP1189" s="229"/>
      <c r="AQ1189" s="589"/>
      <c r="AR1189" s="207"/>
      <c r="AS1189" s="207"/>
      <c r="AT1189" s="207"/>
      <c r="AU1189" s="207"/>
      <c r="AV1189" s="207"/>
      <c r="AW1189" s="207"/>
      <c r="AX1189" s="207"/>
      <c r="AY1189" s="207"/>
      <c r="AZ1189" s="207"/>
      <c r="BA1189" s="207"/>
      <c r="BB1189" s="207"/>
      <c r="BC1189" s="207"/>
      <c r="BD1189" s="207"/>
      <c r="BE1189" s="207"/>
      <c r="BF1189" s="207"/>
      <c r="BG1189" s="300"/>
      <c r="BH1189" s="300"/>
      <c r="BI1189" s="299"/>
      <c r="BJ1189" s="246"/>
      <c r="BK1189" s="255" t="s">
        <v>8180</v>
      </c>
      <c r="BL1189" s="213"/>
      <c r="BM1189" s="213"/>
      <c r="BN1189" s="322"/>
      <c r="BO1189" s="321"/>
      <c r="BY1189" s="254"/>
      <c r="DN1189" s="284"/>
      <c r="DO1189" s="283"/>
      <c r="DP1189" s="278"/>
      <c r="DQ1189" s="282"/>
      <c r="DR1189" s="281"/>
      <c r="DS1189" s="280"/>
      <c r="DT1189" s="279"/>
      <c r="DU1189" s="278"/>
      <c r="DV1189" s="194"/>
    </row>
    <row r="1190" spans="1:126" ht="18.75">
      <c r="A1190" s="322"/>
      <c r="B1190" s="226" t="s">
        <v>8197</v>
      </c>
      <c r="C1190" s="226" t="s">
        <v>8196</v>
      </c>
      <c r="D1190" s="225" t="s">
        <v>8195</v>
      </c>
      <c r="E1190" s="224" t="str">
        <f t="shared" si="94"/>
        <v>741234</v>
      </c>
      <c r="F1190" s="322" t="s">
        <v>6068</v>
      </c>
      <c r="G1190" s="220" t="s">
        <v>8194</v>
      </c>
      <c r="H1190" s="223" t="s">
        <v>8189</v>
      </c>
      <c r="I1190" s="223"/>
      <c r="J1190" s="225">
        <v>1</v>
      </c>
      <c r="K1190" s="329">
        <v>3500</v>
      </c>
      <c r="L1190" s="232">
        <f t="shared" si="93"/>
        <v>3850.0000000000005</v>
      </c>
      <c r="M1190" s="351" t="s">
        <v>1434</v>
      </c>
      <c r="N1190" s="229"/>
      <c r="O1190" s="229"/>
      <c r="P1190" s="245"/>
      <c r="Q1190" s="312"/>
      <c r="R1190" s="382"/>
      <c r="S1190" s="242"/>
      <c r="T1190" s="219" t="s">
        <v>8087</v>
      </c>
      <c r="U1190" s="303"/>
      <c r="V1190" s="303"/>
      <c r="W1190" s="303"/>
      <c r="X1190" s="303"/>
      <c r="Y1190" s="219"/>
      <c r="Z1190" s="303"/>
      <c r="AA1190" s="303"/>
      <c r="AB1190" s="303"/>
      <c r="AC1190" s="303"/>
      <c r="AD1190" s="325"/>
      <c r="AE1190" s="325"/>
      <c r="AF1190" s="325"/>
      <c r="AG1190" s="325"/>
      <c r="AH1190" s="325"/>
      <c r="AJ1190" s="286"/>
      <c r="AK1190" s="213"/>
      <c r="AL1190" s="325"/>
      <c r="AM1190" s="325"/>
      <c r="AN1190" s="325"/>
      <c r="AO1190" s="325"/>
      <c r="AP1190" s="229"/>
      <c r="AQ1190" s="589"/>
      <c r="AR1190" s="207"/>
      <c r="AS1190" s="207"/>
      <c r="AT1190" s="207"/>
      <c r="AU1190" s="207"/>
      <c r="AV1190" s="207"/>
      <c r="AW1190" s="207"/>
      <c r="AX1190" s="207"/>
      <c r="AY1190" s="207"/>
      <c r="AZ1190" s="207"/>
      <c r="BA1190" s="207"/>
      <c r="BB1190" s="207"/>
      <c r="BC1190" s="207"/>
      <c r="BD1190" s="207"/>
      <c r="BE1190" s="207"/>
      <c r="BF1190" s="207"/>
      <c r="BG1190" s="300"/>
      <c r="BH1190" s="300"/>
      <c r="BI1190" s="299"/>
      <c r="BJ1190" s="246"/>
      <c r="BK1190" s="255" t="s">
        <v>8180</v>
      </c>
      <c r="BL1190" s="213"/>
      <c r="BM1190" s="213"/>
      <c r="BN1190" s="322"/>
      <c r="BO1190" s="321"/>
      <c r="BY1190" s="254"/>
      <c r="DN1190" s="284"/>
      <c r="DO1190" s="283"/>
      <c r="DP1190" s="278"/>
      <c r="DQ1190" s="282"/>
      <c r="DR1190" s="281"/>
      <c r="DS1190" s="280"/>
      <c r="DT1190" s="279"/>
      <c r="DU1190" s="278"/>
      <c r="DV1190" s="194"/>
    </row>
    <row r="1191" spans="1:126" ht="18.75">
      <c r="A1191" s="322"/>
      <c r="B1191" s="226" t="s">
        <v>8193</v>
      </c>
      <c r="C1191" s="226" t="s">
        <v>8192</v>
      </c>
      <c r="D1191" s="225" t="s">
        <v>8191</v>
      </c>
      <c r="E1191" s="224" t="str">
        <f t="shared" si="94"/>
        <v>741241</v>
      </c>
      <c r="F1191" s="322" t="s">
        <v>6068</v>
      </c>
      <c r="G1191" s="220" t="s">
        <v>8190</v>
      </c>
      <c r="H1191" s="223" t="s">
        <v>8189</v>
      </c>
      <c r="I1191" s="223"/>
      <c r="J1191" s="225">
        <v>1</v>
      </c>
      <c r="K1191" s="329">
        <v>2800</v>
      </c>
      <c r="L1191" s="232">
        <f t="shared" si="93"/>
        <v>3080.0000000000005</v>
      </c>
      <c r="M1191" s="351" t="s">
        <v>1434</v>
      </c>
      <c r="N1191" s="229"/>
      <c r="O1191" s="229"/>
      <c r="P1191" s="245"/>
      <c r="Q1191" s="312"/>
      <c r="R1191" s="382"/>
      <c r="S1191" s="242"/>
      <c r="T1191" s="219" t="s">
        <v>8087</v>
      </c>
      <c r="U1191" s="303"/>
      <c r="V1191" s="303"/>
      <c r="W1191" s="303"/>
      <c r="X1191" s="303"/>
      <c r="Y1191" s="219"/>
      <c r="Z1191" s="303"/>
      <c r="AA1191" s="303"/>
      <c r="AB1191" s="303"/>
      <c r="AC1191" s="303"/>
      <c r="AD1191" s="325"/>
      <c r="AE1191" s="325"/>
      <c r="AF1191" s="325"/>
      <c r="AG1191" s="325"/>
      <c r="AH1191" s="325"/>
      <c r="AJ1191" s="286"/>
      <c r="AK1191" s="213"/>
      <c r="AL1191" s="325"/>
      <c r="AM1191" s="325"/>
      <c r="AN1191" s="325"/>
      <c r="AO1191" s="325"/>
      <c r="AP1191" s="229"/>
      <c r="AQ1191" s="589"/>
      <c r="AR1191" s="207"/>
      <c r="AS1191" s="207"/>
      <c r="AT1191" s="207"/>
      <c r="AU1191" s="207"/>
      <c r="AV1191" s="207"/>
      <c r="AW1191" s="207"/>
      <c r="AX1191" s="207"/>
      <c r="AY1191" s="207"/>
      <c r="AZ1191" s="207"/>
      <c r="BA1191" s="207"/>
      <c r="BB1191" s="207"/>
      <c r="BC1191" s="207"/>
      <c r="BD1191" s="207"/>
      <c r="BE1191" s="207"/>
      <c r="BF1191" s="207"/>
      <c r="BG1191" s="300"/>
      <c r="BH1191" s="300"/>
      <c r="BI1191" s="299"/>
      <c r="BJ1191" s="246"/>
      <c r="BK1191" s="255"/>
      <c r="BL1191" s="213"/>
      <c r="BM1191" s="213"/>
      <c r="BN1191" s="322"/>
      <c r="BO1191" s="321"/>
      <c r="BY1191" s="254"/>
      <c r="DN1191" s="284"/>
      <c r="DO1191" s="283"/>
      <c r="DP1191" s="278"/>
      <c r="DQ1191" s="282"/>
      <c r="DR1191" s="281"/>
      <c r="DS1191" s="280"/>
      <c r="DT1191" s="279"/>
      <c r="DU1191" s="278"/>
      <c r="DV1191" s="194"/>
    </row>
    <row r="1192" spans="1:126" ht="18.75">
      <c r="A1192" s="322"/>
      <c r="B1192" s="226" t="s">
        <v>8188</v>
      </c>
      <c r="C1192" s="226" t="s">
        <v>8187</v>
      </c>
      <c r="D1192" s="225" t="s">
        <v>8186</v>
      </c>
      <c r="E1192" s="224" t="str">
        <f t="shared" si="94"/>
        <v>741258</v>
      </c>
      <c r="F1192" s="322" t="s">
        <v>6068</v>
      </c>
      <c r="G1192" s="220" t="s">
        <v>8185</v>
      </c>
      <c r="H1192" s="223" t="s">
        <v>8175</v>
      </c>
      <c r="I1192" s="383"/>
      <c r="J1192" s="225">
        <v>1</v>
      </c>
      <c r="K1192" s="329">
        <v>3500</v>
      </c>
      <c r="L1192" s="232">
        <f t="shared" si="93"/>
        <v>3850.0000000000005</v>
      </c>
      <c r="M1192" s="351" t="s">
        <v>1434</v>
      </c>
      <c r="N1192" s="229"/>
      <c r="O1192" s="229"/>
      <c r="P1192" s="245"/>
      <c r="Q1192" s="312"/>
      <c r="R1192" s="382"/>
      <c r="S1192" s="242"/>
      <c r="T1192" s="219" t="s">
        <v>8087</v>
      </c>
      <c r="U1192" s="303"/>
      <c r="V1192" s="303"/>
      <c r="W1192" s="303"/>
      <c r="X1192" s="303"/>
      <c r="Y1192" s="219"/>
      <c r="Z1192" s="303"/>
      <c r="AA1192" s="303"/>
      <c r="AB1192" s="303"/>
      <c r="AC1192" s="303"/>
      <c r="AD1192" s="325"/>
      <c r="AE1192" s="325"/>
      <c r="AF1192" s="325"/>
      <c r="AG1192" s="325"/>
      <c r="AH1192" s="325"/>
      <c r="AJ1192" s="286"/>
      <c r="AK1192" s="213"/>
      <c r="AL1192" s="325"/>
      <c r="AM1192" s="325"/>
      <c r="AN1192" s="325"/>
      <c r="AO1192" s="325"/>
      <c r="AP1192" s="229"/>
      <c r="AQ1192" s="589"/>
      <c r="AR1192" s="207"/>
      <c r="AS1192" s="207"/>
      <c r="AT1192" s="207"/>
      <c r="AU1192" s="207"/>
      <c r="AV1192" s="207"/>
      <c r="AW1192" s="207"/>
      <c r="AX1192" s="207"/>
      <c r="AY1192" s="207"/>
      <c r="AZ1192" s="207"/>
      <c r="BA1192" s="207"/>
      <c r="BB1192" s="207"/>
      <c r="BC1192" s="207"/>
      <c r="BD1192" s="207"/>
      <c r="BE1192" s="207"/>
      <c r="BF1192" s="207"/>
      <c r="BG1192" s="300"/>
      <c r="BH1192" s="300"/>
      <c r="BI1192" s="299"/>
      <c r="BJ1192" s="246"/>
      <c r="BK1192" s="255" t="s">
        <v>5852</v>
      </c>
      <c r="BL1192" s="213"/>
      <c r="BM1192" s="213"/>
      <c r="BN1192" s="322"/>
      <c r="BO1192" s="321"/>
      <c r="BY1192" s="254"/>
      <c r="DN1192" s="284"/>
      <c r="DO1192" s="283"/>
      <c r="DP1192" s="278"/>
      <c r="DQ1192" s="282"/>
      <c r="DR1192" s="281"/>
      <c r="DS1192" s="280"/>
      <c r="DT1192" s="279"/>
      <c r="DU1192" s="278"/>
      <c r="DV1192" s="194"/>
    </row>
    <row r="1193" spans="1:126" ht="18.75">
      <c r="A1193" s="322"/>
      <c r="B1193" s="226" t="s">
        <v>8184</v>
      </c>
      <c r="C1193" s="226" t="s">
        <v>8183</v>
      </c>
      <c r="D1193" s="225" t="s">
        <v>8182</v>
      </c>
      <c r="E1193" s="224" t="str">
        <f t="shared" si="94"/>
        <v>741265</v>
      </c>
      <c r="F1193" s="322" t="s">
        <v>6068</v>
      </c>
      <c r="G1193" s="220" t="s">
        <v>8181</v>
      </c>
      <c r="H1193" s="223" t="s">
        <v>8175</v>
      </c>
      <c r="I1193" s="223"/>
      <c r="J1193" s="225">
        <v>1</v>
      </c>
      <c r="K1193" s="329">
        <v>3500</v>
      </c>
      <c r="L1193" s="232">
        <f t="shared" si="93"/>
        <v>3850.0000000000005</v>
      </c>
      <c r="M1193" s="351" t="s">
        <v>1434</v>
      </c>
      <c r="N1193" s="229"/>
      <c r="O1193" s="229"/>
      <c r="P1193" s="245"/>
      <c r="Q1193" s="312"/>
      <c r="R1193" s="382"/>
      <c r="S1193" s="242"/>
      <c r="T1193" s="219" t="s">
        <v>8087</v>
      </c>
      <c r="U1193" s="303"/>
      <c r="V1193" s="303"/>
      <c r="W1193" s="303"/>
      <c r="X1193" s="303"/>
      <c r="Y1193" s="219"/>
      <c r="Z1193" s="303"/>
      <c r="AA1193" s="303"/>
      <c r="AB1193" s="303"/>
      <c r="AC1193" s="303"/>
      <c r="AD1193" s="325"/>
      <c r="AE1193" s="325"/>
      <c r="AF1193" s="325"/>
      <c r="AG1193" s="325"/>
      <c r="AH1193" s="325"/>
      <c r="AJ1193" s="286"/>
      <c r="AK1193" s="213"/>
      <c r="AL1193" s="325"/>
      <c r="AM1193" s="325"/>
      <c r="AN1193" s="325"/>
      <c r="AO1193" s="325"/>
      <c r="AP1193" s="229"/>
      <c r="AQ1193" s="589"/>
      <c r="AR1193" s="207"/>
      <c r="AS1193" s="207"/>
      <c r="AT1193" s="207"/>
      <c r="AU1193" s="207"/>
      <c r="AV1193" s="207"/>
      <c r="AW1193" s="207"/>
      <c r="AX1193" s="207"/>
      <c r="AY1193" s="207"/>
      <c r="AZ1193" s="207"/>
      <c r="BA1193" s="207"/>
      <c r="BB1193" s="207"/>
      <c r="BC1193" s="207"/>
      <c r="BD1193" s="207"/>
      <c r="BE1193" s="207"/>
      <c r="BF1193" s="207"/>
      <c r="BG1193" s="300"/>
      <c r="BH1193" s="300"/>
      <c r="BI1193" s="299"/>
      <c r="BJ1193" s="246"/>
      <c r="BK1193" s="255" t="s">
        <v>8180</v>
      </c>
      <c r="BL1193" s="213"/>
      <c r="BM1193" s="213"/>
      <c r="BN1193" s="322"/>
      <c r="BO1193" s="321"/>
      <c r="BY1193" s="254"/>
      <c r="DN1193" s="284"/>
      <c r="DO1193" s="283"/>
      <c r="DP1193" s="278"/>
      <c r="DQ1193" s="282"/>
      <c r="DR1193" s="281"/>
      <c r="DS1193" s="280"/>
      <c r="DT1193" s="279"/>
      <c r="DU1193" s="278"/>
      <c r="DV1193" s="194"/>
    </row>
    <row r="1194" spans="1:126" ht="18.75">
      <c r="A1194" s="322"/>
      <c r="B1194" s="226" t="s">
        <v>8179</v>
      </c>
      <c r="C1194" s="226" t="s">
        <v>8178</v>
      </c>
      <c r="D1194" s="225" t="s">
        <v>8177</v>
      </c>
      <c r="E1194" s="224" t="str">
        <f t="shared" si="94"/>
        <v>741272</v>
      </c>
      <c r="F1194" s="322" t="s">
        <v>6174</v>
      </c>
      <c r="G1194" s="220" t="s">
        <v>8176</v>
      </c>
      <c r="H1194" s="223" t="s">
        <v>8175</v>
      </c>
      <c r="I1194" s="383"/>
      <c r="J1194" s="225">
        <v>1</v>
      </c>
      <c r="K1194" s="329">
        <v>3500</v>
      </c>
      <c r="L1194" s="232">
        <f t="shared" si="93"/>
        <v>3850.0000000000005</v>
      </c>
      <c r="M1194" s="351" t="s">
        <v>1434</v>
      </c>
      <c r="N1194" s="229"/>
      <c r="O1194" s="229"/>
      <c r="P1194" s="245"/>
      <c r="Q1194" s="312"/>
      <c r="R1194" s="382"/>
      <c r="S1194" s="242"/>
      <c r="T1194" s="219" t="s">
        <v>8087</v>
      </c>
      <c r="U1194" s="303"/>
      <c r="V1194" s="303"/>
      <c r="W1194" s="303"/>
      <c r="X1194" s="303"/>
      <c r="Y1194" s="219"/>
      <c r="Z1194" s="303"/>
      <c r="AA1194" s="303"/>
      <c r="AB1194" s="303"/>
      <c r="AC1194" s="303"/>
      <c r="AD1194" s="325"/>
      <c r="AE1194" s="325"/>
      <c r="AF1194" s="325"/>
      <c r="AG1194" s="325"/>
      <c r="AH1194" s="325"/>
      <c r="AJ1194" s="286"/>
      <c r="AK1194" s="213"/>
      <c r="AL1194" s="325"/>
      <c r="AM1194" s="325"/>
      <c r="AN1194" s="325"/>
      <c r="AO1194" s="325"/>
      <c r="AP1194" s="229"/>
      <c r="AQ1194" s="589"/>
      <c r="AR1194" s="207"/>
      <c r="AS1194" s="207"/>
      <c r="AT1194" s="207"/>
      <c r="AU1194" s="207"/>
      <c r="AV1194" s="207"/>
      <c r="AW1194" s="207"/>
      <c r="AX1194" s="207"/>
      <c r="AY1194" s="207"/>
      <c r="AZ1194" s="207"/>
      <c r="BA1194" s="207"/>
      <c r="BB1194" s="207"/>
      <c r="BC1194" s="207"/>
      <c r="BD1194" s="207"/>
      <c r="BE1194" s="207"/>
      <c r="BF1194" s="207"/>
      <c r="BG1194" s="300"/>
      <c r="BH1194" s="300"/>
      <c r="BI1194" s="299"/>
      <c r="BJ1194" s="246"/>
      <c r="BK1194" s="255" t="s">
        <v>5852</v>
      </c>
      <c r="BL1194" s="213"/>
      <c r="BM1194" s="213"/>
      <c r="BN1194" s="322"/>
      <c r="BO1194" s="321"/>
      <c r="BY1194" s="254"/>
      <c r="DN1194" s="284"/>
      <c r="DO1194" s="283"/>
      <c r="DP1194" s="278"/>
      <c r="DQ1194" s="282"/>
      <c r="DR1194" s="281"/>
      <c r="DS1194" s="280"/>
      <c r="DT1194" s="279"/>
      <c r="DU1194" s="278"/>
      <c r="DV1194" s="194"/>
    </row>
    <row r="1195" spans="1:126" ht="18.75">
      <c r="A1195" s="322"/>
      <c r="B1195" s="226" t="s">
        <v>8174</v>
      </c>
      <c r="C1195" s="226" t="s">
        <v>8173</v>
      </c>
      <c r="D1195" s="225" t="s">
        <v>8172</v>
      </c>
      <c r="E1195" s="224" t="str">
        <f t="shared" si="94"/>
        <v>741289</v>
      </c>
      <c r="F1195" s="322" t="s">
        <v>6174</v>
      </c>
      <c r="G1195" s="220" t="s">
        <v>8171</v>
      </c>
      <c r="H1195" s="223" t="s">
        <v>8162</v>
      </c>
      <c r="I1195" s="223"/>
      <c r="J1195" s="225">
        <v>1</v>
      </c>
      <c r="K1195" s="329">
        <v>4300</v>
      </c>
      <c r="L1195" s="232">
        <f t="shared" si="93"/>
        <v>4730</v>
      </c>
      <c r="M1195" s="351" t="s">
        <v>1434</v>
      </c>
      <c r="N1195" s="229"/>
      <c r="O1195" s="229"/>
      <c r="P1195" s="245"/>
      <c r="Q1195" s="312"/>
      <c r="R1195" s="382"/>
      <c r="S1195" s="242"/>
      <c r="T1195" s="219" t="s">
        <v>8087</v>
      </c>
      <c r="U1195" s="303"/>
      <c r="V1195" s="303"/>
      <c r="W1195" s="303"/>
      <c r="X1195" s="303"/>
      <c r="Y1195" s="219"/>
      <c r="Z1195" s="303"/>
      <c r="AA1195" s="303"/>
      <c r="AB1195" s="303"/>
      <c r="AC1195" s="303"/>
      <c r="AD1195" s="325"/>
      <c r="AE1195" s="325"/>
      <c r="AF1195" s="325"/>
      <c r="AG1195" s="325"/>
      <c r="AH1195" s="325"/>
      <c r="AJ1195" s="286"/>
      <c r="AK1195" s="213"/>
      <c r="AL1195" s="325"/>
      <c r="AM1195" s="325"/>
      <c r="AN1195" s="325"/>
      <c r="AO1195" s="325"/>
      <c r="AP1195" s="229"/>
      <c r="AQ1195" s="589"/>
      <c r="AR1195" s="207"/>
      <c r="AS1195" s="207"/>
      <c r="AT1195" s="207"/>
      <c r="AU1195" s="207"/>
      <c r="AV1195" s="207"/>
      <c r="AW1195" s="207"/>
      <c r="AX1195" s="207"/>
      <c r="AY1195" s="207"/>
      <c r="AZ1195" s="207"/>
      <c r="BA1195" s="207"/>
      <c r="BB1195" s="207"/>
      <c r="BC1195" s="207"/>
      <c r="BD1195" s="207"/>
      <c r="BE1195" s="207"/>
      <c r="BF1195" s="207"/>
      <c r="BG1195" s="300"/>
      <c r="BH1195" s="300"/>
      <c r="BI1195" s="299"/>
      <c r="BJ1195" s="246"/>
      <c r="BK1195" s="255"/>
      <c r="BL1195" s="213"/>
      <c r="BM1195" s="213"/>
      <c r="BN1195" s="322"/>
      <c r="BO1195" s="321"/>
      <c r="BY1195" s="254"/>
      <c r="DN1195" s="284"/>
      <c r="DO1195" s="283"/>
      <c r="DP1195" s="278"/>
      <c r="DQ1195" s="282"/>
      <c r="DR1195" s="281"/>
      <c r="DS1195" s="280"/>
      <c r="DT1195" s="279"/>
      <c r="DU1195" s="278"/>
      <c r="DV1195" s="194"/>
    </row>
    <row r="1196" spans="1:126" ht="18.75">
      <c r="A1196" s="322"/>
      <c r="B1196" s="226" t="s">
        <v>8170</v>
      </c>
      <c r="C1196" s="226" t="s">
        <v>8169</v>
      </c>
      <c r="D1196" s="225" t="s">
        <v>8168</v>
      </c>
      <c r="E1196" s="224" t="str">
        <f t="shared" si="94"/>
        <v>741296</v>
      </c>
      <c r="F1196" s="322" t="s">
        <v>6174</v>
      </c>
      <c r="G1196" s="220" t="s">
        <v>8167</v>
      </c>
      <c r="H1196" s="223" t="s">
        <v>8162</v>
      </c>
      <c r="I1196" s="617"/>
      <c r="J1196" s="225">
        <v>1</v>
      </c>
      <c r="K1196" s="329">
        <v>4300</v>
      </c>
      <c r="L1196" s="232">
        <f t="shared" si="93"/>
        <v>4730</v>
      </c>
      <c r="M1196" s="351" t="s">
        <v>1434</v>
      </c>
      <c r="N1196" s="229"/>
      <c r="O1196" s="229"/>
      <c r="P1196" s="245"/>
      <c r="Q1196" s="312"/>
      <c r="R1196" s="382"/>
      <c r="S1196" s="242"/>
      <c r="T1196" s="219" t="s">
        <v>8087</v>
      </c>
      <c r="U1196" s="303"/>
      <c r="V1196" s="303"/>
      <c r="W1196" s="303"/>
      <c r="X1196" s="303"/>
      <c r="Y1196" s="219"/>
      <c r="Z1196" s="303"/>
      <c r="AA1196" s="303"/>
      <c r="AB1196" s="303"/>
      <c r="AC1196" s="303"/>
      <c r="AD1196" s="325"/>
      <c r="AE1196" s="325"/>
      <c r="AF1196" s="325"/>
      <c r="AG1196" s="325"/>
      <c r="AH1196" s="325"/>
      <c r="AJ1196" s="286"/>
      <c r="AK1196" s="213"/>
      <c r="AL1196" s="325"/>
      <c r="AM1196" s="325"/>
      <c r="AN1196" s="325"/>
      <c r="AO1196" s="325"/>
      <c r="AP1196" s="229"/>
      <c r="AQ1196" s="589"/>
      <c r="AR1196" s="207"/>
      <c r="AS1196" s="207"/>
      <c r="AT1196" s="207"/>
      <c r="AU1196" s="207"/>
      <c r="AV1196" s="207"/>
      <c r="AW1196" s="207"/>
      <c r="AX1196" s="207"/>
      <c r="AY1196" s="207"/>
      <c r="AZ1196" s="207"/>
      <c r="BA1196" s="207"/>
      <c r="BB1196" s="207"/>
      <c r="BC1196" s="207"/>
      <c r="BD1196" s="207"/>
      <c r="BE1196" s="207"/>
      <c r="BF1196" s="207"/>
      <c r="BG1196" s="300"/>
      <c r="BH1196" s="300"/>
      <c r="BI1196" s="299"/>
      <c r="BJ1196" s="246"/>
      <c r="BK1196" s="255"/>
      <c r="BL1196" s="213"/>
      <c r="BM1196" s="213"/>
      <c r="BN1196" s="322"/>
      <c r="BO1196" s="321"/>
      <c r="BY1196" s="254"/>
      <c r="DN1196" s="284"/>
      <c r="DO1196" s="283"/>
      <c r="DP1196" s="278"/>
      <c r="DQ1196" s="282"/>
      <c r="DR1196" s="281"/>
      <c r="DS1196" s="280"/>
      <c r="DT1196" s="279"/>
      <c r="DU1196" s="278"/>
      <c r="DV1196" s="194"/>
    </row>
    <row r="1197" spans="1:126" ht="18.75">
      <c r="A1197" s="322"/>
      <c r="B1197" s="226" t="s">
        <v>8166</v>
      </c>
      <c r="C1197" s="226" t="s">
        <v>8165</v>
      </c>
      <c r="D1197" s="225" t="s">
        <v>8164</v>
      </c>
      <c r="E1197" s="224" t="str">
        <f t="shared" si="94"/>
        <v>741302</v>
      </c>
      <c r="F1197" s="322" t="s">
        <v>6174</v>
      </c>
      <c r="G1197" s="220" t="s">
        <v>8163</v>
      </c>
      <c r="H1197" s="223" t="s">
        <v>8162</v>
      </c>
      <c r="I1197" s="617"/>
      <c r="J1197" s="225">
        <v>1</v>
      </c>
      <c r="K1197" s="329">
        <v>4300</v>
      </c>
      <c r="L1197" s="232">
        <f t="shared" si="93"/>
        <v>4730</v>
      </c>
      <c r="M1197" s="351" t="s">
        <v>1434</v>
      </c>
      <c r="N1197" s="229"/>
      <c r="O1197" s="229"/>
      <c r="P1197" s="245"/>
      <c r="Q1197" s="312"/>
      <c r="R1197" s="382"/>
      <c r="S1197" s="242"/>
      <c r="T1197" s="219" t="s">
        <v>8096</v>
      </c>
      <c r="U1197" s="303"/>
      <c r="V1197" s="303"/>
      <c r="W1197" s="303"/>
      <c r="X1197" s="303"/>
      <c r="Y1197" s="219"/>
      <c r="Z1197" s="303"/>
      <c r="AA1197" s="303"/>
      <c r="AB1197" s="303"/>
      <c r="AC1197" s="303"/>
      <c r="AD1197" s="325"/>
      <c r="AE1197" s="325"/>
      <c r="AF1197" s="325"/>
      <c r="AG1197" s="325"/>
      <c r="AH1197" s="325"/>
      <c r="AJ1197" s="286"/>
      <c r="AK1197" s="213"/>
      <c r="AL1197" s="325"/>
      <c r="AM1197" s="325"/>
      <c r="AN1197" s="325"/>
      <c r="AO1197" s="325"/>
      <c r="AP1197" s="229"/>
      <c r="AQ1197" s="589"/>
      <c r="AR1197" s="207"/>
      <c r="AS1197" s="207"/>
      <c r="AT1197" s="207"/>
      <c r="AU1197" s="207"/>
      <c r="AV1197" s="207"/>
      <c r="AW1197" s="207"/>
      <c r="AX1197" s="207"/>
      <c r="AY1197" s="207"/>
      <c r="AZ1197" s="207"/>
      <c r="BA1197" s="207"/>
      <c r="BB1197" s="207"/>
      <c r="BC1197" s="207"/>
      <c r="BD1197" s="207"/>
      <c r="BE1197" s="207"/>
      <c r="BF1197" s="207"/>
      <c r="BG1197" s="300"/>
      <c r="BH1197" s="300"/>
      <c r="BI1197" s="299"/>
      <c r="BJ1197" s="246"/>
      <c r="BK1197" s="255"/>
      <c r="BL1197" s="213"/>
      <c r="BM1197" s="213"/>
      <c r="BN1197" s="322"/>
      <c r="BO1197" s="321"/>
      <c r="BY1197" s="254"/>
      <c r="DN1197" s="284"/>
      <c r="DO1197" s="283"/>
      <c r="DP1197" s="278"/>
      <c r="DQ1197" s="282"/>
      <c r="DR1197" s="281"/>
      <c r="DS1197" s="280"/>
      <c r="DT1197" s="279"/>
      <c r="DU1197" s="278"/>
      <c r="DV1197" s="194"/>
    </row>
    <row r="1198" spans="1:126" ht="18.75">
      <c r="A1198" s="322"/>
      <c r="B1198" s="226" t="s">
        <v>8161</v>
      </c>
      <c r="C1198" s="226" t="s">
        <v>8160</v>
      </c>
      <c r="D1198" s="225" t="s">
        <v>8159</v>
      </c>
      <c r="E1198" s="224" t="str">
        <f t="shared" si="94"/>
        <v>741319</v>
      </c>
      <c r="F1198" s="322" t="s">
        <v>6174</v>
      </c>
      <c r="G1198" s="220" t="s">
        <v>8158</v>
      </c>
      <c r="H1198" s="223" t="s">
        <v>8149</v>
      </c>
      <c r="I1198" s="223"/>
      <c r="J1198" s="225">
        <v>1</v>
      </c>
      <c r="K1198" s="329">
        <v>4300</v>
      </c>
      <c r="L1198" s="232">
        <f t="shared" si="93"/>
        <v>4730</v>
      </c>
      <c r="M1198" s="351" t="s">
        <v>1434</v>
      </c>
      <c r="N1198" s="229"/>
      <c r="O1198" s="229"/>
      <c r="P1198" s="245"/>
      <c r="Q1198" s="312"/>
      <c r="R1198" s="382"/>
      <c r="S1198" s="242"/>
      <c r="T1198" s="219" t="s">
        <v>8096</v>
      </c>
      <c r="U1198" s="303"/>
      <c r="V1198" s="303"/>
      <c r="W1198" s="303"/>
      <c r="X1198" s="303"/>
      <c r="Y1198" s="219"/>
      <c r="Z1198" s="303"/>
      <c r="AA1198" s="303"/>
      <c r="AB1198" s="303"/>
      <c r="AC1198" s="303"/>
      <c r="AD1198" s="325"/>
      <c r="AE1198" s="325"/>
      <c r="AF1198" s="325"/>
      <c r="AG1198" s="325"/>
      <c r="AH1198" s="325"/>
      <c r="AJ1198" s="286"/>
      <c r="AK1198" s="213"/>
      <c r="AL1198" s="325"/>
      <c r="AM1198" s="325"/>
      <c r="AN1198" s="325"/>
      <c r="AO1198" s="325"/>
      <c r="AP1198" s="229"/>
      <c r="AQ1198" s="589"/>
      <c r="AR1198" s="207"/>
      <c r="AS1198" s="207"/>
      <c r="AT1198" s="207"/>
      <c r="AU1198" s="207"/>
      <c r="AV1198" s="207"/>
      <c r="AW1198" s="207"/>
      <c r="AX1198" s="207"/>
      <c r="AY1198" s="207"/>
      <c r="AZ1198" s="207"/>
      <c r="BA1198" s="207"/>
      <c r="BB1198" s="207"/>
      <c r="BC1198" s="207"/>
      <c r="BD1198" s="207"/>
      <c r="BE1198" s="207"/>
      <c r="BF1198" s="207"/>
      <c r="BG1198" s="300"/>
      <c r="BH1198" s="300"/>
      <c r="BI1198" s="299"/>
      <c r="BJ1198" s="246"/>
      <c r="BK1198" s="255"/>
      <c r="BL1198" s="213"/>
      <c r="BM1198" s="213"/>
      <c r="BN1198" s="322"/>
      <c r="BO1198" s="321"/>
      <c r="BY1198" s="254"/>
      <c r="DN1198" s="284"/>
      <c r="DO1198" s="283"/>
      <c r="DP1198" s="278"/>
      <c r="DQ1198" s="282"/>
      <c r="DR1198" s="281"/>
      <c r="DS1198" s="280"/>
      <c r="DT1198" s="279"/>
      <c r="DU1198" s="278"/>
      <c r="DV1198" s="194"/>
    </row>
    <row r="1199" spans="1:126" ht="18.75">
      <c r="A1199" s="322"/>
      <c r="B1199" s="226" t="s">
        <v>8157</v>
      </c>
      <c r="C1199" s="226" t="s">
        <v>8156</v>
      </c>
      <c r="D1199" s="225" t="s">
        <v>8155</v>
      </c>
      <c r="E1199" s="224" t="str">
        <f t="shared" si="94"/>
        <v>741326</v>
      </c>
      <c r="F1199" s="322" t="s">
        <v>6174</v>
      </c>
      <c r="G1199" s="220" t="s">
        <v>8154</v>
      </c>
      <c r="H1199" s="223" t="s">
        <v>8149</v>
      </c>
      <c r="I1199" s="617"/>
      <c r="J1199" s="225">
        <v>1</v>
      </c>
      <c r="K1199" s="329">
        <v>4300</v>
      </c>
      <c r="L1199" s="232">
        <f t="shared" si="93"/>
        <v>4730</v>
      </c>
      <c r="M1199" s="351" t="s">
        <v>1434</v>
      </c>
      <c r="N1199" s="229"/>
      <c r="O1199" s="229"/>
      <c r="P1199" s="245"/>
      <c r="Q1199" s="312"/>
      <c r="R1199" s="382"/>
      <c r="S1199" s="242"/>
      <c r="T1199" s="219" t="s">
        <v>8096</v>
      </c>
      <c r="U1199" s="303"/>
      <c r="V1199" s="303"/>
      <c r="W1199" s="303"/>
      <c r="X1199" s="303"/>
      <c r="Y1199" s="219"/>
      <c r="Z1199" s="303"/>
      <c r="AA1199" s="303"/>
      <c r="AB1199" s="303"/>
      <c r="AC1199" s="303"/>
      <c r="AD1199" s="325"/>
      <c r="AE1199" s="325"/>
      <c r="AF1199" s="325"/>
      <c r="AG1199" s="325"/>
      <c r="AH1199" s="325"/>
      <c r="AJ1199" s="286"/>
      <c r="AK1199" s="213"/>
      <c r="AL1199" s="325"/>
      <c r="AM1199" s="325"/>
      <c r="AN1199" s="325"/>
      <c r="AO1199" s="325"/>
      <c r="AP1199" s="229"/>
      <c r="AQ1199" s="589"/>
      <c r="AR1199" s="207"/>
      <c r="AS1199" s="207"/>
      <c r="AT1199" s="207"/>
      <c r="AU1199" s="207"/>
      <c r="AV1199" s="207"/>
      <c r="AW1199" s="207"/>
      <c r="AX1199" s="207"/>
      <c r="AY1199" s="207"/>
      <c r="AZ1199" s="207"/>
      <c r="BA1199" s="207"/>
      <c r="BB1199" s="207"/>
      <c r="BC1199" s="207"/>
      <c r="BD1199" s="207"/>
      <c r="BE1199" s="207"/>
      <c r="BF1199" s="207"/>
      <c r="BG1199" s="300"/>
      <c r="BH1199" s="300"/>
      <c r="BI1199" s="299"/>
      <c r="BJ1199" s="246"/>
      <c r="BK1199" s="255"/>
      <c r="BL1199" s="213"/>
      <c r="BM1199" s="213"/>
      <c r="BN1199" s="322"/>
      <c r="BO1199" s="321"/>
      <c r="BY1199" s="254"/>
      <c r="DN1199" s="284"/>
      <c r="DO1199" s="283"/>
      <c r="DP1199" s="278"/>
      <c r="DQ1199" s="282"/>
      <c r="DR1199" s="281"/>
      <c r="DS1199" s="280"/>
      <c r="DT1199" s="279"/>
      <c r="DU1199" s="278"/>
      <c r="DV1199" s="194"/>
    </row>
    <row r="1200" spans="1:126" ht="18.75">
      <c r="A1200" s="322"/>
      <c r="B1200" s="226" t="s">
        <v>8153</v>
      </c>
      <c r="C1200" s="226" t="s">
        <v>8152</v>
      </c>
      <c r="D1200" s="225" t="s">
        <v>8151</v>
      </c>
      <c r="E1200" s="224" t="str">
        <f t="shared" si="94"/>
        <v>741333</v>
      </c>
      <c r="F1200" s="322" t="s">
        <v>4863</v>
      </c>
      <c r="G1200" s="220" t="s">
        <v>8150</v>
      </c>
      <c r="H1200" s="223" t="s">
        <v>8149</v>
      </c>
      <c r="I1200" s="617"/>
      <c r="J1200" s="225">
        <v>1</v>
      </c>
      <c r="K1200" s="329">
        <v>4300</v>
      </c>
      <c r="L1200" s="232">
        <f t="shared" si="93"/>
        <v>4730</v>
      </c>
      <c r="M1200" s="351" t="s">
        <v>1434</v>
      </c>
      <c r="N1200" s="229"/>
      <c r="O1200" s="229"/>
      <c r="P1200" s="245"/>
      <c r="Q1200" s="312"/>
      <c r="R1200" s="382"/>
      <c r="S1200" s="242"/>
      <c r="T1200" s="219" t="s">
        <v>8096</v>
      </c>
      <c r="U1200" s="303"/>
      <c r="V1200" s="303"/>
      <c r="W1200" s="303"/>
      <c r="X1200" s="303"/>
      <c r="Y1200" s="219"/>
      <c r="Z1200" s="303"/>
      <c r="AA1200" s="303"/>
      <c r="AB1200" s="303"/>
      <c r="AC1200" s="303"/>
      <c r="AD1200" s="325"/>
      <c r="AE1200" s="325"/>
      <c r="AF1200" s="325"/>
      <c r="AG1200" s="325"/>
      <c r="AH1200" s="325"/>
      <c r="AJ1200" s="286"/>
      <c r="AK1200" s="213"/>
      <c r="AL1200" s="325"/>
      <c r="AM1200" s="325"/>
      <c r="AN1200" s="325"/>
      <c r="AO1200" s="325"/>
      <c r="AP1200" s="229"/>
      <c r="AQ1200" s="589"/>
      <c r="AR1200" s="207"/>
      <c r="AS1200" s="207"/>
      <c r="AT1200" s="207"/>
      <c r="AU1200" s="207"/>
      <c r="AV1200" s="207"/>
      <c r="AW1200" s="207"/>
      <c r="AX1200" s="207"/>
      <c r="AY1200" s="207"/>
      <c r="AZ1200" s="207"/>
      <c r="BA1200" s="207"/>
      <c r="BB1200" s="207"/>
      <c r="BC1200" s="207"/>
      <c r="BD1200" s="207"/>
      <c r="BE1200" s="207"/>
      <c r="BF1200" s="207"/>
      <c r="BG1200" s="300"/>
      <c r="BH1200" s="300"/>
      <c r="BI1200" s="299"/>
      <c r="BJ1200" s="246"/>
      <c r="BK1200" s="255"/>
      <c r="BL1200" s="213"/>
      <c r="BM1200" s="213"/>
      <c r="BN1200" s="322"/>
      <c r="BO1200" s="321"/>
      <c r="BY1200" s="254"/>
      <c r="DN1200" s="284"/>
      <c r="DO1200" s="283"/>
      <c r="DP1200" s="278"/>
      <c r="DQ1200" s="282"/>
      <c r="DR1200" s="281"/>
      <c r="DS1200" s="280"/>
      <c r="DT1200" s="279"/>
      <c r="DU1200" s="278"/>
      <c r="DV1200" s="194"/>
    </row>
    <row r="1201" spans="1:126" ht="18.75">
      <c r="A1201" s="322"/>
      <c r="B1201" s="226" t="s">
        <v>8148</v>
      </c>
      <c r="C1201" s="226" t="s">
        <v>8147</v>
      </c>
      <c r="D1201" s="225" t="s">
        <v>8146</v>
      </c>
      <c r="E1201" s="224" t="str">
        <f t="shared" si="94"/>
        <v>741340</v>
      </c>
      <c r="F1201" s="322" t="s">
        <v>4863</v>
      </c>
      <c r="G1201" s="220" t="s">
        <v>8145</v>
      </c>
      <c r="H1201" s="223" t="s">
        <v>8136</v>
      </c>
      <c r="I1201" s="223"/>
      <c r="J1201" s="225">
        <v>1</v>
      </c>
      <c r="K1201" s="329">
        <v>4300</v>
      </c>
      <c r="L1201" s="232">
        <f t="shared" si="93"/>
        <v>4730</v>
      </c>
      <c r="M1201" s="351" t="s">
        <v>1434</v>
      </c>
      <c r="N1201" s="229"/>
      <c r="O1201" s="229"/>
      <c r="P1201" s="245"/>
      <c r="Q1201" s="312"/>
      <c r="R1201" s="382"/>
      <c r="S1201" s="242"/>
      <c r="T1201" s="219" t="s">
        <v>8096</v>
      </c>
      <c r="U1201" s="303"/>
      <c r="V1201" s="303"/>
      <c r="W1201" s="303"/>
      <c r="X1201" s="303"/>
      <c r="Y1201" s="219"/>
      <c r="Z1201" s="303"/>
      <c r="AA1201" s="303"/>
      <c r="AB1201" s="303"/>
      <c r="AC1201" s="303"/>
      <c r="AD1201" s="325"/>
      <c r="AE1201" s="325"/>
      <c r="AF1201" s="325"/>
      <c r="AG1201" s="325"/>
      <c r="AH1201" s="325"/>
      <c r="AJ1201" s="286"/>
      <c r="AK1201" s="213"/>
      <c r="AL1201" s="325"/>
      <c r="AM1201" s="325"/>
      <c r="AN1201" s="325"/>
      <c r="AO1201" s="325"/>
      <c r="AP1201" s="229"/>
      <c r="AQ1201" s="589"/>
      <c r="AR1201" s="207"/>
      <c r="AS1201" s="207"/>
      <c r="AT1201" s="207"/>
      <c r="AU1201" s="207"/>
      <c r="AV1201" s="207"/>
      <c r="AW1201" s="207"/>
      <c r="AX1201" s="207"/>
      <c r="AY1201" s="207"/>
      <c r="AZ1201" s="207"/>
      <c r="BA1201" s="207"/>
      <c r="BB1201" s="207"/>
      <c r="BC1201" s="207"/>
      <c r="BD1201" s="207"/>
      <c r="BE1201" s="207"/>
      <c r="BF1201" s="207"/>
      <c r="BG1201" s="300"/>
      <c r="BH1201" s="300"/>
      <c r="BI1201" s="299"/>
      <c r="BJ1201" s="246"/>
      <c r="BK1201" s="255"/>
      <c r="BL1201" s="213"/>
      <c r="BM1201" s="213"/>
      <c r="BN1201" s="322"/>
      <c r="BO1201" s="321"/>
      <c r="BY1201" s="254"/>
      <c r="DN1201" s="284"/>
      <c r="DO1201" s="283"/>
      <c r="DP1201" s="278"/>
      <c r="DQ1201" s="282"/>
      <c r="DR1201" s="281"/>
      <c r="DS1201" s="280"/>
      <c r="DT1201" s="279"/>
      <c r="DU1201" s="278"/>
      <c r="DV1201" s="194"/>
    </row>
    <row r="1202" spans="1:126" ht="18.75">
      <c r="A1202" s="322"/>
      <c r="B1202" s="226" t="s">
        <v>8144</v>
      </c>
      <c r="C1202" s="226" t="s">
        <v>8143</v>
      </c>
      <c r="D1202" s="225" t="s">
        <v>8142</v>
      </c>
      <c r="E1202" s="224" t="str">
        <f t="shared" si="94"/>
        <v>741357</v>
      </c>
      <c r="F1202" s="322" t="s">
        <v>4863</v>
      </c>
      <c r="G1202" s="220" t="s">
        <v>8141</v>
      </c>
      <c r="H1202" s="223" t="s">
        <v>8136</v>
      </c>
      <c r="I1202" s="223"/>
      <c r="J1202" s="225">
        <v>1</v>
      </c>
      <c r="K1202" s="329">
        <v>4300</v>
      </c>
      <c r="L1202" s="232">
        <f t="shared" si="93"/>
        <v>4730</v>
      </c>
      <c r="M1202" s="351" t="s">
        <v>1434</v>
      </c>
      <c r="N1202" s="229"/>
      <c r="O1202" s="229"/>
      <c r="P1202" s="245"/>
      <c r="Q1202" s="312"/>
      <c r="R1202" s="382"/>
      <c r="S1202" s="242"/>
      <c r="T1202" s="219" t="s">
        <v>8096</v>
      </c>
      <c r="U1202" s="303"/>
      <c r="V1202" s="303"/>
      <c r="W1202" s="303"/>
      <c r="X1202" s="303"/>
      <c r="Y1202" s="219"/>
      <c r="Z1202" s="303"/>
      <c r="AA1202" s="303"/>
      <c r="AB1202" s="303"/>
      <c r="AC1202" s="303"/>
      <c r="AD1202" s="325"/>
      <c r="AE1202" s="325"/>
      <c r="AF1202" s="325"/>
      <c r="AG1202" s="325"/>
      <c r="AH1202" s="325"/>
      <c r="AJ1202" s="286"/>
      <c r="AK1202" s="213"/>
      <c r="AL1202" s="325"/>
      <c r="AM1202" s="325"/>
      <c r="AN1202" s="325"/>
      <c r="AO1202" s="325"/>
      <c r="AP1202" s="229"/>
      <c r="AQ1202" s="589"/>
      <c r="AR1202" s="207"/>
      <c r="AS1202" s="207"/>
      <c r="AT1202" s="207"/>
      <c r="AU1202" s="207"/>
      <c r="AV1202" s="207"/>
      <c r="AW1202" s="207"/>
      <c r="AX1202" s="207"/>
      <c r="AY1202" s="207"/>
      <c r="AZ1202" s="207"/>
      <c r="BA1202" s="207"/>
      <c r="BB1202" s="207"/>
      <c r="BC1202" s="207"/>
      <c r="BD1202" s="207"/>
      <c r="BE1202" s="207"/>
      <c r="BF1202" s="207"/>
      <c r="BG1202" s="300"/>
      <c r="BH1202" s="300"/>
      <c r="BI1202" s="299"/>
      <c r="BJ1202" s="246"/>
      <c r="BK1202" s="255"/>
      <c r="BL1202" s="213"/>
      <c r="BM1202" s="213"/>
      <c r="BN1202" s="322"/>
      <c r="BO1202" s="321"/>
      <c r="BY1202" s="254"/>
      <c r="DN1202" s="284"/>
      <c r="DO1202" s="283"/>
      <c r="DP1202" s="278"/>
      <c r="DQ1202" s="282"/>
      <c r="DR1202" s="281"/>
      <c r="DS1202" s="280"/>
      <c r="DT1202" s="279"/>
      <c r="DU1202" s="278"/>
      <c r="DV1202" s="194"/>
    </row>
    <row r="1203" spans="1:126" ht="18.75">
      <c r="A1203" s="322"/>
      <c r="B1203" s="226" t="s">
        <v>8140</v>
      </c>
      <c r="C1203" s="226" t="s">
        <v>8139</v>
      </c>
      <c r="D1203" s="225" t="s">
        <v>8138</v>
      </c>
      <c r="E1203" s="224" t="str">
        <f t="shared" si="94"/>
        <v>741364</v>
      </c>
      <c r="F1203" s="322" t="s">
        <v>4863</v>
      </c>
      <c r="G1203" s="220" t="s">
        <v>8137</v>
      </c>
      <c r="H1203" s="223" t="s">
        <v>8136</v>
      </c>
      <c r="I1203" s="223"/>
      <c r="J1203" s="225">
        <v>1</v>
      </c>
      <c r="K1203" s="329">
        <v>4300</v>
      </c>
      <c r="L1203" s="232">
        <f t="shared" si="93"/>
        <v>4730</v>
      </c>
      <c r="M1203" s="379" t="s">
        <v>1434</v>
      </c>
      <c r="N1203" s="229"/>
      <c r="O1203" s="229"/>
      <c r="P1203" s="245"/>
      <c r="Q1203" s="312"/>
      <c r="R1203" s="382"/>
      <c r="S1203" s="242"/>
      <c r="T1203" s="219" t="s">
        <v>8096</v>
      </c>
      <c r="U1203" s="303"/>
      <c r="V1203" s="303"/>
      <c r="W1203" s="303"/>
      <c r="X1203" s="303"/>
      <c r="Y1203" s="219"/>
      <c r="Z1203" s="303"/>
      <c r="AA1203" s="303"/>
      <c r="AB1203" s="303"/>
      <c r="AC1203" s="303"/>
      <c r="AD1203" s="325"/>
      <c r="AE1203" s="325"/>
      <c r="AF1203" s="325"/>
      <c r="AG1203" s="325"/>
      <c r="AH1203" s="325"/>
      <c r="AJ1203" s="286"/>
      <c r="AK1203" s="213"/>
      <c r="AL1203" s="325"/>
      <c r="AM1203" s="325"/>
      <c r="AN1203" s="325"/>
      <c r="AO1203" s="325"/>
      <c r="AP1203" s="229"/>
      <c r="AQ1203" s="589"/>
      <c r="AR1203" s="207"/>
      <c r="AS1203" s="207"/>
      <c r="AT1203" s="207"/>
      <c r="AU1203" s="207"/>
      <c r="AV1203" s="207"/>
      <c r="AW1203" s="207"/>
      <c r="AX1203" s="207"/>
      <c r="AY1203" s="207"/>
      <c r="AZ1203" s="207"/>
      <c r="BA1203" s="207"/>
      <c r="BB1203" s="207"/>
      <c r="BC1203" s="207"/>
      <c r="BD1203" s="207"/>
      <c r="BE1203" s="207"/>
      <c r="BF1203" s="207"/>
      <c r="BG1203" s="300"/>
      <c r="BH1203" s="300"/>
      <c r="BI1203" s="299"/>
      <c r="BJ1203" s="246"/>
      <c r="BK1203" s="255"/>
      <c r="BL1203" s="213"/>
      <c r="BM1203" s="213"/>
      <c r="BN1203" s="322"/>
      <c r="BO1203" s="321"/>
      <c r="BY1203" s="254"/>
      <c r="DN1203" s="284"/>
      <c r="DO1203" s="283"/>
      <c r="DP1203" s="278"/>
      <c r="DQ1203" s="282"/>
      <c r="DR1203" s="281"/>
      <c r="DS1203" s="280"/>
      <c r="DT1203" s="279"/>
      <c r="DU1203" s="278"/>
      <c r="DV1203" s="194"/>
    </row>
    <row r="1204" spans="1:126" ht="18.75">
      <c r="A1204" s="322"/>
      <c r="B1204" s="226" t="s">
        <v>8135</v>
      </c>
      <c r="C1204" s="226" t="s">
        <v>8134</v>
      </c>
      <c r="D1204" s="225" t="s">
        <v>8133</v>
      </c>
      <c r="E1204" s="224" t="str">
        <f t="shared" si="94"/>
        <v>741371</v>
      </c>
      <c r="F1204" s="322" t="s">
        <v>4863</v>
      </c>
      <c r="G1204" s="220" t="s">
        <v>8132</v>
      </c>
      <c r="H1204" s="223" t="s">
        <v>8123</v>
      </c>
      <c r="I1204" s="223"/>
      <c r="J1204" s="225">
        <v>1</v>
      </c>
      <c r="K1204" s="329">
        <v>4800</v>
      </c>
      <c r="L1204" s="232">
        <f t="shared" si="93"/>
        <v>5280</v>
      </c>
      <c r="M1204" s="379" t="s">
        <v>1434</v>
      </c>
      <c r="N1204" s="229"/>
      <c r="O1204" s="229"/>
      <c r="P1204" s="245"/>
      <c r="Q1204" s="312"/>
      <c r="R1204" s="382"/>
      <c r="S1204" s="242"/>
      <c r="T1204" s="219" t="s">
        <v>8096</v>
      </c>
      <c r="U1204" s="303"/>
      <c r="V1204" s="303"/>
      <c r="W1204" s="303"/>
      <c r="X1204" s="303"/>
      <c r="Y1204" s="219"/>
      <c r="Z1204" s="303"/>
      <c r="AA1204" s="303"/>
      <c r="AB1204" s="303"/>
      <c r="AC1204" s="303"/>
      <c r="AD1204" s="325"/>
      <c r="AE1204" s="325"/>
      <c r="AF1204" s="325"/>
      <c r="AG1204" s="325"/>
      <c r="AH1204" s="325"/>
      <c r="AJ1204" s="286"/>
      <c r="AK1204" s="213"/>
      <c r="AL1204" s="325"/>
      <c r="AM1204" s="325"/>
      <c r="AN1204" s="325"/>
      <c r="AO1204" s="325"/>
      <c r="AP1204" s="229"/>
      <c r="AQ1204" s="589"/>
      <c r="AR1204" s="207"/>
      <c r="AS1204" s="207"/>
      <c r="AT1204" s="207"/>
      <c r="AU1204" s="207"/>
      <c r="AV1204" s="207"/>
      <c r="AW1204" s="207"/>
      <c r="AX1204" s="207"/>
      <c r="AY1204" s="207"/>
      <c r="AZ1204" s="207"/>
      <c r="BA1204" s="207"/>
      <c r="BB1204" s="207"/>
      <c r="BC1204" s="207"/>
      <c r="BD1204" s="207"/>
      <c r="BE1204" s="207"/>
      <c r="BF1204" s="207"/>
      <c r="BG1204" s="300"/>
      <c r="BH1204" s="300"/>
      <c r="BI1204" s="299"/>
      <c r="BJ1204" s="246"/>
      <c r="BK1204" s="255"/>
      <c r="BL1204" s="213"/>
      <c r="BM1204" s="213"/>
      <c r="BN1204" s="322"/>
      <c r="BO1204" s="321"/>
      <c r="BY1204" s="254"/>
      <c r="DN1204" s="284"/>
      <c r="DO1204" s="283"/>
      <c r="DP1204" s="278"/>
      <c r="DQ1204" s="282"/>
      <c r="DR1204" s="281"/>
      <c r="DS1204" s="280"/>
      <c r="DT1204" s="279"/>
      <c r="DU1204" s="278"/>
      <c r="DV1204" s="194"/>
    </row>
    <row r="1205" spans="1:126" ht="18.75">
      <c r="A1205" s="322"/>
      <c r="B1205" s="226" t="s">
        <v>8131</v>
      </c>
      <c r="C1205" s="226" t="s">
        <v>8130</v>
      </c>
      <c r="D1205" s="225" t="s">
        <v>8129</v>
      </c>
      <c r="E1205" s="224" t="str">
        <f t="shared" si="94"/>
        <v>741388</v>
      </c>
      <c r="F1205" s="322" t="s">
        <v>4863</v>
      </c>
      <c r="G1205" s="220" t="s">
        <v>8128</v>
      </c>
      <c r="H1205" s="223" t="s">
        <v>8123</v>
      </c>
      <c r="I1205" s="617"/>
      <c r="J1205" s="225">
        <v>1</v>
      </c>
      <c r="K1205" s="329">
        <v>4800</v>
      </c>
      <c r="L1205" s="232">
        <f t="shared" si="93"/>
        <v>5280</v>
      </c>
      <c r="M1205" s="379" t="s">
        <v>1434</v>
      </c>
      <c r="N1205" s="229"/>
      <c r="O1205" s="229"/>
      <c r="P1205" s="245"/>
      <c r="Q1205" s="312"/>
      <c r="R1205" s="382"/>
      <c r="S1205" s="242"/>
      <c r="T1205" s="219" t="s">
        <v>8096</v>
      </c>
      <c r="U1205" s="303"/>
      <c r="V1205" s="303"/>
      <c r="W1205" s="303"/>
      <c r="X1205" s="303"/>
      <c r="Y1205" s="219"/>
      <c r="Z1205" s="303"/>
      <c r="AA1205" s="303"/>
      <c r="AB1205" s="303"/>
      <c r="AC1205" s="303"/>
      <c r="AD1205" s="325"/>
      <c r="AE1205" s="325"/>
      <c r="AF1205" s="325"/>
      <c r="AG1205" s="325"/>
      <c r="AH1205" s="325"/>
      <c r="AJ1205" s="286"/>
      <c r="AK1205" s="213"/>
      <c r="AL1205" s="325"/>
      <c r="AM1205" s="325"/>
      <c r="AN1205" s="325"/>
      <c r="AO1205" s="325"/>
      <c r="AP1205" s="229"/>
      <c r="AQ1205" s="589"/>
      <c r="AR1205" s="207"/>
      <c r="AS1205" s="207"/>
      <c r="AT1205" s="207"/>
      <c r="AU1205" s="207"/>
      <c r="AV1205" s="207"/>
      <c r="AW1205" s="207"/>
      <c r="AX1205" s="207"/>
      <c r="AY1205" s="207"/>
      <c r="AZ1205" s="207"/>
      <c r="BA1205" s="207"/>
      <c r="BB1205" s="207"/>
      <c r="BC1205" s="207"/>
      <c r="BD1205" s="207"/>
      <c r="BE1205" s="207"/>
      <c r="BF1205" s="207"/>
      <c r="BG1205" s="300"/>
      <c r="BH1205" s="300"/>
      <c r="BI1205" s="299"/>
      <c r="BJ1205" s="246"/>
      <c r="BK1205" s="255"/>
      <c r="BL1205" s="213"/>
      <c r="BM1205" s="213"/>
      <c r="BN1205" s="322"/>
      <c r="BO1205" s="321"/>
      <c r="BY1205" s="254"/>
      <c r="DN1205" s="284"/>
      <c r="DO1205" s="283"/>
      <c r="DP1205" s="278"/>
      <c r="DQ1205" s="282"/>
      <c r="DR1205" s="281"/>
      <c r="DS1205" s="280"/>
      <c r="DT1205" s="279"/>
      <c r="DU1205" s="278"/>
      <c r="DV1205" s="194"/>
    </row>
    <row r="1206" spans="1:126" ht="18.75">
      <c r="A1206" s="322"/>
      <c r="B1206" s="226" t="s">
        <v>8127</v>
      </c>
      <c r="C1206" s="226" t="s">
        <v>8126</v>
      </c>
      <c r="D1206" s="225" t="s">
        <v>8125</v>
      </c>
      <c r="E1206" s="224" t="str">
        <f t="shared" si="94"/>
        <v>741395</v>
      </c>
      <c r="F1206" s="322" t="s">
        <v>4863</v>
      </c>
      <c r="G1206" s="220" t="s">
        <v>8124</v>
      </c>
      <c r="H1206" s="223" t="s">
        <v>8123</v>
      </c>
      <c r="I1206" s="617"/>
      <c r="J1206" s="225">
        <v>1</v>
      </c>
      <c r="K1206" s="329">
        <v>4800</v>
      </c>
      <c r="L1206" s="232">
        <f t="shared" si="93"/>
        <v>5280</v>
      </c>
      <c r="M1206" s="351" t="s">
        <v>1434</v>
      </c>
      <c r="N1206" s="229"/>
      <c r="O1206" s="229"/>
      <c r="P1206" s="245"/>
      <c r="Q1206" s="312"/>
      <c r="R1206" s="382"/>
      <c r="S1206" s="242"/>
      <c r="T1206" s="219" t="s">
        <v>8096</v>
      </c>
      <c r="U1206" s="303"/>
      <c r="V1206" s="303"/>
      <c r="W1206" s="303"/>
      <c r="X1206" s="303"/>
      <c r="Y1206" s="219"/>
      <c r="Z1206" s="303"/>
      <c r="AA1206" s="303"/>
      <c r="AB1206" s="303"/>
      <c r="AC1206" s="303"/>
      <c r="AD1206" s="325"/>
      <c r="AE1206" s="325"/>
      <c r="AF1206" s="325"/>
      <c r="AG1206" s="325"/>
      <c r="AH1206" s="325"/>
      <c r="AJ1206" s="286"/>
      <c r="AK1206" s="213"/>
      <c r="AL1206" s="325"/>
      <c r="AM1206" s="325"/>
      <c r="AN1206" s="325"/>
      <c r="AO1206" s="325"/>
      <c r="AP1206" s="229"/>
      <c r="AQ1206" s="589"/>
      <c r="AR1206" s="207"/>
      <c r="AS1206" s="207"/>
      <c r="AT1206" s="207"/>
      <c r="AU1206" s="207"/>
      <c r="AV1206" s="207"/>
      <c r="AW1206" s="207"/>
      <c r="AX1206" s="207"/>
      <c r="AY1206" s="207"/>
      <c r="AZ1206" s="207"/>
      <c r="BA1206" s="207"/>
      <c r="BB1206" s="207"/>
      <c r="BC1206" s="207"/>
      <c r="BD1206" s="207"/>
      <c r="BE1206" s="207"/>
      <c r="BF1206" s="207"/>
      <c r="BG1206" s="300"/>
      <c r="BH1206" s="300"/>
      <c r="BI1206" s="299"/>
      <c r="BJ1206" s="246"/>
      <c r="BK1206" s="255"/>
      <c r="BL1206" s="213"/>
      <c r="BM1206" s="213"/>
      <c r="BN1206" s="322"/>
      <c r="BO1206" s="321"/>
      <c r="BY1206" s="254"/>
      <c r="DN1206" s="284"/>
      <c r="DO1206" s="283"/>
      <c r="DP1206" s="278"/>
      <c r="DQ1206" s="282"/>
      <c r="DR1206" s="281"/>
      <c r="DS1206" s="280"/>
      <c r="DT1206" s="279"/>
      <c r="DU1206" s="278"/>
      <c r="DV1206" s="194"/>
    </row>
    <row r="1207" spans="1:126" ht="18.75">
      <c r="A1207" s="322"/>
      <c r="B1207" s="226" t="s">
        <v>8122</v>
      </c>
      <c r="C1207" s="226" t="s">
        <v>8121</v>
      </c>
      <c r="D1207" s="225" t="s">
        <v>8120</v>
      </c>
      <c r="E1207" s="224" t="str">
        <f t="shared" si="94"/>
        <v>741401</v>
      </c>
      <c r="F1207" s="322" t="s">
        <v>4863</v>
      </c>
      <c r="G1207" s="220" t="s">
        <v>8119</v>
      </c>
      <c r="H1207" s="223" t="s">
        <v>8110</v>
      </c>
      <c r="I1207" s="617"/>
      <c r="J1207" s="225">
        <v>1</v>
      </c>
      <c r="K1207" s="329">
        <v>4800</v>
      </c>
      <c r="L1207" s="232">
        <f t="shared" si="93"/>
        <v>5280</v>
      </c>
      <c r="M1207" s="351" t="s">
        <v>1434</v>
      </c>
      <c r="N1207" s="229"/>
      <c r="O1207" s="229"/>
      <c r="P1207" s="245"/>
      <c r="Q1207" s="312"/>
      <c r="R1207" s="382"/>
      <c r="S1207" s="242"/>
      <c r="T1207" s="219" t="s">
        <v>8096</v>
      </c>
      <c r="U1207" s="303"/>
      <c r="V1207" s="303"/>
      <c r="W1207" s="303"/>
      <c r="X1207" s="303"/>
      <c r="Y1207" s="219"/>
      <c r="Z1207" s="303"/>
      <c r="AA1207" s="303"/>
      <c r="AB1207" s="303"/>
      <c r="AC1207" s="303"/>
      <c r="AD1207" s="325"/>
      <c r="AE1207" s="325"/>
      <c r="AF1207" s="325"/>
      <c r="AG1207" s="325"/>
      <c r="AH1207" s="325"/>
      <c r="AJ1207" s="286"/>
      <c r="AK1207" s="213"/>
      <c r="AL1207" s="325"/>
      <c r="AM1207" s="325"/>
      <c r="AN1207" s="325"/>
      <c r="AO1207" s="325"/>
      <c r="AP1207" s="229"/>
      <c r="AQ1207" s="589"/>
      <c r="AR1207" s="207"/>
      <c r="AS1207" s="207"/>
      <c r="AT1207" s="207"/>
      <c r="AU1207" s="207"/>
      <c r="AV1207" s="207"/>
      <c r="AW1207" s="207"/>
      <c r="AX1207" s="207"/>
      <c r="AY1207" s="207"/>
      <c r="AZ1207" s="207"/>
      <c r="BA1207" s="207"/>
      <c r="BB1207" s="207"/>
      <c r="BC1207" s="207"/>
      <c r="BD1207" s="207"/>
      <c r="BE1207" s="207"/>
      <c r="BF1207" s="207"/>
      <c r="BG1207" s="300"/>
      <c r="BH1207" s="300"/>
      <c r="BI1207" s="299"/>
      <c r="BJ1207" s="246"/>
      <c r="BK1207" s="255"/>
      <c r="BL1207" s="213"/>
      <c r="BM1207" s="213"/>
      <c r="BN1207" s="322"/>
      <c r="BO1207" s="321"/>
      <c r="BY1207" s="254"/>
      <c r="DN1207" s="284"/>
      <c r="DO1207" s="283"/>
      <c r="DP1207" s="278"/>
      <c r="DQ1207" s="282"/>
      <c r="DR1207" s="281"/>
      <c r="DS1207" s="280"/>
      <c r="DT1207" s="279"/>
      <c r="DU1207" s="278"/>
      <c r="DV1207" s="194"/>
    </row>
    <row r="1208" spans="1:126" ht="18.75">
      <c r="A1208" s="322"/>
      <c r="B1208" s="226" t="s">
        <v>8118</v>
      </c>
      <c r="C1208" s="226" t="s">
        <v>8117</v>
      </c>
      <c r="D1208" s="225" t="s">
        <v>8116</v>
      </c>
      <c r="E1208" s="224" t="str">
        <f t="shared" si="94"/>
        <v>741418</v>
      </c>
      <c r="F1208" s="322" t="s">
        <v>4863</v>
      </c>
      <c r="G1208" s="220" t="s">
        <v>8115</v>
      </c>
      <c r="H1208" s="223" t="s">
        <v>8110</v>
      </c>
      <c r="I1208" s="223"/>
      <c r="J1208" s="225">
        <v>1</v>
      </c>
      <c r="K1208" s="329">
        <v>4800</v>
      </c>
      <c r="L1208" s="232">
        <f t="shared" si="93"/>
        <v>5280</v>
      </c>
      <c r="M1208" s="351" t="s">
        <v>1434</v>
      </c>
      <c r="N1208" s="229"/>
      <c r="O1208" s="229"/>
      <c r="P1208" s="245"/>
      <c r="Q1208" s="312"/>
      <c r="R1208" s="382"/>
      <c r="S1208" s="242"/>
      <c r="T1208" s="219" t="s">
        <v>8096</v>
      </c>
      <c r="U1208" s="303"/>
      <c r="V1208" s="303"/>
      <c r="W1208" s="303"/>
      <c r="X1208" s="303"/>
      <c r="Y1208" s="219"/>
      <c r="Z1208" s="303"/>
      <c r="AA1208" s="303"/>
      <c r="AB1208" s="303"/>
      <c r="AC1208" s="303"/>
      <c r="AD1208" s="325"/>
      <c r="AE1208" s="325"/>
      <c r="AF1208" s="325"/>
      <c r="AG1208" s="325"/>
      <c r="AH1208" s="325"/>
      <c r="AJ1208" s="286"/>
      <c r="AK1208" s="213"/>
      <c r="AL1208" s="325"/>
      <c r="AM1208" s="325"/>
      <c r="AN1208" s="325"/>
      <c r="AO1208" s="325"/>
      <c r="AP1208" s="229"/>
      <c r="AQ1208" s="589"/>
      <c r="AR1208" s="207"/>
      <c r="AS1208" s="207"/>
      <c r="AT1208" s="207"/>
      <c r="AU1208" s="207"/>
      <c r="AV1208" s="207"/>
      <c r="AW1208" s="207"/>
      <c r="AX1208" s="207"/>
      <c r="AY1208" s="207"/>
      <c r="AZ1208" s="207"/>
      <c r="BA1208" s="207"/>
      <c r="BB1208" s="207"/>
      <c r="BC1208" s="207"/>
      <c r="BD1208" s="207"/>
      <c r="BE1208" s="207"/>
      <c r="BF1208" s="207"/>
      <c r="BG1208" s="300"/>
      <c r="BH1208" s="300"/>
      <c r="BI1208" s="299"/>
      <c r="BJ1208" s="246"/>
      <c r="BK1208" s="255"/>
      <c r="BL1208" s="213"/>
      <c r="BM1208" s="213"/>
      <c r="BN1208" s="322"/>
      <c r="BO1208" s="321"/>
      <c r="BY1208" s="254"/>
      <c r="DN1208" s="284"/>
      <c r="DO1208" s="283"/>
      <c r="DP1208" s="278"/>
      <c r="DQ1208" s="282"/>
      <c r="DR1208" s="281"/>
      <c r="DS1208" s="280"/>
      <c r="DT1208" s="279"/>
      <c r="DU1208" s="278"/>
      <c r="DV1208" s="194"/>
    </row>
    <row r="1209" spans="1:126" ht="18.75">
      <c r="A1209" s="322"/>
      <c r="B1209" s="226" t="s">
        <v>8114</v>
      </c>
      <c r="C1209" s="226" t="s">
        <v>8113</v>
      </c>
      <c r="D1209" s="225" t="s">
        <v>8112</v>
      </c>
      <c r="E1209" s="224" t="str">
        <f t="shared" si="94"/>
        <v>741425</v>
      </c>
      <c r="F1209" s="322" t="s">
        <v>4863</v>
      </c>
      <c r="G1209" s="220" t="s">
        <v>8111</v>
      </c>
      <c r="H1209" s="223" t="s">
        <v>8110</v>
      </c>
      <c r="I1209" s="223"/>
      <c r="J1209" s="225">
        <v>1</v>
      </c>
      <c r="K1209" s="329">
        <v>4800</v>
      </c>
      <c r="L1209" s="232">
        <f t="shared" si="93"/>
        <v>5280</v>
      </c>
      <c r="M1209" s="351" t="s">
        <v>1434</v>
      </c>
      <c r="N1209" s="229"/>
      <c r="O1209" s="229"/>
      <c r="P1209" s="245"/>
      <c r="Q1209" s="312"/>
      <c r="R1209" s="382"/>
      <c r="S1209" s="242"/>
      <c r="T1209" s="219" t="s">
        <v>8096</v>
      </c>
      <c r="U1209" s="303"/>
      <c r="V1209" s="303"/>
      <c r="W1209" s="303"/>
      <c r="X1209" s="303"/>
      <c r="Y1209" s="219"/>
      <c r="Z1209" s="303"/>
      <c r="AA1209" s="303"/>
      <c r="AB1209" s="303"/>
      <c r="AC1209" s="303"/>
      <c r="AD1209" s="325"/>
      <c r="AE1209" s="325"/>
      <c r="AF1209" s="325"/>
      <c r="AG1209" s="325"/>
      <c r="AH1209" s="325"/>
      <c r="AJ1209" s="286"/>
      <c r="AK1209" s="213"/>
      <c r="AL1209" s="325"/>
      <c r="AM1209" s="325"/>
      <c r="AN1209" s="325"/>
      <c r="AO1209" s="325"/>
      <c r="AP1209" s="229"/>
      <c r="AQ1209" s="589"/>
      <c r="AR1209" s="207"/>
      <c r="AS1209" s="207"/>
      <c r="AT1209" s="207"/>
      <c r="AU1209" s="207"/>
      <c r="AV1209" s="207"/>
      <c r="AW1209" s="207"/>
      <c r="AX1209" s="207"/>
      <c r="AY1209" s="207"/>
      <c r="AZ1209" s="207"/>
      <c r="BA1209" s="207"/>
      <c r="BB1209" s="207"/>
      <c r="BC1209" s="207"/>
      <c r="BD1209" s="207"/>
      <c r="BE1209" s="207"/>
      <c r="BF1209" s="207"/>
      <c r="BG1209" s="300"/>
      <c r="BH1209" s="300"/>
      <c r="BI1209" s="299"/>
      <c r="BJ1209" s="246"/>
      <c r="BK1209" s="255"/>
      <c r="BL1209" s="213"/>
      <c r="BM1209" s="213"/>
      <c r="BN1209" s="322"/>
      <c r="BO1209" s="321"/>
      <c r="BY1209" s="254"/>
      <c r="DN1209" s="284"/>
      <c r="DO1209" s="283"/>
      <c r="DP1209" s="278"/>
      <c r="DQ1209" s="282"/>
      <c r="DR1209" s="281"/>
      <c r="DS1209" s="280"/>
      <c r="DT1209" s="279"/>
      <c r="DU1209" s="278"/>
      <c r="DV1209" s="194"/>
    </row>
    <row r="1210" spans="1:126" ht="18.75">
      <c r="A1210" s="322"/>
      <c r="B1210" s="226" t="s">
        <v>8109</v>
      </c>
      <c r="C1210" s="226" t="s">
        <v>8108</v>
      </c>
      <c r="D1210" s="225" t="s">
        <v>8107</v>
      </c>
      <c r="E1210" s="224" t="str">
        <f t="shared" si="94"/>
        <v>741432</v>
      </c>
      <c r="F1210" s="322" t="s">
        <v>4863</v>
      </c>
      <c r="G1210" s="220" t="s">
        <v>8106</v>
      </c>
      <c r="H1210" s="223" t="s">
        <v>8097</v>
      </c>
      <c r="I1210" s="223"/>
      <c r="J1210" s="225">
        <v>1</v>
      </c>
      <c r="K1210" s="329">
        <v>4800</v>
      </c>
      <c r="L1210" s="232">
        <f t="shared" si="93"/>
        <v>5280</v>
      </c>
      <c r="M1210" s="351" t="s">
        <v>1434</v>
      </c>
      <c r="N1210" s="229"/>
      <c r="O1210" s="229"/>
      <c r="P1210" s="245"/>
      <c r="Q1210" s="312"/>
      <c r="R1210" s="382"/>
      <c r="S1210" s="242"/>
      <c r="T1210" s="219" t="s">
        <v>8096</v>
      </c>
      <c r="U1210" s="303"/>
      <c r="V1210" s="303"/>
      <c r="W1210" s="303"/>
      <c r="X1210" s="303"/>
      <c r="Y1210" s="219"/>
      <c r="Z1210" s="303"/>
      <c r="AA1210" s="303"/>
      <c r="AB1210" s="303"/>
      <c r="AC1210" s="303"/>
      <c r="AD1210" s="325"/>
      <c r="AE1210" s="325"/>
      <c r="AF1210" s="325"/>
      <c r="AG1210" s="325"/>
      <c r="AH1210" s="325"/>
      <c r="AJ1210" s="286"/>
      <c r="AK1210" s="213"/>
      <c r="AL1210" s="325"/>
      <c r="AM1210" s="325"/>
      <c r="AN1210" s="325"/>
      <c r="AO1210" s="325"/>
      <c r="AP1210" s="229"/>
      <c r="AQ1210" s="589"/>
      <c r="AR1210" s="207"/>
      <c r="AS1210" s="207"/>
      <c r="AT1210" s="207"/>
      <c r="AU1210" s="207"/>
      <c r="AV1210" s="207"/>
      <c r="AW1210" s="207"/>
      <c r="AX1210" s="207"/>
      <c r="AY1210" s="207"/>
      <c r="AZ1210" s="207"/>
      <c r="BA1210" s="207"/>
      <c r="BB1210" s="207"/>
      <c r="BC1210" s="207"/>
      <c r="BD1210" s="207"/>
      <c r="BE1210" s="207"/>
      <c r="BF1210" s="207"/>
      <c r="BG1210" s="300"/>
      <c r="BH1210" s="300"/>
      <c r="BI1210" s="299"/>
      <c r="BJ1210" s="246"/>
      <c r="BK1210" s="255"/>
      <c r="BL1210" s="213"/>
      <c r="BM1210" s="213"/>
      <c r="BN1210" s="322"/>
      <c r="BO1210" s="321"/>
      <c r="BY1210" s="254"/>
      <c r="DN1210" s="284"/>
      <c r="DO1210" s="283"/>
      <c r="DP1210" s="278"/>
      <c r="DQ1210" s="282"/>
      <c r="DR1210" s="281"/>
      <c r="DS1210" s="280"/>
      <c r="DT1210" s="279"/>
      <c r="DU1210" s="278"/>
      <c r="DV1210" s="194"/>
    </row>
    <row r="1211" spans="1:126" ht="18.75">
      <c r="A1211" s="322"/>
      <c r="B1211" s="226" t="s">
        <v>8105</v>
      </c>
      <c r="C1211" s="226" t="s">
        <v>8104</v>
      </c>
      <c r="D1211" s="225" t="s">
        <v>8103</v>
      </c>
      <c r="E1211" s="224" t="str">
        <f t="shared" si="94"/>
        <v>741449</v>
      </c>
      <c r="F1211" s="322" t="s">
        <v>4863</v>
      </c>
      <c r="G1211" s="220" t="s">
        <v>8102</v>
      </c>
      <c r="H1211" s="223" t="s">
        <v>8097</v>
      </c>
      <c r="I1211" s="223"/>
      <c r="J1211" s="225">
        <v>1</v>
      </c>
      <c r="K1211" s="329">
        <v>4800</v>
      </c>
      <c r="L1211" s="232">
        <f t="shared" si="93"/>
        <v>5280</v>
      </c>
      <c r="M1211" s="351" t="s">
        <v>1434</v>
      </c>
      <c r="N1211" s="229"/>
      <c r="O1211" s="229"/>
      <c r="P1211" s="245"/>
      <c r="Q1211" s="312"/>
      <c r="R1211" s="382"/>
      <c r="S1211" s="242"/>
      <c r="T1211" s="219" t="s">
        <v>8096</v>
      </c>
      <c r="U1211" s="303"/>
      <c r="V1211" s="303"/>
      <c r="W1211" s="303"/>
      <c r="X1211" s="303"/>
      <c r="Y1211" s="219"/>
      <c r="Z1211" s="303"/>
      <c r="AA1211" s="303"/>
      <c r="AB1211" s="303"/>
      <c r="AC1211" s="303"/>
      <c r="AD1211" s="325"/>
      <c r="AE1211" s="325"/>
      <c r="AF1211" s="325"/>
      <c r="AG1211" s="325"/>
      <c r="AH1211" s="325"/>
      <c r="AJ1211" s="286"/>
      <c r="AK1211" s="213"/>
      <c r="AL1211" s="325"/>
      <c r="AM1211" s="325"/>
      <c r="AN1211" s="325"/>
      <c r="AO1211" s="325"/>
      <c r="AP1211" s="229"/>
      <c r="AQ1211" s="589"/>
      <c r="AR1211" s="207"/>
      <c r="AS1211" s="207"/>
      <c r="AT1211" s="207"/>
      <c r="AU1211" s="207"/>
      <c r="AV1211" s="207"/>
      <c r="AW1211" s="207"/>
      <c r="AX1211" s="207"/>
      <c r="AY1211" s="207"/>
      <c r="AZ1211" s="207"/>
      <c r="BA1211" s="207"/>
      <c r="BB1211" s="207"/>
      <c r="BC1211" s="207"/>
      <c r="BD1211" s="207"/>
      <c r="BE1211" s="207"/>
      <c r="BF1211" s="207"/>
      <c r="BG1211" s="300"/>
      <c r="BH1211" s="300"/>
      <c r="BI1211" s="299"/>
      <c r="BJ1211" s="246"/>
      <c r="BK1211" s="255"/>
      <c r="BL1211" s="213"/>
      <c r="BM1211" s="213"/>
      <c r="BN1211" s="322"/>
      <c r="BO1211" s="321"/>
      <c r="BY1211" s="254"/>
      <c r="DN1211" s="284"/>
      <c r="DO1211" s="283"/>
      <c r="DP1211" s="278"/>
      <c r="DQ1211" s="282"/>
      <c r="DR1211" s="281"/>
      <c r="DS1211" s="280"/>
      <c r="DT1211" s="279"/>
      <c r="DU1211" s="278"/>
      <c r="DV1211" s="194"/>
    </row>
    <row r="1212" spans="1:126" ht="18.75">
      <c r="A1212" s="322"/>
      <c r="B1212" s="226" t="s">
        <v>8101</v>
      </c>
      <c r="C1212" s="226" t="s">
        <v>8100</v>
      </c>
      <c r="D1212" s="225" t="s">
        <v>8099</v>
      </c>
      <c r="E1212" s="224" t="str">
        <f t="shared" si="94"/>
        <v>741456</v>
      </c>
      <c r="F1212" s="322" t="s">
        <v>4863</v>
      </c>
      <c r="G1212" s="220" t="s">
        <v>8098</v>
      </c>
      <c r="H1212" s="223" t="s">
        <v>8097</v>
      </c>
      <c r="I1212" s="223"/>
      <c r="J1212" s="225">
        <v>1</v>
      </c>
      <c r="K1212" s="329">
        <v>4800</v>
      </c>
      <c r="L1212" s="232">
        <f t="shared" si="93"/>
        <v>5280</v>
      </c>
      <c r="M1212" s="351" t="s">
        <v>1434</v>
      </c>
      <c r="N1212" s="229"/>
      <c r="O1212" s="229"/>
      <c r="P1212" s="245"/>
      <c r="Q1212" s="312"/>
      <c r="R1212" s="382"/>
      <c r="S1212" s="242"/>
      <c r="T1212" s="219" t="s">
        <v>8096</v>
      </c>
      <c r="U1212" s="303"/>
      <c r="V1212" s="303"/>
      <c r="W1212" s="303"/>
      <c r="X1212" s="303"/>
      <c r="Y1212" s="219"/>
      <c r="Z1212" s="303"/>
      <c r="AA1212" s="303"/>
      <c r="AB1212" s="303"/>
      <c r="AC1212" s="303"/>
      <c r="AD1212" s="325"/>
      <c r="AE1212" s="325"/>
      <c r="AF1212" s="325"/>
      <c r="AG1212" s="325"/>
      <c r="AH1212" s="325"/>
      <c r="AJ1212" s="286"/>
      <c r="AK1212" s="213"/>
      <c r="AL1212" s="325"/>
      <c r="AM1212" s="325"/>
      <c r="AN1212" s="325"/>
      <c r="AO1212" s="325"/>
      <c r="AP1212" s="229"/>
      <c r="AQ1212" s="589"/>
      <c r="AR1212" s="207"/>
      <c r="AS1212" s="207"/>
      <c r="AT1212" s="207"/>
      <c r="AU1212" s="207"/>
      <c r="AV1212" s="207"/>
      <c r="AW1212" s="207"/>
      <c r="AX1212" s="207"/>
      <c r="AY1212" s="207"/>
      <c r="AZ1212" s="207"/>
      <c r="BA1212" s="207"/>
      <c r="BB1212" s="207"/>
      <c r="BC1212" s="207"/>
      <c r="BD1212" s="207"/>
      <c r="BE1212" s="207"/>
      <c r="BF1212" s="207"/>
      <c r="BG1212" s="300"/>
      <c r="BH1212" s="300"/>
      <c r="BI1212" s="299"/>
      <c r="BJ1212" s="246"/>
      <c r="BK1212" s="255"/>
      <c r="BL1212" s="213"/>
      <c r="BM1212" s="213"/>
      <c r="BN1212" s="322"/>
      <c r="BO1212" s="321"/>
      <c r="BY1212" s="254"/>
      <c r="DN1212" s="284"/>
      <c r="DO1212" s="283"/>
      <c r="DP1212" s="278"/>
      <c r="DQ1212" s="282"/>
      <c r="DR1212" s="281"/>
      <c r="DS1212" s="280"/>
      <c r="DT1212" s="279"/>
      <c r="DU1212" s="278"/>
      <c r="DV1212" s="194"/>
    </row>
    <row r="1213" spans="1:126" ht="18.75">
      <c r="A1213" s="322"/>
      <c r="B1213" s="226" t="s">
        <v>8095</v>
      </c>
      <c r="C1213" s="226" t="s">
        <v>8094</v>
      </c>
      <c r="D1213" s="225" t="s">
        <v>8093</v>
      </c>
      <c r="E1213" s="224" t="str">
        <f t="shared" si="94"/>
        <v>741463</v>
      </c>
      <c r="F1213" s="322" t="s">
        <v>4863</v>
      </c>
      <c r="G1213" s="220" t="s">
        <v>8092</v>
      </c>
      <c r="H1213" s="223" t="s">
        <v>8082</v>
      </c>
      <c r="I1213" s="223"/>
      <c r="J1213" s="225">
        <v>1</v>
      </c>
      <c r="K1213" s="329">
        <v>4300</v>
      </c>
      <c r="L1213" s="232">
        <f t="shared" si="93"/>
        <v>4730</v>
      </c>
      <c r="M1213" s="351" t="s">
        <v>1434</v>
      </c>
      <c r="N1213" s="229"/>
      <c r="O1213" s="229"/>
      <c r="P1213" s="245"/>
      <c r="Q1213" s="312"/>
      <c r="R1213" s="382"/>
      <c r="S1213" s="242"/>
      <c r="T1213" s="219" t="s">
        <v>8087</v>
      </c>
      <c r="U1213" s="303"/>
      <c r="V1213" s="303"/>
      <c r="W1213" s="303"/>
      <c r="X1213" s="303"/>
      <c r="Y1213" s="219"/>
      <c r="Z1213" s="303"/>
      <c r="AA1213" s="303"/>
      <c r="AB1213" s="303"/>
      <c r="AC1213" s="303"/>
      <c r="AD1213" s="325"/>
      <c r="AE1213" s="325"/>
      <c r="AF1213" s="325"/>
      <c r="AG1213" s="325"/>
      <c r="AH1213" s="325"/>
      <c r="AJ1213" s="286"/>
      <c r="AK1213" s="213"/>
      <c r="AL1213" s="325"/>
      <c r="AM1213" s="325"/>
      <c r="AN1213" s="325"/>
      <c r="AO1213" s="325"/>
      <c r="AP1213" s="229"/>
      <c r="AQ1213" s="589"/>
      <c r="AR1213" s="207"/>
      <c r="AS1213" s="207"/>
      <c r="AT1213" s="207"/>
      <c r="AU1213" s="207"/>
      <c r="AV1213" s="207"/>
      <c r="AW1213" s="207"/>
      <c r="AX1213" s="207"/>
      <c r="AY1213" s="207"/>
      <c r="AZ1213" s="207"/>
      <c r="BA1213" s="207"/>
      <c r="BB1213" s="207"/>
      <c r="BC1213" s="207"/>
      <c r="BD1213" s="207"/>
      <c r="BE1213" s="207"/>
      <c r="BF1213" s="207"/>
      <c r="BG1213" s="300"/>
      <c r="BH1213" s="300"/>
      <c r="BI1213" s="299"/>
      <c r="BJ1213" s="246"/>
      <c r="BK1213" s="255"/>
      <c r="BL1213" s="213"/>
      <c r="BM1213" s="213"/>
      <c r="BN1213" s="322"/>
      <c r="BO1213" s="321"/>
      <c r="BY1213" s="254"/>
      <c r="DN1213" s="284"/>
      <c r="DO1213" s="283"/>
      <c r="DP1213" s="278"/>
      <c r="DQ1213" s="282"/>
      <c r="DR1213" s="281"/>
      <c r="DS1213" s="280"/>
      <c r="DT1213" s="279"/>
      <c r="DU1213" s="278"/>
      <c r="DV1213" s="194"/>
    </row>
    <row r="1214" spans="1:126" ht="18.75">
      <c r="A1214" s="322"/>
      <c r="B1214" s="226" t="s">
        <v>8091</v>
      </c>
      <c r="C1214" s="226" t="s">
        <v>8090</v>
      </c>
      <c r="D1214" s="225" t="s">
        <v>8089</v>
      </c>
      <c r="E1214" s="224" t="str">
        <f t="shared" si="94"/>
        <v>741470</v>
      </c>
      <c r="F1214" s="322" t="s">
        <v>4863</v>
      </c>
      <c r="G1214" s="220" t="s">
        <v>8088</v>
      </c>
      <c r="H1214" s="223" t="s">
        <v>8082</v>
      </c>
      <c r="I1214" s="223"/>
      <c r="J1214" s="225">
        <v>1</v>
      </c>
      <c r="K1214" s="329">
        <v>4300</v>
      </c>
      <c r="L1214" s="232">
        <f t="shared" si="93"/>
        <v>4730</v>
      </c>
      <c r="M1214" s="351" t="s">
        <v>1434</v>
      </c>
      <c r="N1214" s="229"/>
      <c r="O1214" s="229"/>
      <c r="P1214" s="245"/>
      <c r="Q1214" s="312"/>
      <c r="R1214" s="382"/>
      <c r="S1214" s="242"/>
      <c r="T1214" s="219" t="s">
        <v>8087</v>
      </c>
      <c r="U1214" s="303"/>
      <c r="V1214" s="303"/>
      <c r="W1214" s="303"/>
      <c r="X1214" s="303"/>
      <c r="Y1214" s="219"/>
      <c r="Z1214" s="303"/>
      <c r="AA1214" s="303"/>
      <c r="AB1214" s="303"/>
      <c r="AC1214" s="303"/>
      <c r="AD1214" s="325"/>
      <c r="AE1214" s="325"/>
      <c r="AF1214" s="325"/>
      <c r="AG1214" s="325"/>
      <c r="AH1214" s="325"/>
      <c r="AJ1214" s="286"/>
      <c r="AK1214" s="213"/>
      <c r="AL1214" s="325"/>
      <c r="AM1214" s="325"/>
      <c r="AN1214" s="325"/>
      <c r="AO1214" s="325"/>
      <c r="AP1214" s="229"/>
      <c r="AQ1214" s="589"/>
      <c r="AR1214" s="207"/>
      <c r="AS1214" s="207"/>
      <c r="AT1214" s="207"/>
      <c r="AU1214" s="207"/>
      <c r="AV1214" s="207"/>
      <c r="AW1214" s="207"/>
      <c r="AX1214" s="207"/>
      <c r="AY1214" s="207"/>
      <c r="AZ1214" s="207"/>
      <c r="BA1214" s="207"/>
      <c r="BB1214" s="207"/>
      <c r="BC1214" s="207"/>
      <c r="BD1214" s="207"/>
      <c r="BE1214" s="207"/>
      <c r="BF1214" s="207"/>
      <c r="BG1214" s="300"/>
      <c r="BH1214" s="300"/>
      <c r="BI1214" s="299"/>
      <c r="BJ1214" s="246"/>
      <c r="BK1214" s="255"/>
      <c r="BL1214" s="213"/>
      <c r="BM1214" s="213"/>
      <c r="BN1214" s="322"/>
      <c r="BO1214" s="321"/>
      <c r="BY1214" s="254"/>
      <c r="DN1214" s="284"/>
      <c r="DO1214" s="283"/>
      <c r="DP1214" s="278"/>
      <c r="DQ1214" s="282"/>
      <c r="DR1214" s="281"/>
      <c r="DS1214" s="280"/>
      <c r="DT1214" s="279"/>
      <c r="DU1214" s="278"/>
      <c r="DV1214" s="194"/>
    </row>
    <row r="1215" spans="1:126" ht="18.75">
      <c r="A1215" s="322"/>
      <c r="B1215" s="226" t="s">
        <v>8086</v>
      </c>
      <c r="C1215" s="226" t="s">
        <v>8085</v>
      </c>
      <c r="D1215" s="225" t="s">
        <v>8084</v>
      </c>
      <c r="E1215" s="224" t="str">
        <f t="shared" si="94"/>
        <v>741487</v>
      </c>
      <c r="F1215" s="322" t="s">
        <v>4863</v>
      </c>
      <c r="G1215" s="220" t="s">
        <v>8083</v>
      </c>
      <c r="H1215" s="223" t="s">
        <v>8082</v>
      </c>
      <c r="I1215" s="223"/>
      <c r="J1215" s="225">
        <v>1</v>
      </c>
      <c r="K1215" s="329">
        <v>4300</v>
      </c>
      <c r="L1215" s="232">
        <f t="shared" si="93"/>
        <v>4730</v>
      </c>
      <c r="M1215" s="351" t="s">
        <v>1434</v>
      </c>
      <c r="N1215" s="229"/>
      <c r="O1215" s="229"/>
      <c r="P1215" s="245"/>
      <c r="Q1215" s="312"/>
      <c r="R1215" s="382"/>
      <c r="S1215" s="242"/>
      <c r="T1215" s="219"/>
      <c r="U1215" s="303"/>
      <c r="V1215" s="303"/>
      <c r="W1215" s="303"/>
      <c r="X1215" s="303"/>
      <c r="Y1215" s="219"/>
      <c r="Z1215" s="303"/>
      <c r="AA1215" s="303"/>
      <c r="AB1215" s="303"/>
      <c r="AC1215" s="303"/>
      <c r="AD1215" s="325"/>
      <c r="AE1215" s="325"/>
      <c r="AF1215" s="325"/>
      <c r="AG1215" s="325"/>
      <c r="AH1215" s="325"/>
      <c r="AJ1215" s="286"/>
      <c r="AK1215" s="213"/>
      <c r="AL1215" s="325"/>
      <c r="AM1215" s="325"/>
      <c r="AN1215" s="325"/>
      <c r="AO1215" s="325"/>
      <c r="AP1215" s="229"/>
      <c r="AQ1215" s="589"/>
      <c r="AR1215" s="207"/>
      <c r="AS1215" s="207"/>
      <c r="AT1215" s="207"/>
      <c r="AU1215" s="207"/>
      <c r="AV1215" s="207"/>
      <c r="AW1215" s="207"/>
      <c r="AX1215" s="207"/>
      <c r="AY1215" s="207"/>
      <c r="AZ1215" s="207"/>
      <c r="BA1215" s="207"/>
      <c r="BB1215" s="207"/>
      <c r="BC1215" s="207"/>
      <c r="BD1215" s="207"/>
      <c r="BE1215" s="207"/>
      <c r="BF1215" s="207"/>
      <c r="BG1215" s="300"/>
      <c r="BH1215" s="300"/>
      <c r="BI1215" s="299"/>
      <c r="BJ1215" s="246"/>
      <c r="BK1215" s="255"/>
      <c r="BL1215" s="213"/>
      <c r="BM1215" s="213"/>
      <c r="BN1215" s="322"/>
      <c r="BO1215" s="321"/>
      <c r="BY1215" s="254"/>
      <c r="DN1215" s="284"/>
      <c r="DO1215" s="283"/>
      <c r="DP1215" s="278"/>
      <c r="DQ1215" s="282"/>
      <c r="DR1215" s="281"/>
      <c r="DS1215" s="280"/>
      <c r="DT1215" s="279"/>
      <c r="DU1215" s="278"/>
      <c r="DV1215" s="194"/>
    </row>
    <row r="1216" spans="1:126" ht="18.75">
      <c r="A1216" s="322"/>
      <c r="B1216" s="226" t="s">
        <v>8081</v>
      </c>
      <c r="C1216" s="226" t="s">
        <v>8080</v>
      </c>
      <c r="D1216" s="225" t="s">
        <v>8079</v>
      </c>
      <c r="E1216" s="224" t="str">
        <f t="shared" si="94"/>
        <v>741494</v>
      </c>
      <c r="F1216" s="322" t="s">
        <v>4863</v>
      </c>
      <c r="G1216" s="220" t="s">
        <v>8078</v>
      </c>
      <c r="H1216" s="223" t="s">
        <v>8069</v>
      </c>
      <c r="I1216" s="223"/>
      <c r="J1216" s="225">
        <v>1</v>
      </c>
      <c r="K1216" s="329">
        <v>4800</v>
      </c>
      <c r="L1216" s="232">
        <f t="shared" si="93"/>
        <v>5280</v>
      </c>
      <c r="M1216" s="351" t="s">
        <v>1434</v>
      </c>
      <c r="N1216" s="229"/>
      <c r="O1216" s="229"/>
      <c r="P1216" s="245"/>
      <c r="Q1216" s="312"/>
      <c r="R1216" s="382"/>
      <c r="S1216" s="242"/>
      <c r="T1216" s="219"/>
      <c r="U1216" s="303"/>
      <c r="V1216" s="303"/>
      <c r="W1216" s="303"/>
      <c r="X1216" s="303"/>
      <c r="Y1216" s="219"/>
      <c r="Z1216" s="303"/>
      <c r="AA1216" s="303"/>
      <c r="AB1216" s="303"/>
      <c r="AC1216" s="303"/>
      <c r="AD1216" s="325"/>
      <c r="AE1216" s="325"/>
      <c r="AF1216" s="325"/>
      <c r="AG1216" s="325"/>
      <c r="AH1216" s="325"/>
      <c r="AJ1216" s="286"/>
      <c r="AK1216" s="213"/>
      <c r="AL1216" s="325"/>
      <c r="AM1216" s="325"/>
      <c r="AN1216" s="325"/>
      <c r="AO1216" s="325"/>
      <c r="AP1216" s="229"/>
      <c r="AQ1216" s="589"/>
      <c r="AR1216" s="207"/>
      <c r="AS1216" s="207"/>
      <c r="AT1216" s="207"/>
      <c r="AU1216" s="207"/>
      <c r="AV1216" s="207"/>
      <c r="AW1216" s="207"/>
      <c r="AX1216" s="207"/>
      <c r="AY1216" s="207"/>
      <c r="AZ1216" s="207"/>
      <c r="BA1216" s="207"/>
      <c r="BB1216" s="207"/>
      <c r="BC1216" s="207"/>
      <c r="BD1216" s="207"/>
      <c r="BE1216" s="207"/>
      <c r="BF1216" s="207"/>
      <c r="BG1216" s="300"/>
      <c r="BH1216" s="300"/>
      <c r="BI1216" s="299"/>
      <c r="BJ1216" s="246"/>
      <c r="BK1216" s="255"/>
      <c r="BL1216" s="213"/>
      <c r="BM1216" s="213"/>
      <c r="BN1216" s="322"/>
      <c r="BO1216" s="321"/>
      <c r="BY1216" s="254"/>
      <c r="DN1216" s="284"/>
      <c r="DO1216" s="283"/>
      <c r="DP1216" s="278"/>
      <c r="DQ1216" s="282"/>
      <c r="DR1216" s="281"/>
      <c r="DS1216" s="280"/>
      <c r="DT1216" s="279"/>
      <c r="DU1216" s="278"/>
      <c r="DV1216" s="194"/>
    </row>
    <row r="1217" spans="1:127" ht="18.75">
      <c r="A1217" s="322"/>
      <c r="B1217" s="226" t="s">
        <v>8077</v>
      </c>
      <c r="C1217" s="226" t="s">
        <v>8076</v>
      </c>
      <c r="D1217" s="225" t="s">
        <v>8075</v>
      </c>
      <c r="E1217" s="224" t="str">
        <f t="shared" si="94"/>
        <v>741500</v>
      </c>
      <c r="F1217" s="322" t="s">
        <v>4863</v>
      </c>
      <c r="G1217" s="220" t="s">
        <v>8074</v>
      </c>
      <c r="H1217" s="223" t="s">
        <v>8069</v>
      </c>
      <c r="I1217" s="223"/>
      <c r="J1217" s="225">
        <v>1</v>
      </c>
      <c r="K1217" s="329">
        <v>4800</v>
      </c>
      <c r="L1217" s="232">
        <f t="shared" si="93"/>
        <v>5280</v>
      </c>
      <c r="M1217" s="351" t="s">
        <v>1434</v>
      </c>
      <c r="N1217" s="229"/>
      <c r="O1217" s="229"/>
      <c r="P1217" s="245"/>
      <c r="Q1217" s="312"/>
      <c r="R1217" s="382"/>
      <c r="S1217" s="242"/>
      <c r="T1217" s="219"/>
      <c r="U1217" s="303"/>
      <c r="V1217" s="303"/>
      <c r="W1217" s="303"/>
      <c r="X1217" s="303"/>
      <c r="Y1217" s="219"/>
      <c r="Z1217" s="303"/>
      <c r="AA1217" s="303"/>
      <c r="AB1217" s="303"/>
      <c r="AC1217" s="303"/>
      <c r="AD1217" s="325"/>
      <c r="AE1217" s="325"/>
      <c r="AF1217" s="325"/>
      <c r="AG1217" s="325"/>
      <c r="AH1217" s="325"/>
      <c r="AJ1217" s="286"/>
      <c r="AK1217" s="213"/>
      <c r="AL1217" s="325"/>
      <c r="AM1217" s="325"/>
      <c r="AN1217" s="325"/>
      <c r="AO1217" s="325"/>
      <c r="AP1217" s="229"/>
      <c r="AQ1217" s="589"/>
      <c r="AR1217" s="207"/>
      <c r="AS1217" s="207"/>
      <c r="AT1217" s="207"/>
      <c r="AU1217" s="207"/>
      <c r="AV1217" s="207"/>
      <c r="AW1217" s="207"/>
      <c r="AX1217" s="207"/>
      <c r="AY1217" s="207"/>
      <c r="AZ1217" s="207"/>
      <c r="BA1217" s="207"/>
      <c r="BB1217" s="207"/>
      <c r="BC1217" s="207"/>
      <c r="BD1217" s="207"/>
      <c r="BE1217" s="207"/>
      <c r="BF1217" s="207"/>
      <c r="BG1217" s="300"/>
      <c r="BH1217" s="300"/>
      <c r="BI1217" s="299"/>
      <c r="BJ1217" s="246"/>
      <c r="BK1217" s="255"/>
      <c r="BL1217" s="213"/>
      <c r="BM1217" s="213"/>
      <c r="BN1217" s="322"/>
      <c r="BO1217" s="321"/>
      <c r="BY1217" s="254"/>
      <c r="DN1217" s="284"/>
      <c r="DO1217" s="283"/>
      <c r="DP1217" s="278"/>
      <c r="DQ1217" s="282"/>
      <c r="DR1217" s="281"/>
      <c r="DS1217" s="280"/>
      <c r="DT1217" s="279"/>
      <c r="DU1217" s="278"/>
      <c r="DV1217" s="194"/>
    </row>
    <row r="1218" spans="1:127" ht="18.75">
      <c r="A1218" s="322"/>
      <c r="B1218" s="226" t="s">
        <v>8073</v>
      </c>
      <c r="C1218" s="226" t="s">
        <v>8072</v>
      </c>
      <c r="D1218" s="225" t="s">
        <v>8071</v>
      </c>
      <c r="E1218" s="224" t="str">
        <f t="shared" si="94"/>
        <v>741517</v>
      </c>
      <c r="F1218" s="322" t="s">
        <v>4863</v>
      </c>
      <c r="G1218" s="220" t="s">
        <v>8070</v>
      </c>
      <c r="H1218" s="223" t="s">
        <v>8069</v>
      </c>
      <c r="I1218" s="617"/>
      <c r="J1218" s="225">
        <v>1</v>
      </c>
      <c r="K1218" s="329">
        <v>4800</v>
      </c>
      <c r="L1218" s="232">
        <f t="shared" si="93"/>
        <v>5280</v>
      </c>
      <c r="M1218" s="351" t="s">
        <v>1434</v>
      </c>
      <c r="N1218" s="229"/>
      <c r="O1218" s="229"/>
      <c r="P1218" s="245"/>
      <c r="Q1218" s="312"/>
      <c r="R1218" s="382"/>
      <c r="S1218" s="242"/>
      <c r="T1218" s="219"/>
      <c r="U1218" s="303"/>
      <c r="V1218" s="303"/>
      <c r="W1218" s="303"/>
      <c r="X1218" s="303"/>
      <c r="Y1218" s="219"/>
      <c r="Z1218" s="303"/>
      <c r="AA1218" s="303"/>
      <c r="AB1218" s="303"/>
      <c r="AC1218" s="303"/>
      <c r="AD1218" s="325"/>
      <c r="AE1218" s="325"/>
      <c r="AF1218" s="325"/>
      <c r="AG1218" s="325"/>
      <c r="AH1218" s="325"/>
      <c r="AJ1218" s="286"/>
      <c r="AK1218" s="213"/>
      <c r="AL1218" s="325"/>
      <c r="AM1218" s="325"/>
      <c r="AN1218" s="325"/>
      <c r="AO1218" s="325"/>
      <c r="AP1218" s="229"/>
      <c r="AQ1218" s="589"/>
      <c r="AR1218" s="207"/>
      <c r="AS1218" s="207"/>
      <c r="AT1218" s="207"/>
      <c r="AU1218" s="207"/>
      <c r="AV1218" s="207"/>
      <c r="AW1218" s="207"/>
      <c r="AX1218" s="207"/>
      <c r="AY1218" s="207"/>
      <c r="AZ1218" s="207"/>
      <c r="BA1218" s="207"/>
      <c r="BB1218" s="207"/>
      <c r="BC1218" s="207"/>
      <c r="BD1218" s="207"/>
      <c r="BE1218" s="207"/>
      <c r="BF1218" s="207"/>
      <c r="BG1218" s="300"/>
      <c r="BH1218" s="300"/>
      <c r="BI1218" s="299"/>
      <c r="BJ1218" s="246"/>
      <c r="BK1218" s="255"/>
      <c r="BL1218" s="213"/>
      <c r="BM1218" s="213"/>
      <c r="BN1218" s="322"/>
      <c r="BO1218" s="321"/>
      <c r="BY1218" s="254"/>
      <c r="DN1218" s="284"/>
      <c r="DO1218" s="283"/>
      <c r="DP1218" s="278"/>
      <c r="DQ1218" s="282"/>
      <c r="DR1218" s="281"/>
      <c r="DS1218" s="280"/>
      <c r="DT1218" s="279"/>
      <c r="DU1218" s="278"/>
      <c r="DV1218" s="194"/>
    </row>
    <row r="1219" spans="1:127" ht="19.5">
      <c r="A1219" s="322"/>
      <c r="B1219" s="226" t="s">
        <v>8068</v>
      </c>
      <c r="C1219" s="226" t="s">
        <v>8067</v>
      </c>
      <c r="D1219" s="225" t="s">
        <v>8066</v>
      </c>
      <c r="E1219" s="224" t="str">
        <f t="shared" si="94"/>
        <v>741524</v>
      </c>
      <c r="F1219" s="322" t="s">
        <v>4863</v>
      </c>
      <c r="G1219" s="220" t="s">
        <v>8065</v>
      </c>
      <c r="H1219" s="223" t="s">
        <v>8064</v>
      </c>
      <c r="I1219" s="223"/>
      <c r="J1219" s="225">
        <v>1</v>
      </c>
      <c r="K1219" s="329">
        <v>3100</v>
      </c>
      <c r="L1219" s="232">
        <f t="shared" si="93"/>
        <v>3410.0000000000005</v>
      </c>
      <c r="M1219" s="351" t="s">
        <v>1434</v>
      </c>
      <c r="N1219" s="229"/>
      <c r="O1219" s="229"/>
      <c r="P1219" s="245"/>
      <c r="Q1219" s="312"/>
      <c r="R1219" s="382"/>
      <c r="S1219" s="242"/>
      <c r="T1219" s="219" t="s">
        <v>8063</v>
      </c>
      <c r="U1219" s="303"/>
      <c r="V1219" s="303"/>
      <c r="W1219" s="303"/>
      <c r="X1219" s="303"/>
      <c r="Y1219" s="219"/>
      <c r="Z1219" s="303"/>
      <c r="AA1219" s="303"/>
      <c r="AB1219" s="303"/>
      <c r="AC1219" s="303"/>
      <c r="AD1219" s="325"/>
      <c r="AE1219" s="325"/>
      <c r="AF1219" s="325"/>
      <c r="AG1219" s="325"/>
      <c r="AH1219" s="325"/>
      <c r="AJ1219" s="286"/>
      <c r="AK1219" s="213"/>
      <c r="AL1219" s="325"/>
      <c r="AM1219" s="325"/>
      <c r="AN1219" s="325"/>
      <c r="AO1219" s="325"/>
      <c r="AP1219" s="229"/>
      <c r="AQ1219" s="589"/>
      <c r="AR1219" s="207"/>
      <c r="AS1219" s="207"/>
      <c r="AT1219" s="207"/>
      <c r="AU1219" s="207"/>
      <c r="AV1219" s="207"/>
      <c r="AW1219" s="207"/>
      <c r="AX1219" s="207"/>
      <c r="AY1219" s="207"/>
      <c r="AZ1219" s="207"/>
      <c r="BA1219" s="207"/>
      <c r="BB1219" s="207"/>
      <c r="BC1219" s="207"/>
      <c r="BD1219" s="207"/>
      <c r="BE1219" s="207"/>
      <c r="BF1219" s="207"/>
      <c r="BG1219" s="300"/>
      <c r="BH1219" s="300"/>
      <c r="BI1219" s="299"/>
      <c r="BJ1219" s="246"/>
      <c r="BK1219" s="255"/>
      <c r="BL1219" s="213"/>
      <c r="BM1219" s="213"/>
      <c r="BN1219" s="322"/>
      <c r="BO1219" s="321"/>
      <c r="BY1219" s="254"/>
      <c r="DN1219" s="284"/>
      <c r="DO1219" s="283"/>
      <c r="DP1219" s="278"/>
      <c r="DQ1219" s="282"/>
      <c r="DR1219" s="281"/>
      <c r="DS1219" s="280"/>
      <c r="DT1219" s="279"/>
      <c r="DU1219" s="278"/>
      <c r="DV1219" s="194"/>
    </row>
    <row r="1220" spans="1:127" ht="19.5">
      <c r="A1220" s="322"/>
      <c r="B1220" s="226" t="s">
        <v>8062</v>
      </c>
      <c r="C1220" s="226" t="s">
        <v>8061</v>
      </c>
      <c r="D1220" s="225" t="s">
        <v>8060</v>
      </c>
      <c r="E1220" s="224" t="str">
        <f t="shared" si="94"/>
        <v>741531</v>
      </c>
      <c r="F1220" s="322" t="s">
        <v>4863</v>
      </c>
      <c r="G1220" s="220" t="s">
        <v>8059</v>
      </c>
      <c r="H1220" s="223" t="s">
        <v>8058</v>
      </c>
      <c r="I1220" s="223"/>
      <c r="J1220" s="225">
        <v>1</v>
      </c>
      <c r="K1220" s="329">
        <v>2600</v>
      </c>
      <c r="L1220" s="232">
        <f t="shared" si="93"/>
        <v>2860.0000000000005</v>
      </c>
      <c r="M1220" s="351" t="s">
        <v>1434</v>
      </c>
      <c r="N1220" s="229"/>
      <c r="O1220" s="229"/>
      <c r="P1220" s="245"/>
      <c r="Q1220" s="312"/>
      <c r="R1220" s="382"/>
      <c r="S1220" s="242"/>
      <c r="T1220" s="219" t="s">
        <v>5717</v>
      </c>
      <c r="U1220" s="303"/>
      <c r="V1220" s="303"/>
      <c r="W1220" s="303"/>
      <c r="X1220" s="303"/>
      <c r="Y1220" s="219"/>
      <c r="Z1220" s="303"/>
      <c r="AA1220" s="303"/>
      <c r="AB1220" s="303"/>
      <c r="AC1220" s="303"/>
      <c r="AD1220" s="325"/>
      <c r="AE1220" s="325"/>
      <c r="AF1220" s="325"/>
      <c r="AG1220" s="325"/>
      <c r="AH1220" s="325"/>
      <c r="AJ1220" s="286"/>
      <c r="AK1220" s="213"/>
      <c r="AL1220" s="325"/>
      <c r="AM1220" s="325"/>
      <c r="AN1220" s="325"/>
      <c r="AO1220" s="325"/>
      <c r="AP1220" s="229"/>
      <c r="AQ1220" s="589"/>
      <c r="AR1220" s="207"/>
      <c r="AS1220" s="207"/>
      <c r="AT1220" s="207"/>
      <c r="AU1220" s="207"/>
      <c r="AV1220" s="207"/>
      <c r="AW1220" s="207"/>
      <c r="AX1220" s="207"/>
      <c r="AY1220" s="207"/>
      <c r="AZ1220" s="207"/>
      <c r="BA1220" s="207"/>
      <c r="BB1220" s="207"/>
      <c r="BC1220" s="207"/>
      <c r="BD1220" s="207"/>
      <c r="BE1220" s="207"/>
      <c r="BF1220" s="207"/>
      <c r="BG1220" s="300"/>
      <c r="BH1220" s="300"/>
      <c r="BI1220" s="299"/>
      <c r="BJ1220" s="246"/>
      <c r="BK1220" s="255"/>
      <c r="BL1220" s="213"/>
      <c r="BM1220" s="213"/>
      <c r="BN1220" s="322"/>
      <c r="BO1220" s="321"/>
      <c r="BY1220" s="254"/>
      <c r="DN1220" s="284"/>
      <c r="DO1220" s="283"/>
      <c r="DP1220" s="278"/>
      <c r="DQ1220" s="282"/>
      <c r="DR1220" s="281"/>
      <c r="DS1220" s="280"/>
      <c r="DT1220" s="279"/>
      <c r="DU1220" s="278"/>
      <c r="DV1220" s="194"/>
    </row>
    <row r="1221" spans="1:127" ht="19.5">
      <c r="A1221" s="322"/>
      <c r="B1221" s="226" t="s">
        <v>8057</v>
      </c>
      <c r="C1221" s="226" t="s">
        <v>8056</v>
      </c>
      <c r="D1221" s="225" t="s">
        <v>8055</v>
      </c>
      <c r="E1221" s="224" t="str">
        <f t="shared" si="94"/>
        <v>741548</v>
      </c>
      <c r="F1221" s="322" t="s">
        <v>4863</v>
      </c>
      <c r="G1221" s="220" t="s">
        <v>8054</v>
      </c>
      <c r="H1221" s="223" t="s">
        <v>8053</v>
      </c>
      <c r="I1221" s="223"/>
      <c r="J1221" s="225">
        <v>1</v>
      </c>
      <c r="K1221" s="329">
        <v>3100</v>
      </c>
      <c r="L1221" s="232">
        <f t="shared" si="93"/>
        <v>3410.0000000000005</v>
      </c>
      <c r="M1221" s="351" t="s">
        <v>1434</v>
      </c>
      <c r="N1221" s="229"/>
      <c r="O1221" s="229"/>
      <c r="P1221" s="245"/>
      <c r="Q1221" s="312"/>
      <c r="R1221" s="382"/>
      <c r="S1221" s="242"/>
      <c r="T1221" s="219" t="s">
        <v>5717</v>
      </c>
      <c r="U1221" s="303"/>
      <c r="V1221" s="303"/>
      <c r="W1221" s="303"/>
      <c r="X1221" s="303"/>
      <c r="Y1221" s="219"/>
      <c r="Z1221" s="303"/>
      <c r="AA1221" s="303"/>
      <c r="AB1221" s="303"/>
      <c r="AC1221" s="303"/>
      <c r="AD1221" s="325"/>
      <c r="AE1221" s="325"/>
      <c r="AF1221" s="325"/>
      <c r="AG1221" s="325"/>
      <c r="AH1221" s="325"/>
      <c r="AJ1221" s="286"/>
      <c r="AK1221" s="213"/>
      <c r="AL1221" s="325"/>
      <c r="AM1221" s="325"/>
      <c r="AN1221" s="325"/>
      <c r="AO1221" s="325"/>
      <c r="AP1221" s="229"/>
      <c r="AQ1221" s="589"/>
      <c r="AR1221" s="207"/>
      <c r="AS1221" s="207"/>
      <c r="AT1221" s="207"/>
      <c r="AU1221" s="207"/>
      <c r="AV1221" s="207"/>
      <c r="AW1221" s="207"/>
      <c r="AX1221" s="207"/>
      <c r="AY1221" s="207"/>
      <c r="AZ1221" s="207"/>
      <c r="BA1221" s="207"/>
      <c r="BB1221" s="207"/>
      <c r="BC1221" s="207"/>
      <c r="BD1221" s="207"/>
      <c r="BE1221" s="207"/>
      <c r="BF1221" s="207"/>
      <c r="BG1221" s="300"/>
      <c r="BH1221" s="300"/>
      <c r="BI1221" s="299"/>
      <c r="BJ1221" s="246"/>
      <c r="BK1221" s="255"/>
      <c r="BL1221" s="213"/>
      <c r="BM1221" s="213"/>
      <c r="BN1221" s="322"/>
      <c r="BO1221" s="321"/>
      <c r="BY1221" s="254"/>
      <c r="DN1221" s="284"/>
      <c r="DO1221" s="283"/>
      <c r="DP1221" s="278"/>
      <c r="DQ1221" s="282"/>
      <c r="DR1221" s="281"/>
      <c r="DS1221" s="280"/>
      <c r="DT1221" s="279"/>
      <c r="DU1221" s="278"/>
      <c r="DV1221" s="194"/>
    </row>
    <row r="1222" spans="1:127" ht="19.5">
      <c r="A1222" s="322"/>
      <c r="B1222" s="226" t="s">
        <v>8052</v>
      </c>
      <c r="C1222" s="226" t="s">
        <v>8051</v>
      </c>
      <c r="D1222" s="225" t="s">
        <v>8050</v>
      </c>
      <c r="E1222" s="224" t="str">
        <f t="shared" si="94"/>
        <v>741562</v>
      </c>
      <c r="F1222" s="322" t="s">
        <v>6068</v>
      </c>
      <c r="G1222" s="220" t="s">
        <v>8049</v>
      </c>
      <c r="H1222" s="223" t="s">
        <v>8048</v>
      </c>
      <c r="I1222" s="383"/>
      <c r="J1222" s="225">
        <v>1</v>
      </c>
      <c r="K1222" s="329">
        <v>1300</v>
      </c>
      <c r="L1222" s="232">
        <f t="shared" si="93"/>
        <v>1430.0000000000002</v>
      </c>
      <c r="M1222" s="351" t="s">
        <v>900</v>
      </c>
      <c r="N1222" s="229"/>
      <c r="O1222" s="229"/>
      <c r="P1222" s="245"/>
      <c r="Q1222" s="312"/>
      <c r="R1222" s="382"/>
      <c r="S1222" s="242"/>
      <c r="T1222" s="219" t="s">
        <v>5717</v>
      </c>
      <c r="U1222" s="303"/>
      <c r="V1222" s="303"/>
      <c r="W1222" s="303"/>
      <c r="X1222" s="303"/>
      <c r="Y1222" s="219"/>
      <c r="Z1222" s="303"/>
      <c r="AA1222" s="303"/>
      <c r="AB1222" s="303"/>
      <c r="AC1222" s="303"/>
      <c r="AD1222" s="325"/>
      <c r="AE1222" s="325"/>
      <c r="AF1222" s="325"/>
      <c r="AG1222" s="325"/>
      <c r="AH1222" s="325"/>
      <c r="AJ1222" s="286" t="s">
        <v>2543</v>
      </c>
      <c r="AK1222" s="213" t="s">
        <v>2542</v>
      </c>
      <c r="AL1222" s="325"/>
      <c r="AM1222" s="325"/>
      <c r="AN1222" s="325"/>
      <c r="AO1222" s="325"/>
      <c r="AP1222" s="229"/>
      <c r="AQ1222" s="589"/>
      <c r="AR1222" s="207"/>
      <c r="AS1222" s="207"/>
      <c r="AT1222" s="207"/>
      <c r="AU1222" s="207"/>
      <c r="AV1222" s="207"/>
      <c r="AW1222" s="207"/>
      <c r="AX1222" s="207"/>
      <c r="AY1222" s="207"/>
      <c r="AZ1222" s="207"/>
      <c r="BA1222" s="207"/>
      <c r="BB1222" s="207"/>
      <c r="BC1222" s="207"/>
      <c r="BD1222" s="207"/>
      <c r="BE1222" s="207"/>
      <c r="BF1222" s="207"/>
      <c r="BG1222" s="300"/>
      <c r="BH1222" s="300"/>
      <c r="BI1222" s="299"/>
      <c r="BJ1222" s="246"/>
      <c r="BK1222" s="255"/>
      <c r="BL1222" s="213"/>
      <c r="BM1222" s="213"/>
      <c r="BN1222" s="322"/>
      <c r="BO1222" s="321"/>
      <c r="BY1222" s="254"/>
      <c r="DN1222" s="284"/>
      <c r="DO1222" s="283"/>
      <c r="DP1222" s="278"/>
      <c r="DQ1222" s="282"/>
      <c r="DR1222" s="281"/>
      <c r="DS1222" s="280"/>
      <c r="DT1222" s="279"/>
      <c r="DU1222" s="278"/>
      <c r="DV1222" s="194"/>
    </row>
    <row r="1223" spans="1:127" ht="18.75">
      <c r="A1223" s="322"/>
      <c r="B1223" s="226" t="s">
        <v>8047</v>
      </c>
      <c r="C1223" s="226" t="s">
        <v>8046</v>
      </c>
      <c r="D1223" s="225" t="s">
        <v>8045</v>
      </c>
      <c r="E1223" s="224" t="str">
        <f t="shared" si="94"/>
        <v>741555</v>
      </c>
      <c r="F1223" s="322" t="s">
        <v>6068</v>
      </c>
      <c r="G1223" s="220" t="s">
        <v>8044</v>
      </c>
      <c r="H1223" s="223" t="s">
        <v>8043</v>
      </c>
      <c r="I1223" s="306"/>
      <c r="J1223" s="225">
        <v>1</v>
      </c>
      <c r="K1223" s="302">
        <v>1500</v>
      </c>
      <c r="L1223" s="232">
        <f t="shared" si="93"/>
        <v>1650.0000000000002</v>
      </c>
      <c r="M1223" s="262" t="s">
        <v>900</v>
      </c>
      <c r="N1223" s="229"/>
      <c r="O1223" s="290"/>
      <c r="P1223" s="225"/>
      <c r="Q1223" s="227"/>
      <c r="R1223" s="376"/>
      <c r="S1223" s="242"/>
      <c r="T1223" s="219"/>
      <c r="U1223" s="303"/>
      <c r="V1223" s="303"/>
      <c r="W1223" s="303"/>
      <c r="X1223" s="303"/>
      <c r="Y1223" s="219"/>
      <c r="Z1223" s="303"/>
      <c r="AA1223" s="303"/>
      <c r="AB1223" s="303"/>
      <c r="AC1223" s="303"/>
      <c r="AD1223" s="302"/>
      <c r="AE1223" s="302"/>
      <c r="AF1223" s="302"/>
      <c r="AG1223" s="302"/>
      <c r="AH1223" s="302"/>
      <c r="AJ1223" s="286" t="s">
        <v>2543</v>
      </c>
      <c r="AK1223" s="213" t="s">
        <v>2542</v>
      </c>
      <c r="AL1223" s="302"/>
      <c r="AM1223" s="302"/>
      <c r="AN1223" s="302"/>
      <c r="AO1223" s="302"/>
      <c r="AP1223" s="229"/>
      <c r="AQ1223" s="301"/>
      <c r="AR1223" s="207"/>
      <c r="AS1223" s="207"/>
      <c r="AT1223" s="207"/>
      <c r="AU1223" s="207"/>
      <c r="AV1223" s="207"/>
      <c r="AW1223" s="207"/>
      <c r="AX1223" s="207"/>
      <c r="AY1223" s="207"/>
      <c r="AZ1223" s="207"/>
      <c r="BA1223" s="207"/>
      <c r="BB1223" s="207"/>
      <c r="BC1223" s="207"/>
      <c r="BD1223" s="207"/>
      <c r="BE1223" s="207"/>
      <c r="BF1223" s="207"/>
      <c r="BG1223" s="300"/>
      <c r="BH1223" s="300"/>
      <c r="BI1223" s="299"/>
      <c r="BJ1223" s="246"/>
      <c r="BK1223" s="255"/>
      <c r="BL1223" s="213"/>
      <c r="BM1223" s="213"/>
      <c r="BN1223" s="322"/>
      <c r="BO1223" s="321"/>
      <c r="BY1223" s="254"/>
      <c r="DN1223" s="284"/>
      <c r="DO1223" s="283"/>
      <c r="DP1223" s="278"/>
      <c r="DQ1223" s="282"/>
      <c r="DR1223" s="281"/>
      <c r="DS1223" s="280"/>
      <c r="DT1223" s="279"/>
      <c r="DU1223" s="278"/>
      <c r="DV1223" s="194"/>
    </row>
    <row r="1224" spans="1:127" ht="18.75">
      <c r="A1224" s="322"/>
      <c r="B1224" s="226" t="s">
        <v>8042</v>
      </c>
      <c r="C1224" s="226" t="s">
        <v>8041</v>
      </c>
      <c r="D1224" s="225" t="s">
        <v>8040</v>
      </c>
      <c r="E1224" s="224" t="str">
        <f t="shared" si="94"/>
        <v>741579</v>
      </c>
      <c r="F1224" s="322" t="s">
        <v>6068</v>
      </c>
      <c r="G1224" s="220" t="s">
        <v>8039</v>
      </c>
      <c r="H1224" s="223" t="s">
        <v>8038</v>
      </c>
      <c r="I1224" s="306"/>
      <c r="J1224" s="225">
        <v>1</v>
      </c>
      <c r="K1224" s="302">
        <v>2200</v>
      </c>
      <c r="L1224" s="232">
        <f t="shared" si="93"/>
        <v>2420</v>
      </c>
      <c r="M1224" s="262" t="s">
        <v>900</v>
      </c>
      <c r="N1224" s="229"/>
      <c r="O1224" s="290"/>
      <c r="P1224" s="225"/>
      <c r="Q1224" s="227"/>
      <c r="R1224" s="376"/>
      <c r="S1224" s="242"/>
      <c r="T1224" s="219"/>
      <c r="U1224" s="303"/>
      <c r="V1224" s="303"/>
      <c r="W1224" s="303"/>
      <c r="X1224" s="303"/>
      <c r="Y1224" s="219"/>
      <c r="Z1224" s="303"/>
      <c r="AA1224" s="303"/>
      <c r="AB1224" s="303"/>
      <c r="AC1224" s="303"/>
      <c r="AD1224" s="302"/>
      <c r="AE1224" s="302"/>
      <c r="AF1224" s="302"/>
      <c r="AG1224" s="302"/>
      <c r="AH1224" s="302"/>
      <c r="AJ1224" s="286" t="s">
        <v>2543</v>
      </c>
      <c r="AK1224" s="213" t="s">
        <v>2542</v>
      </c>
      <c r="AL1224" s="302"/>
      <c r="AM1224" s="302"/>
      <c r="AN1224" s="302"/>
      <c r="AO1224" s="302"/>
      <c r="AP1224" s="229"/>
      <c r="AQ1224" s="301"/>
      <c r="AR1224" s="207"/>
      <c r="AS1224" s="207"/>
      <c r="AT1224" s="207"/>
      <c r="AU1224" s="207"/>
      <c r="AV1224" s="207"/>
      <c r="AW1224" s="207"/>
      <c r="AX1224" s="207"/>
      <c r="AY1224" s="207"/>
      <c r="AZ1224" s="207"/>
      <c r="BA1224" s="207"/>
      <c r="BB1224" s="207"/>
      <c r="BC1224" s="207"/>
      <c r="BD1224" s="207"/>
      <c r="BE1224" s="207"/>
      <c r="BF1224" s="207"/>
      <c r="BG1224" s="300"/>
      <c r="BH1224" s="300"/>
      <c r="BI1224" s="299"/>
      <c r="BJ1224" s="246"/>
      <c r="BK1224" s="255"/>
      <c r="BL1224" s="213"/>
      <c r="BM1224" s="213"/>
      <c r="BN1224" s="322"/>
      <c r="BO1224" s="321"/>
      <c r="BY1224" s="254"/>
      <c r="DN1224" s="284"/>
      <c r="DO1224" s="283"/>
      <c r="DP1224" s="278"/>
      <c r="DQ1224" s="282"/>
      <c r="DR1224" s="281"/>
      <c r="DS1224" s="280"/>
      <c r="DT1224" s="279"/>
      <c r="DU1224" s="278"/>
      <c r="DV1224" s="194"/>
    </row>
    <row r="1225" spans="1:127" ht="18.75">
      <c r="A1225" s="298" t="s">
        <v>4322</v>
      </c>
      <c r="B1225" s="226" t="s">
        <v>960</v>
      </c>
      <c r="C1225" s="226" t="s">
        <v>8037</v>
      </c>
      <c r="D1225" s="264" t="s">
        <v>961</v>
      </c>
      <c r="E1225" s="224" t="str">
        <f>MID(D1225,8,10)</f>
        <v>742538</v>
      </c>
      <c r="F1225" s="207" t="s">
        <v>148</v>
      </c>
      <c r="G1225" s="220" t="s">
        <v>962</v>
      </c>
      <c r="H1225" s="223" t="s">
        <v>8036</v>
      </c>
      <c r="I1225" s="306"/>
      <c r="J1225" s="225">
        <v>1</v>
      </c>
      <c r="K1225" s="302">
        <v>12000</v>
      </c>
      <c r="L1225" s="232">
        <f t="shared" si="93"/>
        <v>13200.000000000002</v>
      </c>
      <c r="M1225" s="262" t="s">
        <v>900</v>
      </c>
      <c r="N1225" s="290"/>
      <c r="O1225" s="290"/>
      <c r="P1225" s="245"/>
      <c r="Q1225" s="227"/>
      <c r="R1225" s="416">
        <v>3670</v>
      </c>
      <c r="S1225" s="242">
        <v>3670</v>
      </c>
      <c r="T1225" s="219"/>
      <c r="U1225" s="248" t="e">
        <f>VLOOKUP(T1225,'[1]段ボール 送料'!$H$16:$X$1013,16,FALSE)</f>
        <v>#N/A</v>
      </c>
      <c r="V1225" s="248" t="e">
        <f>VLOOKUP(T1225,'[1]段ボール 送料'!$H$16:$X$1013,13,FALSE)</f>
        <v>#N/A</v>
      </c>
      <c r="W1225" s="248" t="e">
        <f>VLOOKUP(T1225,'[1]段ボール 送料'!$H$16:$X$1013,14,FALSE)</f>
        <v>#N/A</v>
      </c>
      <c r="X1225" s="248" t="e">
        <f>VLOOKUP(T1225,'[1]段ボール 送料'!$H$16:$X$1013,15,FALSE)</f>
        <v>#N/A</v>
      </c>
      <c r="Y1225" s="219"/>
      <c r="Z1225" s="248"/>
      <c r="AA1225" s="248"/>
      <c r="AB1225" s="248"/>
      <c r="AC1225" s="248"/>
      <c r="AD1225" s="372"/>
      <c r="AE1225" s="372"/>
      <c r="AF1225" s="372"/>
      <c r="AG1225" s="372"/>
      <c r="AH1225" s="372"/>
      <c r="AI1225" s="228" t="s">
        <v>2703</v>
      </c>
      <c r="AJ1225" s="286" t="s">
        <v>2543</v>
      </c>
      <c r="AK1225" s="228" t="s">
        <v>2542</v>
      </c>
      <c r="AL1225" s="372"/>
      <c r="AM1225" s="372"/>
      <c r="AN1225" s="372"/>
      <c r="AO1225" s="372"/>
      <c r="AP1225" s="229"/>
      <c r="AQ1225" s="464"/>
      <c r="AR1225" s="207"/>
      <c r="AS1225" s="207"/>
      <c r="AT1225" s="207"/>
      <c r="AU1225" s="207"/>
      <c r="AV1225" s="207"/>
      <c r="AW1225" s="207"/>
      <c r="AX1225" s="207"/>
      <c r="AY1225" s="207"/>
      <c r="AZ1225" s="207"/>
      <c r="BA1225" s="207"/>
      <c r="BB1225" s="207"/>
      <c r="BC1225" s="207"/>
      <c r="BD1225" s="207"/>
      <c r="BE1225" s="207"/>
      <c r="BF1225" s="207"/>
      <c r="BG1225" s="228"/>
      <c r="BH1225" s="228"/>
      <c r="BI1225" s="228"/>
      <c r="BJ1225" s="246"/>
      <c r="BK1225" s="255"/>
      <c r="BL1225" s="228"/>
      <c r="BM1225" s="228"/>
      <c r="BN1225" s="298"/>
      <c r="BO1225" s="297"/>
      <c r="BQ1225" s="205" t="s">
        <v>1701</v>
      </c>
      <c r="BY1225" s="254"/>
      <c r="DN1225" s="284"/>
      <c r="DO1225" s="283"/>
      <c r="DP1225" s="278"/>
      <c r="DQ1225" s="282" t="s">
        <v>952</v>
      </c>
      <c r="DR1225" s="281"/>
      <c r="DS1225" s="280"/>
      <c r="DT1225" s="279"/>
      <c r="DU1225" s="278"/>
      <c r="DV1225" s="194"/>
      <c r="DW1225" s="254"/>
    </row>
    <row r="1226" spans="1:127" ht="18.75">
      <c r="A1226" s="322"/>
      <c r="B1226" s="226" t="s">
        <v>8035</v>
      </c>
      <c r="C1226" s="226" t="s">
        <v>8034</v>
      </c>
      <c r="D1226" s="225" t="s">
        <v>8033</v>
      </c>
      <c r="E1226" s="224" t="str">
        <f t="shared" ref="E1226:E1232" si="95">MID(D1226,9,10)</f>
        <v>742545</v>
      </c>
      <c r="F1226" s="322" t="s">
        <v>6174</v>
      </c>
      <c r="G1226" s="220" t="s">
        <v>8032</v>
      </c>
      <c r="H1226" s="223" t="s">
        <v>8031</v>
      </c>
      <c r="I1226" s="223"/>
      <c r="J1226" s="225">
        <v>1</v>
      </c>
      <c r="K1226" s="329">
        <v>13000</v>
      </c>
      <c r="L1226" s="232">
        <f t="shared" si="93"/>
        <v>14300.000000000002</v>
      </c>
      <c r="M1226" s="351" t="s">
        <v>1434</v>
      </c>
      <c r="N1226" s="229"/>
      <c r="O1226" s="229"/>
      <c r="P1226" s="245"/>
      <c r="Q1226" s="312"/>
      <c r="R1226" s="382"/>
      <c r="S1226" s="242"/>
      <c r="T1226" s="219"/>
      <c r="U1226" s="303"/>
      <c r="V1226" s="303"/>
      <c r="W1226" s="303"/>
      <c r="X1226" s="303"/>
      <c r="Y1226" s="219"/>
      <c r="Z1226" s="303"/>
      <c r="AA1226" s="303"/>
      <c r="AB1226" s="303"/>
      <c r="AC1226" s="303"/>
      <c r="AD1226" s="325"/>
      <c r="AE1226" s="325"/>
      <c r="AF1226" s="325"/>
      <c r="AG1226" s="325"/>
      <c r="AH1226" s="325"/>
      <c r="AJ1226" s="286"/>
      <c r="AK1226" s="213"/>
      <c r="AL1226" s="325"/>
      <c r="AM1226" s="325"/>
      <c r="AN1226" s="325"/>
      <c r="AO1226" s="325"/>
      <c r="AP1226" s="229"/>
      <c r="AQ1226" s="589"/>
      <c r="AR1226" s="207"/>
      <c r="AS1226" s="207"/>
      <c r="AT1226" s="207"/>
      <c r="AU1226" s="207"/>
      <c r="AV1226" s="207"/>
      <c r="AW1226" s="207"/>
      <c r="AX1226" s="207"/>
      <c r="AY1226" s="207"/>
      <c r="AZ1226" s="207"/>
      <c r="BA1226" s="207"/>
      <c r="BB1226" s="207"/>
      <c r="BC1226" s="207"/>
      <c r="BD1226" s="207"/>
      <c r="BE1226" s="207"/>
      <c r="BF1226" s="207"/>
      <c r="BG1226" s="300"/>
      <c r="BH1226" s="300"/>
      <c r="BI1226" s="299"/>
      <c r="BJ1226" s="246"/>
      <c r="BK1226" s="255"/>
      <c r="BL1226" s="213"/>
      <c r="BM1226" s="213"/>
      <c r="BN1226" s="322"/>
      <c r="BO1226" s="321"/>
      <c r="BY1226" s="254"/>
      <c r="DN1226" s="284"/>
      <c r="DO1226" s="283"/>
      <c r="DP1226" s="278"/>
      <c r="DQ1226" s="282"/>
      <c r="DR1226" s="281"/>
      <c r="DS1226" s="280"/>
      <c r="DT1226" s="279"/>
      <c r="DU1226" s="278"/>
      <c r="DV1226" s="194"/>
    </row>
    <row r="1227" spans="1:127" ht="19.5">
      <c r="A1227" s="322"/>
      <c r="B1227" s="226" t="s">
        <v>8030</v>
      </c>
      <c r="C1227" s="226" t="s">
        <v>8029</v>
      </c>
      <c r="D1227" s="225" t="s">
        <v>8028</v>
      </c>
      <c r="E1227" s="224" t="str">
        <f t="shared" si="95"/>
        <v>742552</v>
      </c>
      <c r="F1227" s="322" t="s">
        <v>6068</v>
      </c>
      <c r="G1227" s="220" t="s">
        <v>8027</v>
      </c>
      <c r="H1227" s="223" t="s">
        <v>8026</v>
      </c>
      <c r="I1227" s="223"/>
      <c r="J1227" s="225">
        <v>1</v>
      </c>
      <c r="K1227" s="329">
        <v>2000</v>
      </c>
      <c r="L1227" s="232">
        <f t="shared" si="93"/>
        <v>2200</v>
      </c>
      <c r="M1227" s="351" t="s">
        <v>1434</v>
      </c>
      <c r="N1227" s="229"/>
      <c r="O1227" s="229"/>
      <c r="P1227" s="245"/>
      <c r="Q1227" s="312"/>
      <c r="R1227" s="382"/>
      <c r="S1227" s="242"/>
      <c r="T1227" s="219"/>
      <c r="U1227" s="303"/>
      <c r="V1227" s="303"/>
      <c r="W1227" s="303"/>
      <c r="X1227" s="303"/>
      <c r="Y1227" s="219"/>
      <c r="Z1227" s="303"/>
      <c r="AA1227" s="303"/>
      <c r="AB1227" s="303"/>
      <c r="AC1227" s="303"/>
      <c r="AD1227" s="325"/>
      <c r="AE1227" s="325"/>
      <c r="AF1227" s="325"/>
      <c r="AG1227" s="325"/>
      <c r="AH1227" s="325"/>
      <c r="AJ1227" s="286"/>
      <c r="AK1227" s="213"/>
      <c r="AL1227" s="325"/>
      <c r="AM1227" s="325"/>
      <c r="AN1227" s="325"/>
      <c r="AO1227" s="325"/>
      <c r="AP1227" s="229"/>
      <c r="AQ1227" s="589"/>
      <c r="AR1227" s="207"/>
      <c r="AS1227" s="207"/>
      <c r="AT1227" s="207"/>
      <c r="AU1227" s="207"/>
      <c r="AV1227" s="207"/>
      <c r="AW1227" s="207"/>
      <c r="AX1227" s="207"/>
      <c r="AY1227" s="207"/>
      <c r="AZ1227" s="207"/>
      <c r="BA1227" s="207"/>
      <c r="BB1227" s="207"/>
      <c r="BC1227" s="207"/>
      <c r="BD1227" s="207"/>
      <c r="BE1227" s="207"/>
      <c r="BF1227" s="207"/>
      <c r="BG1227" s="300"/>
      <c r="BH1227" s="300"/>
      <c r="BI1227" s="299"/>
      <c r="BJ1227" s="246"/>
      <c r="BK1227" s="255"/>
      <c r="BL1227" s="213"/>
      <c r="BM1227" s="213"/>
      <c r="BN1227" s="322"/>
      <c r="BO1227" s="321"/>
      <c r="BY1227" s="254"/>
      <c r="DN1227" s="284"/>
      <c r="DO1227" s="283"/>
      <c r="DP1227" s="278"/>
      <c r="DQ1227" s="282"/>
      <c r="DR1227" s="281"/>
      <c r="DS1227" s="280"/>
      <c r="DT1227" s="279"/>
      <c r="DU1227" s="278"/>
      <c r="DV1227" s="194"/>
    </row>
    <row r="1228" spans="1:127" ht="19.5">
      <c r="A1228" s="322"/>
      <c r="B1228" s="226" t="s">
        <v>8025</v>
      </c>
      <c r="C1228" s="226" t="s">
        <v>8024</v>
      </c>
      <c r="D1228" s="225" t="s">
        <v>8023</v>
      </c>
      <c r="E1228" s="224" t="str">
        <f t="shared" si="95"/>
        <v>742569</v>
      </c>
      <c r="F1228" s="322" t="s">
        <v>6068</v>
      </c>
      <c r="G1228" s="220" t="s">
        <v>8022</v>
      </c>
      <c r="H1228" s="223" t="s">
        <v>8021</v>
      </c>
      <c r="I1228" s="223"/>
      <c r="J1228" s="225">
        <v>1</v>
      </c>
      <c r="K1228" s="329">
        <v>2000</v>
      </c>
      <c r="L1228" s="232">
        <f t="shared" si="93"/>
        <v>2200</v>
      </c>
      <c r="M1228" s="351" t="s">
        <v>1434</v>
      </c>
      <c r="N1228" s="229"/>
      <c r="O1228" s="229"/>
      <c r="P1228" s="245"/>
      <c r="Q1228" s="312"/>
      <c r="R1228" s="382"/>
      <c r="S1228" s="242"/>
      <c r="T1228" s="219"/>
      <c r="U1228" s="303"/>
      <c r="V1228" s="303"/>
      <c r="W1228" s="303"/>
      <c r="X1228" s="303"/>
      <c r="Y1228" s="219"/>
      <c r="Z1228" s="303"/>
      <c r="AA1228" s="303"/>
      <c r="AB1228" s="303"/>
      <c r="AC1228" s="303"/>
      <c r="AD1228" s="325"/>
      <c r="AE1228" s="325"/>
      <c r="AF1228" s="325"/>
      <c r="AG1228" s="325"/>
      <c r="AH1228" s="325"/>
      <c r="AJ1228" s="286"/>
      <c r="AK1228" s="213"/>
      <c r="AL1228" s="325"/>
      <c r="AM1228" s="325"/>
      <c r="AN1228" s="325"/>
      <c r="AO1228" s="325"/>
      <c r="AP1228" s="229"/>
      <c r="AQ1228" s="589"/>
      <c r="AR1228" s="207"/>
      <c r="AS1228" s="207"/>
      <c r="AT1228" s="207"/>
      <c r="AU1228" s="207"/>
      <c r="AV1228" s="207"/>
      <c r="AW1228" s="207"/>
      <c r="AX1228" s="207"/>
      <c r="AY1228" s="207"/>
      <c r="AZ1228" s="207"/>
      <c r="BA1228" s="207"/>
      <c r="BB1228" s="207"/>
      <c r="BC1228" s="207"/>
      <c r="BD1228" s="207"/>
      <c r="BE1228" s="207"/>
      <c r="BF1228" s="207"/>
      <c r="BG1228" s="300"/>
      <c r="BH1228" s="300"/>
      <c r="BI1228" s="299"/>
      <c r="BJ1228" s="246"/>
      <c r="BK1228" s="255"/>
      <c r="BL1228" s="213"/>
      <c r="BM1228" s="213"/>
      <c r="BN1228" s="322"/>
      <c r="BO1228" s="321"/>
      <c r="BY1228" s="254"/>
      <c r="DN1228" s="284"/>
      <c r="DO1228" s="283"/>
      <c r="DP1228" s="278"/>
      <c r="DQ1228" s="282"/>
      <c r="DR1228" s="281"/>
      <c r="DS1228" s="280"/>
      <c r="DT1228" s="279"/>
      <c r="DU1228" s="278"/>
      <c r="DV1228" s="194"/>
    </row>
    <row r="1229" spans="1:127" ht="19.5">
      <c r="A1229" s="322"/>
      <c r="B1229" s="226" t="s">
        <v>8020</v>
      </c>
      <c r="C1229" s="226" t="s">
        <v>8019</v>
      </c>
      <c r="D1229" s="225" t="s">
        <v>8018</v>
      </c>
      <c r="E1229" s="224" t="str">
        <f t="shared" si="95"/>
        <v>742835</v>
      </c>
      <c r="F1229" s="322" t="s">
        <v>6068</v>
      </c>
      <c r="G1229" s="220" t="s">
        <v>8017</v>
      </c>
      <c r="H1229" s="223" t="s">
        <v>8016</v>
      </c>
      <c r="I1229" s="223"/>
      <c r="J1229" s="225">
        <v>1</v>
      </c>
      <c r="K1229" s="329">
        <v>2000</v>
      </c>
      <c r="L1229" s="232">
        <f t="shared" si="93"/>
        <v>2200</v>
      </c>
      <c r="M1229" s="351" t="s">
        <v>1434</v>
      </c>
      <c r="N1229" s="229"/>
      <c r="O1229" s="229"/>
      <c r="P1229" s="245"/>
      <c r="Q1229" s="312"/>
      <c r="R1229" s="382"/>
      <c r="S1229" s="242"/>
      <c r="T1229" s="219"/>
      <c r="U1229" s="303"/>
      <c r="V1229" s="303"/>
      <c r="W1229" s="303"/>
      <c r="X1229" s="303"/>
      <c r="Y1229" s="219"/>
      <c r="Z1229" s="303"/>
      <c r="AA1229" s="303"/>
      <c r="AB1229" s="303"/>
      <c r="AC1229" s="303"/>
      <c r="AD1229" s="325"/>
      <c r="AE1229" s="325"/>
      <c r="AF1229" s="325"/>
      <c r="AG1229" s="325"/>
      <c r="AH1229" s="325"/>
      <c r="AJ1229" s="286"/>
      <c r="AK1229" s="213"/>
      <c r="AL1229" s="325"/>
      <c r="AM1229" s="325"/>
      <c r="AN1229" s="325"/>
      <c r="AO1229" s="325"/>
      <c r="AP1229" s="229"/>
      <c r="AQ1229" s="589"/>
      <c r="AR1229" s="207"/>
      <c r="AS1229" s="207"/>
      <c r="AT1229" s="207"/>
      <c r="AU1229" s="207"/>
      <c r="AV1229" s="207"/>
      <c r="AW1229" s="207"/>
      <c r="AX1229" s="207"/>
      <c r="AY1229" s="207"/>
      <c r="AZ1229" s="207"/>
      <c r="BA1229" s="207"/>
      <c r="BB1229" s="207"/>
      <c r="BC1229" s="207"/>
      <c r="BD1229" s="207"/>
      <c r="BE1229" s="207"/>
      <c r="BF1229" s="207"/>
      <c r="BG1229" s="300"/>
      <c r="BH1229" s="300"/>
      <c r="BI1229" s="299"/>
      <c r="BJ1229" s="246"/>
      <c r="BK1229" s="255"/>
      <c r="BL1229" s="213"/>
      <c r="BM1229" s="213"/>
      <c r="BN1229" s="322"/>
      <c r="BO1229" s="321"/>
      <c r="BY1229" s="254"/>
      <c r="DN1229" s="284"/>
      <c r="DO1229" s="283"/>
      <c r="DP1229" s="278"/>
      <c r="DQ1229" s="282"/>
      <c r="DR1229" s="281"/>
      <c r="DS1229" s="280"/>
      <c r="DT1229" s="279"/>
      <c r="DU1229" s="278"/>
      <c r="DV1229" s="194"/>
    </row>
    <row r="1230" spans="1:127" ht="19.5">
      <c r="A1230" s="322"/>
      <c r="B1230" s="226" t="s">
        <v>8015</v>
      </c>
      <c r="C1230" s="226" t="s">
        <v>8014</v>
      </c>
      <c r="D1230" s="225" t="s">
        <v>8013</v>
      </c>
      <c r="E1230" s="224" t="str">
        <f t="shared" si="95"/>
        <v>742842</v>
      </c>
      <c r="F1230" s="322" t="s">
        <v>6068</v>
      </c>
      <c r="G1230" s="220" t="s">
        <v>8012</v>
      </c>
      <c r="H1230" s="223" t="s">
        <v>8011</v>
      </c>
      <c r="I1230" s="223"/>
      <c r="J1230" s="225">
        <v>1</v>
      </c>
      <c r="K1230" s="329">
        <v>1300</v>
      </c>
      <c r="L1230" s="232">
        <f t="shared" si="93"/>
        <v>1430.0000000000002</v>
      </c>
      <c r="M1230" s="351" t="s">
        <v>1434</v>
      </c>
      <c r="N1230" s="229"/>
      <c r="O1230" s="229"/>
      <c r="P1230" s="245"/>
      <c r="Q1230" s="312"/>
      <c r="R1230" s="382"/>
      <c r="S1230" s="242"/>
      <c r="T1230" s="219"/>
      <c r="U1230" s="303"/>
      <c r="V1230" s="303"/>
      <c r="W1230" s="303"/>
      <c r="X1230" s="303"/>
      <c r="Y1230" s="219"/>
      <c r="Z1230" s="303"/>
      <c r="AA1230" s="303"/>
      <c r="AB1230" s="303"/>
      <c r="AC1230" s="303"/>
      <c r="AD1230" s="325"/>
      <c r="AE1230" s="325"/>
      <c r="AF1230" s="325"/>
      <c r="AG1230" s="325"/>
      <c r="AH1230" s="325"/>
      <c r="AJ1230" s="286"/>
      <c r="AK1230" s="213"/>
      <c r="AL1230" s="325"/>
      <c r="AM1230" s="325"/>
      <c r="AN1230" s="325"/>
      <c r="AO1230" s="325"/>
      <c r="AP1230" s="229"/>
      <c r="AQ1230" s="589"/>
      <c r="AR1230" s="207"/>
      <c r="AS1230" s="207"/>
      <c r="AT1230" s="207"/>
      <c r="AU1230" s="207"/>
      <c r="AV1230" s="207"/>
      <c r="AW1230" s="207"/>
      <c r="AX1230" s="207"/>
      <c r="AY1230" s="207"/>
      <c r="AZ1230" s="207"/>
      <c r="BA1230" s="207"/>
      <c r="BB1230" s="207"/>
      <c r="BC1230" s="207"/>
      <c r="BD1230" s="207"/>
      <c r="BE1230" s="207"/>
      <c r="BF1230" s="207"/>
      <c r="BG1230" s="300"/>
      <c r="BH1230" s="300"/>
      <c r="BI1230" s="299"/>
      <c r="BJ1230" s="246"/>
      <c r="BK1230" s="255"/>
      <c r="BL1230" s="213"/>
      <c r="BM1230" s="213"/>
      <c r="BN1230" s="322"/>
      <c r="BO1230" s="321"/>
      <c r="BY1230" s="254"/>
      <c r="DN1230" s="284"/>
      <c r="DO1230" s="283"/>
      <c r="DP1230" s="278"/>
      <c r="DQ1230" s="282"/>
      <c r="DR1230" s="281"/>
      <c r="DS1230" s="280"/>
      <c r="DT1230" s="279"/>
      <c r="DU1230" s="278"/>
      <c r="DV1230" s="194"/>
    </row>
    <row r="1231" spans="1:127" ht="19.5">
      <c r="A1231" s="322"/>
      <c r="B1231" s="226" t="s">
        <v>8010</v>
      </c>
      <c r="C1231" s="226" t="s">
        <v>8009</v>
      </c>
      <c r="D1231" s="225" t="s">
        <v>8008</v>
      </c>
      <c r="E1231" s="224" t="str">
        <f t="shared" si="95"/>
        <v>742859</v>
      </c>
      <c r="F1231" s="322" t="s">
        <v>6068</v>
      </c>
      <c r="G1231" s="220" t="s">
        <v>8007</v>
      </c>
      <c r="H1231" s="223" t="s">
        <v>8006</v>
      </c>
      <c r="I1231" s="223"/>
      <c r="J1231" s="225">
        <v>1</v>
      </c>
      <c r="K1231" s="329">
        <v>1300</v>
      </c>
      <c r="L1231" s="232">
        <f t="shared" si="93"/>
        <v>1430.0000000000002</v>
      </c>
      <c r="M1231" s="351" t="s">
        <v>1434</v>
      </c>
      <c r="N1231" s="229"/>
      <c r="O1231" s="229"/>
      <c r="P1231" s="245"/>
      <c r="Q1231" s="312"/>
      <c r="R1231" s="382"/>
      <c r="S1231" s="242"/>
      <c r="T1231" s="219"/>
      <c r="U1231" s="303"/>
      <c r="V1231" s="303"/>
      <c r="W1231" s="303"/>
      <c r="X1231" s="303"/>
      <c r="Y1231" s="219"/>
      <c r="Z1231" s="303"/>
      <c r="AA1231" s="303"/>
      <c r="AB1231" s="303"/>
      <c r="AC1231" s="303"/>
      <c r="AD1231" s="325"/>
      <c r="AE1231" s="325"/>
      <c r="AF1231" s="325"/>
      <c r="AG1231" s="325"/>
      <c r="AH1231" s="325"/>
      <c r="AJ1231" s="286"/>
      <c r="AK1231" s="213"/>
      <c r="AL1231" s="325"/>
      <c r="AM1231" s="325"/>
      <c r="AN1231" s="325"/>
      <c r="AO1231" s="325"/>
      <c r="AP1231" s="229"/>
      <c r="AQ1231" s="589"/>
      <c r="AR1231" s="207"/>
      <c r="AS1231" s="207"/>
      <c r="AT1231" s="207"/>
      <c r="AU1231" s="207"/>
      <c r="AV1231" s="207"/>
      <c r="AW1231" s="207"/>
      <c r="AX1231" s="207"/>
      <c r="AY1231" s="207"/>
      <c r="AZ1231" s="207"/>
      <c r="BA1231" s="207"/>
      <c r="BB1231" s="207"/>
      <c r="BC1231" s="207"/>
      <c r="BD1231" s="207"/>
      <c r="BE1231" s="207"/>
      <c r="BF1231" s="207"/>
      <c r="BG1231" s="300"/>
      <c r="BH1231" s="300"/>
      <c r="BI1231" s="299"/>
      <c r="BJ1231" s="246"/>
      <c r="BK1231" s="255"/>
      <c r="BL1231" s="213"/>
      <c r="BM1231" s="213"/>
      <c r="BN1231" s="322"/>
      <c r="BO1231" s="321"/>
      <c r="BY1231" s="254"/>
      <c r="DN1231" s="284"/>
      <c r="DO1231" s="283"/>
      <c r="DP1231" s="278"/>
      <c r="DQ1231" s="282"/>
      <c r="DR1231" s="281"/>
      <c r="DS1231" s="280"/>
      <c r="DT1231" s="279"/>
      <c r="DU1231" s="278"/>
      <c r="DV1231" s="194"/>
    </row>
    <row r="1232" spans="1:127" ht="19.5">
      <c r="A1232" s="322"/>
      <c r="B1232" s="226" t="s">
        <v>8005</v>
      </c>
      <c r="C1232" s="226" t="s">
        <v>8004</v>
      </c>
      <c r="D1232" s="225" t="s">
        <v>8003</v>
      </c>
      <c r="E1232" s="224" t="str">
        <f t="shared" si="95"/>
        <v>742866</v>
      </c>
      <c r="F1232" s="322" t="s">
        <v>6068</v>
      </c>
      <c r="G1232" s="220" t="s">
        <v>8002</v>
      </c>
      <c r="H1232" s="223" t="s">
        <v>8001</v>
      </c>
      <c r="I1232" s="223"/>
      <c r="J1232" s="225">
        <v>1</v>
      </c>
      <c r="K1232" s="329">
        <v>1000</v>
      </c>
      <c r="L1232" s="232">
        <f t="shared" ref="L1232:L1295" si="96">K1232*1.1</f>
        <v>1100</v>
      </c>
      <c r="M1232" s="351" t="s">
        <v>1434</v>
      </c>
      <c r="N1232" s="229"/>
      <c r="O1232" s="229"/>
      <c r="P1232" s="245"/>
      <c r="Q1232" s="312"/>
      <c r="R1232" s="382"/>
      <c r="S1232" s="242"/>
      <c r="T1232" s="219"/>
      <c r="U1232" s="303"/>
      <c r="V1232" s="303"/>
      <c r="W1232" s="303"/>
      <c r="X1232" s="303"/>
      <c r="Y1232" s="219"/>
      <c r="Z1232" s="303"/>
      <c r="AA1232" s="303"/>
      <c r="AB1232" s="303"/>
      <c r="AC1232" s="303"/>
      <c r="AD1232" s="325"/>
      <c r="AE1232" s="325"/>
      <c r="AF1232" s="325"/>
      <c r="AG1232" s="325"/>
      <c r="AH1232" s="325"/>
      <c r="AJ1232" s="286"/>
      <c r="AK1232" s="213"/>
      <c r="AL1232" s="325"/>
      <c r="AM1232" s="325"/>
      <c r="AN1232" s="325"/>
      <c r="AO1232" s="325"/>
      <c r="AP1232" s="229"/>
      <c r="AQ1232" s="589"/>
      <c r="AR1232" s="207"/>
      <c r="AS1232" s="207"/>
      <c r="AT1232" s="207"/>
      <c r="AU1232" s="207"/>
      <c r="AV1232" s="207"/>
      <c r="AW1232" s="207"/>
      <c r="AX1232" s="207"/>
      <c r="AY1232" s="207"/>
      <c r="AZ1232" s="207"/>
      <c r="BA1232" s="207"/>
      <c r="BB1232" s="207"/>
      <c r="BC1232" s="207"/>
      <c r="BD1232" s="207"/>
      <c r="BE1232" s="207"/>
      <c r="BF1232" s="207"/>
      <c r="BG1232" s="300"/>
      <c r="BH1232" s="300"/>
      <c r="BI1232" s="299"/>
      <c r="BJ1232" s="246"/>
      <c r="BK1232" s="255"/>
      <c r="BL1232" s="213"/>
      <c r="BM1232" s="213"/>
      <c r="BN1232" s="322"/>
      <c r="BO1232" s="321"/>
      <c r="BY1232" s="254"/>
      <c r="DN1232" s="284"/>
      <c r="DO1232" s="283"/>
      <c r="DP1232" s="278"/>
      <c r="DQ1232" s="282"/>
      <c r="DR1232" s="281"/>
      <c r="DS1232" s="280"/>
      <c r="DT1232" s="279"/>
      <c r="DU1232" s="278"/>
      <c r="DV1232" s="194"/>
    </row>
    <row r="1233" spans="1:126" ht="18.75">
      <c r="A1233" s="298" t="s">
        <v>4322</v>
      </c>
      <c r="B1233" s="226" t="s">
        <v>1626</v>
      </c>
      <c r="C1233" s="226" t="s">
        <v>8000</v>
      </c>
      <c r="D1233" s="264" t="s">
        <v>1627</v>
      </c>
      <c r="E1233" s="224" t="str">
        <f>MID(D1233,8,10)</f>
        <v>743559</v>
      </c>
      <c r="F1233" s="207" t="s">
        <v>148</v>
      </c>
      <c r="G1233" s="220" t="s">
        <v>1628</v>
      </c>
      <c r="H1233" s="453" t="s">
        <v>7999</v>
      </c>
      <c r="I1233" s="622" t="s">
        <v>131</v>
      </c>
      <c r="J1233" s="225">
        <v>1</v>
      </c>
      <c r="K1233" s="212">
        <v>18000</v>
      </c>
      <c r="L1233" s="232">
        <f t="shared" si="96"/>
        <v>19800</v>
      </c>
      <c r="M1233" s="262" t="s">
        <v>1671</v>
      </c>
      <c r="N1233" s="290"/>
      <c r="O1233" s="290" t="s">
        <v>3788</v>
      </c>
      <c r="P1233" s="251">
        <v>44986</v>
      </c>
      <c r="Q1233" s="500">
        <v>15000</v>
      </c>
      <c r="R1233" s="537">
        <v>3800</v>
      </c>
      <c r="S1233" s="242">
        <v>3800</v>
      </c>
      <c r="T1233" s="219" t="s">
        <v>4282</v>
      </c>
      <c r="U1233" s="248">
        <f>VLOOKUP(T1233,'[1]段ボール 送料'!$H$16:$X$1013,16,FALSE)</f>
        <v>1495</v>
      </c>
      <c r="V1233" s="248">
        <f>VLOOKUP(T1233,'[1]段ボール 送料'!$H$16:$X$1013,13,FALSE)</f>
        <v>220</v>
      </c>
      <c r="W1233" s="248">
        <f>VLOOKUP(T1233,'[1]段ボール 送料'!$H$16:$X$1013,14,FALSE)</f>
        <v>215</v>
      </c>
      <c r="X1233" s="248">
        <f>VLOOKUP(T1233,'[1]段ボール 送料'!$H$16:$X$1013,15,FALSE)</f>
        <v>1060</v>
      </c>
      <c r="Y1233" s="219"/>
      <c r="Z1233" s="248"/>
      <c r="AA1233" s="248"/>
      <c r="AB1233" s="248"/>
      <c r="AC1233" s="248"/>
      <c r="AD1233" s="337"/>
      <c r="AE1233" s="337"/>
      <c r="AF1233" s="337"/>
      <c r="AG1233" s="337"/>
      <c r="AH1233" s="337"/>
      <c r="AI1233" s="228" t="s">
        <v>2703</v>
      </c>
      <c r="AJ1233" s="286" t="s">
        <v>2543</v>
      </c>
      <c r="AK1233" s="228" t="s">
        <v>2542</v>
      </c>
      <c r="AL1233" s="372">
        <v>4981</v>
      </c>
      <c r="AM1233" s="211">
        <f>AN1233+AO1233</f>
        <v>1654</v>
      </c>
      <c r="AN1233" s="443">
        <f>185+149</f>
        <v>334</v>
      </c>
      <c r="AO1233" s="337">
        <f>VLOOKUP(T1233,'[1]段ボール 送料'!$H$16:$X$1013,17,FALSE)</f>
        <v>1320</v>
      </c>
      <c r="AP1233" s="463" t="s">
        <v>7998</v>
      </c>
      <c r="AQ1233" s="444">
        <v>1</v>
      </c>
      <c r="AR1233" s="207"/>
      <c r="AS1233" s="207"/>
      <c r="AT1233" s="207"/>
      <c r="AU1233" s="359">
        <f>S1233</f>
        <v>3800</v>
      </c>
      <c r="AV1233" s="248">
        <f>VLOOKUP(T1233,'[1]段ボール 送料'!$H$16:$X$1013,11,FALSE)</f>
        <v>1435</v>
      </c>
      <c r="AW1233" s="248"/>
      <c r="AX1233" s="207"/>
      <c r="AY1233" s="247">
        <f>SUBTOTAL(9,AV1233:AX1233)</f>
        <v>1435</v>
      </c>
      <c r="AZ1233" s="247">
        <f>AR1233+AV1233</f>
        <v>1435</v>
      </c>
      <c r="BA1233" s="247">
        <f>AS1233+AW1233</f>
        <v>0</v>
      </c>
      <c r="BB1233" s="247">
        <f>AT1233+AX1233</f>
        <v>0</v>
      </c>
      <c r="BC1233" s="359">
        <f>AU1233+AY1233</f>
        <v>5235</v>
      </c>
      <c r="BD1233" s="207"/>
      <c r="BE1233" s="207"/>
      <c r="BF1233" s="207"/>
      <c r="BG1233" s="228"/>
      <c r="BH1233" s="228"/>
      <c r="BI1233" s="228"/>
      <c r="BJ1233" s="246"/>
      <c r="BK1233" s="255"/>
      <c r="BL1233" s="228" t="s">
        <v>1703</v>
      </c>
      <c r="BM1233" s="228" t="s">
        <v>1703</v>
      </c>
      <c r="BN1233" s="298"/>
      <c r="BO1233" s="297"/>
      <c r="BQ1233" s="205" t="s">
        <v>1701</v>
      </c>
      <c r="BY1233" s="254"/>
      <c r="CR1233" s="200" t="s">
        <v>3786</v>
      </c>
      <c r="DN1233" s="284" t="s">
        <v>3950</v>
      </c>
      <c r="DO1233" s="283"/>
      <c r="DP1233" s="278"/>
      <c r="DQ1233" s="282"/>
      <c r="DR1233" s="280" t="s">
        <v>1629</v>
      </c>
      <c r="DS1233" s="280" t="s">
        <v>3784</v>
      </c>
      <c r="DT1233" s="279" t="s">
        <v>1620</v>
      </c>
      <c r="DU1233" s="278"/>
      <c r="DV1233" s="194"/>
    </row>
    <row r="1234" spans="1:126" ht="18.75">
      <c r="A1234" s="322"/>
      <c r="B1234" s="226" t="s">
        <v>7997</v>
      </c>
      <c r="C1234" s="226" t="s">
        <v>7996</v>
      </c>
      <c r="D1234" s="225" t="s">
        <v>7995</v>
      </c>
      <c r="E1234" s="224" t="str">
        <f t="shared" ref="E1234:E1247" si="97">MID(D1234,9,10)</f>
        <v>742897</v>
      </c>
      <c r="F1234" s="322" t="s">
        <v>6068</v>
      </c>
      <c r="G1234" s="220" t="s">
        <v>7991</v>
      </c>
      <c r="H1234" s="223" t="s">
        <v>7990</v>
      </c>
      <c r="I1234" s="223" t="s">
        <v>7441</v>
      </c>
      <c r="J1234" s="225">
        <v>1</v>
      </c>
      <c r="K1234" s="329">
        <v>3500</v>
      </c>
      <c r="L1234" s="232">
        <f t="shared" si="96"/>
        <v>3850.0000000000005</v>
      </c>
      <c r="M1234" s="351" t="s">
        <v>1434</v>
      </c>
      <c r="N1234" s="229"/>
      <c r="O1234" s="229"/>
      <c r="P1234" s="245"/>
      <c r="Q1234" s="312"/>
      <c r="R1234" s="382"/>
      <c r="S1234" s="242"/>
      <c r="T1234" s="219"/>
      <c r="U1234" s="303"/>
      <c r="V1234" s="303"/>
      <c r="W1234" s="303"/>
      <c r="X1234" s="303"/>
      <c r="Y1234" s="219"/>
      <c r="Z1234" s="303"/>
      <c r="AA1234" s="303"/>
      <c r="AB1234" s="303"/>
      <c r="AC1234" s="303"/>
      <c r="AD1234" s="325"/>
      <c r="AE1234" s="325"/>
      <c r="AF1234" s="325"/>
      <c r="AG1234" s="325"/>
      <c r="AH1234" s="325"/>
      <c r="AJ1234" s="286"/>
      <c r="AK1234" s="213"/>
      <c r="AL1234" s="325"/>
      <c r="AM1234" s="325"/>
      <c r="AN1234" s="325"/>
      <c r="AO1234" s="325"/>
      <c r="AP1234" s="229"/>
      <c r="AQ1234" s="589"/>
      <c r="AR1234" s="207"/>
      <c r="AS1234" s="207"/>
      <c r="AT1234" s="207"/>
      <c r="AU1234" s="207"/>
      <c r="AV1234" s="207"/>
      <c r="AW1234" s="207"/>
      <c r="AX1234" s="207"/>
      <c r="AY1234" s="207"/>
      <c r="AZ1234" s="207"/>
      <c r="BA1234" s="207"/>
      <c r="BB1234" s="207"/>
      <c r="BC1234" s="207"/>
      <c r="BD1234" s="207"/>
      <c r="BE1234" s="207"/>
      <c r="BF1234" s="207"/>
      <c r="BG1234" s="300"/>
      <c r="BH1234" s="300"/>
      <c r="BI1234" s="299"/>
      <c r="BJ1234" s="246"/>
      <c r="BK1234" s="255"/>
      <c r="BL1234" s="213"/>
      <c r="BM1234" s="213"/>
      <c r="BN1234" s="322"/>
      <c r="BO1234" s="321"/>
      <c r="BY1234" s="254"/>
      <c r="DN1234" s="284"/>
      <c r="DO1234" s="283"/>
      <c r="DP1234" s="278"/>
      <c r="DQ1234" s="282"/>
      <c r="DR1234" s="281"/>
      <c r="DS1234" s="280"/>
      <c r="DT1234" s="279"/>
      <c r="DU1234" s="278"/>
      <c r="DV1234" s="194"/>
    </row>
    <row r="1235" spans="1:126" ht="18.75">
      <c r="A1235" s="322"/>
      <c r="B1235" s="226" t="s">
        <v>7994</v>
      </c>
      <c r="C1235" s="226" t="s">
        <v>7993</v>
      </c>
      <c r="D1235" s="225" t="s">
        <v>7992</v>
      </c>
      <c r="E1235" s="224" t="str">
        <f t="shared" si="97"/>
        <v>742880</v>
      </c>
      <c r="F1235" s="322" t="s">
        <v>6068</v>
      </c>
      <c r="G1235" s="220" t="s">
        <v>7991</v>
      </c>
      <c r="H1235" s="223" t="s">
        <v>7990</v>
      </c>
      <c r="I1235" s="223" t="s">
        <v>971</v>
      </c>
      <c r="J1235" s="225">
        <v>1</v>
      </c>
      <c r="K1235" s="329">
        <v>3000</v>
      </c>
      <c r="L1235" s="232">
        <f t="shared" si="96"/>
        <v>3300.0000000000005</v>
      </c>
      <c r="M1235" s="351" t="s">
        <v>1434</v>
      </c>
      <c r="N1235" s="229"/>
      <c r="O1235" s="229"/>
      <c r="Q1235" s="312"/>
      <c r="R1235" s="382"/>
      <c r="S1235" s="242"/>
      <c r="T1235" s="219"/>
      <c r="U1235" s="303"/>
      <c r="V1235" s="303"/>
      <c r="W1235" s="303"/>
      <c r="X1235" s="303"/>
      <c r="Y1235" s="219"/>
      <c r="Z1235" s="303"/>
      <c r="AA1235" s="303"/>
      <c r="AB1235" s="303"/>
      <c r="AC1235" s="303"/>
      <c r="AD1235" s="325"/>
      <c r="AE1235" s="325"/>
      <c r="AF1235" s="325"/>
      <c r="AG1235" s="325"/>
      <c r="AH1235" s="325"/>
      <c r="AJ1235" s="286"/>
      <c r="AK1235" s="213"/>
      <c r="AL1235" s="325"/>
      <c r="AM1235" s="325"/>
      <c r="AN1235" s="325"/>
      <c r="AO1235" s="325"/>
      <c r="AP1235" s="229"/>
      <c r="AQ1235" s="589"/>
      <c r="AR1235" s="207"/>
      <c r="AS1235" s="207"/>
      <c r="AT1235" s="207"/>
      <c r="AU1235" s="207"/>
      <c r="AV1235" s="207"/>
      <c r="AW1235" s="207"/>
      <c r="AX1235" s="207"/>
      <c r="AY1235" s="207"/>
      <c r="AZ1235" s="207"/>
      <c r="BA1235" s="207"/>
      <c r="BB1235" s="207"/>
      <c r="BC1235" s="207"/>
      <c r="BD1235" s="207"/>
      <c r="BE1235" s="207"/>
      <c r="BF1235" s="207"/>
      <c r="BG1235" s="300"/>
      <c r="BH1235" s="300"/>
      <c r="BI1235" s="299"/>
      <c r="BJ1235" s="246"/>
      <c r="BK1235" s="255"/>
      <c r="BL1235" s="213"/>
      <c r="BM1235" s="213"/>
      <c r="BN1235" s="322"/>
      <c r="BO1235" s="321"/>
      <c r="BY1235" s="254"/>
      <c r="DN1235" s="284"/>
      <c r="DO1235" s="283"/>
      <c r="DP1235" s="278"/>
      <c r="DQ1235" s="282"/>
      <c r="DR1235" s="281"/>
      <c r="DS1235" s="280"/>
      <c r="DT1235" s="279"/>
      <c r="DU1235" s="278"/>
      <c r="DV1235" s="194"/>
    </row>
    <row r="1236" spans="1:126" ht="18.75">
      <c r="A1236" s="322"/>
      <c r="B1236" s="226" t="s">
        <v>7989</v>
      </c>
      <c r="C1236" s="226" t="s">
        <v>7988</v>
      </c>
      <c r="D1236" s="225" t="s">
        <v>7987</v>
      </c>
      <c r="E1236" s="224" t="str">
        <f t="shared" si="97"/>
        <v>742910</v>
      </c>
      <c r="F1236" s="322" t="s">
        <v>6068</v>
      </c>
      <c r="G1236" s="220" t="s">
        <v>7983</v>
      </c>
      <c r="H1236" s="223" t="s">
        <v>7982</v>
      </c>
      <c r="I1236" s="223" t="s">
        <v>7441</v>
      </c>
      <c r="J1236" s="225">
        <v>1</v>
      </c>
      <c r="K1236" s="329">
        <v>3500</v>
      </c>
      <c r="L1236" s="232">
        <f t="shared" si="96"/>
        <v>3850.0000000000005</v>
      </c>
      <c r="M1236" s="351" t="s">
        <v>1434</v>
      </c>
      <c r="N1236" s="229"/>
      <c r="O1236" s="229"/>
      <c r="Q1236" s="312"/>
      <c r="R1236" s="382"/>
      <c r="S1236" s="242"/>
      <c r="T1236" s="219"/>
      <c r="U1236" s="303"/>
      <c r="V1236" s="303"/>
      <c r="W1236" s="303"/>
      <c r="X1236" s="303"/>
      <c r="Y1236" s="219"/>
      <c r="Z1236" s="303"/>
      <c r="AA1236" s="303"/>
      <c r="AB1236" s="303"/>
      <c r="AC1236" s="303"/>
      <c r="AD1236" s="325"/>
      <c r="AE1236" s="325"/>
      <c r="AF1236" s="325"/>
      <c r="AG1236" s="325"/>
      <c r="AH1236" s="325"/>
      <c r="AJ1236" s="286"/>
      <c r="AK1236" s="213"/>
      <c r="AL1236" s="325"/>
      <c r="AM1236" s="325"/>
      <c r="AN1236" s="325"/>
      <c r="AO1236" s="325"/>
      <c r="AP1236" s="229"/>
      <c r="AQ1236" s="589"/>
      <c r="AR1236" s="207"/>
      <c r="AS1236" s="207"/>
      <c r="AT1236" s="207"/>
      <c r="AU1236" s="207"/>
      <c r="AV1236" s="207"/>
      <c r="AW1236" s="207"/>
      <c r="AX1236" s="207"/>
      <c r="AY1236" s="207"/>
      <c r="AZ1236" s="207"/>
      <c r="BA1236" s="207"/>
      <c r="BB1236" s="207"/>
      <c r="BC1236" s="207"/>
      <c r="BD1236" s="207"/>
      <c r="BE1236" s="207"/>
      <c r="BF1236" s="207"/>
      <c r="BG1236" s="300"/>
      <c r="BH1236" s="300"/>
      <c r="BI1236" s="299"/>
      <c r="BJ1236" s="246"/>
      <c r="BK1236" s="255"/>
      <c r="BL1236" s="213"/>
      <c r="BM1236" s="213"/>
      <c r="BN1236" s="322"/>
      <c r="BO1236" s="321"/>
      <c r="BY1236" s="254"/>
      <c r="DN1236" s="284"/>
      <c r="DO1236" s="283"/>
      <c r="DP1236" s="278"/>
      <c r="DQ1236" s="282"/>
      <c r="DR1236" s="281"/>
      <c r="DS1236" s="280"/>
      <c r="DT1236" s="279"/>
      <c r="DU1236" s="278"/>
      <c r="DV1236" s="194"/>
    </row>
    <row r="1237" spans="1:126" ht="18.75">
      <c r="A1237" s="322"/>
      <c r="B1237" s="226" t="s">
        <v>7986</v>
      </c>
      <c r="C1237" s="226" t="s">
        <v>7985</v>
      </c>
      <c r="D1237" s="225" t="s">
        <v>7984</v>
      </c>
      <c r="E1237" s="224" t="str">
        <f t="shared" si="97"/>
        <v>742903</v>
      </c>
      <c r="F1237" s="322" t="s">
        <v>6068</v>
      </c>
      <c r="G1237" s="220" t="s">
        <v>7983</v>
      </c>
      <c r="H1237" s="223" t="s">
        <v>7982</v>
      </c>
      <c r="I1237" s="223" t="s">
        <v>971</v>
      </c>
      <c r="J1237" s="225">
        <v>1</v>
      </c>
      <c r="K1237" s="329">
        <v>3000</v>
      </c>
      <c r="L1237" s="232">
        <f t="shared" si="96"/>
        <v>3300.0000000000005</v>
      </c>
      <c r="M1237" s="351" t="s">
        <v>1434</v>
      </c>
      <c r="N1237" s="229"/>
      <c r="O1237" s="229"/>
      <c r="Q1237" s="312"/>
      <c r="R1237" s="382"/>
      <c r="S1237" s="242"/>
      <c r="T1237" s="219"/>
      <c r="U1237" s="303"/>
      <c r="V1237" s="303"/>
      <c r="W1237" s="303"/>
      <c r="X1237" s="303"/>
      <c r="Y1237" s="219"/>
      <c r="Z1237" s="303"/>
      <c r="AA1237" s="303"/>
      <c r="AB1237" s="303"/>
      <c r="AC1237" s="303"/>
      <c r="AD1237" s="325"/>
      <c r="AE1237" s="325"/>
      <c r="AF1237" s="325"/>
      <c r="AG1237" s="325"/>
      <c r="AH1237" s="325"/>
      <c r="AJ1237" s="286"/>
      <c r="AK1237" s="213"/>
      <c r="AL1237" s="325"/>
      <c r="AM1237" s="325"/>
      <c r="AN1237" s="325"/>
      <c r="AO1237" s="325"/>
      <c r="AP1237" s="229"/>
      <c r="AQ1237" s="589"/>
      <c r="AR1237" s="207"/>
      <c r="AS1237" s="207"/>
      <c r="AT1237" s="207"/>
      <c r="AU1237" s="207"/>
      <c r="AV1237" s="207"/>
      <c r="AW1237" s="207"/>
      <c r="AX1237" s="207"/>
      <c r="AY1237" s="207"/>
      <c r="AZ1237" s="207"/>
      <c r="BA1237" s="207"/>
      <c r="BB1237" s="207"/>
      <c r="BC1237" s="207"/>
      <c r="BD1237" s="207"/>
      <c r="BE1237" s="207"/>
      <c r="BF1237" s="207"/>
      <c r="BG1237" s="300"/>
      <c r="BH1237" s="300"/>
      <c r="BI1237" s="299"/>
      <c r="BJ1237" s="246"/>
      <c r="BK1237" s="255"/>
      <c r="BL1237" s="213"/>
      <c r="BM1237" s="213"/>
      <c r="BN1237" s="322"/>
      <c r="BO1237" s="321"/>
      <c r="BY1237" s="254"/>
      <c r="DN1237" s="284"/>
      <c r="DO1237" s="283"/>
      <c r="DP1237" s="278"/>
      <c r="DQ1237" s="282"/>
      <c r="DR1237" s="281"/>
      <c r="DS1237" s="280"/>
      <c r="DT1237" s="279"/>
      <c r="DU1237" s="278"/>
      <c r="DV1237" s="194"/>
    </row>
    <row r="1238" spans="1:126" ht="18.75">
      <c r="A1238" s="322"/>
      <c r="B1238" s="226" t="s">
        <v>7981</v>
      </c>
      <c r="C1238" s="226" t="s">
        <v>7980</v>
      </c>
      <c r="D1238" s="225" t="s">
        <v>7979</v>
      </c>
      <c r="E1238" s="224" t="str">
        <f t="shared" si="97"/>
        <v>742934</v>
      </c>
      <c r="F1238" s="322" t="s">
        <v>6068</v>
      </c>
      <c r="G1238" s="220" t="s">
        <v>7975</v>
      </c>
      <c r="H1238" s="223" t="s">
        <v>7974</v>
      </c>
      <c r="I1238" s="223" t="s">
        <v>7441</v>
      </c>
      <c r="J1238" s="225">
        <v>1</v>
      </c>
      <c r="K1238" s="329">
        <v>3500</v>
      </c>
      <c r="L1238" s="232">
        <f t="shared" si="96"/>
        <v>3850.0000000000005</v>
      </c>
      <c r="M1238" s="351" t="s">
        <v>1434</v>
      </c>
      <c r="N1238" s="229"/>
      <c r="O1238" s="229"/>
      <c r="Q1238" s="312"/>
      <c r="R1238" s="382"/>
      <c r="S1238" s="242"/>
      <c r="T1238" s="219"/>
      <c r="U1238" s="303"/>
      <c r="V1238" s="303"/>
      <c r="W1238" s="303"/>
      <c r="X1238" s="303"/>
      <c r="Y1238" s="219"/>
      <c r="Z1238" s="303"/>
      <c r="AA1238" s="303"/>
      <c r="AB1238" s="303"/>
      <c r="AC1238" s="303"/>
      <c r="AD1238" s="325"/>
      <c r="AE1238" s="325"/>
      <c r="AF1238" s="325"/>
      <c r="AG1238" s="325"/>
      <c r="AH1238" s="325"/>
      <c r="AJ1238" s="286"/>
      <c r="AK1238" s="213"/>
      <c r="AL1238" s="325"/>
      <c r="AM1238" s="325"/>
      <c r="AN1238" s="325"/>
      <c r="AO1238" s="325"/>
      <c r="AP1238" s="229"/>
      <c r="AQ1238" s="589"/>
      <c r="AR1238" s="207"/>
      <c r="AS1238" s="207"/>
      <c r="AT1238" s="207"/>
      <c r="AU1238" s="207"/>
      <c r="AV1238" s="207"/>
      <c r="AW1238" s="207"/>
      <c r="AX1238" s="207"/>
      <c r="AY1238" s="207"/>
      <c r="AZ1238" s="207"/>
      <c r="BA1238" s="207"/>
      <c r="BB1238" s="207"/>
      <c r="BC1238" s="207"/>
      <c r="BD1238" s="207"/>
      <c r="BE1238" s="207"/>
      <c r="BF1238" s="207"/>
      <c r="BG1238" s="300"/>
      <c r="BH1238" s="300"/>
      <c r="BI1238" s="299"/>
      <c r="BJ1238" s="246"/>
      <c r="BK1238" s="255"/>
      <c r="BL1238" s="213"/>
      <c r="BM1238" s="213"/>
      <c r="BN1238" s="322"/>
      <c r="BO1238" s="321"/>
      <c r="BY1238" s="254"/>
      <c r="DN1238" s="284"/>
      <c r="DO1238" s="283"/>
      <c r="DP1238" s="278"/>
      <c r="DQ1238" s="282"/>
      <c r="DR1238" s="281"/>
      <c r="DS1238" s="280"/>
      <c r="DT1238" s="279"/>
      <c r="DU1238" s="278"/>
      <c r="DV1238" s="194"/>
    </row>
    <row r="1239" spans="1:126" ht="18.75">
      <c r="A1239" s="322"/>
      <c r="B1239" s="226" t="s">
        <v>7978</v>
      </c>
      <c r="C1239" s="226" t="s">
        <v>7977</v>
      </c>
      <c r="D1239" s="225" t="s">
        <v>7976</v>
      </c>
      <c r="E1239" s="224" t="str">
        <f t="shared" si="97"/>
        <v>742927</v>
      </c>
      <c r="F1239" s="322" t="s">
        <v>6068</v>
      </c>
      <c r="G1239" s="220" t="s">
        <v>7975</v>
      </c>
      <c r="H1239" s="223" t="s">
        <v>7974</v>
      </c>
      <c r="I1239" s="223" t="s">
        <v>971</v>
      </c>
      <c r="J1239" s="225">
        <v>1</v>
      </c>
      <c r="K1239" s="329">
        <v>3000</v>
      </c>
      <c r="L1239" s="232">
        <f t="shared" si="96"/>
        <v>3300.0000000000005</v>
      </c>
      <c r="M1239" s="351" t="s">
        <v>1434</v>
      </c>
      <c r="N1239" s="229"/>
      <c r="O1239" s="229"/>
      <c r="P1239" s="245"/>
      <c r="Q1239" s="312"/>
      <c r="R1239" s="382"/>
      <c r="S1239" s="242"/>
      <c r="T1239" s="219"/>
      <c r="U1239" s="303"/>
      <c r="V1239" s="303"/>
      <c r="W1239" s="303"/>
      <c r="X1239" s="303"/>
      <c r="Y1239" s="219"/>
      <c r="Z1239" s="303"/>
      <c r="AA1239" s="303"/>
      <c r="AB1239" s="303"/>
      <c r="AC1239" s="303"/>
      <c r="AD1239" s="325"/>
      <c r="AE1239" s="325"/>
      <c r="AF1239" s="325"/>
      <c r="AG1239" s="325"/>
      <c r="AH1239" s="325"/>
      <c r="AJ1239" s="286"/>
      <c r="AK1239" s="213"/>
      <c r="AL1239" s="325"/>
      <c r="AM1239" s="325"/>
      <c r="AN1239" s="325"/>
      <c r="AO1239" s="325"/>
      <c r="AP1239" s="229"/>
      <c r="AQ1239" s="589"/>
      <c r="AR1239" s="207"/>
      <c r="AS1239" s="207"/>
      <c r="AT1239" s="207"/>
      <c r="AU1239" s="207"/>
      <c r="AV1239" s="207"/>
      <c r="AW1239" s="207"/>
      <c r="AX1239" s="207"/>
      <c r="AY1239" s="207"/>
      <c r="AZ1239" s="207"/>
      <c r="BA1239" s="207"/>
      <c r="BB1239" s="207"/>
      <c r="BC1239" s="207"/>
      <c r="BD1239" s="207"/>
      <c r="BE1239" s="207"/>
      <c r="BF1239" s="207"/>
      <c r="BG1239" s="300"/>
      <c r="BH1239" s="300"/>
      <c r="BI1239" s="299"/>
      <c r="BJ1239" s="246"/>
      <c r="BK1239" s="255"/>
      <c r="BL1239" s="213"/>
      <c r="BM1239" s="213"/>
      <c r="BN1239" s="322"/>
      <c r="BO1239" s="321"/>
      <c r="BY1239" s="254"/>
      <c r="DN1239" s="284"/>
      <c r="DO1239" s="283"/>
      <c r="DP1239" s="278"/>
      <c r="DQ1239" s="282"/>
      <c r="DR1239" s="281"/>
      <c r="DS1239" s="280"/>
      <c r="DT1239" s="279"/>
      <c r="DU1239" s="278"/>
      <c r="DV1239" s="194"/>
    </row>
    <row r="1240" spans="1:126" ht="18.75">
      <c r="A1240" s="322"/>
      <c r="B1240" s="226" t="s">
        <v>7973</v>
      </c>
      <c r="C1240" s="226" t="s">
        <v>7972</v>
      </c>
      <c r="D1240" s="225" t="s">
        <v>7971</v>
      </c>
      <c r="E1240" s="224" t="str">
        <f t="shared" si="97"/>
        <v>742958</v>
      </c>
      <c r="F1240" s="322" t="s">
        <v>6068</v>
      </c>
      <c r="G1240" s="220" t="s">
        <v>7967</v>
      </c>
      <c r="H1240" s="223" t="s">
        <v>7966</v>
      </c>
      <c r="I1240" s="223" t="s">
        <v>7441</v>
      </c>
      <c r="J1240" s="225">
        <v>1</v>
      </c>
      <c r="K1240" s="329">
        <v>4000</v>
      </c>
      <c r="L1240" s="232">
        <f t="shared" si="96"/>
        <v>4400</v>
      </c>
      <c r="M1240" s="351" t="s">
        <v>1434</v>
      </c>
      <c r="N1240" s="229"/>
      <c r="O1240" s="229"/>
      <c r="P1240" s="245"/>
      <c r="Q1240" s="312"/>
      <c r="R1240" s="382"/>
      <c r="S1240" s="242"/>
      <c r="T1240" s="219"/>
      <c r="U1240" s="303"/>
      <c r="V1240" s="303"/>
      <c r="W1240" s="303"/>
      <c r="X1240" s="303"/>
      <c r="Y1240" s="219"/>
      <c r="Z1240" s="303"/>
      <c r="AA1240" s="303"/>
      <c r="AB1240" s="303"/>
      <c r="AC1240" s="303"/>
      <c r="AD1240" s="325"/>
      <c r="AE1240" s="325"/>
      <c r="AF1240" s="325"/>
      <c r="AG1240" s="325"/>
      <c r="AH1240" s="325"/>
      <c r="AJ1240" s="286"/>
      <c r="AK1240" s="213"/>
      <c r="AL1240" s="325"/>
      <c r="AM1240" s="325"/>
      <c r="AN1240" s="325"/>
      <c r="AO1240" s="325"/>
      <c r="AP1240" s="229"/>
      <c r="AQ1240" s="589"/>
      <c r="AR1240" s="207"/>
      <c r="AS1240" s="207"/>
      <c r="AT1240" s="207"/>
      <c r="AU1240" s="207"/>
      <c r="AV1240" s="207"/>
      <c r="AW1240" s="207"/>
      <c r="AX1240" s="207"/>
      <c r="AY1240" s="207"/>
      <c r="AZ1240" s="207"/>
      <c r="BA1240" s="207"/>
      <c r="BB1240" s="207"/>
      <c r="BC1240" s="207"/>
      <c r="BD1240" s="207"/>
      <c r="BE1240" s="207"/>
      <c r="BF1240" s="207"/>
      <c r="BG1240" s="300"/>
      <c r="BH1240" s="300"/>
      <c r="BI1240" s="299"/>
      <c r="BJ1240" s="246"/>
      <c r="BK1240" s="255"/>
      <c r="BL1240" s="213"/>
      <c r="BM1240" s="213"/>
      <c r="BN1240" s="322"/>
      <c r="BO1240" s="321"/>
      <c r="BY1240" s="254"/>
      <c r="DN1240" s="284"/>
      <c r="DO1240" s="283"/>
      <c r="DP1240" s="278"/>
      <c r="DQ1240" s="282"/>
      <c r="DR1240" s="281"/>
      <c r="DS1240" s="280"/>
      <c r="DT1240" s="279"/>
      <c r="DU1240" s="278"/>
      <c r="DV1240" s="194"/>
    </row>
    <row r="1241" spans="1:126" ht="18.75">
      <c r="A1241" s="322"/>
      <c r="B1241" s="226" t="s">
        <v>7970</v>
      </c>
      <c r="C1241" s="226" t="s">
        <v>7969</v>
      </c>
      <c r="D1241" s="225" t="s">
        <v>7968</v>
      </c>
      <c r="E1241" s="224" t="str">
        <f t="shared" si="97"/>
        <v>742941</v>
      </c>
      <c r="F1241" s="322" t="s">
        <v>6068</v>
      </c>
      <c r="G1241" s="220" t="s">
        <v>7967</v>
      </c>
      <c r="H1241" s="223" t="s">
        <v>7966</v>
      </c>
      <c r="I1241" s="223" t="s">
        <v>971</v>
      </c>
      <c r="J1241" s="225">
        <v>1</v>
      </c>
      <c r="K1241" s="329">
        <v>3500</v>
      </c>
      <c r="L1241" s="232">
        <f t="shared" si="96"/>
        <v>3850.0000000000005</v>
      </c>
      <c r="M1241" s="379" t="s">
        <v>1434</v>
      </c>
      <c r="N1241" s="229"/>
      <c r="O1241" s="229"/>
      <c r="Q1241" s="312"/>
      <c r="R1241" s="382"/>
      <c r="S1241" s="242"/>
      <c r="T1241" s="219"/>
      <c r="U1241" s="303"/>
      <c r="V1241" s="303"/>
      <c r="W1241" s="303"/>
      <c r="X1241" s="303"/>
      <c r="Y1241" s="219"/>
      <c r="Z1241" s="303"/>
      <c r="AA1241" s="303"/>
      <c r="AB1241" s="303"/>
      <c r="AC1241" s="303"/>
      <c r="AD1241" s="325"/>
      <c r="AE1241" s="325"/>
      <c r="AF1241" s="325"/>
      <c r="AG1241" s="325"/>
      <c r="AH1241" s="325"/>
      <c r="AJ1241" s="286"/>
      <c r="AK1241" s="213"/>
      <c r="AL1241" s="325"/>
      <c r="AM1241" s="325"/>
      <c r="AN1241" s="325"/>
      <c r="AO1241" s="325"/>
      <c r="AP1241" s="229"/>
      <c r="AQ1241" s="589"/>
      <c r="AR1241" s="207"/>
      <c r="AS1241" s="207"/>
      <c r="AT1241" s="207"/>
      <c r="AU1241" s="207"/>
      <c r="AV1241" s="207"/>
      <c r="AW1241" s="207"/>
      <c r="AX1241" s="207"/>
      <c r="AY1241" s="207"/>
      <c r="AZ1241" s="207"/>
      <c r="BA1241" s="207"/>
      <c r="BB1241" s="207"/>
      <c r="BC1241" s="207"/>
      <c r="BD1241" s="207"/>
      <c r="BE1241" s="207"/>
      <c r="BF1241" s="207"/>
      <c r="BG1241" s="300"/>
      <c r="BH1241" s="300"/>
      <c r="BI1241" s="299"/>
      <c r="BJ1241" s="246"/>
      <c r="BK1241" s="255"/>
      <c r="BL1241" s="213"/>
      <c r="BM1241" s="213"/>
      <c r="BN1241" s="322"/>
      <c r="BO1241" s="321"/>
      <c r="BY1241" s="254"/>
      <c r="DN1241" s="284"/>
      <c r="DO1241" s="283"/>
      <c r="DP1241" s="278"/>
      <c r="DQ1241" s="282"/>
      <c r="DR1241" s="281"/>
      <c r="DS1241" s="280"/>
      <c r="DT1241" s="279"/>
      <c r="DU1241" s="278"/>
      <c r="DV1241" s="194"/>
    </row>
    <row r="1242" spans="1:126" ht="18.75">
      <c r="A1242" s="322"/>
      <c r="B1242" s="226" t="s">
        <v>7965</v>
      </c>
      <c r="C1242" s="226" t="s">
        <v>7964</v>
      </c>
      <c r="D1242" s="225" t="s">
        <v>7963</v>
      </c>
      <c r="E1242" s="224" t="str">
        <f t="shared" si="97"/>
        <v>742972</v>
      </c>
      <c r="F1242" s="322" t="s">
        <v>6068</v>
      </c>
      <c r="G1242" s="220" t="s">
        <v>7959</v>
      </c>
      <c r="H1242" s="223" t="s">
        <v>7958</v>
      </c>
      <c r="I1242" s="223" t="s">
        <v>7441</v>
      </c>
      <c r="J1242" s="225">
        <v>1</v>
      </c>
      <c r="K1242" s="329">
        <v>4000</v>
      </c>
      <c r="L1242" s="232">
        <f t="shared" si="96"/>
        <v>4400</v>
      </c>
      <c r="M1242" s="379" t="s">
        <v>1434</v>
      </c>
      <c r="N1242" s="229"/>
      <c r="O1242" s="229"/>
      <c r="Q1242" s="312"/>
      <c r="R1242" s="382"/>
      <c r="S1242" s="242"/>
      <c r="T1242" s="219"/>
      <c r="U1242" s="303"/>
      <c r="V1242" s="303"/>
      <c r="W1242" s="303"/>
      <c r="X1242" s="303"/>
      <c r="Y1242" s="219"/>
      <c r="Z1242" s="303"/>
      <c r="AA1242" s="303"/>
      <c r="AB1242" s="303"/>
      <c r="AC1242" s="303"/>
      <c r="AD1242" s="325"/>
      <c r="AE1242" s="325"/>
      <c r="AF1242" s="325"/>
      <c r="AG1242" s="325"/>
      <c r="AH1242" s="325"/>
      <c r="AJ1242" s="286"/>
      <c r="AK1242" s="213"/>
      <c r="AL1242" s="325"/>
      <c r="AM1242" s="325"/>
      <c r="AN1242" s="325"/>
      <c r="AO1242" s="325"/>
      <c r="AP1242" s="229"/>
      <c r="AQ1242" s="589"/>
      <c r="AR1242" s="207"/>
      <c r="AS1242" s="207"/>
      <c r="AT1242" s="207"/>
      <c r="AU1242" s="207"/>
      <c r="AV1242" s="207"/>
      <c r="AW1242" s="207"/>
      <c r="AX1242" s="207"/>
      <c r="AY1242" s="207"/>
      <c r="AZ1242" s="207"/>
      <c r="BA1242" s="207"/>
      <c r="BB1242" s="207"/>
      <c r="BC1242" s="207"/>
      <c r="BD1242" s="207"/>
      <c r="BE1242" s="207"/>
      <c r="BF1242" s="207"/>
      <c r="BG1242" s="300"/>
      <c r="BH1242" s="300"/>
      <c r="BI1242" s="299"/>
      <c r="BJ1242" s="246"/>
      <c r="BK1242" s="255"/>
      <c r="BL1242" s="213"/>
      <c r="BM1242" s="213"/>
      <c r="BN1242" s="322"/>
      <c r="BO1242" s="321"/>
      <c r="BY1242" s="254"/>
      <c r="DN1242" s="284"/>
      <c r="DO1242" s="283"/>
      <c r="DP1242" s="278"/>
      <c r="DQ1242" s="282"/>
      <c r="DR1242" s="281"/>
      <c r="DS1242" s="280"/>
      <c r="DT1242" s="279"/>
      <c r="DU1242" s="278"/>
      <c r="DV1242" s="194"/>
    </row>
    <row r="1243" spans="1:126" ht="18.75">
      <c r="A1243" s="322"/>
      <c r="B1243" s="226" t="s">
        <v>7962</v>
      </c>
      <c r="C1243" s="226" t="s">
        <v>7961</v>
      </c>
      <c r="D1243" s="225" t="s">
        <v>7960</v>
      </c>
      <c r="E1243" s="224" t="str">
        <f t="shared" si="97"/>
        <v>742965</v>
      </c>
      <c r="F1243" s="322" t="s">
        <v>6068</v>
      </c>
      <c r="G1243" s="220" t="s">
        <v>7959</v>
      </c>
      <c r="H1243" s="223" t="s">
        <v>7958</v>
      </c>
      <c r="I1243" s="223" t="s">
        <v>971</v>
      </c>
      <c r="J1243" s="225">
        <v>1</v>
      </c>
      <c r="K1243" s="329">
        <v>3800</v>
      </c>
      <c r="L1243" s="232">
        <f t="shared" si="96"/>
        <v>4180</v>
      </c>
      <c r="M1243" s="379" t="s">
        <v>1434</v>
      </c>
      <c r="N1243" s="229"/>
      <c r="O1243" s="229"/>
      <c r="P1243" s="347"/>
      <c r="Q1243" s="412"/>
      <c r="R1243" s="382"/>
      <c r="S1243" s="242"/>
      <c r="T1243" s="219"/>
      <c r="U1243" s="303"/>
      <c r="V1243" s="303"/>
      <c r="W1243" s="303"/>
      <c r="X1243" s="303"/>
      <c r="Y1243" s="219"/>
      <c r="Z1243" s="303"/>
      <c r="AA1243" s="303"/>
      <c r="AB1243" s="303"/>
      <c r="AC1243" s="303"/>
      <c r="AD1243" s="325"/>
      <c r="AE1243" s="325"/>
      <c r="AF1243" s="325"/>
      <c r="AG1243" s="325"/>
      <c r="AH1243" s="325"/>
      <c r="AJ1243" s="286"/>
      <c r="AK1243" s="213"/>
      <c r="AL1243" s="325"/>
      <c r="AM1243" s="325"/>
      <c r="AN1243" s="325"/>
      <c r="AO1243" s="325"/>
      <c r="AP1243" s="229"/>
      <c r="AQ1243" s="589"/>
      <c r="AR1243" s="207"/>
      <c r="AS1243" s="207"/>
      <c r="AT1243" s="207"/>
      <c r="AU1243" s="207"/>
      <c r="AV1243" s="207"/>
      <c r="AW1243" s="207"/>
      <c r="AX1243" s="207"/>
      <c r="AY1243" s="207"/>
      <c r="AZ1243" s="207"/>
      <c r="BA1243" s="207"/>
      <c r="BB1243" s="207"/>
      <c r="BC1243" s="207"/>
      <c r="BD1243" s="207"/>
      <c r="BE1243" s="207"/>
      <c r="BF1243" s="207"/>
      <c r="BG1243" s="300"/>
      <c r="BH1243" s="300"/>
      <c r="BI1243" s="299"/>
      <c r="BJ1243" s="246"/>
      <c r="BK1243" s="255"/>
      <c r="BL1243" s="213"/>
      <c r="BM1243" s="213"/>
      <c r="BN1243" s="322"/>
      <c r="BO1243" s="321"/>
      <c r="BY1243" s="254"/>
      <c r="DN1243" s="284"/>
      <c r="DO1243" s="283"/>
      <c r="DP1243" s="278"/>
      <c r="DQ1243" s="282"/>
      <c r="DR1243" s="281"/>
      <c r="DS1243" s="280"/>
      <c r="DT1243" s="279"/>
      <c r="DU1243" s="278"/>
      <c r="DV1243" s="194"/>
    </row>
    <row r="1244" spans="1:126" ht="18.75">
      <c r="A1244" s="322"/>
      <c r="B1244" s="226" t="s">
        <v>7957</v>
      </c>
      <c r="C1244" s="226" t="s">
        <v>7956</v>
      </c>
      <c r="D1244" s="225" t="s">
        <v>7955</v>
      </c>
      <c r="E1244" s="224" t="str">
        <f t="shared" si="97"/>
        <v>742989</v>
      </c>
      <c r="F1244" s="322" t="s">
        <v>6068</v>
      </c>
      <c r="G1244" s="220" t="s">
        <v>7954</v>
      </c>
      <c r="H1244" s="223" t="s">
        <v>7941</v>
      </c>
      <c r="I1244" s="223"/>
      <c r="J1244" s="225">
        <v>1</v>
      </c>
      <c r="K1244" s="329">
        <v>1500</v>
      </c>
      <c r="L1244" s="232">
        <f t="shared" si="96"/>
        <v>1650.0000000000002</v>
      </c>
      <c r="M1244" s="351" t="s">
        <v>1434</v>
      </c>
      <c r="N1244" s="229"/>
      <c r="O1244" s="229"/>
      <c r="P1244" s="245"/>
      <c r="Q1244" s="312"/>
      <c r="R1244" s="382"/>
      <c r="S1244" s="242"/>
      <c r="T1244" s="219"/>
      <c r="U1244" s="303"/>
      <c r="V1244" s="303"/>
      <c r="W1244" s="303"/>
      <c r="X1244" s="303"/>
      <c r="Y1244" s="219"/>
      <c r="Z1244" s="303"/>
      <c r="AA1244" s="303"/>
      <c r="AB1244" s="303"/>
      <c r="AC1244" s="303"/>
      <c r="AD1244" s="325"/>
      <c r="AE1244" s="325"/>
      <c r="AF1244" s="325"/>
      <c r="AG1244" s="325"/>
      <c r="AH1244" s="325"/>
      <c r="AJ1244" s="286"/>
      <c r="AK1244" s="213"/>
      <c r="AL1244" s="325"/>
      <c r="AM1244" s="325"/>
      <c r="AN1244" s="325"/>
      <c r="AO1244" s="325"/>
      <c r="AP1244" s="229"/>
      <c r="AQ1244" s="589"/>
      <c r="AR1244" s="207"/>
      <c r="AS1244" s="207"/>
      <c r="AT1244" s="207"/>
      <c r="AU1244" s="207"/>
      <c r="AV1244" s="207"/>
      <c r="AW1244" s="207"/>
      <c r="AX1244" s="207"/>
      <c r="AY1244" s="207"/>
      <c r="AZ1244" s="207"/>
      <c r="BA1244" s="207"/>
      <c r="BB1244" s="207"/>
      <c r="BC1244" s="207"/>
      <c r="BD1244" s="207"/>
      <c r="BE1244" s="207"/>
      <c r="BF1244" s="207"/>
      <c r="BG1244" s="300"/>
      <c r="BH1244" s="300"/>
      <c r="BI1244" s="299"/>
      <c r="BJ1244" s="246"/>
      <c r="BK1244" s="255"/>
      <c r="BL1244" s="213"/>
      <c r="BM1244" s="213"/>
      <c r="BN1244" s="322"/>
      <c r="BO1244" s="321"/>
      <c r="BY1244" s="254"/>
      <c r="DN1244" s="284"/>
      <c r="DO1244" s="283"/>
      <c r="DP1244" s="278"/>
      <c r="DQ1244" s="282"/>
      <c r="DR1244" s="281"/>
      <c r="DS1244" s="280"/>
      <c r="DT1244" s="279"/>
      <c r="DU1244" s="278"/>
      <c r="DV1244" s="194"/>
    </row>
    <row r="1245" spans="1:126" ht="18.75">
      <c r="A1245" s="322"/>
      <c r="B1245" s="226" t="s">
        <v>7953</v>
      </c>
      <c r="C1245" s="226" t="s">
        <v>7952</v>
      </c>
      <c r="D1245" s="225" t="s">
        <v>7951</v>
      </c>
      <c r="E1245" s="224" t="str">
        <f t="shared" si="97"/>
        <v>742996</v>
      </c>
      <c r="F1245" s="322" t="s">
        <v>6068</v>
      </c>
      <c r="G1245" s="220" t="s">
        <v>7950</v>
      </c>
      <c r="H1245" s="223" t="s">
        <v>7941</v>
      </c>
      <c r="I1245" s="223"/>
      <c r="J1245" s="225">
        <v>1</v>
      </c>
      <c r="K1245" s="329">
        <v>1700</v>
      </c>
      <c r="L1245" s="232">
        <f t="shared" si="96"/>
        <v>1870.0000000000002</v>
      </c>
      <c r="M1245" s="351" t="s">
        <v>1434</v>
      </c>
      <c r="N1245" s="229"/>
      <c r="O1245" s="229"/>
      <c r="Q1245" s="312"/>
      <c r="R1245" s="382"/>
      <c r="S1245" s="242"/>
      <c r="T1245" s="219"/>
      <c r="U1245" s="303"/>
      <c r="V1245" s="303"/>
      <c r="W1245" s="303"/>
      <c r="X1245" s="303"/>
      <c r="Y1245" s="219"/>
      <c r="Z1245" s="303"/>
      <c r="AA1245" s="303"/>
      <c r="AB1245" s="303"/>
      <c r="AC1245" s="303"/>
      <c r="AD1245" s="325"/>
      <c r="AE1245" s="325"/>
      <c r="AF1245" s="325"/>
      <c r="AG1245" s="325"/>
      <c r="AH1245" s="325"/>
      <c r="AJ1245" s="286"/>
      <c r="AK1245" s="213"/>
      <c r="AL1245" s="325"/>
      <c r="AM1245" s="325"/>
      <c r="AN1245" s="325"/>
      <c r="AO1245" s="325"/>
      <c r="AP1245" s="229"/>
      <c r="AQ1245" s="589"/>
      <c r="AR1245" s="207"/>
      <c r="AS1245" s="207"/>
      <c r="AT1245" s="207"/>
      <c r="AU1245" s="207"/>
      <c r="AV1245" s="207"/>
      <c r="AW1245" s="207"/>
      <c r="AX1245" s="207"/>
      <c r="AY1245" s="207"/>
      <c r="AZ1245" s="207"/>
      <c r="BA1245" s="207"/>
      <c r="BB1245" s="207"/>
      <c r="BC1245" s="207"/>
      <c r="BD1245" s="207"/>
      <c r="BE1245" s="207"/>
      <c r="BF1245" s="207"/>
      <c r="BG1245" s="300"/>
      <c r="BH1245" s="300"/>
      <c r="BI1245" s="299"/>
      <c r="BJ1245" s="246"/>
      <c r="BK1245" s="255"/>
      <c r="BL1245" s="213"/>
      <c r="BM1245" s="213"/>
      <c r="BN1245" s="322"/>
      <c r="BO1245" s="321"/>
      <c r="BY1245" s="254"/>
      <c r="DN1245" s="284"/>
      <c r="DO1245" s="283"/>
      <c r="DP1245" s="278"/>
      <c r="DQ1245" s="282"/>
      <c r="DR1245" s="281"/>
      <c r="DS1245" s="280"/>
      <c r="DT1245" s="279"/>
      <c r="DU1245" s="278"/>
      <c r="DV1245" s="194"/>
    </row>
    <row r="1246" spans="1:126" ht="18.75">
      <c r="A1246" s="322"/>
      <c r="B1246" s="226" t="s">
        <v>7949</v>
      </c>
      <c r="C1246" s="226" t="s">
        <v>7948</v>
      </c>
      <c r="D1246" s="225" t="s">
        <v>7947</v>
      </c>
      <c r="E1246" s="224" t="str">
        <f t="shared" si="97"/>
        <v>743009</v>
      </c>
      <c r="F1246" s="322" t="s">
        <v>6068</v>
      </c>
      <c r="G1246" s="220" t="s">
        <v>7946</v>
      </c>
      <c r="H1246" s="223" t="s">
        <v>7941</v>
      </c>
      <c r="I1246" s="223"/>
      <c r="J1246" s="225">
        <v>1</v>
      </c>
      <c r="K1246" s="329">
        <v>1200</v>
      </c>
      <c r="L1246" s="232">
        <f t="shared" si="96"/>
        <v>1320</v>
      </c>
      <c r="M1246" s="351" t="s">
        <v>1434</v>
      </c>
      <c r="N1246" s="229"/>
      <c r="O1246" s="229"/>
      <c r="Q1246" s="312"/>
      <c r="R1246" s="382"/>
      <c r="S1246" s="242"/>
      <c r="T1246" s="219"/>
      <c r="U1246" s="303"/>
      <c r="V1246" s="303"/>
      <c r="W1246" s="303"/>
      <c r="X1246" s="303"/>
      <c r="Y1246" s="219"/>
      <c r="Z1246" s="303"/>
      <c r="AA1246" s="303"/>
      <c r="AB1246" s="303"/>
      <c r="AC1246" s="303"/>
      <c r="AD1246" s="325"/>
      <c r="AE1246" s="325"/>
      <c r="AF1246" s="325"/>
      <c r="AG1246" s="325"/>
      <c r="AH1246" s="325"/>
      <c r="AJ1246" s="286"/>
      <c r="AK1246" s="213"/>
      <c r="AL1246" s="325"/>
      <c r="AM1246" s="325"/>
      <c r="AN1246" s="325"/>
      <c r="AO1246" s="325"/>
      <c r="AP1246" s="229"/>
      <c r="AQ1246" s="589"/>
      <c r="AR1246" s="207"/>
      <c r="AS1246" s="207"/>
      <c r="AT1246" s="207"/>
      <c r="AU1246" s="207"/>
      <c r="AV1246" s="207"/>
      <c r="AW1246" s="207"/>
      <c r="AX1246" s="207"/>
      <c r="AY1246" s="207"/>
      <c r="AZ1246" s="207"/>
      <c r="BA1246" s="207"/>
      <c r="BB1246" s="207"/>
      <c r="BC1246" s="207"/>
      <c r="BD1246" s="207"/>
      <c r="BE1246" s="207"/>
      <c r="BF1246" s="207"/>
      <c r="BG1246" s="300"/>
      <c r="BH1246" s="300"/>
      <c r="BI1246" s="299"/>
      <c r="BJ1246" s="246"/>
      <c r="BK1246" s="255"/>
      <c r="BL1246" s="213"/>
      <c r="BM1246" s="213"/>
      <c r="BN1246" s="322"/>
      <c r="BO1246" s="321"/>
      <c r="BY1246" s="254"/>
      <c r="DN1246" s="284"/>
      <c r="DO1246" s="283"/>
      <c r="DP1246" s="278"/>
      <c r="DQ1246" s="282"/>
      <c r="DR1246" s="281"/>
      <c r="DS1246" s="280"/>
      <c r="DT1246" s="279"/>
      <c r="DU1246" s="278"/>
      <c r="DV1246" s="194"/>
    </row>
    <row r="1247" spans="1:126" ht="18.75">
      <c r="A1247" s="322"/>
      <c r="B1247" s="226" t="s">
        <v>7945</v>
      </c>
      <c r="C1247" s="226" t="s">
        <v>7944</v>
      </c>
      <c r="D1247" s="225" t="s">
        <v>7943</v>
      </c>
      <c r="E1247" s="224" t="str">
        <f t="shared" si="97"/>
        <v>743016</v>
      </c>
      <c r="F1247" s="322" t="s">
        <v>6068</v>
      </c>
      <c r="G1247" s="220" t="s">
        <v>7942</v>
      </c>
      <c r="H1247" s="223" t="s">
        <v>7941</v>
      </c>
      <c r="I1247" s="223"/>
      <c r="J1247" s="225">
        <v>1</v>
      </c>
      <c r="K1247" s="329">
        <v>1300</v>
      </c>
      <c r="L1247" s="232">
        <f t="shared" si="96"/>
        <v>1430.0000000000002</v>
      </c>
      <c r="M1247" s="351" t="s">
        <v>1434</v>
      </c>
      <c r="N1247" s="229"/>
      <c r="O1247" s="229"/>
      <c r="P1247" s="245"/>
      <c r="Q1247" s="312"/>
      <c r="R1247" s="382"/>
      <c r="S1247" s="242"/>
      <c r="T1247" s="219"/>
      <c r="U1247" s="303"/>
      <c r="V1247" s="303"/>
      <c r="W1247" s="303"/>
      <c r="X1247" s="303"/>
      <c r="Y1247" s="219"/>
      <c r="Z1247" s="303"/>
      <c r="AA1247" s="303"/>
      <c r="AB1247" s="303"/>
      <c r="AC1247" s="303"/>
      <c r="AD1247" s="325"/>
      <c r="AE1247" s="325"/>
      <c r="AF1247" s="325"/>
      <c r="AG1247" s="325"/>
      <c r="AH1247" s="325"/>
      <c r="AJ1247" s="286"/>
      <c r="AK1247" s="213"/>
      <c r="AL1247" s="325"/>
      <c r="AM1247" s="325"/>
      <c r="AN1247" s="325"/>
      <c r="AO1247" s="325"/>
      <c r="AP1247" s="229"/>
      <c r="AQ1247" s="589"/>
      <c r="AR1247" s="207"/>
      <c r="AS1247" s="207"/>
      <c r="AT1247" s="207"/>
      <c r="AU1247" s="207"/>
      <c r="AV1247" s="207"/>
      <c r="AW1247" s="207"/>
      <c r="AX1247" s="207"/>
      <c r="AY1247" s="207"/>
      <c r="AZ1247" s="207"/>
      <c r="BA1247" s="207"/>
      <c r="BB1247" s="207"/>
      <c r="BC1247" s="207"/>
      <c r="BD1247" s="207"/>
      <c r="BE1247" s="207"/>
      <c r="BF1247" s="207"/>
      <c r="BG1247" s="300"/>
      <c r="BH1247" s="300"/>
      <c r="BI1247" s="299"/>
      <c r="BJ1247" s="246"/>
      <c r="BK1247" s="255"/>
      <c r="BL1247" s="213"/>
      <c r="BM1247" s="213"/>
      <c r="BN1247" s="322"/>
      <c r="BO1247" s="321"/>
      <c r="BY1247" s="254"/>
      <c r="DN1247" s="284"/>
      <c r="DO1247" s="283"/>
      <c r="DP1247" s="278"/>
      <c r="DQ1247" s="282"/>
      <c r="DR1247" s="281"/>
      <c r="DS1247" s="280"/>
      <c r="DT1247" s="279"/>
      <c r="DU1247" s="278"/>
      <c r="DV1247" s="194"/>
    </row>
    <row r="1248" spans="1:126" ht="18.75">
      <c r="A1248" s="207" t="s">
        <v>5062</v>
      </c>
      <c r="B1248" s="226" t="s">
        <v>963</v>
      </c>
      <c r="C1248" s="226" t="s">
        <v>7940</v>
      </c>
      <c r="D1248" s="264" t="s">
        <v>964</v>
      </c>
      <c r="E1248" s="224" t="str">
        <f>MID(D1248,8,10)</f>
        <v>744617</v>
      </c>
      <c r="F1248" s="207" t="s">
        <v>948</v>
      </c>
      <c r="G1248" s="220" t="s">
        <v>965</v>
      </c>
      <c r="H1248" s="223" t="s">
        <v>7939</v>
      </c>
      <c r="I1248" s="306"/>
      <c r="J1248" s="225">
        <v>1</v>
      </c>
      <c r="K1248" s="277">
        <v>2700</v>
      </c>
      <c r="L1248" s="232">
        <f t="shared" si="96"/>
        <v>2970.0000000000005</v>
      </c>
      <c r="M1248" s="262" t="s">
        <v>947</v>
      </c>
      <c r="N1248" s="229"/>
      <c r="O1248" s="290"/>
      <c r="Q1248" s="227"/>
      <c r="R1248" s="289"/>
      <c r="S1248" s="242"/>
      <c r="T1248" s="219"/>
      <c r="U1248" s="248" t="e">
        <f>VLOOKUP(T1248,'[1]段ボール 送料'!$H$16:$X$1013,16,FALSE)</f>
        <v>#N/A</v>
      </c>
      <c r="V1248" s="248" t="e">
        <f>VLOOKUP(T1248,'[1]段ボール 送料'!$H$16:$X$1013,13,FALSE)</f>
        <v>#N/A</v>
      </c>
      <c r="W1248" s="248" t="e">
        <f>VLOOKUP(T1248,'[1]段ボール 送料'!$H$16:$X$1013,14,FALSE)</f>
        <v>#N/A</v>
      </c>
      <c r="X1248" s="248" t="e">
        <f>VLOOKUP(T1248,'[1]段ボール 送料'!$H$16:$X$1013,15,FALSE)</f>
        <v>#N/A</v>
      </c>
      <c r="Y1248" s="219"/>
      <c r="Z1248" s="248"/>
      <c r="AA1248" s="248"/>
      <c r="AB1248" s="248"/>
      <c r="AC1248" s="248"/>
      <c r="AD1248" s="372"/>
      <c r="AE1248" s="372"/>
      <c r="AF1248" s="372"/>
      <c r="AG1248" s="372"/>
      <c r="AH1248" s="372"/>
      <c r="AI1248" s="228" t="s">
        <v>2708</v>
      </c>
      <c r="AJ1248" s="286" t="s">
        <v>2543</v>
      </c>
      <c r="AK1248" s="228" t="s">
        <v>2542</v>
      </c>
      <c r="AL1248" s="372"/>
      <c r="AM1248" s="372"/>
      <c r="AN1248" s="372"/>
      <c r="AO1248" s="372"/>
      <c r="AP1248" s="229"/>
      <c r="AQ1248" s="444">
        <v>1</v>
      </c>
      <c r="AR1248" s="207"/>
      <c r="AS1248" s="207"/>
      <c r="AT1248" s="207"/>
      <c r="AU1248" s="359">
        <f>S1248</f>
        <v>0</v>
      </c>
      <c r="AV1248" s="248" t="e">
        <f>VLOOKUP(T1248,'[1]段ボール 送料'!$H$16:$X$1013,11,FALSE)</f>
        <v>#N/A</v>
      </c>
      <c r="AW1248" s="248"/>
      <c r="AX1248" s="207"/>
      <c r="AY1248" s="247" t="e">
        <f>SUBTOTAL(9,AV1248:AX1248)</f>
        <v>#N/A</v>
      </c>
      <c r="AZ1248" s="247" t="e">
        <f>AR1248+AV1248</f>
        <v>#N/A</v>
      </c>
      <c r="BA1248" s="247">
        <f>AS1248+AW1248</f>
        <v>0</v>
      </c>
      <c r="BB1248" s="247">
        <f>AT1248+AX1248</f>
        <v>0</v>
      </c>
      <c r="BC1248" s="359" t="e">
        <f>AU1248+AY1248</f>
        <v>#N/A</v>
      </c>
      <c r="BD1248" s="207"/>
      <c r="BE1248" s="207"/>
      <c r="BF1248" s="207"/>
      <c r="BG1248" s="228"/>
      <c r="BH1248" s="228"/>
      <c r="BI1248" s="228"/>
      <c r="BJ1248" s="246"/>
      <c r="BK1248" s="255"/>
      <c r="BL1248" s="228"/>
      <c r="BM1248" s="228"/>
      <c r="BQ1248" s="205" t="s">
        <v>1701</v>
      </c>
      <c r="BY1248" s="254"/>
      <c r="DN1248" s="284"/>
      <c r="DO1248" s="283"/>
      <c r="DP1248" s="278"/>
      <c r="DQ1248" s="282" t="s">
        <v>947</v>
      </c>
      <c r="DR1248" s="281"/>
      <c r="DS1248" s="280"/>
      <c r="DT1248" s="279"/>
      <c r="DU1248" s="278"/>
      <c r="DV1248" s="194"/>
    </row>
    <row r="1249" spans="1:126" ht="18.75">
      <c r="A1249" s="322"/>
      <c r="B1249" s="226" t="s">
        <v>7938</v>
      </c>
      <c r="C1249" s="226" t="s">
        <v>7937</v>
      </c>
      <c r="D1249" s="225" t="s">
        <v>7936</v>
      </c>
      <c r="E1249" s="224" t="str">
        <f>MID(D1249,9,10)</f>
        <v>744624</v>
      </c>
      <c r="F1249" s="322" t="s">
        <v>6068</v>
      </c>
      <c r="G1249" s="220" t="s">
        <v>7935</v>
      </c>
      <c r="H1249" s="223" t="s">
        <v>7934</v>
      </c>
      <c r="I1249" s="601"/>
      <c r="J1249" s="225">
        <v>1</v>
      </c>
      <c r="K1249" s="329">
        <v>2000</v>
      </c>
      <c r="L1249" s="232">
        <f t="shared" si="96"/>
        <v>2200</v>
      </c>
      <c r="M1249" s="351" t="s">
        <v>1434</v>
      </c>
      <c r="N1249" s="229"/>
      <c r="O1249" s="229"/>
      <c r="Q1249" s="312"/>
      <c r="R1249" s="382"/>
      <c r="S1249" s="242"/>
      <c r="T1249" s="219"/>
      <c r="U1249" s="303"/>
      <c r="V1249" s="303"/>
      <c r="W1249" s="303"/>
      <c r="X1249" s="303"/>
      <c r="Y1249" s="219"/>
      <c r="Z1249" s="303"/>
      <c r="AA1249" s="303"/>
      <c r="AB1249" s="303"/>
      <c r="AC1249" s="303"/>
      <c r="AD1249" s="325"/>
      <c r="AE1249" s="325"/>
      <c r="AF1249" s="325"/>
      <c r="AG1249" s="325"/>
      <c r="AH1249" s="325"/>
      <c r="AJ1249" s="286"/>
      <c r="AK1249" s="213"/>
      <c r="AL1249" s="325"/>
      <c r="AM1249" s="325"/>
      <c r="AN1249" s="325"/>
      <c r="AO1249" s="325"/>
      <c r="AP1249" s="229"/>
      <c r="AQ1249" s="589"/>
      <c r="AR1249" s="207"/>
      <c r="AS1249" s="207"/>
      <c r="AT1249" s="207"/>
      <c r="AU1249" s="207"/>
      <c r="AV1249" s="207"/>
      <c r="AW1249" s="207"/>
      <c r="AX1249" s="207"/>
      <c r="AY1249" s="207"/>
      <c r="AZ1249" s="207"/>
      <c r="BA1249" s="207"/>
      <c r="BB1249" s="207"/>
      <c r="BC1249" s="207"/>
      <c r="BD1249" s="207"/>
      <c r="BE1249" s="207"/>
      <c r="BF1249" s="207"/>
      <c r="BG1249" s="300"/>
      <c r="BH1249" s="300"/>
      <c r="BI1249" s="299"/>
      <c r="BJ1249" s="246"/>
      <c r="BK1249" s="255"/>
      <c r="BL1249" s="213"/>
      <c r="BM1249" s="213"/>
      <c r="BN1249" s="322"/>
      <c r="BO1249" s="321"/>
      <c r="BY1249" s="254"/>
      <c r="DN1249" s="284"/>
      <c r="DO1249" s="283"/>
      <c r="DP1249" s="278"/>
      <c r="DQ1249" s="282"/>
      <c r="DR1249" s="281"/>
      <c r="DS1249" s="280"/>
      <c r="DT1249" s="279"/>
      <c r="DU1249" s="278"/>
      <c r="DV1249" s="194"/>
    </row>
    <row r="1250" spans="1:126" ht="18.75">
      <c r="A1250" s="322"/>
      <c r="B1250" s="226" t="s">
        <v>7933</v>
      </c>
      <c r="C1250" s="226" t="s">
        <v>7932</v>
      </c>
      <c r="D1250" s="225" t="s">
        <v>7931</v>
      </c>
      <c r="E1250" s="224" t="str">
        <f>MID(D1250,9,10)</f>
        <v>744631</v>
      </c>
      <c r="F1250" s="322" t="s">
        <v>6068</v>
      </c>
      <c r="G1250" s="220" t="s">
        <v>7930</v>
      </c>
      <c r="H1250" s="223" t="s">
        <v>7929</v>
      </c>
      <c r="I1250" s="601"/>
      <c r="J1250" s="225">
        <v>1</v>
      </c>
      <c r="K1250" s="329">
        <v>2000</v>
      </c>
      <c r="L1250" s="232">
        <f t="shared" si="96"/>
        <v>2200</v>
      </c>
      <c r="M1250" s="351" t="s">
        <v>1434</v>
      </c>
      <c r="N1250" s="229"/>
      <c r="O1250" s="229"/>
      <c r="P1250" s="245"/>
      <c r="Q1250" s="312"/>
      <c r="R1250" s="382"/>
      <c r="S1250" s="242"/>
      <c r="T1250" s="219"/>
      <c r="U1250" s="303"/>
      <c r="V1250" s="303"/>
      <c r="W1250" s="303"/>
      <c r="X1250" s="303"/>
      <c r="Y1250" s="219"/>
      <c r="Z1250" s="303"/>
      <c r="AA1250" s="303"/>
      <c r="AB1250" s="303"/>
      <c r="AC1250" s="303"/>
      <c r="AD1250" s="325"/>
      <c r="AE1250" s="325"/>
      <c r="AF1250" s="325"/>
      <c r="AG1250" s="325"/>
      <c r="AH1250" s="325"/>
      <c r="AJ1250" s="286"/>
      <c r="AK1250" s="213"/>
      <c r="AL1250" s="325"/>
      <c r="AM1250" s="325"/>
      <c r="AN1250" s="325"/>
      <c r="AO1250" s="325"/>
      <c r="AP1250" s="229"/>
      <c r="AQ1250" s="589"/>
      <c r="AR1250" s="207"/>
      <c r="AS1250" s="207"/>
      <c r="AT1250" s="207"/>
      <c r="AU1250" s="207"/>
      <c r="AV1250" s="207"/>
      <c r="AW1250" s="207"/>
      <c r="AX1250" s="207"/>
      <c r="AY1250" s="207"/>
      <c r="AZ1250" s="207"/>
      <c r="BA1250" s="207"/>
      <c r="BB1250" s="207"/>
      <c r="BC1250" s="207"/>
      <c r="BD1250" s="207"/>
      <c r="BE1250" s="207"/>
      <c r="BF1250" s="207"/>
      <c r="BG1250" s="300"/>
      <c r="BH1250" s="300"/>
      <c r="BI1250" s="299"/>
      <c r="BJ1250" s="246"/>
      <c r="BK1250" s="255"/>
      <c r="BL1250" s="213"/>
      <c r="BM1250" s="213"/>
      <c r="BN1250" s="322"/>
      <c r="BO1250" s="321"/>
      <c r="BY1250" s="254"/>
      <c r="DN1250" s="284"/>
      <c r="DO1250" s="283"/>
      <c r="DP1250" s="278"/>
      <c r="DQ1250" s="282"/>
      <c r="DR1250" s="281"/>
      <c r="DS1250" s="280"/>
      <c r="DT1250" s="279"/>
      <c r="DU1250" s="278"/>
      <c r="DV1250" s="194"/>
    </row>
    <row r="1251" spans="1:126" ht="18.75">
      <c r="A1251" s="322"/>
      <c r="B1251" s="226" t="s">
        <v>7928</v>
      </c>
      <c r="C1251" s="226" t="s">
        <v>7927</v>
      </c>
      <c r="D1251" s="225" t="s">
        <v>7926</v>
      </c>
      <c r="E1251" s="224" t="str">
        <f>MID(D1251,9,10)</f>
        <v>744648</v>
      </c>
      <c r="F1251" s="322" t="s">
        <v>6068</v>
      </c>
      <c r="G1251" s="220" t="s">
        <v>7925</v>
      </c>
      <c r="H1251" s="223" t="s">
        <v>7924</v>
      </c>
      <c r="I1251" s="223"/>
      <c r="J1251" s="225">
        <v>1</v>
      </c>
      <c r="K1251" s="329">
        <v>2100</v>
      </c>
      <c r="L1251" s="232">
        <f t="shared" si="96"/>
        <v>2310</v>
      </c>
      <c r="M1251" s="351" t="s">
        <v>1434</v>
      </c>
      <c r="N1251" s="229"/>
      <c r="O1251" s="229"/>
      <c r="P1251" s="245"/>
      <c r="Q1251" s="312"/>
      <c r="R1251" s="382"/>
      <c r="S1251" s="242"/>
      <c r="T1251" s="219"/>
      <c r="U1251" s="303"/>
      <c r="V1251" s="303"/>
      <c r="W1251" s="303"/>
      <c r="X1251" s="303"/>
      <c r="Y1251" s="219"/>
      <c r="Z1251" s="303"/>
      <c r="AA1251" s="303"/>
      <c r="AB1251" s="303"/>
      <c r="AC1251" s="303"/>
      <c r="AD1251" s="325"/>
      <c r="AE1251" s="325"/>
      <c r="AF1251" s="325"/>
      <c r="AG1251" s="325"/>
      <c r="AH1251" s="325"/>
      <c r="AJ1251" s="286"/>
      <c r="AK1251" s="213"/>
      <c r="AL1251" s="325"/>
      <c r="AM1251" s="325"/>
      <c r="AN1251" s="325"/>
      <c r="AO1251" s="325"/>
      <c r="AP1251" s="229"/>
      <c r="AQ1251" s="589"/>
      <c r="AR1251" s="207"/>
      <c r="AS1251" s="207"/>
      <c r="AT1251" s="207"/>
      <c r="AU1251" s="207"/>
      <c r="AV1251" s="207"/>
      <c r="AW1251" s="207"/>
      <c r="AX1251" s="207"/>
      <c r="AY1251" s="207"/>
      <c r="AZ1251" s="207"/>
      <c r="BA1251" s="207"/>
      <c r="BB1251" s="207"/>
      <c r="BC1251" s="207"/>
      <c r="BD1251" s="207"/>
      <c r="BE1251" s="207"/>
      <c r="BF1251" s="207"/>
      <c r="BG1251" s="300"/>
      <c r="BH1251" s="300"/>
      <c r="BI1251" s="299"/>
      <c r="BJ1251" s="246"/>
      <c r="BK1251" s="255"/>
      <c r="BL1251" s="213"/>
      <c r="BM1251" s="213"/>
      <c r="BN1251" s="322"/>
      <c r="BO1251" s="321"/>
      <c r="BY1251" s="254"/>
      <c r="DN1251" s="284"/>
      <c r="DO1251" s="283"/>
      <c r="DP1251" s="278"/>
      <c r="DQ1251" s="282"/>
      <c r="DR1251" s="281"/>
      <c r="DS1251" s="280"/>
      <c r="DT1251" s="279"/>
      <c r="DU1251" s="278"/>
      <c r="DV1251" s="194"/>
    </row>
    <row r="1252" spans="1:126" ht="18.75">
      <c r="A1252" s="207" t="s">
        <v>5062</v>
      </c>
      <c r="B1252" s="226" t="s">
        <v>7923</v>
      </c>
      <c r="C1252" s="226" t="s">
        <v>7922</v>
      </c>
      <c r="D1252" s="264" t="s">
        <v>7921</v>
      </c>
      <c r="E1252" s="224" t="str">
        <f>MID(D1252,8,10)</f>
        <v>744655</v>
      </c>
      <c r="F1252" s="207" t="s">
        <v>948</v>
      </c>
      <c r="G1252" s="220" t="s">
        <v>7920</v>
      </c>
      <c r="H1252" s="223" t="s">
        <v>7919</v>
      </c>
      <c r="I1252" s="306"/>
      <c r="J1252" s="225">
        <v>1</v>
      </c>
      <c r="K1252" s="302">
        <v>2700</v>
      </c>
      <c r="L1252" s="232">
        <f t="shared" si="96"/>
        <v>2970.0000000000005</v>
      </c>
      <c r="M1252" s="262" t="s">
        <v>1671</v>
      </c>
      <c r="N1252" s="290"/>
      <c r="O1252" s="290"/>
      <c r="P1252" s="251">
        <v>44986</v>
      </c>
      <c r="Q1252" s="500">
        <v>2000</v>
      </c>
      <c r="R1252" s="471">
        <v>330</v>
      </c>
      <c r="S1252" s="242">
        <v>330</v>
      </c>
      <c r="T1252" s="219"/>
      <c r="U1252" s="248" t="e">
        <f>VLOOKUP(T1252,'[1]段ボール 送料'!$H$16:$X$1013,16,FALSE)</f>
        <v>#N/A</v>
      </c>
      <c r="V1252" s="248" t="e">
        <f>VLOOKUP(T1252,'[1]段ボール 送料'!$H$16:$X$1013,13,FALSE)</f>
        <v>#N/A</v>
      </c>
      <c r="W1252" s="248" t="e">
        <f>VLOOKUP(T1252,'[1]段ボール 送料'!$H$16:$X$1013,14,FALSE)</f>
        <v>#N/A</v>
      </c>
      <c r="X1252" s="248" t="e">
        <f>VLOOKUP(T1252,'[1]段ボール 送料'!$H$16:$X$1013,15,FALSE)</f>
        <v>#N/A</v>
      </c>
      <c r="Y1252" s="219"/>
      <c r="Z1252" s="248"/>
      <c r="AA1252" s="248"/>
      <c r="AB1252" s="248"/>
      <c r="AC1252" s="248"/>
      <c r="AD1252" s="372"/>
      <c r="AE1252" s="372"/>
      <c r="AF1252" s="372"/>
      <c r="AG1252" s="372"/>
      <c r="AH1252" s="372"/>
      <c r="AI1252" s="228" t="s">
        <v>2708</v>
      </c>
      <c r="AJ1252" s="286" t="s">
        <v>2543</v>
      </c>
      <c r="AK1252" s="228" t="s">
        <v>2542</v>
      </c>
      <c r="AL1252" s="372"/>
      <c r="AM1252" s="372"/>
      <c r="AN1252" s="372"/>
      <c r="AO1252" s="372"/>
      <c r="AP1252" s="229"/>
      <c r="AQ1252" s="444">
        <v>1</v>
      </c>
      <c r="AR1252" s="207"/>
      <c r="AS1252" s="207"/>
      <c r="AT1252" s="207"/>
      <c r="AU1252" s="359">
        <f>S1252</f>
        <v>330</v>
      </c>
      <c r="AV1252" s="248" t="e">
        <f>VLOOKUP(T1252,'[1]段ボール 送料'!$H$16:$X$1013,11,FALSE)</f>
        <v>#N/A</v>
      </c>
      <c r="AW1252" s="248"/>
      <c r="AX1252" s="207"/>
      <c r="AY1252" s="247" t="e">
        <f>SUBTOTAL(9,AV1252:AX1252)</f>
        <v>#N/A</v>
      </c>
      <c r="AZ1252" s="247" t="e">
        <f t="shared" ref="AZ1252:BC1254" si="98">AR1252+AV1252</f>
        <v>#N/A</v>
      </c>
      <c r="BA1252" s="247">
        <f t="shared" si="98"/>
        <v>0</v>
      </c>
      <c r="BB1252" s="247">
        <f t="shared" si="98"/>
        <v>0</v>
      </c>
      <c r="BC1252" s="359" t="e">
        <f t="shared" si="98"/>
        <v>#N/A</v>
      </c>
      <c r="BD1252" s="207"/>
      <c r="BE1252" s="207"/>
      <c r="BF1252" s="207"/>
      <c r="BG1252" s="228"/>
      <c r="BH1252" s="228"/>
      <c r="BI1252" s="228"/>
      <c r="BJ1252" s="246"/>
      <c r="BK1252" s="255"/>
      <c r="BL1252" s="228"/>
      <c r="BM1252" s="228"/>
      <c r="BQ1252" s="205" t="s">
        <v>1701</v>
      </c>
      <c r="BY1252" s="254"/>
      <c r="DN1252" s="284"/>
      <c r="DO1252" s="283"/>
      <c r="DP1252" s="278"/>
      <c r="DQ1252" s="282"/>
      <c r="DR1252" s="281"/>
      <c r="DS1252" s="280"/>
      <c r="DT1252" s="279"/>
      <c r="DU1252" s="278"/>
      <c r="DV1252" s="194" t="s">
        <v>3950</v>
      </c>
    </row>
    <row r="1253" spans="1:126" ht="18.75">
      <c r="A1253" s="207" t="s">
        <v>5062</v>
      </c>
      <c r="B1253" s="226" t="s">
        <v>7918</v>
      </c>
      <c r="C1253" s="226" t="s">
        <v>7917</v>
      </c>
      <c r="D1253" s="264" t="s">
        <v>7916</v>
      </c>
      <c r="E1253" s="224" t="str">
        <f>MID(D1253,8,10)</f>
        <v>744662</v>
      </c>
      <c r="F1253" s="207" t="s">
        <v>948</v>
      </c>
      <c r="G1253" s="220" t="s">
        <v>7915</v>
      </c>
      <c r="H1253" s="223" t="s">
        <v>7914</v>
      </c>
      <c r="I1253" s="306"/>
      <c r="J1253" s="225">
        <v>1</v>
      </c>
      <c r="K1253" s="302">
        <v>2700</v>
      </c>
      <c r="L1253" s="232">
        <f t="shared" si="96"/>
        <v>2970.0000000000005</v>
      </c>
      <c r="M1253" s="262" t="s">
        <v>1671</v>
      </c>
      <c r="N1253" s="290"/>
      <c r="O1253" s="290"/>
      <c r="P1253" s="251">
        <v>44986</v>
      </c>
      <c r="Q1253" s="500">
        <v>2500</v>
      </c>
      <c r="R1253" s="471">
        <v>330</v>
      </c>
      <c r="S1253" s="242">
        <v>330</v>
      </c>
      <c r="T1253" s="219"/>
      <c r="U1253" s="248" t="e">
        <f>VLOOKUP(T1253,'[1]段ボール 送料'!$H$16:$X$1013,16,FALSE)</f>
        <v>#N/A</v>
      </c>
      <c r="V1253" s="248" t="e">
        <f>VLOOKUP(T1253,'[1]段ボール 送料'!$H$16:$X$1013,13,FALSE)</f>
        <v>#N/A</v>
      </c>
      <c r="W1253" s="248" t="e">
        <f>VLOOKUP(T1253,'[1]段ボール 送料'!$H$16:$X$1013,14,FALSE)</f>
        <v>#N/A</v>
      </c>
      <c r="X1253" s="248" t="e">
        <f>VLOOKUP(T1253,'[1]段ボール 送料'!$H$16:$X$1013,15,FALSE)</f>
        <v>#N/A</v>
      </c>
      <c r="Y1253" s="219"/>
      <c r="Z1253" s="248"/>
      <c r="AA1253" s="248"/>
      <c r="AB1253" s="248"/>
      <c r="AC1253" s="248"/>
      <c r="AD1253" s="372"/>
      <c r="AE1253" s="372"/>
      <c r="AF1253" s="372"/>
      <c r="AG1253" s="372"/>
      <c r="AH1253" s="372"/>
      <c r="AI1253" s="228" t="s">
        <v>2708</v>
      </c>
      <c r="AJ1253" s="286" t="s">
        <v>2543</v>
      </c>
      <c r="AK1253" s="228" t="s">
        <v>2542</v>
      </c>
      <c r="AL1253" s="372"/>
      <c r="AM1253" s="372"/>
      <c r="AN1253" s="372"/>
      <c r="AO1253" s="372"/>
      <c r="AP1253" s="229"/>
      <c r="AQ1253" s="444">
        <v>1</v>
      </c>
      <c r="AR1253" s="207"/>
      <c r="AS1253" s="207"/>
      <c r="AT1253" s="207"/>
      <c r="AU1253" s="359">
        <f>S1253</f>
        <v>330</v>
      </c>
      <c r="AV1253" s="248" t="e">
        <f>VLOOKUP(T1253,'[1]段ボール 送料'!$H$16:$X$1013,11,FALSE)</f>
        <v>#N/A</v>
      </c>
      <c r="AW1253" s="248"/>
      <c r="AX1253" s="207"/>
      <c r="AY1253" s="247" t="e">
        <f>SUBTOTAL(9,AV1253:AX1253)</f>
        <v>#N/A</v>
      </c>
      <c r="AZ1253" s="247" t="e">
        <f t="shared" si="98"/>
        <v>#N/A</v>
      </c>
      <c r="BA1253" s="247">
        <f t="shared" si="98"/>
        <v>0</v>
      </c>
      <c r="BB1253" s="247">
        <f t="shared" si="98"/>
        <v>0</v>
      </c>
      <c r="BC1253" s="359" t="e">
        <f t="shared" si="98"/>
        <v>#N/A</v>
      </c>
      <c r="BD1253" s="207"/>
      <c r="BE1253" s="207"/>
      <c r="BF1253" s="207"/>
      <c r="BG1253" s="228"/>
      <c r="BH1253" s="228"/>
      <c r="BI1253" s="228"/>
      <c r="BJ1253" s="246"/>
      <c r="BK1253" s="255"/>
      <c r="BL1253" s="228"/>
      <c r="BM1253" s="228"/>
      <c r="BQ1253" s="205" t="s">
        <v>1701</v>
      </c>
      <c r="BY1253" s="254"/>
      <c r="DN1253" s="284"/>
      <c r="DO1253" s="283"/>
      <c r="DP1253" s="278"/>
      <c r="DQ1253" s="282"/>
      <c r="DR1253" s="281"/>
      <c r="DS1253" s="280"/>
      <c r="DT1253" s="279"/>
      <c r="DU1253" s="278"/>
      <c r="DV1253" s="194" t="s">
        <v>3950</v>
      </c>
    </row>
    <row r="1254" spans="1:126" ht="18.75">
      <c r="A1254" s="207" t="s">
        <v>5062</v>
      </c>
      <c r="B1254" s="226" t="s">
        <v>7913</v>
      </c>
      <c r="C1254" s="226" t="s">
        <v>7912</v>
      </c>
      <c r="D1254" s="264" t="s">
        <v>7911</v>
      </c>
      <c r="E1254" s="224" t="str">
        <f>MID(D1254,8,10)</f>
        <v>744679</v>
      </c>
      <c r="F1254" s="207" t="s">
        <v>948</v>
      </c>
      <c r="G1254" s="220" t="s">
        <v>7910</v>
      </c>
      <c r="H1254" s="223" t="s">
        <v>6609</v>
      </c>
      <c r="I1254" s="306"/>
      <c r="J1254" s="225">
        <v>1</v>
      </c>
      <c r="K1254" s="277">
        <v>2700</v>
      </c>
      <c r="L1254" s="232">
        <f t="shared" si="96"/>
        <v>2970.0000000000005</v>
      </c>
      <c r="M1254" s="262" t="s">
        <v>1671</v>
      </c>
      <c r="N1254" s="290"/>
      <c r="O1254" s="290"/>
      <c r="P1254" s="251">
        <v>44986</v>
      </c>
      <c r="Q1254" s="500">
        <v>2500</v>
      </c>
      <c r="R1254" s="471">
        <v>330</v>
      </c>
      <c r="S1254" s="242">
        <v>330</v>
      </c>
      <c r="T1254" s="219"/>
      <c r="U1254" s="248" t="e">
        <f>VLOOKUP(T1254,'[1]段ボール 送料'!$H$16:$X$1013,16,FALSE)</f>
        <v>#N/A</v>
      </c>
      <c r="V1254" s="248" t="e">
        <f>VLOOKUP(T1254,'[1]段ボール 送料'!$H$16:$X$1013,13,FALSE)</f>
        <v>#N/A</v>
      </c>
      <c r="W1254" s="248" t="e">
        <f>VLOOKUP(T1254,'[1]段ボール 送料'!$H$16:$X$1013,14,FALSE)</f>
        <v>#N/A</v>
      </c>
      <c r="X1254" s="248" t="e">
        <f>VLOOKUP(T1254,'[1]段ボール 送料'!$H$16:$X$1013,15,FALSE)</f>
        <v>#N/A</v>
      </c>
      <c r="Y1254" s="219"/>
      <c r="Z1254" s="248"/>
      <c r="AA1254" s="248"/>
      <c r="AB1254" s="248"/>
      <c r="AC1254" s="248"/>
      <c r="AD1254" s="319"/>
      <c r="AE1254" s="319"/>
      <c r="AF1254" s="319"/>
      <c r="AG1254" s="319"/>
      <c r="AH1254" s="319"/>
      <c r="AI1254" s="228" t="s">
        <v>2708</v>
      </c>
      <c r="AJ1254" s="286" t="s">
        <v>2543</v>
      </c>
      <c r="AK1254" s="228" t="s">
        <v>2542</v>
      </c>
      <c r="AL1254" s="319"/>
      <c r="AM1254" s="319"/>
      <c r="AN1254" s="319"/>
      <c r="AO1254" s="319"/>
      <c r="AP1254" s="229"/>
      <c r="AQ1254" s="444">
        <v>1</v>
      </c>
      <c r="AR1254" s="207"/>
      <c r="AS1254" s="207"/>
      <c r="AT1254" s="207"/>
      <c r="AU1254" s="359">
        <f>S1254</f>
        <v>330</v>
      </c>
      <c r="AV1254" s="248" t="e">
        <f>VLOOKUP(T1254,'[1]段ボール 送料'!$H$16:$X$1013,11,FALSE)</f>
        <v>#N/A</v>
      </c>
      <c r="AW1254" s="248"/>
      <c r="AX1254" s="207"/>
      <c r="AY1254" s="247" t="e">
        <f>SUBTOTAL(9,AV1254:AX1254)</f>
        <v>#N/A</v>
      </c>
      <c r="AZ1254" s="247" t="e">
        <f t="shared" si="98"/>
        <v>#N/A</v>
      </c>
      <c r="BA1254" s="247">
        <f t="shared" si="98"/>
        <v>0</v>
      </c>
      <c r="BB1254" s="247">
        <f t="shared" si="98"/>
        <v>0</v>
      </c>
      <c r="BC1254" s="359" t="e">
        <f t="shared" si="98"/>
        <v>#N/A</v>
      </c>
      <c r="BD1254" s="207"/>
      <c r="BE1254" s="207"/>
      <c r="BF1254" s="207"/>
      <c r="BG1254" s="228"/>
      <c r="BH1254" s="228"/>
      <c r="BI1254" s="228"/>
      <c r="BJ1254" s="246"/>
      <c r="BK1254" s="255"/>
      <c r="BL1254" s="228"/>
      <c r="BM1254" s="228"/>
      <c r="BQ1254" s="205" t="s">
        <v>1701</v>
      </c>
      <c r="BY1254" s="254"/>
      <c r="DN1254" s="284"/>
      <c r="DO1254" s="283"/>
      <c r="DP1254" s="278"/>
      <c r="DQ1254" s="282"/>
      <c r="DR1254" s="281"/>
      <c r="DS1254" s="280"/>
      <c r="DT1254" s="279"/>
      <c r="DU1254" s="278"/>
      <c r="DV1254" s="194" t="s">
        <v>3950</v>
      </c>
    </row>
    <row r="1255" spans="1:126" ht="18.75">
      <c r="A1255" s="322"/>
      <c r="B1255" s="226" t="s">
        <v>7909</v>
      </c>
      <c r="C1255" s="226" t="s">
        <v>7908</v>
      </c>
      <c r="D1255" s="225" t="s">
        <v>7907</v>
      </c>
      <c r="E1255" s="224" t="str">
        <f t="shared" ref="E1255:E1289" si="99">MID(D1255,9,10)</f>
        <v>743023</v>
      </c>
      <c r="F1255" s="322" t="s">
        <v>6068</v>
      </c>
      <c r="G1255" s="220" t="s">
        <v>7906</v>
      </c>
      <c r="H1255" s="223" t="s">
        <v>7905</v>
      </c>
      <c r="I1255" s="223"/>
      <c r="J1255" s="225">
        <v>1</v>
      </c>
      <c r="K1255" s="329">
        <v>2500</v>
      </c>
      <c r="L1255" s="232">
        <f t="shared" si="96"/>
        <v>2750</v>
      </c>
      <c r="M1255" s="351" t="s">
        <v>1434</v>
      </c>
      <c r="N1255" s="229"/>
      <c r="O1255" s="229"/>
      <c r="P1255" s="245"/>
      <c r="Q1255" s="312"/>
      <c r="R1255" s="382"/>
      <c r="S1255" s="242"/>
      <c r="T1255" s="219"/>
      <c r="U1255" s="303"/>
      <c r="V1255" s="303"/>
      <c r="W1255" s="303"/>
      <c r="X1255" s="303"/>
      <c r="Y1255" s="219"/>
      <c r="Z1255" s="303"/>
      <c r="AA1255" s="303"/>
      <c r="AB1255" s="303"/>
      <c r="AC1255" s="303"/>
      <c r="AD1255" s="325"/>
      <c r="AE1255" s="325"/>
      <c r="AF1255" s="325"/>
      <c r="AG1255" s="325"/>
      <c r="AH1255" s="325"/>
      <c r="AJ1255" s="286"/>
      <c r="AK1255" s="213"/>
      <c r="AL1255" s="325"/>
      <c r="AM1255" s="325"/>
      <c r="AN1255" s="325"/>
      <c r="AO1255" s="325"/>
      <c r="AP1255" s="229"/>
      <c r="AQ1255" s="589"/>
      <c r="AR1255" s="207"/>
      <c r="AS1255" s="207"/>
      <c r="AT1255" s="207"/>
      <c r="AU1255" s="207"/>
      <c r="AV1255" s="207"/>
      <c r="AW1255" s="207"/>
      <c r="AX1255" s="207"/>
      <c r="AY1255" s="207"/>
      <c r="AZ1255" s="207"/>
      <c r="BA1255" s="207"/>
      <c r="BB1255" s="207"/>
      <c r="BC1255" s="207"/>
      <c r="BD1255" s="207"/>
      <c r="BE1255" s="207"/>
      <c r="BF1255" s="207"/>
      <c r="BG1255" s="300"/>
      <c r="BH1255" s="300"/>
      <c r="BI1255" s="299"/>
      <c r="BJ1255" s="246"/>
      <c r="BK1255" s="255"/>
      <c r="BL1255" s="213"/>
      <c r="BM1255" s="213"/>
      <c r="BN1255" s="322"/>
      <c r="BO1255" s="321"/>
      <c r="BY1255" s="254"/>
      <c r="DN1255" s="284"/>
      <c r="DO1255" s="283"/>
      <c r="DP1255" s="278"/>
      <c r="DQ1255" s="282"/>
      <c r="DR1255" s="281"/>
      <c r="DS1255" s="280"/>
      <c r="DT1255" s="279"/>
      <c r="DU1255" s="278"/>
      <c r="DV1255" s="194"/>
    </row>
    <row r="1256" spans="1:126" ht="18.75">
      <c r="A1256" s="322"/>
      <c r="B1256" s="226" t="s">
        <v>7904</v>
      </c>
      <c r="C1256" s="226" t="s">
        <v>7903</v>
      </c>
      <c r="D1256" s="225" t="s">
        <v>7902</v>
      </c>
      <c r="E1256" s="224" t="str">
        <f t="shared" si="99"/>
        <v>743047</v>
      </c>
      <c r="F1256" s="322" t="s">
        <v>6068</v>
      </c>
      <c r="G1256" s="220" t="s">
        <v>7892</v>
      </c>
      <c r="H1256" s="223" t="s">
        <v>7891</v>
      </c>
      <c r="I1256" s="223" t="s">
        <v>7441</v>
      </c>
      <c r="J1256" s="225">
        <v>1</v>
      </c>
      <c r="K1256" s="329">
        <v>1500</v>
      </c>
      <c r="L1256" s="232">
        <f t="shared" si="96"/>
        <v>1650.0000000000002</v>
      </c>
      <c r="M1256" s="351" t="s">
        <v>1434</v>
      </c>
      <c r="N1256" s="229"/>
      <c r="O1256" s="229"/>
      <c r="P1256" s="245"/>
      <c r="Q1256" s="312"/>
      <c r="R1256" s="382"/>
      <c r="S1256" s="242"/>
      <c r="T1256" s="219"/>
      <c r="U1256" s="303"/>
      <c r="V1256" s="303"/>
      <c r="W1256" s="303"/>
      <c r="X1256" s="303"/>
      <c r="Y1256" s="219"/>
      <c r="Z1256" s="303"/>
      <c r="AA1256" s="303"/>
      <c r="AB1256" s="303"/>
      <c r="AC1256" s="303"/>
      <c r="AD1256" s="325"/>
      <c r="AE1256" s="325"/>
      <c r="AF1256" s="325"/>
      <c r="AG1256" s="325"/>
      <c r="AH1256" s="325"/>
      <c r="AJ1256" s="286"/>
      <c r="AK1256" s="213"/>
      <c r="AL1256" s="325"/>
      <c r="AM1256" s="325"/>
      <c r="AN1256" s="325"/>
      <c r="AO1256" s="325"/>
      <c r="AP1256" s="229"/>
      <c r="AQ1256" s="589"/>
      <c r="AR1256" s="207"/>
      <c r="AS1256" s="207"/>
      <c r="AT1256" s="207"/>
      <c r="AU1256" s="207"/>
      <c r="AV1256" s="207"/>
      <c r="AW1256" s="207"/>
      <c r="AX1256" s="207"/>
      <c r="AY1256" s="207"/>
      <c r="AZ1256" s="207"/>
      <c r="BA1256" s="207"/>
      <c r="BB1256" s="207"/>
      <c r="BC1256" s="207"/>
      <c r="BD1256" s="207"/>
      <c r="BE1256" s="207"/>
      <c r="BF1256" s="207"/>
      <c r="BG1256" s="300"/>
      <c r="BH1256" s="300"/>
      <c r="BI1256" s="299"/>
      <c r="BJ1256" s="246"/>
      <c r="BK1256" s="255"/>
      <c r="BL1256" s="213"/>
      <c r="BM1256" s="213"/>
      <c r="BN1256" s="322"/>
      <c r="BO1256" s="321"/>
      <c r="BY1256" s="254"/>
      <c r="DN1256" s="284"/>
      <c r="DO1256" s="283"/>
      <c r="DP1256" s="278"/>
      <c r="DQ1256" s="282"/>
      <c r="DR1256" s="281"/>
      <c r="DS1256" s="280"/>
      <c r="DT1256" s="279"/>
      <c r="DU1256" s="278"/>
      <c r="DV1256" s="194"/>
    </row>
    <row r="1257" spans="1:126" ht="18.75">
      <c r="A1257" s="322"/>
      <c r="B1257" s="226" t="s">
        <v>7901</v>
      </c>
      <c r="C1257" s="226" t="s">
        <v>7900</v>
      </c>
      <c r="D1257" s="225" t="s">
        <v>7899</v>
      </c>
      <c r="E1257" s="224" t="str">
        <f t="shared" si="99"/>
        <v>743030</v>
      </c>
      <c r="F1257" s="322" t="s">
        <v>6068</v>
      </c>
      <c r="G1257" s="220" t="s">
        <v>7892</v>
      </c>
      <c r="H1257" s="223" t="s">
        <v>7891</v>
      </c>
      <c r="I1257" s="223" t="s">
        <v>971</v>
      </c>
      <c r="J1257" s="225">
        <v>1</v>
      </c>
      <c r="K1257" s="329">
        <v>1400</v>
      </c>
      <c r="L1257" s="232">
        <f t="shared" si="96"/>
        <v>1540.0000000000002</v>
      </c>
      <c r="M1257" s="351" t="s">
        <v>1434</v>
      </c>
      <c r="N1257" s="229"/>
      <c r="O1257" s="229"/>
      <c r="P1257" s="245"/>
      <c r="Q1257" s="312"/>
      <c r="R1257" s="382"/>
      <c r="S1257" s="242"/>
      <c r="T1257" s="219"/>
      <c r="U1257" s="303"/>
      <c r="V1257" s="303"/>
      <c r="W1257" s="303"/>
      <c r="X1257" s="303"/>
      <c r="Y1257" s="219"/>
      <c r="Z1257" s="303"/>
      <c r="AA1257" s="303"/>
      <c r="AB1257" s="303"/>
      <c r="AC1257" s="303"/>
      <c r="AD1257" s="325"/>
      <c r="AE1257" s="325"/>
      <c r="AF1257" s="325"/>
      <c r="AG1257" s="325"/>
      <c r="AH1257" s="325"/>
      <c r="AJ1257" s="286"/>
      <c r="AK1257" s="213"/>
      <c r="AL1257" s="325"/>
      <c r="AM1257" s="325"/>
      <c r="AN1257" s="325"/>
      <c r="AO1257" s="325"/>
      <c r="AP1257" s="229"/>
      <c r="AQ1257" s="589"/>
      <c r="AR1257" s="207"/>
      <c r="AS1257" s="207"/>
      <c r="AT1257" s="207"/>
      <c r="AU1257" s="207"/>
      <c r="AV1257" s="207"/>
      <c r="AW1257" s="207"/>
      <c r="AX1257" s="207"/>
      <c r="AY1257" s="207"/>
      <c r="AZ1257" s="207"/>
      <c r="BA1257" s="207"/>
      <c r="BB1257" s="207"/>
      <c r="BC1257" s="207"/>
      <c r="BD1257" s="207"/>
      <c r="BE1257" s="207"/>
      <c r="BF1257" s="207"/>
      <c r="BG1257" s="300"/>
      <c r="BH1257" s="300"/>
      <c r="BI1257" s="299"/>
      <c r="BJ1257" s="246"/>
      <c r="BK1257" s="255"/>
      <c r="BL1257" s="213"/>
      <c r="BM1257" s="213"/>
      <c r="BN1257" s="322"/>
      <c r="BO1257" s="321"/>
      <c r="BY1257" s="254"/>
      <c r="DN1257" s="284"/>
      <c r="DO1257" s="283"/>
      <c r="DP1257" s="278"/>
      <c r="DQ1257" s="282"/>
      <c r="DR1257" s="281"/>
      <c r="DS1257" s="280"/>
      <c r="DT1257" s="279"/>
      <c r="DU1257" s="278"/>
      <c r="DV1257" s="194"/>
    </row>
    <row r="1258" spans="1:126" ht="18.75">
      <c r="A1258" s="322"/>
      <c r="B1258" s="226" t="s">
        <v>7898</v>
      </c>
      <c r="C1258" s="226" t="s">
        <v>7897</v>
      </c>
      <c r="D1258" s="225" t="s">
        <v>7896</v>
      </c>
      <c r="E1258" s="224" t="str">
        <f t="shared" si="99"/>
        <v>743061</v>
      </c>
      <c r="F1258" s="322" t="s">
        <v>6068</v>
      </c>
      <c r="G1258" s="220" t="s">
        <v>7892</v>
      </c>
      <c r="H1258" s="223" t="s">
        <v>7891</v>
      </c>
      <c r="I1258" s="223" t="s">
        <v>7441</v>
      </c>
      <c r="J1258" s="225">
        <v>1</v>
      </c>
      <c r="K1258" s="329">
        <v>1500</v>
      </c>
      <c r="L1258" s="232">
        <f t="shared" si="96"/>
        <v>1650.0000000000002</v>
      </c>
      <c r="M1258" s="351" t="s">
        <v>1434</v>
      </c>
      <c r="N1258" s="229"/>
      <c r="O1258" s="229"/>
      <c r="P1258" s="245"/>
      <c r="Q1258" s="312"/>
      <c r="R1258" s="382"/>
      <c r="S1258" s="242"/>
      <c r="T1258" s="219"/>
      <c r="U1258" s="303"/>
      <c r="V1258" s="303"/>
      <c r="W1258" s="303"/>
      <c r="X1258" s="303"/>
      <c r="Y1258" s="219"/>
      <c r="Z1258" s="303"/>
      <c r="AA1258" s="303"/>
      <c r="AB1258" s="303"/>
      <c r="AC1258" s="303"/>
      <c r="AD1258" s="325"/>
      <c r="AE1258" s="325"/>
      <c r="AF1258" s="325"/>
      <c r="AG1258" s="325"/>
      <c r="AH1258" s="325"/>
      <c r="AJ1258" s="286"/>
      <c r="AK1258" s="213"/>
      <c r="AL1258" s="325"/>
      <c r="AM1258" s="325"/>
      <c r="AN1258" s="325"/>
      <c r="AO1258" s="325"/>
      <c r="AP1258" s="229"/>
      <c r="AQ1258" s="589"/>
      <c r="AR1258" s="207"/>
      <c r="AS1258" s="207"/>
      <c r="AT1258" s="207"/>
      <c r="AU1258" s="207"/>
      <c r="AV1258" s="207"/>
      <c r="AW1258" s="207"/>
      <c r="AX1258" s="207"/>
      <c r="AY1258" s="207"/>
      <c r="AZ1258" s="207"/>
      <c r="BA1258" s="207"/>
      <c r="BB1258" s="207"/>
      <c r="BC1258" s="207"/>
      <c r="BD1258" s="207"/>
      <c r="BE1258" s="207"/>
      <c r="BF1258" s="207"/>
      <c r="BG1258" s="300"/>
      <c r="BH1258" s="300"/>
      <c r="BI1258" s="299"/>
      <c r="BJ1258" s="246"/>
      <c r="BK1258" s="255"/>
      <c r="BL1258" s="213"/>
      <c r="BM1258" s="213"/>
      <c r="BN1258" s="322"/>
      <c r="BO1258" s="321"/>
      <c r="BY1258" s="254"/>
      <c r="DN1258" s="284"/>
      <c r="DO1258" s="283"/>
      <c r="DP1258" s="278"/>
      <c r="DQ1258" s="282"/>
      <c r="DR1258" s="281"/>
      <c r="DS1258" s="280"/>
      <c r="DT1258" s="279"/>
      <c r="DU1258" s="278"/>
      <c r="DV1258" s="194"/>
    </row>
    <row r="1259" spans="1:126" ht="18.75">
      <c r="A1259" s="322"/>
      <c r="B1259" s="226" t="s">
        <v>7895</v>
      </c>
      <c r="C1259" s="226" t="s">
        <v>7894</v>
      </c>
      <c r="D1259" s="225" t="s">
        <v>7893</v>
      </c>
      <c r="E1259" s="224" t="str">
        <f t="shared" si="99"/>
        <v>743054</v>
      </c>
      <c r="F1259" s="322" t="s">
        <v>6068</v>
      </c>
      <c r="G1259" s="220" t="s">
        <v>7892</v>
      </c>
      <c r="H1259" s="223" t="s">
        <v>7891</v>
      </c>
      <c r="I1259" s="223" t="s">
        <v>971</v>
      </c>
      <c r="J1259" s="225">
        <v>1</v>
      </c>
      <c r="K1259" s="329">
        <v>1400</v>
      </c>
      <c r="L1259" s="232">
        <f t="shared" si="96"/>
        <v>1540.0000000000002</v>
      </c>
      <c r="M1259" s="351" t="s">
        <v>1434</v>
      </c>
      <c r="N1259" s="229"/>
      <c r="O1259" s="229"/>
      <c r="P1259" s="619"/>
      <c r="Q1259" s="312"/>
      <c r="R1259" s="382"/>
      <c r="S1259" s="242"/>
      <c r="T1259" s="219"/>
      <c r="U1259" s="303"/>
      <c r="V1259" s="303"/>
      <c r="W1259" s="303"/>
      <c r="X1259" s="303"/>
      <c r="Y1259" s="219"/>
      <c r="Z1259" s="303"/>
      <c r="AA1259" s="303"/>
      <c r="AB1259" s="303"/>
      <c r="AC1259" s="303"/>
      <c r="AD1259" s="325"/>
      <c r="AE1259" s="325"/>
      <c r="AF1259" s="325"/>
      <c r="AG1259" s="325"/>
      <c r="AH1259" s="325"/>
      <c r="AJ1259" s="286"/>
      <c r="AK1259" s="213"/>
      <c r="AL1259" s="325"/>
      <c r="AM1259" s="325"/>
      <c r="AN1259" s="325"/>
      <c r="AO1259" s="325"/>
      <c r="AP1259" s="229"/>
      <c r="AQ1259" s="589"/>
      <c r="AR1259" s="207"/>
      <c r="AS1259" s="207"/>
      <c r="AT1259" s="207"/>
      <c r="AU1259" s="207"/>
      <c r="AV1259" s="207"/>
      <c r="AW1259" s="207"/>
      <c r="AX1259" s="207"/>
      <c r="AY1259" s="207"/>
      <c r="AZ1259" s="207"/>
      <c r="BA1259" s="207"/>
      <c r="BB1259" s="207"/>
      <c r="BC1259" s="207"/>
      <c r="BD1259" s="207"/>
      <c r="BE1259" s="207"/>
      <c r="BF1259" s="207"/>
      <c r="BG1259" s="300"/>
      <c r="BH1259" s="300"/>
      <c r="BI1259" s="299"/>
      <c r="BJ1259" s="246"/>
      <c r="BK1259" s="255"/>
      <c r="BL1259" s="213"/>
      <c r="BM1259" s="213"/>
      <c r="BN1259" s="322"/>
      <c r="BO1259" s="321"/>
      <c r="BY1259" s="254"/>
      <c r="DN1259" s="284"/>
      <c r="DO1259" s="283"/>
      <c r="DP1259" s="278"/>
      <c r="DQ1259" s="282"/>
      <c r="DR1259" s="281"/>
      <c r="DS1259" s="280"/>
      <c r="DT1259" s="279"/>
      <c r="DU1259" s="278"/>
      <c r="DV1259" s="194"/>
    </row>
    <row r="1260" spans="1:126" ht="18.75">
      <c r="A1260" s="322"/>
      <c r="B1260" s="226" t="s">
        <v>7890</v>
      </c>
      <c r="C1260" s="226" t="s">
        <v>7889</v>
      </c>
      <c r="D1260" s="225" t="s">
        <v>7888</v>
      </c>
      <c r="E1260" s="224" t="str">
        <f t="shared" si="99"/>
        <v>743085</v>
      </c>
      <c r="F1260" s="322" t="s">
        <v>6068</v>
      </c>
      <c r="G1260" s="220" t="s">
        <v>7884</v>
      </c>
      <c r="H1260" s="223" t="s">
        <v>7883</v>
      </c>
      <c r="I1260" s="223" t="s">
        <v>7441</v>
      </c>
      <c r="J1260" s="225">
        <v>1</v>
      </c>
      <c r="K1260" s="329">
        <v>1500</v>
      </c>
      <c r="L1260" s="232">
        <f t="shared" si="96"/>
        <v>1650.0000000000002</v>
      </c>
      <c r="M1260" s="351" t="s">
        <v>1434</v>
      </c>
      <c r="N1260" s="229"/>
      <c r="O1260" s="229"/>
      <c r="P1260" s="245"/>
      <c r="Q1260" s="312"/>
      <c r="R1260" s="382"/>
      <c r="S1260" s="242"/>
      <c r="T1260" s="219"/>
      <c r="U1260" s="303"/>
      <c r="V1260" s="303"/>
      <c r="W1260" s="303"/>
      <c r="X1260" s="303"/>
      <c r="Y1260" s="219"/>
      <c r="Z1260" s="303"/>
      <c r="AA1260" s="303"/>
      <c r="AB1260" s="303"/>
      <c r="AC1260" s="303"/>
      <c r="AD1260" s="325"/>
      <c r="AE1260" s="325"/>
      <c r="AF1260" s="325"/>
      <c r="AG1260" s="325"/>
      <c r="AH1260" s="325"/>
      <c r="AJ1260" s="286"/>
      <c r="AK1260" s="213"/>
      <c r="AL1260" s="325"/>
      <c r="AM1260" s="325"/>
      <c r="AN1260" s="325"/>
      <c r="AO1260" s="325"/>
      <c r="AP1260" s="229"/>
      <c r="AQ1260" s="589"/>
      <c r="AR1260" s="207"/>
      <c r="AS1260" s="207"/>
      <c r="AT1260" s="207"/>
      <c r="AU1260" s="207"/>
      <c r="AV1260" s="207"/>
      <c r="AW1260" s="207"/>
      <c r="AX1260" s="207"/>
      <c r="AY1260" s="207"/>
      <c r="AZ1260" s="207"/>
      <c r="BA1260" s="207"/>
      <c r="BB1260" s="207"/>
      <c r="BC1260" s="207"/>
      <c r="BD1260" s="207"/>
      <c r="BE1260" s="207"/>
      <c r="BF1260" s="207"/>
      <c r="BG1260" s="300"/>
      <c r="BH1260" s="300"/>
      <c r="BI1260" s="299"/>
      <c r="BJ1260" s="246"/>
      <c r="BK1260" s="255"/>
      <c r="BL1260" s="213"/>
      <c r="BM1260" s="213"/>
      <c r="BN1260" s="322"/>
      <c r="BO1260" s="321"/>
      <c r="BY1260" s="254"/>
      <c r="DN1260" s="284"/>
      <c r="DO1260" s="283"/>
      <c r="DP1260" s="278"/>
      <c r="DQ1260" s="282"/>
      <c r="DR1260" s="281"/>
      <c r="DS1260" s="280"/>
      <c r="DT1260" s="279"/>
      <c r="DU1260" s="278"/>
      <c r="DV1260" s="194"/>
    </row>
    <row r="1261" spans="1:126" ht="18.75">
      <c r="A1261" s="322"/>
      <c r="B1261" s="226" t="s">
        <v>7887</v>
      </c>
      <c r="C1261" s="226" t="s">
        <v>7886</v>
      </c>
      <c r="D1261" s="225" t="s">
        <v>7885</v>
      </c>
      <c r="E1261" s="224" t="str">
        <f t="shared" si="99"/>
        <v>743078</v>
      </c>
      <c r="F1261" s="322" t="s">
        <v>6068</v>
      </c>
      <c r="G1261" s="220" t="s">
        <v>7884</v>
      </c>
      <c r="H1261" s="223" t="s">
        <v>7883</v>
      </c>
      <c r="I1261" s="223" t="s">
        <v>971</v>
      </c>
      <c r="J1261" s="225">
        <v>1</v>
      </c>
      <c r="K1261" s="329">
        <v>1400</v>
      </c>
      <c r="L1261" s="232">
        <f t="shared" si="96"/>
        <v>1540.0000000000002</v>
      </c>
      <c r="M1261" s="351" t="s">
        <v>1434</v>
      </c>
      <c r="N1261" s="229"/>
      <c r="O1261" s="229"/>
      <c r="P1261" s="245"/>
      <c r="Q1261" s="312"/>
      <c r="R1261" s="382"/>
      <c r="S1261" s="242"/>
      <c r="T1261" s="219"/>
      <c r="U1261" s="303"/>
      <c r="V1261" s="303"/>
      <c r="W1261" s="303"/>
      <c r="X1261" s="303"/>
      <c r="Y1261" s="219"/>
      <c r="Z1261" s="303"/>
      <c r="AA1261" s="303"/>
      <c r="AB1261" s="303"/>
      <c r="AC1261" s="303"/>
      <c r="AD1261" s="325"/>
      <c r="AE1261" s="325"/>
      <c r="AF1261" s="325"/>
      <c r="AG1261" s="325"/>
      <c r="AH1261" s="325"/>
      <c r="AJ1261" s="286"/>
      <c r="AK1261" s="213"/>
      <c r="AL1261" s="325"/>
      <c r="AM1261" s="325"/>
      <c r="AN1261" s="325"/>
      <c r="AO1261" s="325"/>
      <c r="AP1261" s="229"/>
      <c r="AQ1261" s="589"/>
      <c r="AR1261" s="207"/>
      <c r="AS1261" s="207"/>
      <c r="AT1261" s="207"/>
      <c r="AU1261" s="207"/>
      <c r="AV1261" s="207"/>
      <c r="AW1261" s="207"/>
      <c r="AX1261" s="207"/>
      <c r="AY1261" s="207"/>
      <c r="AZ1261" s="207"/>
      <c r="BA1261" s="207"/>
      <c r="BB1261" s="207"/>
      <c r="BC1261" s="207"/>
      <c r="BD1261" s="207"/>
      <c r="BE1261" s="207"/>
      <c r="BF1261" s="207"/>
      <c r="BG1261" s="300"/>
      <c r="BH1261" s="300"/>
      <c r="BI1261" s="299"/>
      <c r="BJ1261" s="246"/>
      <c r="BK1261" s="255"/>
      <c r="BL1261" s="213"/>
      <c r="BM1261" s="213"/>
      <c r="BN1261" s="322"/>
      <c r="BO1261" s="321"/>
      <c r="BY1261" s="254"/>
      <c r="DN1261" s="284"/>
      <c r="DO1261" s="283"/>
      <c r="DP1261" s="278"/>
      <c r="DQ1261" s="282"/>
      <c r="DR1261" s="281"/>
      <c r="DS1261" s="280"/>
      <c r="DT1261" s="279"/>
      <c r="DU1261" s="278"/>
      <c r="DV1261" s="194"/>
    </row>
    <row r="1262" spans="1:126" ht="18.75">
      <c r="A1262" s="322"/>
      <c r="B1262" s="226" t="s">
        <v>7882</v>
      </c>
      <c r="C1262" s="226" t="s">
        <v>7881</v>
      </c>
      <c r="D1262" s="225" t="s">
        <v>7880</v>
      </c>
      <c r="E1262" s="224" t="str">
        <f t="shared" si="99"/>
        <v>743108</v>
      </c>
      <c r="F1262" s="322" t="s">
        <v>6068</v>
      </c>
      <c r="G1262" s="220" t="s">
        <v>7876</v>
      </c>
      <c r="H1262" s="223" t="s">
        <v>7875</v>
      </c>
      <c r="I1262" s="223" t="s">
        <v>7441</v>
      </c>
      <c r="J1262" s="225">
        <v>1</v>
      </c>
      <c r="K1262" s="329">
        <v>1600</v>
      </c>
      <c r="L1262" s="232">
        <f t="shared" si="96"/>
        <v>1760.0000000000002</v>
      </c>
      <c r="M1262" s="351" t="s">
        <v>1434</v>
      </c>
      <c r="N1262" s="229"/>
      <c r="O1262" s="229"/>
      <c r="P1262" s="347"/>
      <c r="Q1262" s="312"/>
      <c r="R1262" s="382"/>
      <c r="S1262" s="242"/>
      <c r="T1262" s="219"/>
      <c r="U1262" s="303"/>
      <c r="V1262" s="303"/>
      <c r="W1262" s="303"/>
      <c r="X1262" s="303"/>
      <c r="Y1262" s="219"/>
      <c r="Z1262" s="303"/>
      <c r="AA1262" s="303"/>
      <c r="AB1262" s="303"/>
      <c r="AC1262" s="303"/>
      <c r="AD1262" s="325"/>
      <c r="AE1262" s="325"/>
      <c r="AF1262" s="325"/>
      <c r="AG1262" s="325"/>
      <c r="AH1262" s="325"/>
      <c r="AJ1262" s="286"/>
      <c r="AK1262" s="213"/>
      <c r="AL1262" s="325"/>
      <c r="AM1262" s="325"/>
      <c r="AN1262" s="325"/>
      <c r="AO1262" s="325"/>
      <c r="AP1262" s="229"/>
      <c r="AQ1262" s="589"/>
      <c r="AR1262" s="207"/>
      <c r="AS1262" s="207"/>
      <c r="AT1262" s="207"/>
      <c r="AU1262" s="207"/>
      <c r="AV1262" s="207"/>
      <c r="AW1262" s="207"/>
      <c r="AX1262" s="207"/>
      <c r="AY1262" s="207"/>
      <c r="AZ1262" s="207"/>
      <c r="BA1262" s="207"/>
      <c r="BB1262" s="207"/>
      <c r="BC1262" s="207"/>
      <c r="BD1262" s="207"/>
      <c r="BE1262" s="207"/>
      <c r="BF1262" s="207"/>
      <c r="BG1262" s="300"/>
      <c r="BH1262" s="300"/>
      <c r="BI1262" s="299"/>
      <c r="BJ1262" s="246"/>
      <c r="BK1262" s="255"/>
      <c r="BL1262" s="213"/>
      <c r="BM1262" s="213"/>
      <c r="BN1262" s="322"/>
      <c r="BO1262" s="321"/>
      <c r="BY1262" s="254"/>
      <c r="DN1262" s="284"/>
      <c r="DO1262" s="283"/>
      <c r="DP1262" s="278"/>
      <c r="DQ1262" s="282"/>
      <c r="DR1262" s="281"/>
      <c r="DS1262" s="280"/>
      <c r="DT1262" s="279"/>
      <c r="DU1262" s="278"/>
      <c r="DV1262" s="194"/>
    </row>
    <row r="1263" spans="1:126" ht="18.75">
      <c r="A1263" s="322"/>
      <c r="B1263" s="226" t="s">
        <v>7879</v>
      </c>
      <c r="C1263" s="226" t="s">
        <v>7878</v>
      </c>
      <c r="D1263" s="225" t="s">
        <v>7877</v>
      </c>
      <c r="E1263" s="224" t="str">
        <f t="shared" si="99"/>
        <v>743092</v>
      </c>
      <c r="F1263" s="322" t="s">
        <v>6068</v>
      </c>
      <c r="G1263" s="220" t="s">
        <v>7876</v>
      </c>
      <c r="H1263" s="223" t="s">
        <v>7875</v>
      </c>
      <c r="I1263" s="223" t="s">
        <v>971</v>
      </c>
      <c r="J1263" s="225">
        <v>1</v>
      </c>
      <c r="K1263" s="329">
        <v>1500</v>
      </c>
      <c r="L1263" s="232">
        <f t="shared" si="96"/>
        <v>1650.0000000000002</v>
      </c>
      <c r="M1263" s="351" t="s">
        <v>1434</v>
      </c>
      <c r="N1263" s="229"/>
      <c r="O1263" s="229"/>
      <c r="P1263" s="245"/>
      <c r="Q1263" s="312"/>
      <c r="R1263" s="382"/>
      <c r="S1263" s="242"/>
      <c r="T1263" s="219"/>
      <c r="U1263" s="303"/>
      <c r="V1263" s="303"/>
      <c r="W1263" s="303"/>
      <c r="X1263" s="303"/>
      <c r="Y1263" s="219"/>
      <c r="Z1263" s="303"/>
      <c r="AA1263" s="303"/>
      <c r="AB1263" s="303"/>
      <c r="AC1263" s="303"/>
      <c r="AD1263" s="325"/>
      <c r="AE1263" s="325"/>
      <c r="AF1263" s="325"/>
      <c r="AG1263" s="325"/>
      <c r="AH1263" s="325"/>
      <c r="AJ1263" s="286"/>
      <c r="AK1263" s="213"/>
      <c r="AL1263" s="325"/>
      <c r="AM1263" s="325"/>
      <c r="AN1263" s="325"/>
      <c r="AO1263" s="325"/>
      <c r="AP1263" s="229"/>
      <c r="AQ1263" s="589"/>
      <c r="AR1263" s="207"/>
      <c r="AS1263" s="207"/>
      <c r="AT1263" s="207"/>
      <c r="AU1263" s="207"/>
      <c r="AV1263" s="207"/>
      <c r="AW1263" s="207"/>
      <c r="AX1263" s="207"/>
      <c r="AY1263" s="207"/>
      <c r="AZ1263" s="207"/>
      <c r="BA1263" s="207"/>
      <c r="BB1263" s="207"/>
      <c r="BC1263" s="207"/>
      <c r="BD1263" s="207"/>
      <c r="BE1263" s="207"/>
      <c r="BF1263" s="207"/>
      <c r="BG1263" s="300"/>
      <c r="BH1263" s="300"/>
      <c r="BI1263" s="299"/>
      <c r="BJ1263" s="246"/>
      <c r="BK1263" s="255"/>
      <c r="BL1263" s="213"/>
      <c r="BM1263" s="213"/>
      <c r="BN1263" s="322"/>
      <c r="BO1263" s="321"/>
      <c r="BY1263" s="254"/>
      <c r="DN1263" s="284"/>
      <c r="DO1263" s="283"/>
      <c r="DP1263" s="278"/>
      <c r="DQ1263" s="282"/>
      <c r="DR1263" s="281"/>
      <c r="DS1263" s="280"/>
      <c r="DT1263" s="279"/>
      <c r="DU1263" s="278"/>
      <c r="DV1263" s="194"/>
    </row>
    <row r="1264" spans="1:126" ht="18.75">
      <c r="A1264" s="322"/>
      <c r="B1264" s="226" t="s">
        <v>7874</v>
      </c>
      <c r="C1264" s="226" t="s">
        <v>7873</v>
      </c>
      <c r="D1264" s="225" t="s">
        <v>7872</v>
      </c>
      <c r="E1264" s="224" t="str">
        <f t="shared" si="99"/>
        <v>743122</v>
      </c>
      <c r="F1264" s="322" t="s">
        <v>6068</v>
      </c>
      <c r="G1264" s="220" t="s">
        <v>7868</v>
      </c>
      <c r="H1264" s="223" t="s">
        <v>7867</v>
      </c>
      <c r="I1264" s="223" t="s">
        <v>7441</v>
      </c>
      <c r="J1264" s="225">
        <v>1</v>
      </c>
      <c r="K1264" s="329">
        <v>1600</v>
      </c>
      <c r="L1264" s="232">
        <f t="shared" si="96"/>
        <v>1760.0000000000002</v>
      </c>
      <c r="M1264" s="351" t="s">
        <v>1434</v>
      </c>
      <c r="N1264" s="229"/>
      <c r="O1264" s="229"/>
      <c r="P1264" s="245"/>
      <c r="Q1264" s="312"/>
      <c r="R1264" s="382"/>
      <c r="S1264" s="242"/>
      <c r="T1264" s="219"/>
      <c r="U1264" s="303"/>
      <c r="V1264" s="303"/>
      <c r="W1264" s="303"/>
      <c r="X1264" s="303"/>
      <c r="Y1264" s="219"/>
      <c r="Z1264" s="303"/>
      <c r="AA1264" s="303"/>
      <c r="AB1264" s="303"/>
      <c r="AC1264" s="303"/>
      <c r="AD1264" s="325"/>
      <c r="AE1264" s="325"/>
      <c r="AF1264" s="325"/>
      <c r="AG1264" s="325"/>
      <c r="AH1264" s="325"/>
      <c r="AJ1264" s="286"/>
      <c r="AK1264" s="213"/>
      <c r="AL1264" s="325"/>
      <c r="AM1264" s="325"/>
      <c r="AN1264" s="325"/>
      <c r="AO1264" s="325"/>
      <c r="AP1264" s="229"/>
      <c r="AQ1264" s="589"/>
      <c r="AR1264" s="207"/>
      <c r="AS1264" s="207"/>
      <c r="AT1264" s="207"/>
      <c r="AU1264" s="207"/>
      <c r="AV1264" s="207"/>
      <c r="AW1264" s="207"/>
      <c r="AX1264" s="207"/>
      <c r="AY1264" s="207"/>
      <c r="AZ1264" s="207"/>
      <c r="BA1264" s="207"/>
      <c r="BB1264" s="207"/>
      <c r="BC1264" s="207"/>
      <c r="BD1264" s="207"/>
      <c r="BE1264" s="207"/>
      <c r="BF1264" s="207"/>
      <c r="BG1264" s="300"/>
      <c r="BH1264" s="300"/>
      <c r="BI1264" s="299"/>
      <c r="BJ1264" s="246"/>
      <c r="BK1264" s="255"/>
      <c r="BL1264" s="213"/>
      <c r="BM1264" s="213"/>
      <c r="BN1264" s="322"/>
      <c r="BO1264" s="321"/>
      <c r="BY1264" s="254"/>
      <c r="DN1264" s="284"/>
      <c r="DO1264" s="283"/>
      <c r="DP1264" s="278"/>
      <c r="DQ1264" s="282"/>
      <c r="DR1264" s="281"/>
      <c r="DS1264" s="280"/>
      <c r="DT1264" s="279"/>
      <c r="DU1264" s="278"/>
      <c r="DV1264" s="194"/>
    </row>
    <row r="1265" spans="1:126" ht="18.75">
      <c r="A1265" s="322"/>
      <c r="B1265" s="226" t="s">
        <v>7871</v>
      </c>
      <c r="C1265" s="226" t="s">
        <v>7870</v>
      </c>
      <c r="D1265" s="225" t="s">
        <v>7869</v>
      </c>
      <c r="E1265" s="224" t="str">
        <f t="shared" si="99"/>
        <v>743115</v>
      </c>
      <c r="F1265" s="322" t="s">
        <v>6068</v>
      </c>
      <c r="G1265" s="220" t="s">
        <v>7868</v>
      </c>
      <c r="H1265" s="223" t="s">
        <v>7867</v>
      </c>
      <c r="I1265" s="223" t="s">
        <v>971</v>
      </c>
      <c r="J1265" s="225">
        <v>1</v>
      </c>
      <c r="K1265" s="329">
        <v>1500</v>
      </c>
      <c r="L1265" s="232">
        <f t="shared" si="96"/>
        <v>1650.0000000000002</v>
      </c>
      <c r="M1265" s="351" t="s">
        <v>1434</v>
      </c>
      <c r="N1265" s="229"/>
      <c r="O1265" s="229"/>
      <c r="P1265" s="245"/>
      <c r="Q1265" s="312"/>
      <c r="R1265" s="382"/>
      <c r="S1265" s="242"/>
      <c r="T1265" s="219"/>
      <c r="U1265" s="303"/>
      <c r="V1265" s="303"/>
      <c r="W1265" s="303"/>
      <c r="X1265" s="303"/>
      <c r="Y1265" s="219"/>
      <c r="Z1265" s="303"/>
      <c r="AA1265" s="303"/>
      <c r="AB1265" s="303"/>
      <c r="AC1265" s="303"/>
      <c r="AD1265" s="325"/>
      <c r="AE1265" s="325"/>
      <c r="AF1265" s="325"/>
      <c r="AG1265" s="325"/>
      <c r="AH1265" s="325"/>
      <c r="AJ1265" s="286"/>
      <c r="AK1265" s="213"/>
      <c r="AL1265" s="325"/>
      <c r="AM1265" s="325"/>
      <c r="AN1265" s="325"/>
      <c r="AO1265" s="325"/>
      <c r="AP1265" s="229"/>
      <c r="AQ1265" s="589"/>
      <c r="AR1265" s="207"/>
      <c r="AS1265" s="207"/>
      <c r="AT1265" s="207"/>
      <c r="AU1265" s="207"/>
      <c r="AV1265" s="207"/>
      <c r="AW1265" s="207"/>
      <c r="AX1265" s="207"/>
      <c r="AY1265" s="207"/>
      <c r="AZ1265" s="207"/>
      <c r="BA1265" s="207"/>
      <c r="BB1265" s="207"/>
      <c r="BC1265" s="207"/>
      <c r="BD1265" s="207"/>
      <c r="BE1265" s="207"/>
      <c r="BF1265" s="207"/>
      <c r="BG1265" s="300"/>
      <c r="BH1265" s="300"/>
      <c r="BI1265" s="299"/>
      <c r="BJ1265" s="246"/>
      <c r="BK1265" s="255"/>
      <c r="BL1265" s="213"/>
      <c r="BM1265" s="213"/>
      <c r="BN1265" s="322"/>
      <c r="BO1265" s="321"/>
      <c r="BY1265" s="254"/>
      <c r="DN1265" s="284"/>
      <c r="DO1265" s="283"/>
      <c r="DP1265" s="278"/>
      <c r="DQ1265" s="282"/>
      <c r="DR1265" s="281"/>
      <c r="DS1265" s="280"/>
      <c r="DT1265" s="279"/>
      <c r="DU1265" s="278"/>
      <c r="DV1265" s="194"/>
    </row>
    <row r="1266" spans="1:126" ht="18.75">
      <c r="A1266" s="322"/>
      <c r="B1266" s="226" t="s">
        <v>7866</v>
      </c>
      <c r="C1266" s="226" t="s">
        <v>7865</v>
      </c>
      <c r="D1266" s="225" t="s">
        <v>7864</v>
      </c>
      <c r="E1266" s="224" t="str">
        <f t="shared" si="99"/>
        <v>743146</v>
      </c>
      <c r="F1266" s="322" t="s">
        <v>6068</v>
      </c>
      <c r="G1266" s="220" t="s">
        <v>7860</v>
      </c>
      <c r="H1266" s="223" t="s">
        <v>7859</v>
      </c>
      <c r="I1266" s="223" t="s">
        <v>7441</v>
      </c>
      <c r="J1266" s="225">
        <v>1</v>
      </c>
      <c r="K1266" s="329">
        <v>1300</v>
      </c>
      <c r="L1266" s="232">
        <f t="shared" si="96"/>
        <v>1430.0000000000002</v>
      </c>
      <c r="M1266" s="351" t="s">
        <v>1434</v>
      </c>
      <c r="N1266" s="229"/>
      <c r="O1266" s="229"/>
      <c r="P1266" s="245"/>
      <c r="Q1266" s="312"/>
      <c r="R1266" s="382"/>
      <c r="S1266" s="242"/>
      <c r="T1266" s="219"/>
      <c r="U1266" s="303"/>
      <c r="V1266" s="303"/>
      <c r="W1266" s="303"/>
      <c r="X1266" s="303"/>
      <c r="Y1266" s="219"/>
      <c r="Z1266" s="303"/>
      <c r="AA1266" s="303"/>
      <c r="AB1266" s="303"/>
      <c r="AC1266" s="303"/>
      <c r="AD1266" s="325"/>
      <c r="AE1266" s="325"/>
      <c r="AF1266" s="325"/>
      <c r="AG1266" s="325"/>
      <c r="AH1266" s="325"/>
      <c r="AJ1266" s="286"/>
      <c r="AK1266" s="213"/>
      <c r="AL1266" s="325"/>
      <c r="AM1266" s="325"/>
      <c r="AN1266" s="325"/>
      <c r="AO1266" s="325"/>
      <c r="AP1266" s="229"/>
      <c r="AQ1266" s="589"/>
      <c r="AR1266" s="207"/>
      <c r="AS1266" s="207"/>
      <c r="AT1266" s="207"/>
      <c r="AU1266" s="207"/>
      <c r="AV1266" s="207"/>
      <c r="AW1266" s="207"/>
      <c r="AX1266" s="207"/>
      <c r="AY1266" s="207"/>
      <c r="AZ1266" s="207"/>
      <c r="BA1266" s="207"/>
      <c r="BB1266" s="207"/>
      <c r="BC1266" s="207"/>
      <c r="BD1266" s="207"/>
      <c r="BE1266" s="207"/>
      <c r="BF1266" s="207"/>
      <c r="BG1266" s="300"/>
      <c r="BH1266" s="300"/>
      <c r="BI1266" s="299"/>
      <c r="BJ1266" s="246"/>
      <c r="BK1266" s="255"/>
      <c r="BL1266" s="213"/>
      <c r="BM1266" s="213"/>
      <c r="BN1266" s="322"/>
      <c r="BO1266" s="321"/>
      <c r="BY1266" s="254"/>
      <c r="DN1266" s="284"/>
      <c r="DO1266" s="283"/>
      <c r="DP1266" s="278"/>
      <c r="DQ1266" s="282"/>
      <c r="DR1266" s="281"/>
      <c r="DS1266" s="280"/>
      <c r="DT1266" s="279"/>
      <c r="DU1266" s="278"/>
      <c r="DV1266" s="194"/>
    </row>
    <row r="1267" spans="1:126" ht="18.75">
      <c r="A1267" s="322"/>
      <c r="B1267" s="226" t="s">
        <v>7863</v>
      </c>
      <c r="C1267" s="226" t="s">
        <v>7862</v>
      </c>
      <c r="D1267" s="225" t="s">
        <v>7861</v>
      </c>
      <c r="E1267" s="224" t="str">
        <f t="shared" si="99"/>
        <v>743139</v>
      </c>
      <c r="F1267" s="322" t="s">
        <v>6068</v>
      </c>
      <c r="G1267" s="220" t="s">
        <v>7860</v>
      </c>
      <c r="H1267" s="223" t="s">
        <v>7859</v>
      </c>
      <c r="I1267" s="223" t="s">
        <v>971</v>
      </c>
      <c r="J1267" s="225">
        <v>1</v>
      </c>
      <c r="K1267" s="329">
        <v>1200</v>
      </c>
      <c r="L1267" s="232">
        <f t="shared" si="96"/>
        <v>1320</v>
      </c>
      <c r="M1267" s="351" t="s">
        <v>1434</v>
      </c>
      <c r="N1267" s="229"/>
      <c r="O1267" s="229"/>
      <c r="P1267" s="245"/>
      <c r="Q1267" s="312"/>
      <c r="R1267" s="382"/>
      <c r="S1267" s="242"/>
      <c r="T1267" s="219"/>
      <c r="U1267" s="303"/>
      <c r="V1267" s="303"/>
      <c r="W1267" s="303"/>
      <c r="X1267" s="303"/>
      <c r="Y1267" s="219"/>
      <c r="Z1267" s="303"/>
      <c r="AA1267" s="303"/>
      <c r="AB1267" s="303"/>
      <c r="AC1267" s="303"/>
      <c r="AD1267" s="325"/>
      <c r="AE1267" s="325"/>
      <c r="AF1267" s="325"/>
      <c r="AG1267" s="325"/>
      <c r="AH1267" s="325"/>
      <c r="AJ1267" s="286"/>
      <c r="AK1267" s="213"/>
      <c r="AL1267" s="325"/>
      <c r="AM1267" s="325"/>
      <c r="AN1267" s="325"/>
      <c r="AO1267" s="325"/>
      <c r="AP1267" s="229"/>
      <c r="AQ1267" s="589"/>
      <c r="AR1267" s="207"/>
      <c r="AS1267" s="207"/>
      <c r="AT1267" s="207"/>
      <c r="AU1267" s="207"/>
      <c r="AV1267" s="207"/>
      <c r="AW1267" s="207"/>
      <c r="AX1267" s="207"/>
      <c r="AY1267" s="207"/>
      <c r="AZ1267" s="207"/>
      <c r="BA1267" s="207"/>
      <c r="BB1267" s="207"/>
      <c r="BC1267" s="207"/>
      <c r="BD1267" s="207"/>
      <c r="BE1267" s="207"/>
      <c r="BF1267" s="207"/>
      <c r="BG1267" s="300"/>
      <c r="BH1267" s="300"/>
      <c r="BI1267" s="299"/>
      <c r="BJ1267" s="246"/>
      <c r="BK1267" s="255"/>
      <c r="BL1267" s="213"/>
      <c r="BM1267" s="213"/>
      <c r="BN1267" s="322"/>
      <c r="BO1267" s="321"/>
      <c r="BY1267" s="254"/>
      <c r="DN1267" s="284"/>
      <c r="DO1267" s="283"/>
      <c r="DP1267" s="278"/>
      <c r="DQ1267" s="282"/>
      <c r="DR1267" s="281"/>
      <c r="DS1267" s="280"/>
      <c r="DT1267" s="279"/>
      <c r="DU1267" s="278"/>
      <c r="DV1267" s="194"/>
    </row>
    <row r="1268" spans="1:126" ht="18.75">
      <c r="A1268" s="322"/>
      <c r="B1268" s="226" t="s">
        <v>7858</v>
      </c>
      <c r="C1268" s="226" t="s">
        <v>7857</v>
      </c>
      <c r="D1268" s="225" t="s">
        <v>7856</v>
      </c>
      <c r="E1268" s="224" t="str">
        <f t="shared" si="99"/>
        <v>743160</v>
      </c>
      <c r="F1268" s="322" t="s">
        <v>6068</v>
      </c>
      <c r="G1268" s="220" t="s">
        <v>7852</v>
      </c>
      <c r="H1268" s="223" t="s">
        <v>7851</v>
      </c>
      <c r="I1268" s="223" t="s">
        <v>7441</v>
      </c>
      <c r="J1268" s="225">
        <v>1</v>
      </c>
      <c r="K1268" s="329">
        <v>1400</v>
      </c>
      <c r="L1268" s="232">
        <f t="shared" si="96"/>
        <v>1540.0000000000002</v>
      </c>
      <c r="M1268" s="351" t="s">
        <v>1434</v>
      </c>
      <c r="N1268" s="229"/>
      <c r="O1268" s="229"/>
      <c r="P1268" s="245"/>
      <c r="Q1268" s="312"/>
      <c r="R1268" s="382"/>
      <c r="S1268" s="242"/>
      <c r="T1268" s="219"/>
      <c r="U1268" s="303"/>
      <c r="V1268" s="303"/>
      <c r="W1268" s="303"/>
      <c r="X1268" s="303"/>
      <c r="Y1268" s="219"/>
      <c r="Z1268" s="303"/>
      <c r="AA1268" s="303"/>
      <c r="AB1268" s="303"/>
      <c r="AC1268" s="303"/>
      <c r="AD1268" s="325"/>
      <c r="AE1268" s="325"/>
      <c r="AF1268" s="325"/>
      <c r="AG1268" s="325"/>
      <c r="AH1268" s="325"/>
      <c r="AJ1268" s="286"/>
      <c r="AK1268" s="213"/>
      <c r="AL1268" s="325"/>
      <c r="AM1268" s="325"/>
      <c r="AN1268" s="325"/>
      <c r="AO1268" s="325"/>
      <c r="AP1268" s="229"/>
      <c r="AQ1268" s="589"/>
      <c r="AR1268" s="207"/>
      <c r="AS1268" s="207"/>
      <c r="AT1268" s="207"/>
      <c r="AU1268" s="207"/>
      <c r="AV1268" s="207"/>
      <c r="AW1268" s="207"/>
      <c r="AX1268" s="207"/>
      <c r="AY1268" s="207"/>
      <c r="AZ1268" s="207"/>
      <c r="BA1268" s="207"/>
      <c r="BB1268" s="207"/>
      <c r="BC1268" s="207"/>
      <c r="BD1268" s="207"/>
      <c r="BE1268" s="207"/>
      <c r="BF1268" s="207"/>
      <c r="BG1268" s="300"/>
      <c r="BH1268" s="300"/>
      <c r="BI1268" s="299"/>
      <c r="BJ1268" s="246"/>
      <c r="BK1268" s="255"/>
      <c r="BL1268" s="213"/>
      <c r="BM1268" s="213"/>
      <c r="BN1268" s="322"/>
      <c r="BO1268" s="321"/>
      <c r="BY1268" s="254"/>
      <c r="DN1268" s="284"/>
      <c r="DO1268" s="283"/>
      <c r="DP1268" s="278"/>
      <c r="DQ1268" s="282"/>
      <c r="DR1268" s="281"/>
      <c r="DS1268" s="280"/>
      <c r="DT1268" s="279"/>
      <c r="DU1268" s="278"/>
      <c r="DV1268" s="194"/>
    </row>
    <row r="1269" spans="1:126" ht="18.75">
      <c r="A1269" s="322"/>
      <c r="B1269" s="226" t="s">
        <v>7855</v>
      </c>
      <c r="C1269" s="226" t="s">
        <v>7854</v>
      </c>
      <c r="D1269" s="225" t="s">
        <v>7853</v>
      </c>
      <c r="E1269" s="224" t="str">
        <f t="shared" si="99"/>
        <v>743153</v>
      </c>
      <c r="F1269" s="322" t="s">
        <v>6068</v>
      </c>
      <c r="G1269" s="220" t="s">
        <v>7852</v>
      </c>
      <c r="H1269" s="223" t="s">
        <v>7851</v>
      </c>
      <c r="I1269" s="223" t="s">
        <v>971</v>
      </c>
      <c r="J1269" s="225">
        <v>1</v>
      </c>
      <c r="K1269" s="329">
        <v>1300</v>
      </c>
      <c r="L1269" s="232">
        <f t="shared" si="96"/>
        <v>1430.0000000000002</v>
      </c>
      <c r="M1269" s="351" t="s">
        <v>1434</v>
      </c>
      <c r="N1269" s="229"/>
      <c r="O1269" s="229"/>
      <c r="P1269" s="245"/>
      <c r="Q1269" s="312"/>
      <c r="R1269" s="382"/>
      <c r="S1269" s="242"/>
      <c r="T1269" s="219"/>
      <c r="U1269" s="303"/>
      <c r="V1269" s="303"/>
      <c r="W1269" s="303"/>
      <c r="X1269" s="303"/>
      <c r="Y1269" s="219"/>
      <c r="Z1269" s="303"/>
      <c r="AA1269" s="303"/>
      <c r="AB1269" s="303"/>
      <c r="AC1269" s="303"/>
      <c r="AD1269" s="325"/>
      <c r="AE1269" s="325"/>
      <c r="AF1269" s="325"/>
      <c r="AG1269" s="325"/>
      <c r="AH1269" s="325"/>
      <c r="AJ1269" s="286"/>
      <c r="AK1269" s="213"/>
      <c r="AL1269" s="325"/>
      <c r="AM1269" s="325"/>
      <c r="AN1269" s="325"/>
      <c r="AO1269" s="325"/>
      <c r="AP1269" s="229"/>
      <c r="AQ1269" s="589"/>
      <c r="AR1269" s="207"/>
      <c r="AS1269" s="207"/>
      <c r="AT1269" s="207"/>
      <c r="AU1269" s="207"/>
      <c r="AV1269" s="207"/>
      <c r="AW1269" s="207"/>
      <c r="AX1269" s="207"/>
      <c r="AY1269" s="207"/>
      <c r="AZ1269" s="207"/>
      <c r="BA1269" s="207"/>
      <c r="BB1269" s="207"/>
      <c r="BC1269" s="207"/>
      <c r="BD1269" s="207"/>
      <c r="BE1269" s="207"/>
      <c r="BF1269" s="207"/>
      <c r="BG1269" s="300"/>
      <c r="BH1269" s="300"/>
      <c r="BI1269" s="299"/>
      <c r="BJ1269" s="246"/>
      <c r="BK1269" s="255"/>
      <c r="BL1269" s="213"/>
      <c r="BM1269" s="213"/>
      <c r="BN1269" s="322"/>
      <c r="BO1269" s="321"/>
      <c r="BY1269" s="254"/>
      <c r="DN1269" s="284"/>
      <c r="DO1269" s="283"/>
      <c r="DP1269" s="278"/>
      <c r="DQ1269" s="282"/>
      <c r="DR1269" s="281"/>
      <c r="DS1269" s="280"/>
      <c r="DT1269" s="279"/>
      <c r="DU1269" s="278"/>
      <c r="DV1269" s="194"/>
    </row>
    <row r="1270" spans="1:126" ht="18.75">
      <c r="A1270" s="322"/>
      <c r="B1270" s="226" t="s">
        <v>7850</v>
      </c>
      <c r="C1270" s="226" t="s">
        <v>7849</v>
      </c>
      <c r="D1270" s="225" t="s">
        <v>7848</v>
      </c>
      <c r="E1270" s="224" t="str">
        <f t="shared" si="99"/>
        <v>743184</v>
      </c>
      <c r="F1270" s="322" t="s">
        <v>6068</v>
      </c>
      <c r="G1270" s="220" t="s">
        <v>7844</v>
      </c>
      <c r="H1270" s="223" t="s">
        <v>7843</v>
      </c>
      <c r="I1270" s="223" t="s">
        <v>7441</v>
      </c>
      <c r="J1270" s="225">
        <v>1</v>
      </c>
      <c r="K1270" s="329">
        <v>1600</v>
      </c>
      <c r="L1270" s="232">
        <f t="shared" si="96"/>
        <v>1760.0000000000002</v>
      </c>
      <c r="M1270" s="351" t="s">
        <v>1434</v>
      </c>
      <c r="N1270" s="229"/>
      <c r="O1270" s="229"/>
      <c r="P1270" s="245"/>
      <c r="Q1270" s="312"/>
      <c r="R1270" s="382"/>
      <c r="S1270" s="242"/>
      <c r="T1270" s="219"/>
      <c r="U1270" s="303"/>
      <c r="V1270" s="303"/>
      <c r="W1270" s="303"/>
      <c r="X1270" s="303"/>
      <c r="Y1270" s="219"/>
      <c r="Z1270" s="303"/>
      <c r="AA1270" s="303"/>
      <c r="AB1270" s="303"/>
      <c r="AC1270" s="303"/>
      <c r="AD1270" s="325"/>
      <c r="AE1270" s="325"/>
      <c r="AF1270" s="325"/>
      <c r="AG1270" s="325"/>
      <c r="AH1270" s="325"/>
      <c r="AJ1270" s="286"/>
      <c r="AK1270" s="213"/>
      <c r="AL1270" s="325"/>
      <c r="AM1270" s="325"/>
      <c r="AN1270" s="325"/>
      <c r="AO1270" s="325"/>
      <c r="AP1270" s="229"/>
      <c r="AQ1270" s="589"/>
      <c r="AR1270" s="207"/>
      <c r="AS1270" s="207"/>
      <c r="AT1270" s="207"/>
      <c r="AU1270" s="207"/>
      <c r="AV1270" s="207"/>
      <c r="AW1270" s="207"/>
      <c r="AX1270" s="207"/>
      <c r="AY1270" s="207"/>
      <c r="AZ1270" s="207"/>
      <c r="BA1270" s="207"/>
      <c r="BB1270" s="207"/>
      <c r="BC1270" s="207"/>
      <c r="BD1270" s="207"/>
      <c r="BE1270" s="207"/>
      <c r="BF1270" s="207"/>
      <c r="BG1270" s="300"/>
      <c r="BH1270" s="300"/>
      <c r="BI1270" s="299"/>
      <c r="BJ1270" s="246"/>
      <c r="BK1270" s="255"/>
      <c r="BL1270" s="213"/>
      <c r="BM1270" s="213"/>
      <c r="BN1270" s="322"/>
      <c r="BO1270" s="321"/>
      <c r="BY1270" s="254"/>
      <c r="DN1270" s="284"/>
      <c r="DO1270" s="283"/>
      <c r="DP1270" s="278"/>
      <c r="DQ1270" s="282"/>
      <c r="DR1270" s="281"/>
      <c r="DS1270" s="280"/>
      <c r="DT1270" s="279"/>
      <c r="DU1270" s="278"/>
      <c r="DV1270" s="194"/>
    </row>
    <row r="1271" spans="1:126" ht="18.75">
      <c r="A1271" s="322"/>
      <c r="B1271" s="226" t="s">
        <v>7847</v>
      </c>
      <c r="C1271" s="226" t="s">
        <v>7846</v>
      </c>
      <c r="D1271" s="225" t="s">
        <v>7845</v>
      </c>
      <c r="E1271" s="224" t="str">
        <f t="shared" si="99"/>
        <v>743177</v>
      </c>
      <c r="F1271" s="322" t="s">
        <v>6068</v>
      </c>
      <c r="G1271" s="220" t="s">
        <v>7844</v>
      </c>
      <c r="H1271" s="223" t="s">
        <v>7843</v>
      </c>
      <c r="I1271" s="223" t="s">
        <v>971</v>
      </c>
      <c r="J1271" s="225">
        <v>1</v>
      </c>
      <c r="K1271" s="329">
        <v>1500</v>
      </c>
      <c r="L1271" s="232">
        <f t="shared" si="96"/>
        <v>1650.0000000000002</v>
      </c>
      <c r="M1271" s="351" t="s">
        <v>1434</v>
      </c>
      <c r="N1271" s="229"/>
      <c r="O1271" s="229"/>
      <c r="P1271" s="245"/>
      <c r="Q1271" s="312"/>
      <c r="R1271" s="382"/>
      <c r="S1271" s="242"/>
      <c r="T1271" s="219"/>
      <c r="U1271" s="303"/>
      <c r="V1271" s="303"/>
      <c r="W1271" s="303"/>
      <c r="X1271" s="303"/>
      <c r="Y1271" s="219"/>
      <c r="Z1271" s="303"/>
      <c r="AA1271" s="303"/>
      <c r="AB1271" s="303"/>
      <c r="AC1271" s="303"/>
      <c r="AD1271" s="325"/>
      <c r="AE1271" s="325"/>
      <c r="AF1271" s="325"/>
      <c r="AG1271" s="325"/>
      <c r="AH1271" s="325"/>
      <c r="AJ1271" s="286"/>
      <c r="AK1271" s="213"/>
      <c r="AL1271" s="325"/>
      <c r="AM1271" s="325"/>
      <c r="AN1271" s="325"/>
      <c r="AO1271" s="325"/>
      <c r="AP1271" s="229"/>
      <c r="AQ1271" s="589"/>
      <c r="AR1271" s="207"/>
      <c r="AS1271" s="207"/>
      <c r="AT1271" s="207"/>
      <c r="AU1271" s="207"/>
      <c r="AV1271" s="207"/>
      <c r="AW1271" s="207"/>
      <c r="AX1271" s="207"/>
      <c r="AY1271" s="207"/>
      <c r="AZ1271" s="207"/>
      <c r="BA1271" s="207"/>
      <c r="BB1271" s="207"/>
      <c r="BC1271" s="207"/>
      <c r="BD1271" s="207"/>
      <c r="BE1271" s="207"/>
      <c r="BF1271" s="207"/>
      <c r="BG1271" s="300"/>
      <c r="BH1271" s="300"/>
      <c r="BI1271" s="299"/>
      <c r="BJ1271" s="246"/>
      <c r="BK1271" s="255"/>
      <c r="BL1271" s="213"/>
      <c r="BM1271" s="213"/>
      <c r="BN1271" s="322"/>
      <c r="BO1271" s="321"/>
      <c r="BY1271" s="254"/>
      <c r="DN1271" s="284"/>
      <c r="DO1271" s="283"/>
      <c r="DP1271" s="278"/>
      <c r="DQ1271" s="282"/>
      <c r="DR1271" s="281"/>
      <c r="DS1271" s="280"/>
      <c r="DT1271" s="279"/>
      <c r="DU1271" s="278"/>
      <c r="DV1271" s="194"/>
    </row>
    <row r="1272" spans="1:126" ht="18.75">
      <c r="A1272" s="322"/>
      <c r="B1272" s="226" t="s">
        <v>7842</v>
      </c>
      <c r="C1272" s="226" t="s">
        <v>7841</v>
      </c>
      <c r="D1272" s="225" t="s">
        <v>7840</v>
      </c>
      <c r="E1272" s="224" t="str">
        <f t="shared" si="99"/>
        <v>743207</v>
      </c>
      <c r="F1272" s="322" t="s">
        <v>6068</v>
      </c>
      <c r="G1272" s="220" t="s">
        <v>7836</v>
      </c>
      <c r="H1272" s="223" t="s">
        <v>7835</v>
      </c>
      <c r="I1272" s="223" t="s">
        <v>7441</v>
      </c>
      <c r="J1272" s="225">
        <v>1</v>
      </c>
      <c r="K1272" s="329">
        <v>1600</v>
      </c>
      <c r="L1272" s="232">
        <f t="shared" si="96"/>
        <v>1760.0000000000002</v>
      </c>
      <c r="M1272" s="351" t="s">
        <v>1434</v>
      </c>
      <c r="N1272" s="229"/>
      <c r="O1272" s="229"/>
      <c r="P1272" s="245"/>
      <c r="Q1272" s="312"/>
      <c r="R1272" s="382"/>
      <c r="S1272" s="242"/>
      <c r="T1272" s="219"/>
      <c r="U1272" s="303"/>
      <c r="V1272" s="303"/>
      <c r="W1272" s="303"/>
      <c r="X1272" s="303"/>
      <c r="Y1272" s="219"/>
      <c r="Z1272" s="303"/>
      <c r="AA1272" s="303"/>
      <c r="AB1272" s="303"/>
      <c r="AC1272" s="303"/>
      <c r="AD1272" s="325"/>
      <c r="AE1272" s="325"/>
      <c r="AF1272" s="325"/>
      <c r="AG1272" s="325"/>
      <c r="AH1272" s="325"/>
      <c r="AJ1272" s="286"/>
      <c r="AK1272" s="213"/>
      <c r="AL1272" s="325"/>
      <c r="AM1272" s="325"/>
      <c r="AN1272" s="325"/>
      <c r="AO1272" s="325"/>
      <c r="AP1272" s="229"/>
      <c r="AQ1272" s="589"/>
      <c r="AR1272" s="207"/>
      <c r="AS1272" s="207"/>
      <c r="AT1272" s="207"/>
      <c r="AU1272" s="207"/>
      <c r="AV1272" s="207"/>
      <c r="AW1272" s="207"/>
      <c r="AX1272" s="207"/>
      <c r="AY1272" s="207"/>
      <c r="AZ1272" s="207"/>
      <c r="BA1272" s="207"/>
      <c r="BB1272" s="207"/>
      <c r="BC1272" s="207"/>
      <c r="BD1272" s="207"/>
      <c r="BE1272" s="207"/>
      <c r="BF1272" s="207"/>
      <c r="BG1272" s="300"/>
      <c r="BH1272" s="300"/>
      <c r="BI1272" s="299"/>
      <c r="BJ1272" s="246"/>
      <c r="BK1272" s="255"/>
      <c r="BL1272" s="213"/>
      <c r="BM1272" s="213"/>
      <c r="BN1272" s="322"/>
      <c r="BO1272" s="321"/>
      <c r="BY1272" s="254"/>
      <c r="DN1272" s="284"/>
      <c r="DO1272" s="283"/>
      <c r="DP1272" s="278"/>
      <c r="DQ1272" s="282"/>
      <c r="DR1272" s="281"/>
      <c r="DS1272" s="280"/>
      <c r="DT1272" s="279"/>
      <c r="DU1272" s="278"/>
      <c r="DV1272" s="194"/>
    </row>
    <row r="1273" spans="1:126" ht="18.75">
      <c r="A1273" s="322"/>
      <c r="B1273" s="226" t="s">
        <v>7839</v>
      </c>
      <c r="C1273" s="226" t="s">
        <v>7838</v>
      </c>
      <c r="D1273" s="225" t="s">
        <v>7837</v>
      </c>
      <c r="E1273" s="224" t="str">
        <f t="shared" si="99"/>
        <v>743191</v>
      </c>
      <c r="F1273" s="322" t="s">
        <v>6068</v>
      </c>
      <c r="G1273" s="220" t="s">
        <v>7836</v>
      </c>
      <c r="H1273" s="223" t="s">
        <v>7835</v>
      </c>
      <c r="I1273" s="223" t="s">
        <v>971</v>
      </c>
      <c r="J1273" s="225">
        <v>1</v>
      </c>
      <c r="K1273" s="329">
        <v>1500</v>
      </c>
      <c r="L1273" s="232">
        <f t="shared" si="96"/>
        <v>1650.0000000000002</v>
      </c>
      <c r="M1273" s="379" t="s">
        <v>1434</v>
      </c>
      <c r="N1273" s="229"/>
      <c r="O1273" s="229"/>
      <c r="P1273" s="245"/>
      <c r="Q1273" s="312"/>
      <c r="R1273" s="382"/>
      <c r="S1273" s="242"/>
      <c r="T1273" s="219"/>
      <c r="U1273" s="303"/>
      <c r="V1273" s="303"/>
      <c r="W1273" s="303"/>
      <c r="X1273" s="303"/>
      <c r="Y1273" s="219"/>
      <c r="Z1273" s="303"/>
      <c r="AA1273" s="303"/>
      <c r="AB1273" s="303"/>
      <c r="AC1273" s="303"/>
      <c r="AD1273" s="325"/>
      <c r="AE1273" s="325"/>
      <c r="AF1273" s="325"/>
      <c r="AG1273" s="325"/>
      <c r="AH1273" s="325"/>
      <c r="AJ1273" s="286"/>
      <c r="AK1273" s="213"/>
      <c r="AL1273" s="325"/>
      <c r="AM1273" s="325"/>
      <c r="AN1273" s="325"/>
      <c r="AO1273" s="325"/>
      <c r="AP1273" s="229"/>
      <c r="AQ1273" s="589"/>
      <c r="AR1273" s="207"/>
      <c r="AS1273" s="207"/>
      <c r="AT1273" s="207"/>
      <c r="AU1273" s="207"/>
      <c r="AV1273" s="207"/>
      <c r="AW1273" s="207"/>
      <c r="AX1273" s="207"/>
      <c r="AY1273" s="207"/>
      <c r="AZ1273" s="207"/>
      <c r="BA1273" s="207"/>
      <c r="BB1273" s="207"/>
      <c r="BC1273" s="207"/>
      <c r="BD1273" s="207"/>
      <c r="BE1273" s="207"/>
      <c r="BF1273" s="207"/>
      <c r="BG1273" s="300"/>
      <c r="BH1273" s="300"/>
      <c r="BI1273" s="299"/>
      <c r="BJ1273" s="246"/>
      <c r="BK1273" s="255"/>
      <c r="BL1273" s="213"/>
      <c r="BM1273" s="213"/>
      <c r="BN1273" s="322"/>
      <c r="BO1273" s="321"/>
      <c r="BY1273" s="254"/>
      <c r="DN1273" s="284"/>
      <c r="DO1273" s="283"/>
      <c r="DP1273" s="278"/>
      <c r="DQ1273" s="282"/>
      <c r="DR1273" s="281"/>
      <c r="DS1273" s="280"/>
      <c r="DT1273" s="279"/>
      <c r="DU1273" s="278"/>
      <c r="DV1273" s="194"/>
    </row>
    <row r="1274" spans="1:126" ht="18.75">
      <c r="A1274" s="322"/>
      <c r="B1274" s="226" t="s">
        <v>7834</v>
      </c>
      <c r="C1274" s="226" t="s">
        <v>7833</v>
      </c>
      <c r="D1274" s="225" t="s">
        <v>7832</v>
      </c>
      <c r="E1274" s="224" t="str">
        <f t="shared" si="99"/>
        <v>743221</v>
      </c>
      <c r="F1274" s="322" t="s">
        <v>6068</v>
      </c>
      <c r="G1274" s="220" t="s">
        <v>7828</v>
      </c>
      <c r="H1274" s="223" t="s">
        <v>7827</v>
      </c>
      <c r="I1274" s="223" t="s">
        <v>7441</v>
      </c>
      <c r="J1274" s="225">
        <v>1</v>
      </c>
      <c r="K1274" s="329">
        <v>1700</v>
      </c>
      <c r="L1274" s="232">
        <f t="shared" si="96"/>
        <v>1870.0000000000002</v>
      </c>
      <c r="M1274" s="379" t="s">
        <v>1434</v>
      </c>
      <c r="N1274" s="229"/>
      <c r="O1274" s="229"/>
      <c r="P1274" s="245"/>
      <c r="Q1274" s="312"/>
      <c r="R1274" s="382"/>
      <c r="S1274" s="242"/>
      <c r="T1274" s="219"/>
      <c r="U1274" s="303"/>
      <c r="V1274" s="303"/>
      <c r="W1274" s="303"/>
      <c r="X1274" s="303"/>
      <c r="Y1274" s="219"/>
      <c r="Z1274" s="303"/>
      <c r="AA1274" s="303"/>
      <c r="AB1274" s="303"/>
      <c r="AC1274" s="303"/>
      <c r="AD1274" s="325"/>
      <c r="AE1274" s="325"/>
      <c r="AF1274" s="325"/>
      <c r="AG1274" s="325"/>
      <c r="AH1274" s="325"/>
      <c r="AJ1274" s="286"/>
      <c r="AK1274" s="213"/>
      <c r="AL1274" s="325"/>
      <c r="AM1274" s="325"/>
      <c r="AN1274" s="325"/>
      <c r="AO1274" s="325"/>
      <c r="AP1274" s="229"/>
      <c r="AQ1274" s="589"/>
      <c r="AR1274" s="207"/>
      <c r="AS1274" s="207"/>
      <c r="AT1274" s="207"/>
      <c r="AU1274" s="207"/>
      <c r="AV1274" s="207"/>
      <c r="AW1274" s="207"/>
      <c r="AX1274" s="207"/>
      <c r="AY1274" s="207"/>
      <c r="AZ1274" s="207"/>
      <c r="BA1274" s="207"/>
      <c r="BB1274" s="207"/>
      <c r="BC1274" s="207"/>
      <c r="BD1274" s="207"/>
      <c r="BE1274" s="207"/>
      <c r="BF1274" s="207"/>
      <c r="BG1274" s="300"/>
      <c r="BH1274" s="300"/>
      <c r="BI1274" s="299"/>
      <c r="BJ1274" s="246"/>
      <c r="BK1274" s="255"/>
      <c r="BL1274" s="213"/>
      <c r="BM1274" s="213"/>
      <c r="BN1274" s="322"/>
      <c r="BO1274" s="321"/>
      <c r="BY1274" s="254"/>
      <c r="DN1274" s="284"/>
      <c r="DO1274" s="283"/>
      <c r="DP1274" s="278"/>
      <c r="DQ1274" s="282"/>
      <c r="DR1274" s="281"/>
      <c r="DS1274" s="280"/>
      <c r="DT1274" s="279"/>
      <c r="DU1274" s="278"/>
      <c r="DV1274" s="194"/>
    </row>
    <row r="1275" spans="1:126" ht="18.75">
      <c r="A1275" s="322"/>
      <c r="B1275" s="226" t="s">
        <v>7831</v>
      </c>
      <c r="C1275" s="226" t="s">
        <v>7830</v>
      </c>
      <c r="D1275" s="225" t="s">
        <v>7829</v>
      </c>
      <c r="E1275" s="224" t="str">
        <f t="shared" si="99"/>
        <v>743214</v>
      </c>
      <c r="F1275" s="322" t="s">
        <v>6068</v>
      </c>
      <c r="G1275" s="220" t="s">
        <v>7828</v>
      </c>
      <c r="H1275" s="223" t="s">
        <v>7827</v>
      </c>
      <c r="I1275" s="223" t="s">
        <v>971</v>
      </c>
      <c r="J1275" s="225">
        <v>1</v>
      </c>
      <c r="K1275" s="329">
        <v>1600</v>
      </c>
      <c r="L1275" s="232">
        <f t="shared" si="96"/>
        <v>1760.0000000000002</v>
      </c>
      <c r="M1275" s="351" t="s">
        <v>1434</v>
      </c>
      <c r="N1275" s="229"/>
      <c r="O1275" s="229"/>
      <c r="P1275" s="245"/>
      <c r="Q1275" s="312"/>
      <c r="R1275" s="382"/>
      <c r="S1275" s="242"/>
      <c r="T1275" s="219"/>
      <c r="U1275" s="303"/>
      <c r="V1275" s="303"/>
      <c r="W1275" s="303"/>
      <c r="X1275" s="303"/>
      <c r="Y1275" s="219"/>
      <c r="Z1275" s="303"/>
      <c r="AA1275" s="303"/>
      <c r="AB1275" s="303"/>
      <c r="AC1275" s="303"/>
      <c r="AD1275" s="325"/>
      <c r="AE1275" s="325"/>
      <c r="AF1275" s="325"/>
      <c r="AG1275" s="325"/>
      <c r="AH1275" s="325"/>
      <c r="AJ1275" s="286"/>
      <c r="AK1275" s="213"/>
      <c r="AL1275" s="325"/>
      <c r="AM1275" s="325"/>
      <c r="AN1275" s="325"/>
      <c r="AO1275" s="325"/>
      <c r="AP1275" s="229"/>
      <c r="AQ1275" s="589"/>
      <c r="AR1275" s="207"/>
      <c r="AS1275" s="207"/>
      <c r="AT1275" s="207"/>
      <c r="AU1275" s="207"/>
      <c r="AV1275" s="207"/>
      <c r="AW1275" s="207"/>
      <c r="AX1275" s="207"/>
      <c r="AY1275" s="207"/>
      <c r="AZ1275" s="207"/>
      <c r="BA1275" s="207"/>
      <c r="BB1275" s="207"/>
      <c r="BC1275" s="207"/>
      <c r="BD1275" s="207"/>
      <c r="BE1275" s="207"/>
      <c r="BF1275" s="207"/>
      <c r="BG1275" s="300"/>
      <c r="BH1275" s="300"/>
      <c r="BI1275" s="299"/>
      <c r="BJ1275" s="246"/>
      <c r="BK1275" s="255"/>
      <c r="BL1275" s="213"/>
      <c r="BM1275" s="213"/>
      <c r="BN1275" s="322"/>
      <c r="BO1275" s="321"/>
      <c r="BY1275" s="254"/>
      <c r="DN1275" s="284"/>
      <c r="DO1275" s="283"/>
      <c r="DP1275" s="278"/>
      <c r="DQ1275" s="282"/>
      <c r="DR1275" s="281"/>
      <c r="DS1275" s="280"/>
      <c r="DT1275" s="279"/>
      <c r="DU1275" s="278"/>
      <c r="DV1275" s="194"/>
    </row>
    <row r="1276" spans="1:126" ht="18.75">
      <c r="A1276" s="322"/>
      <c r="B1276" s="226" t="s">
        <v>7826</v>
      </c>
      <c r="C1276" s="226" t="s">
        <v>7825</v>
      </c>
      <c r="D1276" s="225" t="s">
        <v>7824</v>
      </c>
      <c r="E1276" s="224" t="str">
        <f t="shared" si="99"/>
        <v>743245</v>
      </c>
      <c r="F1276" s="322" t="s">
        <v>6068</v>
      </c>
      <c r="G1276" s="220" t="s">
        <v>7820</v>
      </c>
      <c r="H1276" s="223" t="s">
        <v>7819</v>
      </c>
      <c r="I1276" s="223" t="s">
        <v>7441</v>
      </c>
      <c r="J1276" s="225">
        <v>1</v>
      </c>
      <c r="K1276" s="329">
        <v>1700</v>
      </c>
      <c r="L1276" s="232">
        <f t="shared" si="96"/>
        <v>1870.0000000000002</v>
      </c>
      <c r="M1276" s="351" t="s">
        <v>1434</v>
      </c>
      <c r="N1276" s="229"/>
      <c r="O1276" s="229"/>
      <c r="P1276" s="245"/>
      <c r="Q1276" s="312"/>
      <c r="R1276" s="382"/>
      <c r="S1276" s="242"/>
      <c r="T1276" s="219"/>
      <c r="U1276" s="303"/>
      <c r="V1276" s="303"/>
      <c r="W1276" s="303"/>
      <c r="X1276" s="303"/>
      <c r="Y1276" s="219"/>
      <c r="Z1276" s="303"/>
      <c r="AA1276" s="303"/>
      <c r="AB1276" s="303"/>
      <c r="AC1276" s="303"/>
      <c r="AD1276" s="325"/>
      <c r="AE1276" s="325"/>
      <c r="AF1276" s="325"/>
      <c r="AG1276" s="325"/>
      <c r="AH1276" s="325"/>
      <c r="AJ1276" s="286"/>
      <c r="AK1276" s="213"/>
      <c r="AL1276" s="325"/>
      <c r="AM1276" s="325"/>
      <c r="AN1276" s="325"/>
      <c r="AO1276" s="325"/>
      <c r="AP1276" s="229"/>
      <c r="AQ1276" s="589"/>
      <c r="AR1276" s="207"/>
      <c r="AS1276" s="207"/>
      <c r="AT1276" s="207"/>
      <c r="AU1276" s="207"/>
      <c r="AV1276" s="207"/>
      <c r="AW1276" s="207"/>
      <c r="AX1276" s="207"/>
      <c r="AY1276" s="207"/>
      <c r="AZ1276" s="207"/>
      <c r="BA1276" s="207"/>
      <c r="BB1276" s="207"/>
      <c r="BC1276" s="207"/>
      <c r="BD1276" s="207"/>
      <c r="BE1276" s="207"/>
      <c r="BF1276" s="207"/>
      <c r="BG1276" s="300"/>
      <c r="BH1276" s="300"/>
      <c r="BI1276" s="299"/>
      <c r="BJ1276" s="246"/>
      <c r="BK1276" s="255"/>
      <c r="BL1276" s="213"/>
      <c r="BM1276" s="213"/>
      <c r="BN1276" s="322"/>
      <c r="BO1276" s="321"/>
      <c r="BY1276" s="254"/>
      <c r="DN1276" s="284"/>
      <c r="DO1276" s="283"/>
      <c r="DP1276" s="278"/>
      <c r="DQ1276" s="282"/>
      <c r="DR1276" s="281"/>
      <c r="DS1276" s="280"/>
      <c r="DT1276" s="279"/>
      <c r="DU1276" s="278"/>
      <c r="DV1276" s="194"/>
    </row>
    <row r="1277" spans="1:126" ht="18.75">
      <c r="A1277" s="322"/>
      <c r="B1277" s="226" t="s">
        <v>7823</v>
      </c>
      <c r="C1277" s="226" t="s">
        <v>7822</v>
      </c>
      <c r="D1277" s="225" t="s">
        <v>7821</v>
      </c>
      <c r="E1277" s="224" t="str">
        <f t="shared" si="99"/>
        <v>743238</v>
      </c>
      <c r="F1277" s="322" t="s">
        <v>6068</v>
      </c>
      <c r="G1277" s="220" t="s">
        <v>7820</v>
      </c>
      <c r="H1277" s="223" t="s">
        <v>7819</v>
      </c>
      <c r="I1277" s="223" t="s">
        <v>971</v>
      </c>
      <c r="J1277" s="225">
        <v>1</v>
      </c>
      <c r="K1277" s="329">
        <v>1600</v>
      </c>
      <c r="L1277" s="232">
        <f t="shared" si="96"/>
        <v>1760.0000000000002</v>
      </c>
      <c r="M1277" s="351" t="s">
        <v>1434</v>
      </c>
      <c r="N1277" s="229"/>
      <c r="O1277" s="229"/>
      <c r="P1277" s="245"/>
      <c r="Q1277" s="312"/>
      <c r="R1277" s="382"/>
      <c r="S1277" s="242"/>
      <c r="T1277" s="219"/>
      <c r="U1277" s="303"/>
      <c r="V1277" s="303"/>
      <c r="W1277" s="303"/>
      <c r="X1277" s="303"/>
      <c r="Y1277" s="219"/>
      <c r="Z1277" s="303"/>
      <c r="AA1277" s="303"/>
      <c r="AB1277" s="303"/>
      <c r="AC1277" s="303"/>
      <c r="AD1277" s="325"/>
      <c r="AE1277" s="325"/>
      <c r="AF1277" s="325"/>
      <c r="AG1277" s="325"/>
      <c r="AH1277" s="325"/>
      <c r="AJ1277" s="286"/>
      <c r="AK1277" s="213"/>
      <c r="AL1277" s="325"/>
      <c r="AM1277" s="325"/>
      <c r="AN1277" s="325"/>
      <c r="AO1277" s="325"/>
      <c r="AP1277" s="229"/>
      <c r="AQ1277" s="589"/>
      <c r="AR1277" s="207"/>
      <c r="AS1277" s="207"/>
      <c r="AT1277" s="207"/>
      <c r="AU1277" s="207"/>
      <c r="AV1277" s="207"/>
      <c r="AW1277" s="207"/>
      <c r="AX1277" s="207"/>
      <c r="AY1277" s="207"/>
      <c r="AZ1277" s="207"/>
      <c r="BA1277" s="207"/>
      <c r="BB1277" s="207"/>
      <c r="BC1277" s="207"/>
      <c r="BD1277" s="207"/>
      <c r="BE1277" s="207"/>
      <c r="BF1277" s="207"/>
      <c r="BG1277" s="300"/>
      <c r="BH1277" s="300"/>
      <c r="BI1277" s="299"/>
      <c r="BJ1277" s="246"/>
      <c r="BK1277" s="255"/>
      <c r="BL1277" s="213"/>
      <c r="BM1277" s="213"/>
      <c r="BN1277" s="322"/>
      <c r="BO1277" s="321"/>
      <c r="BY1277" s="254"/>
      <c r="DN1277" s="284"/>
      <c r="DO1277" s="283"/>
      <c r="DP1277" s="278"/>
      <c r="DQ1277" s="282"/>
      <c r="DR1277" s="281"/>
      <c r="DS1277" s="280"/>
      <c r="DT1277" s="279"/>
      <c r="DU1277" s="278"/>
      <c r="DV1277" s="194"/>
    </row>
    <row r="1278" spans="1:126" ht="18.75">
      <c r="A1278" s="322"/>
      <c r="B1278" s="226" t="s">
        <v>7818</v>
      </c>
      <c r="C1278" s="226" t="s">
        <v>7817</v>
      </c>
      <c r="D1278" s="225" t="s">
        <v>7816</v>
      </c>
      <c r="E1278" s="224" t="str">
        <f t="shared" si="99"/>
        <v>743269</v>
      </c>
      <c r="F1278" s="322" t="s">
        <v>6068</v>
      </c>
      <c r="G1278" s="220" t="s">
        <v>7815</v>
      </c>
      <c r="H1278" s="223" t="s">
        <v>7810</v>
      </c>
      <c r="I1278" s="223" t="s">
        <v>7441</v>
      </c>
      <c r="J1278" s="225">
        <v>1</v>
      </c>
      <c r="K1278" s="329">
        <v>2300</v>
      </c>
      <c r="L1278" s="232">
        <f t="shared" si="96"/>
        <v>2530</v>
      </c>
      <c r="M1278" s="351" t="s">
        <v>1434</v>
      </c>
      <c r="N1278" s="229"/>
      <c r="O1278" s="229"/>
      <c r="P1278" s="245"/>
      <c r="Q1278" s="312"/>
      <c r="R1278" s="382"/>
      <c r="S1278" s="242"/>
      <c r="T1278" s="219"/>
      <c r="U1278" s="303"/>
      <c r="V1278" s="303"/>
      <c r="W1278" s="303"/>
      <c r="X1278" s="303"/>
      <c r="Y1278" s="219"/>
      <c r="Z1278" s="303"/>
      <c r="AA1278" s="303"/>
      <c r="AB1278" s="303"/>
      <c r="AC1278" s="303"/>
      <c r="AD1278" s="325"/>
      <c r="AE1278" s="325"/>
      <c r="AF1278" s="325"/>
      <c r="AG1278" s="325"/>
      <c r="AH1278" s="325"/>
      <c r="AJ1278" s="286"/>
      <c r="AK1278" s="213"/>
      <c r="AL1278" s="325"/>
      <c r="AM1278" s="325"/>
      <c r="AN1278" s="325"/>
      <c r="AO1278" s="325"/>
      <c r="AP1278" s="229"/>
      <c r="AQ1278" s="589"/>
      <c r="AR1278" s="207"/>
      <c r="AS1278" s="207"/>
      <c r="AT1278" s="207"/>
      <c r="AU1278" s="207"/>
      <c r="AV1278" s="207"/>
      <c r="AW1278" s="207"/>
      <c r="AX1278" s="207"/>
      <c r="AY1278" s="207"/>
      <c r="AZ1278" s="207"/>
      <c r="BA1278" s="207"/>
      <c r="BB1278" s="207"/>
      <c r="BC1278" s="207"/>
      <c r="BD1278" s="207"/>
      <c r="BE1278" s="207"/>
      <c r="BF1278" s="207"/>
      <c r="BG1278" s="300"/>
      <c r="BH1278" s="300"/>
      <c r="BI1278" s="299"/>
      <c r="BJ1278" s="246"/>
      <c r="BK1278" s="255"/>
      <c r="BL1278" s="213"/>
      <c r="BM1278" s="213"/>
      <c r="BN1278" s="322"/>
      <c r="BO1278" s="321"/>
      <c r="BY1278" s="254"/>
      <c r="DN1278" s="284"/>
      <c r="DO1278" s="283"/>
      <c r="DP1278" s="278"/>
      <c r="DQ1278" s="282"/>
      <c r="DR1278" s="281"/>
      <c r="DS1278" s="280"/>
      <c r="DT1278" s="279"/>
      <c r="DU1278" s="278"/>
      <c r="DV1278" s="194"/>
    </row>
    <row r="1279" spans="1:126" ht="18.75">
      <c r="A1279" s="322"/>
      <c r="B1279" s="226" t="s">
        <v>7814</v>
      </c>
      <c r="C1279" s="226" t="s">
        <v>7813</v>
      </c>
      <c r="D1279" s="225" t="s">
        <v>7812</v>
      </c>
      <c r="E1279" s="224" t="str">
        <f t="shared" si="99"/>
        <v>743252</v>
      </c>
      <c r="F1279" s="322" t="s">
        <v>6068</v>
      </c>
      <c r="G1279" s="220" t="s">
        <v>7811</v>
      </c>
      <c r="H1279" s="223" t="s">
        <v>7810</v>
      </c>
      <c r="I1279" s="223" t="s">
        <v>971</v>
      </c>
      <c r="J1279" s="225">
        <v>1</v>
      </c>
      <c r="K1279" s="329">
        <v>2200</v>
      </c>
      <c r="L1279" s="232">
        <f t="shared" si="96"/>
        <v>2420</v>
      </c>
      <c r="M1279" s="351" t="s">
        <v>1434</v>
      </c>
      <c r="N1279" s="229"/>
      <c r="O1279" s="229"/>
      <c r="P1279" s="619"/>
      <c r="Q1279" s="312"/>
      <c r="R1279" s="382"/>
      <c r="S1279" s="242"/>
      <c r="T1279" s="219"/>
      <c r="U1279" s="303"/>
      <c r="V1279" s="303"/>
      <c r="W1279" s="303"/>
      <c r="X1279" s="303"/>
      <c r="Y1279" s="219"/>
      <c r="Z1279" s="303"/>
      <c r="AA1279" s="303"/>
      <c r="AB1279" s="303"/>
      <c r="AC1279" s="303"/>
      <c r="AD1279" s="325"/>
      <c r="AE1279" s="325"/>
      <c r="AF1279" s="325"/>
      <c r="AG1279" s="325"/>
      <c r="AH1279" s="325"/>
      <c r="AJ1279" s="286"/>
      <c r="AK1279" s="213"/>
      <c r="AL1279" s="325"/>
      <c r="AM1279" s="325"/>
      <c r="AN1279" s="325"/>
      <c r="AO1279" s="325"/>
      <c r="AP1279" s="229"/>
      <c r="AQ1279" s="589"/>
      <c r="AR1279" s="207"/>
      <c r="AS1279" s="207"/>
      <c r="AT1279" s="207"/>
      <c r="AU1279" s="207"/>
      <c r="AV1279" s="207"/>
      <c r="AW1279" s="207"/>
      <c r="AX1279" s="207"/>
      <c r="AY1279" s="207"/>
      <c r="AZ1279" s="207"/>
      <c r="BA1279" s="207"/>
      <c r="BB1279" s="207"/>
      <c r="BC1279" s="207"/>
      <c r="BD1279" s="207"/>
      <c r="BE1279" s="207"/>
      <c r="BF1279" s="207"/>
      <c r="BG1279" s="300"/>
      <c r="BH1279" s="300"/>
      <c r="BI1279" s="299"/>
      <c r="BJ1279" s="246"/>
      <c r="BK1279" s="255"/>
      <c r="BL1279" s="213"/>
      <c r="BM1279" s="213"/>
      <c r="BN1279" s="322"/>
      <c r="BO1279" s="321"/>
      <c r="BY1279" s="254"/>
      <c r="DN1279" s="284"/>
      <c r="DO1279" s="283"/>
      <c r="DP1279" s="278"/>
      <c r="DQ1279" s="282"/>
      <c r="DR1279" s="281"/>
      <c r="DS1279" s="280"/>
      <c r="DT1279" s="279"/>
      <c r="DU1279" s="278"/>
      <c r="DV1279" s="194"/>
    </row>
    <row r="1280" spans="1:126" ht="18.75">
      <c r="A1280" s="322"/>
      <c r="B1280" s="226" t="s">
        <v>7809</v>
      </c>
      <c r="C1280" s="226" t="s">
        <v>7808</v>
      </c>
      <c r="D1280" s="225" t="s">
        <v>7807</v>
      </c>
      <c r="E1280" s="224" t="str">
        <f t="shared" si="99"/>
        <v>743283</v>
      </c>
      <c r="F1280" s="322" t="s">
        <v>6068</v>
      </c>
      <c r="G1280" s="220" t="s">
        <v>7803</v>
      </c>
      <c r="H1280" s="223" t="s">
        <v>7802</v>
      </c>
      <c r="I1280" s="223" t="s">
        <v>7441</v>
      </c>
      <c r="J1280" s="225">
        <v>1</v>
      </c>
      <c r="K1280" s="329">
        <v>2300</v>
      </c>
      <c r="L1280" s="232">
        <f t="shared" si="96"/>
        <v>2530</v>
      </c>
      <c r="M1280" s="351" t="s">
        <v>1434</v>
      </c>
      <c r="N1280" s="229"/>
      <c r="O1280" s="229"/>
      <c r="P1280" s="245"/>
      <c r="Q1280" s="312"/>
      <c r="R1280" s="382"/>
      <c r="S1280" s="242"/>
      <c r="T1280" s="219"/>
      <c r="U1280" s="303"/>
      <c r="V1280" s="303"/>
      <c r="W1280" s="303"/>
      <c r="X1280" s="303"/>
      <c r="Y1280" s="219"/>
      <c r="Z1280" s="303"/>
      <c r="AA1280" s="303"/>
      <c r="AB1280" s="303"/>
      <c r="AC1280" s="303"/>
      <c r="AD1280" s="325"/>
      <c r="AE1280" s="325"/>
      <c r="AF1280" s="325"/>
      <c r="AG1280" s="325"/>
      <c r="AH1280" s="325"/>
      <c r="AJ1280" s="286"/>
      <c r="AK1280" s="213"/>
      <c r="AL1280" s="325"/>
      <c r="AM1280" s="325"/>
      <c r="AN1280" s="325"/>
      <c r="AO1280" s="325"/>
      <c r="AP1280" s="229"/>
      <c r="AQ1280" s="589"/>
      <c r="AR1280" s="207"/>
      <c r="AS1280" s="207"/>
      <c r="AT1280" s="207"/>
      <c r="AU1280" s="207"/>
      <c r="AV1280" s="207"/>
      <c r="AW1280" s="207"/>
      <c r="AX1280" s="207"/>
      <c r="AY1280" s="207"/>
      <c r="AZ1280" s="207"/>
      <c r="BA1280" s="207"/>
      <c r="BB1280" s="207"/>
      <c r="BC1280" s="207"/>
      <c r="BD1280" s="207"/>
      <c r="BE1280" s="207"/>
      <c r="BF1280" s="207"/>
      <c r="BG1280" s="300"/>
      <c r="BH1280" s="300"/>
      <c r="BI1280" s="299"/>
      <c r="BJ1280" s="246"/>
      <c r="BK1280" s="255"/>
      <c r="BL1280" s="213"/>
      <c r="BM1280" s="213"/>
      <c r="BN1280" s="322"/>
      <c r="BO1280" s="321"/>
      <c r="BY1280" s="254"/>
      <c r="DN1280" s="284"/>
      <c r="DO1280" s="283"/>
      <c r="DP1280" s="278"/>
      <c r="DQ1280" s="282"/>
      <c r="DR1280" s="281"/>
      <c r="DS1280" s="280"/>
      <c r="DT1280" s="279"/>
      <c r="DU1280" s="278"/>
      <c r="DV1280" s="194"/>
    </row>
    <row r="1281" spans="1:127" ht="18.75">
      <c r="A1281" s="322"/>
      <c r="B1281" s="226" t="s">
        <v>7806</v>
      </c>
      <c r="C1281" s="226" t="s">
        <v>7805</v>
      </c>
      <c r="D1281" s="225" t="s">
        <v>7804</v>
      </c>
      <c r="E1281" s="224" t="str">
        <f t="shared" si="99"/>
        <v>743276</v>
      </c>
      <c r="F1281" s="322" t="s">
        <v>6068</v>
      </c>
      <c r="G1281" s="220" t="s">
        <v>7803</v>
      </c>
      <c r="H1281" s="223" t="s">
        <v>7802</v>
      </c>
      <c r="I1281" s="223" t="s">
        <v>971</v>
      </c>
      <c r="J1281" s="225">
        <v>1</v>
      </c>
      <c r="K1281" s="329">
        <v>2200</v>
      </c>
      <c r="L1281" s="232">
        <f t="shared" si="96"/>
        <v>2420</v>
      </c>
      <c r="M1281" s="379" t="s">
        <v>1434</v>
      </c>
      <c r="N1281" s="229"/>
      <c r="O1281" s="229"/>
      <c r="P1281" s="347"/>
      <c r="Q1281" s="412"/>
      <c r="R1281" s="382"/>
      <c r="S1281" s="242"/>
      <c r="T1281" s="219"/>
      <c r="U1281" s="303"/>
      <c r="V1281" s="303"/>
      <c r="W1281" s="303"/>
      <c r="X1281" s="303"/>
      <c r="Y1281" s="219"/>
      <c r="Z1281" s="303"/>
      <c r="AA1281" s="303"/>
      <c r="AB1281" s="303"/>
      <c r="AC1281" s="303"/>
      <c r="AD1281" s="325"/>
      <c r="AE1281" s="325"/>
      <c r="AF1281" s="325"/>
      <c r="AG1281" s="325"/>
      <c r="AH1281" s="325"/>
      <c r="AJ1281" s="286"/>
      <c r="AK1281" s="213"/>
      <c r="AL1281" s="325"/>
      <c r="AM1281" s="325"/>
      <c r="AN1281" s="325"/>
      <c r="AO1281" s="325"/>
      <c r="AP1281" s="229"/>
      <c r="AQ1281" s="589"/>
      <c r="AR1281" s="207"/>
      <c r="AS1281" s="207"/>
      <c r="AT1281" s="207"/>
      <c r="AU1281" s="207"/>
      <c r="AV1281" s="207"/>
      <c r="AW1281" s="207"/>
      <c r="AX1281" s="207"/>
      <c r="AY1281" s="207"/>
      <c r="AZ1281" s="207"/>
      <c r="BA1281" s="207"/>
      <c r="BB1281" s="207"/>
      <c r="BC1281" s="207"/>
      <c r="BD1281" s="207"/>
      <c r="BE1281" s="207"/>
      <c r="BF1281" s="207"/>
      <c r="BG1281" s="300"/>
      <c r="BH1281" s="300"/>
      <c r="BI1281" s="299"/>
      <c r="BJ1281" s="246"/>
      <c r="BK1281" s="255"/>
      <c r="BL1281" s="213"/>
      <c r="BM1281" s="213"/>
      <c r="BN1281" s="322"/>
      <c r="BO1281" s="321"/>
      <c r="BY1281" s="254"/>
      <c r="DN1281" s="284"/>
      <c r="DO1281" s="283"/>
      <c r="DP1281" s="278"/>
      <c r="DQ1281" s="282"/>
      <c r="DR1281" s="281"/>
      <c r="DS1281" s="280"/>
      <c r="DT1281" s="279"/>
      <c r="DU1281" s="278"/>
      <c r="DV1281" s="194"/>
    </row>
    <row r="1282" spans="1:127" ht="18.75">
      <c r="A1282" s="322"/>
      <c r="B1282" s="226" t="s">
        <v>7801</v>
      </c>
      <c r="C1282" s="226" t="s">
        <v>7800</v>
      </c>
      <c r="D1282" s="225" t="s">
        <v>7799</v>
      </c>
      <c r="E1282" s="224" t="str">
        <f t="shared" si="99"/>
        <v>743306</v>
      </c>
      <c r="F1282" s="322" t="s">
        <v>6068</v>
      </c>
      <c r="G1282" s="220" t="s">
        <v>7795</v>
      </c>
      <c r="H1282" s="223" t="s">
        <v>7794</v>
      </c>
      <c r="I1282" s="223" t="s">
        <v>7441</v>
      </c>
      <c r="J1282" s="225">
        <v>1</v>
      </c>
      <c r="K1282" s="329">
        <v>1900</v>
      </c>
      <c r="L1282" s="232">
        <f t="shared" si="96"/>
        <v>2090</v>
      </c>
      <c r="M1282" s="379" t="s">
        <v>1434</v>
      </c>
      <c r="N1282" s="229"/>
      <c r="O1282" s="229"/>
      <c r="P1282" s="347"/>
      <c r="Q1282" s="412"/>
      <c r="R1282" s="382"/>
      <c r="S1282" s="242"/>
      <c r="T1282" s="219"/>
      <c r="U1282" s="303"/>
      <c r="V1282" s="303"/>
      <c r="W1282" s="303"/>
      <c r="X1282" s="303"/>
      <c r="Y1282" s="219"/>
      <c r="Z1282" s="303"/>
      <c r="AA1282" s="303"/>
      <c r="AB1282" s="303"/>
      <c r="AC1282" s="303"/>
      <c r="AD1282" s="325"/>
      <c r="AE1282" s="325"/>
      <c r="AF1282" s="325"/>
      <c r="AG1282" s="325"/>
      <c r="AH1282" s="325"/>
      <c r="AJ1282" s="286"/>
      <c r="AK1282" s="213"/>
      <c r="AL1282" s="325"/>
      <c r="AM1282" s="325"/>
      <c r="AN1282" s="325"/>
      <c r="AO1282" s="325"/>
      <c r="AP1282" s="229"/>
      <c r="AQ1282" s="589"/>
      <c r="AR1282" s="207"/>
      <c r="AS1282" s="207"/>
      <c r="AT1282" s="207"/>
      <c r="AU1282" s="207"/>
      <c r="AV1282" s="207"/>
      <c r="AW1282" s="207"/>
      <c r="AX1282" s="207"/>
      <c r="AY1282" s="207"/>
      <c r="AZ1282" s="207"/>
      <c r="BA1282" s="207"/>
      <c r="BB1282" s="207"/>
      <c r="BC1282" s="207"/>
      <c r="BD1282" s="207"/>
      <c r="BE1282" s="207"/>
      <c r="BF1282" s="207"/>
      <c r="BG1282" s="300"/>
      <c r="BH1282" s="300"/>
      <c r="BI1282" s="299"/>
      <c r="BJ1282" s="246"/>
      <c r="BK1282" s="255"/>
      <c r="BL1282" s="213"/>
      <c r="BM1282" s="213"/>
      <c r="BN1282" s="322"/>
      <c r="BO1282" s="321"/>
      <c r="BY1282" s="254"/>
      <c r="DN1282" s="284"/>
      <c r="DO1282" s="283"/>
      <c r="DP1282" s="278"/>
      <c r="DQ1282" s="282"/>
      <c r="DR1282" s="281"/>
      <c r="DS1282" s="280"/>
      <c r="DT1282" s="279"/>
      <c r="DU1282" s="278"/>
      <c r="DV1282" s="194"/>
    </row>
    <row r="1283" spans="1:127" ht="18.75">
      <c r="A1283" s="322"/>
      <c r="B1283" s="226" t="s">
        <v>7798</v>
      </c>
      <c r="C1283" s="226" t="s">
        <v>7797</v>
      </c>
      <c r="D1283" s="225" t="s">
        <v>7796</v>
      </c>
      <c r="E1283" s="224" t="str">
        <f t="shared" si="99"/>
        <v>743290</v>
      </c>
      <c r="F1283" s="322" t="s">
        <v>6068</v>
      </c>
      <c r="G1283" s="220" t="s">
        <v>7795</v>
      </c>
      <c r="H1283" s="223" t="s">
        <v>7794</v>
      </c>
      <c r="I1283" s="223" t="s">
        <v>971</v>
      </c>
      <c r="J1283" s="225">
        <v>1</v>
      </c>
      <c r="K1283" s="329">
        <v>1800</v>
      </c>
      <c r="L1283" s="232">
        <f t="shared" si="96"/>
        <v>1980.0000000000002</v>
      </c>
      <c r="M1283" s="379" t="s">
        <v>1434</v>
      </c>
      <c r="N1283" s="229"/>
      <c r="O1283" s="229"/>
      <c r="P1283" s="347"/>
      <c r="Q1283" s="412"/>
      <c r="R1283" s="382"/>
      <c r="S1283" s="242"/>
      <c r="T1283" s="219"/>
      <c r="U1283" s="303"/>
      <c r="V1283" s="303"/>
      <c r="W1283" s="303"/>
      <c r="X1283" s="303"/>
      <c r="Y1283" s="219"/>
      <c r="Z1283" s="303"/>
      <c r="AA1283" s="303"/>
      <c r="AB1283" s="303"/>
      <c r="AC1283" s="303"/>
      <c r="AD1283" s="325"/>
      <c r="AE1283" s="325"/>
      <c r="AF1283" s="325"/>
      <c r="AG1283" s="325"/>
      <c r="AH1283" s="325"/>
      <c r="AJ1283" s="286"/>
      <c r="AK1283" s="213"/>
      <c r="AL1283" s="325"/>
      <c r="AM1283" s="325"/>
      <c r="AN1283" s="325"/>
      <c r="AO1283" s="325"/>
      <c r="AP1283" s="229"/>
      <c r="AQ1283" s="589"/>
      <c r="AR1283" s="207"/>
      <c r="AS1283" s="207"/>
      <c r="AT1283" s="207"/>
      <c r="AU1283" s="207"/>
      <c r="AV1283" s="207"/>
      <c r="AW1283" s="207"/>
      <c r="AX1283" s="207"/>
      <c r="AY1283" s="207"/>
      <c r="AZ1283" s="207"/>
      <c r="BA1283" s="207"/>
      <c r="BB1283" s="207"/>
      <c r="BC1283" s="207"/>
      <c r="BD1283" s="207"/>
      <c r="BE1283" s="207"/>
      <c r="BF1283" s="207"/>
      <c r="BG1283" s="300"/>
      <c r="BH1283" s="300"/>
      <c r="BI1283" s="299"/>
      <c r="BJ1283" s="246"/>
      <c r="BK1283" s="255"/>
      <c r="BL1283" s="213"/>
      <c r="BM1283" s="213"/>
      <c r="BN1283" s="322"/>
      <c r="BO1283" s="321"/>
      <c r="BY1283" s="254"/>
      <c r="DN1283" s="284"/>
      <c r="DO1283" s="283"/>
      <c r="DP1283" s="278"/>
      <c r="DQ1283" s="282"/>
      <c r="DR1283" s="281"/>
      <c r="DS1283" s="280"/>
      <c r="DT1283" s="279"/>
      <c r="DU1283" s="278"/>
      <c r="DV1283" s="194"/>
    </row>
    <row r="1284" spans="1:127" ht="18.75">
      <c r="A1284" s="322"/>
      <c r="B1284" s="226" t="s">
        <v>7793</v>
      </c>
      <c r="C1284" s="226" t="s">
        <v>7792</v>
      </c>
      <c r="D1284" s="225" t="s">
        <v>7791</v>
      </c>
      <c r="E1284" s="224" t="str">
        <f t="shared" si="99"/>
        <v>743320</v>
      </c>
      <c r="F1284" s="322" t="s">
        <v>6068</v>
      </c>
      <c r="G1284" s="220" t="s">
        <v>7790</v>
      </c>
      <c r="H1284" s="223" t="s">
        <v>7785</v>
      </c>
      <c r="I1284" s="223" t="s">
        <v>7441</v>
      </c>
      <c r="J1284" s="225">
        <v>1</v>
      </c>
      <c r="K1284" s="329">
        <v>2300</v>
      </c>
      <c r="L1284" s="232">
        <f t="shared" si="96"/>
        <v>2530</v>
      </c>
      <c r="M1284" s="351" t="s">
        <v>1434</v>
      </c>
      <c r="N1284" s="229"/>
      <c r="O1284" s="229"/>
      <c r="P1284" s="245"/>
      <c r="Q1284" s="312"/>
      <c r="R1284" s="382"/>
      <c r="S1284" s="242"/>
      <c r="T1284" s="219"/>
      <c r="U1284" s="303"/>
      <c r="V1284" s="303"/>
      <c r="W1284" s="303"/>
      <c r="X1284" s="303"/>
      <c r="Y1284" s="219"/>
      <c r="Z1284" s="303"/>
      <c r="AA1284" s="303"/>
      <c r="AB1284" s="303"/>
      <c r="AC1284" s="303"/>
      <c r="AD1284" s="325"/>
      <c r="AE1284" s="325"/>
      <c r="AF1284" s="325"/>
      <c r="AG1284" s="325"/>
      <c r="AH1284" s="325"/>
      <c r="AJ1284" s="286"/>
      <c r="AK1284" s="213"/>
      <c r="AL1284" s="325"/>
      <c r="AM1284" s="325"/>
      <c r="AN1284" s="325"/>
      <c r="AO1284" s="325"/>
      <c r="AP1284" s="229"/>
      <c r="AQ1284" s="589"/>
      <c r="AR1284" s="207"/>
      <c r="AS1284" s="207"/>
      <c r="AT1284" s="207"/>
      <c r="AU1284" s="207"/>
      <c r="AV1284" s="207"/>
      <c r="AW1284" s="207"/>
      <c r="AX1284" s="207"/>
      <c r="AY1284" s="207"/>
      <c r="AZ1284" s="207"/>
      <c r="BA1284" s="207"/>
      <c r="BB1284" s="207"/>
      <c r="BC1284" s="207"/>
      <c r="BD1284" s="207"/>
      <c r="BE1284" s="207"/>
      <c r="BF1284" s="207"/>
      <c r="BG1284" s="300"/>
      <c r="BH1284" s="300"/>
      <c r="BI1284" s="299"/>
      <c r="BJ1284" s="246"/>
      <c r="BK1284" s="255"/>
      <c r="BL1284" s="213"/>
      <c r="BM1284" s="213"/>
      <c r="BN1284" s="322"/>
      <c r="BO1284" s="321"/>
      <c r="BY1284" s="254"/>
      <c r="DN1284" s="284"/>
      <c r="DO1284" s="283"/>
      <c r="DP1284" s="278"/>
      <c r="DQ1284" s="282"/>
      <c r="DR1284" s="281"/>
      <c r="DS1284" s="280"/>
      <c r="DT1284" s="279"/>
      <c r="DU1284" s="278"/>
      <c r="DV1284" s="194"/>
    </row>
    <row r="1285" spans="1:127" ht="18.75">
      <c r="A1285" s="322"/>
      <c r="B1285" s="226" t="s">
        <v>7789</v>
      </c>
      <c r="C1285" s="226" t="s">
        <v>7788</v>
      </c>
      <c r="D1285" s="225" t="s">
        <v>7787</v>
      </c>
      <c r="E1285" s="224" t="str">
        <f t="shared" si="99"/>
        <v>743313</v>
      </c>
      <c r="F1285" s="322" t="s">
        <v>6068</v>
      </c>
      <c r="G1285" s="220" t="s">
        <v>7786</v>
      </c>
      <c r="H1285" s="223" t="s">
        <v>7785</v>
      </c>
      <c r="I1285" s="223" t="s">
        <v>971</v>
      </c>
      <c r="J1285" s="225">
        <v>1</v>
      </c>
      <c r="K1285" s="329">
        <v>2200</v>
      </c>
      <c r="L1285" s="232">
        <f t="shared" si="96"/>
        <v>2420</v>
      </c>
      <c r="M1285" s="351" t="s">
        <v>1434</v>
      </c>
      <c r="N1285" s="229"/>
      <c r="O1285" s="229"/>
      <c r="P1285" s="245"/>
      <c r="Q1285" s="312"/>
      <c r="R1285" s="382"/>
      <c r="S1285" s="242"/>
      <c r="T1285" s="219"/>
      <c r="U1285" s="303"/>
      <c r="V1285" s="303"/>
      <c r="W1285" s="303"/>
      <c r="X1285" s="303"/>
      <c r="Y1285" s="219"/>
      <c r="Z1285" s="303"/>
      <c r="AA1285" s="303"/>
      <c r="AB1285" s="303"/>
      <c r="AC1285" s="303"/>
      <c r="AD1285" s="325"/>
      <c r="AE1285" s="325"/>
      <c r="AF1285" s="325"/>
      <c r="AG1285" s="325"/>
      <c r="AH1285" s="325"/>
      <c r="AJ1285" s="286"/>
      <c r="AK1285" s="213"/>
      <c r="AL1285" s="325"/>
      <c r="AM1285" s="325"/>
      <c r="AN1285" s="325"/>
      <c r="AO1285" s="325"/>
      <c r="AP1285" s="229"/>
      <c r="AQ1285" s="589"/>
      <c r="AR1285" s="207"/>
      <c r="AS1285" s="207"/>
      <c r="AT1285" s="207"/>
      <c r="AU1285" s="207"/>
      <c r="AV1285" s="207"/>
      <c r="AW1285" s="207"/>
      <c r="AX1285" s="207"/>
      <c r="AY1285" s="207"/>
      <c r="AZ1285" s="207"/>
      <c r="BA1285" s="207"/>
      <c r="BB1285" s="207"/>
      <c r="BC1285" s="207"/>
      <c r="BD1285" s="207"/>
      <c r="BE1285" s="207"/>
      <c r="BF1285" s="207"/>
      <c r="BG1285" s="300"/>
      <c r="BH1285" s="300"/>
      <c r="BI1285" s="299"/>
      <c r="BJ1285" s="246"/>
      <c r="BK1285" s="255"/>
      <c r="BL1285" s="213"/>
      <c r="BM1285" s="213"/>
      <c r="BN1285" s="322"/>
      <c r="BO1285" s="321"/>
      <c r="BY1285" s="254"/>
      <c r="DN1285" s="284"/>
      <c r="DO1285" s="283"/>
      <c r="DP1285" s="278"/>
      <c r="DQ1285" s="282"/>
      <c r="DR1285" s="281"/>
      <c r="DS1285" s="280"/>
      <c r="DT1285" s="279"/>
      <c r="DU1285" s="278"/>
      <c r="DV1285" s="194"/>
    </row>
    <row r="1286" spans="1:127" ht="18.75">
      <c r="A1286" s="322"/>
      <c r="B1286" s="226" t="s">
        <v>7784</v>
      </c>
      <c r="C1286" s="226" t="s">
        <v>7783</v>
      </c>
      <c r="D1286" s="225" t="s">
        <v>7782</v>
      </c>
      <c r="E1286" s="224" t="str">
        <f t="shared" si="99"/>
        <v>743344</v>
      </c>
      <c r="F1286" s="322" t="s">
        <v>6068</v>
      </c>
      <c r="G1286" s="220" t="s">
        <v>7778</v>
      </c>
      <c r="H1286" s="223" t="s">
        <v>7777</v>
      </c>
      <c r="I1286" s="223" t="s">
        <v>7441</v>
      </c>
      <c r="J1286" s="225">
        <v>1</v>
      </c>
      <c r="K1286" s="329">
        <v>1700</v>
      </c>
      <c r="L1286" s="232">
        <f t="shared" si="96"/>
        <v>1870.0000000000002</v>
      </c>
      <c r="M1286" s="351" t="s">
        <v>1434</v>
      </c>
      <c r="N1286" s="229"/>
      <c r="O1286" s="229"/>
      <c r="P1286" s="245"/>
      <c r="Q1286" s="312"/>
      <c r="R1286" s="382"/>
      <c r="S1286" s="242"/>
      <c r="T1286" s="219"/>
      <c r="U1286" s="303"/>
      <c r="V1286" s="303"/>
      <c r="W1286" s="303"/>
      <c r="X1286" s="303"/>
      <c r="Y1286" s="219"/>
      <c r="Z1286" s="303"/>
      <c r="AA1286" s="303"/>
      <c r="AB1286" s="303"/>
      <c r="AC1286" s="303"/>
      <c r="AD1286" s="325"/>
      <c r="AE1286" s="325"/>
      <c r="AF1286" s="325"/>
      <c r="AG1286" s="325"/>
      <c r="AH1286" s="325"/>
      <c r="AJ1286" s="286"/>
      <c r="AK1286" s="213"/>
      <c r="AL1286" s="325"/>
      <c r="AM1286" s="325"/>
      <c r="AN1286" s="325"/>
      <c r="AO1286" s="325"/>
      <c r="AP1286" s="229"/>
      <c r="AQ1286" s="589"/>
      <c r="AR1286" s="207"/>
      <c r="AS1286" s="207"/>
      <c r="AT1286" s="207"/>
      <c r="AU1286" s="207"/>
      <c r="AV1286" s="207"/>
      <c r="AW1286" s="207"/>
      <c r="AX1286" s="207"/>
      <c r="AY1286" s="207"/>
      <c r="AZ1286" s="207"/>
      <c r="BA1286" s="207"/>
      <c r="BB1286" s="207"/>
      <c r="BC1286" s="207"/>
      <c r="BD1286" s="207"/>
      <c r="BE1286" s="207"/>
      <c r="BF1286" s="207"/>
      <c r="BG1286" s="300"/>
      <c r="BH1286" s="300"/>
      <c r="BI1286" s="299"/>
      <c r="BJ1286" s="246"/>
      <c r="BK1286" s="255"/>
      <c r="BL1286" s="213"/>
      <c r="BM1286" s="213"/>
      <c r="BN1286" s="322"/>
      <c r="BO1286" s="321"/>
      <c r="BY1286" s="254"/>
      <c r="DN1286" s="284"/>
      <c r="DO1286" s="283"/>
      <c r="DP1286" s="278"/>
      <c r="DQ1286" s="282"/>
      <c r="DR1286" s="281"/>
      <c r="DS1286" s="280"/>
      <c r="DT1286" s="279"/>
      <c r="DU1286" s="278"/>
      <c r="DV1286" s="194"/>
    </row>
    <row r="1287" spans="1:127" ht="18.75">
      <c r="A1287" s="322"/>
      <c r="B1287" s="226" t="s">
        <v>7781</v>
      </c>
      <c r="C1287" s="226" t="s">
        <v>7780</v>
      </c>
      <c r="D1287" s="225" t="s">
        <v>7779</v>
      </c>
      <c r="E1287" s="224" t="str">
        <f t="shared" si="99"/>
        <v>743337</v>
      </c>
      <c r="F1287" s="322" t="s">
        <v>6068</v>
      </c>
      <c r="G1287" s="220" t="s">
        <v>7778</v>
      </c>
      <c r="H1287" s="223" t="s">
        <v>7777</v>
      </c>
      <c r="I1287" s="223" t="s">
        <v>971</v>
      </c>
      <c r="J1287" s="225">
        <v>1</v>
      </c>
      <c r="K1287" s="329">
        <v>1600</v>
      </c>
      <c r="L1287" s="232">
        <f t="shared" si="96"/>
        <v>1760.0000000000002</v>
      </c>
      <c r="M1287" s="351" t="s">
        <v>1434</v>
      </c>
      <c r="N1287" s="229"/>
      <c r="O1287" s="229"/>
      <c r="P1287" s="245"/>
      <c r="Q1287" s="312"/>
      <c r="R1287" s="382"/>
      <c r="S1287" s="242"/>
      <c r="T1287" s="219"/>
      <c r="U1287" s="303"/>
      <c r="V1287" s="303"/>
      <c r="W1287" s="303"/>
      <c r="X1287" s="303"/>
      <c r="Y1287" s="219"/>
      <c r="Z1287" s="303"/>
      <c r="AA1287" s="303"/>
      <c r="AB1287" s="303"/>
      <c r="AC1287" s="303"/>
      <c r="AD1287" s="325"/>
      <c r="AE1287" s="325"/>
      <c r="AF1287" s="325"/>
      <c r="AG1287" s="325"/>
      <c r="AH1287" s="325"/>
      <c r="AJ1287" s="286"/>
      <c r="AK1287" s="213"/>
      <c r="AL1287" s="325"/>
      <c r="AM1287" s="325"/>
      <c r="AN1287" s="325"/>
      <c r="AO1287" s="325"/>
      <c r="AP1287" s="229"/>
      <c r="AQ1287" s="589"/>
      <c r="AR1287" s="207"/>
      <c r="AS1287" s="207"/>
      <c r="AT1287" s="207"/>
      <c r="AU1287" s="207"/>
      <c r="AV1287" s="207"/>
      <c r="AW1287" s="207"/>
      <c r="AX1287" s="207"/>
      <c r="AY1287" s="207"/>
      <c r="AZ1287" s="207"/>
      <c r="BA1287" s="207"/>
      <c r="BB1287" s="207"/>
      <c r="BC1287" s="207"/>
      <c r="BD1287" s="207"/>
      <c r="BE1287" s="207"/>
      <c r="BF1287" s="207"/>
      <c r="BG1287" s="300"/>
      <c r="BH1287" s="300"/>
      <c r="BI1287" s="299"/>
      <c r="BJ1287" s="246"/>
      <c r="BK1287" s="255"/>
      <c r="BL1287" s="213"/>
      <c r="BM1287" s="213"/>
      <c r="BN1287" s="322"/>
      <c r="BO1287" s="321"/>
      <c r="BY1287" s="254"/>
      <c r="DN1287" s="284"/>
      <c r="DO1287" s="283"/>
      <c r="DP1287" s="278"/>
      <c r="DQ1287" s="282"/>
      <c r="DR1287" s="281"/>
      <c r="DS1287" s="280"/>
      <c r="DT1287" s="279"/>
      <c r="DU1287" s="278"/>
      <c r="DV1287" s="194"/>
    </row>
    <row r="1288" spans="1:127" ht="18.75">
      <c r="A1288" s="322"/>
      <c r="B1288" s="226" t="s">
        <v>7776</v>
      </c>
      <c r="C1288" s="226" t="s">
        <v>7775</v>
      </c>
      <c r="D1288" s="225" t="s">
        <v>7774</v>
      </c>
      <c r="E1288" s="224" t="str">
        <f t="shared" si="99"/>
        <v>743368</v>
      </c>
      <c r="F1288" s="322" t="s">
        <v>6068</v>
      </c>
      <c r="G1288" s="220" t="s">
        <v>7770</v>
      </c>
      <c r="H1288" s="223" t="s">
        <v>7769</v>
      </c>
      <c r="I1288" s="223" t="s">
        <v>7441</v>
      </c>
      <c r="J1288" s="225">
        <v>1</v>
      </c>
      <c r="K1288" s="329">
        <v>3000</v>
      </c>
      <c r="L1288" s="232">
        <f t="shared" si="96"/>
        <v>3300.0000000000005</v>
      </c>
      <c r="M1288" s="351" t="s">
        <v>1434</v>
      </c>
      <c r="N1288" s="229"/>
      <c r="O1288" s="229"/>
      <c r="P1288" s="245"/>
      <c r="Q1288" s="312"/>
      <c r="R1288" s="382"/>
      <c r="S1288" s="242"/>
      <c r="T1288" s="219"/>
      <c r="U1288" s="303"/>
      <c r="V1288" s="303"/>
      <c r="W1288" s="303"/>
      <c r="X1288" s="303"/>
      <c r="Y1288" s="219"/>
      <c r="Z1288" s="303"/>
      <c r="AA1288" s="303"/>
      <c r="AB1288" s="303"/>
      <c r="AC1288" s="303"/>
      <c r="AD1288" s="325"/>
      <c r="AE1288" s="325"/>
      <c r="AF1288" s="325"/>
      <c r="AG1288" s="325"/>
      <c r="AH1288" s="325"/>
      <c r="AJ1288" s="286"/>
      <c r="AK1288" s="213"/>
      <c r="AL1288" s="325"/>
      <c r="AM1288" s="325"/>
      <c r="AN1288" s="325"/>
      <c r="AO1288" s="325"/>
      <c r="AP1288" s="229"/>
      <c r="AQ1288" s="589"/>
      <c r="AR1288" s="207"/>
      <c r="AS1288" s="207"/>
      <c r="AT1288" s="207"/>
      <c r="AU1288" s="207"/>
      <c r="AV1288" s="207"/>
      <c r="AW1288" s="207"/>
      <c r="AX1288" s="207"/>
      <c r="AY1288" s="207"/>
      <c r="AZ1288" s="207"/>
      <c r="BA1288" s="207"/>
      <c r="BB1288" s="207"/>
      <c r="BC1288" s="207"/>
      <c r="BD1288" s="207"/>
      <c r="BE1288" s="207"/>
      <c r="BF1288" s="207"/>
      <c r="BG1288" s="300"/>
      <c r="BH1288" s="300"/>
      <c r="BI1288" s="299"/>
      <c r="BJ1288" s="246"/>
      <c r="BK1288" s="255"/>
      <c r="BL1288" s="213"/>
      <c r="BM1288" s="213"/>
      <c r="BN1288" s="322"/>
      <c r="BO1288" s="321"/>
      <c r="BY1288" s="254"/>
      <c r="DN1288" s="284"/>
      <c r="DO1288" s="283"/>
      <c r="DP1288" s="278"/>
      <c r="DQ1288" s="282"/>
      <c r="DR1288" s="281"/>
      <c r="DS1288" s="280"/>
      <c r="DT1288" s="279"/>
      <c r="DU1288" s="278"/>
      <c r="DV1288" s="194"/>
    </row>
    <row r="1289" spans="1:127" ht="18.75">
      <c r="A1289" s="322"/>
      <c r="B1289" s="226" t="s">
        <v>7773</v>
      </c>
      <c r="C1289" s="226" t="s">
        <v>7772</v>
      </c>
      <c r="D1289" s="225" t="s">
        <v>7771</v>
      </c>
      <c r="E1289" s="224" t="str">
        <f t="shared" si="99"/>
        <v>743351</v>
      </c>
      <c r="F1289" s="322" t="s">
        <v>6068</v>
      </c>
      <c r="G1289" s="220" t="s">
        <v>7770</v>
      </c>
      <c r="H1289" s="223" t="s">
        <v>7769</v>
      </c>
      <c r="I1289" s="223" t="s">
        <v>971</v>
      </c>
      <c r="J1289" s="225">
        <v>1</v>
      </c>
      <c r="K1289" s="329">
        <v>2500</v>
      </c>
      <c r="L1289" s="232">
        <f t="shared" si="96"/>
        <v>2750</v>
      </c>
      <c r="M1289" s="351" t="s">
        <v>1434</v>
      </c>
      <c r="N1289" s="229"/>
      <c r="O1289" s="229"/>
      <c r="P1289" s="245"/>
      <c r="Q1289" s="312"/>
      <c r="R1289" s="382"/>
      <c r="S1289" s="242"/>
      <c r="T1289" s="219"/>
      <c r="U1289" s="303"/>
      <c r="V1289" s="303"/>
      <c r="W1289" s="303"/>
      <c r="X1289" s="303"/>
      <c r="Y1289" s="219"/>
      <c r="Z1289" s="303"/>
      <c r="AA1289" s="303"/>
      <c r="AB1289" s="303"/>
      <c r="AC1289" s="303"/>
      <c r="AD1289" s="325"/>
      <c r="AE1289" s="325"/>
      <c r="AF1289" s="325"/>
      <c r="AG1289" s="325"/>
      <c r="AH1289" s="325"/>
      <c r="AJ1289" s="286"/>
      <c r="AK1289" s="213"/>
      <c r="AL1289" s="325"/>
      <c r="AM1289" s="325"/>
      <c r="AN1289" s="325"/>
      <c r="AO1289" s="325"/>
      <c r="AP1289" s="229"/>
      <c r="AQ1289" s="589"/>
      <c r="AR1289" s="207"/>
      <c r="AS1289" s="207"/>
      <c r="AT1289" s="207"/>
      <c r="AU1289" s="207"/>
      <c r="AV1289" s="207"/>
      <c r="AW1289" s="207"/>
      <c r="AX1289" s="207"/>
      <c r="AY1289" s="207"/>
      <c r="AZ1289" s="207"/>
      <c r="BA1289" s="207"/>
      <c r="BB1289" s="207"/>
      <c r="BC1289" s="207"/>
      <c r="BD1289" s="207"/>
      <c r="BE1289" s="207"/>
      <c r="BF1289" s="207"/>
      <c r="BG1289" s="300"/>
      <c r="BH1289" s="300"/>
      <c r="BI1289" s="299"/>
      <c r="BJ1289" s="246"/>
      <c r="BK1289" s="255"/>
      <c r="BL1289" s="213"/>
      <c r="BM1289" s="213"/>
      <c r="BN1289" s="322"/>
      <c r="BO1289" s="321"/>
      <c r="BY1289" s="254"/>
      <c r="DN1289" s="284"/>
      <c r="DO1289" s="283"/>
      <c r="DP1289" s="278"/>
      <c r="DQ1289" s="282"/>
      <c r="DR1289" s="281"/>
      <c r="DS1289" s="280"/>
      <c r="DT1289" s="279"/>
      <c r="DU1289" s="278"/>
      <c r="DV1289" s="194"/>
    </row>
    <row r="1290" spans="1:127" ht="18.75">
      <c r="A1290" s="298" t="s">
        <v>4344</v>
      </c>
      <c r="B1290" s="226" t="s">
        <v>966</v>
      </c>
      <c r="C1290" s="226" t="s">
        <v>7768</v>
      </c>
      <c r="D1290" s="264" t="s">
        <v>967</v>
      </c>
      <c r="E1290" s="224" t="str">
        <f t="shared" ref="E1290:E1295" si="100">MID(D1290,8,10)</f>
        <v>743382</v>
      </c>
      <c r="F1290" s="207" t="s">
        <v>948</v>
      </c>
      <c r="G1290" s="220" t="s">
        <v>968</v>
      </c>
      <c r="H1290" s="223" t="s">
        <v>7766</v>
      </c>
      <c r="I1290" s="306" t="s">
        <v>7441</v>
      </c>
      <c r="J1290" s="225">
        <v>1</v>
      </c>
      <c r="K1290" s="302">
        <v>3500</v>
      </c>
      <c r="L1290" s="232">
        <f t="shared" si="96"/>
        <v>3850.0000000000005</v>
      </c>
      <c r="M1290" s="262" t="s">
        <v>947</v>
      </c>
      <c r="N1290" s="290"/>
      <c r="O1290" s="290"/>
      <c r="P1290" s="621">
        <v>44986</v>
      </c>
      <c r="Q1290" s="500">
        <v>2800</v>
      </c>
      <c r="R1290" s="471"/>
      <c r="S1290" s="242"/>
      <c r="T1290" s="219"/>
      <c r="U1290" s="248" t="e">
        <f>VLOOKUP(T1290,'[1]段ボール 送料'!$H$16:$X$1013,16,FALSE)</f>
        <v>#N/A</v>
      </c>
      <c r="V1290" s="248" t="e">
        <f>VLOOKUP(T1290,'[1]段ボール 送料'!$H$16:$X$1013,13,FALSE)</f>
        <v>#N/A</v>
      </c>
      <c r="W1290" s="248" t="e">
        <f>VLOOKUP(T1290,'[1]段ボール 送料'!$H$16:$X$1013,14,FALSE)</f>
        <v>#N/A</v>
      </c>
      <c r="X1290" s="248" t="e">
        <f>VLOOKUP(T1290,'[1]段ボール 送料'!$H$16:$X$1013,15,FALSE)</f>
        <v>#N/A</v>
      </c>
      <c r="Y1290" s="219"/>
      <c r="Z1290" s="248"/>
      <c r="AA1290" s="248"/>
      <c r="AB1290" s="248"/>
      <c r="AC1290" s="248"/>
      <c r="AD1290" s="372"/>
      <c r="AE1290" s="372"/>
      <c r="AF1290" s="372"/>
      <c r="AG1290" s="372"/>
      <c r="AH1290" s="372"/>
      <c r="AI1290" s="228" t="s">
        <v>2708</v>
      </c>
      <c r="AJ1290" s="286" t="s">
        <v>2543</v>
      </c>
      <c r="AK1290" s="228" t="s">
        <v>2542</v>
      </c>
      <c r="AL1290" s="372"/>
      <c r="AM1290" s="372"/>
      <c r="AN1290" s="372"/>
      <c r="AO1290" s="372"/>
      <c r="AP1290" s="229"/>
      <c r="AQ1290" s="444">
        <v>1</v>
      </c>
      <c r="AR1290" s="207"/>
      <c r="AS1290" s="207"/>
      <c r="AT1290" s="207"/>
      <c r="AU1290" s="359">
        <f>S1290</f>
        <v>0</v>
      </c>
      <c r="AV1290" s="248" t="e">
        <f>VLOOKUP(T1290,'[1]段ボール 送料'!$H$16:$X$1013,11,FALSE)</f>
        <v>#N/A</v>
      </c>
      <c r="AW1290" s="248"/>
      <c r="AX1290" s="207"/>
      <c r="AY1290" s="247" t="e">
        <f>SUBTOTAL(9,AV1290:AX1290)</f>
        <v>#N/A</v>
      </c>
      <c r="AZ1290" s="247" t="e">
        <f t="shared" ref="AZ1290:BC1293" si="101">AR1290+AV1290</f>
        <v>#N/A</v>
      </c>
      <c r="BA1290" s="247">
        <f t="shared" si="101"/>
        <v>0</v>
      </c>
      <c r="BB1290" s="247">
        <f t="shared" si="101"/>
        <v>0</v>
      </c>
      <c r="BC1290" s="359" t="e">
        <f t="shared" si="101"/>
        <v>#N/A</v>
      </c>
      <c r="BD1290" s="207"/>
      <c r="BE1290" s="207"/>
      <c r="BF1290" s="207"/>
      <c r="BG1290" s="228"/>
      <c r="BH1290" s="228"/>
      <c r="BI1290" s="228"/>
      <c r="BJ1290" s="246"/>
      <c r="BK1290" s="255"/>
      <c r="BL1290" s="228" t="s">
        <v>1703</v>
      </c>
      <c r="BM1290" s="228" t="s">
        <v>3899</v>
      </c>
      <c r="BN1290" s="298"/>
      <c r="BO1290" s="297"/>
      <c r="BQ1290" s="205" t="s">
        <v>1701</v>
      </c>
      <c r="BY1290" s="254"/>
      <c r="DN1290" s="284"/>
      <c r="DO1290" s="283"/>
      <c r="DP1290" s="278"/>
      <c r="DQ1290" s="282" t="s">
        <v>947</v>
      </c>
      <c r="DR1290" s="281"/>
      <c r="DS1290" s="280"/>
      <c r="DT1290" s="279"/>
      <c r="DU1290" s="278"/>
      <c r="DV1290" s="194"/>
    </row>
    <row r="1291" spans="1:127" ht="18.75">
      <c r="A1291" s="298" t="s">
        <v>4344</v>
      </c>
      <c r="B1291" s="226" t="s">
        <v>969</v>
      </c>
      <c r="C1291" s="226" t="s">
        <v>7767</v>
      </c>
      <c r="D1291" s="264" t="s">
        <v>970</v>
      </c>
      <c r="E1291" s="224" t="str">
        <f t="shared" si="100"/>
        <v>743375</v>
      </c>
      <c r="F1291" s="207" t="s">
        <v>948</v>
      </c>
      <c r="G1291" s="220" t="s">
        <v>968</v>
      </c>
      <c r="H1291" s="223" t="s">
        <v>7766</v>
      </c>
      <c r="I1291" s="306" t="s">
        <v>971</v>
      </c>
      <c r="J1291" s="225">
        <v>1</v>
      </c>
      <c r="K1291" s="302">
        <v>3500</v>
      </c>
      <c r="L1291" s="232">
        <f t="shared" si="96"/>
        <v>3850.0000000000005</v>
      </c>
      <c r="M1291" s="262" t="s">
        <v>947</v>
      </c>
      <c r="N1291" s="290"/>
      <c r="O1291" s="290"/>
      <c r="P1291" s="251">
        <v>44986</v>
      </c>
      <c r="Q1291" s="500">
        <v>2800</v>
      </c>
      <c r="R1291" s="471"/>
      <c r="S1291" s="242"/>
      <c r="T1291" s="219"/>
      <c r="U1291" s="248" t="e">
        <f>VLOOKUP(T1291,'[1]段ボール 送料'!$H$16:$X$1013,16,FALSE)</f>
        <v>#N/A</v>
      </c>
      <c r="V1291" s="248" t="e">
        <f>VLOOKUP(T1291,'[1]段ボール 送料'!$H$16:$X$1013,13,FALSE)</f>
        <v>#N/A</v>
      </c>
      <c r="W1291" s="248" t="e">
        <f>VLOOKUP(T1291,'[1]段ボール 送料'!$H$16:$X$1013,14,FALSE)</f>
        <v>#N/A</v>
      </c>
      <c r="X1291" s="248" t="e">
        <f>VLOOKUP(T1291,'[1]段ボール 送料'!$H$16:$X$1013,15,FALSE)</f>
        <v>#N/A</v>
      </c>
      <c r="Y1291" s="219"/>
      <c r="Z1291" s="248"/>
      <c r="AA1291" s="248"/>
      <c r="AB1291" s="248"/>
      <c r="AC1291" s="248"/>
      <c r="AD1291" s="372"/>
      <c r="AE1291" s="372"/>
      <c r="AF1291" s="372"/>
      <c r="AG1291" s="372"/>
      <c r="AH1291" s="372"/>
      <c r="AI1291" s="228" t="s">
        <v>2708</v>
      </c>
      <c r="AJ1291" s="286" t="s">
        <v>2543</v>
      </c>
      <c r="AK1291" s="228" t="s">
        <v>2542</v>
      </c>
      <c r="AL1291" s="372"/>
      <c r="AM1291" s="372"/>
      <c r="AN1291" s="372"/>
      <c r="AO1291" s="372"/>
      <c r="AP1291" s="229"/>
      <c r="AQ1291" s="444">
        <v>1</v>
      </c>
      <c r="AR1291" s="207"/>
      <c r="AS1291" s="207"/>
      <c r="AT1291" s="207"/>
      <c r="AU1291" s="359">
        <f>S1291</f>
        <v>0</v>
      </c>
      <c r="AV1291" s="248" t="e">
        <f>VLOOKUP(T1291,'[1]段ボール 送料'!$H$16:$X$1013,11,FALSE)</f>
        <v>#N/A</v>
      </c>
      <c r="AW1291" s="248"/>
      <c r="AX1291" s="207"/>
      <c r="AY1291" s="247" t="e">
        <f>SUBTOTAL(9,AV1291:AX1291)</f>
        <v>#N/A</v>
      </c>
      <c r="AZ1291" s="247" t="e">
        <f t="shared" si="101"/>
        <v>#N/A</v>
      </c>
      <c r="BA1291" s="247">
        <f t="shared" si="101"/>
        <v>0</v>
      </c>
      <c r="BB1291" s="247">
        <f t="shared" si="101"/>
        <v>0</v>
      </c>
      <c r="BC1291" s="359" t="e">
        <f t="shared" si="101"/>
        <v>#N/A</v>
      </c>
      <c r="BD1291" s="207"/>
      <c r="BE1291" s="207"/>
      <c r="BF1291" s="207"/>
      <c r="BG1291" s="228"/>
      <c r="BH1291" s="228"/>
      <c r="BI1291" s="228"/>
      <c r="BJ1291" s="246"/>
      <c r="BK1291" s="255"/>
      <c r="BL1291" s="228" t="s">
        <v>1703</v>
      </c>
      <c r="BM1291" s="228" t="s">
        <v>3899</v>
      </c>
      <c r="BN1291" s="298"/>
      <c r="BO1291" s="297"/>
      <c r="BQ1291" s="205" t="s">
        <v>1701</v>
      </c>
      <c r="BY1291" s="254"/>
      <c r="DN1291" s="284"/>
      <c r="DO1291" s="283"/>
      <c r="DP1291" s="278"/>
      <c r="DQ1291" s="282" t="s">
        <v>947</v>
      </c>
      <c r="DR1291" s="281"/>
      <c r="DS1291" s="280"/>
      <c r="DT1291" s="279"/>
      <c r="DU1291" s="278"/>
      <c r="DV1291" s="194"/>
    </row>
    <row r="1292" spans="1:127" ht="18.75">
      <c r="A1292" s="433" t="s">
        <v>6249</v>
      </c>
      <c r="B1292" s="432" t="s">
        <v>7765</v>
      </c>
      <c r="C1292" s="431" t="s">
        <v>7764</v>
      </c>
      <c r="D1292" s="430" t="s">
        <v>7763</v>
      </c>
      <c r="E1292" s="429" t="str">
        <f t="shared" si="100"/>
        <v>440932</v>
      </c>
      <c r="F1292" s="433" t="s">
        <v>6250</v>
      </c>
      <c r="G1292" s="428" t="s">
        <v>7762</v>
      </c>
      <c r="H1292" s="223" t="s">
        <v>7234</v>
      </c>
      <c r="I1292" s="219" t="s">
        <v>2956</v>
      </c>
      <c r="J1292" s="222">
        <v>1</v>
      </c>
      <c r="K1292" s="212">
        <v>14000</v>
      </c>
      <c r="L1292" s="232">
        <f t="shared" si="96"/>
        <v>15400.000000000002</v>
      </c>
      <c r="M1292" s="262" t="s">
        <v>1671</v>
      </c>
      <c r="O1292" s="219"/>
      <c r="Q1292" s="244"/>
      <c r="R1292" s="289">
        <v>840</v>
      </c>
      <c r="S1292" s="242">
        <v>840</v>
      </c>
      <c r="T1292" s="219" t="s">
        <v>3380</v>
      </c>
      <c r="U1292" s="248">
        <f>VLOOKUP(T1292,'[1]段ボール 送料'!$H$16:$X$1013,16,FALSE)</f>
        <v>1360</v>
      </c>
      <c r="V1292" s="248">
        <f>VLOOKUP(T1292,'[1]段ボール 送料'!$H$16:$X$1013,13,FALSE)</f>
        <v>305</v>
      </c>
      <c r="W1292" s="248">
        <f>VLOOKUP(T1292,'[1]段ボール 送料'!$H$16:$X$1013,14,FALSE)</f>
        <v>305</v>
      </c>
      <c r="X1292" s="248">
        <f>VLOOKUP(T1292,'[1]段ボール 送料'!$H$16:$X$1013,15,FALSE)</f>
        <v>750</v>
      </c>
      <c r="Y1292" s="219"/>
      <c r="Z1292" s="287"/>
      <c r="AA1292" s="287"/>
      <c r="AB1292" s="287"/>
      <c r="AC1292" s="287"/>
      <c r="AD1292" s="211"/>
      <c r="AE1292" s="211"/>
      <c r="AF1292" s="211"/>
      <c r="AG1292" s="211"/>
      <c r="AH1292" s="211"/>
      <c r="AI1292" s="213" t="s">
        <v>2720</v>
      </c>
      <c r="AJ1292" s="392" t="s">
        <v>2543</v>
      </c>
      <c r="AK1292" s="228" t="s">
        <v>2542</v>
      </c>
      <c r="AL1292" s="211">
        <v>2217</v>
      </c>
      <c r="AM1292" s="211">
        <f>AN1292+AO1292</f>
        <v>1387</v>
      </c>
      <c r="AN1292" s="337">
        <f>VLOOKUP(T1292,'[1]段ボール 送料'!$H$16:$X$1013,6,FALSE)</f>
        <v>207</v>
      </c>
      <c r="AO1292" s="337">
        <f>VLOOKUP(T1292,'[1]段ボール 送料'!$H$16:$X$1013,17,FALSE)</f>
        <v>1180</v>
      </c>
      <c r="AP1292" s="229" t="s">
        <v>6243</v>
      </c>
      <c r="AQ1292" s="444">
        <v>1</v>
      </c>
      <c r="AR1292" s="207"/>
      <c r="AS1292" s="207"/>
      <c r="AT1292" s="207"/>
      <c r="AU1292" s="359">
        <f>S1292</f>
        <v>840</v>
      </c>
      <c r="AV1292" s="248">
        <f>VLOOKUP(T1292,'[1]段ボール 送料'!$H$16:$X$1013,11,FALSE)</f>
        <v>700</v>
      </c>
      <c r="AW1292" s="248"/>
      <c r="AX1292" s="207"/>
      <c r="AY1292" s="247">
        <f>SUBTOTAL(9,AV1292:AX1292)</f>
        <v>700</v>
      </c>
      <c r="AZ1292" s="247">
        <f t="shared" si="101"/>
        <v>700</v>
      </c>
      <c r="BA1292" s="247">
        <f t="shared" si="101"/>
        <v>0</v>
      </c>
      <c r="BB1292" s="247">
        <f t="shared" si="101"/>
        <v>0</v>
      </c>
      <c r="BC1292" s="359">
        <f t="shared" si="101"/>
        <v>1540</v>
      </c>
      <c r="BD1292" s="207"/>
      <c r="BE1292" s="207"/>
      <c r="BF1292" s="207"/>
      <c r="BG1292" s="228"/>
      <c r="BH1292" s="228"/>
      <c r="BI1292" s="228"/>
      <c r="BJ1292" s="246"/>
      <c r="BK1292" s="208" t="s">
        <v>2953</v>
      </c>
      <c r="BL1292" s="228"/>
      <c r="BM1292" s="228"/>
      <c r="BQ1292" s="205">
        <v>14000</v>
      </c>
      <c r="BR1292" s="204">
        <v>15400.000000000002</v>
      </c>
      <c r="BS1292" s="204">
        <v>45444</v>
      </c>
      <c r="CW1292" s="200" t="s">
        <v>1769</v>
      </c>
      <c r="DN1292" s="284"/>
      <c r="DO1292" s="283"/>
      <c r="DP1292" s="278"/>
      <c r="DQ1292" s="278"/>
      <c r="DR1292" s="281"/>
      <c r="DS1292" s="280"/>
      <c r="DT1292" s="280"/>
      <c r="DU1292" s="278"/>
    </row>
    <row r="1293" spans="1:127" ht="18.75">
      <c r="A1293" s="207" t="s">
        <v>6756</v>
      </c>
      <c r="B1293" s="227" t="s">
        <v>120</v>
      </c>
      <c r="C1293" s="226" t="s">
        <v>7761</v>
      </c>
      <c r="D1293" s="472" t="s">
        <v>121</v>
      </c>
      <c r="E1293" s="224" t="str">
        <f t="shared" si="100"/>
        <v>436904</v>
      </c>
      <c r="F1293" s="207" t="s">
        <v>101</v>
      </c>
      <c r="G1293" s="220" t="s">
        <v>122</v>
      </c>
      <c r="H1293" s="223" t="s">
        <v>7760</v>
      </c>
      <c r="I1293" s="306" t="s">
        <v>39</v>
      </c>
      <c r="J1293" s="225">
        <v>1</v>
      </c>
      <c r="K1293" s="277">
        <v>14000</v>
      </c>
      <c r="L1293" s="232">
        <f t="shared" si="96"/>
        <v>15400.000000000002</v>
      </c>
      <c r="M1293" s="262" t="s">
        <v>1671</v>
      </c>
      <c r="N1293" s="290"/>
      <c r="O1293" s="290"/>
      <c r="P1293" s="251">
        <v>45444</v>
      </c>
      <c r="Q1293" s="244">
        <v>13000</v>
      </c>
      <c r="R1293" s="272">
        <v>1100</v>
      </c>
      <c r="S1293" s="242">
        <v>1100</v>
      </c>
      <c r="T1293" s="219" t="s">
        <v>4063</v>
      </c>
      <c r="U1293" s="248">
        <f>VLOOKUP(T1293,'[1]段ボール 送料'!$H$16:$X$1013,16,FALSE)</f>
        <v>1360</v>
      </c>
      <c r="V1293" s="248">
        <f>VLOOKUP(T1293,'[1]段ボール 送料'!$H$16:$X$1013,13,FALSE)</f>
        <v>305</v>
      </c>
      <c r="W1293" s="248">
        <f>VLOOKUP(T1293,'[1]段ボール 送料'!$H$16:$X$1013,14,FALSE)</f>
        <v>305</v>
      </c>
      <c r="X1293" s="248">
        <f>VLOOKUP(T1293,'[1]段ボール 送料'!$H$16:$X$1013,15,FALSE)</f>
        <v>750</v>
      </c>
      <c r="Y1293" s="219"/>
      <c r="Z1293" s="248"/>
      <c r="AA1293" s="248"/>
      <c r="AB1293" s="248"/>
      <c r="AC1293" s="248"/>
      <c r="AD1293" s="372"/>
      <c r="AE1293" s="372"/>
      <c r="AF1293" s="372"/>
      <c r="AG1293" s="372"/>
      <c r="AH1293" s="372"/>
      <c r="AI1293" s="228" t="s">
        <v>2720</v>
      </c>
      <c r="AJ1293" s="286" t="s">
        <v>2543</v>
      </c>
      <c r="AK1293" s="228" t="s">
        <v>2542</v>
      </c>
      <c r="AL1293" s="372">
        <v>3439</v>
      </c>
      <c r="AM1293" s="372"/>
      <c r="AN1293" s="372"/>
      <c r="AO1293" s="372"/>
      <c r="AP1293" s="229"/>
      <c r="AQ1293" s="444">
        <v>1</v>
      </c>
      <c r="AR1293" s="207"/>
      <c r="AS1293" s="207"/>
      <c r="AT1293" s="207"/>
      <c r="AU1293" s="359">
        <f>S1293</f>
        <v>1100</v>
      </c>
      <c r="AV1293" s="248">
        <f>VLOOKUP(T1293,'[1]段ボール 送料'!$H$16:$X$1013,11,FALSE)</f>
        <v>700</v>
      </c>
      <c r="AW1293" s="248"/>
      <c r="AX1293" s="207"/>
      <c r="AY1293" s="247">
        <f>SUBTOTAL(9,AV1293:AX1293)</f>
        <v>700</v>
      </c>
      <c r="AZ1293" s="247">
        <f t="shared" si="101"/>
        <v>700</v>
      </c>
      <c r="BA1293" s="247">
        <f t="shared" si="101"/>
        <v>0</v>
      </c>
      <c r="BB1293" s="247">
        <f t="shared" si="101"/>
        <v>0</v>
      </c>
      <c r="BC1293" s="359">
        <f t="shared" si="101"/>
        <v>1800</v>
      </c>
      <c r="BD1293" s="207"/>
      <c r="BE1293" s="207"/>
      <c r="BF1293" s="207"/>
      <c r="BG1293" s="228"/>
      <c r="BH1293" s="228"/>
      <c r="BI1293" s="228"/>
      <c r="BJ1293" s="246"/>
      <c r="BK1293" s="255" t="s">
        <v>4418</v>
      </c>
      <c r="BL1293" s="228" t="s">
        <v>1703</v>
      </c>
      <c r="BM1293" s="228" t="s">
        <v>1703</v>
      </c>
      <c r="BQ1293" s="205" t="s">
        <v>1701</v>
      </c>
      <c r="BY1293" s="254"/>
      <c r="DN1293" s="284">
        <v>14000</v>
      </c>
      <c r="DO1293" s="283">
        <f>DN1293*110%</f>
        <v>15400.000000000002</v>
      </c>
      <c r="DP1293" s="349">
        <v>45444</v>
      </c>
      <c r="DQ1293" s="282"/>
      <c r="DR1293" s="281"/>
      <c r="DS1293" s="280"/>
      <c r="DT1293" s="279"/>
      <c r="DU1293" s="348"/>
      <c r="DV1293" s="194"/>
    </row>
    <row r="1294" spans="1:127" ht="18.75">
      <c r="A1294" s="298" t="s">
        <v>4344</v>
      </c>
      <c r="B1294" s="226" t="s">
        <v>972</v>
      </c>
      <c r="C1294" s="226" t="s">
        <v>7759</v>
      </c>
      <c r="D1294" s="264" t="s">
        <v>973</v>
      </c>
      <c r="E1294" s="224" t="str">
        <f t="shared" si="100"/>
        <v>743405</v>
      </c>
      <c r="F1294" s="207" t="s">
        <v>948</v>
      </c>
      <c r="G1294" s="220" t="s">
        <v>974</v>
      </c>
      <c r="H1294" s="223" t="s">
        <v>7757</v>
      </c>
      <c r="I1294" s="306" t="s">
        <v>7441</v>
      </c>
      <c r="J1294" s="225">
        <v>1</v>
      </c>
      <c r="K1294" s="302">
        <v>3000</v>
      </c>
      <c r="L1294" s="232">
        <f t="shared" si="96"/>
        <v>3300.0000000000005</v>
      </c>
      <c r="M1294" s="262" t="s">
        <v>900</v>
      </c>
      <c r="N1294" s="290"/>
      <c r="O1294" s="290"/>
      <c r="P1294" s="620">
        <v>44986</v>
      </c>
      <c r="Q1294" s="500">
        <v>2800</v>
      </c>
      <c r="R1294" s="471"/>
      <c r="S1294" s="242"/>
      <c r="T1294" s="219"/>
      <c r="U1294" s="248" t="e">
        <f>VLOOKUP(T1294,'[1]段ボール 送料'!$H$16:$X$1013,16,FALSE)</f>
        <v>#N/A</v>
      </c>
      <c r="V1294" s="248" t="e">
        <f>VLOOKUP(T1294,'[1]段ボール 送料'!$H$16:$X$1013,13,FALSE)</f>
        <v>#N/A</v>
      </c>
      <c r="W1294" s="248" t="e">
        <f>VLOOKUP(T1294,'[1]段ボール 送料'!$H$16:$X$1013,14,FALSE)</f>
        <v>#N/A</v>
      </c>
      <c r="X1294" s="248" t="e">
        <f>VLOOKUP(T1294,'[1]段ボール 送料'!$H$16:$X$1013,15,FALSE)</f>
        <v>#N/A</v>
      </c>
      <c r="Y1294" s="219"/>
      <c r="Z1294" s="248"/>
      <c r="AA1294" s="248"/>
      <c r="AB1294" s="248"/>
      <c r="AC1294" s="248"/>
      <c r="AD1294" s="372"/>
      <c r="AE1294" s="372"/>
      <c r="AF1294" s="372"/>
      <c r="AG1294" s="372"/>
      <c r="AH1294" s="372"/>
      <c r="AI1294" s="228" t="s">
        <v>2708</v>
      </c>
      <c r="AJ1294" s="286" t="s">
        <v>2543</v>
      </c>
      <c r="AK1294" s="228" t="s">
        <v>2542</v>
      </c>
      <c r="AL1294" s="372"/>
      <c r="AM1294" s="372"/>
      <c r="AN1294" s="372"/>
      <c r="AO1294" s="372"/>
      <c r="AP1294" s="229"/>
      <c r="AQ1294" s="464"/>
      <c r="AR1294" s="207"/>
      <c r="AS1294" s="207"/>
      <c r="AT1294" s="207"/>
      <c r="AU1294" s="207"/>
      <c r="AV1294" s="207"/>
      <c r="AW1294" s="207"/>
      <c r="AX1294" s="207"/>
      <c r="AY1294" s="207"/>
      <c r="AZ1294" s="207"/>
      <c r="BA1294" s="207"/>
      <c r="BB1294" s="207"/>
      <c r="BC1294" s="207"/>
      <c r="BD1294" s="207"/>
      <c r="BE1294" s="207"/>
      <c r="BF1294" s="207"/>
      <c r="BG1294" s="228"/>
      <c r="BH1294" s="228"/>
      <c r="BI1294" s="228"/>
      <c r="BJ1294" s="246"/>
      <c r="BK1294" s="255"/>
      <c r="BL1294" s="228" t="s">
        <v>1703</v>
      </c>
      <c r="BM1294" s="228" t="s">
        <v>3899</v>
      </c>
      <c r="BN1294" s="298"/>
      <c r="BO1294" s="297"/>
      <c r="BQ1294" s="205" t="s">
        <v>1701</v>
      </c>
      <c r="BY1294" s="254"/>
      <c r="DN1294" s="284"/>
      <c r="DO1294" s="283"/>
      <c r="DP1294" s="278"/>
      <c r="DQ1294" s="282" t="s">
        <v>952</v>
      </c>
      <c r="DR1294" s="281"/>
      <c r="DS1294" s="280"/>
      <c r="DT1294" s="279"/>
      <c r="DU1294" s="278"/>
      <c r="DV1294" s="194"/>
      <c r="DW1294" s="254"/>
    </row>
    <row r="1295" spans="1:127" ht="18.75">
      <c r="A1295" s="298" t="s">
        <v>4344</v>
      </c>
      <c r="B1295" s="226" t="s">
        <v>975</v>
      </c>
      <c r="C1295" s="226" t="s">
        <v>7758</v>
      </c>
      <c r="D1295" s="264" t="s">
        <v>976</v>
      </c>
      <c r="E1295" s="224" t="str">
        <f t="shared" si="100"/>
        <v>743399</v>
      </c>
      <c r="F1295" s="207" t="s">
        <v>948</v>
      </c>
      <c r="G1295" s="220" t="s">
        <v>974</v>
      </c>
      <c r="H1295" s="223" t="s">
        <v>7757</v>
      </c>
      <c r="I1295" s="306" t="s">
        <v>971</v>
      </c>
      <c r="J1295" s="225">
        <v>1</v>
      </c>
      <c r="K1295" s="302">
        <v>3000</v>
      </c>
      <c r="L1295" s="232">
        <f t="shared" si="96"/>
        <v>3300.0000000000005</v>
      </c>
      <c r="M1295" s="262" t="s">
        <v>900</v>
      </c>
      <c r="N1295" s="290"/>
      <c r="O1295" s="290"/>
      <c r="P1295" s="251">
        <v>44986</v>
      </c>
      <c r="Q1295" s="500">
        <v>2800</v>
      </c>
      <c r="R1295" s="471"/>
      <c r="S1295" s="242"/>
      <c r="T1295" s="219"/>
      <c r="U1295" s="248" t="e">
        <f>VLOOKUP(T1295,'[1]段ボール 送料'!$H$16:$X$1013,16,FALSE)</f>
        <v>#N/A</v>
      </c>
      <c r="V1295" s="248" t="e">
        <f>VLOOKUP(T1295,'[1]段ボール 送料'!$H$16:$X$1013,13,FALSE)</f>
        <v>#N/A</v>
      </c>
      <c r="W1295" s="248" t="e">
        <f>VLOOKUP(T1295,'[1]段ボール 送料'!$H$16:$X$1013,14,FALSE)</f>
        <v>#N/A</v>
      </c>
      <c r="X1295" s="248" t="e">
        <f>VLOOKUP(T1295,'[1]段ボール 送料'!$H$16:$X$1013,15,FALSE)</f>
        <v>#N/A</v>
      </c>
      <c r="Y1295" s="219"/>
      <c r="Z1295" s="248"/>
      <c r="AA1295" s="248"/>
      <c r="AB1295" s="248"/>
      <c r="AC1295" s="248"/>
      <c r="AD1295" s="372"/>
      <c r="AE1295" s="372"/>
      <c r="AF1295" s="372"/>
      <c r="AG1295" s="372"/>
      <c r="AH1295" s="372"/>
      <c r="AI1295" s="228" t="s">
        <v>2708</v>
      </c>
      <c r="AJ1295" s="286" t="s">
        <v>2543</v>
      </c>
      <c r="AK1295" s="228" t="s">
        <v>2542</v>
      </c>
      <c r="AL1295" s="372"/>
      <c r="AM1295" s="372"/>
      <c r="AN1295" s="372"/>
      <c r="AO1295" s="372"/>
      <c r="AP1295" s="229"/>
      <c r="AQ1295" s="464"/>
      <c r="AR1295" s="207"/>
      <c r="AS1295" s="207"/>
      <c r="AT1295" s="207"/>
      <c r="AU1295" s="207"/>
      <c r="AV1295" s="207"/>
      <c r="AW1295" s="207"/>
      <c r="AX1295" s="207"/>
      <c r="AY1295" s="207"/>
      <c r="AZ1295" s="207"/>
      <c r="BA1295" s="207"/>
      <c r="BB1295" s="207"/>
      <c r="BC1295" s="207"/>
      <c r="BD1295" s="207"/>
      <c r="BE1295" s="207"/>
      <c r="BF1295" s="207"/>
      <c r="BG1295" s="228"/>
      <c r="BH1295" s="228"/>
      <c r="BI1295" s="228"/>
      <c r="BJ1295" s="246"/>
      <c r="BK1295" s="255"/>
      <c r="BL1295" s="228" t="s">
        <v>1703</v>
      </c>
      <c r="BM1295" s="228" t="s">
        <v>3899</v>
      </c>
      <c r="BN1295" s="298"/>
      <c r="BO1295" s="297"/>
      <c r="BQ1295" s="205" t="s">
        <v>1701</v>
      </c>
      <c r="BY1295" s="254"/>
      <c r="DN1295" s="284"/>
      <c r="DO1295" s="283"/>
      <c r="DP1295" s="278"/>
      <c r="DQ1295" s="282" t="s">
        <v>952</v>
      </c>
      <c r="DR1295" s="281"/>
      <c r="DS1295" s="280"/>
      <c r="DT1295" s="279"/>
      <c r="DU1295" s="278"/>
      <c r="DV1295" s="194"/>
      <c r="DW1295" s="254"/>
    </row>
    <row r="1296" spans="1:127" ht="18.75">
      <c r="A1296" s="322"/>
      <c r="B1296" s="226" t="s">
        <v>7756</v>
      </c>
      <c r="C1296" s="226" t="s">
        <v>7755</v>
      </c>
      <c r="D1296" s="225" t="s">
        <v>7754</v>
      </c>
      <c r="E1296" s="224" t="str">
        <f t="shared" ref="E1296:E1323" si="102">MID(D1296,9,10)</f>
        <v>743429</v>
      </c>
      <c r="F1296" s="322" t="s">
        <v>6068</v>
      </c>
      <c r="G1296" s="220" t="s">
        <v>7749</v>
      </c>
      <c r="H1296" s="223" t="s">
        <v>7753</v>
      </c>
      <c r="I1296" s="223" t="s">
        <v>7441</v>
      </c>
      <c r="J1296" s="225">
        <v>1</v>
      </c>
      <c r="K1296" s="329">
        <v>5000</v>
      </c>
      <c r="L1296" s="232">
        <f t="shared" ref="L1296:L1359" si="103">K1296*1.1</f>
        <v>5500</v>
      </c>
      <c r="M1296" s="351" t="s">
        <v>1434</v>
      </c>
      <c r="N1296" s="229"/>
      <c r="O1296" s="229"/>
      <c r="P1296" s="347"/>
      <c r="Q1296" s="312"/>
      <c r="R1296" s="382"/>
      <c r="S1296" s="242"/>
      <c r="T1296" s="219"/>
      <c r="U1296" s="303"/>
      <c r="V1296" s="303"/>
      <c r="W1296" s="303"/>
      <c r="X1296" s="303"/>
      <c r="Y1296" s="219"/>
      <c r="Z1296" s="303"/>
      <c r="AA1296" s="303"/>
      <c r="AB1296" s="303"/>
      <c r="AC1296" s="303"/>
      <c r="AD1296" s="325"/>
      <c r="AE1296" s="325"/>
      <c r="AF1296" s="325"/>
      <c r="AG1296" s="325"/>
      <c r="AH1296" s="325"/>
      <c r="AJ1296" s="286"/>
      <c r="AK1296" s="213"/>
      <c r="AL1296" s="325"/>
      <c r="AM1296" s="325"/>
      <c r="AN1296" s="325"/>
      <c r="AO1296" s="325"/>
      <c r="AP1296" s="229"/>
      <c r="AQ1296" s="589"/>
      <c r="AR1296" s="207"/>
      <c r="AS1296" s="207"/>
      <c r="AT1296" s="207"/>
      <c r="AU1296" s="207"/>
      <c r="AV1296" s="207"/>
      <c r="AW1296" s="207"/>
      <c r="AX1296" s="207"/>
      <c r="AY1296" s="207"/>
      <c r="AZ1296" s="207"/>
      <c r="BA1296" s="207"/>
      <c r="BB1296" s="207"/>
      <c r="BC1296" s="207"/>
      <c r="BD1296" s="207"/>
      <c r="BE1296" s="207"/>
      <c r="BF1296" s="207"/>
      <c r="BG1296" s="300"/>
      <c r="BH1296" s="300"/>
      <c r="BI1296" s="299"/>
      <c r="BJ1296" s="246"/>
      <c r="BK1296" s="255"/>
      <c r="BL1296" s="213"/>
      <c r="BM1296" s="213"/>
      <c r="BN1296" s="322"/>
      <c r="BO1296" s="321"/>
      <c r="BY1296" s="254"/>
      <c r="DN1296" s="284"/>
      <c r="DO1296" s="283"/>
      <c r="DP1296" s="278"/>
      <c r="DQ1296" s="282"/>
      <c r="DR1296" s="281"/>
      <c r="DS1296" s="280"/>
      <c r="DT1296" s="279"/>
      <c r="DU1296" s="278"/>
      <c r="DV1296" s="194"/>
    </row>
    <row r="1297" spans="1:126" ht="18.75">
      <c r="A1297" s="322"/>
      <c r="B1297" s="226" t="s">
        <v>7752</v>
      </c>
      <c r="C1297" s="226" t="s">
        <v>7751</v>
      </c>
      <c r="D1297" s="225" t="s">
        <v>7750</v>
      </c>
      <c r="E1297" s="224" t="str">
        <f t="shared" si="102"/>
        <v>743412</v>
      </c>
      <c r="F1297" s="322" t="s">
        <v>6068</v>
      </c>
      <c r="G1297" s="220" t="s">
        <v>7749</v>
      </c>
      <c r="H1297" s="223" t="s">
        <v>7748</v>
      </c>
      <c r="I1297" s="223" t="s">
        <v>971</v>
      </c>
      <c r="J1297" s="225">
        <v>1</v>
      </c>
      <c r="K1297" s="329">
        <v>4500</v>
      </c>
      <c r="L1297" s="232">
        <f t="shared" si="103"/>
        <v>4950</v>
      </c>
      <c r="M1297" s="351" t="s">
        <v>1434</v>
      </c>
      <c r="N1297" s="229"/>
      <c r="O1297" s="229"/>
      <c r="P1297" s="245"/>
      <c r="Q1297" s="312"/>
      <c r="R1297" s="382"/>
      <c r="S1297" s="242"/>
      <c r="T1297" s="219"/>
      <c r="U1297" s="303"/>
      <c r="V1297" s="303"/>
      <c r="W1297" s="303"/>
      <c r="X1297" s="303"/>
      <c r="Y1297" s="219"/>
      <c r="Z1297" s="303"/>
      <c r="AA1297" s="303"/>
      <c r="AB1297" s="303"/>
      <c r="AC1297" s="303"/>
      <c r="AD1297" s="325"/>
      <c r="AE1297" s="325"/>
      <c r="AF1297" s="325"/>
      <c r="AG1297" s="325"/>
      <c r="AH1297" s="325"/>
      <c r="AJ1297" s="286"/>
      <c r="AK1297" s="213"/>
      <c r="AL1297" s="325"/>
      <c r="AM1297" s="325"/>
      <c r="AN1297" s="325"/>
      <c r="AO1297" s="325"/>
      <c r="AP1297" s="229"/>
      <c r="AQ1297" s="589"/>
      <c r="AR1297" s="207"/>
      <c r="AS1297" s="207"/>
      <c r="AT1297" s="207"/>
      <c r="AU1297" s="207"/>
      <c r="AV1297" s="207"/>
      <c r="AW1297" s="207"/>
      <c r="AX1297" s="207"/>
      <c r="AY1297" s="207"/>
      <c r="AZ1297" s="207"/>
      <c r="BA1297" s="207"/>
      <c r="BB1297" s="207"/>
      <c r="BC1297" s="207"/>
      <c r="BD1297" s="207"/>
      <c r="BE1297" s="207"/>
      <c r="BF1297" s="207"/>
      <c r="BG1297" s="300"/>
      <c r="BH1297" s="300"/>
      <c r="BI1297" s="299"/>
      <c r="BJ1297" s="246"/>
      <c r="BK1297" s="255"/>
      <c r="BL1297" s="213"/>
      <c r="BM1297" s="213"/>
      <c r="BN1297" s="322"/>
      <c r="BO1297" s="321"/>
      <c r="BY1297" s="254"/>
      <c r="DN1297" s="284"/>
      <c r="DO1297" s="283"/>
      <c r="DP1297" s="278"/>
      <c r="DQ1297" s="282"/>
      <c r="DR1297" s="281"/>
      <c r="DS1297" s="280"/>
      <c r="DT1297" s="279"/>
      <c r="DU1297" s="278"/>
      <c r="DV1297" s="194"/>
    </row>
    <row r="1298" spans="1:126" ht="18.75">
      <c r="A1298" s="322"/>
      <c r="B1298" s="226" t="s">
        <v>7747</v>
      </c>
      <c r="C1298" s="226" t="s">
        <v>7746</v>
      </c>
      <c r="D1298" s="225" t="s">
        <v>7745</v>
      </c>
      <c r="E1298" s="224" t="str">
        <f t="shared" si="102"/>
        <v>743443</v>
      </c>
      <c r="F1298" s="322" t="s">
        <v>6068</v>
      </c>
      <c r="G1298" s="220" t="s">
        <v>7741</v>
      </c>
      <c r="H1298" s="223" t="s">
        <v>7740</v>
      </c>
      <c r="I1298" s="223" t="s">
        <v>7441</v>
      </c>
      <c r="J1298" s="225">
        <v>1</v>
      </c>
      <c r="K1298" s="329">
        <v>5000</v>
      </c>
      <c r="L1298" s="232">
        <f t="shared" si="103"/>
        <v>5500</v>
      </c>
      <c r="M1298" s="351" t="s">
        <v>1434</v>
      </c>
      <c r="N1298" s="229"/>
      <c r="O1298" s="229"/>
      <c r="P1298" s="619"/>
      <c r="Q1298" s="312"/>
      <c r="R1298" s="382"/>
      <c r="S1298" s="242"/>
      <c r="T1298" s="219"/>
      <c r="U1298" s="303"/>
      <c r="V1298" s="303"/>
      <c r="W1298" s="303"/>
      <c r="X1298" s="303"/>
      <c r="Y1298" s="219"/>
      <c r="Z1298" s="303"/>
      <c r="AA1298" s="303"/>
      <c r="AB1298" s="303"/>
      <c r="AC1298" s="303"/>
      <c r="AD1298" s="325"/>
      <c r="AE1298" s="325"/>
      <c r="AF1298" s="325"/>
      <c r="AG1298" s="325"/>
      <c r="AH1298" s="325"/>
      <c r="AJ1298" s="286"/>
      <c r="AK1298" s="213"/>
      <c r="AL1298" s="325"/>
      <c r="AM1298" s="325"/>
      <c r="AN1298" s="325"/>
      <c r="AO1298" s="325"/>
      <c r="AP1298" s="229"/>
      <c r="AQ1298" s="589"/>
      <c r="AR1298" s="207"/>
      <c r="AS1298" s="207"/>
      <c r="AT1298" s="207"/>
      <c r="AU1298" s="207"/>
      <c r="AV1298" s="207"/>
      <c r="AW1298" s="207"/>
      <c r="AX1298" s="207"/>
      <c r="AY1298" s="207"/>
      <c r="AZ1298" s="207"/>
      <c r="BA1298" s="207"/>
      <c r="BB1298" s="207"/>
      <c r="BC1298" s="207"/>
      <c r="BD1298" s="207"/>
      <c r="BE1298" s="207"/>
      <c r="BF1298" s="207"/>
      <c r="BG1298" s="300"/>
      <c r="BH1298" s="300"/>
      <c r="BI1298" s="299"/>
      <c r="BJ1298" s="246"/>
      <c r="BK1298" s="255"/>
      <c r="BL1298" s="213"/>
      <c r="BM1298" s="213"/>
      <c r="BN1298" s="322"/>
      <c r="BO1298" s="321"/>
      <c r="BY1298" s="254"/>
      <c r="DN1298" s="284"/>
      <c r="DO1298" s="283"/>
      <c r="DP1298" s="278"/>
      <c r="DQ1298" s="282"/>
      <c r="DR1298" s="281"/>
      <c r="DS1298" s="280"/>
      <c r="DT1298" s="279"/>
      <c r="DU1298" s="278"/>
      <c r="DV1298" s="194"/>
    </row>
    <row r="1299" spans="1:126" ht="18.75">
      <c r="A1299" s="322"/>
      <c r="B1299" s="226" t="s">
        <v>7744</v>
      </c>
      <c r="C1299" s="226" t="s">
        <v>7743</v>
      </c>
      <c r="D1299" s="225" t="s">
        <v>7742</v>
      </c>
      <c r="E1299" s="224" t="str">
        <f t="shared" si="102"/>
        <v>743436</v>
      </c>
      <c r="F1299" s="322" t="s">
        <v>6068</v>
      </c>
      <c r="G1299" s="220" t="s">
        <v>7741</v>
      </c>
      <c r="H1299" s="223" t="s">
        <v>7740</v>
      </c>
      <c r="I1299" s="223" t="s">
        <v>971</v>
      </c>
      <c r="J1299" s="225">
        <v>1</v>
      </c>
      <c r="K1299" s="329">
        <v>4500</v>
      </c>
      <c r="L1299" s="232">
        <f t="shared" si="103"/>
        <v>4950</v>
      </c>
      <c r="M1299" s="351" t="s">
        <v>1434</v>
      </c>
      <c r="N1299" s="229"/>
      <c r="O1299" s="229"/>
      <c r="P1299" s="245"/>
      <c r="Q1299" s="312"/>
      <c r="R1299" s="382"/>
      <c r="S1299" s="242"/>
      <c r="T1299" s="219"/>
      <c r="U1299" s="303"/>
      <c r="V1299" s="303"/>
      <c r="W1299" s="303"/>
      <c r="X1299" s="303"/>
      <c r="Y1299" s="219"/>
      <c r="Z1299" s="303"/>
      <c r="AA1299" s="303"/>
      <c r="AB1299" s="303"/>
      <c r="AC1299" s="303"/>
      <c r="AD1299" s="325"/>
      <c r="AE1299" s="325"/>
      <c r="AF1299" s="325"/>
      <c r="AG1299" s="325"/>
      <c r="AH1299" s="325"/>
      <c r="AJ1299" s="286"/>
      <c r="AK1299" s="213"/>
      <c r="AL1299" s="325"/>
      <c r="AM1299" s="325"/>
      <c r="AN1299" s="325"/>
      <c r="AO1299" s="325"/>
      <c r="AP1299" s="229"/>
      <c r="AQ1299" s="589"/>
      <c r="AR1299" s="207"/>
      <c r="AS1299" s="207"/>
      <c r="AT1299" s="207"/>
      <c r="AU1299" s="207"/>
      <c r="AV1299" s="207"/>
      <c r="AW1299" s="207"/>
      <c r="AX1299" s="207"/>
      <c r="AY1299" s="207"/>
      <c r="AZ1299" s="207"/>
      <c r="BA1299" s="207"/>
      <c r="BB1299" s="207"/>
      <c r="BC1299" s="207"/>
      <c r="BD1299" s="207"/>
      <c r="BE1299" s="207"/>
      <c r="BF1299" s="207"/>
      <c r="BG1299" s="300"/>
      <c r="BH1299" s="300"/>
      <c r="BI1299" s="299"/>
      <c r="BJ1299" s="246"/>
      <c r="BK1299" s="255"/>
      <c r="BL1299" s="213"/>
      <c r="BM1299" s="213"/>
      <c r="BN1299" s="322"/>
      <c r="BO1299" s="321"/>
      <c r="BY1299" s="254"/>
      <c r="DN1299" s="284"/>
      <c r="DO1299" s="283"/>
      <c r="DP1299" s="278"/>
      <c r="DQ1299" s="282"/>
      <c r="DR1299" s="281"/>
      <c r="DS1299" s="280"/>
      <c r="DT1299" s="279"/>
      <c r="DU1299" s="278"/>
      <c r="DV1299" s="194"/>
    </row>
    <row r="1300" spans="1:126" ht="18.75">
      <c r="A1300" s="322"/>
      <c r="B1300" s="226" t="s">
        <v>7739</v>
      </c>
      <c r="C1300" s="226" t="s">
        <v>7738</v>
      </c>
      <c r="D1300" s="225" t="s">
        <v>7737</v>
      </c>
      <c r="E1300" s="224" t="str">
        <f t="shared" si="102"/>
        <v>743467</v>
      </c>
      <c r="F1300" s="322" t="s">
        <v>6068</v>
      </c>
      <c r="G1300" s="220" t="s">
        <v>7733</v>
      </c>
      <c r="H1300" s="223" t="s">
        <v>7732</v>
      </c>
      <c r="I1300" s="223" t="s">
        <v>7441</v>
      </c>
      <c r="J1300" s="225">
        <v>1</v>
      </c>
      <c r="K1300" s="329">
        <v>4500</v>
      </c>
      <c r="L1300" s="232">
        <f t="shared" si="103"/>
        <v>4950</v>
      </c>
      <c r="M1300" s="351" t="s">
        <v>1434</v>
      </c>
      <c r="N1300" s="229"/>
      <c r="O1300" s="229"/>
      <c r="P1300" s="347"/>
      <c r="Q1300" s="312"/>
      <c r="R1300" s="382"/>
      <c r="S1300" s="242"/>
      <c r="T1300" s="219"/>
      <c r="U1300" s="303"/>
      <c r="V1300" s="303"/>
      <c r="W1300" s="303"/>
      <c r="X1300" s="303"/>
      <c r="Y1300" s="219"/>
      <c r="Z1300" s="303"/>
      <c r="AA1300" s="303"/>
      <c r="AB1300" s="303"/>
      <c r="AC1300" s="303"/>
      <c r="AD1300" s="325"/>
      <c r="AE1300" s="325"/>
      <c r="AF1300" s="325"/>
      <c r="AG1300" s="325"/>
      <c r="AH1300" s="325"/>
      <c r="AJ1300" s="286"/>
      <c r="AK1300" s="213"/>
      <c r="AL1300" s="325"/>
      <c r="AM1300" s="325"/>
      <c r="AN1300" s="325"/>
      <c r="AO1300" s="325"/>
      <c r="AP1300" s="229"/>
      <c r="AQ1300" s="589"/>
      <c r="AR1300" s="207"/>
      <c r="AS1300" s="207"/>
      <c r="AT1300" s="207"/>
      <c r="AU1300" s="207"/>
      <c r="AV1300" s="207"/>
      <c r="AW1300" s="207"/>
      <c r="AX1300" s="207"/>
      <c r="AY1300" s="207"/>
      <c r="AZ1300" s="207"/>
      <c r="BA1300" s="207"/>
      <c r="BB1300" s="207"/>
      <c r="BC1300" s="207"/>
      <c r="BD1300" s="207"/>
      <c r="BE1300" s="207"/>
      <c r="BF1300" s="207"/>
      <c r="BG1300" s="300"/>
      <c r="BH1300" s="300"/>
      <c r="BI1300" s="299"/>
      <c r="BJ1300" s="246"/>
      <c r="BK1300" s="255"/>
      <c r="BL1300" s="213"/>
      <c r="BM1300" s="213"/>
      <c r="BN1300" s="322"/>
      <c r="BO1300" s="321"/>
      <c r="BY1300" s="254"/>
      <c r="DN1300" s="284"/>
      <c r="DO1300" s="283"/>
      <c r="DP1300" s="278"/>
      <c r="DQ1300" s="282"/>
      <c r="DR1300" s="281"/>
      <c r="DS1300" s="280"/>
      <c r="DT1300" s="279"/>
      <c r="DU1300" s="278"/>
      <c r="DV1300" s="194"/>
    </row>
    <row r="1301" spans="1:126" ht="18.75">
      <c r="A1301" s="322"/>
      <c r="B1301" s="226" t="s">
        <v>7736</v>
      </c>
      <c r="C1301" s="226" t="s">
        <v>7735</v>
      </c>
      <c r="D1301" s="225" t="s">
        <v>7734</v>
      </c>
      <c r="E1301" s="224" t="str">
        <f t="shared" si="102"/>
        <v>743450</v>
      </c>
      <c r="F1301" s="322" t="s">
        <v>6068</v>
      </c>
      <c r="G1301" s="220" t="s">
        <v>7733</v>
      </c>
      <c r="H1301" s="223" t="s">
        <v>7732</v>
      </c>
      <c r="I1301" s="223" t="s">
        <v>971</v>
      </c>
      <c r="J1301" s="225">
        <v>1</v>
      </c>
      <c r="K1301" s="329">
        <v>4000</v>
      </c>
      <c r="L1301" s="232">
        <f t="shared" si="103"/>
        <v>4400</v>
      </c>
      <c r="M1301" s="351" t="s">
        <v>1434</v>
      </c>
      <c r="N1301" s="229"/>
      <c r="O1301" s="229"/>
      <c r="P1301" s="245"/>
      <c r="Q1301" s="312"/>
      <c r="R1301" s="382"/>
      <c r="S1301" s="242"/>
      <c r="T1301" s="219"/>
      <c r="U1301" s="303"/>
      <c r="V1301" s="303"/>
      <c r="W1301" s="303"/>
      <c r="X1301" s="303"/>
      <c r="Y1301" s="219"/>
      <c r="Z1301" s="303"/>
      <c r="AA1301" s="303"/>
      <c r="AB1301" s="303"/>
      <c r="AC1301" s="303"/>
      <c r="AD1301" s="325"/>
      <c r="AE1301" s="325"/>
      <c r="AF1301" s="325"/>
      <c r="AG1301" s="325"/>
      <c r="AH1301" s="325"/>
      <c r="AJ1301" s="286"/>
      <c r="AK1301" s="213"/>
      <c r="AL1301" s="325"/>
      <c r="AM1301" s="325"/>
      <c r="AN1301" s="325"/>
      <c r="AO1301" s="325"/>
      <c r="AP1301" s="229"/>
      <c r="AQ1301" s="589"/>
      <c r="AR1301" s="207"/>
      <c r="AS1301" s="207"/>
      <c r="AT1301" s="207"/>
      <c r="AU1301" s="207"/>
      <c r="AV1301" s="207"/>
      <c r="AW1301" s="207"/>
      <c r="AX1301" s="207"/>
      <c r="AY1301" s="207"/>
      <c r="AZ1301" s="207"/>
      <c r="BA1301" s="207"/>
      <c r="BB1301" s="207"/>
      <c r="BC1301" s="207"/>
      <c r="BD1301" s="207"/>
      <c r="BE1301" s="207"/>
      <c r="BF1301" s="207"/>
      <c r="BG1301" s="300"/>
      <c r="BH1301" s="300"/>
      <c r="BI1301" s="299"/>
      <c r="BJ1301" s="246"/>
      <c r="BK1301" s="255"/>
      <c r="BL1301" s="213"/>
      <c r="BM1301" s="213"/>
      <c r="BN1301" s="322"/>
      <c r="BO1301" s="321"/>
      <c r="BY1301" s="254"/>
      <c r="DN1301" s="284"/>
      <c r="DO1301" s="283"/>
      <c r="DP1301" s="278"/>
      <c r="DQ1301" s="282"/>
      <c r="DR1301" s="281"/>
      <c r="DS1301" s="280"/>
      <c r="DT1301" s="279"/>
      <c r="DU1301" s="278"/>
      <c r="DV1301" s="194"/>
    </row>
    <row r="1302" spans="1:126" ht="18.75">
      <c r="A1302" s="322"/>
      <c r="B1302" s="226" t="s">
        <v>7731</v>
      </c>
      <c r="C1302" s="226" t="s">
        <v>7730</v>
      </c>
      <c r="D1302" s="225" t="s">
        <v>7729</v>
      </c>
      <c r="E1302" s="224" t="str">
        <f t="shared" si="102"/>
        <v>743481</v>
      </c>
      <c r="F1302" s="322" t="s">
        <v>6068</v>
      </c>
      <c r="G1302" s="220" t="s">
        <v>7725</v>
      </c>
      <c r="H1302" s="223" t="s">
        <v>7724</v>
      </c>
      <c r="I1302" s="223" t="s">
        <v>7441</v>
      </c>
      <c r="J1302" s="225">
        <v>1</v>
      </c>
      <c r="K1302" s="329">
        <v>4500</v>
      </c>
      <c r="L1302" s="232">
        <f t="shared" si="103"/>
        <v>4950</v>
      </c>
      <c r="M1302" s="351" t="s">
        <v>1434</v>
      </c>
      <c r="N1302" s="229"/>
      <c r="O1302" s="229"/>
      <c r="P1302" s="245"/>
      <c r="Q1302" s="312"/>
      <c r="R1302" s="382"/>
      <c r="S1302" s="242"/>
      <c r="T1302" s="219"/>
      <c r="U1302" s="303"/>
      <c r="V1302" s="303"/>
      <c r="W1302" s="303"/>
      <c r="X1302" s="303"/>
      <c r="Y1302" s="219"/>
      <c r="Z1302" s="303"/>
      <c r="AA1302" s="303"/>
      <c r="AB1302" s="303"/>
      <c r="AC1302" s="303"/>
      <c r="AD1302" s="325"/>
      <c r="AE1302" s="325"/>
      <c r="AF1302" s="325"/>
      <c r="AG1302" s="325"/>
      <c r="AH1302" s="325"/>
      <c r="AJ1302" s="286"/>
      <c r="AK1302" s="213"/>
      <c r="AL1302" s="325"/>
      <c r="AM1302" s="325"/>
      <c r="AN1302" s="325"/>
      <c r="AO1302" s="325"/>
      <c r="AP1302" s="229"/>
      <c r="AQ1302" s="589"/>
      <c r="AR1302" s="207"/>
      <c r="AS1302" s="207"/>
      <c r="AT1302" s="207"/>
      <c r="AU1302" s="207"/>
      <c r="AV1302" s="207"/>
      <c r="AW1302" s="207"/>
      <c r="AX1302" s="207"/>
      <c r="AY1302" s="207"/>
      <c r="AZ1302" s="207"/>
      <c r="BA1302" s="207"/>
      <c r="BB1302" s="207"/>
      <c r="BC1302" s="207"/>
      <c r="BD1302" s="207"/>
      <c r="BE1302" s="207"/>
      <c r="BF1302" s="207"/>
      <c r="BG1302" s="300"/>
      <c r="BH1302" s="300"/>
      <c r="BI1302" s="299"/>
      <c r="BJ1302" s="246"/>
      <c r="BK1302" s="255"/>
      <c r="BL1302" s="213"/>
      <c r="BM1302" s="213"/>
      <c r="BN1302" s="322"/>
      <c r="BO1302" s="321"/>
      <c r="BY1302" s="254"/>
      <c r="DN1302" s="284"/>
      <c r="DO1302" s="283"/>
      <c r="DP1302" s="278"/>
      <c r="DQ1302" s="282"/>
      <c r="DR1302" s="281"/>
      <c r="DS1302" s="280"/>
      <c r="DT1302" s="279"/>
      <c r="DU1302" s="278"/>
      <c r="DV1302" s="194"/>
    </row>
    <row r="1303" spans="1:126" ht="18.75">
      <c r="A1303" s="322"/>
      <c r="B1303" s="226" t="s">
        <v>7728</v>
      </c>
      <c r="C1303" s="226" t="s">
        <v>7727</v>
      </c>
      <c r="D1303" s="225" t="s">
        <v>7726</v>
      </c>
      <c r="E1303" s="224" t="str">
        <f t="shared" si="102"/>
        <v>743474</v>
      </c>
      <c r="F1303" s="322" t="s">
        <v>6068</v>
      </c>
      <c r="G1303" s="220" t="s">
        <v>7725</v>
      </c>
      <c r="H1303" s="223" t="s">
        <v>7724</v>
      </c>
      <c r="I1303" s="223" t="s">
        <v>971</v>
      </c>
      <c r="J1303" s="225">
        <v>1</v>
      </c>
      <c r="K1303" s="329">
        <v>4000</v>
      </c>
      <c r="L1303" s="232">
        <f t="shared" si="103"/>
        <v>4400</v>
      </c>
      <c r="M1303" s="351" t="s">
        <v>1434</v>
      </c>
      <c r="N1303" s="229"/>
      <c r="O1303" s="229"/>
      <c r="P1303" s="245"/>
      <c r="Q1303" s="312"/>
      <c r="R1303" s="382"/>
      <c r="S1303" s="242"/>
      <c r="T1303" s="219"/>
      <c r="U1303" s="303"/>
      <c r="V1303" s="303"/>
      <c r="W1303" s="303"/>
      <c r="X1303" s="303"/>
      <c r="Y1303" s="219"/>
      <c r="Z1303" s="303"/>
      <c r="AA1303" s="303"/>
      <c r="AB1303" s="303"/>
      <c r="AC1303" s="303"/>
      <c r="AD1303" s="325"/>
      <c r="AE1303" s="325"/>
      <c r="AF1303" s="325"/>
      <c r="AG1303" s="325"/>
      <c r="AH1303" s="325"/>
      <c r="AJ1303" s="286"/>
      <c r="AK1303" s="213"/>
      <c r="AL1303" s="325"/>
      <c r="AM1303" s="325"/>
      <c r="AN1303" s="325"/>
      <c r="AO1303" s="325"/>
      <c r="AP1303" s="229"/>
      <c r="AQ1303" s="589"/>
      <c r="AR1303" s="207"/>
      <c r="AS1303" s="207"/>
      <c r="AT1303" s="207"/>
      <c r="AU1303" s="207"/>
      <c r="AV1303" s="207"/>
      <c r="AW1303" s="207"/>
      <c r="AX1303" s="207"/>
      <c r="AY1303" s="207"/>
      <c r="AZ1303" s="207"/>
      <c r="BA1303" s="207"/>
      <c r="BB1303" s="207"/>
      <c r="BC1303" s="207"/>
      <c r="BD1303" s="207"/>
      <c r="BE1303" s="207"/>
      <c r="BF1303" s="207"/>
      <c r="BG1303" s="300"/>
      <c r="BH1303" s="300"/>
      <c r="BI1303" s="299"/>
      <c r="BJ1303" s="246"/>
      <c r="BK1303" s="255"/>
      <c r="BL1303" s="213"/>
      <c r="BM1303" s="213"/>
      <c r="BN1303" s="322"/>
      <c r="BO1303" s="321"/>
      <c r="BY1303" s="254"/>
      <c r="DN1303" s="284"/>
      <c r="DO1303" s="283"/>
      <c r="DP1303" s="278"/>
      <c r="DQ1303" s="282"/>
      <c r="DR1303" s="281"/>
      <c r="DS1303" s="280"/>
      <c r="DT1303" s="279"/>
      <c r="DU1303" s="278"/>
      <c r="DV1303" s="194"/>
    </row>
    <row r="1304" spans="1:126" ht="18.75">
      <c r="A1304" s="322"/>
      <c r="B1304" s="226" t="s">
        <v>7723</v>
      </c>
      <c r="C1304" s="226" t="s">
        <v>7722</v>
      </c>
      <c r="D1304" s="225" t="s">
        <v>7721</v>
      </c>
      <c r="E1304" s="224" t="str">
        <f t="shared" si="102"/>
        <v>743504</v>
      </c>
      <c r="F1304" s="322" t="s">
        <v>6068</v>
      </c>
      <c r="G1304" s="220" t="s">
        <v>7717</v>
      </c>
      <c r="H1304" s="223" t="s">
        <v>7716</v>
      </c>
      <c r="I1304" s="223" t="s">
        <v>7441</v>
      </c>
      <c r="J1304" s="225">
        <v>1</v>
      </c>
      <c r="K1304" s="329">
        <v>4000</v>
      </c>
      <c r="L1304" s="232">
        <f t="shared" si="103"/>
        <v>4400</v>
      </c>
      <c r="M1304" s="351" t="s">
        <v>1434</v>
      </c>
      <c r="N1304" s="229"/>
      <c r="O1304" s="229"/>
      <c r="P1304" s="245"/>
      <c r="Q1304" s="312"/>
      <c r="R1304" s="382"/>
      <c r="S1304" s="242"/>
      <c r="T1304" s="219"/>
      <c r="U1304" s="303"/>
      <c r="V1304" s="303"/>
      <c r="W1304" s="303"/>
      <c r="X1304" s="303"/>
      <c r="Y1304" s="219"/>
      <c r="Z1304" s="303"/>
      <c r="AA1304" s="303"/>
      <c r="AB1304" s="303"/>
      <c r="AC1304" s="303"/>
      <c r="AD1304" s="325"/>
      <c r="AE1304" s="325"/>
      <c r="AF1304" s="325"/>
      <c r="AG1304" s="325"/>
      <c r="AH1304" s="325"/>
      <c r="AJ1304" s="286"/>
      <c r="AK1304" s="213"/>
      <c r="AL1304" s="325"/>
      <c r="AM1304" s="325"/>
      <c r="AN1304" s="325"/>
      <c r="AO1304" s="325"/>
      <c r="AP1304" s="229"/>
      <c r="AQ1304" s="589"/>
      <c r="AR1304" s="207"/>
      <c r="AS1304" s="207"/>
      <c r="AT1304" s="207"/>
      <c r="AU1304" s="207"/>
      <c r="AV1304" s="207"/>
      <c r="AW1304" s="207"/>
      <c r="AX1304" s="207"/>
      <c r="AY1304" s="207"/>
      <c r="AZ1304" s="207"/>
      <c r="BA1304" s="207"/>
      <c r="BB1304" s="207"/>
      <c r="BC1304" s="207"/>
      <c r="BD1304" s="207"/>
      <c r="BE1304" s="207"/>
      <c r="BF1304" s="207"/>
      <c r="BG1304" s="300"/>
      <c r="BH1304" s="300"/>
      <c r="BI1304" s="299"/>
      <c r="BJ1304" s="246"/>
      <c r="BK1304" s="255"/>
      <c r="BL1304" s="213"/>
      <c r="BM1304" s="213"/>
      <c r="BN1304" s="322"/>
      <c r="BO1304" s="321"/>
      <c r="BY1304" s="254"/>
      <c r="DN1304" s="284"/>
      <c r="DO1304" s="283"/>
      <c r="DP1304" s="278"/>
      <c r="DQ1304" s="282"/>
      <c r="DR1304" s="281"/>
      <c r="DS1304" s="280"/>
      <c r="DT1304" s="279"/>
      <c r="DU1304" s="278"/>
      <c r="DV1304" s="194"/>
    </row>
    <row r="1305" spans="1:126" ht="18.75">
      <c r="A1305" s="322"/>
      <c r="B1305" s="226" t="s">
        <v>7720</v>
      </c>
      <c r="C1305" s="226" t="s">
        <v>7719</v>
      </c>
      <c r="D1305" s="225" t="s">
        <v>7718</v>
      </c>
      <c r="E1305" s="224" t="str">
        <f t="shared" si="102"/>
        <v>743498</v>
      </c>
      <c r="F1305" s="322" t="s">
        <v>6068</v>
      </c>
      <c r="G1305" s="220" t="s">
        <v>7717</v>
      </c>
      <c r="H1305" s="223" t="s">
        <v>7716</v>
      </c>
      <c r="I1305" s="223" t="s">
        <v>971</v>
      </c>
      <c r="J1305" s="225">
        <v>1</v>
      </c>
      <c r="K1305" s="329">
        <v>3500</v>
      </c>
      <c r="L1305" s="232">
        <f t="shared" si="103"/>
        <v>3850.0000000000005</v>
      </c>
      <c r="M1305" s="351" t="s">
        <v>1434</v>
      </c>
      <c r="N1305" s="229"/>
      <c r="O1305" s="229"/>
      <c r="P1305" s="245"/>
      <c r="Q1305" s="312"/>
      <c r="R1305" s="382"/>
      <c r="S1305" s="242"/>
      <c r="T1305" s="219"/>
      <c r="U1305" s="303"/>
      <c r="V1305" s="303"/>
      <c r="W1305" s="303"/>
      <c r="X1305" s="303"/>
      <c r="Y1305" s="219"/>
      <c r="Z1305" s="303"/>
      <c r="AA1305" s="303"/>
      <c r="AB1305" s="303"/>
      <c r="AC1305" s="303"/>
      <c r="AD1305" s="325"/>
      <c r="AE1305" s="325"/>
      <c r="AF1305" s="325"/>
      <c r="AG1305" s="325"/>
      <c r="AH1305" s="325"/>
      <c r="AJ1305" s="286"/>
      <c r="AK1305" s="213"/>
      <c r="AL1305" s="325"/>
      <c r="AM1305" s="325"/>
      <c r="AN1305" s="325"/>
      <c r="AO1305" s="325"/>
      <c r="AP1305" s="229"/>
      <c r="AQ1305" s="589"/>
      <c r="AR1305" s="207"/>
      <c r="AS1305" s="207"/>
      <c r="AT1305" s="207"/>
      <c r="AU1305" s="207"/>
      <c r="AV1305" s="207"/>
      <c r="AW1305" s="207"/>
      <c r="AX1305" s="207"/>
      <c r="AY1305" s="207"/>
      <c r="AZ1305" s="207"/>
      <c r="BA1305" s="207"/>
      <c r="BB1305" s="207"/>
      <c r="BC1305" s="207"/>
      <c r="BD1305" s="207"/>
      <c r="BE1305" s="207"/>
      <c r="BF1305" s="207"/>
      <c r="BG1305" s="300"/>
      <c r="BH1305" s="300"/>
      <c r="BI1305" s="299"/>
      <c r="BJ1305" s="246"/>
      <c r="BK1305" s="255"/>
      <c r="BL1305" s="213"/>
      <c r="BM1305" s="213"/>
      <c r="BN1305" s="322"/>
      <c r="BO1305" s="321"/>
      <c r="BY1305" s="254"/>
      <c r="DN1305" s="284"/>
      <c r="DO1305" s="283"/>
      <c r="DP1305" s="278"/>
      <c r="DQ1305" s="282"/>
      <c r="DR1305" s="281"/>
      <c r="DS1305" s="280"/>
      <c r="DT1305" s="279"/>
      <c r="DU1305" s="278"/>
      <c r="DV1305" s="194"/>
    </row>
    <row r="1306" spans="1:126" ht="18.75">
      <c r="A1306" s="322"/>
      <c r="B1306" s="226" t="s">
        <v>7715</v>
      </c>
      <c r="C1306" s="226" t="s">
        <v>7714</v>
      </c>
      <c r="D1306" s="225" t="s">
        <v>7713</v>
      </c>
      <c r="E1306" s="224" t="str">
        <f t="shared" si="102"/>
        <v>743528</v>
      </c>
      <c r="F1306" s="322" t="s">
        <v>6068</v>
      </c>
      <c r="G1306" s="220" t="s">
        <v>7709</v>
      </c>
      <c r="H1306" s="223" t="s">
        <v>7087</v>
      </c>
      <c r="I1306" s="223" t="s">
        <v>7441</v>
      </c>
      <c r="J1306" s="225">
        <v>1</v>
      </c>
      <c r="K1306" s="329">
        <v>4500</v>
      </c>
      <c r="L1306" s="232">
        <f t="shared" si="103"/>
        <v>4950</v>
      </c>
      <c r="M1306" s="351" t="s">
        <v>1434</v>
      </c>
      <c r="N1306" s="229"/>
      <c r="O1306" s="229"/>
      <c r="P1306" s="245"/>
      <c r="Q1306" s="312"/>
      <c r="R1306" s="382"/>
      <c r="S1306" s="242"/>
      <c r="T1306" s="219"/>
      <c r="U1306" s="303"/>
      <c r="V1306" s="303"/>
      <c r="W1306" s="303"/>
      <c r="X1306" s="303"/>
      <c r="Y1306" s="219"/>
      <c r="Z1306" s="303"/>
      <c r="AA1306" s="303"/>
      <c r="AB1306" s="303"/>
      <c r="AC1306" s="303"/>
      <c r="AD1306" s="325"/>
      <c r="AE1306" s="325"/>
      <c r="AF1306" s="325"/>
      <c r="AG1306" s="325"/>
      <c r="AH1306" s="325"/>
      <c r="AJ1306" s="286"/>
      <c r="AK1306" s="213"/>
      <c r="AL1306" s="325"/>
      <c r="AM1306" s="325"/>
      <c r="AN1306" s="325"/>
      <c r="AO1306" s="325"/>
      <c r="AP1306" s="229"/>
      <c r="AQ1306" s="589"/>
      <c r="AR1306" s="207"/>
      <c r="AS1306" s="207"/>
      <c r="AT1306" s="207"/>
      <c r="AU1306" s="207"/>
      <c r="AV1306" s="207"/>
      <c r="AW1306" s="207"/>
      <c r="AX1306" s="207"/>
      <c r="AY1306" s="207"/>
      <c r="AZ1306" s="207"/>
      <c r="BA1306" s="207"/>
      <c r="BB1306" s="207"/>
      <c r="BC1306" s="207"/>
      <c r="BD1306" s="207"/>
      <c r="BE1306" s="207"/>
      <c r="BF1306" s="207"/>
      <c r="BG1306" s="300"/>
      <c r="BH1306" s="300"/>
      <c r="BI1306" s="299"/>
      <c r="BJ1306" s="246"/>
      <c r="BK1306" s="255"/>
      <c r="BL1306" s="213"/>
      <c r="BM1306" s="213"/>
      <c r="BN1306" s="322"/>
      <c r="BO1306" s="321"/>
      <c r="BY1306" s="254"/>
      <c r="DN1306" s="284"/>
      <c r="DO1306" s="283"/>
      <c r="DP1306" s="278"/>
      <c r="DQ1306" s="282"/>
      <c r="DR1306" s="281"/>
      <c r="DS1306" s="280"/>
      <c r="DT1306" s="279"/>
      <c r="DU1306" s="278"/>
      <c r="DV1306" s="194"/>
    </row>
    <row r="1307" spans="1:126" ht="18.75">
      <c r="A1307" s="322"/>
      <c r="B1307" s="226" t="s">
        <v>7712</v>
      </c>
      <c r="C1307" s="226" t="s">
        <v>7711</v>
      </c>
      <c r="D1307" s="225" t="s">
        <v>7710</v>
      </c>
      <c r="E1307" s="224" t="str">
        <f t="shared" si="102"/>
        <v>743511</v>
      </c>
      <c r="F1307" s="322" t="s">
        <v>6068</v>
      </c>
      <c r="G1307" s="220" t="s">
        <v>7709</v>
      </c>
      <c r="H1307" s="223" t="s">
        <v>7087</v>
      </c>
      <c r="I1307" s="223" t="s">
        <v>971</v>
      </c>
      <c r="J1307" s="225">
        <v>1</v>
      </c>
      <c r="K1307" s="329">
        <v>4000</v>
      </c>
      <c r="L1307" s="232">
        <f t="shared" si="103"/>
        <v>4400</v>
      </c>
      <c r="M1307" s="351" t="s">
        <v>1434</v>
      </c>
      <c r="N1307" s="229"/>
      <c r="O1307" s="229"/>
      <c r="P1307" s="245"/>
      <c r="Q1307" s="312"/>
      <c r="R1307" s="382"/>
      <c r="S1307" s="242"/>
      <c r="T1307" s="219"/>
      <c r="U1307" s="303"/>
      <c r="V1307" s="303"/>
      <c r="W1307" s="303"/>
      <c r="X1307" s="303"/>
      <c r="Y1307" s="219"/>
      <c r="Z1307" s="303"/>
      <c r="AA1307" s="303"/>
      <c r="AB1307" s="303"/>
      <c r="AC1307" s="303"/>
      <c r="AD1307" s="325"/>
      <c r="AE1307" s="325"/>
      <c r="AF1307" s="325"/>
      <c r="AG1307" s="325"/>
      <c r="AH1307" s="325"/>
      <c r="AJ1307" s="286"/>
      <c r="AK1307" s="213"/>
      <c r="AL1307" s="325"/>
      <c r="AM1307" s="325"/>
      <c r="AN1307" s="325"/>
      <c r="AO1307" s="325"/>
      <c r="AP1307" s="229"/>
      <c r="AQ1307" s="589"/>
      <c r="AR1307" s="207"/>
      <c r="AS1307" s="207"/>
      <c r="AT1307" s="207"/>
      <c r="AU1307" s="207"/>
      <c r="AV1307" s="207"/>
      <c r="AW1307" s="207"/>
      <c r="AX1307" s="207"/>
      <c r="AY1307" s="207"/>
      <c r="AZ1307" s="207"/>
      <c r="BA1307" s="207"/>
      <c r="BB1307" s="207"/>
      <c r="BC1307" s="207"/>
      <c r="BD1307" s="207"/>
      <c r="BE1307" s="207"/>
      <c r="BF1307" s="207"/>
      <c r="BG1307" s="300"/>
      <c r="BH1307" s="300"/>
      <c r="BI1307" s="299"/>
      <c r="BJ1307" s="246"/>
      <c r="BK1307" s="255"/>
      <c r="BL1307" s="213"/>
      <c r="BM1307" s="213"/>
      <c r="BN1307" s="322"/>
      <c r="BO1307" s="321"/>
      <c r="BY1307" s="254"/>
      <c r="DN1307" s="284"/>
      <c r="DO1307" s="283"/>
      <c r="DP1307" s="278"/>
      <c r="DQ1307" s="282"/>
      <c r="DR1307" s="281"/>
      <c r="DS1307" s="280"/>
      <c r="DT1307" s="279"/>
      <c r="DU1307" s="278"/>
      <c r="DV1307" s="194"/>
    </row>
    <row r="1308" spans="1:126" ht="18.75">
      <c r="A1308" s="322"/>
      <c r="B1308" s="226" t="s">
        <v>7708</v>
      </c>
      <c r="C1308" s="226" t="s">
        <v>7707</v>
      </c>
      <c r="D1308" s="225" t="s">
        <v>7706</v>
      </c>
      <c r="E1308" s="224" t="str">
        <f t="shared" si="102"/>
        <v>743542</v>
      </c>
      <c r="F1308" s="322" t="s">
        <v>6068</v>
      </c>
      <c r="G1308" s="220" t="s">
        <v>7702</v>
      </c>
      <c r="H1308" s="223" t="s">
        <v>7701</v>
      </c>
      <c r="I1308" s="223" t="s">
        <v>7441</v>
      </c>
      <c r="J1308" s="225">
        <v>1</v>
      </c>
      <c r="K1308" s="329">
        <v>3800</v>
      </c>
      <c r="L1308" s="232">
        <f t="shared" si="103"/>
        <v>4180</v>
      </c>
      <c r="M1308" s="351" t="s">
        <v>1434</v>
      </c>
      <c r="N1308" s="229"/>
      <c r="O1308" s="229"/>
      <c r="P1308" s="245"/>
      <c r="Q1308" s="312"/>
      <c r="R1308" s="382"/>
      <c r="S1308" s="242"/>
      <c r="T1308" s="219"/>
      <c r="U1308" s="303"/>
      <c r="V1308" s="303"/>
      <c r="W1308" s="303"/>
      <c r="X1308" s="303"/>
      <c r="Y1308" s="219"/>
      <c r="Z1308" s="303"/>
      <c r="AA1308" s="303"/>
      <c r="AB1308" s="303"/>
      <c r="AC1308" s="303"/>
      <c r="AD1308" s="325"/>
      <c r="AE1308" s="325"/>
      <c r="AF1308" s="325"/>
      <c r="AG1308" s="325"/>
      <c r="AH1308" s="325"/>
      <c r="AJ1308" s="286"/>
      <c r="AK1308" s="213"/>
      <c r="AL1308" s="325"/>
      <c r="AM1308" s="325"/>
      <c r="AN1308" s="325"/>
      <c r="AO1308" s="325"/>
      <c r="AP1308" s="229"/>
      <c r="AQ1308" s="589"/>
      <c r="AR1308" s="207"/>
      <c r="AS1308" s="207"/>
      <c r="AT1308" s="207"/>
      <c r="AU1308" s="207"/>
      <c r="AV1308" s="207"/>
      <c r="AW1308" s="207"/>
      <c r="AX1308" s="207"/>
      <c r="AY1308" s="207"/>
      <c r="AZ1308" s="207"/>
      <c r="BA1308" s="207"/>
      <c r="BB1308" s="207"/>
      <c r="BC1308" s="207"/>
      <c r="BD1308" s="207"/>
      <c r="BE1308" s="207"/>
      <c r="BF1308" s="207"/>
      <c r="BG1308" s="300"/>
      <c r="BH1308" s="300"/>
      <c r="BI1308" s="299"/>
      <c r="BJ1308" s="246"/>
      <c r="BK1308" s="255"/>
      <c r="BL1308" s="213"/>
      <c r="BM1308" s="213"/>
      <c r="BN1308" s="322"/>
      <c r="BO1308" s="321"/>
      <c r="BY1308" s="254"/>
      <c r="DN1308" s="284"/>
      <c r="DO1308" s="283"/>
      <c r="DP1308" s="278"/>
      <c r="DQ1308" s="282"/>
      <c r="DR1308" s="281"/>
      <c r="DS1308" s="280"/>
      <c r="DT1308" s="279"/>
      <c r="DU1308" s="278"/>
      <c r="DV1308" s="194"/>
    </row>
    <row r="1309" spans="1:126" ht="18.75">
      <c r="A1309" s="322"/>
      <c r="B1309" s="226" t="s">
        <v>7705</v>
      </c>
      <c r="C1309" s="226" t="s">
        <v>7704</v>
      </c>
      <c r="D1309" s="225" t="s">
        <v>7703</v>
      </c>
      <c r="E1309" s="224" t="str">
        <f t="shared" si="102"/>
        <v>743535</v>
      </c>
      <c r="F1309" s="322" t="s">
        <v>6068</v>
      </c>
      <c r="G1309" s="220" t="s">
        <v>7702</v>
      </c>
      <c r="H1309" s="223" t="s">
        <v>7701</v>
      </c>
      <c r="I1309" s="223" t="s">
        <v>971</v>
      </c>
      <c r="J1309" s="225">
        <v>1</v>
      </c>
      <c r="K1309" s="329">
        <v>3500</v>
      </c>
      <c r="L1309" s="232">
        <f t="shared" si="103"/>
        <v>3850.0000000000005</v>
      </c>
      <c r="M1309" s="351" t="s">
        <v>1434</v>
      </c>
      <c r="N1309" s="229"/>
      <c r="O1309" s="229"/>
      <c r="P1309" s="245"/>
      <c r="Q1309" s="312"/>
      <c r="R1309" s="382"/>
      <c r="S1309" s="242"/>
      <c r="T1309" s="219"/>
      <c r="U1309" s="303"/>
      <c r="V1309" s="303"/>
      <c r="W1309" s="303"/>
      <c r="X1309" s="303"/>
      <c r="Y1309" s="219"/>
      <c r="Z1309" s="303"/>
      <c r="AA1309" s="303"/>
      <c r="AB1309" s="303"/>
      <c r="AC1309" s="303"/>
      <c r="AD1309" s="325"/>
      <c r="AE1309" s="325"/>
      <c r="AF1309" s="325"/>
      <c r="AG1309" s="325"/>
      <c r="AH1309" s="325"/>
      <c r="AJ1309" s="286"/>
      <c r="AK1309" s="213"/>
      <c r="AL1309" s="325"/>
      <c r="AM1309" s="325"/>
      <c r="AN1309" s="325"/>
      <c r="AO1309" s="325"/>
      <c r="AP1309" s="229"/>
      <c r="AQ1309" s="589"/>
      <c r="AR1309" s="207"/>
      <c r="AS1309" s="207"/>
      <c r="AT1309" s="207"/>
      <c r="AU1309" s="207"/>
      <c r="AV1309" s="207"/>
      <c r="AW1309" s="207"/>
      <c r="AX1309" s="207"/>
      <c r="AY1309" s="207"/>
      <c r="AZ1309" s="207"/>
      <c r="BA1309" s="207"/>
      <c r="BB1309" s="207"/>
      <c r="BC1309" s="207"/>
      <c r="BD1309" s="207"/>
      <c r="BE1309" s="207"/>
      <c r="BF1309" s="207"/>
      <c r="BG1309" s="300"/>
      <c r="BH1309" s="300"/>
      <c r="BI1309" s="299"/>
      <c r="BJ1309" s="246"/>
      <c r="BK1309" s="255"/>
      <c r="BL1309" s="213"/>
      <c r="BM1309" s="213"/>
      <c r="BN1309" s="322"/>
      <c r="BO1309" s="321"/>
      <c r="BY1309" s="254"/>
      <c r="DN1309" s="284"/>
      <c r="DO1309" s="283"/>
      <c r="DP1309" s="278"/>
      <c r="DQ1309" s="282"/>
      <c r="DR1309" s="281"/>
      <c r="DS1309" s="280"/>
      <c r="DT1309" s="279"/>
      <c r="DU1309" s="278"/>
      <c r="DV1309" s="194"/>
    </row>
    <row r="1310" spans="1:126" ht="18.75">
      <c r="A1310" s="322"/>
      <c r="B1310" s="226" t="s">
        <v>7700</v>
      </c>
      <c r="C1310" s="226" t="s">
        <v>7699</v>
      </c>
      <c r="D1310" s="225" t="s">
        <v>7698</v>
      </c>
      <c r="E1310" s="224" t="str">
        <f t="shared" si="102"/>
        <v>743566</v>
      </c>
      <c r="F1310" s="322" t="s">
        <v>6174</v>
      </c>
      <c r="G1310" s="220" t="s">
        <v>7697</v>
      </c>
      <c r="H1310" s="223" t="s">
        <v>7696</v>
      </c>
      <c r="I1310" s="223"/>
      <c r="J1310" s="225">
        <v>1</v>
      </c>
      <c r="K1310" s="329">
        <v>8000</v>
      </c>
      <c r="L1310" s="232">
        <f t="shared" si="103"/>
        <v>8800</v>
      </c>
      <c r="M1310" s="351" t="s">
        <v>1434</v>
      </c>
      <c r="N1310" s="229"/>
      <c r="O1310" s="229"/>
      <c r="P1310" s="245"/>
      <c r="Q1310" s="312"/>
      <c r="R1310" s="382"/>
      <c r="S1310" s="242"/>
      <c r="T1310" s="219"/>
      <c r="U1310" s="303"/>
      <c r="V1310" s="303"/>
      <c r="W1310" s="303"/>
      <c r="X1310" s="303"/>
      <c r="Y1310" s="219"/>
      <c r="Z1310" s="303"/>
      <c r="AA1310" s="303"/>
      <c r="AB1310" s="303"/>
      <c r="AC1310" s="303"/>
      <c r="AD1310" s="325"/>
      <c r="AE1310" s="325"/>
      <c r="AF1310" s="325"/>
      <c r="AG1310" s="325"/>
      <c r="AH1310" s="325"/>
      <c r="AJ1310" s="286"/>
      <c r="AK1310" s="213"/>
      <c r="AL1310" s="325"/>
      <c r="AM1310" s="325"/>
      <c r="AN1310" s="325"/>
      <c r="AO1310" s="325"/>
      <c r="AP1310" s="229"/>
      <c r="AQ1310" s="589"/>
      <c r="AR1310" s="207"/>
      <c r="AS1310" s="207"/>
      <c r="AT1310" s="207"/>
      <c r="AU1310" s="207"/>
      <c r="AV1310" s="207"/>
      <c r="AW1310" s="207"/>
      <c r="AX1310" s="207"/>
      <c r="AY1310" s="207"/>
      <c r="AZ1310" s="207"/>
      <c r="BA1310" s="207"/>
      <c r="BB1310" s="207"/>
      <c r="BC1310" s="207"/>
      <c r="BD1310" s="207"/>
      <c r="BE1310" s="207"/>
      <c r="BF1310" s="207"/>
      <c r="BG1310" s="300"/>
      <c r="BH1310" s="300"/>
      <c r="BI1310" s="299"/>
      <c r="BJ1310" s="246"/>
      <c r="BK1310" s="255" t="s">
        <v>7627</v>
      </c>
      <c r="BL1310" s="213"/>
      <c r="BM1310" s="213"/>
      <c r="BN1310" s="322"/>
      <c r="BO1310" s="321"/>
      <c r="BY1310" s="254"/>
      <c r="DN1310" s="284"/>
      <c r="DO1310" s="283"/>
      <c r="DP1310" s="278"/>
      <c r="DQ1310" s="282"/>
      <c r="DR1310" s="281"/>
      <c r="DS1310" s="280"/>
      <c r="DT1310" s="279"/>
      <c r="DU1310" s="278"/>
      <c r="DV1310" s="194"/>
    </row>
    <row r="1311" spans="1:126" ht="18.75">
      <c r="A1311" s="322"/>
      <c r="B1311" s="226" t="s">
        <v>7695</v>
      </c>
      <c r="C1311" s="226" t="s">
        <v>7694</v>
      </c>
      <c r="D1311" s="225" t="s">
        <v>7693</v>
      </c>
      <c r="E1311" s="224" t="str">
        <f t="shared" si="102"/>
        <v>743573</v>
      </c>
      <c r="F1311" s="322" t="s">
        <v>6174</v>
      </c>
      <c r="G1311" s="220" t="s">
        <v>7692</v>
      </c>
      <c r="H1311" s="223" t="s">
        <v>6974</v>
      </c>
      <c r="I1311" s="223"/>
      <c r="J1311" s="225">
        <v>1</v>
      </c>
      <c r="K1311" s="329">
        <v>6000</v>
      </c>
      <c r="L1311" s="232">
        <f t="shared" si="103"/>
        <v>6600.0000000000009</v>
      </c>
      <c r="M1311" s="351" t="s">
        <v>1434</v>
      </c>
      <c r="N1311" s="229"/>
      <c r="O1311" s="229"/>
      <c r="P1311" s="245"/>
      <c r="Q1311" s="312"/>
      <c r="R1311" s="382"/>
      <c r="S1311" s="242"/>
      <c r="T1311" s="219"/>
      <c r="U1311" s="303"/>
      <c r="V1311" s="303"/>
      <c r="W1311" s="303"/>
      <c r="X1311" s="303"/>
      <c r="Y1311" s="219"/>
      <c r="Z1311" s="303"/>
      <c r="AA1311" s="303"/>
      <c r="AB1311" s="303"/>
      <c r="AC1311" s="303"/>
      <c r="AD1311" s="325"/>
      <c r="AE1311" s="325"/>
      <c r="AF1311" s="325"/>
      <c r="AG1311" s="325"/>
      <c r="AH1311" s="325"/>
      <c r="AJ1311" s="286"/>
      <c r="AK1311" s="213"/>
      <c r="AL1311" s="325"/>
      <c r="AM1311" s="325"/>
      <c r="AN1311" s="325"/>
      <c r="AO1311" s="325"/>
      <c r="AP1311" s="229"/>
      <c r="AQ1311" s="589"/>
      <c r="AR1311" s="207"/>
      <c r="AS1311" s="207"/>
      <c r="AT1311" s="207"/>
      <c r="AU1311" s="207"/>
      <c r="AV1311" s="207"/>
      <c r="AW1311" s="207"/>
      <c r="AX1311" s="207"/>
      <c r="AY1311" s="207"/>
      <c r="AZ1311" s="207"/>
      <c r="BA1311" s="207"/>
      <c r="BB1311" s="207"/>
      <c r="BC1311" s="207"/>
      <c r="BD1311" s="207"/>
      <c r="BE1311" s="207"/>
      <c r="BF1311" s="207"/>
      <c r="BG1311" s="300"/>
      <c r="BH1311" s="300"/>
      <c r="BI1311" s="299"/>
      <c r="BJ1311" s="246"/>
      <c r="BK1311" s="255" t="s">
        <v>7627</v>
      </c>
      <c r="BL1311" s="213"/>
      <c r="BM1311" s="213"/>
      <c r="BN1311" s="322"/>
      <c r="BO1311" s="321"/>
      <c r="BY1311" s="254"/>
      <c r="DN1311" s="284"/>
      <c r="DO1311" s="283"/>
      <c r="DP1311" s="278"/>
      <c r="DQ1311" s="282"/>
      <c r="DR1311" s="281"/>
      <c r="DS1311" s="280"/>
      <c r="DT1311" s="279"/>
      <c r="DU1311" s="278"/>
      <c r="DV1311" s="194"/>
    </row>
    <row r="1312" spans="1:126" ht="18.75">
      <c r="A1312" s="322"/>
      <c r="B1312" s="226" t="s">
        <v>7691</v>
      </c>
      <c r="C1312" s="226" t="s">
        <v>7690</v>
      </c>
      <c r="D1312" s="225" t="s">
        <v>7689</v>
      </c>
      <c r="E1312" s="224" t="str">
        <f t="shared" si="102"/>
        <v>743597</v>
      </c>
      <c r="F1312" s="322" t="s">
        <v>6174</v>
      </c>
      <c r="G1312" s="220" t="s">
        <v>7685</v>
      </c>
      <c r="H1312" s="223" t="s">
        <v>7684</v>
      </c>
      <c r="I1312" s="223" t="s">
        <v>7680</v>
      </c>
      <c r="J1312" s="225">
        <v>1</v>
      </c>
      <c r="K1312" s="329">
        <v>11000</v>
      </c>
      <c r="L1312" s="232">
        <f t="shared" si="103"/>
        <v>12100.000000000002</v>
      </c>
      <c r="M1312" s="351" t="s">
        <v>1434</v>
      </c>
      <c r="N1312" s="229"/>
      <c r="O1312" s="229"/>
      <c r="P1312" s="245"/>
      <c r="Q1312" s="312"/>
      <c r="R1312" s="382"/>
      <c r="S1312" s="242"/>
      <c r="T1312" s="219"/>
      <c r="U1312" s="303"/>
      <c r="V1312" s="303"/>
      <c r="W1312" s="303"/>
      <c r="X1312" s="303"/>
      <c r="Y1312" s="219"/>
      <c r="Z1312" s="303"/>
      <c r="AA1312" s="303"/>
      <c r="AB1312" s="303"/>
      <c r="AC1312" s="303"/>
      <c r="AD1312" s="325"/>
      <c r="AE1312" s="325"/>
      <c r="AF1312" s="325"/>
      <c r="AG1312" s="325"/>
      <c r="AH1312" s="325"/>
      <c r="AJ1312" s="286"/>
      <c r="AK1312" s="213"/>
      <c r="AL1312" s="325"/>
      <c r="AM1312" s="325"/>
      <c r="AN1312" s="325"/>
      <c r="AO1312" s="325"/>
      <c r="AP1312" s="229"/>
      <c r="AQ1312" s="589"/>
      <c r="AR1312" s="207"/>
      <c r="AS1312" s="207"/>
      <c r="AT1312" s="207"/>
      <c r="AU1312" s="207"/>
      <c r="AV1312" s="207"/>
      <c r="AW1312" s="207"/>
      <c r="AX1312" s="207"/>
      <c r="AY1312" s="207"/>
      <c r="AZ1312" s="207"/>
      <c r="BA1312" s="207"/>
      <c r="BB1312" s="207"/>
      <c r="BC1312" s="207"/>
      <c r="BD1312" s="207"/>
      <c r="BE1312" s="207"/>
      <c r="BF1312" s="207"/>
      <c r="BG1312" s="300"/>
      <c r="BH1312" s="300"/>
      <c r="BI1312" s="299"/>
      <c r="BJ1312" s="246"/>
      <c r="BK1312" s="255"/>
      <c r="BL1312" s="213"/>
      <c r="BM1312" s="213"/>
      <c r="BN1312" s="322"/>
      <c r="BO1312" s="321"/>
      <c r="BY1312" s="254"/>
      <c r="DN1312" s="284"/>
      <c r="DO1312" s="283"/>
      <c r="DP1312" s="278"/>
      <c r="DQ1312" s="282"/>
      <c r="DR1312" s="281"/>
      <c r="DS1312" s="280"/>
      <c r="DT1312" s="279"/>
      <c r="DU1312" s="278"/>
      <c r="DV1312" s="194"/>
    </row>
    <row r="1313" spans="1:126" ht="18.75">
      <c r="A1313" s="322"/>
      <c r="B1313" s="226" t="s">
        <v>7688</v>
      </c>
      <c r="C1313" s="226" t="s">
        <v>7687</v>
      </c>
      <c r="D1313" s="225" t="s">
        <v>7686</v>
      </c>
      <c r="E1313" s="224" t="str">
        <f t="shared" si="102"/>
        <v>743580</v>
      </c>
      <c r="F1313" s="322" t="s">
        <v>6174</v>
      </c>
      <c r="G1313" s="220" t="s">
        <v>7685</v>
      </c>
      <c r="H1313" s="223" t="s">
        <v>7684</v>
      </c>
      <c r="I1313" s="223" t="s">
        <v>6598</v>
      </c>
      <c r="J1313" s="225">
        <v>1</v>
      </c>
      <c r="K1313" s="329">
        <v>10000</v>
      </c>
      <c r="L1313" s="232">
        <f t="shared" si="103"/>
        <v>11000</v>
      </c>
      <c r="M1313" s="351" t="s">
        <v>1434</v>
      </c>
      <c r="N1313" s="229"/>
      <c r="O1313" s="229"/>
      <c r="P1313" s="245"/>
      <c r="Q1313" s="312"/>
      <c r="R1313" s="382"/>
      <c r="S1313" s="242"/>
      <c r="T1313" s="219"/>
      <c r="U1313" s="303"/>
      <c r="V1313" s="303"/>
      <c r="W1313" s="303"/>
      <c r="X1313" s="303"/>
      <c r="Y1313" s="219"/>
      <c r="Z1313" s="303"/>
      <c r="AA1313" s="303"/>
      <c r="AB1313" s="303"/>
      <c r="AC1313" s="303"/>
      <c r="AD1313" s="325"/>
      <c r="AE1313" s="325"/>
      <c r="AF1313" s="325"/>
      <c r="AG1313" s="325"/>
      <c r="AH1313" s="325"/>
      <c r="AJ1313" s="286"/>
      <c r="AK1313" s="213"/>
      <c r="AL1313" s="325"/>
      <c r="AM1313" s="325"/>
      <c r="AN1313" s="325"/>
      <c r="AO1313" s="325"/>
      <c r="AP1313" s="229"/>
      <c r="AQ1313" s="589"/>
      <c r="AR1313" s="207"/>
      <c r="AS1313" s="207"/>
      <c r="AT1313" s="207"/>
      <c r="AU1313" s="207"/>
      <c r="AV1313" s="207"/>
      <c r="AW1313" s="207"/>
      <c r="AX1313" s="207"/>
      <c r="AY1313" s="207"/>
      <c r="AZ1313" s="207"/>
      <c r="BA1313" s="207"/>
      <c r="BB1313" s="207"/>
      <c r="BC1313" s="207"/>
      <c r="BD1313" s="207"/>
      <c r="BE1313" s="207"/>
      <c r="BF1313" s="207"/>
      <c r="BG1313" s="300"/>
      <c r="BH1313" s="300"/>
      <c r="BI1313" s="299"/>
      <c r="BJ1313" s="246"/>
      <c r="BK1313" s="255"/>
      <c r="BL1313" s="213"/>
      <c r="BM1313" s="213"/>
      <c r="BN1313" s="322"/>
      <c r="BO1313" s="321"/>
      <c r="BY1313" s="254"/>
      <c r="DN1313" s="284"/>
      <c r="DO1313" s="283"/>
      <c r="DP1313" s="278"/>
      <c r="DQ1313" s="282"/>
      <c r="DR1313" s="281"/>
      <c r="DS1313" s="280"/>
      <c r="DT1313" s="279"/>
      <c r="DU1313" s="278"/>
      <c r="DV1313" s="194"/>
    </row>
    <row r="1314" spans="1:126" ht="18.75">
      <c r="A1314" s="322"/>
      <c r="B1314" s="226" t="s">
        <v>7683</v>
      </c>
      <c r="C1314" s="226" t="s">
        <v>7682</v>
      </c>
      <c r="D1314" s="225" t="s">
        <v>7681</v>
      </c>
      <c r="E1314" s="224" t="str">
        <f t="shared" si="102"/>
        <v>743610</v>
      </c>
      <c r="F1314" s="322" t="s">
        <v>6174</v>
      </c>
      <c r="G1314" s="220" t="s">
        <v>7676</v>
      </c>
      <c r="H1314" s="223" t="s">
        <v>7675</v>
      </c>
      <c r="I1314" s="223" t="s">
        <v>7680</v>
      </c>
      <c r="J1314" s="225">
        <v>1</v>
      </c>
      <c r="K1314" s="329">
        <v>9500</v>
      </c>
      <c r="L1314" s="232">
        <f t="shared" si="103"/>
        <v>10450</v>
      </c>
      <c r="M1314" s="351" t="s">
        <v>1434</v>
      </c>
      <c r="N1314" s="229"/>
      <c r="O1314" s="229"/>
      <c r="P1314" s="245"/>
      <c r="Q1314" s="312"/>
      <c r="R1314" s="382"/>
      <c r="S1314" s="242"/>
      <c r="T1314" s="219"/>
      <c r="U1314" s="303"/>
      <c r="V1314" s="303"/>
      <c r="W1314" s="303"/>
      <c r="X1314" s="303"/>
      <c r="Y1314" s="219"/>
      <c r="Z1314" s="303"/>
      <c r="AA1314" s="303"/>
      <c r="AB1314" s="303"/>
      <c r="AC1314" s="303"/>
      <c r="AD1314" s="325"/>
      <c r="AE1314" s="325"/>
      <c r="AF1314" s="325"/>
      <c r="AG1314" s="325"/>
      <c r="AH1314" s="325"/>
      <c r="AJ1314" s="286"/>
      <c r="AK1314" s="213"/>
      <c r="AL1314" s="325"/>
      <c r="AM1314" s="325"/>
      <c r="AN1314" s="325"/>
      <c r="AO1314" s="325"/>
      <c r="AP1314" s="229"/>
      <c r="AQ1314" s="589"/>
      <c r="AR1314" s="207"/>
      <c r="AS1314" s="207"/>
      <c r="AT1314" s="207"/>
      <c r="AU1314" s="207"/>
      <c r="AV1314" s="207"/>
      <c r="AW1314" s="207"/>
      <c r="AX1314" s="207"/>
      <c r="AY1314" s="207"/>
      <c r="AZ1314" s="207"/>
      <c r="BA1314" s="207"/>
      <c r="BB1314" s="207"/>
      <c r="BC1314" s="207"/>
      <c r="BD1314" s="207"/>
      <c r="BE1314" s="207"/>
      <c r="BF1314" s="207"/>
      <c r="BG1314" s="300"/>
      <c r="BH1314" s="300"/>
      <c r="BI1314" s="299"/>
      <c r="BJ1314" s="246"/>
      <c r="BK1314" s="255"/>
      <c r="BL1314" s="213"/>
      <c r="BM1314" s="213"/>
      <c r="BN1314" s="322"/>
      <c r="BO1314" s="321"/>
      <c r="BY1314" s="254"/>
      <c r="DN1314" s="284"/>
      <c r="DO1314" s="283"/>
      <c r="DP1314" s="278"/>
      <c r="DQ1314" s="282"/>
      <c r="DR1314" s="281"/>
      <c r="DS1314" s="280"/>
      <c r="DT1314" s="279"/>
      <c r="DU1314" s="278"/>
      <c r="DV1314" s="194"/>
    </row>
    <row r="1315" spans="1:126" ht="18.75">
      <c r="A1315" s="322"/>
      <c r="B1315" s="226" t="s">
        <v>7679</v>
      </c>
      <c r="C1315" s="226" t="s">
        <v>7678</v>
      </c>
      <c r="D1315" s="225" t="s">
        <v>7677</v>
      </c>
      <c r="E1315" s="224" t="str">
        <f t="shared" si="102"/>
        <v>743603</v>
      </c>
      <c r="F1315" s="322" t="s">
        <v>6174</v>
      </c>
      <c r="G1315" s="220" t="s">
        <v>7676</v>
      </c>
      <c r="H1315" s="223" t="s">
        <v>7675</v>
      </c>
      <c r="I1315" s="223" t="s">
        <v>6598</v>
      </c>
      <c r="J1315" s="225">
        <v>1</v>
      </c>
      <c r="K1315" s="329">
        <v>8500</v>
      </c>
      <c r="L1315" s="232">
        <f t="shared" si="103"/>
        <v>9350</v>
      </c>
      <c r="M1315" s="351" t="s">
        <v>1434</v>
      </c>
      <c r="N1315" s="229"/>
      <c r="O1315" s="229"/>
      <c r="P1315" s="245"/>
      <c r="Q1315" s="312"/>
      <c r="R1315" s="382"/>
      <c r="S1315" s="242"/>
      <c r="T1315" s="219"/>
      <c r="U1315" s="303"/>
      <c r="V1315" s="303"/>
      <c r="W1315" s="303"/>
      <c r="X1315" s="303"/>
      <c r="Y1315" s="219"/>
      <c r="Z1315" s="303"/>
      <c r="AA1315" s="303"/>
      <c r="AB1315" s="303"/>
      <c r="AC1315" s="303"/>
      <c r="AD1315" s="325"/>
      <c r="AE1315" s="325"/>
      <c r="AF1315" s="325"/>
      <c r="AG1315" s="325"/>
      <c r="AH1315" s="325"/>
      <c r="AJ1315" s="286"/>
      <c r="AK1315" s="213"/>
      <c r="AL1315" s="325"/>
      <c r="AM1315" s="325"/>
      <c r="AN1315" s="325"/>
      <c r="AO1315" s="325"/>
      <c r="AP1315" s="229"/>
      <c r="AQ1315" s="589"/>
      <c r="AR1315" s="207"/>
      <c r="AS1315" s="207"/>
      <c r="AT1315" s="207"/>
      <c r="AU1315" s="207"/>
      <c r="AV1315" s="207"/>
      <c r="AW1315" s="207"/>
      <c r="AX1315" s="207"/>
      <c r="AY1315" s="207"/>
      <c r="AZ1315" s="207"/>
      <c r="BA1315" s="207"/>
      <c r="BB1315" s="207"/>
      <c r="BC1315" s="207"/>
      <c r="BD1315" s="207"/>
      <c r="BE1315" s="207"/>
      <c r="BF1315" s="207"/>
      <c r="BG1315" s="300"/>
      <c r="BH1315" s="300"/>
      <c r="BI1315" s="299"/>
      <c r="BJ1315" s="246"/>
      <c r="BK1315" s="255"/>
      <c r="BL1315" s="213"/>
      <c r="BM1315" s="213"/>
      <c r="BN1315" s="322"/>
      <c r="BO1315" s="321"/>
      <c r="BY1315" s="254"/>
      <c r="DN1315" s="284"/>
      <c r="DO1315" s="283"/>
      <c r="DP1315" s="278"/>
      <c r="DQ1315" s="282"/>
      <c r="DR1315" s="281"/>
      <c r="DS1315" s="280"/>
      <c r="DT1315" s="279"/>
      <c r="DU1315" s="278"/>
      <c r="DV1315" s="194"/>
    </row>
    <row r="1316" spans="1:126" ht="18.75">
      <c r="A1316" s="322"/>
      <c r="B1316" s="226" t="s">
        <v>7674</v>
      </c>
      <c r="C1316" s="226" t="s">
        <v>7673</v>
      </c>
      <c r="D1316" s="225" t="s">
        <v>7672</v>
      </c>
      <c r="E1316" s="224" t="str">
        <f t="shared" si="102"/>
        <v>743627</v>
      </c>
      <c r="F1316" s="322" t="s">
        <v>7670</v>
      </c>
      <c r="G1316" s="220" t="s">
        <v>7671</v>
      </c>
      <c r="H1316" s="223" t="s">
        <v>6886</v>
      </c>
      <c r="I1316" s="223"/>
      <c r="J1316" s="225">
        <v>1</v>
      </c>
      <c r="K1316" s="329">
        <v>4500</v>
      </c>
      <c r="L1316" s="232">
        <f t="shared" si="103"/>
        <v>4950</v>
      </c>
      <c r="M1316" s="351" t="s">
        <v>1434</v>
      </c>
      <c r="N1316" s="229"/>
      <c r="O1316" s="229"/>
      <c r="P1316" s="245"/>
      <c r="Q1316" s="312"/>
      <c r="R1316" s="382"/>
      <c r="S1316" s="242"/>
      <c r="T1316" s="219"/>
      <c r="U1316" s="303"/>
      <c r="V1316" s="303"/>
      <c r="W1316" s="303"/>
      <c r="X1316" s="303"/>
      <c r="Y1316" s="219"/>
      <c r="Z1316" s="303"/>
      <c r="AA1316" s="303"/>
      <c r="AB1316" s="303"/>
      <c r="AC1316" s="303"/>
      <c r="AD1316" s="325"/>
      <c r="AE1316" s="325"/>
      <c r="AF1316" s="325"/>
      <c r="AG1316" s="325"/>
      <c r="AH1316" s="325"/>
      <c r="AJ1316" s="286"/>
      <c r="AK1316" s="213"/>
      <c r="AL1316" s="325"/>
      <c r="AM1316" s="325"/>
      <c r="AN1316" s="325"/>
      <c r="AO1316" s="325"/>
      <c r="AP1316" s="229"/>
      <c r="AQ1316" s="589"/>
      <c r="AR1316" s="207"/>
      <c r="AS1316" s="207"/>
      <c r="AT1316" s="207"/>
      <c r="AU1316" s="207"/>
      <c r="AV1316" s="207"/>
      <c r="AW1316" s="207"/>
      <c r="AX1316" s="207"/>
      <c r="AY1316" s="207"/>
      <c r="AZ1316" s="207"/>
      <c r="BA1316" s="207"/>
      <c r="BB1316" s="207"/>
      <c r="BC1316" s="207"/>
      <c r="BD1316" s="207"/>
      <c r="BE1316" s="207"/>
      <c r="BF1316" s="207"/>
      <c r="BG1316" s="300"/>
      <c r="BH1316" s="300"/>
      <c r="BI1316" s="299"/>
      <c r="BJ1316" s="246"/>
      <c r="BK1316" s="255"/>
      <c r="BL1316" s="213"/>
      <c r="BM1316" s="213"/>
      <c r="BN1316" s="322"/>
      <c r="BO1316" s="321"/>
      <c r="BY1316" s="254"/>
      <c r="DN1316" s="284"/>
      <c r="DO1316" s="283"/>
      <c r="DP1316" s="278"/>
      <c r="DQ1316" s="282"/>
      <c r="DR1316" s="281"/>
      <c r="DS1316" s="280"/>
      <c r="DT1316" s="279"/>
      <c r="DU1316" s="278"/>
      <c r="DV1316" s="194"/>
    </row>
    <row r="1317" spans="1:126" ht="18.75">
      <c r="A1317" s="322" t="s">
        <v>6382</v>
      </c>
      <c r="B1317" s="226" t="s">
        <v>7669</v>
      </c>
      <c r="C1317" s="226" t="s">
        <v>7668</v>
      </c>
      <c r="D1317" s="225" t="s">
        <v>7667</v>
      </c>
      <c r="E1317" s="224" t="str">
        <f t="shared" si="102"/>
        <v>743634</v>
      </c>
      <c r="F1317" s="322" t="s">
        <v>7670</v>
      </c>
      <c r="G1317" s="220" t="s">
        <v>7666</v>
      </c>
      <c r="H1317" s="223" t="s">
        <v>6886</v>
      </c>
      <c r="I1317" s="223"/>
      <c r="J1317" s="225">
        <v>1</v>
      </c>
      <c r="K1317" s="329">
        <v>4500</v>
      </c>
      <c r="L1317" s="232">
        <f t="shared" si="103"/>
        <v>4950</v>
      </c>
      <c r="M1317" s="351" t="s">
        <v>1434</v>
      </c>
      <c r="N1317" s="229"/>
      <c r="O1317" s="229"/>
      <c r="P1317" s="245"/>
      <c r="Q1317" s="312"/>
      <c r="R1317" s="382"/>
      <c r="S1317" s="242"/>
      <c r="T1317" s="219"/>
      <c r="U1317" s="303"/>
      <c r="V1317" s="303"/>
      <c r="W1317" s="303"/>
      <c r="X1317" s="303"/>
      <c r="Y1317" s="219"/>
      <c r="Z1317" s="303"/>
      <c r="AA1317" s="303"/>
      <c r="AB1317" s="303"/>
      <c r="AC1317" s="303"/>
      <c r="AD1317" s="325"/>
      <c r="AE1317" s="325"/>
      <c r="AF1317" s="325"/>
      <c r="AG1317" s="325"/>
      <c r="AH1317" s="325"/>
      <c r="AJ1317" s="286"/>
      <c r="AK1317" s="213"/>
      <c r="AL1317" s="325"/>
      <c r="AM1317" s="325"/>
      <c r="AN1317" s="325"/>
      <c r="AO1317" s="325"/>
      <c r="AP1317" s="229"/>
      <c r="AQ1317" s="589"/>
      <c r="AR1317" s="207"/>
      <c r="AS1317" s="207"/>
      <c r="AT1317" s="207"/>
      <c r="AU1317" s="207"/>
      <c r="AV1317" s="207"/>
      <c r="AW1317" s="207"/>
      <c r="AX1317" s="207"/>
      <c r="AY1317" s="207"/>
      <c r="AZ1317" s="207"/>
      <c r="BA1317" s="207"/>
      <c r="BB1317" s="207"/>
      <c r="BC1317" s="207"/>
      <c r="BD1317" s="207"/>
      <c r="BE1317" s="207"/>
      <c r="BF1317" s="207"/>
      <c r="BG1317" s="300"/>
      <c r="BH1317" s="300"/>
      <c r="BI1317" s="299"/>
      <c r="BJ1317" s="246"/>
      <c r="BK1317" s="255"/>
      <c r="BL1317" s="213"/>
      <c r="BM1317" s="213"/>
      <c r="BN1317" s="322"/>
      <c r="BO1317" s="321"/>
      <c r="BY1317" s="254"/>
      <c r="DN1317" s="284"/>
      <c r="DO1317" s="283"/>
      <c r="DP1317" s="278"/>
      <c r="DQ1317" s="282"/>
      <c r="DR1317" s="281"/>
      <c r="DS1317" s="280"/>
      <c r="DT1317" s="279"/>
      <c r="DU1317" s="278"/>
      <c r="DV1317" s="194"/>
    </row>
    <row r="1318" spans="1:126" ht="19.5">
      <c r="A1318" s="322" t="s">
        <v>6382</v>
      </c>
      <c r="B1318" s="226" t="s">
        <v>7665</v>
      </c>
      <c r="C1318" s="226" t="s">
        <v>7664</v>
      </c>
      <c r="D1318" s="225" t="s">
        <v>7663</v>
      </c>
      <c r="E1318" s="224" t="str">
        <f t="shared" si="102"/>
        <v>743641</v>
      </c>
      <c r="F1318" s="322" t="s">
        <v>7657</v>
      </c>
      <c r="G1318" s="220" t="s">
        <v>7662</v>
      </c>
      <c r="H1318" s="223" t="s">
        <v>7652</v>
      </c>
      <c r="I1318" s="223"/>
      <c r="J1318" s="225">
        <v>1</v>
      </c>
      <c r="K1318" s="329">
        <v>2500</v>
      </c>
      <c r="L1318" s="232">
        <f t="shared" si="103"/>
        <v>2750</v>
      </c>
      <c r="M1318" s="351" t="s">
        <v>1434</v>
      </c>
      <c r="N1318" s="229"/>
      <c r="O1318" s="229"/>
      <c r="P1318" s="245"/>
      <c r="Q1318" s="312"/>
      <c r="R1318" s="382"/>
      <c r="S1318" s="242"/>
      <c r="T1318" s="219"/>
      <c r="U1318" s="303"/>
      <c r="V1318" s="303"/>
      <c r="W1318" s="303"/>
      <c r="X1318" s="303"/>
      <c r="Y1318" s="219"/>
      <c r="Z1318" s="303"/>
      <c r="AA1318" s="303"/>
      <c r="AB1318" s="303"/>
      <c r="AC1318" s="303"/>
      <c r="AD1318" s="325"/>
      <c r="AE1318" s="325"/>
      <c r="AF1318" s="325"/>
      <c r="AG1318" s="325"/>
      <c r="AH1318" s="325"/>
      <c r="AJ1318" s="286"/>
      <c r="AK1318" s="213"/>
      <c r="AL1318" s="325"/>
      <c r="AM1318" s="325"/>
      <c r="AN1318" s="325"/>
      <c r="AO1318" s="325"/>
      <c r="AP1318" s="229"/>
      <c r="AQ1318" s="589"/>
      <c r="AR1318" s="207"/>
      <c r="AS1318" s="207"/>
      <c r="AT1318" s="207"/>
      <c r="AU1318" s="207"/>
      <c r="AV1318" s="207"/>
      <c r="AW1318" s="207"/>
      <c r="AX1318" s="207"/>
      <c r="AY1318" s="207"/>
      <c r="AZ1318" s="207"/>
      <c r="BA1318" s="207"/>
      <c r="BB1318" s="207"/>
      <c r="BC1318" s="207"/>
      <c r="BD1318" s="207"/>
      <c r="BE1318" s="207"/>
      <c r="BF1318" s="207"/>
      <c r="BG1318" s="300"/>
      <c r="BH1318" s="300"/>
      <c r="BI1318" s="299"/>
      <c r="BJ1318" s="246"/>
      <c r="BK1318" s="255"/>
      <c r="BL1318" s="213"/>
      <c r="BM1318" s="213"/>
      <c r="BN1318" s="322"/>
      <c r="BO1318" s="321"/>
      <c r="BY1318" s="254"/>
      <c r="DN1318" s="284"/>
      <c r="DO1318" s="283"/>
      <c r="DP1318" s="278"/>
      <c r="DQ1318" s="282"/>
      <c r="DR1318" s="281"/>
      <c r="DS1318" s="280"/>
      <c r="DT1318" s="279"/>
      <c r="DU1318" s="278"/>
      <c r="DV1318" s="194"/>
    </row>
    <row r="1319" spans="1:126" ht="19.5">
      <c r="A1319" s="322" t="s">
        <v>6382</v>
      </c>
      <c r="B1319" s="226" t="s">
        <v>7661</v>
      </c>
      <c r="C1319" s="226" t="s">
        <v>7660</v>
      </c>
      <c r="D1319" s="225" t="s">
        <v>7659</v>
      </c>
      <c r="E1319" s="224" t="str">
        <f t="shared" si="102"/>
        <v>743658</v>
      </c>
      <c r="F1319" s="322" t="s">
        <v>7657</v>
      </c>
      <c r="G1319" s="220" t="s">
        <v>7658</v>
      </c>
      <c r="H1319" s="223" t="s">
        <v>7652</v>
      </c>
      <c r="I1319" s="223"/>
      <c r="J1319" s="225">
        <v>1</v>
      </c>
      <c r="K1319" s="329">
        <v>2500</v>
      </c>
      <c r="L1319" s="232">
        <f t="shared" si="103"/>
        <v>2750</v>
      </c>
      <c r="M1319" s="351" t="s">
        <v>1434</v>
      </c>
      <c r="N1319" s="229"/>
      <c r="O1319" s="229"/>
      <c r="P1319" s="245"/>
      <c r="Q1319" s="312"/>
      <c r="R1319" s="382"/>
      <c r="S1319" s="242"/>
      <c r="T1319" s="219"/>
      <c r="U1319" s="303"/>
      <c r="V1319" s="303"/>
      <c r="W1319" s="303"/>
      <c r="X1319" s="303"/>
      <c r="Y1319" s="219"/>
      <c r="Z1319" s="303"/>
      <c r="AA1319" s="303"/>
      <c r="AB1319" s="303"/>
      <c r="AC1319" s="303"/>
      <c r="AD1319" s="325"/>
      <c r="AE1319" s="325"/>
      <c r="AF1319" s="325"/>
      <c r="AG1319" s="325"/>
      <c r="AH1319" s="325"/>
      <c r="AJ1319" s="286"/>
      <c r="AK1319" s="213"/>
      <c r="AL1319" s="325"/>
      <c r="AM1319" s="325"/>
      <c r="AN1319" s="325"/>
      <c r="AO1319" s="325"/>
      <c r="AP1319" s="229"/>
      <c r="AQ1319" s="589"/>
      <c r="AR1319" s="207"/>
      <c r="AS1319" s="207"/>
      <c r="AT1319" s="207"/>
      <c r="AU1319" s="207"/>
      <c r="AV1319" s="207"/>
      <c r="AW1319" s="207"/>
      <c r="AX1319" s="207"/>
      <c r="AY1319" s="207"/>
      <c r="AZ1319" s="207"/>
      <c r="BA1319" s="207"/>
      <c r="BB1319" s="207"/>
      <c r="BC1319" s="207"/>
      <c r="BD1319" s="207"/>
      <c r="BE1319" s="207"/>
      <c r="BF1319" s="207"/>
      <c r="BG1319" s="300"/>
      <c r="BH1319" s="300"/>
      <c r="BI1319" s="299"/>
      <c r="BJ1319" s="246"/>
      <c r="BK1319" s="255"/>
      <c r="BL1319" s="213"/>
      <c r="BM1319" s="213"/>
      <c r="BN1319" s="322"/>
      <c r="BO1319" s="321"/>
      <c r="BY1319" s="254"/>
      <c r="DN1319" s="284"/>
      <c r="DO1319" s="283"/>
      <c r="DP1319" s="278"/>
      <c r="DQ1319" s="282"/>
      <c r="DR1319" s="281"/>
      <c r="DS1319" s="280"/>
      <c r="DT1319" s="279"/>
      <c r="DU1319" s="278"/>
      <c r="DV1319" s="194"/>
    </row>
    <row r="1320" spans="1:126" ht="19.5">
      <c r="A1320" s="322" t="s">
        <v>6382</v>
      </c>
      <c r="B1320" s="226" t="s">
        <v>7656</v>
      </c>
      <c r="C1320" s="226" t="s">
        <v>7655</v>
      </c>
      <c r="D1320" s="225" t="s">
        <v>7654</v>
      </c>
      <c r="E1320" s="224" t="str">
        <f t="shared" si="102"/>
        <v>743665</v>
      </c>
      <c r="F1320" s="322" t="s">
        <v>7657</v>
      </c>
      <c r="G1320" s="220" t="s">
        <v>7653</v>
      </c>
      <c r="H1320" s="223" t="s">
        <v>7652</v>
      </c>
      <c r="I1320" s="223"/>
      <c r="J1320" s="225">
        <v>1</v>
      </c>
      <c r="K1320" s="329">
        <v>2500</v>
      </c>
      <c r="L1320" s="232">
        <f t="shared" si="103"/>
        <v>2750</v>
      </c>
      <c r="M1320" s="351" t="s">
        <v>1434</v>
      </c>
      <c r="N1320" s="229"/>
      <c r="O1320" s="229"/>
      <c r="P1320" s="245"/>
      <c r="Q1320" s="312"/>
      <c r="R1320" s="382"/>
      <c r="S1320" s="242"/>
      <c r="T1320" s="219"/>
      <c r="U1320" s="303"/>
      <c r="V1320" s="303"/>
      <c r="W1320" s="303"/>
      <c r="X1320" s="303"/>
      <c r="Y1320" s="219"/>
      <c r="Z1320" s="303"/>
      <c r="AA1320" s="303"/>
      <c r="AB1320" s="303"/>
      <c r="AC1320" s="303"/>
      <c r="AD1320" s="325"/>
      <c r="AE1320" s="325"/>
      <c r="AF1320" s="325"/>
      <c r="AG1320" s="325"/>
      <c r="AH1320" s="325"/>
      <c r="AJ1320" s="286"/>
      <c r="AK1320" s="213"/>
      <c r="AL1320" s="325"/>
      <c r="AM1320" s="325"/>
      <c r="AN1320" s="325"/>
      <c r="AO1320" s="325"/>
      <c r="AP1320" s="229"/>
      <c r="AQ1320" s="589"/>
      <c r="AR1320" s="207"/>
      <c r="AS1320" s="207"/>
      <c r="AT1320" s="207"/>
      <c r="AU1320" s="207"/>
      <c r="AV1320" s="207"/>
      <c r="AW1320" s="207"/>
      <c r="AX1320" s="207"/>
      <c r="AY1320" s="207"/>
      <c r="AZ1320" s="207"/>
      <c r="BA1320" s="207"/>
      <c r="BB1320" s="207"/>
      <c r="BC1320" s="207"/>
      <c r="BD1320" s="207"/>
      <c r="BE1320" s="207"/>
      <c r="BF1320" s="207"/>
      <c r="BG1320" s="300"/>
      <c r="BH1320" s="300"/>
      <c r="BI1320" s="299"/>
      <c r="BJ1320" s="246"/>
      <c r="BK1320" s="255"/>
      <c r="BL1320" s="213"/>
      <c r="BM1320" s="213"/>
      <c r="BN1320" s="322"/>
      <c r="BO1320" s="321"/>
      <c r="BY1320" s="254"/>
      <c r="DN1320" s="284"/>
      <c r="DO1320" s="283"/>
      <c r="DP1320" s="278"/>
      <c r="DQ1320" s="282"/>
      <c r="DR1320" s="281"/>
      <c r="DS1320" s="280"/>
      <c r="DT1320" s="279"/>
      <c r="DU1320" s="278"/>
      <c r="DV1320" s="194"/>
    </row>
    <row r="1321" spans="1:126" ht="19.5">
      <c r="A1321" s="322" t="s">
        <v>4117</v>
      </c>
      <c r="B1321" s="226" t="s">
        <v>7651</v>
      </c>
      <c r="C1321" s="226" t="s">
        <v>7650</v>
      </c>
      <c r="D1321" s="225" t="s">
        <v>7649</v>
      </c>
      <c r="E1321" s="224" t="str">
        <f t="shared" si="102"/>
        <v>743672</v>
      </c>
      <c r="F1321" s="322" t="s">
        <v>7646</v>
      </c>
      <c r="G1321" s="220" t="s">
        <v>7648</v>
      </c>
      <c r="H1321" s="223" t="s">
        <v>7647</v>
      </c>
      <c r="I1321" s="383"/>
      <c r="J1321" s="225">
        <v>1</v>
      </c>
      <c r="K1321" s="329">
        <v>3000</v>
      </c>
      <c r="L1321" s="232">
        <f t="shared" si="103"/>
        <v>3300.0000000000005</v>
      </c>
      <c r="M1321" s="351" t="s">
        <v>1434</v>
      </c>
      <c r="N1321" s="229"/>
      <c r="O1321" s="229"/>
      <c r="P1321" s="245"/>
      <c r="Q1321" s="312"/>
      <c r="R1321" s="382"/>
      <c r="S1321" s="242"/>
      <c r="T1321" s="219"/>
      <c r="U1321" s="303"/>
      <c r="V1321" s="303"/>
      <c r="W1321" s="303"/>
      <c r="X1321" s="303"/>
      <c r="Y1321" s="219"/>
      <c r="Z1321" s="303"/>
      <c r="AA1321" s="303"/>
      <c r="AB1321" s="303"/>
      <c r="AC1321" s="303"/>
      <c r="AD1321" s="325"/>
      <c r="AE1321" s="325"/>
      <c r="AF1321" s="325"/>
      <c r="AG1321" s="325"/>
      <c r="AH1321" s="325"/>
      <c r="AJ1321" s="286"/>
      <c r="AK1321" s="213"/>
      <c r="AL1321" s="325"/>
      <c r="AM1321" s="325"/>
      <c r="AN1321" s="325"/>
      <c r="AO1321" s="325"/>
      <c r="AP1321" s="229"/>
      <c r="AQ1321" s="589"/>
      <c r="AR1321" s="207"/>
      <c r="AS1321" s="207"/>
      <c r="AT1321" s="207"/>
      <c r="AU1321" s="207"/>
      <c r="AV1321" s="207"/>
      <c r="AW1321" s="207"/>
      <c r="AX1321" s="207"/>
      <c r="AY1321" s="207"/>
      <c r="AZ1321" s="207"/>
      <c r="BA1321" s="207"/>
      <c r="BB1321" s="207"/>
      <c r="BC1321" s="207"/>
      <c r="BD1321" s="207"/>
      <c r="BE1321" s="207"/>
      <c r="BF1321" s="207"/>
      <c r="BG1321" s="300"/>
      <c r="BH1321" s="300"/>
      <c r="BI1321" s="299"/>
      <c r="BJ1321" s="246"/>
      <c r="BK1321" s="255"/>
      <c r="BL1321" s="213"/>
      <c r="BM1321" s="213"/>
      <c r="BN1321" s="322"/>
      <c r="BO1321" s="321"/>
      <c r="BY1321" s="254"/>
      <c r="DN1321" s="284"/>
      <c r="DO1321" s="283"/>
      <c r="DP1321" s="278"/>
      <c r="DQ1321" s="282"/>
      <c r="DR1321" s="281"/>
      <c r="DS1321" s="280"/>
      <c r="DT1321" s="279"/>
      <c r="DU1321" s="278"/>
      <c r="DV1321" s="194"/>
    </row>
    <row r="1322" spans="1:126" ht="19.5">
      <c r="A1322" s="322" t="s">
        <v>4117</v>
      </c>
      <c r="B1322" s="226" t="s">
        <v>7645</v>
      </c>
      <c r="C1322" s="226" t="s">
        <v>7644</v>
      </c>
      <c r="D1322" s="225" t="s">
        <v>7643</v>
      </c>
      <c r="E1322" s="224" t="str">
        <f t="shared" si="102"/>
        <v>743726</v>
      </c>
      <c r="F1322" s="322" t="s">
        <v>7646</v>
      </c>
      <c r="G1322" s="220" t="s">
        <v>7642</v>
      </c>
      <c r="H1322" s="223" t="s">
        <v>7641</v>
      </c>
      <c r="I1322" s="223"/>
      <c r="J1322" s="225">
        <v>1</v>
      </c>
      <c r="K1322" s="329">
        <v>8500</v>
      </c>
      <c r="L1322" s="232">
        <f t="shared" si="103"/>
        <v>9350</v>
      </c>
      <c r="M1322" s="351" t="s">
        <v>1434</v>
      </c>
      <c r="N1322" s="229"/>
      <c r="O1322" s="229"/>
      <c r="Q1322" s="312"/>
      <c r="R1322" s="382"/>
      <c r="S1322" s="242"/>
      <c r="T1322" s="219"/>
      <c r="U1322" s="303"/>
      <c r="V1322" s="303"/>
      <c r="W1322" s="303"/>
      <c r="X1322" s="303"/>
      <c r="Y1322" s="219"/>
      <c r="Z1322" s="303"/>
      <c r="AA1322" s="303"/>
      <c r="AB1322" s="303"/>
      <c r="AC1322" s="303"/>
      <c r="AD1322" s="325"/>
      <c r="AE1322" s="325"/>
      <c r="AF1322" s="325"/>
      <c r="AG1322" s="325"/>
      <c r="AH1322" s="325"/>
      <c r="AJ1322" s="286"/>
      <c r="AK1322" s="213"/>
      <c r="AL1322" s="325"/>
      <c r="AM1322" s="325"/>
      <c r="AN1322" s="325"/>
      <c r="AO1322" s="325"/>
      <c r="AP1322" s="229"/>
      <c r="AQ1322" s="589"/>
      <c r="AR1322" s="207"/>
      <c r="AS1322" s="207"/>
      <c r="AT1322" s="207"/>
      <c r="AU1322" s="207"/>
      <c r="AV1322" s="207"/>
      <c r="AW1322" s="207"/>
      <c r="AX1322" s="207"/>
      <c r="AY1322" s="207"/>
      <c r="AZ1322" s="207"/>
      <c r="BA1322" s="207"/>
      <c r="BB1322" s="207"/>
      <c r="BC1322" s="207"/>
      <c r="BD1322" s="207"/>
      <c r="BE1322" s="207"/>
      <c r="BF1322" s="207"/>
      <c r="BG1322" s="300"/>
      <c r="BH1322" s="300"/>
      <c r="BI1322" s="299"/>
      <c r="BJ1322" s="246"/>
      <c r="BK1322" s="255"/>
      <c r="BL1322" s="213"/>
      <c r="BM1322" s="213"/>
      <c r="BN1322" s="322"/>
      <c r="BO1322" s="321"/>
      <c r="BY1322" s="254"/>
      <c r="DN1322" s="284"/>
      <c r="DO1322" s="283"/>
      <c r="DP1322" s="278"/>
      <c r="DQ1322" s="282"/>
      <c r="DR1322" s="281"/>
      <c r="DS1322" s="280"/>
      <c r="DT1322" s="279"/>
      <c r="DU1322" s="278"/>
      <c r="DV1322" s="194"/>
    </row>
    <row r="1323" spans="1:126" ht="18.75">
      <c r="A1323" s="298" t="s">
        <v>3898</v>
      </c>
      <c r="B1323" s="226" t="s">
        <v>977</v>
      </c>
      <c r="C1323" s="226" t="s">
        <v>7640</v>
      </c>
      <c r="D1323" s="264" t="s">
        <v>978</v>
      </c>
      <c r="E1323" s="224" t="str">
        <f t="shared" si="102"/>
        <v>43696</v>
      </c>
      <c r="F1323" s="207" t="s">
        <v>224</v>
      </c>
      <c r="G1323" s="220" t="s">
        <v>979</v>
      </c>
      <c r="H1323" s="223" t="s">
        <v>7639</v>
      </c>
      <c r="I1323" s="306"/>
      <c r="J1323" s="225">
        <v>1</v>
      </c>
      <c r="K1323" s="302">
        <v>6000</v>
      </c>
      <c r="L1323" s="232">
        <f t="shared" si="103"/>
        <v>6600.0000000000009</v>
      </c>
      <c r="M1323" s="262" t="s">
        <v>1671</v>
      </c>
      <c r="N1323" s="229"/>
      <c r="O1323" s="290"/>
      <c r="P1323" s="245"/>
      <c r="Q1323" s="227"/>
      <c r="R1323" s="289"/>
      <c r="S1323" s="242"/>
      <c r="T1323" s="219"/>
      <c r="U1323" s="303" t="e">
        <f>VLOOKUP(T1323,'[1]段ボール 送料'!$H$16:$X$1013,16,FALSE)</f>
        <v>#N/A</v>
      </c>
      <c r="V1323" s="303" t="e">
        <f>VLOOKUP(T1323,'[1]段ボール 送料'!$H$16:$X$1013,13,FALSE)</f>
        <v>#N/A</v>
      </c>
      <c r="W1323" s="303" t="e">
        <f>VLOOKUP(T1323,'[1]段ボール 送料'!$H$16:$X$1013,14,FALSE)</f>
        <v>#N/A</v>
      </c>
      <c r="X1323" s="303" t="e">
        <f>VLOOKUP(T1323,'[1]段ボール 送料'!$H$16:$X$1013,15,FALSE)</f>
        <v>#N/A</v>
      </c>
      <c r="Y1323" s="219"/>
      <c r="Z1323" s="303"/>
      <c r="AA1323" s="303"/>
      <c r="AB1323" s="303"/>
      <c r="AC1323" s="303"/>
      <c r="AD1323" s="372"/>
      <c r="AE1323" s="372"/>
      <c r="AF1323" s="372"/>
      <c r="AG1323" s="372"/>
      <c r="AH1323" s="372"/>
      <c r="AI1323" s="228" t="s">
        <v>2700</v>
      </c>
      <c r="AJ1323" s="286" t="s">
        <v>2543</v>
      </c>
      <c r="AK1323" s="228" t="s">
        <v>2542</v>
      </c>
      <c r="AL1323" s="372"/>
      <c r="AM1323" s="372"/>
      <c r="AN1323" s="372"/>
      <c r="AO1323" s="372"/>
      <c r="AP1323" s="229"/>
      <c r="AQ1323" s="444">
        <v>1</v>
      </c>
      <c r="AR1323" s="207"/>
      <c r="AS1323" s="207"/>
      <c r="AT1323" s="207"/>
      <c r="AU1323" s="359">
        <f>S1323</f>
        <v>0</v>
      </c>
      <c r="AV1323" s="248" t="e">
        <f>VLOOKUP(T1323,'[1]段ボール 送料'!$H$16:$X$1013,11,FALSE)</f>
        <v>#N/A</v>
      </c>
      <c r="AW1323" s="248"/>
      <c r="AX1323" s="207"/>
      <c r="AY1323" s="247" t="e">
        <f>SUBTOTAL(9,AV1323:AX1323)</f>
        <v>#N/A</v>
      </c>
      <c r="AZ1323" s="247" t="e">
        <f t="shared" ref="AZ1323:BC1324" si="104">AR1323+AV1323</f>
        <v>#N/A</v>
      </c>
      <c r="BA1323" s="247">
        <f t="shared" si="104"/>
        <v>0</v>
      </c>
      <c r="BB1323" s="247">
        <f t="shared" si="104"/>
        <v>0</v>
      </c>
      <c r="BC1323" s="359" t="e">
        <f t="shared" si="104"/>
        <v>#N/A</v>
      </c>
      <c r="BD1323" s="207"/>
      <c r="BE1323" s="207"/>
      <c r="BF1323" s="207"/>
      <c r="BG1323" s="300"/>
      <c r="BH1323" s="300"/>
      <c r="BI1323" s="299"/>
      <c r="BJ1323" s="246"/>
      <c r="BK1323" s="255"/>
      <c r="BL1323" s="213"/>
      <c r="BM1323" s="213"/>
      <c r="BN1323" s="298"/>
      <c r="BO1323" s="297"/>
      <c r="BP1323" s="204" t="s">
        <v>1701</v>
      </c>
      <c r="BY1323" s="254"/>
      <c r="DN1323" s="284"/>
      <c r="DO1323" s="283"/>
      <c r="DP1323" s="278"/>
      <c r="DQ1323" s="282" t="s">
        <v>947</v>
      </c>
      <c r="DR1323" s="281"/>
      <c r="DS1323" s="280"/>
      <c r="DT1323" s="279"/>
      <c r="DU1323" s="278"/>
      <c r="DV1323" s="194"/>
    </row>
    <row r="1324" spans="1:126" ht="18.75">
      <c r="A1324" s="298" t="s">
        <v>3898</v>
      </c>
      <c r="B1324" s="226" t="s">
        <v>7638</v>
      </c>
      <c r="C1324" s="226" t="s">
        <v>7637</v>
      </c>
      <c r="D1324" s="264" t="s">
        <v>7636</v>
      </c>
      <c r="E1324" s="224" t="str">
        <f>MID(D1324,8,10)</f>
        <v>743702</v>
      </c>
      <c r="F1324" s="207" t="s">
        <v>224</v>
      </c>
      <c r="G1324" s="220" t="s">
        <v>7635</v>
      </c>
      <c r="H1324" s="223" t="s">
        <v>7634</v>
      </c>
      <c r="I1324" s="306"/>
      <c r="J1324" s="225">
        <v>1</v>
      </c>
      <c r="K1324" s="277">
        <v>12000</v>
      </c>
      <c r="L1324" s="232">
        <f t="shared" si="103"/>
        <v>13200.000000000002</v>
      </c>
      <c r="M1324" s="262" t="s">
        <v>1671</v>
      </c>
      <c r="N1324" s="290"/>
      <c r="O1324" s="290"/>
      <c r="P1324" s="245"/>
      <c r="Q1324" s="227"/>
      <c r="R1324" s="289">
        <v>140</v>
      </c>
      <c r="S1324" s="242">
        <v>140</v>
      </c>
      <c r="T1324" s="219"/>
      <c r="U1324" s="248" t="e">
        <f>VLOOKUP(T1324,'[1]段ボール 送料'!$H$16:$X$1013,16,FALSE)</f>
        <v>#N/A</v>
      </c>
      <c r="V1324" s="248" t="e">
        <f>VLOOKUP(T1324,'[1]段ボール 送料'!$H$16:$X$1013,13,FALSE)</f>
        <v>#N/A</v>
      </c>
      <c r="W1324" s="248" t="e">
        <f>VLOOKUP(T1324,'[1]段ボール 送料'!$H$16:$X$1013,14,FALSE)</f>
        <v>#N/A</v>
      </c>
      <c r="X1324" s="248" t="e">
        <f>VLOOKUP(T1324,'[1]段ボール 送料'!$H$16:$X$1013,15,FALSE)</f>
        <v>#N/A</v>
      </c>
      <c r="Y1324" s="219"/>
      <c r="Z1324" s="248"/>
      <c r="AA1324" s="248"/>
      <c r="AB1324" s="248"/>
      <c r="AC1324" s="248"/>
      <c r="AD1324" s="319"/>
      <c r="AE1324" s="319"/>
      <c r="AF1324" s="319"/>
      <c r="AG1324" s="319"/>
      <c r="AH1324" s="319"/>
      <c r="AI1324" s="228" t="s">
        <v>2700</v>
      </c>
      <c r="AJ1324" s="286" t="s">
        <v>2543</v>
      </c>
      <c r="AK1324" s="228" t="s">
        <v>2542</v>
      </c>
      <c r="AL1324" s="319"/>
      <c r="AM1324" s="319"/>
      <c r="AN1324" s="319"/>
      <c r="AO1324" s="319"/>
      <c r="AP1324" s="229"/>
      <c r="AQ1324" s="444">
        <v>1</v>
      </c>
      <c r="AR1324" s="207"/>
      <c r="AS1324" s="207"/>
      <c r="AT1324" s="207"/>
      <c r="AU1324" s="359">
        <f>S1324</f>
        <v>140</v>
      </c>
      <c r="AV1324" s="248" t="e">
        <f>VLOOKUP(T1324,'[1]段ボール 送料'!$H$16:$X$1013,11,FALSE)</f>
        <v>#N/A</v>
      </c>
      <c r="AW1324" s="248"/>
      <c r="AX1324" s="207"/>
      <c r="AY1324" s="247" t="e">
        <f>SUBTOTAL(9,AV1324:AX1324)</f>
        <v>#N/A</v>
      </c>
      <c r="AZ1324" s="247" t="e">
        <f t="shared" si="104"/>
        <v>#N/A</v>
      </c>
      <c r="BA1324" s="247">
        <f t="shared" si="104"/>
        <v>0</v>
      </c>
      <c r="BB1324" s="247">
        <f t="shared" si="104"/>
        <v>0</v>
      </c>
      <c r="BC1324" s="359" t="e">
        <f t="shared" si="104"/>
        <v>#N/A</v>
      </c>
      <c r="BD1324" s="207"/>
      <c r="BE1324" s="207"/>
      <c r="BF1324" s="207"/>
      <c r="BG1324" s="228"/>
      <c r="BH1324" s="228"/>
      <c r="BI1324" s="228"/>
      <c r="BJ1324" s="246"/>
      <c r="BK1324" s="255"/>
      <c r="BL1324" s="228" t="s">
        <v>1703</v>
      </c>
      <c r="BM1324" s="228" t="s">
        <v>1703</v>
      </c>
      <c r="BN1324" s="298"/>
      <c r="BO1324" s="297"/>
      <c r="BQ1324" s="205" t="s">
        <v>1701</v>
      </c>
      <c r="BY1324" s="254"/>
      <c r="DN1324" s="284"/>
      <c r="DO1324" s="283"/>
      <c r="DP1324" s="278"/>
      <c r="DQ1324" s="282"/>
      <c r="DR1324" s="281"/>
      <c r="DS1324" s="280"/>
      <c r="DT1324" s="279"/>
      <c r="DU1324" s="278"/>
      <c r="DV1324" s="194"/>
    </row>
    <row r="1325" spans="1:126" ht="18.75">
      <c r="A1325" s="405" t="s">
        <v>4117</v>
      </c>
      <c r="B1325" s="226" t="s">
        <v>7632</v>
      </c>
      <c r="C1325" s="226" t="s">
        <v>7631</v>
      </c>
      <c r="D1325" s="225" t="s">
        <v>7630</v>
      </c>
      <c r="E1325" s="224" t="str">
        <f t="shared" ref="E1325:E1330" si="105">MID(D1325,9,10)</f>
        <v>743719</v>
      </c>
      <c r="F1325" s="322" t="s">
        <v>7633</v>
      </c>
      <c r="G1325" s="220" t="s">
        <v>7629</v>
      </c>
      <c r="H1325" s="223" t="s">
        <v>7628</v>
      </c>
      <c r="I1325" s="223"/>
      <c r="J1325" s="225">
        <v>1</v>
      </c>
      <c r="K1325" s="329">
        <v>5000</v>
      </c>
      <c r="L1325" s="232">
        <f t="shared" si="103"/>
        <v>5500</v>
      </c>
      <c r="M1325" s="351" t="s">
        <v>1434</v>
      </c>
      <c r="N1325" s="229"/>
      <c r="O1325" s="229"/>
      <c r="P1325" s="245"/>
      <c r="Q1325" s="312"/>
      <c r="R1325" s="382"/>
      <c r="S1325" s="242"/>
      <c r="T1325" s="219"/>
      <c r="U1325" s="303"/>
      <c r="V1325" s="303"/>
      <c r="W1325" s="303"/>
      <c r="X1325" s="303"/>
      <c r="Y1325" s="219"/>
      <c r="Z1325" s="303"/>
      <c r="AA1325" s="303"/>
      <c r="AB1325" s="303"/>
      <c r="AC1325" s="303"/>
      <c r="AD1325" s="325"/>
      <c r="AE1325" s="325"/>
      <c r="AF1325" s="325"/>
      <c r="AG1325" s="325"/>
      <c r="AH1325" s="325"/>
      <c r="AJ1325" s="286"/>
      <c r="AK1325" s="213"/>
      <c r="AL1325" s="325"/>
      <c r="AM1325" s="325"/>
      <c r="AN1325" s="325"/>
      <c r="AO1325" s="325"/>
      <c r="AP1325" s="229"/>
      <c r="AQ1325" s="589"/>
      <c r="AR1325" s="207"/>
      <c r="AS1325" s="207"/>
      <c r="AT1325" s="207"/>
      <c r="AU1325" s="207"/>
      <c r="AV1325" s="207"/>
      <c r="AW1325" s="207"/>
      <c r="AX1325" s="207"/>
      <c r="AY1325" s="207"/>
      <c r="AZ1325" s="207"/>
      <c r="BA1325" s="207"/>
      <c r="BB1325" s="207"/>
      <c r="BC1325" s="207"/>
      <c r="BD1325" s="207"/>
      <c r="BE1325" s="207"/>
      <c r="BF1325" s="207"/>
      <c r="BG1325" s="300"/>
      <c r="BH1325" s="300"/>
      <c r="BI1325" s="299"/>
      <c r="BJ1325" s="246"/>
      <c r="BK1325" s="255" t="s">
        <v>7627</v>
      </c>
      <c r="BL1325" s="213"/>
      <c r="BM1325" s="213"/>
      <c r="BN1325" s="405"/>
      <c r="BO1325" s="200"/>
      <c r="BY1325" s="254"/>
      <c r="DN1325" s="284"/>
      <c r="DO1325" s="283"/>
      <c r="DP1325" s="278"/>
      <c r="DQ1325" s="282"/>
      <c r="DR1325" s="281"/>
      <c r="DS1325" s="280"/>
      <c r="DT1325" s="279"/>
      <c r="DU1325" s="278"/>
      <c r="DV1325" s="194"/>
    </row>
    <row r="1326" spans="1:126" ht="18.75">
      <c r="A1326" s="405" t="s">
        <v>4117</v>
      </c>
      <c r="B1326" s="226" t="s">
        <v>7626</v>
      </c>
      <c r="C1326" s="226" t="s">
        <v>7625</v>
      </c>
      <c r="D1326" s="225" t="s">
        <v>7624</v>
      </c>
      <c r="E1326" s="224" t="str">
        <f t="shared" si="105"/>
        <v>744686</v>
      </c>
      <c r="F1326" s="322" t="s">
        <v>7605</v>
      </c>
      <c r="G1326" s="220" t="s">
        <v>7623</v>
      </c>
      <c r="H1326" s="223" t="s">
        <v>7622</v>
      </c>
      <c r="I1326" s="223"/>
      <c r="J1326" s="225">
        <v>1</v>
      </c>
      <c r="K1326" s="329">
        <v>1000</v>
      </c>
      <c r="L1326" s="232">
        <f t="shared" si="103"/>
        <v>1100</v>
      </c>
      <c r="M1326" s="351" t="s">
        <v>1434</v>
      </c>
      <c r="N1326" s="229"/>
      <c r="O1326" s="229"/>
      <c r="P1326" s="245"/>
      <c r="Q1326" s="312"/>
      <c r="R1326" s="382"/>
      <c r="S1326" s="242"/>
      <c r="T1326" s="219"/>
      <c r="U1326" s="303"/>
      <c r="V1326" s="303"/>
      <c r="W1326" s="303"/>
      <c r="X1326" s="303"/>
      <c r="Y1326" s="219"/>
      <c r="Z1326" s="303"/>
      <c r="AA1326" s="303"/>
      <c r="AB1326" s="303"/>
      <c r="AC1326" s="303"/>
      <c r="AD1326" s="325"/>
      <c r="AE1326" s="325"/>
      <c r="AF1326" s="325"/>
      <c r="AG1326" s="325"/>
      <c r="AH1326" s="325"/>
      <c r="AJ1326" s="286"/>
      <c r="AK1326" s="213"/>
      <c r="AL1326" s="325"/>
      <c r="AM1326" s="325"/>
      <c r="AN1326" s="325"/>
      <c r="AO1326" s="325"/>
      <c r="AP1326" s="229"/>
      <c r="AQ1326" s="589"/>
      <c r="AR1326" s="207"/>
      <c r="AS1326" s="207"/>
      <c r="AT1326" s="207"/>
      <c r="AU1326" s="207"/>
      <c r="AV1326" s="207"/>
      <c r="AW1326" s="207"/>
      <c r="AX1326" s="207"/>
      <c r="AY1326" s="207"/>
      <c r="AZ1326" s="207"/>
      <c r="BA1326" s="207"/>
      <c r="BB1326" s="207"/>
      <c r="BC1326" s="207"/>
      <c r="BD1326" s="207"/>
      <c r="BE1326" s="207"/>
      <c r="BF1326" s="207"/>
      <c r="BG1326" s="300"/>
      <c r="BH1326" s="300"/>
      <c r="BI1326" s="299"/>
      <c r="BJ1326" s="246"/>
      <c r="BK1326" s="255"/>
      <c r="BL1326" s="213"/>
      <c r="BM1326" s="213"/>
      <c r="BN1326" s="405"/>
      <c r="BO1326" s="200"/>
      <c r="BY1326" s="254"/>
      <c r="DN1326" s="284"/>
      <c r="DO1326" s="283"/>
      <c r="DP1326" s="278"/>
      <c r="DQ1326" s="282"/>
      <c r="DR1326" s="281"/>
      <c r="DS1326" s="280"/>
      <c r="DT1326" s="279"/>
      <c r="DU1326" s="278"/>
      <c r="DV1326" s="194"/>
    </row>
    <row r="1327" spans="1:126" ht="18.75">
      <c r="A1327" s="405" t="s">
        <v>4117</v>
      </c>
      <c r="B1327" s="226" t="s">
        <v>7621</v>
      </c>
      <c r="C1327" s="226" t="s">
        <v>7620</v>
      </c>
      <c r="D1327" s="225" t="s">
        <v>7619</v>
      </c>
      <c r="E1327" s="224" t="str">
        <f t="shared" si="105"/>
        <v>744693</v>
      </c>
      <c r="F1327" s="322" t="s">
        <v>7605</v>
      </c>
      <c r="G1327" s="220" t="s">
        <v>7618</v>
      </c>
      <c r="H1327" s="223" t="s">
        <v>7617</v>
      </c>
      <c r="I1327" s="223"/>
      <c r="J1327" s="225">
        <v>1</v>
      </c>
      <c r="K1327" s="329">
        <v>1500</v>
      </c>
      <c r="L1327" s="232">
        <f t="shared" si="103"/>
        <v>1650.0000000000002</v>
      </c>
      <c r="M1327" s="351" t="s">
        <v>1434</v>
      </c>
      <c r="N1327" s="229"/>
      <c r="O1327" s="229"/>
      <c r="P1327" s="245"/>
      <c r="Q1327" s="312"/>
      <c r="R1327" s="382"/>
      <c r="S1327" s="242"/>
      <c r="T1327" s="618" t="s">
        <v>7616</v>
      </c>
      <c r="U1327" s="303"/>
      <c r="V1327" s="303"/>
      <c r="W1327" s="303"/>
      <c r="X1327" s="303"/>
      <c r="Y1327" s="618"/>
      <c r="Z1327" s="303"/>
      <c r="AA1327" s="303"/>
      <c r="AB1327" s="303"/>
      <c r="AC1327" s="303"/>
      <c r="AD1327" s="325"/>
      <c r="AE1327" s="325"/>
      <c r="AF1327" s="325"/>
      <c r="AG1327" s="325"/>
      <c r="AH1327" s="325"/>
      <c r="AJ1327" s="286"/>
      <c r="AK1327" s="213"/>
      <c r="AL1327" s="325"/>
      <c r="AM1327" s="325"/>
      <c r="AN1327" s="325"/>
      <c r="AO1327" s="325"/>
      <c r="AP1327" s="229"/>
      <c r="AQ1327" s="589"/>
      <c r="AR1327" s="207"/>
      <c r="AS1327" s="207"/>
      <c r="AT1327" s="207"/>
      <c r="AU1327" s="207"/>
      <c r="AV1327" s="207"/>
      <c r="AW1327" s="207"/>
      <c r="AX1327" s="207"/>
      <c r="AY1327" s="207"/>
      <c r="AZ1327" s="207"/>
      <c r="BA1327" s="207"/>
      <c r="BB1327" s="207"/>
      <c r="BC1327" s="207"/>
      <c r="BD1327" s="207"/>
      <c r="BE1327" s="207"/>
      <c r="BF1327" s="207"/>
      <c r="BG1327" s="300"/>
      <c r="BH1327" s="300"/>
      <c r="BI1327" s="299"/>
      <c r="BJ1327" s="246"/>
      <c r="BK1327" s="255"/>
      <c r="BL1327" s="213"/>
      <c r="BM1327" s="213"/>
      <c r="BN1327" s="405"/>
      <c r="BO1327" s="200"/>
      <c r="BY1327" s="254"/>
      <c r="DN1327" s="284"/>
      <c r="DO1327" s="283"/>
      <c r="DP1327" s="278"/>
      <c r="DQ1327" s="282"/>
      <c r="DR1327" s="281"/>
      <c r="DS1327" s="280"/>
      <c r="DT1327" s="279"/>
      <c r="DU1327" s="278"/>
      <c r="DV1327" s="194"/>
    </row>
    <row r="1328" spans="1:126" ht="18.75">
      <c r="A1328" s="405" t="s">
        <v>4117</v>
      </c>
      <c r="B1328" s="226" t="s">
        <v>7615</v>
      </c>
      <c r="C1328" s="226" t="s">
        <v>7614</v>
      </c>
      <c r="D1328" s="225" t="s">
        <v>7613</v>
      </c>
      <c r="E1328" s="224" t="str">
        <f t="shared" si="105"/>
        <v>744716</v>
      </c>
      <c r="F1328" s="322" t="s">
        <v>7605</v>
      </c>
      <c r="G1328" s="220" t="s">
        <v>7612</v>
      </c>
      <c r="H1328" s="223" t="s">
        <v>7611</v>
      </c>
      <c r="I1328" s="223"/>
      <c r="J1328" s="225">
        <v>1</v>
      </c>
      <c r="K1328" s="329">
        <v>2500</v>
      </c>
      <c r="L1328" s="232">
        <f t="shared" si="103"/>
        <v>2750</v>
      </c>
      <c r="M1328" s="351" t="s">
        <v>1434</v>
      </c>
      <c r="N1328" s="229"/>
      <c r="O1328" s="229"/>
      <c r="P1328" s="245"/>
      <c r="Q1328" s="312"/>
      <c r="R1328" s="382"/>
      <c r="S1328" s="242"/>
      <c r="T1328" s="219"/>
      <c r="U1328" s="303"/>
      <c r="V1328" s="303"/>
      <c r="W1328" s="303"/>
      <c r="X1328" s="303"/>
      <c r="Y1328" s="219"/>
      <c r="Z1328" s="303"/>
      <c r="AA1328" s="303"/>
      <c r="AB1328" s="303"/>
      <c r="AC1328" s="303"/>
      <c r="AD1328" s="325"/>
      <c r="AE1328" s="325"/>
      <c r="AF1328" s="325"/>
      <c r="AG1328" s="325"/>
      <c r="AH1328" s="325"/>
      <c r="AJ1328" s="286"/>
      <c r="AK1328" s="213"/>
      <c r="AL1328" s="325"/>
      <c r="AM1328" s="325"/>
      <c r="AN1328" s="325"/>
      <c r="AO1328" s="325"/>
      <c r="AP1328" s="229"/>
      <c r="AQ1328" s="589"/>
      <c r="AR1328" s="207"/>
      <c r="AS1328" s="207"/>
      <c r="AT1328" s="207"/>
      <c r="AU1328" s="207"/>
      <c r="AV1328" s="207"/>
      <c r="AW1328" s="207"/>
      <c r="AX1328" s="207"/>
      <c r="AY1328" s="207"/>
      <c r="AZ1328" s="207"/>
      <c r="BA1328" s="207"/>
      <c r="BB1328" s="207"/>
      <c r="BC1328" s="207"/>
      <c r="BD1328" s="207"/>
      <c r="BE1328" s="207"/>
      <c r="BF1328" s="207"/>
      <c r="BG1328" s="300"/>
      <c r="BH1328" s="300"/>
      <c r="BI1328" s="299"/>
      <c r="BJ1328" s="246"/>
      <c r="BK1328" s="255"/>
      <c r="BL1328" s="213"/>
      <c r="BM1328" s="213"/>
      <c r="BN1328" s="405"/>
      <c r="BO1328" s="200"/>
      <c r="BY1328" s="254"/>
      <c r="DN1328" s="284"/>
      <c r="DO1328" s="283"/>
      <c r="DP1328" s="278"/>
      <c r="DQ1328" s="282"/>
      <c r="DR1328" s="281"/>
      <c r="DS1328" s="280"/>
      <c r="DT1328" s="279"/>
      <c r="DU1328" s="278"/>
      <c r="DV1328" s="194"/>
    </row>
    <row r="1329" spans="1:126" ht="18.75">
      <c r="A1329" s="405" t="s">
        <v>4117</v>
      </c>
      <c r="B1329" s="226" t="s">
        <v>7610</v>
      </c>
      <c r="C1329" s="226" t="s">
        <v>7609</v>
      </c>
      <c r="D1329" s="225" t="s">
        <v>7608</v>
      </c>
      <c r="E1329" s="224" t="str">
        <f t="shared" si="105"/>
        <v>744709</v>
      </c>
      <c r="F1329" s="322" t="s">
        <v>7605</v>
      </c>
      <c r="G1329" s="220" t="s">
        <v>7607</v>
      </c>
      <c r="H1329" s="223" t="s">
        <v>7606</v>
      </c>
      <c r="I1329" s="223"/>
      <c r="J1329" s="225">
        <v>1</v>
      </c>
      <c r="K1329" s="329">
        <v>3500</v>
      </c>
      <c r="L1329" s="232">
        <f t="shared" si="103"/>
        <v>3850.0000000000005</v>
      </c>
      <c r="M1329" s="351" t="s">
        <v>1434</v>
      </c>
      <c r="N1329" s="229"/>
      <c r="O1329" s="229"/>
      <c r="P1329" s="245"/>
      <c r="Q1329" s="312"/>
      <c r="R1329" s="382"/>
      <c r="S1329" s="242"/>
      <c r="T1329" s="219"/>
      <c r="U1329" s="303"/>
      <c r="V1329" s="303"/>
      <c r="W1329" s="303"/>
      <c r="X1329" s="303"/>
      <c r="Y1329" s="219"/>
      <c r="Z1329" s="303"/>
      <c r="AA1329" s="303"/>
      <c r="AB1329" s="303"/>
      <c r="AC1329" s="303"/>
      <c r="AD1329" s="325"/>
      <c r="AE1329" s="325"/>
      <c r="AF1329" s="325"/>
      <c r="AG1329" s="325"/>
      <c r="AH1329" s="325"/>
      <c r="AJ1329" s="286"/>
      <c r="AK1329" s="213"/>
      <c r="AL1329" s="325"/>
      <c r="AM1329" s="325"/>
      <c r="AN1329" s="325"/>
      <c r="AO1329" s="325"/>
      <c r="AP1329" s="229"/>
      <c r="AQ1329" s="589"/>
      <c r="AR1329" s="207"/>
      <c r="AS1329" s="207"/>
      <c r="AT1329" s="207"/>
      <c r="AU1329" s="207"/>
      <c r="AV1329" s="207"/>
      <c r="AW1329" s="207"/>
      <c r="AX1329" s="207"/>
      <c r="AY1329" s="207"/>
      <c r="AZ1329" s="207"/>
      <c r="BA1329" s="207"/>
      <c r="BB1329" s="207"/>
      <c r="BC1329" s="207"/>
      <c r="BD1329" s="207"/>
      <c r="BE1329" s="207"/>
      <c r="BF1329" s="207"/>
      <c r="BG1329" s="300"/>
      <c r="BH1329" s="300"/>
      <c r="BI1329" s="299"/>
      <c r="BJ1329" s="246"/>
      <c r="BK1329" s="255"/>
      <c r="BL1329" s="213"/>
      <c r="BM1329" s="213"/>
      <c r="BN1329" s="405"/>
      <c r="BO1329" s="200"/>
      <c r="BY1329" s="254"/>
      <c r="DN1329" s="284"/>
      <c r="DO1329" s="283"/>
      <c r="DP1329" s="278"/>
      <c r="DQ1329" s="282"/>
      <c r="DR1329" s="281"/>
      <c r="DS1329" s="280"/>
      <c r="DT1329" s="279"/>
      <c r="DU1329" s="278"/>
      <c r="DV1329" s="194"/>
    </row>
    <row r="1330" spans="1:126" ht="18.75">
      <c r="A1330" s="405" t="s">
        <v>4117</v>
      </c>
      <c r="B1330" s="226" t="s">
        <v>7604</v>
      </c>
      <c r="C1330" s="226" t="s">
        <v>7603</v>
      </c>
      <c r="D1330" s="225" t="s">
        <v>7602</v>
      </c>
      <c r="E1330" s="224" t="str">
        <f t="shared" si="105"/>
        <v>744723</v>
      </c>
      <c r="F1330" s="322" t="s">
        <v>7605</v>
      </c>
      <c r="G1330" s="220" t="s">
        <v>7601</v>
      </c>
      <c r="H1330" s="223" t="s">
        <v>7600</v>
      </c>
      <c r="I1330" s="223"/>
      <c r="J1330" s="225">
        <v>1</v>
      </c>
      <c r="K1330" s="329">
        <v>4500</v>
      </c>
      <c r="L1330" s="232">
        <f t="shared" si="103"/>
        <v>4950</v>
      </c>
      <c r="M1330" s="351" t="s">
        <v>1434</v>
      </c>
      <c r="N1330" s="229"/>
      <c r="O1330" s="229"/>
      <c r="P1330" s="245"/>
      <c r="Q1330" s="312"/>
      <c r="R1330" s="382"/>
      <c r="S1330" s="242"/>
      <c r="T1330" s="219"/>
      <c r="U1330" s="303"/>
      <c r="V1330" s="303"/>
      <c r="W1330" s="303"/>
      <c r="X1330" s="303"/>
      <c r="Y1330" s="219"/>
      <c r="Z1330" s="303"/>
      <c r="AA1330" s="303"/>
      <c r="AB1330" s="303"/>
      <c r="AC1330" s="303"/>
      <c r="AD1330" s="325"/>
      <c r="AE1330" s="325"/>
      <c r="AF1330" s="325"/>
      <c r="AG1330" s="325"/>
      <c r="AH1330" s="325"/>
      <c r="AJ1330" s="286"/>
      <c r="AK1330" s="213"/>
      <c r="AL1330" s="325"/>
      <c r="AM1330" s="325"/>
      <c r="AN1330" s="325"/>
      <c r="AO1330" s="325"/>
      <c r="AP1330" s="229"/>
      <c r="AQ1330" s="589"/>
      <c r="AR1330" s="207"/>
      <c r="AS1330" s="207"/>
      <c r="AT1330" s="207"/>
      <c r="AU1330" s="207"/>
      <c r="AV1330" s="207"/>
      <c r="AW1330" s="207"/>
      <c r="AX1330" s="207"/>
      <c r="AY1330" s="207"/>
      <c r="AZ1330" s="207"/>
      <c r="BA1330" s="207"/>
      <c r="BB1330" s="207"/>
      <c r="BC1330" s="207"/>
      <c r="BD1330" s="207"/>
      <c r="BE1330" s="207"/>
      <c r="BF1330" s="207"/>
      <c r="BG1330" s="300"/>
      <c r="BH1330" s="300"/>
      <c r="BI1330" s="299"/>
      <c r="BJ1330" s="246"/>
      <c r="BK1330" s="255"/>
      <c r="BL1330" s="213"/>
      <c r="BM1330" s="213"/>
      <c r="BN1330" s="405"/>
      <c r="BO1330" s="200"/>
      <c r="BY1330" s="254"/>
      <c r="DN1330" s="284"/>
      <c r="DO1330" s="283"/>
      <c r="DP1330" s="278"/>
      <c r="DQ1330" s="282"/>
      <c r="DR1330" s="281"/>
      <c r="DS1330" s="280"/>
      <c r="DT1330" s="279"/>
      <c r="DU1330" s="278"/>
      <c r="DV1330" s="194"/>
    </row>
    <row r="1331" spans="1:126" ht="18.75">
      <c r="A1331" s="207" t="s">
        <v>3426</v>
      </c>
      <c r="B1331" s="226" t="s">
        <v>124</v>
      </c>
      <c r="C1331" s="226" t="s">
        <v>7599</v>
      </c>
      <c r="D1331" s="264" t="s">
        <v>125</v>
      </c>
      <c r="E1331" s="224" t="str">
        <f>MID(D1331,8,10)</f>
        <v>743757</v>
      </c>
      <c r="F1331" s="207" t="s">
        <v>123</v>
      </c>
      <c r="G1331" s="220" t="s">
        <v>126</v>
      </c>
      <c r="H1331" s="223" t="s">
        <v>7595</v>
      </c>
      <c r="I1331" s="306" t="s">
        <v>7441</v>
      </c>
      <c r="J1331" s="225">
        <v>1</v>
      </c>
      <c r="K1331" s="277">
        <v>22000</v>
      </c>
      <c r="L1331" s="232">
        <f t="shared" si="103"/>
        <v>24200.000000000004</v>
      </c>
      <c r="M1331" s="288" t="s">
        <v>1671</v>
      </c>
      <c r="N1331" s="290"/>
      <c r="O1331" s="290"/>
      <c r="P1331" s="251">
        <v>45444</v>
      </c>
      <c r="Q1331" s="244">
        <v>21000</v>
      </c>
      <c r="R1331" s="537">
        <v>3200</v>
      </c>
      <c r="S1331" s="242">
        <v>3200</v>
      </c>
      <c r="T1331" s="219"/>
      <c r="U1331" s="248" t="e">
        <f>VLOOKUP(T1331,'[1]段ボール 送料'!$H$16:$X$1013,16,FALSE)</f>
        <v>#N/A</v>
      </c>
      <c r="V1331" s="248" t="e">
        <f>VLOOKUP(T1331,'[1]段ボール 送料'!$H$16:$X$1013,13,FALSE)</f>
        <v>#N/A</v>
      </c>
      <c r="W1331" s="248" t="e">
        <f>VLOOKUP(T1331,'[1]段ボール 送料'!$H$16:$X$1013,14,FALSE)</f>
        <v>#N/A</v>
      </c>
      <c r="X1331" s="248" t="e">
        <f>VLOOKUP(T1331,'[1]段ボール 送料'!$H$16:$X$1013,15,FALSE)</f>
        <v>#N/A</v>
      </c>
      <c r="Y1331" s="219"/>
      <c r="Z1331" s="248"/>
      <c r="AA1331" s="248"/>
      <c r="AB1331" s="248"/>
      <c r="AC1331" s="248"/>
      <c r="AD1331" s="372"/>
      <c r="AE1331" s="372"/>
      <c r="AF1331" s="372"/>
      <c r="AG1331" s="372"/>
      <c r="AH1331" s="372"/>
      <c r="AI1331" s="228" t="s">
        <v>2717</v>
      </c>
      <c r="AJ1331" s="286" t="s">
        <v>2543</v>
      </c>
      <c r="AK1331" s="228" t="s">
        <v>2742</v>
      </c>
      <c r="AL1331" s="372"/>
      <c r="AM1331" s="372"/>
      <c r="AN1331" s="372"/>
      <c r="AO1331" s="372"/>
      <c r="AP1331" s="229"/>
      <c r="AQ1331" s="444">
        <v>1</v>
      </c>
      <c r="AR1331" s="207"/>
      <c r="AS1331" s="207"/>
      <c r="AT1331" s="207"/>
      <c r="AU1331" s="359">
        <f>S1331</f>
        <v>3200</v>
      </c>
      <c r="AV1331" s="248" t="e">
        <f>VLOOKUP(T1331,'[1]段ボール 送料'!$H$16:$X$1013,11,FALSE)</f>
        <v>#N/A</v>
      </c>
      <c r="AW1331" s="248"/>
      <c r="AX1331" s="207"/>
      <c r="AY1331" s="247" t="e">
        <f>SUBTOTAL(9,AV1331:AX1331)</f>
        <v>#N/A</v>
      </c>
      <c r="AZ1331" s="247" t="e">
        <f t="shared" ref="AZ1331:BC1333" si="106">AR1331+AV1331</f>
        <v>#N/A</v>
      </c>
      <c r="BA1331" s="247">
        <f t="shared" si="106"/>
        <v>0</v>
      </c>
      <c r="BB1331" s="247">
        <f t="shared" si="106"/>
        <v>0</v>
      </c>
      <c r="BC1331" s="359" t="e">
        <f t="shared" si="106"/>
        <v>#N/A</v>
      </c>
      <c r="BD1331" s="207"/>
      <c r="BE1331" s="207"/>
      <c r="BF1331" s="207"/>
      <c r="BG1331" s="228"/>
      <c r="BH1331" s="228" t="s">
        <v>1703</v>
      </c>
      <c r="BI1331" s="228"/>
      <c r="BJ1331" s="246"/>
      <c r="BK1331" s="255"/>
      <c r="BL1331" s="228" t="s">
        <v>1703</v>
      </c>
      <c r="BM1331" s="228" t="s">
        <v>1703</v>
      </c>
      <c r="BY1331" s="254"/>
      <c r="DN1331" s="284">
        <v>22000</v>
      </c>
      <c r="DO1331" s="283">
        <f>DN1331*110%</f>
        <v>24200.000000000004</v>
      </c>
      <c r="DP1331" s="349">
        <v>45444</v>
      </c>
      <c r="DQ1331" s="282"/>
      <c r="DR1331" s="281"/>
      <c r="DS1331" s="280"/>
      <c r="DT1331" s="279"/>
      <c r="DU1331" s="348"/>
      <c r="DV1331" s="194"/>
    </row>
    <row r="1332" spans="1:126" ht="18.75">
      <c r="A1332" s="207" t="s">
        <v>3426</v>
      </c>
      <c r="B1332" s="226" t="s">
        <v>128</v>
      </c>
      <c r="C1332" s="226" t="s">
        <v>7598</v>
      </c>
      <c r="D1332" s="264" t="s">
        <v>129</v>
      </c>
      <c r="E1332" s="224" t="str">
        <f>MID(D1332,8,10)</f>
        <v>743733</v>
      </c>
      <c r="F1332" s="207" t="s">
        <v>123</v>
      </c>
      <c r="G1332" s="220" t="s">
        <v>130</v>
      </c>
      <c r="H1332" s="223" t="s">
        <v>7595</v>
      </c>
      <c r="I1332" s="306" t="s">
        <v>7437</v>
      </c>
      <c r="J1332" s="225">
        <v>1</v>
      </c>
      <c r="K1332" s="277">
        <v>22000</v>
      </c>
      <c r="L1332" s="232">
        <f t="shared" si="103"/>
        <v>24200.000000000004</v>
      </c>
      <c r="M1332" s="288" t="s">
        <v>1671</v>
      </c>
      <c r="N1332" s="290"/>
      <c r="O1332" s="290"/>
      <c r="P1332" s="251">
        <v>45444</v>
      </c>
      <c r="Q1332" s="244">
        <v>21000</v>
      </c>
      <c r="R1332" s="537">
        <v>3800</v>
      </c>
      <c r="S1332" s="242">
        <v>3800</v>
      </c>
      <c r="T1332" s="219"/>
      <c r="U1332" s="248" t="e">
        <f>VLOOKUP(T1332,'[1]段ボール 送料'!$H$16:$X$1013,16,FALSE)</f>
        <v>#N/A</v>
      </c>
      <c r="V1332" s="248" t="e">
        <f>VLOOKUP(T1332,'[1]段ボール 送料'!$H$16:$X$1013,13,FALSE)</f>
        <v>#N/A</v>
      </c>
      <c r="W1332" s="248" t="e">
        <f>VLOOKUP(T1332,'[1]段ボール 送料'!$H$16:$X$1013,14,FALSE)</f>
        <v>#N/A</v>
      </c>
      <c r="X1332" s="248" t="e">
        <f>VLOOKUP(T1332,'[1]段ボール 送料'!$H$16:$X$1013,15,FALSE)</f>
        <v>#N/A</v>
      </c>
      <c r="Y1332" s="219"/>
      <c r="Z1332" s="248"/>
      <c r="AA1332" s="248"/>
      <c r="AB1332" s="248"/>
      <c r="AC1332" s="248"/>
      <c r="AD1332" s="372"/>
      <c r="AE1332" s="372"/>
      <c r="AF1332" s="372"/>
      <c r="AG1332" s="372"/>
      <c r="AH1332" s="372"/>
      <c r="AI1332" s="228" t="s">
        <v>2717</v>
      </c>
      <c r="AJ1332" s="286" t="s">
        <v>2543</v>
      </c>
      <c r="AK1332" s="228" t="s">
        <v>2742</v>
      </c>
      <c r="AL1332" s="372"/>
      <c r="AM1332" s="372"/>
      <c r="AN1332" s="372"/>
      <c r="AO1332" s="372"/>
      <c r="AP1332" s="229"/>
      <c r="AQ1332" s="444">
        <v>1</v>
      </c>
      <c r="AR1332" s="207"/>
      <c r="AS1332" s="207"/>
      <c r="AT1332" s="207"/>
      <c r="AU1332" s="359">
        <f>S1332</f>
        <v>3800</v>
      </c>
      <c r="AV1332" s="248" t="e">
        <f>VLOOKUP(T1332,'[1]段ボール 送料'!$H$16:$X$1013,11,FALSE)</f>
        <v>#N/A</v>
      </c>
      <c r="AW1332" s="248"/>
      <c r="AX1332" s="207"/>
      <c r="AY1332" s="247" t="e">
        <f>SUBTOTAL(9,AV1332:AX1332)</f>
        <v>#N/A</v>
      </c>
      <c r="AZ1332" s="247" t="e">
        <f t="shared" si="106"/>
        <v>#N/A</v>
      </c>
      <c r="BA1332" s="247">
        <f t="shared" si="106"/>
        <v>0</v>
      </c>
      <c r="BB1332" s="247">
        <f t="shared" si="106"/>
        <v>0</v>
      </c>
      <c r="BC1332" s="359" t="e">
        <f t="shared" si="106"/>
        <v>#N/A</v>
      </c>
      <c r="BD1332" s="207"/>
      <c r="BE1332" s="207"/>
      <c r="BF1332" s="207"/>
      <c r="BG1332" s="228"/>
      <c r="BH1332" s="228" t="s">
        <v>1703</v>
      </c>
      <c r="BI1332" s="228"/>
      <c r="BJ1332" s="246"/>
      <c r="BK1332" s="255"/>
      <c r="BL1332" s="228" t="s">
        <v>1703</v>
      </c>
      <c r="BM1332" s="228" t="s">
        <v>1703</v>
      </c>
      <c r="BQ1332" s="205" t="s">
        <v>1701</v>
      </c>
      <c r="BY1332" s="254"/>
      <c r="DN1332" s="284">
        <v>22000</v>
      </c>
      <c r="DO1332" s="283">
        <f>DN1332*110%</f>
        <v>24200.000000000004</v>
      </c>
      <c r="DP1332" s="349">
        <v>45444</v>
      </c>
      <c r="DQ1332" s="282"/>
      <c r="DR1332" s="281"/>
      <c r="DS1332" s="280"/>
      <c r="DT1332" s="279"/>
      <c r="DU1332" s="348"/>
      <c r="DV1332" s="194"/>
    </row>
    <row r="1333" spans="1:126" ht="18.75">
      <c r="A1333" s="207" t="s">
        <v>3426</v>
      </c>
      <c r="B1333" s="226" t="s">
        <v>132</v>
      </c>
      <c r="C1333" s="226" t="s">
        <v>7597</v>
      </c>
      <c r="D1333" s="264" t="s">
        <v>7596</v>
      </c>
      <c r="E1333" s="224" t="str">
        <f>MID(D1333,8,10)</f>
        <v>743740</v>
      </c>
      <c r="F1333" s="207" t="s">
        <v>123</v>
      </c>
      <c r="G1333" s="220" t="s">
        <v>130</v>
      </c>
      <c r="H1333" s="223" t="s">
        <v>7595</v>
      </c>
      <c r="I1333" s="306" t="s">
        <v>7431</v>
      </c>
      <c r="J1333" s="225">
        <v>1</v>
      </c>
      <c r="K1333" s="277">
        <v>22000</v>
      </c>
      <c r="L1333" s="232">
        <f t="shared" si="103"/>
        <v>24200.000000000004</v>
      </c>
      <c r="M1333" s="262" t="s">
        <v>1671</v>
      </c>
      <c r="N1333" s="290"/>
      <c r="O1333" s="290"/>
      <c r="P1333" s="251">
        <v>45444</v>
      </c>
      <c r="Q1333" s="244">
        <v>21000</v>
      </c>
      <c r="R1333" s="471">
        <v>3000</v>
      </c>
      <c r="S1333" s="242">
        <v>3000</v>
      </c>
      <c r="T1333" s="219"/>
      <c r="U1333" s="248" t="e">
        <f>VLOOKUP(T1333,'[1]段ボール 送料'!$H$16:$X$1013,16,FALSE)</f>
        <v>#N/A</v>
      </c>
      <c r="V1333" s="248" t="e">
        <f>VLOOKUP(T1333,'[1]段ボール 送料'!$H$16:$X$1013,13,FALSE)</f>
        <v>#N/A</v>
      </c>
      <c r="W1333" s="248" t="e">
        <f>VLOOKUP(T1333,'[1]段ボール 送料'!$H$16:$X$1013,14,FALSE)</f>
        <v>#N/A</v>
      </c>
      <c r="X1333" s="248" t="e">
        <f>VLOOKUP(T1333,'[1]段ボール 送料'!$H$16:$X$1013,15,FALSE)</f>
        <v>#N/A</v>
      </c>
      <c r="Y1333" s="219"/>
      <c r="Z1333" s="248"/>
      <c r="AA1333" s="248"/>
      <c r="AB1333" s="248"/>
      <c r="AC1333" s="248"/>
      <c r="AD1333" s="372"/>
      <c r="AE1333" s="372"/>
      <c r="AF1333" s="372"/>
      <c r="AG1333" s="372"/>
      <c r="AH1333" s="372"/>
      <c r="AI1333" s="228" t="s">
        <v>2717</v>
      </c>
      <c r="AJ1333" s="286" t="s">
        <v>2543</v>
      </c>
      <c r="AK1333" s="228" t="s">
        <v>2742</v>
      </c>
      <c r="AL1333" s="372"/>
      <c r="AM1333" s="372"/>
      <c r="AN1333" s="372"/>
      <c r="AO1333" s="372"/>
      <c r="AP1333" s="229"/>
      <c r="AQ1333" s="444">
        <v>1</v>
      </c>
      <c r="AR1333" s="207"/>
      <c r="AS1333" s="207"/>
      <c r="AT1333" s="207"/>
      <c r="AU1333" s="359">
        <f>S1333</f>
        <v>3000</v>
      </c>
      <c r="AV1333" s="248" t="e">
        <f>VLOOKUP(T1333,'[1]段ボール 送料'!$H$16:$X$1013,11,FALSE)</f>
        <v>#N/A</v>
      </c>
      <c r="AW1333" s="248"/>
      <c r="AX1333" s="207"/>
      <c r="AY1333" s="247" t="e">
        <f>SUBTOTAL(9,AV1333:AX1333)</f>
        <v>#N/A</v>
      </c>
      <c r="AZ1333" s="247" t="e">
        <f t="shared" si="106"/>
        <v>#N/A</v>
      </c>
      <c r="BA1333" s="247">
        <f t="shared" si="106"/>
        <v>0</v>
      </c>
      <c r="BB1333" s="247">
        <f t="shared" si="106"/>
        <v>0</v>
      </c>
      <c r="BC1333" s="359" t="e">
        <f t="shared" si="106"/>
        <v>#N/A</v>
      </c>
      <c r="BD1333" s="207"/>
      <c r="BE1333" s="207"/>
      <c r="BF1333" s="207"/>
      <c r="BG1333" s="228"/>
      <c r="BH1333" s="228" t="s">
        <v>1703</v>
      </c>
      <c r="BI1333" s="228"/>
      <c r="BJ1333" s="246"/>
      <c r="BK1333" s="255"/>
      <c r="BL1333" s="228" t="s">
        <v>1703</v>
      </c>
      <c r="BM1333" s="228" t="s">
        <v>1703</v>
      </c>
      <c r="BQ1333" s="205" t="s">
        <v>1701</v>
      </c>
      <c r="BY1333" s="254"/>
      <c r="DN1333" s="284">
        <v>22000</v>
      </c>
      <c r="DO1333" s="283">
        <f>DN1333*110%</f>
        <v>24200.000000000004</v>
      </c>
      <c r="DP1333" s="349">
        <v>45444</v>
      </c>
      <c r="DQ1333" s="282"/>
      <c r="DR1333" s="281"/>
      <c r="DS1333" s="280"/>
      <c r="DT1333" s="279"/>
      <c r="DU1333" s="348"/>
      <c r="DV1333" s="194"/>
    </row>
    <row r="1334" spans="1:126" ht="18.75">
      <c r="A1334" s="405"/>
      <c r="B1334" s="226" t="s">
        <v>7594</v>
      </c>
      <c r="C1334" s="226" t="s">
        <v>7593</v>
      </c>
      <c r="D1334" s="225" t="s">
        <v>7592</v>
      </c>
      <c r="E1334" s="224" t="str">
        <f t="shared" ref="E1334:E1380" si="107">MID(D1334,9,10)</f>
        <v>743788</v>
      </c>
      <c r="F1334" s="322" t="s">
        <v>1154</v>
      </c>
      <c r="G1334" s="220" t="s">
        <v>7585</v>
      </c>
      <c r="H1334" s="223" t="s">
        <v>7584</v>
      </c>
      <c r="I1334" s="223" t="s">
        <v>7441</v>
      </c>
      <c r="J1334" s="225">
        <v>1</v>
      </c>
      <c r="K1334" s="329">
        <v>16000</v>
      </c>
      <c r="L1334" s="232">
        <f t="shared" si="103"/>
        <v>17600</v>
      </c>
      <c r="M1334" s="351" t="s">
        <v>1434</v>
      </c>
      <c r="N1334" s="229"/>
      <c r="O1334" s="229"/>
      <c r="P1334" s="245"/>
      <c r="Q1334" s="312"/>
      <c r="R1334" s="382"/>
      <c r="S1334" s="242"/>
      <c r="T1334" s="219"/>
      <c r="U1334" s="303"/>
      <c r="V1334" s="303"/>
      <c r="W1334" s="303"/>
      <c r="X1334" s="303"/>
      <c r="Y1334" s="219"/>
      <c r="Z1334" s="303"/>
      <c r="AA1334" s="303"/>
      <c r="AB1334" s="303"/>
      <c r="AC1334" s="303"/>
      <c r="AD1334" s="325"/>
      <c r="AE1334" s="325"/>
      <c r="AF1334" s="325"/>
      <c r="AG1334" s="325"/>
      <c r="AH1334" s="325"/>
      <c r="AJ1334" s="286"/>
      <c r="AK1334" s="213"/>
      <c r="AL1334" s="325"/>
      <c r="AM1334" s="325"/>
      <c r="AN1334" s="325"/>
      <c r="AO1334" s="325"/>
      <c r="AP1334" s="229"/>
      <c r="AQ1334" s="589"/>
      <c r="AR1334" s="207"/>
      <c r="AS1334" s="207"/>
      <c r="AT1334" s="207"/>
      <c r="AU1334" s="207"/>
      <c r="AV1334" s="207"/>
      <c r="AW1334" s="207"/>
      <c r="AX1334" s="207"/>
      <c r="AY1334" s="207"/>
      <c r="AZ1334" s="207"/>
      <c r="BA1334" s="207"/>
      <c r="BB1334" s="207"/>
      <c r="BC1334" s="207"/>
      <c r="BD1334" s="207"/>
      <c r="BE1334" s="207"/>
      <c r="BF1334" s="207"/>
      <c r="BG1334" s="300"/>
      <c r="BH1334" s="300"/>
      <c r="BI1334" s="299"/>
      <c r="BJ1334" s="246"/>
      <c r="BK1334" s="255"/>
      <c r="BL1334" s="213"/>
      <c r="BM1334" s="213"/>
      <c r="BN1334" s="405"/>
      <c r="BO1334" s="200"/>
      <c r="BY1334" s="254"/>
      <c r="DN1334" s="284"/>
      <c r="DO1334" s="283"/>
      <c r="DP1334" s="278"/>
      <c r="DQ1334" s="282"/>
      <c r="DR1334" s="281"/>
      <c r="DS1334" s="280"/>
      <c r="DT1334" s="279"/>
      <c r="DU1334" s="278"/>
      <c r="DV1334" s="194"/>
    </row>
    <row r="1335" spans="1:126" ht="18.75">
      <c r="A1335" s="405"/>
      <c r="B1335" s="226" t="s">
        <v>7591</v>
      </c>
      <c r="C1335" s="226" t="s">
        <v>7590</v>
      </c>
      <c r="D1335" s="225" t="s">
        <v>7589</v>
      </c>
      <c r="E1335" s="224" t="str">
        <f t="shared" si="107"/>
        <v>743764</v>
      </c>
      <c r="F1335" s="322" t="s">
        <v>1154</v>
      </c>
      <c r="G1335" s="220" t="s">
        <v>7585</v>
      </c>
      <c r="H1335" s="223" t="s">
        <v>7584</v>
      </c>
      <c r="I1335" s="223" t="s">
        <v>7437</v>
      </c>
      <c r="J1335" s="225">
        <v>1</v>
      </c>
      <c r="K1335" s="329">
        <v>15000</v>
      </c>
      <c r="L1335" s="232">
        <f t="shared" si="103"/>
        <v>16500</v>
      </c>
      <c r="M1335" s="351" t="s">
        <v>1434</v>
      </c>
      <c r="N1335" s="229"/>
      <c r="O1335" s="229"/>
      <c r="P1335" s="245"/>
      <c r="Q1335" s="312"/>
      <c r="R1335" s="382"/>
      <c r="S1335" s="242"/>
      <c r="T1335" s="219"/>
      <c r="U1335" s="303"/>
      <c r="V1335" s="303"/>
      <c r="W1335" s="303"/>
      <c r="X1335" s="303"/>
      <c r="Y1335" s="219"/>
      <c r="Z1335" s="303"/>
      <c r="AA1335" s="303"/>
      <c r="AB1335" s="303"/>
      <c r="AC1335" s="303"/>
      <c r="AD1335" s="325"/>
      <c r="AE1335" s="325"/>
      <c r="AF1335" s="325"/>
      <c r="AG1335" s="325"/>
      <c r="AH1335" s="325"/>
      <c r="AJ1335" s="286"/>
      <c r="AK1335" s="213"/>
      <c r="AL1335" s="325"/>
      <c r="AM1335" s="325"/>
      <c r="AN1335" s="325"/>
      <c r="AO1335" s="325"/>
      <c r="AP1335" s="229"/>
      <c r="AQ1335" s="589"/>
      <c r="AR1335" s="207"/>
      <c r="AS1335" s="207"/>
      <c r="AT1335" s="207"/>
      <c r="AU1335" s="207"/>
      <c r="AV1335" s="207"/>
      <c r="AW1335" s="207"/>
      <c r="AX1335" s="207"/>
      <c r="AY1335" s="207"/>
      <c r="AZ1335" s="207"/>
      <c r="BA1335" s="207"/>
      <c r="BB1335" s="207"/>
      <c r="BC1335" s="207"/>
      <c r="BD1335" s="207"/>
      <c r="BE1335" s="207"/>
      <c r="BF1335" s="207"/>
      <c r="BG1335" s="300"/>
      <c r="BH1335" s="300"/>
      <c r="BI1335" s="299"/>
      <c r="BJ1335" s="246"/>
      <c r="BK1335" s="255"/>
      <c r="BL1335" s="213"/>
      <c r="BM1335" s="213"/>
      <c r="BN1335" s="405"/>
      <c r="BO1335" s="200"/>
      <c r="BY1335" s="254"/>
      <c r="DN1335" s="284"/>
      <c r="DO1335" s="283"/>
      <c r="DP1335" s="278"/>
      <c r="DQ1335" s="282"/>
      <c r="DR1335" s="281"/>
      <c r="DS1335" s="280"/>
      <c r="DT1335" s="279"/>
      <c r="DU1335" s="278"/>
      <c r="DV1335" s="194"/>
    </row>
    <row r="1336" spans="1:126" ht="18.75">
      <c r="A1336" s="405"/>
      <c r="B1336" s="226" t="s">
        <v>7588</v>
      </c>
      <c r="C1336" s="226" t="s">
        <v>7587</v>
      </c>
      <c r="D1336" s="225" t="s">
        <v>7586</v>
      </c>
      <c r="E1336" s="224" t="str">
        <f t="shared" si="107"/>
        <v>743771</v>
      </c>
      <c r="F1336" s="322" t="s">
        <v>1154</v>
      </c>
      <c r="G1336" s="220" t="s">
        <v>7585</v>
      </c>
      <c r="H1336" s="223" t="s">
        <v>7584</v>
      </c>
      <c r="I1336" s="223" t="s">
        <v>7431</v>
      </c>
      <c r="J1336" s="225">
        <v>1</v>
      </c>
      <c r="K1336" s="329">
        <v>14000</v>
      </c>
      <c r="L1336" s="232">
        <f t="shared" si="103"/>
        <v>15400.000000000002</v>
      </c>
      <c r="M1336" s="351" t="s">
        <v>1434</v>
      </c>
      <c r="N1336" s="229"/>
      <c r="O1336" s="229"/>
      <c r="P1336" s="245"/>
      <c r="Q1336" s="312"/>
      <c r="R1336" s="382"/>
      <c r="S1336" s="242"/>
      <c r="T1336" s="219"/>
      <c r="U1336" s="303"/>
      <c r="V1336" s="303"/>
      <c r="W1336" s="303"/>
      <c r="X1336" s="303"/>
      <c r="Y1336" s="219"/>
      <c r="Z1336" s="303"/>
      <c r="AA1336" s="303"/>
      <c r="AB1336" s="303"/>
      <c r="AC1336" s="303"/>
      <c r="AD1336" s="325"/>
      <c r="AE1336" s="325"/>
      <c r="AF1336" s="325"/>
      <c r="AG1336" s="325"/>
      <c r="AH1336" s="325"/>
      <c r="AJ1336" s="286"/>
      <c r="AK1336" s="213"/>
      <c r="AL1336" s="325"/>
      <c r="AM1336" s="325"/>
      <c r="AN1336" s="325"/>
      <c r="AO1336" s="325"/>
      <c r="AP1336" s="229"/>
      <c r="AQ1336" s="589"/>
      <c r="AR1336" s="207"/>
      <c r="AS1336" s="207"/>
      <c r="AT1336" s="207"/>
      <c r="AU1336" s="207"/>
      <c r="AV1336" s="207"/>
      <c r="AW1336" s="207"/>
      <c r="AX1336" s="207"/>
      <c r="AY1336" s="207"/>
      <c r="AZ1336" s="207"/>
      <c r="BA1336" s="207"/>
      <c r="BB1336" s="207"/>
      <c r="BC1336" s="207"/>
      <c r="BD1336" s="207"/>
      <c r="BE1336" s="207"/>
      <c r="BF1336" s="207"/>
      <c r="BG1336" s="300"/>
      <c r="BH1336" s="300"/>
      <c r="BI1336" s="299"/>
      <c r="BJ1336" s="246"/>
      <c r="BK1336" s="255"/>
      <c r="BL1336" s="213"/>
      <c r="BM1336" s="213"/>
      <c r="BN1336" s="405"/>
      <c r="BO1336" s="200"/>
      <c r="BY1336" s="254"/>
      <c r="DN1336" s="284"/>
      <c r="DO1336" s="283"/>
      <c r="DP1336" s="278"/>
      <c r="DQ1336" s="282"/>
      <c r="DR1336" s="281"/>
      <c r="DS1336" s="280"/>
      <c r="DT1336" s="279"/>
      <c r="DU1336" s="278"/>
      <c r="DV1336" s="194"/>
    </row>
    <row r="1337" spans="1:126" ht="19.5">
      <c r="A1337" s="322" t="s">
        <v>4807</v>
      </c>
      <c r="B1337" s="226" t="s">
        <v>7583</v>
      </c>
      <c r="C1337" s="226" t="s">
        <v>7582</v>
      </c>
      <c r="D1337" s="225" t="s">
        <v>7581</v>
      </c>
      <c r="E1337" s="224" t="str">
        <f t="shared" si="107"/>
        <v>743818</v>
      </c>
      <c r="F1337" s="322" t="s">
        <v>1154</v>
      </c>
      <c r="G1337" s="220" t="s">
        <v>7574</v>
      </c>
      <c r="H1337" s="223" t="s">
        <v>7573</v>
      </c>
      <c r="I1337" s="383" t="s">
        <v>7441</v>
      </c>
      <c r="J1337" s="225">
        <v>1</v>
      </c>
      <c r="K1337" s="329">
        <v>18000</v>
      </c>
      <c r="L1337" s="232">
        <f t="shared" si="103"/>
        <v>19800</v>
      </c>
      <c r="M1337" s="351" t="s">
        <v>900</v>
      </c>
      <c r="N1337" s="229"/>
      <c r="O1337" s="229"/>
      <c r="P1337" s="245"/>
      <c r="Q1337" s="312"/>
      <c r="R1337" s="382"/>
      <c r="S1337" s="242"/>
      <c r="T1337" s="219"/>
      <c r="U1337" s="303"/>
      <c r="V1337" s="303"/>
      <c r="W1337" s="303"/>
      <c r="X1337" s="303"/>
      <c r="Y1337" s="219"/>
      <c r="Z1337" s="303"/>
      <c r="AA1337" s="303"/>
      <c r="AB1337" s="303"/>
      <c r="AC1337" s="303"/>
      <c r="AD1337" s="325"/>
      <c r="AE1337" s="325"/>
      <c r="AF1337" s="325"/>
      <c r="AG1337" s="325"/>
      <c r="AH1337" s="325"/>
      <c r="AJ1337" s="286" t="s">
        <v>2543</v>
      </c>
      <c r="AK1337" s="213" t="s">
        <v>2542</v>
      </c>
      <c r="AL1337" s="325"/>
      <c r="AM1337" s="325"/>
      <c r="AN1337" s="325"/>
      <c r="AO1337" s="325"/>
      <c r="AP1337" s="229"/>
      <c r="AQ1337" s="589"/>
      <c r="AR1337" s="207"/>
      <c r="AS1337" s="207"/>
      <c r="AT1337" s="207"/>
      <c r="AU1337" s="207"/>
      <c r="AV1337" s="207"/>
      <c r="AW1337" s="207"/>
      <c r="AX1337" s="207"/>
      <c r="AY1337" s="207"/>
      <c r="AZ1337" s="207"/>
      <c r="BA1337" s="207"/>
      <c r="BB1337" s="207"/>
      <c r="BC1337" s="207"/>
      <c r="BD1337" s="207"/>
      <c r="BE1337" s="207"/>
      <c r="BF1337" s="207"/>
      <c r="BG1337" s="300"/>
      <c r="BH1337" s="300"/>
      <c r="BI1337" s="299"/>
      <c r="BJ1337" s="246"/>
      <c r="BK1337" s="255"/>
      <c r="BL1337" s="213"/>
      <c r="BM1337" s="213"/>
      <c r="BN1337" s="322"/>
      <c r="BO1337" s="321"/>
      <c r="BY1337" s="254"/>
      <c r="DN1337" s="284"/>
      <c r="DO1337" s="283"/>
      <c r="DP1337" s="278"/>
      <c r="DQ1337" s="282"/>
      <c r="DR1337" s="281"/>
      <c r="DS1337" s="280"/>
      <c r="DT1337" s="279"/>
      <c r="DU1337" s="278"/>
      <c r="DV1337" s="194"/>
    </row>
    <row r="1338" spans="1:126" ht="19.5">
      <c r="A1338" s="322" t="s">
        <v>4807</v>
      </c>
      <c r="B1338" s="226" t="s">
        <v>7580</v>
      </c>
      <c r="C1338" s="226" t="s">
        <v>7579</v>
      </c>
      <c r="D1338" s="225" t="s">
        <v>7578</v>
      </c>
      <c r="E1338" s="224" t="str">
        <f t="shared" si="107"/>
        <v>743795</v>
      </c>
      <c r="F1338" s="322" t="s">
        <v>1154</v>
      </c>
      <c r="G1338" s="220" t="s">
        <v>7574</v>
      </c>
      <c r="H1338" s="223" t="s">
        <v>7573</v>
      </c>
      <c r="I1338" s="383" t="s">
        <v>7437</v>
      </c>
      <c r="J1338" s="225">
        <v>1</v>
      </c>
      <c r="K1338" s="329">
        <v>18000</v>
      </c>
      <c r="L1338" s="232">
        <f t="shared" si="103"/>
        <v>19800</v>
      </c>
      <c r="M1338" s="351" t="s">
        <v>900</v>
      </c>
      <c r="N1338" s="229"/>
      <c r="O1338" s="229"/>
      <c r="P1338" s="245"/>
      <c r="Q1338" s="312"/>
      <c r="R1338" s="382"/>
      <c r="S1338" s="242"/>
      <c r="T1338" s="219"/>
      <c r="U1338" s="303"/>
      <c r="V1338" s="303"/>
      <c r="W1338" s="303"/>
      <c r="X1338" s="303"/>
      <c r="Y1338" s="219"/>
      <c r="Z1338" s="303"/>
      <c r="AA1338" s="303"/>
      <c r="AB1338" s="303"/>
      <c r="AC1338" s="303"/>
      <c r="AD1338" s="325"/>
      <c r="AE1338" s="325"/>
      <c r="AF1338" s="325"/>
      <c r="AG1338" s="325"/>
      <c r="AH1338" s="325"/>
      <c r="AJ1338" s="286" t="s">
        <v>2543</v>
      </c>
      <c r="AK1338" s="213" t="s">
        <v>2542</v>
      </c>
      <c r="AL1338" s="325"/>
      <c r="AM1338" s="325"/>
      <c r="AN1338" s="325"/>
      <c r="AO1338" s="325"/>
      <c r="AP1338" s="229"/>
      <c r="AQ1338" s="589"/>
      <c r="AR1338" s="207"/>
      <c r="AS1338" s="207"/>
      <c r="AT1338" s="207"/>
      <c r="AU1338" s="207"/>
      <c r="AV1338" s="207"/>
      <c r="AW1338" s="207"/>
      <c r="AX1338" s="207"/>
      <c r="AY1338" s="207"/>
      <c r="AZ1338" s="207"/>
      <c r="BA1338" s="207"/>
      <c r="BB1338" s="207"/>
      <c r="BC1338" s="207"/>
      <c r="BD1338" s="207"/>
      <c r="BE1338" s="207"/>
      <c r="BF1338" s="207"/>
      <c r="BG1338" s="300"/>
      <c r="BH1338" s="300"/>
      <c r="BI1338" s="299"/>
      <c r="BJ1338" s="246"/>
      <c r="BK1338" s="255"/>
      <c r="BL1338" s="213"/>
      <c r="BM1338" s="213"/>
      <c r="BN1338" s="322"/>
      <c r="BO1338" s="321"/>
      <c r="BY1338" s="254"/>
      <c r="DN1338" s="284"/>
      <c r="DO1338" s="283"/>
      <c r="DP1338" s="278"/>
      <c r="DQ1338" s="282"/>
      <c r="DR1338" s="281"/>
      <c r="DS1338" s="280"/>
      <c r="DT1338" s="279"/>
      <c r="DU1338" s="278"/>
      <c r="DV1338" s="194"/>
    </row>
    <row r="1339" spans="1:126" ht="19.5">
      <c r="A1339" s="322" t="s">
        <v>4807</v>
      </c>
      <c r="B1339" s="226" t="s">
        <v>7577</v>
      </c>
      <c r="C1339" s="226" t="s">
        <v>7576</v>
      </c>
      <c r="D1339" s="225" t="s">
        <v>7575</v>
      </c>
      <c r="E1339" s="224" t="str">
        <f t="shared" si="107"/>
        <v>743801</v>
      </c>
      <c r="F1339" s="322" t="s">
        <v>1154</v>
      </c>
      <c r="G1339" s="220" t="s">
        <v>7574</v>
      </c>
      <c r="H1339" s="223" t="s">
        <v>7573</v>
      </c>
      <c r="I1339" s="383" t="s">
        <v>7431</v>
      </c>
      <c r="J1339" s="225">
        <v>1</v>
      </c>
      <c r="K1339" s="329">
        <v>18000</v>
      </c>
      <c r="L1339" s="232">
        <f t="shared" si="103"/>
        <v>19800</v>
      </c>
      <c r="M1339" s="351" t="s">
        <v>900</v>
      </c>
      <c r="N1339" s="229"/>
      <c r="O1339" s="229"/>
      <c r="P1339" s="245"/>
      <c r="Q1339" s="312"/>
      <c r="R1339" s="382"/>
      <c r="S1339" s="242"/>
      <c r="T1339" s="219"/>
      <c r="U1339" s="303"/>
      <c r="V1339" s="303"/>
      <c r="W1339" s="303"/>
      <c r="X1339" s="303"/>
      <c r="Y1339" s="219"/>
      <c r="Z1339" s="303"/>
      <c r="AA1339" s="303"/>
      <c r="AB1339" s="303"/>
      <c r="AC1339" s="303"/>
      <c r="AD1339" s="325"/>
      <c r="AE1339" s="325"/>
      <c r="AF1339" s="325"/>
      <c r="AG1339" s="325"/>
      <c r="AH1339" s="325"/>
      <c r="AJ1339" s="286" t="s">
        <v>2543</v>
      </c>
      <c r="AK1339" s="213" t="s">
        <v>2542</v>
      </c>
      <c r="AL1339" s="325"/>
      <c r="AM1339" s="325"/>
      <c r="AN1339" s="325"/>
      <c r="AO1339" s="325"/>
      <c r="AP1339" s="229"/>
      <c r="AQ1339" s="589"/>
      <c r="AR1339" s="207"/>
      <c r="AS1339" s="207"/>
      <c r="AT1339" s="207"/>
      <c r="AU1339" s="207"/>
      <c r="AV1339" s="207"/>
      <c r="AW1339" s="207"/>
      <c r="AX1339" s="207"/>
      <c r="AY1339" s="207"/>
      <c r="AZ1339" s="207"/>
      <c r="BA1339" s="207"/>
      <c r="BB1339" s="207"/>
      <c r="BC1339" s="207"/>
      <c r="BD1339" s="207"/>
      <c r="BE1339" s="207"/>
      <c r="BF1339" s="207"/>
      <c r="BG1339" s="300"/>
      <c r="BH1339" s="300"/>
      <c r="BI1339" s="299"/>
      <c r="BJ1339" s="246"/>
      <c r="BK1339" s="255"/>
      <c r="BL1339" s="213"/>
      <c r="BM1339" s="213"/>
      <c r="BN1339" s="322"/>
      <c r="BO1339" s="321"/>
      <c r="BY1339" s="254"/>
      <c r="DN1339" s="284"/>
      <c r="DO1339" s="283"/>
      <c r="DP1339" s="278"/>
      <c r="DQ1339" s="282"/>
      <c r="DR1339" s="281"/>
      <c r="DS1339" s="280"/>
      <c r="DT1339" s="279"/>
      <c r="DU1339" s="278"/>
      <c r="DV1339" s="194"/>
    </row>
    <row r="1340" spans="1:126" ht="18.75">
      <c r="A1340" s="322"/>
      <c r="B1340" s="226" t="s">
        <v>7572</v>
      </c>
      <c r="C1340" s="226" t="s">
        <v>7571</v>
      </c>
      <c r="D1340" s="225" t="s">
        <v>7570</v>
      </c>
      <c r="E1340" s="224" t="str">
        <f t="shared" si="107"/>
        <v>743849</v>
      </c>
      <c r="F1340" s="322" t="s">
        <v>1154</v>
      </c>
      <c r="G1340" s="220" t="s">
        <v>7563</v>
      </c>
      <c r="H1340" s="223" t="s">
        <v>7562</v>
      </c>
      <c r="I1340" s="223" t="s">
        <v>7441</v>
      </c>
      <c r="J1340" s="225">
        <v>1</v>
      </c>
      <c r="K1340" s="329">
        <v>28000</v>
      </c>
      <c r="L1340" s="232">
        <f t="shared" si="103"/>
        <v>30800.000000000004</v>
      </c>
      <c r="M1340" s="351" t="s">
        <v>1434</v>
      </c>
      <c r="N1340" s="229"/>
      <c r="O1340" s="229"/>
      <c r="P1340" s="245"/>
      <c r="Q1340" s="312"/>
      <c r="R1340" s="382"/>
      <c r="S1340" s="242"/>
      <c r="T1340" s="219"/>
      <c r="U1340" s="303"/>
      <c r="V1340" s="303"/>
      <c r="W1340" s="303"/>
      <c r="X1340" s="303"/>
      <c r="Y1340" s="219"/>
      <c r="Z1340" s="303"/>
      <c r="AA1340" s="303"/>
      <c r="AB1340" s="303"/>
      <c r="AC1340" s="303"/>
      <c r="AD1340" s="325"/>
      <c r="AE1340" s="325"/>
      <c r="AF1340" s="325"/>
      <c r="AG1340" s="325"/>
      <c r="AH1340" s="325"/>
      <c r="AJ1340" s="286"/>
      <c r="AK1340" s="213"/>
      <c r="AL1340" s="325"/>
      <c r="AM1340" s="325"/>
      <c r="AN1340" s="325"/>
      <c r="AO1340" s="325"/>
      <c r="AP1340" s="229"/>
      <c r="AQ1340" s="589"/>
      <c r="AR1340" s="207"/>
      <c r="AS1340" s="207"/>
      <c r="AT1340" s="207"/>
      <c r="AU1340" s="207"/>
      <c r="AV1340" s="207"/>
      <c r="AW1340" s="207"/>
      <c r="AX1340" s="207"/>
      <c r="AY1340" s="207"/>
      <c r="AZ1340" s="207"/>
      <c r="BA1340" s="207"/>
      <c r="BB1340" s="207"/>
      <c r="BC1340" s="207"/>
      <c r="BD1340" s="207"/>
      <c r="BE1340" s="207"/>
      <c r="BF1340" s="207"/>
      <c r="BG1340" s="300"/>
      <c r="BH1340" s="300"/>
      <c r="BI1340" s="299"/>
      <c r="BJ1340" s="246"/>
      <c r="BK1340" s="255"/>
      <c r="BL1340" s="213"/>
      <c r="BM1340" s="213"/>
      <c r="BN1340" s="322"/>
      <c r="BO1340" s="321"/>
      <c r="BY1340" s="254"/>
      <c r="DN1340" s="284"/>
      <c r="DO1340" s="283"/>
      <c r="DP1340" s="278"/>
      <c r="DQ1340" s="282"/>
      <c r="DR1340" s="281"/>
      <c r="DS1340" s="280"/>
      <c r="DT1340" s="279"/>
      <c r="DU1340" s="278"/>
      <c r="DV1340" s="194"/>
    </row>
    <row r="1341" spans="1:126" ht="18.75">
      <c r="A1341" s="322"/>
      <c r="B1341" s="226" t="s">
        <v>7569</v>
      </c>
      <c r="C1341" s="226" t="s">
        <v>7568</v>
      </c>
      <c r="D1341" s="225" t="s">
        <v>7567</v>
      </c>
      <c r="E1341" s="224" t="str">
        <f t="shared" si="107"/>
        <v>743825</v>
      </c>
      <c r="F1341" s="322" t="s">
        <v>1154</v>
      </c>
      <c r="G1341" s="220" t="s">
        <v>7563</v>
      </c>
      <c r="H1341" s="223" t="s">
        <v>7562</v>
      </c>
      <c r="I1341" s="223" t="s">
        <v>7437</v>
      </c>
      <c r="J1341" s="225">
        <v>1</v>
      </c>
      <c r="K1341" s="329">
        <v>28000</v>
      </c>
      <c r="L1341" s="232">
        <f t="shared" si="103"/>
        <v>30800.000000000004</v>
      </c>
      <c r="M1341" s="351" t="s">
        <v>1434</v>
      </c>
      <c r="N1341" s="229"/>
      <c r="O1341" s="229"/>
      <c r="P1341" s="245"/>
      <c r="Q1341" s="312"/>
      <c r="R1341" s="382"/>
      <c r="S1341" s="242"/>
      <c r="T1341" s="219"/>
      <c r="U1341" s="303"/>
      <c r="V1341" s="303"/>
      <c r="W1341" s="303"/>
      <c r="X1341" s="303"/>
      <c r="Y1341" s="219"/>
      <c r="Z1341" s="303"/>
      <c r="AA1341" s="303"/>
      <c r="AB1341" s="303"/>
      <c r="AC1341" s="303"/>
      <c r="AD1341" s="325"/>
      <c r="AE1341" s="325"/>
      <c r="AF1341" s="325"/>
      <c r="AG1341" s="325"/>
      <c r="AH1341" s="325"/>
      <c r="AJ1341" s="286"/>
      <c r="AK1341" s="213"/>
      <c r="AL1341" s="325"/>
      <c r="AM1341" s="325"/>
      <c r="AN1341" s="325"/>
      <c r="AO1341" s="325"/>
      <c r="AP1341" s="229"/>
      <c r="AQ1341" s="589"/>
      <c r="AR1341" s="207"/>
      <c r="AS1341" s="207"/>
      <c r="AT1341" s="207"/>
      <c r="AU1341" s="207"/>
      <c r="AV1341" s="207"/>
      <c r="AW1341" s="207"/>
      <c r="AX1341" s="207"/>
      <c r="AY1341" s="207"/>
      <c r="AZ1341" s="207"/>
      <c r="BA1341" s="207"/>
      <c r="BB1341" s="207"/>
      <c r="BC1341" s="207"/>
      <c r="BD1341" s="207"/>
      <c r="BE1341" s="207"/>
      <c r="BF1341" s="207"/>
      <c r="BG1341" s="300"/>
      <c r="BH1341" s="300"/>
      <c r="BI1341" s="299"/>
      <c r="BJ1341" s="246"/>
      <c r="BK1341" s="255"/>
      <c r="BL1341" s="213"/>
      <c r="BM1341" s="213"/>
      <c r="BN1341" s="322"/>
      <c r="BO1341" s="321"/>
      <c r="BY1341" s="254"/>
      <c r="DN1341" s="284"/>
      <c r="DO1341" s="283"/>
      <c r="DP1341" s="278"/>
      <c r="DQ1341" s="282"/>
      <c r="DR1341" s="281"/>
      <c r="DS1341" s="280"/>
      <c r="DT1341" s="279"/>
      <c r="DU1341" s="278"/>
      <c r="DV1341" s="194"/>
    </row>
    <row r="1342" spans="1:126" ht="18.75">
      <c r="A1342" s="322"/>
      <c r="B1342" s="226" t="s">
        <v>7566</v>
      </c>
      <c r="C1342" s="226" t="s">
        <v>7565</v>
      </c>
      <c r="D1342" s="225" t="s">
        <v>7564</v>
      </c>
      <c r="E1342" s="224" t="str">
        <f t="shared" si="107"/>
        <v>743832</v>
      </c>
      <c r="F1342" s="322" t="s">
        <v>1154</v>
      </c>
      <c r="G1342" s="220" t="s">
        <v>7563</v>
      </c>
      <c r="H1342" s="223" t="s">
        <v>7562</v>
      </c>
      <c r="I1342" s="223" t="s">
        <v>7431</v>
      </c>
      <c r="J1342" s="225">
        <v>1</v>
      </c>
      <c r="K1342" s="329">
        <v>28000</v>
      </c>
      <c r="L1342" s="232">
        <f t="shared" si="103"/>
        <v>30800.000000000004</v>
      </c>
      <c r="M1342" s="351" t="s">
        <v>1434</v>
      </c>
      <c r="N1342" s="229"/>
      <c r="O1342" s="229"/>
      <c r="P1342" s="245"/>
      <c r="Q1342" s="312"/>
      <c r="R1342" s="382"/>
      <c r="S1342" s="242"/>
      <c r="T1342" s="219"/>
      <c r="U1342" s="303"/>
      <c r="V1342" s="303"/>
      <c r="W1342" s="303"/>
      <c r="X1342" s="303"/>
      <c r="Y1342" s="219"/>
      <c r="Z1342" s="303"/>
      <c r="AA1342" s="303"/>
      <c r="AB1342" s="303"/>
      <c r="AC1342" s="303"/>
      <c r="AD1342" s="325"/>
      <c r="AE1342" s="325"/>
      <c r="AF1342" s="325"/>
      <c r="AG1342" s="325"/>
      <c r="AH1342" s="325"/>
      <c r="AJ1342" s="286"/>
      <c r="AK1342" s="213"/>
      <c r="AL1342" s="325"/>
      <c r="AM1342" s="325"/>
      <c r="AN1342" s="325"/>
      <c r="AO1342" s="325"/>
      <c r="AP1342" s="229"/>
      <c r="AQ1342" s="589"/>
      <c r="AR1342" s="207"/>
      <c r="AS1342" s="207"/>
      <c r="AT1342" s="207"/>
      <c r="AU1342" s="207"/>
      <c r="AV1342" s="207"/>
      <c r="AW1342" s="207"/>
      <c r="AX1342" s="207"/>
      <c r="AY1342" s="207"/>
      <c r="AZ1342" s="207"/>
      <c r="BA1342" s="207"/>
      <c r="BB1342" s="207"/>
      <c r="BC1342" s="207"/>
      <c r="BD1342" s="207"/>
      <c r="BE1342" s="207"/>
      <c r="BF1342" s="207"/>
      <c r="BG1342" s="300"/>
      <c r="BH1342" s="300"/>
      <c r="BI1342" s="299"/>
      <c r="BJ1342" s="246"/>
      <c r="BK1342" s="255"/>
      <c r="BL1342" s="213"/>
      <c r="BM1342" s="213"/>
      <c r="BN1342" s="322"/>
      <c r="BO1342" s="321"/>
      <c r="BY1342" s="254"/>
      <c r="DN1342" s="284"/>
      <c r="DO1342" s="283"/>
      <c r="DP1342" s="278"/>
      <c r="DQ1342" s="282"/>
      <c r="DR1342" s="281"/>
      <c r="DS1342" s="280"/>
      <c r="DT1342" s="279"/>
      <c r="DU1342" s="278"/>
      <c r="DV1342" s="194"/>
    </row>
    <row r="1343" spans="1:126" ht="18.75">
      <c r="A1343" s="322"/>
      <c r="B1343" s="226" t="s">
        <v>7561</v>
      </c>
      <c r="C1343" s="226" t="s">
        <v>7560</v>
      </c>
      <c r="D1343" s="225" t="s">
        <v>7559</v>
      </c>
      <c r="E1343" s="224" t="str">
        <f t="shared" si="107"/>
        <v>743870</v>
      </c>
      <c r="F1343" s="322" t="s">
        <v>1154</v>
      </c>
      <c r="G1343" s="220" t="s">
        <v>7552</v>
      </c>
      <c r="H1343" s="223" t="s">
        <v>7551</v>
      </c>
      <c r="I1343" s="383" t="s">
        <v>7441</v>
      </c>
      <c r="J1343" s="225">
        <v>1</v>
      </c>
      <c r="K1343" s="329">
        <v>19000</v>
      </c>
      <c r="L1343" s="232">
        <f t="shared" si="103"/>
        <v>20900</v>
      </c>
      <c r="M1343" s="351" t="s">
        <v>1434</v>
      </c>
      <c r="N1343" s="229"/>
      <c r="O1343" s="229"/>
      <c r="P1343" s="245"/>
      <c r="Q1343" s="312"/>
      <c r="R1343" s="382"/>
      <c r="S1343" s="242"/>
      <c r="T1343" s="219"/>
      <c r="U1343" s="303"/>
      <c r="V1343" s="303"/>
      <c r="W1343" s="303"/>
      <c r="X1343" s="303"/>
      <c r="Y1343" s="219"/>
      <c r="Z1343" s="303"/>
      <c r="AA1343" s="303"/>
      <c r="AB1343" s="303"/>
      <c r="AC1343" s="303"/>
      <c r="AD1343" s="325"/>
      <c r="AE1343" s="325"/>
      <c r="AF1343" s="325"/>
      <c r="AG1343" s="325"/>
      <c r="AH1343" s="325"/>
      <c r="AJ1343" s="286"/>
      <c r="AK1343" s="213"/>
      <c r="AL1343" s="325"/>
      <c r="AM1343" s="325"/>
      <c r="AN1343" s="325"/>
      <c r="AO1343" s="325"/>
      <c r="AP1343" s="229"/>
      <c r="AQ1343" s="589"/>
      <c r="AR1343" s="207"/>
      <c r="AS1343" s="207"/>
      <c r="AT1343" s="207"/>
      <c r="AU1343" s="207"/>
      <c r="AV1343" s="207"/>
      <c r="AW1343" s="207"/>
      <c r="AX1343" s="207"/>
      <c r="AY1343" s="207"/>
      <c r="AZ1343" s="207"/>
      <c r="BA1343" s="207"/>
      <c r="BB1343" s="207"/>
      <c r="BC1343" s="207"/>
      <c r="BD1343" s="207"/>
      <c r="BE1343" s="207"/>
      <c r="BF1343" s="207"/>
      <c r="BG1343" s="300"/>
      <c r="BH1343" s="300"/>
      <c r="BI1343" s="299"/>
      <c r="BJ1343" s="246"/>
      <c r="BK1343" s="255"/>
      <c r="BL1343" s="213"/>
      <c r="BM1343" s="213"/>
      <c r="BN1343" s="322"/>
      <c r="BO1343" s="321"/>
      <c r="BY1343" s="254"/>
      <c r="DN1343" s="284"/>
      <c r="DO1343" s="283"/>
      <c r="DP1343" s="278"/>
      <c r="DQ1343" s="282"/>
      <c r="DR1343" s="281"/>
      <c r="DS1343" s="280"/>
      <c r="DT1343" s="279"/>
      <c r="DU1343" s="278"/>
      <c r="DV1343" s="194"/>
    </row>
    <row r="1344" spans="1:126" ht="18.75">
      <c r="A1344" s="322"/>
      <c r="B1344" s="226" t="s">
        <v>7558</v>
      </c>
      <c r="C1344" s="226" t="s">
        <v>7557</v>
      </c>
      <c r="D1344" s="225" t="s">
        <v>7556</v>
      </c>
      <c r="E1344" s="224" t="str">
        <f t="shared" si="107"/>
        <v>743856</v>
      </c>
      <c r="F1344" s="322" t="s">
        <v>1154</v>
      </c>
      <c r="G1344" s="220" t="s">
        <v>7552</v>
      </c>
      <c r="H1344" s="223" t="s">
        <v>7551</v>
      </c>
      <c r="I1344" s="383" t="s">
        <v>7437</v>
      </c>
      <c r="J1344" s="225">
        <v>1</v>
      </c>
      <c r="K1344" s="329">
        <v>18000</v>
      </c>
      <c r="L1344" s="232">
        <f t="shared" si="103"/>
        <v>19800</v>
      </c>
      <c r="M1344" s="351" t="s">
        <v>1434</v>
      </c>
      <c r="N1344" s="229"/>
      <c r="O1344" s="229"/>
      <c r="P1344" s="245"/>
      <c r="Q1344" s="312"/>
      <c r="R1344" s="382"/>
      <c r="S1344" s="242"/>
      <c r="T1344" s="219"/>
      <c r="U1344" s="303"/>
      <c r="V1344" s="303"/>
      <c r="W1344" s="303"/>
      <c r="X1344" s="303"/>
      <c r="Y1344" s="219"/>
      <c r="Z1344" s="303"/>
      <c r="AA1344" s="303"/>
      <c r="AB1344" s="303"/>
      <c r="AC1344" s="303"/>
      <c r="AD1344" s="325"/>
      <c r="AE1344" s="325"/>
      <c r="AF1344" s="325"/>
      <c r="AG1344" s="325"/>
      <c r="AH1344" s="325"/>
      <c r="AJ1344" s="286"/>
      <c r="AK1344" s="213"/>
      <c r="AL1344" s="325"/>
      <c r="AM1344" s="325"/>
      <c r="AN1344" s="325"/>
      <c r="AO1344" s="325"/>
      <c r="AP1344" s="229"/>
      <c r="AQ1344" s="589"/>
      <c r="AR1344" s="207"/>
      <c r="AS1344" s="207"/>
      <c r="AT1344" s="207"/>
      <c r="AU1344" s="207"/>
      <c r="AV1344" s="207"/>
      <c r="AW1344" s="207"/>
      <c r="AX1344" s="207"/>
      <c r="AY1344" s="207"/>
      <c r="AZ1344" s="207"/>
      <c r="BA1344" s="207"/>
      <c r="BB1344" s="207"/>
      <c r="BC1344" s="207"/>
      <c r="BD1344" s="207"/>
      <c r="BE1344" s="207"/>
      <c r="BF1344" s="207"/>
      <c r="BG1344" s="300"/>
      <c r="BH1344" s="300"/>
      <c r="BI1344" s="299"/>
      <c r="BJ1344" s="246"/>
      <c r="BK1344" s="255"/>
      <c r="BL1344" s="213"/>
      <c r="BM1344" s="213"/>
      <c r="BN1344" s="322"/>
      <c r="BO1344" s="321"/>
      <c r="BY1344" s="254"/>
      <c r="DN1344" s="284"/>
      <c r="DO1344" s="283"/>
      <c r="DP1344" s="278"/>
      <c r="DQ1344" s="282"/>
      <c r="DR1344" s="281"/>
      <c r="DS1344" s="280"/>
      <c r="DT1344" s="279"/>
      <c r="DU1344" s="278"/>
      <c r="DV1344" s="194"/>
    </row>
    <row r="1345" spans="1:126" ht="18.75">
      <c r="A1345" s="322"/>
      <c r="B1345" s="226" t="s">
        <v>7555</v>
      </c>
      <c r="C1345" s="226" t="s">
        <v>7554</v>
      </c>
      <c r="D1345" s="225" t="s">
        <v>7553</v>
      </c>
      <c r="E1345" s="224" t="str">
        <f t="shared" si="107"/>
        <v>743863</v>
      </c>
      <c r="F1345" s="322" t="s">
        <v>1154</v>
      </c>
      <c r="G1345" s="220" t="s">
        <v>7552</v>
      </c>
      <c r="H1345" s="223" t="s">
        <v>7551</v>
      </c>
      <c r="I1345" s="383" t="s">
        <v>7431</v>
      </c>
      <c r="J1345" s="225">
        <v>1</v>
      </c>
      <c r="K1345" s="329">
        <v>17000</v>
      </c>
      <c r="L1345" s="232">
        <f t="shared" si="103"/>
        <v>18700</v>
      </c>
      <c r="M1345" s="351" t="s">
        <v>1434</v>
      </c>
      <c r="N1345" s="229"/>
      <c r="O1345" s="229"/>
      <c r="P1345" s="245"/>
      <c r="Q1345" s="312"/>
      <c r="R1345" s="382"/>
      <c r="S1345" s="242"/>
      <c r="T1345" s="219"/>
      <c r="U1345" s="303"/>
      <c r="V1345" s="303"/>
      <c r="W1345" s="303"/>
      <c r="X1345" s="303"/>
      <c r="Y1345" s="219"/>
      <c r="Z1345" s="303"/>
      <c r="AA1345" s="303"/>
      <c r="AB1345" s="303"/>
      <c r="AC1345" s="303"/>
      <c r="AD1345" s="325"/>
      <c r="AE1345" s="325"/>
      <c r="AF1345" s="325"/>
      <c r="AG1345" s="325"/>
      <c r="AH1345" s="325"/>
      <c r="AJ1345" s="286"/>
      <c r="AK1345" s="213"/>
      <c r="AL1345" s="325"/>
      <c r="AM1345" s="325"/>
      <c r="AN1345" s="325"/>
      <c r="AO1345" s="325"/>
      <c r="AP1345" s="229"/>
      <c r="AQ1345" s="589"/>
      <c r="AR1345" s="207"/>
      <c r="AS1345" s="207"/>
      <c r="AT1345" s="207"/>
      <c r="AU1345" s="207"/>
      <c r="AV1345" s="207"/>
      <c r="AW1345" s="207"/>
      <c r="AX1345" s="207"/>
      <c r="AY1345" s="207"/>
      <c r="AZ1345" s="207"/>
      <c r="BA1345" s="207"/>
      <c r="BB1345" s="207"/>
      <c r="BC1345" s="207"/>
      <c r="BD1345" s="207"/>
      <c r="BE1345" s="207"/>
      <c r="BF1345" s="207"/>
      <c r="BG1345" s="300"/>
      <c r="BH1345" s="300"/>
      <c r="BI1345" s="299"/>
      <c r="BJ1345" s="246"/>
      <c r="BK1345" s="255"/>
      <c r="BL1345" s="213"/>
      <c r="BM1345" s="213"/>
      <c r="BN1345" s="322"/>
      <c r="BO1345" s="321"/>
      <c r="BY1345" s="254"/>
      <c r="DN1345" s="284"/>
      <c r="DO1345" s="283"/>
      <c r="DP1345" s="278"/>
      <c r="DQ1345" s="282"/>
      <c r="DR1345" s="281"/>
      <c r="DS1345" s="280"/>
      <c r="DT1345" s="279"/>
      <c r="DU1345" s="278"/>
      <c r="DV1345" s="194"/>
    </row>
    <row r="1346" spans="1:126" ht="18.75">
      <c r="A1346" s="322"/>
      <c r="B1346" s="226" t="s">
        <v>7550</v>
      </c>
      <c r="C1346" s="226" t="s">
        <v>7549</v>
      </c>
      <c r="D1346" s="225" t="s">
        <v>7548</v>
      </c>
      <c r="E1346" s="224" t="str">
        <f t="shared" si="107"/>
        <v>743900</v>
      </c>
      <c r="F1346" s="322" t="s">
        <v>1154</v>
      </c>
      <c r="G1346" s="220" t="s">
        <v>7541</v>
      </c>
      <c r="H1346" s="223" t="s">
        <v>7530</v>
      </c>
      <c r="I1346" s="223" t="s">
        <v>7441</v>
      </c>
      <c r="J1346" s="225">
        <v>1</v>
      </c>
      <c r="K1346" s="329">
        <v>37000</v>
      </c>
      <c r="L1346" s="232">
        <f t="shared" si="103"/>
        <v>40700</v>
      </c>
      <c r="M1346" s="351" t="s">
        <v>1434</v>
      </c>
      <c r="N1346" s="229"/>
      <c r="O1346" s="229"/>
      <c r="P1346" s="245"/>
      <c r="Q1346" s="312"/>
      <c r="R1346" s="382"/>
      <c r="S1346" s="242"/>
      <c r="T1346" s="219"/>
      <c r="U1346" s="303"/>
      <c r="V1346" s="303"/>
      <c r="W1346" s="303"/>
      <c r="X1346" s="303"/>
      <c r="Y1346" s="219"/>
      <c r="Z1346" s="303"/>
      <c r="AA1346" s="303"/>
      <c r="AB1346" s="303"/>
      <c r="AC1346" s="303"/>
      <c r="AD1346" s="325"/>
      <c r="AE1346" s="325"/>
      <c r="AF1346" s="325"/>
      <c r="AG1346" s="325"/>
      <c r="AH1346" s="325"/>
      <c r="AJ1346" s="286"/>
      <c r="AK1346" s="213"/>
      <c r="AL1346" s="325"/>
      <c r="AM1346" s="325"/>
      <c r="AN1346" s="325"/>
      <c r="AO1346" s="325"/>
      <c r="AP1346" s="229"/>
      <c r="AQ1346" s="589"/>
      <c r="AR1346" s="207"/>
      <c r="AS1346" s="207"/>
      <c r="AT1346" s="207"/>
      <c r="AU1346" s="207"/>
      <c r="AV1346" s="207"/>
      <c r="AW1346" s="207"/>
      <c r="AX1346" s="207"/>
      <c r="AY1346" s="207"/>
      <c r="AZ1346" s="207"/>
      <c r="BA1346" s="207"/>
      <c r="BB1346" s="207"/>
      <c r="BC1346" s="207"/>
      <c r="BD1346" s="207"/>
      <c r="BE1346" s="207"/>
      <c r="BF1346" s="207"/>
      <c r="BG1346" s="300"/>
      <c r="BH1346" s="300"/>
      <c r="BI1346" s="299"/>
      <c r="BJ1346" s="246"/>
      <c r="BK1346" s="255"/>
      <c r="BL1346" s="213"/>
      <c r="BM1346" s="213"/>
      <c r="BN1346" s="322"/>
      <c r="BO1346" s="321"/>
      <c r="BY1346" s="254"/>
      <c r="DN1346" s="284"/>
      <c r="DO1346" s="283"/>
      <c r="DP1346" s="278"/>
      <c r="DQ1346" s="282"/>
      <c r="DR1346" s="281"/>
      <c r="DS1346" s="280"/>
      <c r="DT1346" s="279"/>
      <c r="DU1346" s="278"/>
      <c r="DV1346" s="194"/>
    </row>
    <row r="1347" spans="1:126" ht="18.75">
      <c r="A1347" s="322"/>
      <c r="B1347" s="226" t="s">
        <v>7547</v>
      </c>
      <c r="C1347" s="226" t="s">
        <v>7546</v>
      </c>
      <c r="D1347" s="225" t="s">
        <v>7545</v>
      </c>
      <c r="E1347" s="224" t="str">
        <f t="shared" si="107"/>
        <v>743887</v>
      </c>
      <c r="F1347" s="322" t="s">
        <v>1154</v>
      </c>
      <c r="G1347" s="220" t="s">
        <v>7541</v>
      </c>
      <c r="H1347" s="223" t="s">
        <v>7530</v>
      </c>
      <c r="I1347" s="223" t="s">
        <v>7437</v>
      </c>
      <c r="J1347" s="225">
        <v>1</v>
      </c>
      <c r="K1347" s="329">
        <v>35000</v>
      </c>
      <c r="L1347" s="232">
        <f t="shared" si="103"/>
        <v>38500</v>
      </c>
      <c r="M1347" s="351" t="s">
        <v>1434</v>
      </c>
      <c r="N1347" s="229"/>
      <c r="O1347" s="229"/>
      <c r="P1347" s="245"/>
      <c r="Q1347" s="312"/>
      <c r="R1347" s="382"/>
      <c r="S1347" s="242"/>
      <c r="T1347" s="219"/>
      <c r="U1347" s="303"/>
      <c r="V1347" s="303"/>
      <c r="W1347" s="303"/>
      <c r="X1347" s="303"/>
      <c r="Y1347" s="219"/>
      <c r="Z1347" s="303"/>
      <c r="AA1347" s="303"/>
      <c r="AB1347" s="303"/>
      <c r="AC1347" s="303"/>
      <c r="AD1347" s="325"/>
      <c r="AE1347" s="325"/>
      <c r="AF1347" s="325"/>
      <c r="AG1347" s="325"/>
      <c r="AH1347" s="325"/>
      <c r="AJ1347" s="286"/>
      <c r="AK1347" s="213"/>
      <c r="AL1347" s="325"/>
      <c r="AM1347" s="325"/>
      <c r="AN1347" s="325"/>
      <c r="AO1347" s="325"/>
      <c r="AP1347" s="229"/>
      <c r="AQ1347" s="589"/>
      <c r="AR1347" s="207"/>
      <c r="AS1347" s="207"/>
      <c r="AT1347" s="207"/>
      <c r="AU1347" s="207"/>
      <c r="AV1347" s="207"/>
      <c r="AW1347" s="207"/>
      <c r="AX1347" s="207"/>
      <c r="AY1347" s="207"/>
      <c r="AZ1347" s="207"/>
      <c r="BA1347" s="207"/>
      <c r="BB1347" s="207"/>
      <c r="BC1347" s="207"/>
      <c r="BD1347" s="207"/>
      <c r="BE1347" s="207"/>
      <c r="BF1347" s="207"/>
      <c r="BG1347" s="300"/>
      <c r="BH1347" s="300"/>
      <c r="BI1347" s="299"/>
      <c r="BJ1347" s="246"/>
      <c r="BK1347" s="255"/>
      <c r="BL1347" s="213"/>
      <c r="BM1347" s="213"/>
      <c r="BN1347" s="322"/>
      <c r="BO1347" s="321"/>
      <c r="BY1347" s="254"/>
      <c r="DN1347" s="284"/>
      <c r="DO1347" s="283"/>
      <c r="DP1347" s="278"/>
      <c r="DQ1347" s="282"/>
      <c r="DR1347" s="281"/>
      <c r="DS1347" s="280"/>
      <c r="DT1347" s="279"/>
      <c r="DU1347" s="278"/>
      <c r="DV1347" s="194"/>
    </row>
    <row r="1348" spans="1:126" ht="18.75">
      <c r="A1348" s="322"/>
      <c r="B1348" s="226" t="s">
        <v>7544</v>
      </c>
      <c r="C1348" s="226" t="s">
        <v>7543</v>
      </c>
      <c r="D1348" s="225" t="s">
        <v>7542</v>
      </c>
      <c r="E1348" s="224" t="str">
        <f t="shared" si="107"/>
        <v>743894</v>
      </c>
      <c r="F1348" s="322" t="s">
        <v>1154</v>
      </c>
      <c r="G1348" s="220" t="s">
        <v>7541</v>
      </c>
      <c r="H1348" s="223" t="s">
        <v>7530</v>
      </c>
      <c r="I1348" s="223" t="s">
        <v>7431</v>
      </c>
      <c r="J1348" s="225">
        <v>1</v>
      </c>
      <c r="K1348" s="329">
        <v>34000</v>
      </c>
      <c r="L1348" s="232">
        <f t="shared" si="103"/>
        <v>37400</v>
      </c>
      <c r="M1348" s="351" t="s">
        <v>1434</v>
      </c>
      <c r="N1348" s="229"/>
      <c r="O1348" s="229"/>
      <c r="P1348" s="245"/>
      <c r="Q1348" s="312"/>
      <c r="R1348" s="382"/>
      <c r="S1348" s="242"/>
      <c r="T1348" s="219"/>
      <c r="U1348" s="303"/>
      <c r="V1348" s="303"/>
      <c r="W1348" s="303"/>
      <c r="X1348" s="303"/>
      <c r="Y1348" s="219"/>
      <c r="Z1348" s="303"/>
      <c r="AA1348" s="303"/>
      <c r="AB1348" s="303"/>
      <c r="AC1348" s="303"/>
      <c r="AD1348" s="325"/>
      <c r="AE1348" s="325"/>
      <c r="AF1348" s="325"/>
      <c r="AG1348" s="325"/>
      <c r="AH1348" s="325"/>
      <c r="AJ1348" s="286"/>
      <c r="AK1348" s="213"/>
      <c r="AL1348" s="325"/>
      <c r="AM1348" s="325"/>
      <c r="AN1348" s="325"/>
      <c r="AO1348" s="325"/>
      <c r="AP1348" s="229"/>
      <c r="AQ1348" s="589"/>
      <c r="AR1348" s="207"/>
      <c r="AS1348" s="207"/>
      <c r="AT1348" s="207"/>
      <c r="AU1348" s="207"/>
      <c r="AV1348" s="207"/>
      <c r="AW1348" s="207"/>
      <c r="AX1348" s="207"/>
      <c r="AY1348" s="207"/>
      <c r="AZ1348" s="207"/>
      <c r="BA1348" s="207"/>
      <c r="BB1348" s="207"/>
      <c r="BC1348" s="207"/>
      <c r="BD1348" s="207"/>
      <c r="BE1348" s="207"/>
      <c r="BF1348" s="207"/>
      <c r="BG1348" s="300"/>
      <c r="BH1348" s="300"/>
      <c r="BI1348" s="299"/>
      <c r="BJ1348" s="246"/>
      <c r="BK1348" s="255"/>
      <c r="BL1348" s="213"/>
      <c r="BM1348" s="213"/>
      <c r="BN1348" s="322"/>
      <c r="BO1348" s="321"/>
      <c r="BY1348" s="254"/>
      <c r="DN1348" s="284"/>
      <c r="DO1348" s="283"/>
      <c r="DP1348" s="278"/>
      <c r="DQ1348" s="282"/>
      <c r="DR1348" s="281"/>
      <c r="DS1348" s="280"/>
      <c r="DT1348" s="279"/>
      <c r="DU1348" s="278"/>
      <c r="DV1348" s="194"/>
    </row>
    <row r="1349" spans="1:126" ht="18.75">
      <c r="A1349" s="322"/>
      <c r="B1349" s="226" t="s">
        <v>7540</v>
      </c>
      <c r="C1349" s="226" t="s">
        <v>7539</v>
      </c>
      <c r="D1349" s="225" t="s">
        <v>7538</v>
      </c>
      <c r="E1349" s="224" t="str">
        <f t="shared" si="107"/>
        <v>743931</v>
      </c>
      <c r="F1349" s="322" t="s">
        <v>1154</v>
      </c>
      <c r="G1349" s="220" t="s">
        <v>7531</v>
      </c>
      <c r="H1349" s="223" t="s">
        <v>7530</v>
      </c>
      <c r="I1349" s="223" t="s">
        <v>7441</v>
      </c>
      <c r="J1349" s="225">
        <v>1</v>
      </c>
      <c r="K1349" s="329">
        <v>37000</v>
      </c>
      <c r="L1349" s="232">
        <f t="shared" si="103"/>
        <v>40700</v>
      </c>
      <c r="M1349" s="351" t="s">
        <v>1434</v>
      </c>
      <c r="N1349" s="229"/>
      <c r="O1349" s="229"/>
      <c r="P1349" s="245"/>
      <c r="Q1349" s="312"/>
      <c r="R1349" s="382"/>
      <c r="S1349" s="242"/>
      <c r="T1349" s="219"/>
      <c r="U1349" s="303"/>
      <c r="V1349" s="303"/>
      <c r="W1349" s="303"/>
      <c r="X1349" s="303"/>
      <c r="Y1349" s="219"/>
      <c r="Z1349" s="303"/>
      <c r="AA1349" s="303"/>
      <c r="AB1349" s="303"/>
      <c r="AC1349" s="303"/>
      <c r="AD1349" s="325"/>
      <c r="AE1349" s="325"/>
      <c r="AF1349" s="325"/>
      <c r="AG1349" s="325"/>
      <c r="AH1349" s="325"/>
      <c r="AJ1349" s="286"/>
      <c r="AK1349" s="213"/>
      <c r="AL1349" s="325"/>
      <c r="AM1349" s="325"/>
      <c r="AN1349" s="325"/>
      <c r="AO1349" s="325"/>
      <c r="AP1349" s="229"/>
      <c r="AQ1349" s="589"/>
      <c r="AR1349" s="207"/>
      <c r="AS1349" s="207"/>
      <c r="AT1349" s="207"/>
      <c r="AU1349" s="207"/>
      <c r="AV1349" s="207"/>
      <c r="AW1349" s="207"/>
      <c r="AX1349" s="207"/>
      <c r="AY1349" s="207"/>
      <c r="AZ1349" s="207"/>
      <c r="BA1349" s="207"/>
      <c r="BB1349" s="207"/>
      <c r="BC1349" s="207"/>
      <c r="BD1349" s="207"/>
      <c r="BE1349" s="207"/>
      <c r="BF1349" s="207"/>
      <c r="BG1349" s="300"/>
      <c r="BH1349" s="300"/>
      <c r="BI1349" s="299"/>
      <c r="BJ1349" s="246"/>
      <c r="BK1349" s="255"/>
      <c r="BL1349" s="213"/>
      <c r="BM1349" s="213"/>
      <c r="BN1349" s="322"/>
      <c r="BO1349" s="321"/>
      <c r="BY1349" s="254"/>
      <c r="DN1349" s="284"/>
      <c r="DO1349" s="283"/>
      <c r="DP1349" s="278"/>
      <c r="DQ1349" s="282"/>
      <c r="DR1349" s="281"/>
      <c r="DS1349" s="280"/>
      <c r="DT1349" s="279"/>
      <c r="DU1349" s="278"/>
      <c r="DV1349" s="194"/>
    </row>
    <row r="1350" spans="1:126" ht="18.75">
      <c r="A1350" s="322"/>
      <c r="B1350" s="226" t="s">
        <v>7537</v>
      </c>
      <c r="C1350" s="226" t="s">
        <v>7536</v>
      </c>
      <c r="D1350" s="225" t="s">
        <v>7535</v>
      </c>
      <c r="E1350" s="224" t="str">
        <f t="shared" si="107"/>
        <v>743917</v>
      </c>
      <c r="F1350" s="322" t="s">
        <v>1154</v>
      </c>
      <c r="G1350" s="220" t="s">
        <v>7531</v>
      </c>
      <c r="H1350" s="223" t="s">
        <v>7530</v>
      </c>
      <c r="I1350" s="223" t="s">
        <v>7437</v>
      </c>
      <c r="J1350" s="225">
        <v>1</v>
      </c>
      <c r="K1350" s="329">
        <v>35000</v>
      </c>
      <c r="L1350" s="232">
        <f t="shared" si="103"/>
        <v>38500</v>
      </c>
      <c r="M1350" s="379" t="s">
        <v>1434</v>
      </c>
      <c r="N1350" s="229"/>
      <c r="O1350" s="229"/>
      <c r="P1350" s="245"/>
      <c r="Q1350" s="312"/>
      <c r="R1350" s="382"/>
      <c r="S1350" s="242"/>
      <c r="T1350" s="219"/>
      <c r="U1350" s="303"/>
      <c r="V1350" s="303"/>
      <c r="W1350" s="303"/>
      <c r="X1350" s="303"/>
      <c r="Y1350" s="219"/>
      <c r="Z1350" s="303"/>
      <c r="AA1350" s="303"/>
      <c r="AB1350" s="303"/>
      <c r="AC1350" s="303"/>
      <c r="AD1350" s="325"/>
      <c r="AE1350" s="325"/>
      <c r="AF1350" s="325"/>
      <c r="AG1350" s="325"/>
      <c r="AH1350" s="325"/>
      <c r="AJ1350" s="286"/>
      <c r="AK1350" s="213"/>
      <c r="AL1350" s="325"/>
      <c r="AM1350" s="325"/>
      <c r="AN1350" s="325"/>
      <c r="AO1350" s="325"/>
      <c r="AP1350" s="229"/>
      <c r="AQ1350" s="589"/>
      <c r="AR1350" s="207"/>
      <c r="AS1350" s="207"/>
      <c r="AT1350" s="207"/>
      <c r="AU1350" s="207"/>
      <c r="AV1350" s="207"/>
      <c r="AW1350" s="207"/>
      <c r="AX1350" s="207"/>
      <c r="AY1350" s="207"/>
      <c r="AZ1350" s="207"/>
      <c r="BA1350" s="207"/>
      <c r="BB1350" s="207"/>
      <c r="BC1350" s="207"/>
      <c r="BD1350" s="207"/>
      <c r="BE1350" s="207"/>
      <c r="BF1350" s="207"/>
      <c r="BG1350" s="300"/>
      <c r="BH1350" s="300"/>
      <c r="BI1350" s="299"/>
      <c r="BJ1350" s="246"/>
      <c r="BK1350" s="255"/>
      <c r="BL1350" s="213"/>
      <c r="BM1350" s="213"/>
      <c r="BN1350" s="322"/>
      <c r="BO1350" s="321"/>
      <c r="BY1350" s="254"/>
      <c r="DN1350" s="284"/>
      <c r="DO1350" s="283"/>
      <c r="DP1350" s="278"/>
      <c r="DQ1350" s="282"/>
      <c r="DR1350" s="281"/>
      <c r="DS1350" s="280"/>
      <c r="DT1350" s="279"/>
      <c r="DU1350" s="278"/>
      <c r="DV1350" s="194"/>
    </row>
    <row r="1351" spans="1:126" ht="18.75">
      <c r="A1351" s="322"/>
      <c r="B1351" s="226" t="s">
        <v>7534</v>
      </c>
      <c r="C1351" s="226" t="s">
        <v>7533</v>
      </c>
      <c r="D1351" s="225" t="s">
        <v>7532</v>
      </c>
      <c r="E1351" s="224" t="str">
        <f t="shared" si="107"/>
        <v>743924</v>
      </c>
      <c r="F1351" s="322" t="s">
        <v>1154</v>
      </c>
      <c r="G1351" s="220" t="s">
        <v>7531</v>
      </c>
      <c r="H1351" s="223" t="s">
        <v>7530</v>
      </c>
      <c r="I1351" s="223" t="s">
        <v>7431</v>
      </c>
      <c r="J1351" s="225">
        <v>1</v>
      </c>
      <c r="K1351" s="329">
        <v>34000</v>
      </c>
      <c r="L1351" s="232">
        <f t="shared" si="103"/>
        <v>37400</v>
      </c>
      <c r="M1351" s="379" t="s">
        <v>1434</v>
      </c>
      <c r="N1351" s="229"/>
      <c r="O1351" s="229"/>
      <c r="P1351" s="245"/>
      <c r="Q1351" s="312"/>
      <c r="R1351" s="382"/>
      <c r="S1351" s="242"/>
      <c r="T1351" s="219"/>
      <c r="U1351" s="303"/>
      <c r="V1351" s="303"/>
      <c r="W1351" s="303"/>
      <c r="X1351" s="303"/>
      <c r="Y1351" s="219"/>
      <c r="Z1351" s="303"/>
      <c r="AA1351" s="303"/>
      <c r="AB1351" s="303"/>
      <c r="AC1351" s="303"/>
      <c r="AD1351" s="325"/>
      <c r="AE1351" s="325"/>
      <c r="AF1351" s="325"/>
      <c r="AG1351" s="325"/>
      <c r="AH1351" s="325"/>
      <c r="AJ1351" s="286"/>
      <c r="AK1351" s="213"/>
      <c r="AL1351" s="325"/>
      <c r="AM1351" s="325"/>
      <c r="AN1351" s="325"/>
      <c r="AO1351" s="325"/>
      <c r="AP1351" s="229"/>
      <c r="AQ1351" s="589"/>
      <c r="AR1351" s="207"/>
      <c r="AS1351" s="207"/>
      <c r="AT1351" s="207"/>
      <c r="AU1351" s="207"/>
      <c r="AV1351" s="207"/>
      <c r="AW1351" s="207"/>
      <c r="AX1351" s="207"/>
      <c r="AY1351" s="207"/>
      <c r="AZ1351" s="207"/>
      <c r="BA1351" s="207"/>
      <c r="BB1351" s="207"/>
      <c r="BC1351" s="207"/>
      <c r="BD1351" s="207"/>
      <c r="BE1351" s="207"/>
      <c r="BF1351" s="207"/>
      <c r="BG1351" s="300"/>
      <c r="BH1351" s="300"/>
      <c r="BI1351" s="299"/>
      <c r="BJ1351" s="246"/>
      <c r="BK1351" s="255"/>
      <c r="BL1351" s="213"/>
      <c r="BM1351" s="213"/>
      <c r="BN1351" s="322"/>
      <c r="BO1351" s="321"/>
      <c r="BY1351" s="254"/>
      <c r="DN1351" s="284"/>
      <c r="DO1351" s="283"/>
      <c r="DP1351" s="278"/>
      <c r="DQ1351" s="282"/>
      <c r="DR1351" s="281"/>
      <c r="DS1351" s="280"/>
      <c r="DT1351" s="279"/>
      <c r="DU1351" s="278"/>
      <c r="DV1351" s="194"/>
    </row>
    <row r="1352" spans="1:126" ht="18.75">
      <c r="A1352" s="322"/>
      <c r="B1352" s="226" t="s">
        <v>7529</v>
      </c>
      <c r="C1352" s="226" t="s">
        <v>7528</v>
      </c>
      <c r="D1352" s="225" t="s">
        <v>7527</v>
      </c>
      <c r="E1352" s="224" t="str">
        <f t="shared" si="107"/>
        <v>743962</v>
      </c>
      <c r="F1352" s="322" t="s">
        <v>1154</v>
      </c>
      <c r="G1352" s="220" t="s">
        <v>7520</v>
      </c>
      <c r="H1352" s="223" t="s">
        <v>7509</v>
      </c>
      <c r="I1352" s="223" t="s">
        <v>7441</v>
      </c>
      <c r="J1352" s="225">
        <v>1</v>
      </c>
      <c r="K1352" s="329">
        <v>34000</v>
      </c>
      <c r="L1352" s="232">
        <f t="shared" si="103"/>
        <v>37400</v>
      </c>
      <c r="M1352" s="351" t="s">
        <v>1434</v>
      </c>
      <c r="N1352" s="229"/>
      <c r="O1352" s="229"/>
      <c r="Q1352" s="312"/>
      <c r="R1352" s="382"/>
      <c r="S1352" s="242"/>
      <c r="T1352" s="219"/>
      <c r="U1352" s="303"/>
      <c r="V1352" s="303"/>
      <c r="W1352" s="303"/>
      <c r="X1352" s="303"/>
      <c r="Y1352" s="219"/>
      <c r="Z1352" s="303"/>
      <c r="AA1352" s="303"/>
      <c r="AB1352" s="303"/>
      <c r="AC1352" s="303"/>
      <c r="AD1352" s="325"/>
      <c r="AE1352" s="325"/>
      <c r="AF1352" s="325"/>
      <c r="AG1352" s="325"/>
      <c r="AH1352" s="325"/>
      <c r="AJ1352" s="286"/>
      <c r="AK1352" s="213"/>
      <c r="AL1352" s="325"/>
      <c r="AM1352" s="325"/>
      <c r="AN1352" s="325"/>
      <c r="AO1352" s="325"/>
      <c r="AP1352" s="229"/>
      <c r="AQ1352" s="589"/>
      <c r="AR1352" s="207"/>
      <c r="AS1352" s="207"/>
      <c r="AT1352" s="207"/>
      <c r="AU1352" s="207"/>
      <c r="AV1352" s="207"/>
      <c r="AW1352" s="207"/>
      <c r="AX1352" s="207"/>
      <c r="AY1352" s="207"/>
      <c r="AZ1352" s="207"/>
      <c r="BA1352" s="207"/>
      <c r="BB1352" s="207"/>
      <c r="BC1352" s="207"/>
      <c r="BD1352" s="207"/>
      <c r="BE1352" s="207"/>
      <c r="BF1352" s="207"/>
      <c r="BG1352" s="300"/>
      <c r="BH1352" s="300"/>
      <c r="BI1352" s="299"/>
      <c r="BJ1352" s="246"/>
      <c r="BK1352" s="255"/>
      <c r="BL1352" s="213"/>
      <c r="BM1352" s="213"/>
      <c r="BN1352" s="322"/>
      <c r="BO1352" s="321"/>
      <c r="BY1352" s="254"/>
      <c r="DN1352" s="284"/>
      <c r="DO1352" s="283"/>
      <c r="DP1352" s="278"/>
      <c r="DQ1352" s="282"/>
      <c r="DR1352" s="281"/>
      <c r="DS1352" s="280"/>
      <c r="DT1352" s="279"/>
      <c r="DU1352" s="278"/>
      <c r="DV1352" s="194"/>
    </row>
    <row r="1353" spans="1:126" ht="18.75">
      <c r="A1353" s="322"/>
      <c r="B1353" s="226" t="s">
        <v>7526</v>
      </c>
      <c r="C1353" s="226" t="s">
        <v>7525</v>
      </c>
      <c r="D1353" s="225" t="s">
        <v>7524</v>
      </c>
      <c r="E1353" s="224" t="str">
        <f t="shared" si="107"/>
        <v>743948</v>
      </c>
      <c r="F1353" s="322" t="s">
        <v>1154</v>
      </c>
      <c r="G1353" s="220" t="s">
        <v>7520</v>
      </c>
      <c r="H1353" s="223" t="s">
        <v>7509</v>
      </c>
      <c r="I1353" s="223" t="s">
        <v>7437</v>
      </c>
      <c r="J1353" s="225">
        <v>1</v>
      </c>
      <c r="K1353" s="329">
        <v>32000</v>
      </c>
      <c r="L1353" s="232">
        <f t="shared" si="103"/>
        <v>35200</v>
      </c>
      <c r="M1353" s="379" t="s">
        <v>1434</v>
      </c>
      <c r="N1353" s="229"/>
      <c r="O1353" s="229"/>
      <c r="P1353" s="245"/>
      <c r="Q1353" s="312"/>
      <c r="R1353" s="382"/>
      <c r="S1353" s="242"/>
      <c r="T1353" s="219"/>
      <c r="U1353" s="303"/>
      <c r="V1353" s="303"/>
      <c r="W1353" s="303"/>
      <c r="X1353" s="303"/>
      <c r="Y1353" s="219"/>
      <c r="Z1353" s="303"/>
      <c r="AA1353" s="303"/>
      <c r="AB1353" s="303"/>
      <c r="AC1353" s="303"/>
      <c r="AD1353" s="325"/>
      <c r="AE1353" s="325"/>
      <c r="AF1353" s="325"/>
      <c r="AG1353" s="325"/>
      <c r="AH1353" s="325"/>
      <c r="AJ1353" s="286"/>
      <c r="AK1353" s="213"/>
      <c r="AL1353" s="325"/>
      <c r="AM1353" s="325"/>
      <c r="AN1353" s="325"/>
      <c r="AO1353" s="325"/>
      <c r="AP1353" s="229"/>
      <c r="AQ1353" s="589"/>
      <c r="AR1353" s="207"/>
      <c r="AS1353" s="207"/>
      <c r="AT1353" s="207"/>
      <c r="AU1353" s="207"/>
      <c r="AV1353" s="207"/>
      <c r="AW1353" s="207"/>
      <c r="AX1353" s="207"/>
      <c r="AY1353" s="207"/>
      <c r="AZ1353" s="207"/>
      <c r="BA1353" s="207"/>
      <c r="BB1353" s="207"/>
      <c r="BC1353" s="207"/>
      <c r="BD1353" s="207"/>
      <c r="BE1353" s="207"/>
      <c r="BF1353" s="207"/>
      <c r="BG1353" s="300"/>
      <c r="BH1353" s="300"/>
      <c r="BI1353" s="299"/>
      <c r="BJ1353" s="246"/>
      <c r="BK1353" s="255"/>
      <c r="BL1353" s="213"/>
      <c r="BM1353" s="213"/>
      <c r="BN1353" s="322"/>
      <c r="BO1353" s="321"/>
      <c r="BY1353" s="254"/>
      <c r="DN1353" s="284"/>
      <c r="DO1353" s="283"/>
      <c r="DP1353" s="278"/>
      <c r="DQ1353" s="282"/>
      <c r="DR1353" s="281"/>
      <c r="DS1353" s="280"/>
      <c r="DT1353" s="279"/>
      <c r="DU1353" s="278"/>
      <c r="DV1353" s="194"/>
    </row>
    <row r="1354" spans="1:126" ht="18.75">
      <c r="A1354" s="322"/>
      <c r="B1354" s="226" t="s">
        <v>7523</v>
      </c>
      <c r="C1354" s="226" t="s">
        <v>7522</v>
      </c>
      <c r="D1354" s="225" t="s">
        <v>7521</v>
      </c>
      <c r="E1354" s="224" t="str">
        <f t="shared" si="107"/>
        <v>743955</v>
      </c>
      <c r="F1354" s="322" t="s">
        <v>1154</v>
      </c>
      <c r="G1354" s="220" t="s">
        <v>7520</v>
      </c>
      <c r="H1354" s="223" t="s">
        <v>7509</v>
      </c>
      <c r="I1354" s="223" t="s">
        <v>7431</v>
      </c>
      <c r="J1354" s="225">
        <v>1</v>
      </c>
      <c r="K1354" s="329">
        <v>31000</v>
      </c>
      <c r="L1354" s="232">
        <f t="shared" si="103"/>
        <v>34100</v>
      </c>
      <c r="M1354" s="379" t="s">
        <v>1434</v>
      </c>
      <c r="N1354" s="229"/>
      <c r="O1354" s="229"/>
      <c r="P1354" s="347"/>
      <c r="Q1354" s="412"/>
      <c r="R1354" s="382"/>
      <c r="S1354" s="242"/>
      <c r="T1354" s="219"/>
      <c r="U1354" s="303"/>
      <c r="V1354" s="303"/>
      <c r="W1354" s="303"/>
      <c r="X1354" s="303"/>
      <c r="Y1354" s="219"/>
      <c r="Z1354" s="303"/>
      <c r="AA1354" s="303"/>
      <c r="AB1354" s="303"/>
      <c r="AC1354" s="303"/>
      <c r="AD1354" s="325"/>
      <c r="AE1354" s="325"/>
      <c r="AF1354" s="325"/>
      <c r="AG1354" s="325"/>
      <c r="AH1354" s="325"/>
      <c r="AJ1354" s="286"/>
      <c r="AK1354" s="213"/>
      <c r="AL1354" s="325"/>
      <c r="AM1354" s="325"/>
      <c r="AN1354" s="325"/>
      <c r="AO1354" s="325"/>
      <c r="AP1354" s="229"/>
      <c r="AQ1354" s="589"/>
      <c r="AR1354" s="207"/>
      <c r="AS1354" s="207"/>
      <c r="AT1354" s="207"/>
      <c r="AU1354" s="207"/>
      <c r="AV1354" s="207"/>
      <c r="AW1354" s="207"/>
      <c r="AX1354" s="207"/>
      <c r="AY1354" s="207"/>
      <c r="AZ1354" s="207"/>
      <c r="BA1354" s="207"/>
      <c r="BB1354" s="207"/>
      <c r="BC1354" s="207"/>
      <c r="BD1354" s="207"/>
      <c r="BE1354" s="207"/>
      <c r="BF1354" s="207"/>
      <c r="BG1354" s="300"/>
      <c r="BH1354" s="300"/>
      <c r="BI1354" s="299"/>
      <c r="BJ1354" s="246"/>
      <c r="BK1354" s="255"/>
      <c r="BL1354" s="213"/>
      <c r="BM1354" s="213"/>
      <c r="BN1354" s="322"/>
      <c r="BO1354" s="321"/>
      <c r="BY1354" s="254"/>
      <c r="DN1354" s="284"/>
      <c r="DO1354" s="283"/>
      <c r="DP1354" s="278"/>
      <c r="DQ1354" s="282"/>
      <c r="DR1354" s="281"/>
      <c r="DS1354" s="280"/>
      <c r="DT1354" s="279"/>
      <c r="DU1354" s="278"/>
      <c r="DV1354" s="194"/>
    </row>
    <row r="1355" spans="1:126" ht="18.75">
      <c r="A1355" s="322"/>
      <c r="B1355" s="226" t="s">
        <v>7519</v>
      </c>
      <c r="C1355" s="226" t="s">
        <v>7518</v>
      </c>
      <c r="D1355" s="225" t="s">
        <v>7517</v>
      </c>
      <c r="E1355" s="224" t="str">
        <f t="shared" si="107"/>
        <v>743993</v>
      </c>
      <c r="F1355" s="322" t="s">
        <v>1154</v>
      </c>
      <c r="G1355" s="220" t="s">
        <v>7510</v>
      </c>
      <c r="H1355" s="223" t="s">
        <v>7509</v>
      </c>
      <c r="I1355" s="223" t="s">
        <v>7441</v>
      </c>
      <c r="J1355" s="225">
        <v>1</v>
      </c>
      <c r="K1355" s="329">
        <v>34000</v>
      </c>
      <c r="L1355" s="232">
        <f t="shared" si="103"/>
        <v>37400</v>
      </c>
      <c r="M1355" s="351" t="s">
        <v>1434</v>
      </c>
      <c r="N1355" s="229"/>
      <c r="O1355" s="229"/>
      <c r="P1355" s="245"/>
      <c r="Q1355" s="312"/>
      <c r="R1355" s="382"/>
      <c r="S1355" s="242"/>
      <c r="T1355" s="219"/>
      <c r="U1355" s="303"/>
      <c r="V1355" s="303"/>
      <c r="W1355" s="303"/>
      <c r="X1355" s="303"/>
      <c r="Y1355" s="219"/>
      <c r="Z1355" s="303"/>
      <c r="AA1355" s="303"/>
      <c r="AB1355" s="303"/>
      <c r="AC1355" s="303"/>
      <c r="AD1355" s="325"/>
      <c r="AE1355" s="325"/>
      <c r="AF1355" s="325"/>
      <c r="AG1355" s="325"/>
      <c r="AH1355" s="325"/>
      <c r="AJ1355" s="286"/>
      <c r="AK1355" s="213"/>
      <c r="AL1355" s="325"/>
      <c r="AM1355" s="325"/>
      <c r="AN1355" s="325"/>
      <c r="AO1355" s="325"/>
      <c r="AP1355" s="229"/>
      <c r="AQ1355" s="589"/>
      <c r="AR1355" s="207"/>
      <c r="AS1355" s="207"/>
      <c r="AT1355" s="207"/>
      <c r="AU1355" s="207"/>
      <c r="AV1355" s="207"/>
      <c r="AW1355" s="207"/>
      <c r="AX1355" s="207"/>
      <c r="AY1355" s="207"/>
      <c r="AZ1355" s="207"/>
      <c r="BA1355" s="207"/>
      <c r="BB1355" s="207"/>
      <c r="BC1355" s="207"/>
      <c r="BD1355" s="207"/>
      <c r="BE1355" s="207"/>
      <c r="BF1355" s="207"/>
      <c r="BG1355" s="300"/>
      <c r="BH1355" s="300"/>
      <c r="BI1355" s="299"/>
      <c r="BJ1355" s="246"/>
      <c r="BK1355" s="255"/>
      <c r="BL1355" s="213"/>
      <c r="BM1355" s="213"/>
      <c r="BN1355" s="322"/>
      <c r="BO1355" s="321"/>
      <c r="BY1355" s="254"/>
      <c r="DN1355" s="284"/>
      <c r="DO1355" s="283"/>
      <c r="DP1355" s="278"/>
      <c r="DQ1355" s="282"/>
      <c r="DR1355" s="281"/>
      <c r="DS1355" s="280"/>
      <c r="DT1355" s="279"/>
      <c r="DU1355" s="278"/>
      <c r="DV1355" s="194"/>
    </row>
    <row r="1356" spans="1:126" ht="18.75">
      <c r="A1356" s="322"/>
      <c r="B1356" s="226" t="s">
        <v>7516</v>
      </c>
      <c r="C1356" s="226" t="s">
        <v>7515</v>
      </c>
      <c r="D1356" s="225" t="s">
        <v>7514</v>
      </c>
      <c r="E1356" s="224" t="str">
        <f t="shared" si="107"/>
        <v>743979</v>
      </c>
      <c r="F1356" s="322" t="s">
        <v>1154</v>
      </c>
      <c r="G1356" s="220" t="s">
        <v>7510</v>
      </c>
      <c r="H1356" s="223" t="s">
        <v>7509</v>
      </c>
      <c r="I1356" s="223" t="s">
        <v>7437</v>
      </c>
      <c r="J1356" s="225">
        <v>1</v>
      </c>
      <c r="K1356" s="329">
        <v>32000</v>
      </c>
      <c r="L1356" s="232">
        <f t="shared" si="103"/>
        <v>35200</v>
      </c>
      <c r="M1356" s="351" t="s">
        <v>1434</v>
      </c>
      <c r="N1356" s="229"/>
      <c r="O1356" s="229"/>
      <c r="P1356" s="245"/>
      <c r="Q1356" s="312"/>
      <c r="R1356" s="382"/>
      <c r="S1356" s="242"/>
      <c r="T1356" s="219"/>
      <c r="U1356" s="303"/>
      <c r="V1356" s="303"/>
      <c r="W1356" s="303"/>
      <c r="X1356" s="303"/>
      <c r="Y1356" s="219"/>
      <c r="Z1356" s="303"/>
      <c r="AA1356" s="303"/>
      <c r="AB1356" s="303"/>
      <c r="AC1356" s="303"/>
      <c r="AD1356" s="325"/>
      <c r="AE1356" s="325"/>
      <c r="AF1356" s="325"/>
      <c r="AG1356" s="325"/>
      <c r="AH1356" s="325"/>
      <c r="AJ1356" s="286"/>
      <c r="AK1356" s="213"/>
      <c r="AL1356" s="325"/>
      <c r="AM1356" s="325"/>
      <c r="AN1356" s="325"/>
      <c r="AO1356" s="325"/>
      <c r="AP1356" s="229"/>
      <c r="AQ1356" s="589"/>
      <c r="AR1356" s="207"/>
      <c r="AS1356" s="207"/>
      <c r="AT1356" s="207"/>
      <c r="AU1356" s="207"/>
      <c r="AV1356" s="207"/>
      <c r="AW1356" s="207"/>
      <c r="AX1356" s="207"/>
      <c r="AY1356" s="207"/>
      <c r="AZ1356" s="207"/>
      <c r="BA1356" s="207"/>
      <c r="BB1356" s="207"/>
      <c r="BC1356" s="207"/>
      <c r="BD1356" s="207"/>
      <c r="BE1356" s="207"/>
      <c r="BF1356" s="207"/>
      <c r="BG1356" s="300"/>
      <c r="BH1356" s="300"/>
      <c r="BI1356" s="299"/>
      <c r="BJ1356" s="246"/>
      <c r="BK1356" s="255"/>
      <c r="BL1356" s="213"/>
      <c r="BM1356" s="213"/>
      <c r="BN1356" s="322"/>
      <c r="BO1356" s="321"/>
      <c r="BY1356" s="254"/>
      <c r="DN1356" s="284"/>
      <c r="DO1356" s="283"/>
      <c r="DP1356" s="278"/>
      <c r="DQ1356" s="282"/>
      <c r="DR1356" s="281"/>
      <c r="DS1356" s="280"/>
      <c r="DT1356" s="279"/>
      <c r="DU1356" s="278"/>
      <c r="DV1356" s="194"/>
    </row>
    <row r="1357" spans="1:126" ht="18.75">
      <c r="A1357" s="322"/>
      <c r="B1357" s="226" t="s">
        <v>7513</v>
      </c>
      <c r="C1357" s="226" t="s">
        <v>7512</v>
      </c>
      <c r="D1357" s="225" t="s">
        <v>7511</v>
      </c>
      <c r="E1357" s="224" t="str">
        <f t="shared" si="107"/>
        <v>743986</v>
      </c>
      <c r="F1357" s="322" t="s">
        <v>1154</v>
      </c>
      <c r="G1357" s="220" t="s">
        <v>7510</v>
      </c>
      <c r="H1357" s="223" t="s">
        <v>7509</v>
      </c>
      <c r="I1357" s="223" t="s">
        <v>7431</v>
      </c>
      <c r="J1357" s="225">
        <v>1</v>
      </c>
      <c r="K1357" s="329">
        <v>31000</v>
      </c>
      <c r="L1357" s="232">
        <f t="shared" si="103"/>
        <v>34100</v>
      </c>
      <c r="M1357" s="351" t="s">
        <v>1434</v>
      </c>
      <c r="N1357" s="229"/>
      <c r="O1357" s="229"/>
      <c r="P1357" s="245"/>
      <c r="Q1357" s="312"/>
      <c r="R1357" s="382"/>
      <c r="S1357" s="242"/>
      <c r="T1357" s="219"/>
      <c r="U1357" s="303"/>
      <c r="V1357" s="303"/>
      <c r="W1357" s="303"/>
      <c r="X1357" s="303"/>
      <c r="Y1357" s="219"/>
      <c r="Z1357" s="303"/>
      <c r="AA1357" s="303"/>
      <c r="AB1357" s="303"/>
      <c r="AC1357" s="303"/>
      <c r="AD1357" s="325"/>
      <c r="AE1357" s="325"/>
      <c r="AF1357" s="325"/>
      <c r="AG1357" s="325"/>
      <c r="AH1357" s="325"/>
      <c r="AJ1357" s="286"/>
      <c r="AK1357" s="213"/>
      <c r="AL1357" s="325"/>
      <c r="AM1357" s="325"/>
      <c r="AN1357" s="325"/>
      <c r="AO1357" s="325"/>
      <c r="AP1357" s="229"/>
      <c r="AQ1357" s="589"/>
      <c r="AR1357" s="207"/>
      <c r="AS1357" s="207"/>
      <c r="AT1357" s="207"/>
      <c r="AU1357" s="207"/>
      <c r="AV1357" s="207"/>
      <c r="AW1357" s="207"/>
      <c r="AX1357" s="207"/>
      <c r="AY1357" s="207"/>
      <c r="AZ1357" s="207"/>
      <c r="BA1357" s="207"/>
      <c r="BB1357" s="207"/>
      <c r="BC1357" s="207"/>
      <c r="BD1357" s="207"/>
      <c r="BE1357" s="207"/>
      <c r="BF1357" s="207"/>
      <c r="BG1357" s="300"/>
      <c r="BH1357" s="300"/>
      <c r="BI1357" s="299"/>
      <c r="BJ1357" s="246"/>
      <c r="BK1357" s="255"/>
      <c r="BL1357" s="213"/>
      <c r="BM1357" s="213"/>
      <c r="BN1357" s="322"/>
      <c r="BO1357" s="321"/>
      <c r="BY1357" s="254"/>
      <c r="DN1357" s="284"/>
      <c r="DO1357" s="283"/>
      <c r="DP1357" s="278"/>
      <c r="DQ1357" s="282"/>
      <c r="DR1357" s="281"/>
      <c r="DS1357" s="280"/>
      <c r="DT1357" s="279"/>
      <c r="DU1357" s="278"/>
      <c r="DV1357" s="194"/>
    </row>
    <row r="1358" spans="1:126" ht="18.75">
      <c r="A1358" s="322"/>
      <c r="B1358" s="226" t="s">
        <v>7508</v>
      </c>
      <c r="C1358" s="226" t="s">
        <v>7507</v>
      </c>
      <c r="D1358" s="225" t="s">
        <v>7506</v>
      </c>
      <c r="E1358" s="224" t="str">
        <f t="shared" si="107"/>
        <v>744020</v>
      </c>
      <c r="F1358" s="322" t="s">
        <v>1154</v>
      </c>
      <c r="G1358" s="220" t="s">
        <v>7499</v>
      </c>
      <c r="H1358" s="223" t="s">
        <v>7488</v>
      </c>
      <c r="I1358" s="223" t="s">
        <v>7441</v>
      </c>
      <c r="J1358" s="225">
        <v>1</v>
      </c>
      <c r="K1358" s="329">
        <v>34000</v>
      </c>
      <c r="L1358" s="232">
        <f t="shared" si="103"/>
        <v>37400</v>
      </c>
      <c r="M1358" s="351" t="s">
        <v>1434</v>
      </c>
      <c r="N1358" s="229"/>
      <c r="O1358" s="229"/>
      <c r="P1358" s="245"/>
      <c r="Q1358" s="312"/>
      <c r="R1358" s="382"/>
      <c r="S1358" s="242"/>
      <c r="T1358" s="219"/>
      <c r="U1358" s="303"/>
      <c r="V1358" s="303"/>
      <c r="W1358" s="303"/>
      <c r="X1358" s="303"/>
      <c r="Y1358" s="219"/>
      <c r="Z1358" s="303"/>
      <c r="AA1358" s="303"/>
      <c r="AB1358" s="303"/>
      <c r="AC1358" s="303"/>
      <c r="AD1358" s="325"/>
      <c r="AE1358" s="325"/>
      <c r="AF1358" s="325"/>
      <c r="AG1358" s="325"/>
      <c r="AH1358" s="325"/>
      <c r="AJ1358" s="286"/>
      <c r="AK1358" s="213"/>
      <c r="AL1358" s="325"/>
      <c r="AM1358" s="325"/>
      <c r="AN1358" s="325"/>
      <c r="AO1358" s="325"/>
      <c r="AP1358" s="229"/>
      <c r="AQ1358" s="589"/>
      <c r="AR1358" s="207"/>
      <c r="AS1358" s="207"/>
      <c r="AT1358" s="207"/>
      <c r="AU1358" s="207"/>
      <c r="AV1358" s="207"/>
      <c r="AW1358" s="207"/>
      <c r="AX1358" s="207"/>
      <c r="AY1358" s="207"/>
      <c r="AZ1358" s="207"/>
      <c r="BA1358" s="207"/>
      <c r="BB1358" s="207"/>
      <c r="BC1358" s="207"/>
      <c r="BD1358" s="207"/>
      <c r="BE1358" s="207"/>
      <c r="BF1358" s="207"/>
      <c r="BG1358" s="300"/>
      <c r="BH1358" s="300"/>
      <c r="BI1358" s="299"/>
      <c r="BJ1358" s="246"/>
      <c r="BK1358" s="255"/>
      <c r="BL1358" s="213"/>
      <c r="BM1358" s="213"/>
      <c r="BN1358" s="322"/>
      <c r="BO1358" s="321"/>
      <c r="BY1358" s="254"/>
      <c r="DN1358" s="284"/>
      <c r="DO1358" s="283"/>
      <c r="DP1358" s="278"/>
      <c r="DQ1358" s="282"/>
      <c r="DR1358" s="281"/>
      <c r="DS1358" s="280"/>
      <c r="DT1358" s="279"/>
      <c r="DU1358" s="278"/>
      <c r="DV1358" s="194"/>
    </row>
    <row r="1359" spans="1:126" ht="18.75">
      <c r="A1359" s="322"/>
      <c r="B1359" s="226" t="s">
        <v>7505</v>
      </c>
      <c r="C1359" s="226" t="s">
        <v>7504</v>
      </c>
      <c r="D1359" s="225" t="s">
        <v>7503</v>
      </c>
      <c r="E1359" s="224" t="str">
        <f t="shared" si="107"/>
        <v>744006</v>
      </c>
      <c r="F1359" s="322" t="s">
        <v>1154</v>
      </c>
      <c r="G1359" s="220" t="s">
        <v>7499</v>
      </c>
      <c r="H1359" s="223" t="s">
        <v>7488</v>
      </c>
      <c r="I1359" s="223" t="s">
        <v>7437</v>
      </c>
      <c r="J1359" s="225">
        <v>1</v>
      </c>
      <c r="K1359" s="329">
        <v>32000</v>
      </c>
      <c r="L1359" s="232">
        <f t="shared" si="103"/>
        <v>35200</v>
      </c>
      <c r="M1359" s="351" t="s">
        <v>1434</v>
      </c>
      <c r="N1359" s="229"/>
      <c r="O1359" s="229"/>
      <c r="P1359" s="245"/>
      <c r="Q1359" s="312"/>
      <c r="R1359" s="382"/>
      <c r="S1359" s="242"/>
      <c r="T1359" s="219"/>
      <c r="U1359" s="303"/>
      <c r="V1359" s="303"/>
      <c r="W1359" s="303"/>
      <c r="X1359" s="303"/>
      <c r="Y1359" s="219"/>
      <c r="Z1359" s="303"/>
      <c r="AA1359" s="303"/>
      <c r="AB1359" s="303"/>
      <c r="AC1359" s="303"/>
      <c r="AD1359" s="325"/>
      <c r="AE1359" s="325"/>
      <c r="AF1359" s="325"/>
      <c r="AG1359" s="325"/>
      <c r="AH1359" s="325"/>
      <c r="AJ1359" s="286"/>
      <c r="AK1359" s="213"/>
      <c r="AL1359" s="325"/>
      <c r="AM1359" s="325"/>
      <c r="AN1359" s="325"/>
      <c r="AO1359" s="325"/>
      <c r="AP1359" s="229"/>
      <c r="AQ1359" s="589"/>
      <c r="AR1359" s="207"/>
      <c r="AS1359" s="207"/>
      <c r="AT1359" s="207"/>
      <c r="AU1359" s="207"/>
      <c r="AV1359" s="207"/>
      <c r="AW1359" s="207"/>
      <c r="AX1359" s="207"/>
      <c r="AY1359" s="207"/>
      <c r="AZ1359" s="207"/>
      <c r="BA1359" s="207"/>
      <c r="BB1359" s="207"/>
      <c r="BC1359" s="207"/>
      <c r="BD1359" s="207"/>
      <c r="BE1359" s="207"/>
      <c r="BF1359" s="207"/>
      <c r="BG1359" s="300"/>
      <c r="BH1359" s="300"/>
      <c r="BI1359" s="299"/>
      <c r="BJ1359" s="246"/>
      <c r="BK1359" s="255"/>
      <c r="BL1359" s="213"/>
      <c r="BM1359" s="213"/>
      <c r="BN1359" s="322"/>
      <c r="BO1359" s="321"/>
      <c r="BY1359" s="254"/>
      <c r="DN1359" s="284"/>
      <c r="DO1359" s="283"/>
      <c r="DP1359" s="278"/>
      <c r="DQ1359" s="282"/>
      <c r="DR1359" s="281"/>
      <c r="DS1359" s="280"/>
      <c r="DT1359" s="279"/>
      <c r="DU1359" s="278"/>
      <c r="DV1359" s="194"/>
    </row>
    <row r="1360" spans="1:126" ht="18.75">
      <c r="A1360" s="322"/>
      <c r="B1360" s="226" t="s">
        <v>7502</v>
      </c>
      <c r="C1360" s="226" t="s">
        <v>7501</v>
      </c>
      <c r="D1360" s="225" t="s">
        <v>7500</v>
      </c>
      <c r="E1360" s="224" t="str">
        <f t="shared" si="107"/>
        <v>744013</v>
      </c>
      <c r="F1360" s="322" t="s">
        <v>1154</v>
      </c>
      <c r="G1360" s="220" t="s">
        <v>7499</v>
      </c>
      <c r="H1360" s="223" t="s">
        <v>7488</v>
      </c>
      <c r="I1360" s="223" t="s">
        <v>7431</v>
      </c>
      <c r="J1360" s="225">
        <v>1</v>
      </c>
      <c r="K1360" s="329">
        <v>31000</v>
      </c>
      <c r="L1360" s="232">
        <f t="shared" ref="L1360:L1423" si="108">K1360*1.1</f>
        <v>34100</v>
      </c>
      <c r="M1360" s="351" t="s">
        <v>1434</v>
      </c>
      <c r="N1360" s="229"/>
      <c r="O1360" s="229"/>
      <c r="P1360" s="245"/>
      <c r="Q1360" s="312"/>
      <c r="R1360" s="382"/>
      <c r="S1360" s="242"/>
      <c r="T1360" s="219"/>
      <c r="U1360" s="303"/>
      <c r="V1360" s="303"/>
      <c r="W1360" s="303"/>
      <c r="X1360" s="303"/>
      <c r="Y1360" s="219"/>
      <c r="Z1360" s="303"/>
      <c r="AA1360" s="303"/>
      <c r="AB1360" s="303"/>
      <c r="AC1360" s="303"/>
      <c r="AD1360" s="325"/>
      <c r="AE1360" s="325"/>
      <c r="AF1360" s="325"/>
      <c r="AG1360" s="325"/>
      <c r="AH1360" s="325"/>
      <c r="AJ1360" s="286"/>
      <c r="AK1360" s="213"/>
      <c r="AL1360" s="325"/>
      <c r="AM1360" s="325"/>
      <c r="AN1360" s="325"/>
      <c r="AO1360" s="325"/>
      <c r="AP1360" s="229"/>
      <c r="AQ1360" s="589"/>
      <c r="AR1360" s="207"/>
      <c r="AS1360" s="207"/>
      <c r="AT1360" s="207"/>
      <c r="AU1360" s="207"/>
      <c r="AV1360" s="207"/>
      <c r="AW1360" s="207"/>
      <c r="AX1360" s="207"/>
      <c r="AY1360" s="207"/>
      <c r="AZ1360" s="207"/>
      <c r="BA1360" s="207"/>
      <c r="BB1360" s="207"/>
      <c r="BC1360" s="207"/>
      <c r="BD1360" s="207"/>
      <c r="BE1360" s="207"/>
      <c r="BF1360" s="207"/>
      <c r="BG1360" s="300"/>
      <c r="BH1360" s="300"/>
      <c r="BI1360" s="299"/>
      <c r="BJ1360" s="246"/>
      <c r="BK1360" s="255"/>
      <c r="BL1360" s="213"/>
      <c r="BM1360" s="213"/>
      <c r="BN1360" s="322"/>
      <c r="BO1360" s="321"/>
      <c r="BY1360" s="254"/>
      <c r="DN1360" s="284"/>
      <c r="DO1360" s="283"/>
      <c r="DP1360" s="278"/>
      <c r="DQ1360" s="282"/>
      <c r="DR1360" s="281"/>
      <c r="DS1360" s="280"/>
      <c r="DT1360" s="279"/>
      <c r="DU1360" s="278"/>
      <c r="DV1360" s="194"/>
    </row>
    <row r="1361" spans="1:137" ht="18.75">
      <c r="A1361" s="322"/>
      <c r="B1361" s="226" t="s">
        <v>7498</v>
      </c>
      <c r="C1361" s="226" t="s">
        <v>7497</v>
      </c>
      <c r="D1361" s="225" t="s">
        <v>7496</v>
      </c>
      <c r="E1361" s="224" t="str">
        <f t="shared" si="107"/>
        <v>744051</v>
      </c>
      <c r="F1361" s="322" t="s">
        <v>1154</v>
      </c>
      <c r="G1361" s="220" t="s">
        <v>7489</v>
      </c>
      <c r="H1361" s="223" t="s">
        <v>7488</v>
      </c>
      <c r="I1361" s="223" t="s">
        <v>7441</v>
      </c>
      <c r="J1361" s="225">
        <v>1</v>
      </c>
      <c r="K1361" s="329">
        <v>34000</v>
      </c>
      <c r="L1361" s="232">
        <f t="shared" si="108"/>
        <v>37400</v>
      </c>
      <c r="M1361" s="351" t="s">
        <v>1434</v>
      </c>
      <c r="N1361" s="229"/>
      <c r="O1361" s="229"/>
      <c r="P1361" s="245"/>
      <c r="Q1361" s="312"/>
      <c r="R1361" s="382"/>
      <c r="S1361" s="242"/>
      <c r="T1361" s="219"/>
      <c r="U1361" s="303"/>
      <c r="V1361" s="303"/>
      <c r="W1361" s="303"/>
      <c r="X1361" s="303"/>
      <c r="Y1361" s="219"/>
      <c r="Z1361" s="303"/>
      <c r="AA1361" s="303"/>
      <c r="AB1361" s="303"/>
      <c r="AC1361" s="303"/>
      <c r="AD1361" s="325"/>
      <c r="AE1361" s="325"/>
      <c r="AF1361" s="325"/>
      <c r="AG1361" s="325"/>
      <c r="AH1361" s="325"/>
      <c r="AJ1361" s="286"/>
      <c r="AK1361" s="213"/>
      <c r="AL1361" s="325"/>
      <c r="AM1361" s="325"/>
      <c r="AN1361" s="325"/>
      <c r="AO1361" s="325"/>
      <c r="AP1361" s="229"/>
      <c r="AQ1361" s="589"/>
      <c r="AR1361" s="207"/>
      <c r="AS1361" s="207"/>
      <c r="AT1361" s="207"/>
      <c r="AU1361" s="207"/>
      <c r="AV1361" s="207"/>
      <c r="AW1361" s="207"/>
      <c r="AX1361" s="207"/>
      <c r="AY1361" s="207"/>
      <c r="AZ1361" s="207"/>
      <c r="BA1361" s="207"/>
      <c r="BB1361" s="207"/>
      <c r="BC1361" s="207"/>
      <c r="BD1361" s="207"/>
      <c r="BE1361" s="207"/>
      <c r="BF1361" s="207"/>
      <c r="BG1361" s="300"/>
      <c r="BH1361" s="300"/>
      <c r="BI1361" s="299"/>
      <c r="BJ1361" s="246"/>
      <c r="BK1361" s="255"/>
      <c r="BL1361" s="213"/>
      <c r="BM1361" s="213"/>
      <c r="BN1361" s="322"/>
      <c r="BO1361" s="321"/>
      <c r="BY1361" s="254"/>
      <c r="DN1361" s="284"/>
      <c r="DO1361" s="283"/>
      <c r="DP1361" s="278"/>
      <c r="DQ1361" s="282"/>
      <c r="DR1361" s="281"/>
      <c r="DS1361" s="280"/>
      <c r="DT1361" s="279"/>
      <c r="DU1361" s="278"/>
      <c r="DV1361" s="194"/>
    </row>
    <row r="1362" spans="1:137" ht="18.75">
      <c r="A1362" s="322"/>
      <c r="B1362" s="226" t="s">
        <v>7495</v>
      </c>
      <c r="C1362" s="226" t="s">
        <v>7494</v>
      </c>
      <c r="D1362" s="225" t="s">
        <v>7493</v>
      </c>
      <c r="E1362" s="224" t="str">
        <f t="shared" si="107"/>
        <v>744037</v>
      </c>
      <c r="F1362" s="322" t="s">
        <v>1154</v>
      </c>
      <c r="G1362" s="220" t="s">
        <v>7489</v>
      </c>
      <c r="H1362" s="223" t="s">
        <v>7488</v>
      </c>
      <c r="I1362" s="223" t="s">
        <v>7437</v>
      </c>
      <c r="J1362" s="225">
        <v>1</v>
      </c>
      <c r="K1362" s="329">
        <v>32000</v>
      </c>
      <c r="L1362" s="232">
        <f t="shared" si="108"/>
        <v>35200</v>
      </c>
      <c r="M1362" s="351" t="s">
        <v>1434</v>
      </c>
      <c r="N1362" s="229"/>
      <c r="O1362" s="229"/>
      <c r="P1362" s="245"/>
      <c r="Q1362" s="312"/>
      <c r="R1362" s="382"/>
      <c r="S1362" s="242"/>
      <c r="T1362" s="219"/>
      <c r="U1362" s="303"/>
      <c r="V1362" s="303"/>
      <c r="W1362" s="303"/>
      <c r="X1362" s="303"/>
      <c r="Y1362" s="219"/>
      <c r="Z1362" s="303"/>
      <c r="AA1362" s="303"/>
      <c r="AB1362" s="303"/>
      <c r="AC1362" s="303"/>
      <c r="AD1362" s="325"/>
      <c r="AE1362" s="325"/>
      <c r="AF1362" s="325"/>
      <c r="AG1362" s="325"/>
      <c r="AH1362" s="325"/>
      <c r="AJ1362" s="286"/>
      <c r="AK1362" s="213"/>
      <c r="AL1362" s="325"/>
      <c r="AM1362" s="325"/>
      <c r="AN1362" s="325"/>
      <c r="AO1362" s="325"/>
      <c r="AP1362" s="229"/>
      <c r="AQ1362" s="589"/>
      <c r="AR1362" s="207"/>
      <c r="AS1362" s="207"/>
      <c r="AT1362" s="207"/>
      <c r="AU1362" s="207"/>
      <c r="AV1362" s="207"/>
      <c r="AW1362" s="207"/>
      <c r="AX1362" s="207"/>
      <c r="AY1362" s="207"/>
      <c r="AZ1362" s="207"/>
      <c r="BA1362" s="207"/>
      <c r="BB1362" s="207"/>
      <c r="BC1362" s="207"/>
      <c r="BD1362" s="207"/>
      <c r="BE1362" s="207"/>
      <c r="BF1362" s="207"/>
      <c r="BG1362" s="300"/>
      <c r="BH1362" s="300"/>
      <c r="BI1362" s="299"/>
      <c r="BJ1362" s="246"/>
      <c r="BK1362" s="255"/>
      <c r="BL1362" s="213"/>
      <c r="BM1362" s="213"/>
      <c r="BN1362" s="322"/>
      <c r="BO1362" s="321"/>
      <c r="BY1362" s="254"/>
      <c r="DN1362" s="284"/>
      <c r="DO1362" s="283"/>
      <c r="DP1362" s="278"/>
      <c r="DQ1362" s="282"/>
      <c r="DR1362" s="281"/>
      <c r="DS1362" s="280"/>
      <c r="DT1362" s="279"/>
      <c r="DU1362" s="278"/>
      <c r="DV1362" s="194"/>
    </row>
    <row r="1363" spans="1:137" ht="18.75">
      <c r="A1363" s="322"/>
      <c r="B1363" s="226" t="s">
        <v>7492</v>
      </c>
      <c r="C1363" s="226" t="s">
        <v>7491</v>
      </c>
      <c r="D1363" s="225" t="s">
        <v>7490</v>
      </c>
      <c r="E1363" s="224" t="str">
        <f t="shared" si="107"/>
        <v>744044</v>
      </c>
      <c r="F1363" s="322" t="s">
        <v>1154</v>
      </c>
      <c r="G1363" s="220" t="s">
        <v>7489</v>
      </c>
      <c r="H1363" s="223" t="s">
        <v>7488</v>
      </c>
      <c r="I1363" s="223" t="s">
        <v>7431</v>
      </c>
      <c r="J1363" s="225">
        <v>1</v>
      </c>
      <c r="K1363" s="329">
        <v>31000</v>
      </c>
      <c r="L1363" s="232">
        <f t="shared" si="108"/>
        <v>34100</v>
      </c>
      <c r="M1363" s="351" t="s">
        <v>1434</v>
      </c>
      <c r="N1363" s="229"/>
      <c r="O1363" s="229"/>
      <c r="P1363" s="245"/>
      <c r="Q1363" s="312"/>
      <c r="R1363" s="382"/>
      <c r="S1363" s="242"/>
      <c r="T1363" s="219"/>
      <c r="U1363" s="303"/>
      <c r="V1363" s="303"/>
      <c r="W1363" s="303"/>
      <c r="X1363" s="303"/>
      <c r="Y1363" s="219"/>
      <c r="Z1363" s="303"/>
      <c r="AA1363" s="303"/>
      <c r="AB1363" s="303"/>
      <c r="AC1363" s="303"/>
      <c r="AD1363" s="325"/>
      <c r="AE1363" s="325"/>
      <c r="AF1363" s="325"/>
      <c r="AG1363" s="325"/>
      <c r="AH1363" s="325"/>
      <c r="AJ1363" s="286"/>
      <c r="AK1363" s="213"/>
      <c r="AL1363" s="325"/>
      <c r="AM1363" s="325"/>
      <c r="AN1363" s="325"/>
      <c r="AO1363" s="325"/>
      <c r="AP1363" s="229"/>
      <c r="AQ1363" s="589"/>
      <c r="AR1363" s="207"/>
      <c r="AS1363" s="207"/>
      <c r="AT1363" s="207"/>
      <c r="AU1363" s="207"/>
      <c r="AV1363" s="207"/>
      <c r="AW1363" s="207"/>
      <c r="AX1363" s="207"/>
      <c r="AY1363" s="207"/>
      <c r="AZ1363" s="207"/>
      <c r="BA1363" s="207"/>
      <c r="BB1363" s="207"/>
      <c r="BC1363" s="207"/>
      <c r="BD1363" s="207"/>
      <c r="BE1363" s="207"/>
      <c r="BF1363" s="207"/>
      <c r="BG1363" s="300"/>
      <c r="BH1363" s="300"/>
      <c r="BI1363" s="299"/>
      <c r="BJ1363" s="246"/>
      <c r="BK1363" s="255"/>
      <c r="BL1363" s="213"/>
      <c r="BM1363" s="213"/>
      <c r="BN1363" s="322"/>
      <c r="BO1363" s="321"/>
      <c r="BY1363" s="254"/>
      <c r="DN1363" s="284"/>
      <c r="DO1363" s="283"/>
      <c r="DP1363" s="278"/>
      <c r="DQ1363" s="282"/>
      <c r="DR1363" s="281"/>
      <c r="DS1363" s="280"/>
      <c r="DT1363" s="279"/>
      <c r="DU1363" s="278"/>
      <c r="DV1363" s="194"/>
    </row>
    <row r="1364" spans="1:137" ht="18.75">
      <c r="A1364" s="322"/>
      <c r="B1364" s="226" t="s">
        <v>7487</v>
      </c>
      <c r="C1364" s="226" t="s">
        <v>7486</v>
      </c>
      <c r="D1364" s="225" t="s">
        <v>7485</v>
      </c>
      <c r="E1364" s="224" t="str">
        <f t="shared" si="107"/>
        <v>744068</v>
      </c>
      <c r="F1364" s="322" t="s">
        <v>1154</v>
      </c>
      <c r="G1364" s="220" t="s">
        <v>6548</v>
      </c>
      <c r="H1364" s="223" t="s">
        <v>7481</v>
      </c>
      <c r="I1364" s="223" t="s">
        <v>7467</v>
      </c>
      <c r="J1364" s="225">
        <v>1</v>
      </c>
      <c r="K1364" s="329">
        <v>22000</v>
      </c>
      <c r="L1364" s="232">
        <f t="shared" si="108"/>
        <v>24200.000000000004</v>
      </c>
      <c r="M1364" s="351" t="s">
        <v>1434</v>
      </c>
      <c r="N1364" s="229"/>
      <c r="O1364" s="229"/>
      <c r="P1364" s="245"/>
      <c r="Q1364" s="312"/>
      <c r="R1364" s="382"/>
      <c r="S1364" s="242"/>
      <c r="T1364" s="219"/>
      <c r="U1364" s="303"/>
      <c r="V1364" s="303"/>
      <c r="W1364" s="303"/>
      <c r="X1364" s="303"/>
      <c r="Y1364" s="219"/>
      <c r="Z1364" s="303"/>
      <c r="AA1364" s="303"/>
      <c r="AB1364" s="303"/>
      <c r="AC1364" s="303"/>
      <c r="AD1364" s="325"/>
      <c r="AE1364" s="325"/>
      <c r="AF1364" s="325"/>
      <c r="AG1364" s="325"/>
      <c r="AH1364" s="325"/>
      <c r="AJ1364" s="286"/>
      <c r="AK1364" s="213"/>
      <c r="AL1364" s="325"/>
      <c r="AM1364" s="325"/>
      <c r="AN1364" s="325"/>
      <c r="AO1364" s="325"/>
      <c r="AP1364" s="229"/>
      <c r="AQ1364" s="589"/>
      <c r="AR1364" s="207"/>
      <c r="AS1364" s="207"/>
      <c r="AT1364" s="207"/>
      <c r="AU1364" s="207"/>
      <c r="AV1364" s="207"/>
      <c r="AW1364" s="207"/>
      <c r="AX1364" s="207"/>
      <c r="AY1364" s="207"/>
      <c r="AZ1364" s="207"/>
      <c r="BA1364" s="207"/>
      <c r="BB1364" s="207"/>
      <c r="BC1364" s="207"/>
      <c r="BD1364" s="207"/>
      <c r="BE1364" s="207"/>
      <c r="BF1364" s="207"/>
      <c r="BG1364" s="300"/>
      <c r="BH1364" s="300"/>
      <c r="BI1364" s="299"/>
      <c r="BJ1364" s="246"/>
      <c r="BK1364" s="255"/>
      <c r="BL1364" s="213"/>
      <c r="BM1364" s="213"/>
      <c r="BN1364" s="322"/>
      <c r="BO1364" s="321"/>
      <c r="BY1364" s="254"/>
      <c r="DN1364" s="284"/>
      <c r="DO1364" s="283"/>
      <c r="DP1364" s="278"/>
      <c r="DQ1364" s="282"/>
      <c r="DR1364" s="281"/>
      <c r="DS1364" s="280"/>
      <c r="DT1364" s="279"/>
      <c r="DU1364" s="278"/>
      <c r="DV1364" s="194"/>
    </row>
    <row r="1365" spans="1:137" ht="18.75">
      <c r="A1365" s="322"/>
      <c r="B1365" s="226" t="s">
        <v>7484</v>
      </c>
      <c r="C1365" s="226" t="s">
        <v>7483</v>
      </c>
      <c r="D1365" s="225" t="s">
        <v>7482</v>
      </c>
      <c r="E1365" s="224" t="str">
        <f t="shared" si="107"/>
        <v>744075</v>
      </c>
      <c r="F1365" s="322" t="s">
        <v>1154</v>
      </c>
      <c r="G1365" s="220" t="s">
        <v>6548</v>
      </c>
      <c r="H1365" s="223" t="s">
        <v>7481</v>
      </c>
      <c r="I1365" s="223" t="s">
        <v>7431</v>
      </c>
      <c r="J1365" s="225">
        <v>1</v>
      </c>
      <c r="K1365" s="329">
        <v>22000</v>
      </c>
      <c r="L1365" s="232">
        <f t="shared" si="108"/>
        <v>24200.000000000004</v>
      </c>
      <c r="M1365" s="351" t="s">
        <v>1434</v>
      </c>
      <c r="N1365" s="229"/>
      <c r="O1365" s="229"/>
      <c r="P1365" s="245"/>
      <c r="Q1365" s="312"/>
      <c r="R1365" s="382"/>
      <c r="S1365" s="242"/>
      <c r="T1365" s="219"/>
      <c r="U1365" s="303"/>
      <c r="V1365" s="303"/>
      <c r="W1365" s="303"/>
      <c r="X1365" s="303"/>
      <c r="Y1365" s="219"/>
      <c r="Z1365" s="303"/>
      <c r="AA1365" s="303"/>
      <c r="AB1365" s="303"/>
      <c r="AC1365" s="303"/>
      <c r="AD1365" s="325"/>
      <c r="AE1365" s="325"/>
      <c r="AF1365" s="325"/>
      <c r="AG1365" s="325"/>
      <c r="AH1365" s="325"/>
      <c r="AJ1365" s="286"/>
      <c r="AK1365" s="213"/>
      <c r="AL1365" s="325"/>
      <c r="AM1365" s="325"/>
      <c r="AN1365" s="325"/>
      <c r="AO1365" s="325"/>
      <c r="AP1365" s="229"/>
      <c r="AQ1365" s="589"/>
      <c r="AR1365" s="207"/>
      <c r="AS1365" s="207"/>
      <c r="AT1365" s="207"/>
      <c r="AU1365" s="207"/>
      <c r="AV1365" s="207"/>
      <c r="AW1365" s="207"/>
      <c r="AX1365" s="207"/>
      <c r="AY1365" s="207"/>
      <c r="AZ1365" s="207"/>
      <c r="BA1365" s="207"/>
      <c r="BB1365" s="207"/>
      <c r="BC1365" s="207"/>
      <c r="BD1365" s="207"/>
      <c r="BE1365" s="207"/>
      <c r="BF1365" s="207"/>
      <c r="BG1365" s="300"/>
      <c r="BH1365" s="300"/>
      <c r="BI1365" s="299"/>
      <c r="BJ1365" s="246"/>
      <c r="BK1365" s="255"/>
      <c r="BL1365" s="213"/>
      <c r="BM1365" s="213"/>
      <c r="BN1365" s="322"/>
      <c r="BO1365" s="321"/>
      <c r="BY1365" s="254"/>
      <c r="DN1365" s="284"/>
      <c r="DO1365" s="283"/>
      <c r="DP1365" s="278"/>
      <c r="DQ1365" s="282"/>
      <c r="DR1365" s="281"/>
      <c r="DS1365" s="280"/>
      <c r="DT1365" s="279"/>
      <c r="DU1365" s="278"/>
      <c r="DV1365" s="194"/>
    </row>
    <row r="1366" spans="1:137" ht="18.75">
      <c r="A1366" s="322"/>
      <c r="B1366" s="226" t="s">
        <v>7480</v>
      </c>
      <c r="C1366" s="226" t="s">
        <v>7479</v>
      </c>
      <c r="D1366" s="225" t="s">
        <v>7478</v>
      </c>
      <c r="E1366" s="224" t="str">
        <f t="shared" si="107"/>
        <v>744082</v>
      </c>
      <c r="F1366" s="322" t="s">
        <v>1154</v>
      </c>
      <c r="G1366" s="220" t="s">
        <v>7477</v>
      </c>
      <c r="H1366" s="223" t="s">
        <v>7432</v>
      </c>
      <c r="I1366" s="223" t="s">
        <v>7467</v>
      </c>
      <c r="J1366" s="225">
        <v>1</v>
      </c>
      <c r="K1366" s="329">
        <v>40000</v>
      </c>
      <c r="L1366" s="232">
        <f t="shared" si="108"/>
        <v>44000</v>
      </c>
      <c r="M1366" s="351" t="s">
        <v>1434</v>
      </c>
      <c r="N1366" s="229"/>
      <c r="O1366" s="229"/>
      <c r="P1366" s="245"/>
      <c r="Q1366" s="312"/>
      <c r="R1366" s="382"/>
      <c r="S1366" s="242"/>
      <c r="T1366" s="219"/>
      <c r="U1366" s="303"/>
      <c r="V1366" s="303"/>
      <c r="W1366" s="303"/>
      <c r="X1366" s="303"/>
      <c r="Y1366" s="219"/>
      <c r="Z1366" s="303"/>
      <c r="AA1366" s="303"/>
      <c r="AB1366" s="303"/>
      <c r="AC1366" s="303"/>
      <c r="AD1366" s="325"/>
      <c r="AE1366" s="325"/>
      <c r="AF1366" s="325"/>
      <c r="AG1366" s="325"/>
      <c r="AH1366" s="325"/>
      <c r="AJ1366" s="286"/>
      <c r="AK1366" s="213"/>
      <c r="AL1366" s="325"/>
      <c r="AM1366" s="325"/>
      <c r="AN1366" s="325"/>
      <c r="AO1366" s="325"/>
      <c r="AP1366" s="229"/>
      <c r="AQ1366" s="589"/>
      <c r="AR1366" s="207"/>
      <c r="AS1366" s="207"/>
      <c r="AT1366" s="207"/>
      <c r="AU1366" s="207"/>
      <c r="AV1366" s="207"/>
      <c r="AW1366" s="207"/>
      <c r="AX1366" s="207"/>
      <c r="AY1366" s="207"/>
      <c r="AZ1366" s="207"/>
      <c r="BA1366" s="207"/>
      <c r="BB1366" s="207"/>
      <c r="BC1366" s="207"/>
      <c r="BD1366" s="207"/>
      <c r="BE1366" s="207"/>
      <c r="BF1366" s="207"/>
      <c r="BG1366" s="300"/>
      <c r="BH1366" s="300"/>
      <c r="BI1366" s="299"/>
      <c r="BJ1366" s="246"/>
      <c r="BK1366" s="255"/>
      <c r="BL1366" s="213"/>
      <c r="BM1366" s="213"/>
      <c r="BN1366" s="322"/>
      <c r="BO1366" s="321"/>
      <c r="BY1366" s="254"/>
      <c r="DN1366" s="284"/>
      <c r="DO1366" s="283"/>
      <c r="DP1366" s="278"/>
      <c r="DQ1366" s="282"/>
      <c r="DR1366" s="281"/>
      <c r="DS1366" s="280"/>
      <c r="DT1366" s="279"/>
      <c r="DU1366" s="278"/>
      <c r="DV1366" s="194"/>
    </row>
    <row r="1367" spans="1:137" ht="18.75">
      <c r="A1367" s="405"/>
      <c r="B1367" s="226" t="s">
        <v>7476</v>
      </c>
      <c r="C1367" s="226" t="s">
        <v>7475</v>
      </c>
      <c r="D1367" s="225" t="s">
        <v>7474</v>
      </c>
      <c r="E1367" s="224" t="str">
        <f t="shared" si="107"/>
        <v>744099</v>
      </c>
      <c r="F1367" s="322" t="s">
        <v>1154</v>
      </c>
      <c r="G1367" s="220" t="s">
        <v>7473</v>
      </c>
      <c r="H1367" s="223" t="s">
        <v>7445</v>
      </c>
      <c r="I1367" s="223" t="s">
        <v>7467</v>
      </c>
      <c r="J1367" s="225">
        <v>1</v>
      </c>
      <c r="K1367" s="329">
        <v>45000</v>
      </c>
      <c r="L1367" s="232">
        <f t="shared" si="108"/>
        <v>49500.000000000007</v>
      </c>
      <c r="M1367" s="351" t="s">
        <v>1434</v>
      </c>
      <c r="N1367" s="229"/>
      <c r="O1367" s="229"/>
      <c r="P1367" s="245"/>
      <c r="Q1367" s="312"/>
      <c r="R1367" s="382"/>
      <c r="S1367" s="242"/>
      <c r="T1367" s="219"/>
      <c r="U1367" s="303"/>
      <c r="V1367" s="303"/>
      <c r="W1367" s="303"/>
      <c r="X1367" s="303"/>
      <c r="Y1367" s="219"/>
      <c r="Z1367" s="303"/>
      <c r="AA1367" s="303"/>
      <c r="AB1367" s="303"/>
      <c r="AC1367" s="303"/>
      <c r="AD1367" s="325"/>
      <c r="AE1367" s="325"/>
      <c r="AF1367" s="325"/>
      <c r="AG1367" s="325"/>
      <c r="AH1367" s="325"/>
      <c r="AJ1367" s="286"/>
      <c r="AK1367" s="213"/>
      <c r="AL1367" s="325"/>
      <c r="AM1367" s="325"/>
      <c r="AN1367" s="325"/>
      <c r="AO1367" s="325"/>
      <c r="AP1367" s="229"/>
      <c r="AQ1367" s="589"/>
      <c r="AR1367" s="207"/>
      <c r="AS1367" s="207"/>
      <c r="AT1367" s="207"/>
      <c r="AU1367" s="207"/>
      <c r="AV1367" s="207"/>
      <c r="AW1367" s="207"/>
      <c r="AX1367" s="207"/>
      <c r="AY1367" s="207"/>
      <c r="AZ1367" s="207"/>
      <c r="BA1367" s="207"/>
      <c r="BB1367" s="207"/>
      <c r="BC1367" s="207"/>
      <c r="BD1367" s="207"/>
      <c r="BE1367" s="207"/>
      <c r="BF1367" s="207"/>
      <c r="BG1367" s="300"/>
      <c r="BH1367" s="300"/>
      <c r="BI1367" s="299"/>
      <c r="BJ1367" s="246"/>
      <c r="BK1367" s="255"/>
      <c r="BL1367" s="213"/>
      <c r="BM1367" s="213"/>
      <c r="BN1367" s="405"/>
      <c r="BO1367" s="200"/>
      <c r="BY1367" s="254"/>
      <c r="DN1367" s="284"/>
      <c r="DO1367" s="283"/>
      <c r="DP1367" s="278"/>
      <c r="DQ1367" s="282"/>
      <c r="DR1367" s="281"/>
      <c r="DS1367" s="280"/>
      <c r="DT1367" s="279"/>
      <c r="DU1367" s="278"/>
      <c r="DV1367" s="194"/>
    </row>
    <row r="1368" spans="1:137" ht="18.75">
      <c r="A1368" s="405"/>
      <c r="B1368" s="226" t="s">
        <v>7472</v>
      </c>
      <c r="C1368" s="226" t="s">
        <v>7471</v>
      </c>
      <c r="D1368" s="225" t="s">
        <v>7470</v>
      </c>
      <c r="E1368" s="224" t="str">
        <f t="shared" si="107"/>
        <v>744105</v>
      </c>
      <c r="F1368" s="322" t="s">
        <v>1154</v>
      </c>
      <c r="G1368" s="220" t="s">
        <v>7469</v>
      </c>
      <c r="H1368" s="223" t="s">
        <v>7468</v>
      </c>
      <c r="I1368" s="223" t="s">
        <v>7467</v>
      </c>
      <c r="J1368" s="225">
        <v>1</v>
      </c>
      <c r="K1368" s="329">
        <v>45000</v>
      </c>
      <c r="L1368" s="232">
        <f t="shared" si="108"/>
        <v>49500.000000000007</v>
      </c>
      <c r="M1368" s="351" t="s">
        <v>1434</v>
      </c>
      <c r="N1368" s="229"/>
      <c r="O1368" s="229"/>
      <c r="P1368" s="245"/>
      <c r="Q1368" s="312"/>
      <c r="R1368" s="382"/>
      <c r="S1368" s="242"/>
      <c r="T1368" s="219"/>
      <c r="U1368" s="303"/>
      <c r="V1368" s="303"/>
      <c r="W1368" s="303"/>
      <c r="X1368" s="303"/>
      <c r="Y1368" s="219"/>
      <c r="Z1368" s="303"/>
      <c r="AA1368" s="303"/>
      <c r="AB1368" s="303"/>
      <c r="AC1368" s="303"/>
      <c r="AD1368" s="325"/>
      <c r="AE1368" s="325"/>
      <c r="AF1368" s="325"/>
      <c r="AG1368" s="325"/>
      <c r="AH1368" s="325"/>
      <c r="AJ1368" s="286"/>
      <c r="AK1368" s="213"/>
      <c r="AL1368" s="325"/>
      <c r="AM1368" s="325"/>
      <c r="AN1368" s="325"/>
      <c r="AO1368" s="325"/>
      <c r="AP1368" s="229"/>
      <c r="AQ1368" s="589"/>
      <c r="AR1368" s="207"/>
      <c r="AS1368" s="207"/>
      <c r="AT1368" s="207"/>
      <c r="AU1368" s="207"/>
      <c r="AV1368" s="207"/>
      <c r="AW1368" s="207"/>
      <c r="AX1368" s="207"/>
      <c r="AY1368" s="207"/>
      <c r="AZ1368" s="207"/>
      <c r="BA1368" s="207"/>
      <c r="BB1368" s="207"/>
      <c r="BC1368" s="207"/>
      <c r="BD1368" s="207"/>
      <c r="BE1368" s="207"/>
      <c r="BF1368" s="207"/>
      <c r="BG1368" s="300"/>
      <c r="BH1368" s="300"/>
      <c r="BI1368" s="299"/>
      <c r="BJ1368" s="246"/>
      <c r="BK1368" s="255"/>
      <c r="BL1368" s="213"/>
      <c r="BM1368" s="213"/>
      <c r="BN1368" s="405"/>
      <c r="BO1368" s="200"/>
      <c r="BY1368" s="254"/>
      <c r="DN1368" s="284"/>
      <c r="DO1368" s="283"/>
      <c r="DP1368" s="278"/>
      <c r="DQ1368" s="282"/>
      <c r="DR1368" s="281"/>
      <c r="DS1368" s="280"/>
      <c r="DT1368" s="279"/>
      <c r="DU1368" s="278"/>
      <c r="DV1368" s="194"/>
    </row>
    <row r="1369" spans="1:137" ht="18.75">
      <c r="A1369" s="405" t="s">
        <v>4807</v>
      </c>
      <c r="B1369" s="226" t="s">
        <v>7466</v>
      </c>
      <c r="C1369" s="226" t="s">
        <v>7465</v>
      </c>
      <c r="D1369" s="225" t="s">
        <v>7464</v>
      </c>
      <c r="E1369" s="224" t="str">
        <f t="shared" si="107"/>
        <v>744136</v>
      </c>
      <c r="F1369" s="322" t="s">
        <v>1154</v>
      </c>
      <c r="G1369" s="220" t="s">
        <v>7457</v>
      </c>
      <c r="H1369" s="223" t="s">
        <v>7456</v>
      </c>
      <c r="I1369" s="383" t="s">
        <v>7441</v>
      </c>
      <c r="J1369" s="225">
        <v>1</v>
      </c>
      <c r="K1369" s="329">
        <v>32000</v>
      </c>
      <c r="L1369" s="232">
        <f t="shared" si="108"/>
        <v>35200</v>
      </c>
      <c r="M1369" s="351" t="s">
        <v>1434</v>
      </c>
      <c r="N1369" s="229"/>
      <c r="O1369" s="229"/>
      <c r="P1369" s="245"/>
      <c r="Q1369" s="312"/>
      <c r="R1369" s="382"/>
      <c r="S1369" s="242"/>
      <c r="T1369" s="219"/>
      <c r="U1369" s="303"/>
      <c r="V1369" s="303"/>
      <c r="W1369" s="303"/>
      <c r="X1369" s="303"/>
      <c r="Y1369" s="219"/>
      <c r="Z1369" s="303"/>
      <c r="AA1369" s="303"/>
      <c r="AB1369" s="303"/>
      <c r="AC1369" s="303"/>
      <c r="AD1369" s="325"/>
      <c r="AE1369" s="325"/>
      <c r="AF1369" s="325"/>
      <c r="AG1369" s="325"/>
      <c r="AH1369" s="325"/>
      <c r="AJ1369" s="286"/>
      <c r="AK1369" s="213"/>
      <c r="AL1369" s="325"/>
      <c r="AM1369" s="325"/>
      <c r="AN1369" s="325"/>
      <c r="AO1369" s="325"/>
      <c r="AP1369" s="229"/>
      <c r="AQ1369" s="589"/>
      <c r="AR1369" s="207"/>
      <c r="AS1369" s="207"/>
      <c r="AT1369" s="207"/>
      <c r="AU1369" s="207"/>
      <c r="AV1369" s="207"/>
      <c r="AW1369" s="207"/>
      <c r="AX1369" s="207"/>
      <c r="AY1369" s="207"/>
      <c r="AZ1369" s="207"/>
      <c r="BA1369" s="207"/>
      <c r="BB1369" s="207"/>
      <c r="BC1369" s="207"/>
      <c r="BD1369" s="207"/>
      <c r="BE1369" s="207"/>
      <c r="BF1369" s="207"/>
      <c r="BG1369" s="300"/>
      <c r="BH1369" s="300"/>
      <c r="BI1369" s="299"/>
      <c r="BJ1369" s="246"/>
      <c r="BK1369" s="255"/>
      <c r="BL1369" s="213"/>
      <c r="BM1369" s="213"/>
      <c r="BN1369" s="405"/>
      <c r="BO1369" s="200"/>
      <c r="BY1369" s="254"/>
      <c r="DN1369" s="284"/>
      <c r="DO1369" s="283"/>
      <c r="DP1369" s="278"/>
      <c r="DQ1369" s="282"/>
      <c r="DR1369" s="281"/>
      <c r="DS1369" s="280"/>
      <c r="DT1369" s="279"/>
      <c r="DU1369" s="278"/>
      <c r="DV1369" s="194"/>
    </row>
    <row r="1370" spans="1:137" ht="18.75">
      <c r="A1370" s="405" t="s">
        <v>4807</v>
      </c>
      <c r="B1370" s="226" t="s">
        <v>7463</v>
      </c>
      <c r="C1370" s="226" t="s">
        <v>7462</v>
      </c>
      <c r="D1370" s="225" t="s">
        <v>7461</v>
      </c>
      <c r="E1370" s="224" t="str">
        <f t="shared" si="107"/>
        <v>744112</v>
      </c>
      <c r="F1370" s="322" t="s">
        <v>1154</v>
      </c>
      <c r="G1370" s="220" t="s">
        <v>7457</v>
      </c>
      <c r="H1370" s="223" t="s">
        <v>7456</v>
      </c>
      <c r="I1370" s="383" t="s">
        <v>7437</v>
      </c>
      <c r="J1370" s="225">
        <v>1</v>
      </c>
      <c r="K1370" s="329">
        <v>32000</v>
      </c>
      <c r="L1370" s="232">
        <f t="shared" si="108"/>
        <v>35200</v>
      </c>
      <c r="M1370" s="351" t="s">
        <v>1434</v>
      </c>
      <c r="N1370" s="229"/>
      <c r="O1370" s="229"/>
      <c r="P1370" s="245"/>
      <c r="Q1370" s="312"/>
      <c r="R1370" s="382"/>
      <c r="S1370" s="242"/>
      <c r="T1370" s="219"/>
      <c r="U1370" s="303"/>
      <c r="V1370" s="303"/>
      <c r="W1370" s="303"/>
      <c r="X1370" s="303"/>
      <c r="Y1370" s="219"/>
      <c r="Z1370" s="303"/>
      <c r="AA1370" s="303"/>
      <c r="AB1370" s="303"/>
      <c r="AC1370" s="303"/>
      <c r="AD1370" s="325"/>
      <c r="AE1370" s="325"/>
      <c r="AF1370" s="325"/>
      <c r="AG1370" s="325"/>
      <c r="AH1370" s="325"/>
      <c r="AJ1370" s="286"/>
      <c r="AK1370" s="213"/>
      <c r="AL1370" s="325"/>
      <c r="AM1370" s="325"/>
      <c r="AN1370" s="325"/>
      <c r="AO1370" s="325"/>
      <c r="AP1370" s="229"/>
      <c r="AQ1370" s="589"/>
      <c r="AR1370" s="207"/>
      <c r="AS1370" s="207"/>
      <c r="AT1370" s="207"/>
      <c r="AU1370" s="207"/>
      <c r="AV1370" s="207"/>
      <c r="AW1370" s="207"/>
      <c r="AX1370" s="207"/>
      <c r="AY1370" s="207"/>
      <c r="AZ1370" s="207"/>
      <c r="BA1370" s="207"/>
      <c r="BB1370" s="207"/>
      <c r="BC1370" s="207"/>
      <c r="BD1370" s="207"/>
      <c r="BE1370" s="207"/>
      <c r="BF1370" s="207"/>
      <c r="BG1370" s="300"/>
      <c r="BH1370" s="300"/>
      <c r="BI1370" s="299"/>
      <c r="BJ1370" s="246"/>
      <c r="BK1370" s="255"/>
      <c r="BL1370" s="213"/>
      <c r="BM1370" s="213"/>
      <c r="BN1370" s="405"/>
      <c r="BO1370" s="200"/>
      <c r="BY1370" s="254"/>
      <c r="DN1370" s="284"/>
      <c r="DO1370" s="283"/>
      <c r="DP1370" s="278"/>
      <c r="DQ1370" s="282"/>
      <c r="DR1370" s="281"/>
      <c r="DS1370" s="280"/>
      <c r="DT1370" s="279"/>
      <c r="DU1370" s="278"/>
      <c r="DV1370" s="194"/>
    </row>
    <row r="1371" spans="1:137" ht="18.75">
      <c r="A1371" s="405" t="s">
        <v>4807</v>
      </c>
      <c r="B1371" s="226" t="s">
        <v>7460</v>
      </c>
      <c r="C1371" s="226" t="s">
        <v>7459</v>
      </c>
      <c r="D1371" s="225" t="s">
        <v>7458</v>
      </c>
      <c r="E1371" s="224" t="str">
        <f t="shared" si="107"/>
        <v>744129</v>
      </c>
      <c r="F1371" s="322" t="s">
        <v>1154</v>
      </c>
      <c r="G1371" s="220" t="s">
        <v>7457</v>
      </c>
      <c r="H1371" s="223" t="s">
        <v>7456</v>
      </c>
      <c r="I1371" s="383" t="s">
        <v>7431</v>
      </c>
      <c r="J1371" s="225">
        <v>1</v>
      </c>
      <c r="K1371" s="329">
        <v>32000</v>
      </c>
      <c r="L1371" s="232">
        <f t="shared" si="108"/>
        <v>35200</v>
      </c>
      <c r="M1371" s="351" t="s">
        <v>1434</v>
      </c>
      <c r="N1371" s="229"/>
      <c r="O1371" s="229"/>
      <c r="P1371" s="245"/>
      <c r="Q1371" s="312"/>
      <c r="R1371" s="382"/>
      <c r="S1371" s="242"/>
      <c r="T1371" s="219"/>
      <c r="U1371" s="303"/>
      <c r="V1371" s="303"/>
      <c r="W1371" s="303"/>
      <c r="X1371" s="303"/>
      <c r="Y1371" s="219"/>
      <c r="Z1371" s="303"/>
      <c r="AA1371" s="303"/>
      <c r="AB1371" s="303"/>
      <c r="AC1371" s="303"/>
      <c r="AD1371" s="325"/>
      <c r="AE1371" s="325"/>
      <c r="AF1371" s="325"/>
      <c r="AG1371" s="325"/>
      <c r="AH1371" s="325"/>
      <c r="AJ1371" s="286"/>
      <c r="AK1371" s="213"/>
      <c r="AL1371" s="325"/>
      <c r="AM1371" s="325"/>
      <c r="AN1371" s="325"/>
      <c r="AO1371" s="325"/>
      <c r="AP1371" s="229"/>
      <c r="AQ1371" s="589"/>
      <c r="AR1371" s="207"/>
      <c r="AS1371" s="207"/>
      <c r="AT1371" s="207"/>
      <c r="AU1371" s="207"/>
      <c r="AV1371" s="207"/>
      <c r="AW1371" s="207"/>
      <c r="AX1371" s="207"/>
      <c r="AY1371" s="207"/>
      <c r="AZ1371" s="207"/>
      <c r="BA1371" s="207"/>
      <c r="BB1371" s="207"/>
      <c r="BC1371" s="207"/>
      <c r="BD1371" s="207"/>
      <c r="BE1371" s="207"/>
      <c r="BF1371" s="207"/>
      <c r="BG1371" s="300"/>
      <c r="BH1371" s="300"/>
      <c r="BI1371" s="299"/>
      <c r="BJ1371" s="246"/>
      <c r="BK1371" s="255"/>
      <c r="BL1371" s="213"/>
      <c r="BM1371" s="213"/>
      <c r="BN1371" s="405"/>
      <c r="BO1371" s="200"/>
      <c r="BY1371" s="254"/>
      <c r="DN1371" s="284"/>
      <c r="DO1371" s="283"/>
      <c r="DP1371" s="278"/>
      <c r="DQ1371" s="282"/>
      <c r="DR1371" s="281"/>
      <c r="DS1371" s="280"/>
      <c r="DT1371" s="279"/>
      <c r="DU1371" s="278"/>
      <c r="DV1371" s="194"/>
    </row>
    <row r="1372" spans="1:137" ht="19.5">
      <c r="A1372" s="322" t="s">
        <v>5519</v>
      </c>
      <c r="B1372" s="226" t="s">
        <v>7455</v>
      </c>
      <c r="C1372" s="226" t="s">
        <v>7454</v>
      </c>
      <c r="D1372" s="225" t="s">
        <v>7453</v>
      </c>
      <c r="E1372" s="224" t="str">
        <f t="shared" si="107"/>
        <v>744167</v>
      </c>
      <c r="F1372" s="322" t="s">
        <v>1154</v>
      </c>
      <c r="G1372" s="220" t="s">
        <v>7446</v>
      </c>
      <c r="H1372" s="223" t="s">
        <v>7445</v>
      </c>
      <c r="I1372" s="383" t="s">
        <v>7441</v>
      </c>
      <c r="J1372" s="225">
        <v>1</v>
      </c>
      <c r="K1372" s="329">
        <v>45000</v>
      </c>
      <c r="L1372" s="232">
        <f t="shared" si="108"/>
        <v>49500.000000000007</v>
      </c>
      <c r="M1372" s="351" t="s">
        <v>1434</v>
      </c>
      <c r="N1372" s="229"/>
      <c r="O1372" s="229"/>
      <c r="P1372" s="245"/>
      <c r="Q1372" s="312"/>
      <c r="R1372" s="382"/>
      <c r="S1372" s="242"/>
      <c r="T1372" s="219"/>
      <c r="U1372" s="303"/>
      <c r="V1372" s="303"/>
      <c r="W1372" s="303"/>
      <c r="X1372" s="303"/>
      <c r="Y1372" s="219"/>
      <c r="Z1372" s="303"/>
      <c r="AA1372" s="303"/>
      <c r="AB1372" s="303"/>
      <c r="AC1372" s="303"/>
      <c r="AD1372" s="325"/>
      <c r="AE1372" s="325"/>
      <c r="AF1372" s="325"/>
      <c r="AG1372" s="325"/>
      <c r="AH1372" s="325"/>
      <c r="AJ1372" s="286"/>
      <c r="AK1372" s="213"/>
      <c r="AL1372" s="325"/>
      <c r="AM1372" s="325"/>
      <c r="AN1372" s="325"/>
      <c r="AO1372" s="325"/>
      <c r="AP1372" s="229"/>
      <c r="AQ1372" s="589"/>
      <c r="AR1372" s="207"/>
      <c r="AS1372" s="207"/>
      <c r="AT1372" s="207"/>
      <c r="AU1372" s="207"/>
      <c r="AV1372" s="207"/>
      <c r="AW1372" s="207"/>
      <c r="AX1372" s="207"/>
      <c r="AY1372" s="207"/>
      <c r="AZ1372" s="207"/>
      <c r="BA1372" s="207"/>
      <c r="BB1372" s="207"/>
      <c r="BC1372" s="207"/>
      <c r="BD1372" s="207"/>
      <c r="BE1372" s="207"/>
      <c r="BF1372" s="207"/>
      <c r="BG1372" s="300"/>
      <c r="BH1372" s="300"/>
      <c r="BI1372" s="299"/>
      <c r="BJ1372" s="246"/>
      <c r="BK1372" s="255"/>
      <c r="BL1372" s="213"/>
      <c r="BM1372" s="213"/>
      <c r="BN1372" s="322"/>
      <c r="BO1372" s="321"/>
      <c r="BY1372" s="254"/>
      <c r="DN1372" s="284"/>
      <c r="DO1372" s="283"/>
      <c r="DP1372" s="278"/>
      <c r="DQ1372" s="282"/>
      <c r="DR1372" s="281"/>
      <c r="DS1372" s="280"/>
      <c r="DT1372" s="279"/>
      <c r="DU1372" s="278"/>
      <c r="DV1372" s="194"/>
    </row>
    <row r="1373" spans="1:137" s="616" customFormat="1" ht="19.5">
      <c r="A1373" s="322" t="s">
        <v>5519</v>
      </c>
      <c r="B1373" s="226" t="s">
        <v>7452</v>
      </c>
      <c r="C1373" s="226" t="s">
        <v>7451</v>
      </c>
      <c r="D1373" s="225" t="s">
        <v>7450</v>
      </c>
      <c r="E1373" s="224" t="str">
        <f t="shared" si="107"/>
        <v>744143</v>
      </c>
      <c r="F1373" s="322" t="s">
        <v>1154</v>
      </c>
      <c r="G1373" s="220" t="s">
        <v>7446</v>
      </c>
      <c r="H1373" s="223" t="s">
        <v>7445</v>
      </c>
      <c r="I1373" s="383" t="s">
        <v>7437</v>
      </c>
      <c r="J1373" s="225">
        <v>1</v>
      </c>
      <c r="K1373" s="329">
        <v>45000</v>
      </c>
      <c r="L1373" s="232">
        <f t="shared" si="108"/>
        <v>49500.000000000007</v>
      </c>
      <c r="M1373" s="351" t="s">
        <v>1434</v>
      </c>
      <c r="N1373" s="229"/>
      <c r="O1373" s="229"/>
      <c r="P1373" s="245"/>
      <c r="Q1373" s="312"/>
      <c r="R1373" s="382"/>
      <c r="S1373" s="242"/>
      <c r="T1373" s="219"/>
      <c r="U1373" s="303"/>
      <c r="V1373" s="303"/>
      <c r="W1373" s="303"/>
      <c r="X1373" s="303"/>
      <c r="Y1373" s="219"/>
      <c r="Z1373" s="303"/>
      <c r="AA1373" s="303"/>
      <c r="AB1373" s="303"/>
      <c r="AC1373" s="303"/>
      <c r="AD1373" s="325"/>
      <c r="AE1373" s="325"/>
      <c r="AF1373" s="325"/>
      <c r="AG1373" s="325"/>
      <c r="AH1373" s="325"/>
      <c r="AI1373" s="213"/>
      <c r="AJ1373" s="286"/>
      <c r="AK1373" s="213"/>
      <c r="AL1373" s="325"/>
      <c r="AM1373" s="325"/>
      <c r="AN1373" s="325"/>
      <c r="AO1373" s="325"/>
      <c r="AP1373" s="229"/>
      <c r="AQ1373" s="589"/>
      <c r="AR1373" s="207"/>
      <c r="AS1373" s="207"/>
      <c r="AT1373" s="207"/>
      <c r="AU1373" s="207"/>
      <c r="AV1373" s="207"/>
      <c r="AW1373" s="207"/>
      <c r="AX1373" s="207"/>
      <c r="AY1373" s="207"/>
      <c r="AZ1373" s="207"/>
      <c r="BA1373" s="207"/>
      <c r="BB1373" s="207"/>
      <c r="BC1373" s="207"/>
      <c r="BD1373" s="207"/>
      <c r="BE1373" s="207"/>
      <c r="BF1373" s="207"/>
      <c r="BG1373" s="300"/>
      <c r="BH1373" s="300"/>
      <c r="BI1373" s="299"/>
      <c r="BJ1373" s="246"/>
      <c r="BK1373" s="255"/>
      <c r="BL1373" s="213"/>
      <c r="BM1373" s="213"/>
      <c r="BN1373" s="322"/>
      <c r="BO1373" s="321"/>
      <c r="BP1373" s="204"/>
      <c r="BQ1373" s="205"/>
      <c r="BR1373" s="204"/>
      <c r="BS1373" s="204"/>
      <c r="BT1373" s="204"/>
      <c r="BU1373" s="194"/>
      <c r="BV1373" s="194"/>
      <c r="BW1373" s="194"/>
      <c r="BX1373" s="204"/>
      <c r="BY1373" s="254"/>
      <c r="BZ1373" s="202"/>
      <c r="CA1373" s="202"/>
      <c r="CB1373" s="202"/>
      <c r="CC1373" s="201"/>
      <c r="CD1373" s="201"/>
      <c r="CE1373" s="194"/>
      <c r="CF1373" s="200"/>
      <c r="CG1373" s="200"/>
      <c r="CH1373" s="200"/>
      <c r="CI1373" s="200"/>
      <c r="CJ1373" s="200"/>
      <c r="CK1373" s="200"/>
      <c r="CL1373" s="200"/>
      <c r="CM1373" s="200"/>
      <c r="CN1373" s="200"/>
      <c r="CO1373" s="200"/>
      <c r="CP1373" s="200"/>
      <c r="CQ1373" s="200"/>
      <c r="CR1373" s="200"/>
      <c r="CS1373" s="200"/>
      <c r="CT1373" s="200"/>
      <c r="CU1373" s="200"/>
      <c r="CV1373" s="200"/>
      <c r="CW1373" s="200"/>
      <c r="CX1373" s="200"/>
      <c r="CY1373" s="200"/>
      <c r="CZ1373" s="200"/>
      <c r="DA1373" s="200"/>
      <c r="DB1373" s="200"/>
      <c r="DC1373" s="200"/>
      <c r="DD1373" s="200"/>
      <c r="DE1373" s="200"/>
      <c r="DF1373" s="200"/>
      <c r="DG1373" s="200"/>
      <c r="DH1373" s="200"/>
      <c r="DI1373" s="200"/>
      <c r="DJ1373" s="200"/>
      <c r="DK1373" s="200"/>
      <c r="DL1373" s="200"/>
      <c r="DM1373" s="200"/>
      <c r="DN1373" s="284"/>
      <c r="DO1373" s="283"/>
      <c r="DP1373" s="278"/>
      <c r="DQ1373" s="282"/>
      <c r="DR1373" s="281"/>
      <c r="DS1373" s="280"/>
      <c r="DT1373" s="279"/>
      <c r="DU1373" s="278"/>
      <c r="DV1373" s="194"/>
      <c r="DW1373" s="194"/>
      <c r="DX1373" s="194"/>
      <c r="DY1373" s="194"/>
      <c r="DZ1373" s="559"/>
      <c r="EA1373" s="559"/>
      <c r="EB1373" s="559"/>
      <c r="EC1373" s="559"/>
      <c r="ED1373" s="559"/>
      <c r="EE1373" s="559"/>
      <c r="EF1373" s="559"/>
      <c r="EG1373" s="559"/>
    </row>
    <row r="1374" spans="1:137" ht="19.5">
      <c r="A1374" s="322" t="s">
        <v>5519</v>
      </c>
      <c r="B1374" s="226" t="s">
        <v>7449</v>
      </c>
      <c r="C1374" s="226" t="s">
        <v>7448</v>
      </c>
      <c r="D1374" s="225" t="s">
        <v>7447</v>
      </c>
      <c r="E1374" s="224" t="str">
        <f t="shared" si="107"/>
        <v>744150</v>
      </c>
      <c r="F1374" s="322" t="s">
        <v>1154</v>
      </c>
      <c r="G1374" s="220" t="s">
        <v>7446</v>
      </c>
      <c r="H1374" s="223" t="s">
        <v>7445</v>
      </c>
      <c r="I1374" s="383" t="s">
        <v>7431</v>
      </c>
      <c r="J1374" s="225">
        <v>1</v>
      </c>
      <c r="K1374" s="329">
        <v>45000</v>
      </c>
      <c r="L1374" s="232">
        <f t="shared" si="108"/>
        <v>49500.000000000007</v>
      </c>
      <c r="M1374" s="351" t="s">
        <v>1434</v>
      </c>
      <c r="N1374" s="229"/>
      <c r="O1374" s="229"/>
      <c r="P1374" s="245"/>
      <c r="Q1374" s="312"/>
      <c r="R1374" s="382"/>
      <c r="S1374" s="242"/>
      <c r="T1374" s="219"/>
      <c r="U1374" s="303"/>
      <c r="V1374" s="303"/>
      <c r="W1374" s="303"/>
      <c r="X1374" s="303"/>
      <c r="Y1374" s="219"/>
      <c r="Z1374" s="303"/>
      <c r="AA1374" s="303"/>
      <c r="AB1374" s="303"/>
      <c r="AC1374" s="303"/>
      <c r="AD1374" s="325"/>
      <c r="AE1374" s="325"/>
      <c r="AF1374" s="325"/>
      <c r="AG1374" s="325"/>
      <c r="AH1374" s="325"/>
      <c r="AJ1374" s="286"/>
      <c r="AK1374" s="213"/>
      <c r="AL1374" s="325"/>
      <c r="AM1374" s="325"/>
      <c r="AN1374" s="325"/>
      <c r="AO1374" s="325"/>
      <c r="AP1374" s="229"/>
      <c r="AQ1374" s="589"/>
      <c r="AR1374" s="207"/>
      <c r="AS1374" s="207"/>
      <c r="AT1374" s="207"/>
      <c r="AU1374" s="207"/>
      <c r="AV1374" s="207"/>
      <c r="AW1374" s="207"/>
      <c r="AX1374" s="207"/>
      <c r="AY1374" s="207"/>
      <c r="AZ1374" s="207"/>
      <c r="BA1374" s="207"/>
      <c r="BB1374" s="207"/>
      <c r="BC1374" s="207"/>
      <c r="BD1374" s="207"/>
      <c r="BE1374" s="207"/>
      <c r="BF1374" s="207"/>
      <c r="BG1374" s="300"/>
      <c r="BH1374" s="300"/>
      <c r="BI1374" s="299"/>
      <c r="BJ1374" s="246"/>
      <c r="BK1374" s="255"/>
      <c r="BL1374" s="213"/>
      <c r="BM1374" s="213"/>
      <c r="BN1374" s="322"/>
      <c r="BO1374" s="321"/>
      <c r="BY1374" s="254"/>
      <c r="DN1374" s="284"/>
      <c r="DO1374" s="283"/>
      <c r="DP1374" s="278"/>
      <c r="DQ1374" s="282"/>
      <c r="DR1374" s="281"/>
      <c r="DS1374" s="280"/>
      <c r="DT1374" s="279"/>
      <c r="DU1374" s="278"/>
      <c r="DV1374" s="194"/>
    </row>
    <row r="1375" spans="1:137" ht="18.75">
      <c r="A1375" s="405"/>
      <c r="B1375" s="226" t="s">
        <v>7444</v>
      </c>
      <c r="C1375" s="226" t="s">
        <v>7443</v>
      </c>
      <c r="D1375" s="225" t="s">
        <v>7442</v>
      </c>
      <c r="E1375" s="224" t="str">
        <f t="shared" si="107"/>
        <v>744198</v>
      </c>
      <c r="F1375" s="322" t="s">
        <v>1154</v>
      </c>
      <c r="G1375" s="220" t="s">
        <v>7433</v>
      </c>
      <c r="H1375" s="223" t="s">
        <v>7432</v>
      </c>
      <c r="I1375" s="223" t="s">
        <v>7441</v>
      </c>
      <c r="J1375" s="225">
        <v>1</v>
      </c>
      <c r="K1375" s="329">
        <v>36000</v>
      </c>
      <c r="L1375" s="232">
        <f t="shared" si="108"/>
        <v>39600</v>
      </c>
      <c r="M1375" s="379" t="s">
        <v>1434</v>
      </c>
      <c r="N1375" s="229"/>
      <c r="O1375" s="229"/>
      <c r="P1375" s="347"/>
      <c r="Q1375" s="412"/>
      <c r="R1375" s="382"/>
      <c r="S1375" s="242"/>
      <c r="T1375" s="306"/>
      <c r="U1375" s="303"/>
      <c r="V1375" s="303"/>
      <c r="W1375" s="303"/>
      <c r="X1375" s="303"/>
      <c r="Y1375" s="306"/>
      <c r="Z1375" s="303"/>
      <c r="AA1375" s="303"/>
      <c r="AB1375" s="303"/>
      <c r="AC1375" s="303"/>
      <c r="AD1375" s="325"/>
      <c r="AE1375" s="325"/>
      <c r="AF1375" s="325"/>
      <c r="AG1375" s="325"/>
      <c r="AH1375" s="325"/>
      <c r="AJ1375" s="286"/>
      <c r="AK1375" s="213"/>
      <c r="AL1375" s="325"/>
      <c r="AM1375" s="325"/>
      <c r="AN1375" s="325"/>
      <c r="AO1375" s="325"/>
      <c r="AP1375" s="229"/>
      <c r="AQ1375" s="589"/>
      <c r="AR1375" s="207"/>
      <c r="AS1375" s="207"/>
      <c r="AT1375" s="207"/>
      <c r="AU1375" s="207"/>
      <c r="AV1375" s="207"/>
      <c r="AW1375" s="207"/>
      <c r="AX1375" s="207"/>
      <c r="AY1375" s="207"/>
      <c r="AZ1375" s="207"/>
      <c r="BA1375" s="207"/>
      <c r="BB1375" s="207"/>
      <c r="BC1375" s="207"/>
      <c r="BD1375" s="207"/>
      <c r="BE1375" s="207"/>
      <c r="BF1375" s="207"/>
      <c r="BG1375" s="300"/>
      <c r="BH1375" s="300"/>
      <c r="BI1375" s="299"/>
      <c r="BJ1375" s="246"/>
      <c r="BK1375" s="255"/>
      <c r="BL1375" s="213"/>
      <c r="BM1375" s="213"/>
      <c r="BN1375" s="405"/>
      <c r="BO1375" s="200"/>
      <c r="BY1375" s="254"/>
      <c r="DN1375" s="284"/>
      <c r="DO1375" s="283"/>
      <c r="DP1375" s="278"/>
      <c r="DQ1375" s="282"/>
      <c r="DR1375" s="281"/>
      <c r="DS1375" s="280"/>
      <c r="DT1375" s="279"/>
      <c r="DU1375" s="278"/>
      <c r="DV1375" s="194"/>
    </row>
    <row r="1376" spans="1:137" ht="18.75">
      <c r="A1376" s="405"/>
      <c r="B1376" s="226" t="s">
        <v>7440</v>
      </c>
      <c r="C1376" s="226" t="s">
        <v>7439</v>
      </c>
      <c r="D1376" s="225" t="s">
        <v>7438</v>
      </c>
      <c r="E1376" s="224" t="str">
        <f t="shared" si="107"/>
        <v>744174</v>
      </c>
      <c r="F1376" s="322" t="s">
        <v>1154</v>
      </c>
      <c r="G1376" s="220" t="s">
        <v>7433</v>
      </c>
      <c r="H1376" s="223" t="s">
        <v>7432</v>
      </c>
      <c r="I1376" s="223" t="s">
        <v>7437</v>
      </c>
      <c r="J1376" s="225">
        <v>1</v>
      </c>
      <c r="K1376" s="329">
        <v>34000</v>
      </c>
      <c r="L1376" s="232">
        <f t="shared" si="108"/>
        <v>37400</v>
      </c>
      <c r="M1376" s="351" t="s">
        <v>1434</v>
      </c>
      <c r="N1376" s="229"/>
      <c r="O1376" s="229"/>
      <c r="P1376" s="245"/>
      <c r="Q1376" s="312"/>
      <c r="R1376" s="382"/>
      <c r="S1376" s="242"/>
      <c r="T1376" s="306"/>
      <c r="U1376" s="303"/>
      <c r="V1376" s="303"/>
      <c r="W1376" s="303"/>
      <c r="X1376" s="303"/>
      <c r="Y1376" s="306"/>
      <c r="Z1376" s="303"/>
      <c r="AA1376" s="303"/>
      <c r="AB1376" s="303"/>
      <c r="AC1376" s="303"/>
      <c r="AD1376" s="325"/>
      <c r="AE1376" s="325"/>
      <c r="AF1376" s="325"/>
      <c r="AG1376" s="325"/>
      <c r="AH1376" s="325"/>
      <c r="AJ1376" s="286"/>
      <c r="AK1376" s="213"/>
      <c r="AL1376" s="325"/>
      <c r="AM1376" s="325"/>
      <c r="AN1376" s="325"/>
      <c r="AO1376" s="325"/>
      <c r="AP1376" s="229"/>
      <c r="AQ1376" s="589"/>
      <c r="AR1376" s="207"/>
      <c r="AS1376" s="207"/>
      <c r="AT1376" s="207"/>
      <c r="AU1376" s="207"/>
      <c r="AV1376" s="207"/>
      <c r="AW1376" s="207"/>
      <c r="AX1376" s="207"/>
      <c r="AY1376" s="207"/>
      <c r="AZ1376" s="207"/>
      <c r="BA1376" s="207"/>
      <c r="BB1376" s="207"/>
      <c r="BC1376" s="207"/>
      <c r="BD1376" s="207"/>
      <c r="BE1376" s="207"/>
      <c r="BF1376" s="207"/>
      <c r="BG1376" s="300"/>
      <c r="BH1376" s="300"/>
      <c r="BI1376" s="299"/>
      <c r="BJ1376" s="246"/>
      <c r="BK1376" s="255"/>
      <c r="BL1376" s="213"/>
      <c r="BM1376" s="213"/>
      <c r="BN1376" s="405"/>
      <c r="BO1376" s="200"/>
      <c r="BY1376" s="254"/>
      <c r="DN1376" s="284"/>
      <c r="DO1376" s="283"/>
      <c r="DP1376" s="278"/>
      <c r="DQ1376" s="282"/>
      <c r="DR1376" s="281"/>
      <c r="DS1376" s="280"/>
      <c r="DT1376" s="279"/>
      <c r="DU1376" s="278"/>
      <c r="DV1376" s="194"/>
    </row>
    <row r="1377" spans="1:126" ht="18.75">
      <c r="A1377" s="405"/>
      <c r="B1377" s="226" t="s">
        <v>7436</v>
      </c>
      <c r="C1377" s="226" t="s">
        <v>7435</v>
      </c>
      <c r="D1377" s="225" t="s">
        <v>7434</v>
      </c>
      <c r="E1377" s="224" t="str">
        <f t="shared" si="107"/>
        <v>744181</v>
      </c>
      <c r="F1377" s="322" t="s">
        <v>1154</v>
      </c>
      <c r="G1377" s="220" t="s">
        <v>7433</v>
      </c>
      <c r="H1377" s="223" t="s">
        <v>7432</v>
      </c>
      <c r="I1377" s="223" t="s">
        <v>7431</v>
      </c>
      <c r="J1377" s="225">
        <v>1</v>
      </c>
      <c r="K1377" s="329">
        <v>33000</v>
      </c>
      <c r="L1377" s="232">
        <f t="shared" si="108"/>
        <v>36300</v>
      </c>
      <c r="M1377" s="351" t="s">
        <v>1434</v>
      </c>
      <c r="N1377" s="229"/>
      <c r="O1377" s="229"/>
      <c r="P1377" s="245"/>
      <c r="Q1377" s="312"/>
      <c r="R1377" s="382"/>
      <c r="S1377" s="242"/>
      <c r="T1377" s="219"/>
      <c r="U1377" s="303"/>
      <c r="V1377" s="303"/>
      <c r="W1377" s="303"/>
      <c r="X1377" s="303"/>
      <c r="Y1377" s="219"/>
      <c r="Z1377" s="303"/>
      <c r="AA1377" s="303"/>
      <c r="AB1377" s="303"/>
      <c r="AC1377" s="303"/>
      <c r="AD1377" s="325"/>
      <c r="AE1377" s="325"/>
      <c r="AF1377" s="325"/>
      <c r="AG1377" s="325"/>
      <c r="AH1377" s="325"/>
      <c r="AJ1377" s="286"/>
      <c r="AK1377" s="213"/>
      <c r="AL1377" s="325"/>
      <c r="AM1377" s="325"/>
      <c r="AN1377" s="325"/>
      <c r="AO1377" s="325"/>
      <c r="AP1377" s="229"/>
      <c r="AQ1377" s="589"/>
      <c r="AR1377" s="207"/>
      <c r="AS1377" s="207"/>
      <c r="AT1377" s="207"/>
      <c r="AU1377" s="207"/>
      <c r="AV1377" s="207"/>
      <c r="AW1377" s="207"/>
      <c r="AX1377" s="207"/>
      <c r="AY1377" s="207"/>
      <c r="AZ1377" s="207"/>
      <c r="BA1377" s="207"/>
      <c r="BB1377" s="207"/>
      <c r="BC1377" s="207"/>
      <c r="BD1377" s="207"/>
      <c r="BE1377" s="207"/>
      <c r="BF1377" s="207"/>
      <c r="BG1377" s="300"/>
      <c r="BH1377" s="300"/>
      <c r="BI1377" s="299"/>
      <c r="BJ1377" s="246"/>
      <c r="BK1377" s="255"/>
      <c r="BL1377" s="213"/>
      <c r="BM1377" s="213"/>
      <c r="BN1377" s="405"/>
      <c r="BO1377" s="200"/>
      <c r="BY1377" s="254"/>
      <c r="DN1377" s="284"/>
      <c r="DO1377" s="283"/>
      <c r="DP1377" s="278"/>
      <c r="DQ1377" s="282"/>
      <c r="DR1377" s="281"/>
      <c r="DS1377" s="280"/>
      <c r="DT1377" s="279"/>
      <c r="DU1377" s="278"/>
      <c r="DV1377" s="194"/>
    </row>
    <row r="1378" spans="1:126" ht="18.75">
      <c r="A1378" s="405"/>
      <c r="B1378" s="226" t="s">
        <v>7430</v>
      </c>
      <c r="C1378" s="226" t="s">
        <v>7429</v>
      </c>
      <c r="D1378" s="225" t="s">
        <v>7428</v>
      </c>
      <c r="E1378" s="224" t="str">
        <f t="shared" si="107"/>
        <v>745072</v>
      </c>
      <c r="F1378" s="322" t="s">
        <v>1154</v>
      </c>
      <c r="G1378" s="220" t="s">
        <v>7424</v>
      </c>
      <c r="H1378" s="223" t="s">
        <v>6907</v>
      </c>
      <c r="I1378" s="383" t="s">
        <v>6669</v>
      </c>
      <c r="J1378" s="225">
        <v>1</v>
      </c>
      <c r="K1378" s="329">
        <v>30000</v>
      </c>
      <c r="L1378" s="232">
        <f t="shared" si="108"/>
        <v>33000</v>
      </c>
      <c r="M1378" s="351" t="s">
        <v>1434</v>
      </c>
      <c r="N1378" s="229"/>
      <c r="O1378" s="229"/>
      <c r="P1378" s="245"/>
      <c r="Q1378" s="312"/>
      <c r="R1378" s="382"/>
      <c r="S1378" s="242"/>
      <c r="T1378" s="219"/>
      <c r="U1378" s="303"/>
      <c r="V1378" s="303"/>
      <c r="W1378" s="303"/>
      <c r="X1378" s="303"/>
      <c r="Y1378" s="219"/>
      <c r="Z1378" s="303"/>
      <c r="AA1378" s="303"/>
      <c r="AB1378" s="303"/>
      <c r="AC1378" s="303"/>
      <c r="AD1378" s="325"/>
      <c r="AE1378" s="325"/>
      <c r="AF1378" s="325"/>
      <c r="AG1378" s="325"/>
      <c r="AH1378" s="325"/>
      <c r="AJ1378" s="286"/>
      <c r="AK1378" s="213"/>
      <c r="AL1378" s="325"/>
      <c r="AM1378" s="325"/>
      <c r="AN1378" s="325"/>
      <c r="AO1378" s="325"/>
      <c r="AP1378" s="229"/>
      <c r="AQ1378" s="589"/>
      <c r="AR1378" s="207"/>
      <c r="AS1378" s="207"/>
      <c r="AT1378" s="207"/>
      <c r="AU1378" s="207"/>
      <c r="AV1378" s="207"/>
      <c r="AW1378" s="207"/>
      <c r="AX1378" s="207"/>
      <c r="AY1378" s="207"/>
      <c r="AZ1378" s="207"/>
      <c r="BA1378" s="207"/>
      <c r="BB1378" s="207"/>
      <c r="BC1378" s="207"/>
      <c r="BD1378" s="207"/>
      <c r="BE1378" s="207"/>
      <c r="BF1378" s="207"/>
      <c r="BG1378" s="300"/>
      <c r="BH1378" s="300"/>
      <c r="BI1378" s="299"/>
      <c r="BJ1378" s="246"/>
      <c r="BK1378" s="255"/>
      <c r="BL1378" s="213"/>
      <c r="BM1378" s="213"/>
      <c r="BN1378" s="405"/>
      <c r="BO1378" s="200"/>
      <c r="BY1378" s="254"/>
      <c r="DN1378" s="284"/>
      <c r="DO1378" s="283"/>
      <c r="DP1378" s="278"/>
      <c r="DQ1378" s="282"/>
      <c r="DR1378" s="281"/>
      <c r="DS1378" s="280"/>
      <c r="DT1378" s="279"/>
      <c r="DU1378" s="278"/>
      <c r="DV1378" s="194"/>
    </row>
    <row r="1379" spans="1:126" ht="18.75">
      <c r="A1379" s="405"/>
      <c r="B1379" s="226" t="s">
        <v>7427</v>
      </c>
      <c r="C1379" s="226" t="s">
        <v>7426</v>
      </c>
      <c r="D1379" s="225" t="s">
        <v>7425</v>
      </c>
      <c r="E1379" s="224" t="str">
        <f t="shared" si="107"/>
        <v>745089</v>
      </c>
      <c r="F1379" s="322" t="s">
        <v>1154</v>
      </c>
      <c r="G1379" s="220" t="s">
        <v>7424</v>
      </c>
      <c r="H1379" s="223" t="s">
        <v>6907</v>
      </c>
      <c r="I1379" s="383" t="s">
        <v>134</v>
      </c>
      <c r="J1379" s="225">
        <v>1</v>
      </c>
      <c r="K1379" s="329">
        <v>30000</v>
      </c>
      <c r="L1379" s="232">
        <f t="shared" si="108"/>
        <v>33000</v>
      </c>
      <c r="M1379" s="351" t="s">
        <v>1434</v>
      </c>
      <c r="N1379" s="229"/>
      <c r="O1379" s="229"/>
      <c r="P1379" s="245"/>
      <c r="Q1379" s="312"/>
      <c r="R1379" s="382"/>
      <c r="S1379" s="242"/>
      <c r="T1379" s="219"/>
      <c r="U1379" s="303"/>
      <c r="V1379" s="303"/>
      <c r="W1379" s="303"/>
      <c r="X1379" s="303"/>
      <c r="Y1379" s="219"/>
      <c r="Z1379" s="303"/>
      <c r="AA1379" s="303"/>
      <c r="AB1379" s="303"/>
      <c r="AC1379" s="303"/>
      <c r="AD1379" s="325"/>
      <c r="AE1379" s="325"/>
      <c r="AF1379" s="325"/>
      <c r="AG1379" s="325"/>
      <c r="AH1379" s="325"/>
      <c r="AJ1379" s="286"/>
      <c r="AK1379" s="213"/>
      <c r="AL1379" s="325"/>
      <c r="AM1379" s="325"/>
      <c r="AN1379" s="325"/>
      <c r="AO1379" s="325"/>
      <c r="AP1379" s="229"/>
      <c r="AQ1379" s="589"/>
      <c r="AR1379" s="207"/>
      <c r="AS1379" s="207"/>
      <c r="AT1379" s="207"/>
      <c r="AU1379" s="207"/>
      <c r="AV1379" s="207"/>
      <c r="AW1379" s="207"/>
      <c r="AX1379" s="207"/>
      <c r="AY1379" s="207"/>
      <c r="AZ1379" s="207"/>
      <c r="BA1379" s="207"/>
      <c r="BB1379" s="207"/>
      <c r="BC1379" s="207"/>
      <c r="BD1379" s="207"/>
      <c r="BE1379" s="207"/>
      <c r="BF1379" s="207"/>
      <c r="BG1379" s="300"/>
      <c r="BH1379" s="300"/>
      <c r="BI1379" s="299"/>
      <c r="BJ1379" s="246"/>
      <c r="BK1379" s="255"/>
      <c r="BL1379" s="213"/>
      <c r="BM1379" s="213"/>
      <c r="BN1379" s="405"/>
      <c r="BO1379" s="200"/>
      <c r="BY1379" s="254"/>
      <c r="DN1379" s="284"/>
      <c r="DO1379" s="283"/>
      <c r="DP1379" s="278"/>
      <c r="DQ1379" s="282"/>
      <c r="DR1379" s="281"/>
      <c r="DS1379" s="280"/>
      <c r="DT1379" s="279"/>
      <c r="DU1379" s="278"/>
      <c r="DV1379" s="194"/>
    </row>
    <row r="1380" spans="1:126" ht="18.75">
      <c r="A1380" s="405" t="s">
        <v>4117</v>
      </c>
      <c r="B1380" s="226" t="s">
        <v>7423</v>
      </c>
      <c r="C1380" s="226" t="s">
        <v>7422</v>
      </c>
      <c r="D1380" s="225" t="s">
        <v>7421</v>
      </c>
      <c r="E1380" s="224" t="str">
        <f t="shared" si="107"/>
        <v>742521</v>
      </c>
      <c r="F1380" s="322" t="s">
        <v>4863</v>
      </c>
      <c r="G1380" s="220" t="s">
        <v>7420</v>
      </c>
      <c r="H1380" s="223" t="s">
        <v>7419</v>
      </c>
      <c r="I1380" s="383"/>
      <c r="J1380" s="225">
        <v>1</v>
      </c>
      <c r="K1380" s="329">
        <v>2500</v>
      </c>
      <c r="L1380" s="232">
        <f t="shared" si="108"/>
        <v>2750</v>
      </c>
      <c r="M1380" s="351" t="s">
        <v>1434</v>
      </c>
      <c r="N1380" s="229"/>
      <c r="O1380" s="229"/>
      <c r="P1380" s="245"/>
      <c r="Q1380" s="312"/>
      <c r="R1380" s="382"/>
      <c r="S1380" s="242"/>
      <c r="T1380" s="219"/>
      <c r="U1380" s="303"/>
      <c r="V1380" s="303"/>
      <c r="W1380" s="303"/>
      <c r="X1380" s="303"/>
      <c r="Y1380" s="219"/>
      <c r="Z1380" s="303"/>
      <c r="AA1380" s="303"/>
      <c r="AB1380" s="303"/>
      <c r="AC1380" s="303"/>
      <c r="AD1380" s="325"/>
      <c r="AE1380" s="325"/>
      <c r="AF1380" s="325"/>
      <c r="AG1380" s="325"/>
      <c r="AH1380" s="325"/>
      <c r="AJ1380" s="286"/>
      <c r="AK1380" s="213"/>
      <c r="AL1380" s="325"/>
      <c r="AM1380" s="325"/>
      <c r="AN1380" s="325"/>
      <c r="AO1380" s="325"/>
      <c r="AP1380" s="229"/>
      <c r="AQ1380" s="589"/>
      <c r="AR1380" s="207"/>
      <c r="AS1380" s="207"/>
      <c r="AT1380" s="207"/>
      <c r="AU1380" s="207"/>
      <c r="AV1380" s="207"/>
      <c r="AW1380" s="207"/>
      <c r="AX1380" s="207"/>
      <c r="AY1380" s="207"/>
      <c r="AZ1380" s="207"/>
      <c r="BA1380" s="207"/>
      <c r="BB1380" s="207"/>
      <c r="BC1380" s="207"/>
      <c r="BD1380" s="207"/>
      <c r="BE1380" s="207"/>
      <c r="BF1380" s="207"/>
      <c r="BG1380" s="300"/>
      <c r="BH1380" s="300"/>
      <c r="BI1380" s="299"/>
      <c r="BJ1380" s="246"/>
      <c r="BK1380" s="255"/>
      <c r="BL1380" s="213"/>
      <c r="BM1380" s="213"/>
      <c r="BN1380" s="405"/>
      <c r="BO1380" s="200"/>
      <c r="BY1380" s="254"/>
      <c r="DN1380" s="284"/>
      <c r="DO1380" s="283"/>
      <c r="DP1380" s="278"/>
      <c r="DQ1380" s="282"/>
      <c r="DR1380" s="281"/>
      <c r="DS1380" s="280"/>
      <c r="DT1380" s="279"/>
      <c r="DU1380" s="278"/>
      <c r="DV1380" s="194"/>
    </row>
    <row r="1381" spans="1:126" ht="18.75">
      <c r="A1381" s="298" t="s">
        <v>3898</v>
      </c>
      <c r="B1381" s="226" t="s">
        <v>7418</v>
      </c>
      <c r="C1381" s="226" t="s">
        <v>7417</v>
      </c>
      <c r="D1381" s="264" t="s">
        <v>7416</v>
      </c>
      <c r="E1381" s="224" t="str">
        <f>MID(D1381,8,10)</f>
        <v>742651</v>
      </c>
      <c r="F1381" s="207" t="s">
        <v>224</v>
      </c>
      <c r="G1381" s="220" t="s">
        <v>7415</v>
      </c>
      <c r="H1381" s="223" t="s">
        <v>7410</v>
      </c>
      <c r="I1381" s="306"/>
      <c r="J1381" s="225">
        <v>1</v>
      </c>
      <c r="K1381" s="302">
        <v>1800</v>
      </c>
      <c r="L1381" s="232">
        <f t="shared" si="108"/>
        <v>1980.0000000000002</v>
      </c>
      <c r="M1381" s="262" t="s">
        <v>1671</v>
      </c>
      <c r="N1381" s="290"/>
      <c r="O1381" s="290"/>
      <c r="P1381" s="245"/>
      <c r="Q1381" s="227"/>
      <c r="R1381" s="289">
        <v>40</v>
      </c>
      <c r="S1381" s="242">
        <v>40</v>
      </c>
      <c r="T1381" s="219"/>
      <c r="U1381" s="248" t="e">
        <f>VLOOKUP(T1381,'[1]段ボール 送料'!$H$16:$X$1013,16,FALSE)</f>
        <v>#N/A</v>
      </c>
      <c r="V1381" s="248" t="e">
        <f>VLOOKUP(T1381,'[1]段ボール 送料'!$H$16:$X$1013,13,FALSE)</f>
        <v>#N/A</v>
      </c>
      <c r="W1381" s="248" t="e">
        <f>VLOOKUP(T1381,'[1]段ボール 送料'!$H$16:$X$1013,14,FALSE)</f>
        <v>#N/A</v>
      </c>
      <c r="X1381" s="248" t="e">
        <f>VLOOKUP(T1381,'[1]段ボール 送料'!$H$16:$X$1013,15,FALSE)</f>
        <v>#N/A</v>
      </c>
      <c r="Y1381" s="219"/>
      <c r="Z1381" s="248"/>
      <c r="AA1381" s="248"/>
      <c r="AB1381" s="248"/>
      <c r="AC1381" s="248"/>
      <c r="AD1381" s="372"/>
      <c r="AE1381" s="372"/>
      <c r="AF1381" s="372"/>
      <c r="AG1381" s="372"/>
      <c r="AH1381" s="372"/>
      <c r="AI1381" s="228" t="s">
        <v>1694</v>
      </c>
      <c r="AJ1381" s="286" t="s">
        <v>1708</v>
      </c>
      <c r="AK1381" s="228" t="s">
        <v>1724</v>
      </c>
      <c r="AL1381" s="372"/>
      <c r="AM1381" s="372"/>
      <c r="AN1381" s="372"/>
      <c r="AO1381" s="372"/>
      <c r="AP1381" s="229"/>
      <c r="AQ1381" s="444">
        <v>1</v>
      </c>
      <c r="AR1381" s="207"/>
      <c r="AS1381" s="207"/>
      <c r="AT1381" s="207"/>
      <c r="AU1381" s="359">
        <f>S1381</f>
        <v>40</v>
      </c>
      <c r="AV1381" s="248" t="e">
        <f>VLOOKUP(T1381,'[1]段ボール 送料'!$H$16:$X$1013,11,FALSE)</f>
        <v>#N/A</v>
      </c>
      <c r="AW1381" s="248"/>
      <c r="AX1381" s="207"/>
      <c r="AY1381" s="247" t="e">
        <f>SUBTOTAL(9,AV1381:AX1381)</f>
        <v>#N/A</v>
      </c>
      <c r="AZ1381" s="247" t="e">
        <f t="shared" ref="AZ1381:BC1382" si="109">AR1381+AV1381</f>
        <v>#N/A</v>
      </c>
      <c r="BA1381" s="247">
        <f t="shared" si="109"/>
        <v>0</v>
      </c>
      <c r="BB1381" s="247">
        <f t="shared" si="109"/>
        <v>0</v>
      </c>
      <c r="BC1381" s="359" t="e">
        <f t="shared" si="109"/>
        <v>#N/A</v>
      </c>
      <c r="BD1381" s="207"/>
      <c r="BE1381" s="207"/>
      <c r="BF1381" s="207"/>
      <c r="BG1381" s="228"/>
      <c r="BH1381" s="228"/>
      <c r="BI1381" s="228"/>
      <c r="BJ1381" s="246"/>
      <c r="BK1381" s="255"/>
      <c r="BL1381" s="228" t="s">
        <v>1703</v>
      </c>
      <c r="BM1381" s="228" t="s">
        <v>1703</v>
      </c>
      <c r="BN1381" s="298"/>
      <c r="BO1381" s="297"/>
      <c r="BQ1381" s="205" t="s">
        <v>1701</v>
      </c>
      <c r="BY1381" s="254"/>
      <c r="DN1381" s="284"/>
      <c r="DO1381" s="283"/>
      <c r="DP1381" s="278"/>
      <c r="DQ1381" s="282"/>
      <c r="DR1381" s="281"/>
      <c r="DS1381" s="280"/>
      <c r="DT1381" s="279"/>
      <c r="DU1381" s="278"/>
      <c r="DV1381" s="194"/>
    </row>
    <row r="1382" spans="1:126" ht="18.75">
      <c r="A1382" s="298" t="s">
        <v>3898</v>
      </c>
      <c r="B1382" s="226" t="s">
        <v>7414</v>
      </c>
      <c r="C1382" s="226" t="s">
        <v>7413</v>
      </c>
      <c r="D1382" s="264" t="s">
        <v>7412</v>
      </c>
      <c r="E1382" s="224" t="str">
        <f>MID(D1382,8,10)</f>
        <v>742668</v>
      </c>
      <c r="F1382" s="207" t="s">
        <v>224</v>
      </c>
      <c r="G1382" s="220" t="s">
        <v>7411</v>
      </c>
      <c r="H1382" s="223" t="s">
        <v>7410</v>
      </c>
      <c r="I1382" s="306"/>
      <c r="J1382" s="225">
        <v>1</v>
      </c>
      <c r="K1382" s="302">
        <v>1800</v>
      </c>
      <c r="L1382" s="232">
        <f t="shared" si="108"/>
        <v>1980.0000000000002</v>
      </c>
      <c r="M1382" s="288" t="s">
        <v>1671</v>
      </c>
      <c r="N1382" s="290"/>
      <c r="O1382" s="290"/>
      <c r="P1382" s="347"/>
      <c r="Q1382" s="241"/>
      <c r="R1382" s="289">
        <v>40</v>
      </c>
      <c r="S1382" s="242">
        <v>40</v>
      </c>
      <c r="T1382" s="219"/>
      <c r="U1382" s="248" t="e">
        <f>VLOOKUP(T1382,'[1]段ボール 送料'!$H$16:$X$1013,16,FALSE)</f>
        <v>#N/A</v>
      </c>
      <c r="V1382" s="248" t="e">
        <f>VLOOKUP(T1382,'[1]段ボール 送料'!$H$16:$X$1013,13,FALSE)</f>
        <v>#N/A</v>
      </c>
      <c r="W1382" s="248" t="e">
        <f>VLOOKUP(T1382,'[1]段ボール 送料'!$H$16:$X$1013,14,FALSE)</f>
        <v>#N/A</v>
      </c>
      <c r="X1382" s="248" t="e">
        <f>VLOOKUP(T1382,'[1]段ボール 送料'!$H$16:$X$1013,15,FALSE)</f>
        <v>#N/A</v>
      </c>
      <c r="Y1382" s="219"/>
      <c r="Z1382" s="248"/>
      <c r="AA1382" s="248"/>
      <c r="AB1382" s="248"/>
      <c r="AC1382" s="248"/>
      <c r="AD1382" s="372"/>
      <c r="AE1382" s="372"/>
      <c r="AF1382" s="372"/>
      <c r="AG1382" s="372"/>
      <c r="AH1382" s="372"/>
      <c r="AI1382" s="228" t="s">
        <v>1694</v>
      </c>
      <c r="AJ1382" s="286" t="s">
        <v>1708</v>
      </c>
      <c r="AK1382" s="228" t="s">
        <v>1724</v>
      </c>
      <c r="AL1382" s="372"/>
      <c r="AM1382" s="372"/>
      <c r="AN1382" s="372"/>
      <c r="AO1382" s="372"/>
      <c r="AP1382" s="229"/>
      <c r="AQ1382" s="444">
        <v>1</v>
      </c>
      <c r="AR1382" s="207"/>
      <c r="AS1382" s="207"/>
      <c r="AT1382" s="207"/>
      <c r="AU1382" s="359">
        <f>S1382</f>
        <v>40</v>
      </c>
      <c r="AV1382" s="248" t="e">
        <f>VLOOKUP(T1382,'[1]段ボール 送料'!$H$16:$X$1013,11,FALSE)</f>
        <v>#N/A</v>
      </c>
      <c r="AW1382" s="248"/>
      <c r="AX1382" s="207"/>
      <c r="AY1382" s="247" t="e">
        <f>SUBTOTAL(9,AV1382:AX1382)</f>
        <v>#N/A</v>
      </c>
      <c r="AZ1382" s="247" t="e">
        <f t="shared" si="109"/>
        <v>#N/A</v>
      </c>
      <c r="BA1382" s="247">
        <f t="shared" si="109"/>
        <v>0</v>
      </c>
      <c r="BB1382" s="247">
        <f t="shared" si="109"/>
        <v>0</v>
      </c>
      <c r="BC1382" s="359" t="e">
        <f t="shared" si="109"/>
        <v>#N/A</v>
      </c>
      <c r="BD1382" s="207"/>
      <c r="BE1382" s="207"/>
      <c r="BF1382" s="207"/>
      <c r="BG1382" s="228"/>
      <c r="BH1382" s="228"/>
      <c r="BI1382" s="228"/>
      <c r="BJ1382" s="246"/>
      <c r="BK1382" s="255"/>
      <c r="BL1382" s="228" t="s">
        <v>1703</v>
      </c>
      <c r="BM1382" s="228" t="s">
        <v>1703</v>
      </c>
      <c r="BN1382" s="298"/>
      <c r="BO1382" s="297"/>
      <c r="BQ1382" s="205" t="s">
        <v>1701</v>
      </c>
      <c r="BY1382" s="254"/>
      <c r="DN1382" s="284"/>
      <c r="DO1382" s="283"/>
      <c r="DP1382" s="278"/>
      <c r="DQ1382" s="282"/>
      <c r="DR1382" s="281"/>
      <c r="DS1382" s="280"/>
      <c r="DT1382" s="279"/>
      <c r="DU1382" s="278"/>
      <c r="DV1382" s="194"/>
    </row>
    <row r="1383" spans="1:126" ht="18.75">
      <c r="A1383" s="322" t="s">
        <v>6382</v>
      </c>
      <c r="B1383" s="226" t="s">
        <v>7409</v>
      </c>
      <c r="C1383" s="226" t="s">
        <v>7408</v>
      </c>
      <c r="D1383" s="225" t="s">
        <v>7407</v>
      </c>
      <c r="E1383" s="224" t="str">
        <f t="shared" ref="E1383:E1399" si="110">MID(D1383,9,10)</f>
        <v>744730</v>
      </c>
      <c r="F1383" s="322" t="s">
        <v>4863</v>
      </c>
      <c r="G1383" s="220" t="s">
        <v>7406</v>
      </c>
      <c r="H1383" s="223" t="s">
        <v>7244</v>
      </c>
      <c r="I1383" s="383"/>
      <c r="J1383" s="225">
        <v>1</v>
      </c>
      <c r="K1383" s="329">
        <v>3500</v>
      </c>
      <c r="L1383" s="232">
        <f t="shared" si="108"/>
        <v>3850.0000000000005</v>
      </c>
      <c r="M1383" s="379" t="s">
        <v>1434</v>
      </c>
      <c r="N1383" s="229"/>
      <c r="O1383" s="229"/>
      <c r="P1383" s="347"/>
      <c r="Q1383" s="412"/>
      <c r="R1383" s="382"/>
      <c r="S1383" s="242"/>
      <c r="T1383" s="219"/>
      <c r="U1383" s="303"/>
      <c r="V1383" s="303"/>
      <c r="W1383" s="303"/>
      <c r="X1383" s="303"/>
      <c r="Y1383" s="219"/>
      <c r="Z1383" s="303"/>
      <c r="AA1383" s="303"/>
      <c r="AB1383" s="303"/>
      <c r="AC1383" s="303"/>
      <c r="AD1383" s="325"/>
      <c r="AE1383" s="325"/>
      <c r="AF1383" s="325"/>
      <c r="AG1383" s="325"/>
      <c r="AH1383" s="325"/>
      <c r="AJ1383" s="286"/>
      <c r="AK1383" s="213"/>
      <c r="AL1383" s="325"/>
      <c r="AM1383" s="325"/>
      <c r="AN1383" s="325"/>
      <c r="AO1383" s="325"/>
      <c r="AP1383" s="229"/>
      <c r="AQ1383" s="589"/>
      <c r="AR1383" s="207"/>
      <c r="AS1383" s="207"/>
      <c r="AT1383" s="207"/>
      <c r="AU1383" s="207"/>
      <c r="AV1383" s="207"/>
      <c r="AW1383" s="207"/>
      <c r="AX1383" s="207"/>
      <c r="AY1383" s="207"/>
      <c r="AZ1383" s="207"/>
      <c r="BA1383" s="207"/>
      <c r="BB1383" s="207"/>
      <c r="BC1383" s="207"/>
      <c r="BD1383" s="207"/>
      <c r="BE1383" s="207"/>
      <c r="BF1383" s="207"/>
      <c r="BG1383" s="300"/>
      <c r="BH1383" s="300"/>
      <c r="BI1383" s="299"/>
      <c r="BJ1383" s="246"/>
      <c r="BK1383" s="255" t="s">
        <v>5852</v>
      </c>
      <c r="BL1383" s="213"/>
      <c r="BM1383" s="213"/>
      <c r="BN1383" s="322"/>
      <c r="BO1383" s="321"/>
      <c r="BY1383" s="254"/>
      <c r="DN1383" s="284"/>
      <c r="DO1383" s="283"/>
      <c r="DP1383" s="278"/>
      <c r="DQ1383" s="282"/>
      <c r="DR1383" s="281"/>
      <c r="DS1383" s="280"/>
      <c r="DT1383" s="279"/>
      <c r="DU1383" s="278"/>
      <c r="DV1383" s="194"/>
    </row>
    <row r="1384" spans="1:126" ht="18.75">
      <c r="A1384" s="322" t="s">
        <v>6382</v>
      </c>
      <c r="B1384" s="226" t="s">
        <v>7405</v>
      </c>
      <c r="C1384" s="226" t="s">
        <v>7404</v>
      </c>
      <c r="D1384" s="225" t="s">
        <v>7403</v>
      </c>
      <c r="E1384" s="224" t="str">
        <f t="shared" si="110"/>
        <v>744747</v>
      </c>
      <c r="F1384" s="322" t="s">
        <v>4863</v>
      </c>
      <c r="G1384" s="220" t="s">
        <v>7402</v>
      </c>
      <c r="H1384" s="223" t="s">
        <v>7223</v>
      </c>
      <c r="I1384" s="383"/>
      <c r="J1384" s="225">
        <v>1</v>
      </c>
      <c r="K1384" s="329">
        <v>3500</v>
      </c>
      <c r="L1384" s="232">
        <f t="shared" si="108"/>
        <v>3850.0000000000005</v>
      </c>
      <c r="M1384" s="379" t="s">
        <v>1434</v>
      </c>
      <c r="N1384" s="229"/>
      <c r="O1384" s="229"/>
      <c r="P1384" s="347"/>
      <c r="Q1384" s="412"/>
      <c r="R1384" s="382"/>
      <c r="S1384" s="242"/>
      <c r="T1384" s="219"/>
      <c r="U1384" s="303"/>
      <c r="V1384" s="303"/>
      <c r="W1384" s="303"/>
      <c r="X1384" s="303"/>
      <c r="Y1384" s="219"/>
      <c r="Z1384" s="303"/>
      <c r="AA1384" s="303"/>
      <c r="AB1384" s="303"/>
      <c r="AC1384" s="303"/>
      <c r="AD1384" s="325"/>
      <c r="AE1384" s="325"/>
      <c r="AF1384" s="325"/>
      <c r="AG1384" s="325"/>
      <c r="AH1384" s="325"/>
      <c r="AJ1384" s="286"/>
      <c r="AK1384" s="213"/>
      <c r="AL1384" s="325"/>
      <c r="AM1384" s="325"/>
      <c r="AN1384" s="325"/>
      <c r="AO1384" s="325"/>
      <c r="AP1384" s="229"/>
      <c r="AQ1384" s="589"/>
      <c r="AR1384" s="207"/>
      <c r="AS1384" s="207"/>
      <c r="AT1384" s="207"/>
      <c r="AU1384" s="207"/>
      <c r="AV1384" s="207"/>
      <c r="AW1384" s="207"/>
      <c r="AX1384" s="207"/>
      <c r="AY1384" s="207"/>
      <c r="AZ1384" s="207"/>
      <c r="BA1384" s="207"/>
      <c r="BB1384" s="207"/>
      <c r="BC1384" s="207"/>
      <c r="BD1384" s="207"/>
      <c r="BE1384" s="207"/>
      <c r="BF1384" s="207"/>
      <c r="BG1384" s="300"/>
      <c r="BH1384" s="300"/>
      <c r="BI1384" s="299"/>
      <c r="BJ1384" s="246"/>
      <c r="BK1384" s="255" t="s">
        <v>5852</v>
      </c>
      <c r="BL1384" s="213"/>
      <c r="BM1384" s="213"/>
      <c r="BN1384" s="322"/>
      <c r="BO1384" s="321"/>
      <c r="BY1384" s="254"/>
      <c r="DN1384" s="284"/>
      <c r="DO1384" s="283"/>
      <c r="DP1384" s="278"/>
      <c r="DQ1384" s="282"/>
      <c r="DR1384" s="281"/>
      <c r="DS1384" s="280"/>
      <c r="DT1384" s="279"/>
      <c r="DU1384" s="278"/>
      <c r="DV1384" s="194"/>
    </row>
    <row r="1385" spans="1:126" ht="18.75">
      <c r="A1385" s="322" t="s">
        <v>6382</v>
      </c>
      <c r="B1385" s="226" t="s">
        <v>7401</v>
      </c>
      <c r="C1385" s="226" t="s">
        <v>7400</v>
      </c>
      <c r="D1385" s="225" t="s">
        <v>7399</v>
      </c>
      <c r="E1385" s="224" t="str">
        <f t="shared" si="110"/>
        <v>744204</v>
      </c>
      <c r="F1385" s="322" t="s">
        <v>4863</v>
      </c>
      <c r="G1385" s="220" t="s">
        <v>7398</v>
      </c>
      <c r="H1385" s="223" t="s">
        <v>7218</v>
      </c>
      <c r="I1385" s="383"/>
      <c r="J1385" s="225">
        <v>1</v>
      </c>
      <c r="K1385" s="329">
        <v>3500</v>
      </c>
      <c r="L1385" s="232">
        <f t="shared" si="108"/>
        <v>3850.0000000000005</v>
      </c>
      <c r="M1385" s="351" t="s">
        <v>1434</v>
      </c>
      <c r="N1385" s="229"/>
      <c r="O1385" s="229"/>
      <c r="P1385" s="245"/>
      <c r="Q1385" s="312"/>
      <c r="R1385" s="382"/>
      <c r="S1385" s="242"/>
      <c r="T1385" s="219"/>
      <c r="U1385" s="303"/>
      <c r="V1385" s="303"/>
      <c r="W1385" s="303"/>
      <c r="X1385" s="303"/>
      <c r="Y1385" s="219"/>
      <c r="Z1385" s="303"/>
      <c r="AA1385" s="303"/>
      <c r="AB1385" s="303"/>
      <c r="AC1385" s="303"/>
      <c r="AD1385" s="325"/>
      <c r="AE1385" s="325"/>
      <c r="AF1385" s="325"/>
      <c r="AG1385" s="325"/>
      <c r="AH1385" s="325"/>
      <c r="AJ1385" s="286"/>
      <c r="AK1385" s="213"/>
      <c r="AL1385" s="325"/>
      <c r="AM1385" s="325"/>
      <c r="AN1385" s="325"/>
      <c r="AO1385" s="325"/>
      <c r="AP1385" s="229"/>
      <c r="AQ1385" s="589"/>
      <c r="AR1385" s="207"/>
      <c r="AS1385" s="207"/>
      <c r="AT1385" s="207"/>
      <c r="AU1385" s="207"/>
      <c r="AV1385" s="207"/>
      <c r="AW1385" s="207"/>
      <c r="AX1385" s="207"/>
      <c r="AY1385" s="207"/>
      <c r="AZ1385" s="207"/>
      <c r="BA1385" s="207"/>
      <c r="BB1385" s="207"/>
      <c r="BC1385" s="207"/>
      <c r="BD1385" s="207"/>
      <c r="BE1385" s="207"/>
      <c r="BF1385" s="207"/>
      <c r="BG1385" s="300"/>
      <c r="BH1385" s="300"/>
      <c r="BI1385" s="299"/>
      <c r="BJ1385" s="246"/>
      <c r="BK1385" s="255" t="s">
        <v>5852</v>
      </c>
      <c r="BL1385" s="213"/>
      <c r="BM1385" s="213"/>
      <c r="BN1385" s="322"/>
      <c r="BO1385" s="321"/>
      <c r="BY1385" s="254"/>
      <c r="DN1385" s="284"/>
      <c r="DO1385" s="283"/>
      <c r="DP1385" s="278"/>
      <c r="DQ1385" s="282"/>
      <c r="DR1385" s="281"/>
      <c r="DS1385" s="280"/>
      <c r="DT1385" s="279"/>
      <c r="DU1385" s="278"/>
      <c r="DV1385" s="194"/>
    </row>
    <row r="1386" spans="1:126" ht="18.75">
      <c r="A1386" s="322" t="s">
        <v>4117</v>
      </c>
      <c r="B1386" s="226" t="s">
        <v>7397</v>
      </c>
      <c r="C1386" s="226" t="s">
        <v>7396</v>
      </c>
      <c r="D1386" s="225" t="s">
        <v>7395</v>
      </c>
      <c r="E1386" s="224" t="str">
        <f t="shared" si="110"/>
        <v>744211</v>
      </c>
      <c r="F1386" s="322" t="s">
        <v>4863</v>
      </c>
      <c r="G1386" s="220" t="s">
        <v>7394</v>
      </c>
      <c r="H1386" s="223" t="s">
        <v>7213</v>
      </c>
      <c r="I1386" s="223"/>
      <c r="J1386" s="225">
        <v>1</v>
      </c>
      <c r="K1386" s="329">
        <v>3300</v>
      </c>
      <c r="L1386" s="232">
        <f t="shared" si="108"/>
        <v>3630.0000000000005</v>
      </c>
      <c r="M1386" s="351" t="s">
        <v>1434</v>
      </c>
      <c r="N1386" s="229"/>
      <c r="O1386" s="229"/>
      <c r="P1386" s="245"/>
      <c r="Q1386" s="312"/>
      <c r="R1386" s="382"/>
      <c r="S1386" s="242"/>
      <c r="T1386" s="219"/>
      <c r="U1386" s="303"/>
      <c r="V1386" s="303"/>
      <c r="W1386" s="303"/>
      <c r="X1386" s="303"/>
      <c r="Y1386" s="219"/>
      <c r="Z1386" s="303"/>
      <c r="AA1386" s="303"/>
      <c r="AB1386" s="303"/>
      <c r="AC1386" s="303"/>
      <c r="AD1386" s="325"/>
      <c r="AE1386" s="325"/>
      <c r="AF1386" s="325"/>
      <c r="AG1386" s="325"/>
      <c r="AH1386" s="325"/>
      <c r="AJ1386" s="286"/>
      <c r="AK1386" s="213"/>
      <c r="AL1386" s="325"/>
      <c r="AM1386" s="325"/>
      <c r="AN1386" s="325"/>
      <c r="AO1386" s="325"/>
      <c r="AP1386" s="229"/>
      <c r="AQ1386" s="589"/>
      <c r="AR1386" s="207"/>
      <c r="AS1386" s="207"/>
      <c r="AT1386" s="207"/>
      <c r="AU1386" s="207"/>
      <c r="AV1386" s="207"/>
      <c r="AW1386" s="207"/>
      <c r="AX1386" s="207"/>
      <c r="AY1386" s="207"/>
      <c r="AZ1386" s="207"/>
      <c r="BA1386" s="207"/>
      <c r="BB1386" s="207"/>
      <c r="BC1386" s="207"/>
      <c r="BD1386" s="207"/>
      <c r="BE1386" s="207"/>
      <c r="BF1386" s="207"/>
      <c r="BG1386" s="300"/>
      <c r="BH1386" s="300"/>
      <c r="BI1386" s="299"/>
      <c r="BJ1386" s="246"/>
      <c r="BK1386" s="255"/>
      <c r="BL1386" s="213"/>
      <c r="BM1386" s="213"/>
      <c r="BN1386" s="322"/>
      <c r="BO1386" s="321"/>
      <c r="BY1386" s="254"/>
      <c r="DN1386" s="284"/>
      <c r="DO1386" s="283"/>
      <c r="DP1386" s="278"/>
      <c r="DQ1386" s="282"/>
      <c r="DR1386" s="281"/>
      <c r="DS1386" s="280"/>
      <c r="DT1386" s="279"/>
      <c r="DU1386" s="278"/>
      <c r="DV1386" s="194"/>
    </row>
    <row r="1387" spans="1:126" ht="18.75">
      <c r="A1387" s="322" t="s">
        <v>4117</v>
      </c>
      <c r="B1387" s="226" t="s">
        <v>7393</v>
      </c>
      <c r="C1387" s="226" t="s">
        <v>7392</v>
      </c>
      <c r="D1387" s="225" t="s">
        <v>7391</v>
      </c>
      <c r="E1387" s="224" t="str">
        <f t="shared" si="110"/>
        <v>744228</v>
      </c>
      <c r="F1387" s="322" t="s">
        <v>4863</v>
      </c>
      <c r="G1387" s="220" t="s">
        <v>7390</v>
      </c>
      <c r="H1387" s="223" t="s">
        <v>7208</v>
      </c>
      <c r="I1387" s="223"/>
      <c r="J1387" s="225">
        <v>1</v>
      </c>
      <c r="K1387" s="329">
        <v>2800</v>
      </c>
      <c r="L1387" s="232">
        <f t="shared" si="108"/>
        <v>3080.0000000000005</v>
      </c>
      <c r="M1387" s="351" t="s">
        <v>1434</v>
      </c>
      <c r="N1387" s="229"/>
      <c r="O1387" s="229"/>
      <c r="P1387" s="245"/>
      <c r="Q1387" s="312"/>
      <c r="R1387" s="382"/>
      <c r="S1387" s="242"/>
      <c r="T1387" s="219"/>
      <c r="U1387" s="303"/>
      <c r="V1387" s="303"/>
      <c r="W1387" s="303"/>
      <c r="X1387" s="303"/>
      <c r="Y1387" s="219"/>
      <c r="Z1387" s="303"/>
      <c r="AA1387" s="303"/>
      <c r="AB1387" s="303"/>
      <c r="AC1387" s="303"/>
      <c r="AD1387" s="325"/>
      <c r="AE1387" s="325"/>
      <c r="AF1387" s="325"/>
      <c r="AG1387" s="325"/>
      <c r="AH1387" s="325"/>
      <c r="AJ1387" s="286"/>
      <c r="AK1387" s="213"/>
      <c r="AL1387" s="325"/>
      <c r="AM1387" s="325"/>
      <c r="AN1387" s="325"/>
      <c r="AO1387" s="325"/>
      <c r="AP1387" s="229"/>
      <c r="AQ1387" s="589"/>
      <c r="AR1387" s="207"/>
      <c r="AS1387" s="207"/>
      <c r="AT1387" s="207"/>
      <c r="AU1387" s="207"/>
      <c r="AV1387" s="207"/>
      <c r="AW1387" s="207"/>
      <c r="AX1387" s="207"/>
      <c r="AY1387" s="207"/>
      <c r="AZ1387" s="207"/>
      <c r="BA1387" s="207"/>
      <c r="BB1387" s="207"/>
      <c r="BC1387" s="207"/>
      <c r="BD1387" s="207"/>
      <c r="BE1387" s="207"/>
      <c r="BF1387" s="207"/>
      <c r="BG1387" s="300"/>
      <c r="BH1387" s="300"/>
      <c r="BI1387" s="299"/>
      <c r="BJ1387" s="246"/>
      <c r="BK1387" s="255"/>
      <c r="BL1387" s="213"/>
      <c r="BM1387" s="213"/>
      <c r="BN1387" s="322"/>
      <c r="BO1387" s="321"/>
      <c r="BY1387" s="254"/>
      <c r="DN1387" s="284"/>
      <c r="DO1387" s="283"/>
      <c r="DP1387" s="278"/>
      <c r="DQ1387" s="282"/>
      <c r="DR1387" s="281"/>
      <c r="DS1387" s="280"/>
      <c r="DT1387" s="279"/>
      <c r="DU1387" s="278"/>
      <c r="DV1387" s="194"/>
    </row>
    <row r="1388" spans="1:126" ht="18.75">
      <c r="A1388" s="322" t="s">
        <v>4117</v>
      </c>
      <c r="B1388" s="226" t="s">
        <v>7389</v>
      </c>
      <c r="C1388" s="226" t="s">
        <v>7388</v>
      </c>
      <c r="D1388" s="225" t="s">
        <v>7387</v>
      </c>
      <c r="E1388" s="224" t="str">
        <f t="shared" si="110"/>
        <v>744235</v>
      </c>
      <c r="F1388" s="322" t="s">
        <v>4863</v>
      </c>
      <c r="G1388" s="220" t="s">
        <v>7386</v>
      </c>
      <c r="H1388" s="223" t="s">
        <v>7203</v>
      </c>
      <c r="I1388" s="383"/>
      <c r="J1388" s="225">
        <v>1</v>
      </c>
      <c r="K1388" s="329">
        <v>3500</v>
      </c>
      <c r="L1388" s="232">
        <f t="shared" si="108"/>
        <v>3850.0000000000005</v>
      </c>
      <c r="M1388" s="351" t="s">
        <v>1434</v>
      </c>
      <c r="N1388" s="229"/>
      <c r="O1388" s="229"/>
      <c r="P1388" s="245"/>
      <c r="Q1388" s="312"/>
      <c r="R1388" s="382"/>
      <c r="S1388" s="242"/>
      <c r="T1388" s="306"/>
      <c r="U1388" s="303"/>
      <c r="V1388" s="303"/>
      <c r="W1388" s="303"/>
      <c r="X1388" s="303"/>
      <c r="Y1388" s="306"/>
      <c r="Z1388" s="303"/>
      <c r="AA1388" s="303"/>
      <c r="AB1388" s="303"/>
      <c r="AC1388" s="303"/>
      <c r="AD1388" s="325"/>
      <c r="AE1388" s="325"/>
      <c r="AF1388" s="325"/>
      <c r="AG1388" s="325"/>
      <c r="AH1388" s="325"/>
      <c r="AJ1388" s="286"/>
      <c r="AK1388" s="213"/>
      <c r="AL1388" s="325"/>
      <c r="AM1388" s="325"/>
      <c r="AN1388" s="325"/>
      <c r="AO1388" s="325"/>
      <c r="AP1388" s="229"/>
      <c r="AQ1388" s="589"/>
      <c r="AR1388" s="207"/>
      <c r="AS1388" s="207"/>
      <c r="AT1388" s="207"/>
      <c r="AU1388" s="207"/>
      <c r="AV1388" s="207"/>
      <c r="AW1388" s="207"/>
      <c r="AX1388" s="207"/>
      <c r="AY1388" s="207"/>
      <c r="AZ1388" s="207"/>
      <c r="BA1388" s="207"/>
      <c r="BB1388" s="207"/>
      <c r="BC1388" s="207"/>
      <c r="BD1388" s="207"/>
      <c r="BE1388" s="207"/>
      <c r="BF1388" s="207"/>
      <c r="BG1388" s="300"/>
      <c r="BH1388" s="300"/>
      <c r="BI1388" s="299"/>
      <c r="BJ1388" s="246"/>
      <c r="BK1388" s="255" t="s">
        <v>5852</v>
      </c>
      <c r="BL1388" s="213"/>
      <c r="BM1388" s="213"/>
      <c r="BN1388" s="322"/>
      <c r="BO1388" s="321"/>
      <c r="BY1388" s="254"/>
      <c r="DN1388" s="284"/>
      <c r="DO1388" s="283"/>
      <c r="DP1388" s="278"/>
      <c r="DQ1388" s="282"/>
      <c r="DR1388" s="281"/>
      <c r="DS1388" s="280"/>
      <c r="DT1388" s="279"/>
      <c r="DU1388" s="278"/>
      <c r="DV1388" s="194"/>
    </row>
    <row r="1389" spans="1:126" ht="18.75">
      <c r="A1389" s="322" t="s">
        <v>4117</v>
      </c>
      <c r="B1389" s="226" t="s">
        <v>7385</v>
      </c>
      <c r="C1389" s="226" t="s">
        <v>7384</v>
      </c>
      <c r="D1389" s="225" t="s">
        <v>7383</v>
      </c>
      <c r="E1389" s="224" t="str">
        <f t="shared" si="110"/>
        <v>744242</v>
      </c>
      <c r="F1389" s="322" t="s">
        <v>4863</v>
      </c>
      <c r="G1389" s="220" t="s">
        <v>7382</v>
      </c>
      <c r="H1389" s="223" t="s">
        <v>7244</v>
      </c>
      <c r="I1389" s="383"/>
      <c r="J1389" s="225">
        <v>1</v>
      </c>
      <c r="K1389" s="329">
        <v>3500</v>
      </c>
      <c r="L1389" s="232">
        <f t="shared" si="108"/>
        <v>3850.0000000000005</v>
      </c>
      <c r="M1389" s="351" t="s">
        <v>1434</v>
      </c>
      <c r="N1389" s="229"/>
      <c r="O1389" s="229"/>
      <c r="P1389" s="245"/>
      <c r="Q1389" s="312"/>
      <c r="R1389" s="382"/>
      <c r="S1389" s="242"/>
      <c r="T1389" s="219"/>
      <c r="U1389" s="303"/>
      <c r="V1389" s="303"/>
      <c r="W1389" s="303"/>
      <c r="X1389" s="303"/>
      <c r="Y1389" s="219"/>
      <c r="Z1389" s="303"/>
      <c r="AA1389" s="303"/>
      <c r="AB1389" s="303"/>
      <c r="AC1389" s="303"/>
      <c r="AD1389" s="325"/>
      <c r="AE1389" s="325"/>
      <c r="AF1389" s="325"/>
      <c r="AG1389" s="325"/>
      <c r="AH1389" s="325"/>
      <c r="AJ1389" s="286"/>
      <c r="AK1389" s="213"/>
      <c r="AL1389" s="325"/>
      <c r="AM1389" s="325"/>
      <c r="AN1389" s="325"/>
      <c r="AO1389" s="325"/>
      <c r="AP1389" s="229"/>
      <c r="AQ1389" s="589"/>
      <c r="AR1389" s="207"/>
      <c r="AS1389" s="207"/>
      <c r="AT1389" s="207"/>
      <c r="AU1389" s="207"/>
      <c r="AV1389" s="207"/>
      <c r="AW1389" s="207"/>
      <c r="AX1389" s="207"/>
      <c r="AY1389" s="207"/>
      <c r="AZ1389" s="207"/>
      <c r="BA1389" s="207"/>
      <c r="BB1389" s="207"/>
      <c r="BC1389" s="207"/>
      <c r="BD1389" s="207"/>
      <c r="BE1389" s="207"/>
      <c r="BF1389" s="207"/>
      <c r="BG1389" s="300"/>
      <c r="BH1389" s="300"/>
      <c r="BI1389" s="299"/>
      <c r="BJ1389" s="246"/>
      <c r="BK1389" s="255" t="s">
        <v>5852</v>
      </c>
      <c r="BL1389" s="213"/>
      <c r="BM1389" s="213"/>
      <c r="BN1389" s="322"/>
      <c r="BO1389" s="321"/>
      <c r="BY1389" s="254"/>
      <c r="DN1389" s="284"/>
      <c r="DO1389" s="283"/>
      <c r="DP1389" s="278"/>
      <c r="DQ1389" s="282"/>
      <c r="DR1389" s="281"/>
      <c r="DS1389" s="280"/>
      <c r="DT1389" s="279"/>
      <c r="DU1389" s="278"/>
      <c r="DV1389" s="194"/>
    </row>
    <row r="1390" spans="1:126" ht="18.75">
      <c r="A1390" s="405" t="s">
        <v>4117</v>
      </c>
      <c r="B1390" s="226" t="s">
        <v>7381</v>
      </c>
      <c r="C1390" s="226" t="s">
        <v>7380</v>
      </c>
      <c r="D1390" s="225" t="s">
        <v>7379</v>
      </c>
      <c r="E1390" s="224" t="str">
        <f t="shared" si="110"/>
        <v>744259</v>
      </c>
      <c r="F1390" s="322" t="s">
        <v>4863</v>
      </c>
      <c r="G1390" s="220" t="s">
        <v>7378</v>
      </c>
      <c r="H1390" s="223" t="s">
        <v>7030</v>
      </c>
      <c r="I1390" s="383"/>
      <c r="J1390" s="225">
        <v>1</v>
      </c>
      <c r="K1390" s="329">
        <v>3500</v>
      </c>
      <c r="L1390" s="232">
        <f t="shared" si="108"/>
        <v>3850.0000000000005</v>
      </c>
      <c r="M1390" s="351" t="s">
        <v>1434</v>
      </c>
      <c r="N1390" s="229"/>
      <c r="O1390" s="229"/>
      <c r="P1390" s="245"/>
      <c r="Q1390" s="312"/>
      <c r="R1390" s="382"/>
      <c r="S1390" s="242"/>
      <c r="T1390" s="219"/>
      <c r="U1390" s="303"/>
      <c r="V1390" s="303"/>
      <c r="W1390" s="303"/>
      <c r="X1390" s="303"/>
      <c r="Y1390" s="219"/>
      <c r="Z1390" s="303"/>
      <c r="AA1390" s="303"/>
      <c r="AB1390" s="303"/>
      <c r="AC1390" s="303"/>
      <c r="AD1390" s="325"/>
      <c r="AE1390" s="325"/>
      <c r="AF1390" s="325"/>
      <c r="AG1390" s="325"/>
      <c r="AH1390" s="325"/>
      <c r="AJ1390" s="286"/>
      <c r="AK1390" s="213"/>
      <c r="AL1390" s="325"/>
      <c r="AM1390" s="325"/>
      <c r="AN1390" s="325"/>
      <c r="AO1390" s="325"/>
      <c r="AP1390" s="229"/>
      <c r="AQ1390" s="589"/>
      <c r="AR1390" s="207"/>
      <c r="AS1390" s="207"/>
      <c r="AT1390" s="207"/>
      <c r="AU1390" s="207"/>
      <c r="AV1390" s="207"/>
      <c r="AW1390" s="207"/>
      <c r="AX1390" s="207"/>
      <c r="AY1390" s="207"/>
      <c r="AZ1390" s="207"/>
      <c r="BA1390" s="207"/>
      <c r="BB1390" s="207"/>
      <c r="BC1390" s="207"/>
      <c r="BD1390" s="207"/>
      <c r="BE1390" s="207"/>
      <c r="BF1390" s="207"/>
      <c r="BG1390" s="300"/>
      <c r="BH1390" s="300"/>
      <c r="BI1390" s="299"/>
      <c r="BJ1390" s="246"/>
      <c r="BK1390" s="255" t="s">
        <v>5852</v>
      </c>
      <c r="BL1390" s="213"/>
      <c r="BM1390" s="213"/>
      <c r="BN1390" s="405"/>
      <c r="BO1390" s="200"/>
      <c r="BY1390" s="254"/>
      <c r="DN1390" s="284"/>
      <c r="DO1390" s="283"/>
      <c r="DP1390" s="278"/>
      <c r="DQ1390" s="282"/>
      <c r="DR1390" s="281"/>
      <c r="DS1390" s="280"/>
      <c r="DT1390" s="279"/>
      <c r="DU1390" s="278"/>
      <c r="DV1390" s="194"/>
    </row>
    <row r="1391" spans="1:126" ht="18.75">
      <c r="A1391" s="405" t="s">
        <v>4117</v>
      </c>
      <c r="B1391" s="226" t="s">
        <v>7377</v>
      </c>
      <c r="C1391" s="226" t="s">
        <v>7376</v>
      </c>
      <c r="D1391" s="225" t="s">
        <v>7375</v>
      </c>
      <c r="E1391" s="224" t="str">
        <f t="shared" si="110"/>
        <v>744266</v>
      </c>
      <c r="F1391" s="322" t="s">
        <v>4863</v>
      </c>
      <c r="G1391" s="220" t="s">
        <v>7374</v>
      </c>
      <c r="H1391" s="223" t="s">
        <v>7223</v>
      </c>
      <c r="I1391" s="383"/>
      <c r="J1391" s="225">
        <v>1</v>
      </c>
      <c r="K1391" s="329">
        <v>3500</v>
      </c>
      <c r="L1391" s="232">
        <f t="shared" si="108"/>
        <v>3850.0000000000005</v>
      </c>
      <c r="M1391" s="351" t="s">
        <v>1434</v>
      </c>
      <c r="N1391" s="229"/>
      <c r="O1391" s="229"/>
      <c r="P1391" s="245"/>
      <c r="Q1391" s="312"/>
      <c r="R1391" s="382"/>
      <c r="S1391" s="242"/>
      <c r="T1391" s="219"/>
      <c r="U1391" s="303"/>
      <c r="V1391" s="303"/>
      <c r="W1391" s="303"/>
      <c r="X1391" s="303"/>
      <c r="Y1391" s="219"/>
      <c r="Z1391" s="303"/>
      <c r="AA1391" s="303"/>
      <c r="AB1391" s="303"/>
      <c r="AC1391" s="303"/>
      <c r="AD1391" s="325"/>
      <c r="AE1391" s="325"/>
      <c r="AF1391" s="325"/>
      <c r="AG1391" s="325"/>
      <c r="AH1391" s="325"/>
      <c r="AJ1391" s="286"/>
      <c r="AK1391" s="213"/>
      <c r="AL1391" s="325"/>
      <c r="AM1391" s="325"/>
      <c r="AN1391" s="325"/>
      <c r="AO1391" s="325"/>
      <c r="AP1391" s="229"/>
      <c r="AQ1391" s="589"/>
      <c r="AR1391" s="207"/>
      <c r="AS1391" s="207"/>
      <c r="AT1391" s="207"/>
      <c r="AU1391" s="207"/>
      <c r="AV1391" s="207"/>
      <c r="AW1391" s="207"/>
      <c r="AX1391" s="207"/>
      <c r="AY1391" s="207"/>
      <c r="AZ1391" s="207"/>
      <c r="BA1391" s="207"/>
      <c r="BB1391" s="207"/>
      <c r="BC1391" s="207"/>
      <c r="BD1391" s="207"/>
      <c r="BE1391" s="207"/>
      <c r="BF1391" s="207"/>
      <c r="BG1391" s="300"/>
      <c r="BH1391" s="300"/>
      <c r="BI1391" s="299"/>
      <c r="BJ1391" s="246"/>
      <c r="BK1391" s="255" t="s">
        <v>5852</v>
      </c>
      <c r="BL1391" s="213"/>
      <c r="BM1391" s="213"/>
      <c r="BN1391" s="405"/>
      <c r="BO1391" s="200"/>
      <c r="BY1391" s="254"/>
      <c r="DN1391" s="284"/>
      <c r="DO1391" s="283"/>
      <c r="DP1391" s="278"/>
      <c r="DQ1391" s="282"/>
      <c r="DR1391" s="281"/>
      <c r="DS1391" s="280"/>
      <c r="DT1391" s="279"/>
      <c r="DU1391" s="278"/>
      <c r="DV1391" s="194"/>
    </row>
    <row r="1392" spans="1:126" ht="18.75">
      <c r="A1392" s="405" t="s">
        <v>4117</v>
      </c>
      <c r="B1392" s="226" t="s">
        <v>7373</v>
      </c>
      <c r="C1392" s="226" t="s">
        <v>7372</v>
      </c>
      <c r="D1392" s="225" t="s">
        <v>7371</v>
      </c>
      <c r="E1392" s="224" t="str">
        <f t="shared" si="110"/>
        <v>744273</v>
      </c>
      <c r="F1392" s="322" t="s">
        <v>4863</v>
      </c>
      <c r="G1392" s="220" t="s">
        <v>7370</v>
      </c>
      <c r="H1392" s="223" t="s">
        <v>7218</v>
      </c>
      <c r="I1392" s="383"/>
      <c r="J1392" s="225">
        <v>1</v>
      </c>
      <c r="K1392" s="329">
        <v>3500</v>
      </c>
      <c r="L1392" s="232">
        <f t="shared" si="108"/>
        <v>3850.0000000000005</v>
      </c>
      <c r="M1392" s="351" t="s">
        <v>1434</v>
      </c>
      <c r="N1392" s="229"/>
      <c r="O1392" s="229"/>
      <c r="P1392" s="245"/>
      <c r="Q1392" s="312"/>
      <c r="R1392" s="382"/>
      <c r="S1392" s="242"/>
      <c r="T1392" s="306"/>
      <c r="U1392" s="303"/>
      <c r="V1392" s="303"/>
      <c r="W1392" s="303"/>
      <c r="X1392" s="303"/>
      <c r="Y1392" s="306"/>
      <c r="Z1392" s="303"/>
      <c r="AA1392" s="303"/>
      <c r="AB1392" s="303"/>
      <c r="AC1392" s="303"/>
      <c r="AD1392" s="325"/>
      <c r="AE1392" s="325"/>
      <c r="AF1392" s="325"/>
      <c r="AG1392" s="325"/>
      <c r="AH1392" s="325"/>
      <c r="AJ1392" s="286"/>
      <c r="AK1392" s="213"/>
      <c r="AL1392" s="325"/>
      <c r="AM1392" s="325"/>
      <c r="AN1392" s="325"/>
      <c r="AO1392" s="325"/>
      <c r="AP1392" s="229"/>
      <c r="AQ1392" s="589"/>
      <c r="AR1392" s="207"/>
      <c r="AS1392" s="207"/>
      <c r="AT1392" s="207"/>
      <c r="AU1392" s="207"/>
      <c r="AV1392" s="207"/>
      <c r="AW1392" s="207"/>
      <c r="AX1392" s="207"/>
      <c r="AY1392" s="207"/>
      <c r="AZ1392" s="207"/>
      <c r="BA1392" s="207"/>
      <c r="BB1392" s="207"/>
      <c r="BC1392" s="207"/>
      <c r="BD1392" s="207"/>
      <c r="BE1392" s="207"/>
      <c r="BF1392" s="207"/>
      <c r="BG1392" s="300"/>
      <c r="BH1392" s="300"/>
      <c r="BI1392" s="299"/>
      <c r="BJ1392" s="246"/>
      <c r="BK1392" s="255" t="s">
        <v>5852</v>
      </c>
      <c r="BL1392" s="213"/>
      <c r="BM1392" s="213"/>
      <c r="BN1392" s="405"/>
      <c r="BO1392" s="200"/>
      <c r="BY1392" s="254"/>
      <c r="DN1392" s="284"/>
      <c r="DO1392" s="283"/>
      <c r="DP1392" s="278"/>
      <c r="DQ1392" s="282"/>
      <c r="DR1392" s="281"/>
      <c r="DS1392" s="280"/>
      <c r="DT1392" s="279"/>
      <c r="DU1392" s="278"/>
      <c r="DV1392" s="194"/>
    </row>
    <row r="1393" spans="1:126" ht="18.75">
      <c r="A1393" s="405" t="s">
        <v>4117</v>
      </c>
      <c r="B1393" s="226" t="s">
        <v>7369</v>
      </c>
      <c r="C1393" s="226" t="s">
        <v>7368</v>
      </c>
      <c r="D1393" s="225" t="s">
        <v>7367</v>
      </c>
      <c r="E1393" s="224" t="str">
        <f t="shared" si="110"/>
        <v>744280</v>
      </c>
      <c r="F1393" s="322" t="s">
        <v>4863</v>
      </c>
      <c r="G1393" s="220" t="s">
        <v>7366</v>
      </c>
      <c r="H1393" s="223" t="s">
        <v>7213</v>
      </c>
      <c r="I1393" s="223"/>
      <c r="J1393" s="225">
        <v>1</v>
      </c>
      <c r="K1393" s="329">
        <v>3300</v>
      </c>
      <c r="L1393" s="232">
        <f t="shared" si="108"/>
        <v>3630.0000000000005</v>
      </c>
      <c r="M1393" s="351" t="s">
        <v>1434</v>
      </c>
      <c r="N1393" s="229"/>
      <c r="O1393" s="229"/>
      <c r="P1393" s="245"/>
      <c r="Q1393" s="312"/>
      <c r="R1393" s="382"/>
      <c r="S1393" s="242"/>
      <c r="T1393" s="219"/>
      <c r="U1393" s="303"/>
      <c r="V1393" s="303"/>
      <c r="W1393" s="303"/>
      <c r="X1393" s="303"/>
      <c r="Y1393" s="219"/>
      <c r="Z1393" s="303"/>
      <c r="AA1393" s="303"/>
      <c r="AB1393" s="303"/>
      <c r="AC1393" s="303"/>
      <c r="AD1393" s="325"/>
      <c r="AE1393" s="325"/>
      <c r="AF1393" s="325"/>
      <c r="AG1393" s="325"/>
      <c r="AH1393" s="325"/>
      <c r="AJ1393" s="286"/>
      <c r="AK1393" s="213"/>
      <c r="AL1393" s="325"/>
      <c r="AM1393" s="325"/>
      <c r="AN1393" s="325"/>
      <c r="AO1393" s="325"/>
      <c r="AP1393" s="229"/>
      <c r="AQ1393" s="589"/>
      <c r="AR1393" s="207"/>
      <c r="AS1393" s="207"/>
      <c r="AT1393" s="207"/>
      <c r="AU1393" s="207"/>
      <c r="AV1393" s="207"/>
      <c r="AW1393" s="207"/>
      <c r="AX1393" s="207"/>
      <c r="AY1393" s="207"/>
      <c r="AZ1393" s="207"/>
      <c r="BA1393" s="207"/>
      <c r="BB1393" s="207"/>
      <c r="BC1393" s="207"/>
      <c r="BD1393" s="207"/>
      <c r="BE1393" s="207"/>
      <c r="BF1393" s="207"/>
      <c r="BG1393" s="300"/>
      <c r="BH1393" s="300"/>
      <c r="BI1393" s="299"/>
      <c r="BJ1393" s="246"/>
      <c r="BK1393" s="255"/>
      <c r="BL1393" s="213"/>
      <c r="BM1393" s="213"/>
      <c r="BN1393" s="405"/>
      <c r="BO1393" s="200"/>
      <c r="BY1393" s="254"/>
      <c r="DN1393" s="284"/>
      <c r="DO1393" s="283"/>
      <c r="DP1393" s="278"/>
      <c r="DQ1393" s="282"/>
      <c r="DR1393" s="281"/>
      <c r="DS1393" s="280"/>
      <c r="DT1393" s="279"/>
      <c r="DU1393" s="278"/>
      <c r="DV1393" s="194"/>
    </row>
    <row r="1394" spans="1:126" ht="18.75">
      <c r="A1394" s="405" t="s">
        <v>4117</v>
      </c>
      <c r="B1394" s="226" t="s">
        <v>7365</v>
      </c>
      <c r="C1394" s="226" t="s">
        <v>7364</v>
      </c>
      <c r="D1394" s="225" t="s">
        <v>7363</v>
      </c>
      <c r="E1394" s="224" t="str">
        <f t="shared" si="110"/>
        <v>744297</v>
      </c>
      <c r="F1394" s="322" t="s">
        <v>4863</v>
      </c>
      <c r="G1394" s="220" t="s">
        <v>7362</v>
      </c>
      <c r="H1394" s="223" t="s">
        <v>7208</v>
      </c>
      <c r="I1394" s="223"/>
      <c r="J1394" s="225">
        <v>1</v>
      </c>
      <c r="K1394" s="329">
        <v>2800</v>
      </c>
      <c r="L1394" s="232">
        <f t="shared" si="108"/>
        <v>3080.0000000000005</v>
      </c>
      <c r="M1394" s="351" t="s">
        <v>1434</v>
      </c>
      <c r="N1394" s="229"/>
      <c r="O1394" s="229"/>
      <c r="Q1394" s="312"/>
      <c r="R1394" s="382"/>
      <c r="S1394" s="242"/>
      <c r="T1394" s="219"/>
      <c r="U1394" s="303"/>
      <c r="V1394" s="303"/>
      <c r="W1394" s="303"/>
      <c r="X1394" s="303"/>
      <c r="Y1394" s="219"/>
      <c r="Z1394" s="303"/>
      <c r="AA1394" s="303"/>
      <c r="AB1394" s="303"/>
      <c r="AC1394" s="303"/>
      <c r="AD1394" s="325"/>
      <c r="AE1394" s="325"/>
      <c r="AF1394" s="325"/>
      <c r="AG1394" s="325"/>
      <c r="AH1394" s="325"/>
      <c r="AJ1394" s="286"/>
      <c r="AK1394" s="213"/>
      <c r="AL1394" s="325"/>
      <c r="AM1394" s="325"/>
      <c r="AN1394" s="325"/>
      <c r="AO1394" s="325"/>
      <c r="AP1394" s="229"/>
      <c r="AQ1394" s="589"/>
      <c r="AR1394" s="207"/>
      <c r="AS1394" s="207"/>
      <c r="AT1394" s="207"/>
      <c r="AU1394" s="207"/>
      <c r="AV1394" s="207"/>
      <c r="AW1394" s="207"/>
      <c r="AX1394" s="207"/>
      <c r="AY1394" s="207"/>
      <c r="AZ1394" s="207"/>
      <c r="BA1394" s="207"/>
      <c r="BB1394" s="207"/>
      <c r="BC1394" s="207"/>
      <c r="BD1394" s="207"/>
      <c r="BE1394" s="207"/>
      <c r="BF1394" s="207"/>
      <c r="BG1394" s="300"/>
      <c r="BH1394" s="300"/>
      <c r="BI1394" s="299"/>
      <c r="BJ1394" s="246"/>
      <c r="BK1394" s="255"/>
      <c r="BL1394" s="213"/>
      <c r="BM1394" s="213"/>
      <c r="BN1394" s="405"/>
      <c r="BO1394" s="200"/>
      <c r="BY1394" s="254"/>
      <c r="DN1394" s="284"/>
      <c r="DO1394" s="283"/>
      <c r="DP1394" s="278"/>
      <c r="DQ1394" s="282"/>
      <c r="DR1394" s="281"/>
      <c r="DS1394" s="280"/>
      <c r="DT1394" s="279"/>
      <c r="DU1394" s="278"/>
      <c r="DV1394" s="194"/>
    </row>
    <row r="1395" spans="1:126" ht="18.75">
      <c r="A1395" s="405" t="s">
        <v>4117</v>
      </c>
      <c r="B1395" s="226" t="s">
        <v>7361</v>
      </c>
      <c r="C1395" s="226" t="s">
        <v>7360</v>
      </c>
      <c r="D1395" s="225" t="s">
        <v>7359</v>
      </c>
      <c r="E1395" s="224" t="str">
        <f t="shared" si="110"/>
        <v>744303</v>
      </c>
      <c r="F1395" s="322" t="s">
        <v>4863</v>
      </c>
      <c r="G1395" s="220" t="s">
        <v>7358</v>
      </c>
      <c r="H1395" s="223" t="s">
        <v>7239</v>
      </c>
      <c r="I1395" s="383"/>
      <c r="J1395" s="225">
        <v>1</v>
      </c>
      <c r="K1395" s="329">
        <v>3500</v>
      </c>
      <c r="L1395" s="232">
        <f t="shared" si="108"/>
        <v>3850.0000000000005</v>
      </c>
      <c r="M1395" s="351" t="s">
        <v>1434</v>
      </c>
      <c r="N1395" s="229"/>
      <c r="O1395" s="229"/>
      <c r="P1395" s="245"/>
      <c r="Q1395" s="312"/>
      <c r="R1395" s="382"/>
      <c r="S1395" s="242"/>
      <c r="T1395" s="219"/>
      <c r="U1395" s="303"/>
      <c r="V1395" s="303"/>
      <c r="W1395" s="303"/>
      <c r="X1395" s="303"/>
      <c r="Y1395" s="219"/>
      <c r="Z1395" s="303"/>
      <c r="AA1395" s="303"/>
      <c r="AB1395" s="303"/>
      <c r="AC1395" s="303"/>
      <c r="AD1395" s="325"/>
      <c r="AE1395" s="325"/>
      <c r="AF1395" s="325"/>
      <c r="AG1395" s="325"/>
      <c r="AH1395" s="325"/>
      <c r="AJ1395" s="286"/>
      <c r="AK1395" s="213"/>
      <c r="AL1395" s="325"/>
      <c r="AM1395" s="325"/>
      <c r="AN1395" s="325"/>
      <c r="AO1395" s="325"/>
      <c r="AP1395" s="229"/>
      <c r="AQ1395" s="589"/>
      <c r="AR1395" s="207"/>
      <c r="AS1395" s="207"/>
      <c r="AT1395" s="207"/>
      <c r="AU1395" s="207"/>
      <c r="AV1395" s="207"/>
      <c r="AW1395" s="207"/>
      <c r="AX1395" s="207"/>
      <c r="AY1395" s="207"/>
      <c r="AZ1395" s="207"/>
      <c r="BA1395" s="207"/>
      <c r="BB1395" s="207"/>
      <c r="BC1395" s="207"/>
      <c r="BD1395" s="207"/>
      <c r="BE1395" s="207"/>
      <c r="BF1395" s="207"/>
      <c r="BG1395" s="300"/>
      <c r="BH1395" s="300"/>
      <c r="BI1395" s="299"/>
      <c r="BJ1395" s="246"/>
      <c r="BK1395" s="255" t="s">
        <v>5852</v>
      </c>
      <c r="BL1395" s="213"/>
      <c r="BM1395" s="213"/>
      <c r="BN1395" s="405"/>
      <c r="BO1395" s="200"/>
      <c r="BY1395" s="254"/>
      <c r="DN1395" s="284"/>
      <c r="DO1395" s="283"/>
      <c r="DP1395" s="278"/>
      <c r="DQ1395" s="282"/>
      <c r="DR1395" s="281"/>
      <c r="DS1395" s="280"/>
      <c r="DT1395" s="279"/>
      <c r="DU1395" s="278"/>
      <c r="DV1395" s="194"/>
    </row>
    <row r="1396" spans="1:126" ht="18.75">
      <c r="A1396" s="405" t="s">
        <v>4117</v>
      </c>
      <c r="B1396" s="226" t="s">
        <v>7357</v>
      </c>
      <c r="C1396" s="226" t="s">
        <v>7356</v>
      </c>
      <c r="D1396" s="225" t="s">
        <v>7355</v>
      </c>
      <c r="E1396" s="224" t="str">
        <f t="shared" si="110"/>
        <v>744310</v>
      </c>
      <c r="F1396" s="322" t="s">
        <v>4863</v>
      </c>
      <c r="G1396" s="220" t="s">
        <v>7354</v>
      </c>
      <c r="H1396" s="223" t="s">
        <v>7030</v>
      </c>
      <c r="I1396" s="383"/>
      <c r="J1396" s="225">
        <v>1</v>
      </c>
      <c r="K1396" s="329">
        <v>3500</v>
      </c>
      <c r="L1396" s="232">
        <f t="shared" si="108"/>
        <v>3850.0000000000005</v>
      </c>
      <c r="M1396" s="351" t="s">
        <v>1434</v>
      </c>
      <c r="N1396" s="229"/>
      <c r="O1396" s="229"/>
      <c r="P1396" s="245"/>
      <c r="Q1396" s="312"/>
      <c r="R1396" s="382"/>
      <c r="S1396" s="242"/>
      <c r="T1396" s="219"/>
      <c r="U1396" s="303"/>
      <c r="V1396" s="303"/>
      <c r="W1396" s="303"/>
      <c r="X1396" s="303"/>
      <c r="Y1396" s="219"/>
      <c r="Z1396" s="303"/>
      <c r="AA1396" s="303"/>
      <c r="AB1396" s="303"/>
      <c r="AC1396" s="303"/>
      <c r="AD1396" s="325"/>
      <c r="AE1396" s="325"/>
      <c r="AF1396" s="325"/>
      <c r="AG1396" s="325"/>
      <c r="AH1396" s="325"/>
      <c r="AJ1396" s="286"/>
      <c r="AK1396" s="213"/>
      <c r="AL1396" s="325"/>
      <c r="AM1396" s="325"/>
      <c r="AN1396" s="325"/>
      <c r="AO1396" s="325"/>
      <c r="AP1396" s="229"/>
      <c r="AQ1396" s="589"/>
      <c r="AR1396" s="207"/>
      <c r="AS1396" s="207"/>
      <c r="AT1396" s="207"/>
      <c r="AU1396" s="207"/>
      <c r="AV1396" s="207"/>
      <c r="AW1396" s="207"/>
      <c r="AX1396" s="207"/>
      <c r="AY1396" s="207"/>
      <c r="AZ1396" s="207"/>
      <c r="BA1396" s="207"/>
      <c r="BB1396" s="207"/>
      <c r="BC1396" s="207"/>
      <c r="BD1396" s="207"/>
      <c r="BE1396" s="207"/>
      <c r="BF1396" s="207"/>
      <c r="BG1396" s="300"/>
      <c r="BH1396" s="300"/>
      <c r="BI1396" s="299"/>
      <c r="BJ1396" s="246"/>
      <c r="BK1396" s="255" t="s">
        <v>5852</v>
      </c>
      <c r="BL1396" s="213"/>
      <c r="BM1396" s="213"/>
      <c r="BN1396" s="405"/>
      <c r="BO1396" s="200"/>
      <c r="BY1396" s="254"/>
      <c r="DN1396" s="284"/>
      <c r="DO1396" s="283"/>
      <c r="DP1396" s="278"/>
      <c r="DQ1396" s="282"/>
      <c r="DR1396" s="281"/>
      <c r="DS1396" s="280"/>
      <c r="DT1396" s="279"/>
      <c r="DU1396" s="278"/>
      <c r="DV1396" s="194"/>
    </row>
    <row r="1397" spans="1:126" ht="18.75">
      <c r="A1397" s="405" t="s">
        <v>4117</v>
      </c>
      <c r="B1397" s="226" t="s">
        <v>7353</v>
      </c>
      <c r="C1397" s="226" t="s">
        <v>7352</v>
      </c>
      <c r="D1397" s="225" t="s">
        <v>7351</v>
      </c>
      <c r="E1397" s="224" t="str">
        <f t="shared" si="110"/>
        <v>744327</v>
      </c>
      <c r="F1397" s="322" t="s">
        <v>4863</v>
      </c>
      <c r="G1397" s="220" t="s">
        <v>7350</v>
      </c>
      <c r="H1397" s="223" t="s">
        <v>7223</v>
      </c>
      <c r="I1397" s="383"/>
      <c r="J1397" s="225">
        <v>1</v>
      </c>
      <c r="K1397" s="329">
        <v>3500</v>
      </c>
      <c r="L1397" s="232">
        <f t="shared" si="108"/>
        <v>3850.0000000000005</v>
      </c>
      <c r="M1397" s="351" t="s">
        <v>1434</v>
      </c>
      <c r="N1397" s="229"/>
      <c r="O1397" s="229"/>
      <c r="P1397" s="245"/>
      <c r="Q1397" s="312"/>
      <c r="R1397" s="382"/>
      <c r="S1397" s="242"/>
      <c r="T1397" s="219"/>
      <c r="U1397" s="303"/>
      <c r="V1397" s="303"/>
      <c r="W1397" s="303"/>
      <c r="X1397" s="303"/>
      <c r="Y1397" s="219"/>
      <c r="Z1397" s="303"/>
      <c r="AA1397" s="303"/>
      <c r="AB1397" s="303"/>
      <c r="AC1397" s="303"/>
      <c r="AD1397" s="325"/>
      <c r="AE1397" s="325"/>
      <c r="AF1397" s="325"/>
      <c r="AG1397" s="325"/>
      <c r="AH1397" s="325"/>
      <c r="AJ1397" s="286"/>
      <c r="AK1397" s="213"/>
      <c r="AL1397" s="325"/>
      <c r="AM1397" s="325"/>
      <c r="AN1397" s="325"/>
      <c r="AO1397" s="325"/>
      <c r="AP1397" s="229"/>
      <c r="AQ1397" s="589"/>
      <c r="AR1397" s="207"/>
      <c r="AS1397" s="207"/>
      <c r="AT1397" s="207"/>
      <c r="AU1397" s="207"/>
      <c r="AV1397" s="207"/>
      <c r="AW1397" s="207"/>
      <c r="AX1397" s="207"/>
      <c r="AY1397" s="207"/>
      <c r="AZ1397" s="207"/>
      <c r="BA1397" s="207"/>
      <c r="BB1397" s="207"/>
      <c r="BC1397" s="207"/>
      <c r="BD1397" s="207"/>
      <c r="BE1397" s="207"/>
      <c r="BF1397" s="207"/>
      <c r="BG1397" s="300"/>
      <c r="BH1397" s="300"/>
      <c r="BI1397" s="299"/>
      <c r="BJ1397" s="246"/>
      <c r="BK1397" s="255" t="s">
        <v>5852</v>
      </c>
      <c r="BL1397" s="213"/>
      <c r="BM1397" s="213"/>
      <c r="BN1397" s="405"/>
      <c r="BO1397" s="200"/>
      <c r="BY1397" s="254"/>
      <c r="DN1397" s="284"/>
      <c r="DO1397" s="283"/>
      <c r="DP1397" s="278"/>
      <c r="DQ1397" s="282"/>
      <c r="DR1397" s="281"/>
      <c r="DS1397" s="280"/>
      <c r="DT1397" s="279"/>
      <c r="DU1397" s="278"/>
      <c r="DV1397" s="194"/>
    </row>
    <row r="1398" spans="1:126" ht="18.75">
      <c r="A1398" s="405" t="s">
        <v>4117</v>
      </c>
      <c r="B1398" s="226" t="s">
        <v>7349</v>
      </c>
      <c r="C1398" s="226" t="s">
        <v>7348</v>
      </c>
      <c r="D1398" s="225" t="s">
        <v>7347</v>
      </c>
      <c r="E1398" s="224" t="str">
        <f t="shared" si="110"/>
        <v>744334</v>
      </c>
      <c r="F1398" s="322" t="s">
        <v>4863</v>
      </c>
      <c r="G1398" s="220" t="s">
        <v>7346</v>
      </c>
      <c r="H1398" s="223" t="s">
        <v>7218</v>
      </c>
      <c r="I1398" s="383"/>
      <c r="J1398" s="225">
        <v>1</v>
      </c>
      <c r="K1398" s="329">
        <v>3500</v>
      </c>
      <c r="L1398" s="232">
        <f t="shared" si="108"/>
        <v>3850.0000000000005</v>
      </c>
      <c r="M1398" s="351" t="s">
        <v>1434</v>
      </c>
      <c r="N1398" s="229"/>
      <c r="O1398" s="229"/>
      <c r="P1398" s="245"/>
      <c r="Q1398" s="312"/>
      <c r="R1398" s="382"/>
      <c r="S1398" s="242"/>
      <c r="T1398" s="219"/>
      <c r="U1398" s="303"/>
      <c r="V1398" s="303"/>
      <c r="W1398" s="303"/>
      <c r="X1398" s="303"/>
      <c r="Y1398" s="219"/>
      <c r="Z1398" s="303"/>
      <c r="AA1398" s="303"/>
      <c r="AB1398" s="303"/>
      <c r="AC1398" s="303"/>
      <c r="AD1398" s="325"/>
      <c r="AE1398" s="325"/>
      <c r="AF1398" s="325"/>
      <c r="AG1398" s="325"/>
      <c r="AH1398" s="325"/>
      <c r="AJ1398" s="286"/>
      <c r="AK1398" s="213"/>
      <c r="AL1398" s="325"/>
      <c r="AM1398" s="325"/>
      <c r="AN1398" s="325"/>
      <c r="AO1398" s="325"/>
      <c r="AP1398" s="229"/>
      <c r="AQ1398" s="589"/>
      <c r="AR1398" s="207"/>
      <c r="AS1398" s="207"/>
      <c r="AT1398" s="207"/>
      <c r="AU1398" s="207"/>
      <c r="AV1398" s="207"/>
      <c r="AW1398" s="207"/>
      <c r="AX1398" s="207"/>
      <c r="AY1398" s="207"/>
      <c r="AZ1398" s="207"/>
      <c r="BA1398" s="207"/>
      <c r="BB1398" s="207"/>
      <c r="BC1398" s="207"/>
      <c r="BD1398" s="207"/>
      <c r="BE1398" s="207"/>
      <c r="BF1398" s="207"/>
      <c r="BG1398" s="300"/>
      <c r="BH1398" s="300"/>
      <c r="BI1398" s="299"/>
      <c r="BJ1398" s="246"/>
      <c r="BK1398" s="255" t="s">
        <v>5852</v>
      </c>
      <c r="BL1398" s="213"/>
      <c r="BM1398" s="213"/>
      <c r="BN1398" s="405"/>
      <c r="BO1398" s="200"/>
      <c r="BY1398" s="254"/>
      <c r="DN1398" s="284"/>
      <c r="DO1398" s="283"/>
      <c r="DP1398" s="278"/>
      <c r="DQ1398" s="282"/>
      <c r="DR1398" s="281"/>
      <c r="DS1398" s="280"/>
      <c r="DT1398" s="279"/>
      <c r="DU1398" s="278"/>
      <c r="DV1398" s="194"/>
    </row>
    <row r="1399" spans="1:126" ht="18.75">
      <c r="A1399" s="405" t="s">
        <v>4117</v>
      </c>
      <c r="B1399" s="226" t="s">
        <v>7345</v>
      </c>
      <c r="C1399" s="226" t="s">
        <v>7344</v>
      </c>
      <c r="D1399" s="225" t="s">
        <v>7343</v>
      </c>
      <c r="E1399" s="224" t="str">
        <f t="shared" si="110"/>
        <v>744341</v>
      </c>
      <c r="F1399" s="322" t="s">
        <v>4863</v>
      </c>
      <c r="G1399" s="220" t="s">
        <v>7342</v>
      </c>
      <c r="H1399" s="223" t="s">
        <v>7208</v>
      </c>
      <c r="I1399" s="223"/>
      <c r="J1399" s="225">
        <v>1</v>
      </c>
      <c r="K1399" s="329">
        <v>2800</v>
      </c>
      <c r="L1399" s="232">
        <f t="shared" si="108"/>
        <v>3080.0000000000005</v>
      </c>
      <c r="M1399" s="351" t="s">
        <v>1434</v>
      </c>
      <c r="N1399" s="229"/>
      <c r="O1399" s="229"/>
      <c r="P1399" s="245"/>
      <c r="Q1399" s="312"/>
      <c r="R1399" s="382"/>
      <c r="S1399" s="242"/>
      <c r="T1399" s="219"/>
      <c r="U1399" s="303"/>
      <c r="V1399" s="303"/>
      <c r="W1399" s="303"/>
      <c r="X1399" s="303"/>
      <c r="Y1399" s="219"/>
      <c r="Z1399" s="303"/>
      <c r="AA1399" s="303"/>
      <c r="AB1399" s="303"/>
      <c r="AC1399" s="303"/>
      <c r="AD1399" s="325"/>
      <c r="AE1399" s="325"/>
      <c r="AF1399" s="325"/>
      <c r="AG1399" s="325"/>
      <c r="AH1399" s="325"/>
      <c r="AJ1399" s="286"/>
      <c r="AK1399" s="213"/>
      <c r="AL1399" s="325"/>
      <c r="AM1399" s="325"/>
      <c r="AN1399" s="325"/>
      <c r="AO1399" s="325"/>
      <c r="AP1399" s="229"/>
      <c r="AQ1399" s="589"/>
      <c r="AR1399" s="207"/>
      <c r="AS1399" s="207"/>
      <c r="AT1399" s="207"/>
      <c r="AU1399" s="207"/>
      <c r="AV1399" s="207"/>
      <c r="AW1399" s="207"/>
      <c r="AX1399" s="207"/>
      <c r="AY1399" s="207"/>
      <c r="AZ1399" s="207"/>
      <c r="BA1399" s="207"/>
      <c r="BB1399" s="207"/>
      <c r="BC1399" s="207"/>
      <c r="BD1399" s="207"/>
      <c r="BE1399" s="207"/>
      <c r="BF1399" s="207"/>
      <c r="BG1399" s="300"/>
      <c r="BH1399" s="300"/>
      <c r="BI1399" s="299"/>
      <c r="BJ1399" s="246"/>
      <c r="BK1399" s="255"/>
      <c r="BL1399" s="213"/>
      <c r="BM1399" s="213"/>
      <c r="BN1399" s="405"/>
      <c r="BO1399" s="200"/>
      <c r="BY1399" s="254"/>
      <c r="DN1399" s="284"/>
      <c r="DO1399" s="283"/>
      <c r="DP1399" s="278"/>
      <c r="DQ1399" s="282"/>
      <c r="DR1399" s="281"/>
      <c r="DS1399" s="280"/>
      <c r="DT1399" s="279"/>
      <c r="DU1399" s="278"/>
      <c r="DV1399" s="194"/>
    </row>
    <row r="1400" spans="1:126" ht="18.75">
      <c r="A1400" s="298" t="s">
        <v>3925</v>
      </c>
      <c r="B1400" s="226" t="s">
        <v>981</v>
      </c>
      <c r="C1400" s="226" t="s">
        <v>7341</v>
      </c>
      <c r="D1400" s="264" t="s">
        <v>982</v>
      </c>
      <c r="E1400" s="224" t="str">
        <f>MID(D1400,8,10)</f>
        <v>744754</v>
      </c>
      <c r="F1400" s="207" t="s">
        <v>25</v>
      </c>
      <c r="G1400" s="220" t="s">
        <v>983</v>
      </c>
      <c r="H1400" s="223" t="s">
        <v>7340</v>
      </c>
      <c r="I1400" s="306"/>
      <c r="J1400" s="225">
        <v>1</v>
      </c>
      <c r="K1400" s="302">
        <v>2000</v>
      </c>
      <c r="L1400" s="232">
        <f t="shared" si="108"/>
        <v>2200</v>
      </c>
      <c r="M1400" s="288" t="s">
        <v>1671</v>
      </c>
      <c r="N1400" s="290"/>
      <c r="O1400" s="290"/>
      <c r="P1400" s="347"/>
      <c r="Q1400" s="241"/>
      <c r="R1400" s="289"/>
      <c r="S1400" s="242"/>
      <c r="T1400" s="219"/>
      <c r="U1400" s="248" t="e">
        <f>VLOOKUP(T1400,'[1]段ボール 送料'!$H$16:$X$1013,16,FALSE)</f>
        <v>#N/A</v>
      </c>
      <c r="V1400" s="248" t="e">
        <f>VLOOKUP(T1400,'[1]段ボール 送料'!$H$16:$X$1013,13,FALSE)</f>
        <v>#N/A</v>
      </c>
      <c r="W1400" s="248" t="e">
        <f>VLOOKUP(T1400,'[1]段ボール 送料'!$H$16:$X$1013,14,FALSE)</f>
        <v>#N/A</v>
      </c>
      <c r="X1400" s="248" t="e">
        <f>VLOOKUP(T1400,'[1]段ボール 送料'!$H$16:$X$1013,15,FALSE)</f>
        <v>#N/A</v>
      </c>
      <c r="Y1400" s="219"/>
      <c r="Z1400" s="248"/>
      <c r="AA1400" s="248"/>
      <c r="AB1400" s="248"/>
      <c r="AC1400" s="248"/>
      <c r="AD1400" s="372"/>
      <c r="AE1400" s="372"/>
      <c r="AF1400" s="372"/>
      <c r="AG1400" s="372"/>
      <c r="AH1400" s="372"/>
      <c r="AI1400" s="228" t="s">
        <v>2723</v>
      </c>
      <c r="AJ1400" s="286" t="s">
        <v>2543</v>
      </c>
      <c r="AK1400" s="228" t="s">
        <v>2542</v>
      </c>
      <c r="AL1400" s="372"/>
      <c r="AM1400" s="372"/>
      <c r="AN1400" s="372"/>
      <c r="AO1400" s="372"/>
      <c r="AP1400" s="229"/>
      <c r="AQ1400" s="444">
        <v>1</v>
      </c>
      <c r="AR1400" s="207"/>
      <c r="AS1400" s="207"/>
      <c r="AT1400" s="207"/>
      <c r="AU1400" s="359">
        <f>S1400</f>
        <v>0</v>
      </c>
      <c r="AV1400" s="248" t="e">
        <f>VLOOKUP(T1400,'[1]段ボール 送料'!$H$16:$X$1013,11,FALSE)</f>
        <v>#N/A</v>
      </c>
      <c r="AW1400" s="248"/>
      <c r="AX1400" s="207"/>
      <c r="AY1400" s="247" t="e">
        <f>SUBTOTAL(9,AV1400:AX1400)</f>
        <v>#N/A</v>
      </c>
      <c r="AZ1400" s="247" t="e">
        <f t="shared" ref="AZ1400:BC1401" si="111">AR1400+AV1400</f>
        <v>#N/A</v>
      </c>
      <c r="BA1400" s="247">
        <f t="shared" si="111"/>
        <v>0</v>
      </c>
      <c r="BB1400" s="247">
        <f t="shared" si="111"/>
        <v>0</v>
      </c>
      <c r="BC1400" s="359" t="e">
        <f t="shared" si="111"/>
        <v>#N/A</v>
      </c>
      <c r="BD1400" s="207"/>
      <c r="BE1400" s="207"/>
      <c r="BF1400" s="207"/>
      <c r="BG1400" s="228"/>
      <c r="BH1400" s="228"/>
      <c r="BI1400" s="228"/>
      <c r="BJ1400" s="246"/>
      <c r="BK1400" s="255"/>
      <c r="BL1400" s="228"/>
      <c r="BM1400" s="228"/>
      <c r="BN1400" s="298"/>
      <c r="BO1400" s="297"/>
      <c r="BY1400" s="254"/>
      <c r="DN1400" s="284"/>
      <c r="DO1400" s="283"/>
      <c r="DP1400" s="278"/>
      <c r="DQ1400" s="282" t="s">
        <v>947</v>
      </c>
      <c r="DR1400" s="281"/>
      <c r="DS1400" s="280"/>
      <c r="DT1400" s="279"/>
      <c r="DU1400" s="278"/>
      <c r="DV1400" s="194"/>
    </row>
    <row r="1401" spans="1:126" ht="18.75">
      <c r="A1401" s="298" t="s">
        <v>3925</v>
      </c>
      <c r="B1401" s="226" t="s">
        <v>985</v>
      </c>
      <c r="C1401" s="226" t="s">
        <v>7339</v>
      </c>
      <c r="D1401" s="264" t="s">
        <v>986</v>
      </c>
      <c r="E1401" s="224" t="str">
        <f>MID(D1401,8,10)</f>
        <v>744761</v>
      </c>
      <c r="F1401" s="207" t="s">
        <v>25</v>
      </c>
      <c r="G1401" s="220" t="s">
        <v>987</v>
      </c>
      <c r="H1401" s="223" t="s">
        <v>7338</v>
      </c>
      <c r="I1401" s="306"/>
      <c r="J1401" s="225">
        <v>1</v>
      </c>
      <c r="K1401" s="302">
        <v>2000</v>
      </c>
      <c r="L1401" s="232">
        <f t="shared" si="108"/>
        <v>2200</v>
      </c>
      <c r="M1401" s="288" t="s">
        <v>900</v>
      </c>
      <c r="N1401" s="290"/>
      <c r="O1401" s="290"/>
      <c r="P1401" s="347"/>
      <c r="Q1401" s="241"/>
      <c r="R1401" s="289"/>
      <c r="S1401" s="242"/>
      <c r="T1401" s="219"/>
      <c r="U1401" s="248" t="e">
        <f>VLOOKUP(T1401,'[1]段ボール 送料'!$H$16:$X$1013,16,FALSE)</f>
        <v>#N/A</v>
      </c>
      <c r="V1401" s="248" t="e">
        <f>VLOOKUP(T1401,'[1]段ボール 送料'!$H$16:$X$1013,13,FALSE)</f>
        <v>#N/A</v>
      </c>
      <c r="W1401" s="248" t="e">
        <f>VLOOKUP(T1401,'[1]段ボール 送料'!$H$16:$X$1013,14,FALSE)</f>
        <v>#N/A</v>
      </c>
      <c r="X1401" s="248" t="e">
        <f>VLOOKUP(T1401,'[1]段ボール 送料'!$H$16:$X$1013,15,FALSE)</f>
        <v>#N/A</v>
      </c>
      <c r="Y1401" s="219"/>
      <c r="Z1401" s="248"/>
      <c r="AA1401" s="248"/>
      <c r="AB1401" s="248"/>
      <c r="AC1401" s="248"/>
      <c r="AD1401" s="372"/>
      <c r="AE1401" s="372"/>
      <c r="AF1401" s="372"/>
      <c r="AG1401" s="372"/>
      <c r="AH1401" s="372"/>
      <c r="AI1401" s="228" t="s">
        <v>2723</v>
      </c>
      <c r="AJ1401" s="286" t="s">
        <v>2543</v>
      </c>
      <c r="AK1401" s="228" t="s">
        <v>2542</v>
      </c>
      <c r="AL1401" s="372"/>
      <c r="AM1401" s="372"/>
      <c r="AN1401" s="372"/>
      <c r="AO1401" s="372"/>
      <c r="AP1401" s="229"/>
      <c r="AQ1401" s="444">
        <v>1</v>
      </c>
      <c r="AR1401" s="207"/>
      <c r="AS1401" s="207"/>
      <c r="AT1401" s="207"/>
      <c r="AU1401" s="359">
        <f>S1401</f>
        <v>0</v>
      </c>
      <c r="AV1401" s="248" t="e">
        <f>VLOOKUP(T1401,'[1]段ボール 送料'!$H$16:$X$1013,11,FALSE)</f>
        <v>#N/A</v>
      </c>
      <c r="AW1401" s="248"/>
      <c r="AX1401" s="207"/>
      <c r="AY1401" s="247" t="e">
        <f>SUBTOTAL(9,AV1401:AX1401)</f>
        <v>#N/A</v>
      </c>
      <c r="AZ1401" s="247" t="e">
        <f t="shared" si="111"/>
        <v>#N/A</v>
      </c>
      <c r="BA1401" s="247">
        <f t="shared" si="111"/>
        <v>0</v>
      </c>
      <c r="BB1401" s="247">
        <f t="shared" si="111"/>
        <v>0</v>
      </c>
      <c r="BC1401" s="359" t="e">
        <f t="shared" si="111"/>
        <v>#N/A</v>
      </c>
      <c r="BD1401" s="207"/>
      <c r="BE1401" s="207"/>
      <c r="BF1401" s="207"/>
      <c r="BG1401" s="228"/>
      <c r="BH1401" s="228"/>
      <c r="BI1401" s="228"/>
      <c r="BJ1401" s="246"/>
      <c r="BK1401" s="255"/>
      <c r="BL1401" s="228"/>
      <c r="BM1401" s="228"/>
      <c r="BN1401" s="298"/>
      <c r="BO1401" s="297"/>
      <c r="BY1401" s="254"/>
      <c r="DN1401" s="284"/>
      <c r="DO1401" s="283"/>
      <c r="DP1401" s="278"/>
      <c r="DQ1401" s="282" t="s">
        <v>947</v>
      </c>
      <c r="DR1401" s="281"/>
      <c r="DS1401" s="280"/>
      <c r="DT1401" s="279"/>
      <c r="DU1401" s="278"/>
      <c r="DV1401" s="194"/>
    </row>
    <row r="1402" spans="1:126" ht="18.75">
      <c r="A1402" s="405" t="s">
        <v>4117</v>
      </c>
      <c r="B1402" s="226" t="s">
        <v>7337</v>
      </c>
      <c r="C1402" s="226" t="s">
        <v>7336</v>
      </c>
      <c r="D1402" s="225" t="s">
        <v>7335</v>
      </c>
      <c r="E1402" s="224" t="str">
        <f>MID(D1402,9,10)</f>
        <v>744778</v>
      </c>
      <c r="F1402" s="322" t="s">
        <v>4863</v>
      </c>
      <c r="G1402" s="220" t="s">
        <v>7334</v>
      </c>
      <c r="H1402" s="223" t="s">
        <v>7333</v>
      </c>
      <c r="I1402" s="223"/>
      <c r="J1402" s="225">
        <v>1</v>
      </c>
      <c r="K1402" s="329">
        <v>1800</v>
      </c>
      <c r="L1402" s="232">
        <f t="shared" si="108"/>
        <v>1980.0000000000002</v>
      </c>
      <c r="M1402" s="379" t="s">
        <v>1434</v>
      </c>
      <c r="N1402" s="229"/>
      <c r="O1402" s="229"/>
      <c r="P1402" s="245"/>
      <c r="Q1402" s="312"/>
      <c r="R1402" s="382"/>
      <c r="S1402" s="242"/>
      <c r="T1402" s="219"/>
      <c r="U1402" s="303"/>
      <c r="V1402" s="303"/>
      <c r="W1402" s="303"/>
      <c r="X1402" s="303"/>
      <c r="Y1402" s="219"/>
      <c r="Z1402" s="303"/>
      <c r="AA1402" s="303"/>
      <c r="AB1402" s="303"/>
      <c r="AC1402" s="303"/>
      <c r="AD1402" s="325"/>
      <c r="AE1402" s="325"/>
      <c r="AF1402" s="325"/>
      <c r="AG1402" s="325"/>
      <c r="AH1402" s="325"/>
      <c r="AJ1402" s="286"/>
      <c r="AK1402" s="213"/>
      <c r="AL1402" s="325"/>
      <c r="AM1402" s="325"/>
      <c r="AN1402" s="325"/>
      <c r="AO1402" s="325"/>
      <c r="AP1402" s="229"/>
      <c r="AQ1402" s="589"/>
      <c r="AR1402" s="207"/>
      <c r="AS1402" s="207"/>
      <c r="AT1402" s="207"/>
      <c r="AU1402" s="207"/>
      <c r="AV1402" s="207"/>
      <c r="AW1402" s="207"/>
      <c r="AX1402" s="207"/>
      <c r="AY1402" s="207"/>
      <c r="AZ1402" s="207"/>
      <c r="BA1402" s="207"/>
      <c r="BB1402" s="207"/>
      <c r="BC1402" s="207"/>
      <c r="BD1402" s="207"/>
      <c r="BE1402" s="207"/>
      <c r="BF1402" s="207"/>
      <c r="BG1402" s="300"/>
      <c r="BH1402" s="300"/>
      <c r="BI1402" s="299"/>
      <c r="BJ1402" s="246"/>
      <c r="BK1402" s="255"/>
      <c r="BL1402" s="213"/>
      <c r="BM1402" s="213"/>
      <c r="BN1402" s="405"/>
      <c r="BO1402" s="200"/>
      <c r="BY1402" s="254"/>
      <c r="DN1402" s="284"/>
      <c r="DO1402" s="283"/>
      <c r="DP1402" s="278"/>
      <c r="DQ1402" s="282"/>
      <c r="DR1402" s="281"/>
      <c r="DS1402" s="280"/>
      <c r="DT1402" s="279"/>
      <c r="DU1402" s="278"/>
      <c r="DV1402" s="194"/>
    </row>
    <row r="1403" spans="1:126" ht="18.75">
      <c r="A1403" s="298" t="s">
        <v>3925</v>
      </c>
      <c r="B1403" s="226" t="s">
        <v>988</v>
      </c>
      <c r="C1403" s="226" t="s">
        <v>7332</v>
      </c>
      <c r="D1403" s="264" t="s">
        <v>989</v>
      </c>
      <c r="E1403" s="224" t="str">
        <f>MID(D1403,8,10)</f>
        <v>744785</v>
      </c>
      <c r="F1403" s="207" t="s">
        <v>25</v>
      </c>
      <c r="G1403" s="220" t="s">
        <v>990</v>
      </c>
      <c r="H1403" s="223" t="s">
        <v>7331</v>
      </c>
      <c r="I1403" s="306"/>
      <c r="J1403" s="225">
        <v>1</v>
      </c>
      <c r="K1403" s="302">
        <v>2000</v>
      </c>
      <c r="L1403" s="232">
        <f t="shared" si="108"/>
        <v>2200</v>
      </c>
      <c r="M1403" s="288" t="s">
        <v>1671</v>
      </c>
      <c r="N1403" s="290"/>
      <c r="O1403" s="290"/>
      <c r="P1403" s="245"/>
      <c r="Q1403" s="227"/>
      <c r="R1403" s="289"/>
      <c r="S1403" s="242"/>
      <c r="T1403" s="219"/>
      <c r="U1403" s="248" t="e">
        <f>VLOOKUP(T1403,'[1]段ボール 送料'!$H$16:$X$1013,16,FALSE)</f>
        <v>#N/A</v>
      </c>
      <c r="V1403" s="248" t="e">
        <f>VLOOKUP(T1403,'[1]段ボール 送料'!$H$16:$X$1013,13,FALSE)</f>
        <v>#N/A</v>
      </c>
      <c r="W1403" s="248" t="e">
        <f>VLOOKUP(T1403,'[1]段ボール 送料'!$H$16:$X$1013,14,FALSE)</f>
        <v>#N/A</v>
      </c>
      <c r="X1403" s="248" t="e">
        <f>VLOOKUP(T1403,'[1]段ボール 送料'!$H$16:$X$1013,15,FALSE)</f>
        <v>#N/A</v>
      </c>
      <c r="Y1403" s="219"/>
      <c r="Z1403" s="248"/>
      <c r="AA1403" s="248"/>
      <c r="AB1403" s="248"/>
      <c r="AC1403" s="248"/>
      <c r="AD1403" s="372"/>
      <c r="AE1403" s="372"/>
      <c r="AF1403" s="372"/>
      <c r="AG1403" s="372"/>
      <c r="AH1403" s="372"/>
      <c r="AI1403" s="228" t="s">
        <v>2723</v>
      </c>
      <c r="AJ1403" s="286" t="s">
        <v>2543</v>
      </c>
      <c r="AK1403" s="228" t="s">
        <v>2542</v>
      </c>
      <c r="AL1403" s="372"/>
      <c r="AM1403" s="372"/>
      <c r="AN1403" s="372"/>
      <c r="AO1403" s="372"/>
      <c r="AP1403" s="229"/>
      <c r="AQ1403" s="444">
        <v>1</v>
      </c>
      <c r="AR1403" s="207"/>
      <c r="AS1403" s="207"/>
      <c r="AT1403" s="207"/>
      <c r="AU1403" s="359">
        <f>S1403</f>
        <v>0</v>
      </c>
      <c r="AV1403" s="248" t="e">
        <f>VLOOKUP(T1403,'[1]段ボール 送料'!$H$16:$X$1013,11,FALSE)</f>
        <v>#N/A</v>
      </c>
      <c r="AW1403" s="248"/>
      <c r="AX1403" s="207"/>
      <c r="AY1403" s="247" t="e">
        <f>SUBTOTAL(9,AV1403:AX1403)</f>
        <v>#N/A</v>
      </c>
      <c r="AZ1403" s="247" t="e">
        <f t="shared" ref="AZ1403:BC1404" si="112">AR1403+AV1403</f>
        <v>#N/A</v>
      </c>
      <c r="BA1403" s="247">
        <f t="shared" si="112"/>
        <v>0</v>
      </c>
      <c r="BB1403" s="247">
        <f t="shared" si="112"/>
        <v>0</v>
      </c>
      <c r="BC1403" s="359" t="e">
        <f t="shared" si="112"/>
        <v>#N/A</v>
      </c>
      <c r="BD1403" s="207"/>
      <c r="BE1403" s="207"/>
      <c r="BF1403" s="207"/>
      <c r="BG1403" s="228"/>
      <c r="BH1403" s="228"/>
      <c r="BI1403" s="228"/>
      <c r="BJ1403" s="246"/>
      <c r="BK1403" s="255"/>
      <c r="BL1403" s="228"/>
      <c r="BM1403" s="228"/>
      <c r="BN1403" s="298"/>
      <c r="BO1403" s="297"/>
      <c r="BY1403" s="254"/>
      <c r="DN1403" s="284"/>
      <c r="DO1403" s="283"/>
      <c r="DP1403" s="278"/>
      <c r="DQ1403" s="282" t="s">
        <v>947</v>
      </c>
      <c r="DR1403" s="281"/>
      <c r="DS1403" s="280"/>
      <c r="DT1403" s="279"/>
      <c r="DU1403" s="278"/>
      <c r="DV1403" s="194"/>
    </row>
    <row r="1404" spans="1:126" ht="18.75">
      <c r="A1404" s="298" t="s">
        <v>3925</v>
      </c>
      <c r="B1404" s="226" t="s">
        <v>15</v>
      </c>
      <c r="C1404" s="226" t="s">
        <v>7330</v>
      </c>
      <c r="D1404" s="264" t="s">
        <v>938</v>
      </c>
      <c r="E1404" s="224" t="str">
        <f>MID(D1404,8,10)</f>
        <v>744792</v>
      </c>
      <c r="F1404" s="207" t="s">
        <v>25</v>
      </c>
      <c r="G1404" s="220" t="s">
        <v>17</v>
      </c>
      <c r="H1404" s="223" t="s">
        <v>7329</v>
      </c>
      <c r="I1404" s="306"/>
      <c r="J1404" s="225">
        <v>1</v>
      </c>
      <c r="K1404" s="277">
        <v>2400</v>
      </c>
      <c r="L1404" s="232">
        <f t="shared" si="108"/>
        <v>2640</v>
      </c>
      <c r="M1404" s="262" t="s">
        <v>1671</v>
      </c>
      <c r="N1404" s="290"/>
      <c r="O1404" s="290"/>
      <c r="P1404" s="251">
        <v>45444</v>
      </c>
      <c r="Q1404" s="244">
        <v>2000</v>
      </c>
      <c r="R1404" s="289">
        <v>90</v>
      </c>
      <c r="S1404" s="242">
        <v>90</v>
      </c>
      <c r="T1404" s="219"/>
      <c r="U1404" s="248" t="e">
        <f>VLOOKUP(T1404,'[1]段ボール 送料'!$H$16:$X$1013,16,FALSE)</f>
        <v>#N/A</v>
      </c>
      <c r="V1404" s="248" t="e">
        <f>VLOOKUP(T1404,'[1]段ボール 送料'!$H$16:$X$1013,13,FALSE)</f>
        <v>#N/A</v>
      </c>
      <c r="W1404" s="248" t="e">
        <f>VLOOKUP(T1404,'[1]段ボール 送料'!$H$16:$X$1013,14,FALSE)</f>
        <v>#N/A</v>
      </c>
      <c r="X1404" s="248" t="e">
        <f>VLOOKUP(T1404,'[1]段ボール 送料'!$H$16:$X$1013,15,FALSE)</f>
        <v>#N/A</v>
      </c>
      <c r="Y1404" s="219"/>
      <c r="Z1404" s="248"/>
      <c r="AA1404" s="248"/>
      <c r="AB1404" s="248"/>
      <c r="AC1404" s="248"/>
      <c r="AD1404" s="372"/>
      <c r="AE1404" s="372"/>
      <c r="AF1404" s="372"/>
      <c r="AG1404" s="372"/>
      <c r="AH1404" s="372"/>
      <c r="AI1404" s="228" t="s">
        <v>2723</v>
      </c>
      <c r="AJ1404" s="286" t="s">
        <v>2543</v>
      </c>
      <c r="AK1404" s="228" t="s">
        <v>2542</v>
      </c>
      <c r="AL1404" s="372"/>
      <c r="AM1404" s="372"/>
      <c r="AN1404" s="372"/>
      <c r="AO1404" s="372"/>
      <c r="AP1404" s="229"/>
      <c r="AQ1404" s="444">
        <v>1</v>
      </c>
      <c r="AR1404" s="207"/>
      <c r="AS1404" s="207"/>
      <c r="AT1404" s="207"/>
      <c r="AU1404" s="359">
        <f>S1404</f>
        <v>90</v>
      </c>
      <c r="AV1404" s="248" t="e">
        <f>VLOOKUP(T1404,'[1]段ボール 送料'!$H$16:$X$1013,11,FALSE)</f>
        <v>#N/A</v>
      </c>
      <c r="AW1404" s="248"/>
      <c r="AX1404" s="207"/>
      <c r="AY1404" s="247" t="e">
        <f>SUBTOTAL(9,AV1404:AX1404)</f>
        <v>#N/A</v>
      </c>
      <c r="AZ1404" s="247" t="e">
        <f t="shared" si="112"/>
        <v>#N/A</v>
      </c>
      <c r="BA1404" s="247">
        <f t="shared" si="112"/>
        <v>0</v>
      </c>
      <c r="BB1404" s="247">
        <f t="shared" si="112"/>
        <v>0</v>
      </c>
      <c r="BC1404" s="359" t="e">
        <f t="shared" si="112"/>
        <v>#N/A</v>
      </c>
      <c r="BD1404" s="207"/>
      <c r="BE1404" s="207"/>
      <c r="BF1404" s="207"/>
      <c r="BG1404" s="228"/>
      <c r="BH1404" s="228"/>
      <c r="BI1404" s="228"/>
      <c r="BJ1404" s="246"/>
      <c r="BK1404" s="255"/>
      <c r="BL1404" s="228"/>
      <c r="BM1404" s="228"/>
      <c r="BN1404" s="298"/>
      <c r="BO1404" s="297"/>
      <c r="BY1404" s="254"/>
      <c r="DN1404" s="284">
        <v>2400</v>
      </c>
      <c r="DO1404" s="283">
        <f>DN1404*1.1</f>
        <v>2640</v>
      </c>
      <c r="DP1404" s="349">
        <v>45444</v>
      </c>
      <c r="DQ1404" s="282"/>
      <c r="DR1404" s="281"/>
      <c r="DS1404" s="280"/>
      <c r="DT1404" s="279"/>
      <c r="DU1404" s="278"/>
      <c r="DV1404" s="194"/>
    </row>
    <row r="1405" spans="1:126" ht="18.75">
      <c r="A1405" s="322"/>
      <c r="B1405" s="226" t="s">
        <v>7328</v>
      </c>
      <c r="C1405" s="226" t="s">
        <v>7327</v>
      </c>
      <c r="D1405" s="225" t="s">
        <v>7326</v>
      </c>
      <c r="E1405" s="224" t="str">
        <f t="shared" ref="E1405:E1424" si="113">MID(D1405,9,10)</f>
        <v>744808</v>
      </c>
      <c r="F1405" s="322" t="s">
        <v>4863</v>
      </c>
      <c r="G1405" s="220" t="s">
        <v>7325</v>
      </c>
      <c r="H1405" s="223" t="s">
        <v>7324</v>
      </c>
      <c r="I1405" s="223"/>
      <c r="J1405" s="225">
        <v>1</v>
      </c>
      <c r="K1405" s="329">
        <v>2000</v>
      </c>
      <c r="L1405" s="232">
        <f t="shared" si="108"/>
        <v>2200</v>
      </c>
      <c r="M1405" s="351" t="s">
        <v>1434</v>
      </c>
      <c r="N1405" s="229"/>
      <c r="O1405" s="229"/>
      <c r="P1405" s="245"/>
      <c r="Q1405" s="312"/>
      <c r="R1405" s="382"/>
      <c r="S1405" s="242"/>
      <c r="T1405" s="219"/>
      <c r="U1405" s="303"/>
      <c r="V1405" s="303"/>
      <c r="W1405" s="303"/>
      <c r="X1405" s="303"/>
      <c r="Y1405" s="219"/>
      <c r="Z1405" s="303"/>
      <c r="AA1405" s="303"/>
      <c r="AB1405" s="303"/>
      <c r="AC1405" s="303"/>
      <c r="AD1405" s="325"/>
      <c r="AE1405" s="325"/>
      <c r="AF1405" s="325"/>
      <c r="AG1405" s="325"/>
      <c r="AH1405" s="325"/>
      <c r="AJ1405" s="286"/>
      <c r="AK1405" s="213"/>
      <c r="AL1405" s="325"/>
      <c r="AM1405" s="325"/>
      <c r="AN1405" s="325"/>
      <c r="AO1405" s="325"/>
      <c r="AP1405" s="229"/>
      <c r="AQ1405" s="589"/>
      <c r="AR1405" s="207"/>
      <c r="AS1405" s="207"/>
      <c r="AT1405" s="207"/>
      <c r="AU1405" s="207"/>
      <c r="AV1405" s="207"/>
      <c r="AW1405" s="207"/>
      <c r="AX1405" s="207"/>
      <c r="AY1405" s="207"/>
      <c r="AZ1405" s="207"/>
      <c r="BA1405" s="207"/>
      <c r="BB1405" s="207"/>
      <c r="BC1405" s="207"/>
      <c r="BD1405" s="207"/>
      <c r="BE1405" s="207"/>
      <c r="BF1405" s="207"/>
      <c r="BG1405" s="300"/>
      <c r="BH1405" s="300"/>
      <c r="BI1405" s="299"/>
      <c r="BJ1405" s="246"/>
      <c r="BK1405" s="255"/>
      <c r="BL1405" s="213"/>
      <c r="BM1405" s="213"/>
      <c r="BN1405" s="322"/>
      <c r="BO1405" s="321"/>
      <c r="BY1405" s="254"/>
      <c r="DN1405" s="284"/>
      <c r="DO1405" s="283"/>
      <c r="DP1405" s="278"/>
      <c r="DQ1405" s="282"/>
      <c r="DR1405" s="281"/>
      <c r="DS1405" s="280"/>
      <c r="DT1405" s="279"/>
      <c r="DU1405" s="278"/>
      <c r="DV1405" s="194"/>
    </row>
    <row r="1406" spans="1:126" ht="18.75">
      <c r="A1406" s="322"/>
      <c r="B1406" s="226" t="s">
        <v>7323</v>
      </c>
      <c r="C1406" s="226" t="s">
        <v>7322</v>
      </c>
      <c r="D1406" s="225" t="s">
        <v>7321</v>
      </c>
      <c r="E1406" s="224" t="str">
        <f t="shared" si="113"/>
        <v>744815</v>
      </c>
      <c r="F1406" s="322" t="s">
        <v>4863</v>
      </c>
      <c r="G1406" s="220" t="s">
        <v>7320</v>
      </c>
      <c r="H1406" s="223" t="s">
        <v>7319</v>
      </c>
      <c r="I1406" s="223"/>
      <c r="J1406" s="225">
        <v>1</v>
      </c>
      <c r="K1406" s="329">
        <v>1800</v>
      </c>
      <c r="L1406" s="232">
        <f t="shared" si="108"/>
        <v>1980.0000000000002</v>
      </c>
      <c r="M1406" s="351" t="s">
        <v>1434</v>
      </c>
      <c r="N1406" s="229"/>
      <c r="O1406" s="229"/>
      <c r="P1406" s="245"/>
      <c r="Q1406" s="312"/>
      <c r="R1406" s="382"/>
      <c r="S1406" s="242"/>
      <c r="T1406" s="219"/>
      <c r="U1406" s="303"/>
      <c r="V1406" s="303"/>
      <c r="W1406" s="303"/>
      <c r="X1406" s="303"/>
      <c r="Y1406" s="219"/>
      <c r="Z1406" s="303"/>
      <c r="AA1406" s="303"/>
      <c r="AB1406" s="303"/>
      <c r="AC1406" s="303"/>
      <c r="AD1406" s="325"/>
      <c r="AE1406" s="325"/>
      <c r="AF1406" s="325"/>
      <c r="AG1406" s="325"/>
      <c r="AH1406" s="325"/>
      <c r="AJ1406" s="286"/>
      <c r="AK1406" s="213"/>
      <c r="AL1406" s="325"/>
      <c r="AM1406" s="325"/>
      <c r="AN1406" s="325"/>
      <c r="AO1406" s="325"/>
      <c r="AP1406" s="229"/>
      <c r="AQ1406" s="589"/>
      <c r="AR1406" s="207"/>
      <c r="AS1406" s="207"/>
      <c r="AT1406" s="207"/>
      <c r="AU1406" s="207"/>
      <c r="AV1406" s="207"/>
      <c r="AW1406" s="207"/>
      <c r="AX1406" s="207"/>
      <c r="AY1406" s="207"/>
      <c r="AZ1406" s="207"/>
      <c r="BA1406" s="207"/>
      <c r="BB1406" s="207"/>
      <c r="BC1406" s="207"/>
      <c r="BD1406" s="207"/>
      <c r="BE1406" s="207"/>
      <c r="BF1406" s="207"/>
      <c r="BG1406" s="300"/>
      <c r="BH1406" s="300"/>
      <c r="BI1406" s="299"/>
      <c r="BJ1406" s="246"/>
      <c r="BK1406" s="255"/>
      <c r="BL1406" s="213"/>
      <c r="BM1406" s="213"/>
      <c r="BN1406" s="322"/>
      <c r="BO1406" s="321"/>
      <c r="BY1406" s="254"/>
      <c r="DN1406" s="284"/>
      <c r="DO1406" s="283"/>
      <c r="DP1406" s="278"/>
      <c r="DQ1406" s="282"/>
      <c r="DR1406" s="281"/>
      <c r="DS1406" s="280"/>
      <c r="DT1406" s="279"/>
      <c r="DU1406" s="278"/>
      <c r="DV1406" s="194"/>
    </row>
    <row r="1407" spans="1:126" ht="18.75">
      <c r="A1407" s="322"/>
      <c r="B1407" s="226" t="s">
        <v>7318</v>
      </c>
      <c r="C1407" s="226" t="s">
        <v>7317</v>
      </c>
      <c r="D1407" s="225" t="s">
        <v>7316</v>
      </c>
      <c r="E1407" s="224" t="str">
        <f t="shared" si="113"/>
        <v>744822</v>
      </c>
      <c r="F1407" s="322" t="s">
        <v>4863</v>
      </c>
      <c r="G1407" s="220" t="s">
        <v>7315</v>
      </c>
      <c r="H1407" s="223" t="s">
        <v>7314</v>
      </c>
      <c r="I1407" s="601"/>
      <c r="J1407" s="225">
        <v>1</v>
      </c>
      <c r="K1407" s="329">
        <v>2000</v>
      </c>
      <c r="L1407" s="232">
        <f t="shared" si="108"/>
        <v>2200</v>
      </c>
      <c r="M1407" s="351" t="s">
        <v>1434</v>
      </c>
      <c r="N1407" s="229"/>
      <c r="O1407" s="229"/>
      <c r="P1407" s="245"/>
      <c r="Q1407" s="312"/>
      <c r="R1407" s="382"/>
      <c r="S1407" s="242"/>
      <c r="T1407" s="219"/>
      <c r="U1407" s="303"/>
      <c r="V1407" s="303"/>
      <c r="W1407" s="303"/>
      <c r="X1407" s="303"/>
      <c r="Y1407" s="219"/>
      <c r="Z1407" s="303"/>
      <c r="AA1407" s="303"/>
      <c r="AB1407" s="303"/>
      <c r="AC1407" s="303"/>
      <c r="AD1407" s="325"/>
      <c r="AE1407" s="325"/>
      <c r="AF1407" s="325"/>
      <c r="AG1407" s="325"/>
      <c r="AH1407" s="325"/>
      <c r="AJ1407" s="286"/>
      <c r="AK1407" s="213"/>
      <c r="AL1407" s="325"/>
      <c r="AM1407" s="325"/>
      <c r="AN1407" s="325"/>
      <c r="AO1407" s="325"/>
      <c r="AP1407" s="229"/>
      <c r="AQ1407" s="589"/>
      <c r="AR1407" s="207"/>
      <c r="AS1407" s="207"/>
      <c r="AT1407" s="207"/>
      <c r="AU1407" s="207"/>
      <c r="AV1407" s="207"/>
      <c r="AW1407" s="207"/>
      <c r="AX1407" s="207"/>
      <c r="AY1407" s="207"/>
      <c r="AZ1407" s="207"/>
      <c r="BA1407" s="207"/>
      <c r="BB1407" s="207"/>
      <c r="BC1407" s="207"/>
      <c r="BD1407" s="207"/>
      <c r="BE1407" s="207"/>
      <c r="BF1407" s="207"/>
      <c r="BG1407" s="300"/>
      <c r="BH1407" s="300"/>
      <c r="BI1407" s="299"/>
      <c r="BJ1407" s="246"/>
      <c r="BK1407" s="255"/>
      <c r="BL1407" s="213"/>
      <c r="BM1407" s="213"/>
      <c r="BN1407" s="322"/>
      <c r="BO1407" s="321"/>
      <c r="BY1407" s="254"/>
      <c r="DN1407" s="284"/>
      <c r="DO1407" s="283"/>
      <c r="DP1407" s="278"/>
      <c r="DQ1407" s="282"/>
      <c r="DR1407" s="281"/>
      <c r="DS1407" s="280"/>
      <c r="DT1407" s="279"/>
      <c r="DU1407" s="278"/>
      <c r="DV1407" s="194"/>
    </row>
    <row r="1408" spans="1:126" ht="18.75">
      <c r="A1408" s="322"/>
      <c r="B1408" s="226" t="s">
        <v>7313</v>
      </c>
      <c r="C1408" s="226" t="s">
        <v>7312</v>
      </c>
      <c r="D1408" s="225" t="s">
        <v>7311</v>
      </c>
      <c r="E1408" s="224" t="str">
        <f t="shared" si="113"/>
        <v>744839</v>
      </c>
      <c r="F1408" s="322" t="s">
        <v>4863</v>
      </c>
      <c r="G1408" s="220" t="s">
        <v>7310</v>
      </c>
      <c r="H1408" s="223" t="s">
        <v>7309</v>
      </c>
      <c r="I1408" s="601"/>
      <c r="J1408" s="225">
        <v>1</v>
      </c>
      <c r="K1408" s="329">
        <v>1800</v>
      </c>
      <c r="L1408" s="232">
        <f t="shared" si="108"/>
        <v>1980.0000000000002</v>
      </c>
      <c r="M1408" s="351" t="s">
        <v>1434</v>
      </c>
      <c r="N1408" s="229"/>
      <c r="O1408" s="229"/>
      <c r="P1408" s="245"/>
      <c r="Q1408" s="312"/>
      <c r="R1408" s="382"/>
      <c r="S1408" s="242"/>
      <c r="T1408" s="219"/>
      <c r="U1408" s="303"/>
      <c r="V1408" s="303"/>
      <c r="W1408" s="303"/>
      <c r="X1408" s="303"/>
      <c r="Y1408" s="219"/>
      <c r="Z1408" s="303"/>
      <c r="AA1408" s="303"/>
      <c r="AB1408" s="303"/>
      <c r="AC1408" s="303"/>
      <c r="AD1408" s="325"/>
      <c r="AE1408" s="325"/>
      <c r="AF1408" s="325"/>
      <c r="AG1408" s="325"/>
      <c r="AH1408" s="325"/>
      <c r="AJ1408" s="286"/>
      <c r="AK1408" s="213"/>
      <c r="AL1408" s="325"/>
      <c r="AM1408" s="325"/>
      <c r="AN1408" s="325"/>
      <c r="AO1408" s="325"/>
      <c r="AP1408" s="229"/>
      <c r="AQ1408" s="589"/>
      <c r="AR1408" s="207"/>
      <c r="AS1408" s="207"/>
      <c r="AT1408" s="207"/>
      <c r="AU1408" s="207"/>
      <c r="AV1408" s="207"/>
      <c r="AW1408" s="207"/>
      <c r="AX1408" s="207"/>
      <c r="AY1408" s="207"/>
      <c r="AZ1408" s="207"/>
      <c r="BA1408" s="207"/>
      <c r="BB1408" s="207"/>
      <c r="BC1408" s="207"/>
      <c r="BD1408" s="207"/>
      <c r="BE1408" s="207"/>
      <c r="BF1408" s="207"/>
      <c r="BG1408" s="300"/>
      <c r="BH1408" s="300"/>
      <c r="BI1408" s="299"/>
      <c r="BJ1408" s="246"/>
      <c r="BK1408" s="255"/>
      <c r="BL1408" s="213"/>
      <c r="BM1408" s="213"/>
      <c r="BN1408" s="322"/>
      <c r="BO1408" s="321"/>
      <c r="BY1408" s="254"/>
      <c r="DN1408" s="284"/>
      <c r="DO1408" s="283"/>
      <c r="DP1408" s="278"/>
      <c r="DQ1408" s="282"/>
      <c r="DR1408" s="281"/>
      <c r="DS1408" s="280"/>
      <c r="DT1408" s="279"/>
      <c r="DU1408" s="278"/>
      <c r="DV1408" s="194"/>
    </row>
    <row r="1409" spans="1:129" ht="18.75">
      <c r="A1409" s="322"/>
      <c r="B1409" s="226" t="s">
        <v>7308</v>
      </c>
      <c r="C1409" s="226" t="s">
        <v>7307</v>
      </c>
      <c r="D1409" s="225" t="s">
        <v>7306</v>
      </c>
      <c r="E1409" s="224" t="str">
        <f t="shared" si="113"/>
        <v>744846</v>
      </c>
      <c r="F1409" s="322" t="s">
        <v>4863</v>
      </c>
      <c r="G1409" s="220" t="s">
        <v>7305</v>
      </c>
      <c r="H1409" s="223" t="s">
        <v>7304</v>
      </c>
      <c r="I1409" s="601"/>
      <c r="J1409" s="225">
        <v>1</v>
      </c>
      <c r="K1409" s="329">
        <v>6000</v>
      </c>
      <c r="L1409" s="232">
        <f t="shared" si="108"/>
        <v>6600.0000000000009</v>
      </c>
      <c r="M1409" s="351" t="s">
        <v>1434</v>
      </c>
      <c r="N1409" s="229"/>
      <c r="O1409" s="229"/>
      <c r="P1409" s="245"/>
      <c r="Q1409" s="312"/>
      <c r="R1409" s="382"/>
      <c r="S1409" s="242"/>
      <c r="T1409" s="219"/>
      <c r="U1409" s="303"/>
      <c r="V1409" s="303"/>
      <c r="W1409" s="303"/>
      <c r="X1409" s="303"/>
      <c r="Y1409" s="219"/>
      <c r="Z1409" s="303"/>
      <c r="AA1409" s="303"/>
      <c r="AB1409" s="303"/>
      <c r="AC1409" s="303"/>
      <c r="AD1409" s="325"/>
      <c r="AE1409" s="325"/>
      <c r="AF1409" s="325"/>
      <c r="AG1409" s="325"/>
      <c r="AH1409" s="325"/>
      <c r="AJ1409" s="286"/>
      <c r="AK1409" s="213"/>
      <c r="AL1409" s="325"/>
      <c r="AM1409" s="325"/>
      <c r="AN1409" s="325"/>
      <c r="AO1409" s="325"/>
      <c r="AP1409" s="229"/>
      <c r="AQ1409" s="589"/>
      <c r="AR1409" s="207"/>
      <c r="AS1409" s="207"/>
      <c r="AT1409" s="207"/>
      <c r="AU1409" s="207"/>
      <c r="AV1409" s="207"/>
      <c r="AW1409" s="207"/>
      <c r="AX1409" s="207"/>
      <c r="AY1409" s="207"/>
      <c r="AZ1409" s="207"/>
      <c r="BA1409" s="207"/>
      <c r="BB1409" s="207"/>
      <c r="BC1409" s="207"/>
      <c r="BD1409" s="207"/>
      <c r="BE1409" s="207"/>
      <c r="BF1409" s="207"/>
      <c r="BG1409" s="300"/>
      <c r="BH1409" s="300"/>
      <c r="BI1409" s="299"/>
      <c r="BJ1409" s="246"/>
      <c r="BK1409" s="255"/>
      <c r="BL1409" s="213"/>
      <c r="BM1409" s="213"/>
      <c r="BN1409" s="322"/>
      <c r="BO1409" s="321"/>
      <c r="BY1409" s="254"/>
      <c r="DN1409" s="284"/>
      <c r="DO1409" s="283"/>
      <c r="DP1409" s="278"/>
      <c r="DQ1409" s="282"/>
      <c r="DR1409" s="281"/>
      <c r="DS1409" s="280"/>
      <c r="DT1409" s="279"/>
      <c r="DU1409" s="278"/>
      <c r="DV1409" s="194"/>
    </row>
    <row r="1410" spans="1:129" ht="18.75">
      <c r="A1410" s="322"/>
      <c r="B1410" s="226" t="s">
        <v>7303</v>
      </c>
      <c r="C1410" s="226" t="s">
        <v>7302</v>
      </c>
      <c r="D1410" s="225" t="s">
        <v>7301</v>
      </c>
      <c r="E1410" s="224" t="str">
        <f t="shared" si="113"/>
        <v>744853</v>
      </c>
      <c r="F1410" s="322" t="s">
        <v>4863</v>
      </c>
      <c r="G1410" s="220" t="s">
        <v>7300</v>
      </c>
      <c r="H1410" s="223" t="s">
        <v>7299</v>
      </c>
      <c r="I1410" s="601"/>
      <c r="J1410" s="225">
        <v>1</v>
      </c>
      <c r="K1410" s="329">
        <v>5800</v>
      </c>
      <c r="L1410" s="232">
        <f t="shared" si="108"/>
        <v>6380.0000000000009</v>
      </c>
      <c r="M1410" s="351" t="s">
        <v>1434</v>
      </c>
      <c r="N1410" s="229"/>
      <c r="O1410" s="229"/>
      <c r="P1410" s="245"/>
      <c r="Q1410" s="312"/>
      <c r="R1410" s="382"/>
      <c r="S1410" s="242"/>
      <c r="T1410" s="219"/>
      <c r="U1410" s="303"/>
      <c r="V1410" s="303"/>
      <c r="W1410" s="303"/>
      <c r="X1410" s="303"/>
      <c r="Y1410" s="219"/>
      <c r="Z1410" s="303"/>
      <c r="AA1410" s="303"/>
      <c r="AB1410" s="303"/>
      <c r="AC1410" s="303"/>
      <c r="AD1410" s="325"/>
      <c r="AE1410" s="325"/>
      <c r="AF1410" s="325"/>
      <c r="AG1410" s="325"/>
      <c r="AH1410" s="325"/>
      <c r="AJ1410" s="286"/>
      <c r="AK1410" s="213"/>
      <c r="AL1410" s="325"/>
      <c r="AM1410" s="325"/>
      <c r="AN1410" s="325"/>
      <c r="AO1410" s="325"/>
      <c r="AP1410" s="229"/>
      <c r="AQ1410" s="589"/>
      <c r="AR1410" s="207"/>
      <c r="AS1410" s="207"/>
      <c r="AT1410" s="207"/>
      <c r="AU1410" s="207"/>
      <c r="AV1410" s="207"/>
      <c r="AW1410" s="207"/>
      <c r="AX1410" s="207"/>
      <c r="AY1410" s="207"/>
      <c r="AZ1410" s="207"/>
      <c r="BA1410" s="207"/>
      <c r="BB1410" s="207"/>
      <c r="BC1410" s="207"/>
      <c r="BD1410" s="207"/>
      <c r="BE1410" s="207"/>
      <c r="BF1410" s="207"/>
      <c r="BG1410" s="300"/>
      <c r="BH1410" s="300"/>
      <c r="BI1410" s="299"/>
      <c r="BJ1410" s="246"/>
      <c r="BK1410" s="255"/>
      <c r="BL1410" s="213"/>
      <c r="BM1410" s="213"/>
      <c r="BN1410" s="322"/>
      <c r="BO1410" s="321"/>
      <c r="BY1410" s="254"/>
      <c r="DN1410" s="284"/>
      <c r="DO1410" s="283"/>
      <c r="DP1410" s="278"/>
      <c r="DQ1410" s="282"/>
      <c r="DR1410" s="281"/>
      <c r="DS1410" s="280"/>
      <c r="DT1410" s="279"/>
      <c r="DU1410" s="278"/>
      <c r="DV1410" s="194"/>
    </row>
    <row r="1411" spans="1:129" ht="18.75">
      <c r="A1411" s="322"/>
      <c r="B1411" s="226" t="s">
        <v>7298</v>
      </c>
      <c r="C1411" s="226" t="s">
        <v>7297</v>
      </c>
      <c r="D1411" s="225" t="s">
        <v>7296</v>
      </c>
      <c r="E1411" s="224" t="str">
        <f t="shared" si="113"/>
        <v>744860</v>
      </c>
      <c r="F1411" s="322" t="s">
        <v>4863</v>
      </c>
      <c r="G1411" s="220" t="s">
        <v>7295</v>
      </c>
      <c r="H1411" s="223" t="s">
        <v>7286</v>
      </c>
      <c r="I1411" s="223"/>
      <c r="J1411" s="225">
        <v>1</v>
      </c>
      <c r="K1411" s="329">
        <v>6000</v>
      </c>
      <c r="L1411" s="232">
        <f t="shared" si="108"/>
        <v>6600.0000000000009</v>
      </c>
      <c r="M1411" s="351" t="s">
        <v>1434</v>
      </c>
      <c r="N1411" s="229"/>
      <c r="O1411" s="229"/>
      <c r="P1411" s="245"/>
      <c r="Q1411" s="312"/>
      <c r="R1411" s="382"/>
      <c r="S1411" s="242"/>
      <c r="T1411" s="219"/>
      <c r="U1411" s="303"/>
      <c r="V1411" s="303"/>
      <c r="W1411" s="303"/>
      <c r="X1411" s="303"/>
      <c r="Y1411" s="219"/>
      <c r="Z1411" s="303"/>
      <c r="AA1411" s="303"/>
      <c r="AB1411" s="303"/>
      <c r="AC1411" s="303"/>
      <c r="AD1411" s="325"/>
      <c r="AE1411" s="325"/>
      <c r="AF1411" s="325"/>
      <c r="AG1411" s="325"/>
      <c r="AH1411" s="325"/>
      <c r="AJ1411" s="286"/>
      <c r="AK1411" s="213"/>
      <c r="AL1411" s="325"/>
      <c r="AM1411" s="325"/>
      <c r="AN1411" s="325"/>
      <c r="AO1411" s="325"/>
      <c r="AP1411" s="229"/>
      <c r="AQ1411" s="589"/>
      <c r="AR1411" s="207"/>
      <c r="AS1411" s="207"/>
      <c r="AT1411" s="207"/>
      <c r="AU1411" s="207"/>
      <c r="AV1411" s="207"/>
      <c r="AW1411" s="207"/>
      <c r="AX1411" s="207"/>
      <c r="AY1411" s="207"/>
      <c r="AZ1411" s="207"/>
      <c r="BA1411" s="207"/>
      <c r="BB1411" s="207"/>
      <c r="BC1411" s="207"/>
      <c r="BD1411" s="207"/>
      <c r="BE1411" s="207"/>
      <c r="BF1411" s="207"/>
      <c r="BG1411" s="300"/>
      <c r="BH1411" s="300"/>
      <c r="BI1411" s="299"/>
      <c r="BJ1411" s="246"/>
      <c r="BK1411" s="255"/>
      <c r="BL1411" s="213"/>
      <c r="BM1411" s="213"/>
      <c r="BN1411" s="322"/>
      <c r="BO1411" s="321"/>
      <c r="BY1411" s="254"/>
      <c r="DN1411" s="284"/>
      <c r="DO1411" s="283"/>
      <c r="DP1411" s="278"/>
      <c r="DQ1411" s="282"/>
      <c r="DR1411" s="281"/>
      <c r="DS1411" s="280"/>
      <c r="DT1411" s="279"/>
      <c r="DU1411" s="278"/>
      <c r="DV1411" s="194"/>
    </row>
    <row r="1412" spans="1:129" ht="18.75">
      <c r="A1412" s="322"/>
      <c r="B1412" s="226" t="s">
        <v>7294</v>
      </c>
      <c r="C1412" s="226" t="s">
        <v>7293</v>
      </c>
      <c r="D1412" s="225" t="s">
        <v>7292</v>
      </c>
      <c r="E1412" s="224" t="str">
        <f t="shared" si="113"/>
        <v>744358</v>
      </c>
      <c r="F1412" s="322" t="s">
        <v>4863</v>
      </c>
      <c r="G1412" s="220" t="s">
        <v>7291</v>
      </c>
      <c r="H1412" s="223" t="s">
        <v>7281</v>
      </c>
      <c r="I1412" s="223"/>
      <c r="J1412" s="225">
        <v>1</v>
      </c>
      <c r="K1412" s="329">
        <v>5800</v>
      </c>
      <c r="L1412" s="232">
        <f t="shared" si="108"/>
        <v>6380.0000000000009</v>
      </c>
      <c r="M1412" s="351" t="s">
        <v>1434</v>
      </c>
      <c r="N1412" s="229"/>
      <c r="O1412" s="229"/>
      <c r="P1412" s="245"/>
      <c r="Q1412" s="312"/>
      <c r="R1412" s="382"/>
      <c r="S1412" s="242"/>
      <c r="T1412" s="219"/>
      <c r="U1412" s="303"/>
      <c r="V1412" s="303"/>
      <c r="W1412" s="303"/>
      <c r="X1412" s="303"/>
      <c r="Y1412" s="219"/>
      <c r="Z1412" s="303"/>
      <c r="AA1412" s="303"/>
      <c r="AB1412" s="303"/>
      <c r="AC1412" s="303"/>
      <c r="AD1412" s="325"/>
      <c r="AE1412" s="325"/>
      <c r="AF1412" s="325"/>
      <c r="AG1412" s="325"/>
      <c r="AH1412" s="325"/>
      <c r="AJ1412" s="286"/>
      <c r="AK1412" s="213"/>
      <c r="AL1412" s="325"/>
      <c r="AM1412" s="325"/>
      <c r="AN1412" s="325"/>
      <c r="AO1412" s="325"/>
      <c r="AP1412" s="229"/>
      <c r="AQ1412" s="589"/>
      <c r="AR1412" s="207"/>
      <c r="AS1412" s="207"/>
      <c r="AT1412" s="207"/>
      <c r="AU1412" s="207"/>
      <c r="AV1412" s="207"/>
      <c r="AW1412" s="207"/>
      <c r="AX1412" s="207"/>
      <c r="AY1412" s="207"/>
      <c r="AZ1412" s="207"/>
      <c r="BA1412" s="207"/>
      <c r="BB1412" s="207"/>
      <c r="BC1412" s="207"/>
      <c r="BD1412" s="207"/>
      <c r="BE1412" s="207"/>
      <c r="BF1412" s="207"/>
      <c r="BG1412" s="300"/>
      <c r="BH1412" s="300"/>
      <c r="BI1412" s="299"/>
      <c r="BJ1412" s="246"/>
      <c r="BK1412" s="255"/>
      <c r="BL1412" s="213"/>
      <c r="BM1412" s="213"/>
      <c r="BN1412" s="322"/>
      <c r="BO1412" s="321"/>
      <c r="BY1412" s="254"/>
      <c r="DN1412" s="284"/>
      <c r="DO1412" s="283"/>
      <c r="DP1412" s="278"/>
      <c r="DQ1412" s="282"/>
      <c r="DR1412" s="281"/>
      <c r="DS1412" s="280"/>
      <c r="DT1412" s="279"/>
      <c r="DU1412" s="278"/>
      <c r="DV1412" s="194"/>
    </row>
    <row r="1413" spans="1:129" ht="18.75">
      <c r="A1413" s="322"/>
      <c r="B1413" s="226" t="s">
        <v>7290</v>
      </c>
      <c r="C1413" s="226" t="s">
        <v>7289</v>
      </c>
      <c r="D1413" s="225" t="s">
        <v>7288</v>
      </c>
      <c r="E1413" s="224" t="str">
        <f t="shared" si="113"/>
        <v>744365</v>
      </c>
      <c r="F1413" s="322" t="s">
        <v>4863</v>
      </c>
      <c r="G1413" s="220" t="s">
        <v>7287</v>
      </c>
      <c r="H1413" s="223" t="s">
        <v>7286</v>
      </c>
      <c r="I1413" s="223"/>
      <c r="J1413" s="225">
        <v>1</v>
      </c>
      <c r="K1413" s="329">
        <v>6000</v>
      </c>
      <c r="L1413" s="232">
        <f t="shared" si="108"/>
        <v>6600.0000000000009</v>
      </c>
      <c r="M1413" s="351" t="s">
        <v>1434</v>
      </c>
      <c r="N1413" s="229"/>
      <c r="O1413" s="229"/>
      <c r="P1413" s="245"/>
      <c r="Q1413" s="312"/>
      <c r="R1413" s="382"/>
      <c r="S1413" s="242"/>
      <c r="T1413" s="219"/>
      <c r="U1413" s="303"/>
      <c r="V1413" s="303"/>
      <c r="W1413" s="303"/>
      <c r="X1413" s="303"/>
      <c r="Y1413" s="219"/>
      <c r="Z1413" s="303"/>
      <c r="AA1413" s="303"/>
      <c r="AB1413" s="303"/>
      <c r="AC1413" s="303"/>
      <c r="AD1413" s="325"/>
      <c r="AE1413" s="325"/>
      <c r="AF1413" s="325"/>
      <c r="AG1413" s="325"/>
      <c r="AH1413" s="325"/>
      <c r="AJ1413" s="286"/>
      <c r="AK1413" s="213"/>
      <c r="AL1413" s="325"/>
      <c r="AM1413" s="325"/>
      <c r="AN1413" s="325"/>
      <c r="AO1413" s="325"/>
      <c r="AP1413" s="229"/>
      <c r="AQ1413" s="589"/>
      <c r="AR1413" s="207"/>
      <c r="AS1413" s="207"/>
      <c r="AT1413" s="207"/>
      <c r="AU1413" s="207"/>
      <c r="AV1413" s="207"/>
      <c r="AW1413" s="207"/>
      <c r="AX1413" s="207"/>
      <c r="AY1413" s="207"/>
      <c r="AZ1413" s="207"/>
      <c r="BA1413" s="207"/>
      <c r="BB1413" s="207"/>
      <c r="BC1413" s="207"/>
      <c r="BD1413" s="207"/>
      <c r="BE1413" s="207"/>
      <c r="BF1413" s="207"/>
      <c r="BG1413" s="300"/>
      <c r="BH1413" s="300"/>
      <c r="BI1413" s="299"/>
      <c r="BJ1413" s="246"/>
      <c r="BK1413" s="255"/>
      <c r="BL1413" s="213"/>
      <c r="BM1413" s="213"/>
      <c r="BN1413" s="322"/>
      <c r="BO1413" s="321"/>
      <c r="BY1413" s="254"/>
      <c r="DN1413" s="284"/>
      <c r="DO1413" s="283"/>
      <c r="DP1413" s="278"/>
      <c r="DQ1413" s="282"/>
      <c r="DR1413" s="281"/>
      <c r="DS1413" s="280"/>
      <c r="DT1413" s="279"/>
      <c r="DU1413" s="278"/>
      <c r="DV1413" s="194"/>
    </row>
    <row r="1414" spans="1:129" ht="18.75">
      <c r="A1414" s="322"/>
      <c r="B1414" s="226" t="s">
        <v>7285</v>
      </c>
      <c r="C1414" s="226" t="s">
        <v>7284</v>
      </c>
      <c r="D1414" s="225" t="s">
        <v>7283</v>
      </c>
      <c r="E1414" s="224" t="str">
        <f t="shared" si="113"/>
        <v>744372</v>
      </c>
      <c r="F1414" s="322" t="s">
        <v>4863</v>
      </c>
      <c r="G1414" s="220" t="s">
        <v>7282</v>
      </c>
      <c r="H1414" s="223" t="s">
        <v>7281</v>
      </c>
      <c r="I1414" s="223"/>
      <c r="J1414" s="225">
        <v>1</v>
      </c>
      <c r="K1414" s="329">
        <v>5800</v>
      </c>
      <c r="L1414" s="232">
        <f t="shared" si="108"/>
        <v>6380.0000000000009</v>
      </c>
      <c r="M1414" s="351" t="s">
        <v>1434</v>
      </c>
      <c r="N1414" s="229"/>
      <c r="O1414" s="229"/>
      <c r="P1414" s="245"/>
      <c r="Q1414" s="312"/>
      <c r="R1414" s="382"/>
      <c r="S1414" s="242"/>
      <c r="T1414" s="219"/>
      <c r="U1414" s="303"/>
      <c r="V1414" s="303"/>
      <c r="W1414" s="303"/>
      <c r="X1414" s="303"/>
      <c r="Y1414" s="219"/>
      <c r="Z1414" s="303"/>
      <c r="AA1414" s="303"/>
      <c r="AB1414" s="303"/>
      <c r="AC1414" s="303"/>
      <c r="AD1414" s="325"/>
      <c r="AE1414" s="325"/>
      <c r="AF1414" s="325"/>
      <c r="AG1414" s="325"/>
      <c r="AH1414" s="325"/>
      <c r="AJ1414" s="286"/>
      <c r="AK1414" s="213"/>
      <c r="AL1414" s="325"/>
      <c r="AM1414" s="325"/>
      <c r="AN1414" s="325"/>
      <c r="AO1414" s="325"/>
      <c r="AP1414" s="229"/>
      <c r="AQ1414" s="589"/>
      <c r="AR1414" s="207"/>
      <c r="AS1414" s="207"/>
      <c r="AT1414" s="207"/>
      <c r="AU1414" s="207"/>
      <c r="AV1414" s="207"/>
      <c r="AW1414" s="207"/>
      <c r="AX1414" s="207"/>
      <c r="AY1414" s="207"/>
      <c r="AZ1414" s="207"/>
      <c r="BA1414" s="207"/>
      <c r="BB1414" s="207"/>
      <c r="BC1414" s="207"/>
      <c r="BD1414" s="207"/>
      <c r="BE1414" s="207"/>
      <c r="BF1414" s="207"/>
      <c r="BG1414" s="300"/>
      <c r="BH1414" s="300"/>
      <c r="BI1414" s="299"/>
      <c r="BJ1414" s="246"/>
      <c r="BK1414" s="255"/>
      <c r="BL1414" s="213"/>
      <c r="BM1414" s="213"/>
      <c r="BN1414" s="322"/>
      <c r="BO1414" s="321"/>
      <c r="BY1414" s="254"/>
      <c r="DN1414" s="284"/>
      <c r="DO1414" s="283"/>
      <c r="DP1414" s="278"/>
      <c r="DQ1414" s="282"/>
      <c r="DR1414" s="281"/>
      <c r="DS1414" s="280"/>
      <c r="DT1414" s="279"/>
      <c r="DU1414" s="278"/>
      <c r="DV1414" s="194"/>
    </row>
    <row r="1415" spans="1:129" ht="18.75">
      <c r="A1415" s="322"/>
      <c r="B1415" s="226" t="s">
        <v>7280</v>
      </c>
      <c r="C1415" s="226" t="s">
        <v>7279</v>
      </c>
      <c r="D1415" s="225" t="s">
        <v>7278</v>
      </c>
      <c r="E1415" s="224" t="str">
        <f t="shared" si="113"/>
        <v>744389</v>
      </c>
      <c r="F1415" s="322" t="s">
        <v>4863</v>
      </c>
      <c r="G1415" s="220" t="s">
        <v>7277</v>
      </c>
      <c r="H1415" s="223" t="s">
        <v>7244</v>
      </c>
      <c r="I1415" s="223"/>
      <c r="J1415" s="225">
        <v>1</v>
      </c>
      <c r="K1415" s="329">
        <v>4500</v>
      </c>
      <c r="L1415" s="232">
        <f t="shared" si="108"/>
        <v>4950</v>
      </c>
      <c r="M1415" s="351" t="s">
        <v>1434</v>
      </c>
      <c r="N1415" s="229"/>
      <c r="O1415" s="229"/>
      <c r="P1415" s="245"/>
      <c r="Q1415" s="312"/>
      <c r="R1415" s="382"/>
      <c r="S1415" s="242"/>
      <c r="T1415" s="219"/>
      <c r="U1415" s="303"/>
      <c r="V1415" s="303"/>
      <c r="W1415" s="303"/>
      <c r="X1415" s="303"/>
      <c r="Y1415" s="219"/>
      <c r="Z1415" s="303"/>
      <c r="AA1415" s="303"/>
      <c r="AB1415" s="303"/>
      <c r="AC1415" s="303"/>
      <c r="AD1415" s="325"/>
      <c r="AE1415" s="325"/>
      <c r="AF1415" s="325"/>
      <c r="AG1415" s="325"/>
      <c r="AH1415" s="325"/>
      <c r="AJ1415" s="286"/>
      <c r="AK1415" s="213"/>
      <c r="AL1415" s="325"/>
      <c r="AM1415" s="325"/>
      <c r="AN1415" s="325"/>
      <c r="AO1415" s="325"/>
      <c r="AP1415" s="229"/>
      <c r="AQ1415" s="589"/>
      <c r="AR1415" s="207"/>
      <c r="AS1415" s="207"/>
      <c r="AT1415" s="207"/>
      <c r="AU1415" s="207"/>
      <c r="AV1415" s="207"/>
      <c r="AW1415" s="207"/>
      <c r="AX1415" s="207"/>
      <c r="AY1415" s="207"/>
      <c r="AZ1415" s="207"/>
      <c r="BA1415" s="207"/>
      <c r="BB1415" s="207"/>
      <c r="BC1415" s="207"/>
      <c r="BD1415" s="207"/>
      <c r="BE1415" s="207"/>
      <c r="BF1415" s="207"/>
      <c r="BG1415" s="300"/>
      <c r="BH1415" s="300"/>
      <c r="BI1415" s="299"/>
      <c r="BJ1415" s="246"/>
      <c r="BK1415" s="255"/>
      <c r="BL1415" s="213"/>
      <c r="BM1415" s="213"/>
      <c r="BN1415" s="322"/>
      <c r="BO1415" s="321"/>
      <c r="BY1415" s="254"/>
      <c r="DN1415" s="284"/>
      <c r="DO1415" s="283"/>
      <c r="DP1415" s="278"/>
      <c r="DQ1415" s="282"/>
      <c r="DR1415" s="281"/>
      <c r="DS1415" s="280"/>
      <c r="DT1415" s="279"/>
      <c r="DU1415" s="278"/>
      <c r="DV1415" s="194"/>
    </row>
    <row r="1416" spans="1:129" ht="18.75">
      <c r="A1416" s="322"/>
      <c r="B1416" s="226" t="s">
        <v>7276</v>
      </c>
      <c r="C1416" s="226" t="s">
        <v>7275</v>
      </c>
      <c r="D1416" s="225" t="s">
        <v>7274</v>
      </c>
      <c r="E1416" s="224" t="str">
        <f t="shared" si="113"/>
        <v>744396</v>
      </c>
      <c r="F1416" s="322" t="s">
        <v>4863</v>
      </c>
      <c r="G1416" s="220" t="s">
        <v>7273</v>
      </c>
      <c r="H1416" s="223" t="s">
        <v>7239</v>
      </c>
      <c r="I1416" s="223"/>
      <c r="J1416" s="225">
        <v>1</v>
      </c>
      <c r="K1416" s="329">
        <v>4500</v>
      </c>
      <c r="L1416" s="232">
        <f t="shared" si="108"/>
        <v>4950</v>
      </c>
      <c r="M1416" s="351" t="s">
        <v>1434</v>
      </c>
      <c r="N1416" s="229"/>
      <c r="O1416" s="229"/>
      <c r="P1416" s="245"/>
      <c r="Q1416" s="312"/>
      <c r="R1416" s="382"/>
      <c r="S1416" s="242"/>
      <c r="T1416" s="219"/>
      <c r="U1416" s="303"/>
      <c r="V1416" s="303"/>
      <c r="W1416" s="303"/>
      <c r="X1416" s="303"/>
      <c r="Y1416" s="219"/>
      <c r="Z1416" s="303"/>
      <c r="AA1416" s="303"/>
      <c r="AB1416" s="303"/>
      <c r="AC1416" s="303"/>
      <c r="AD1416" s="325"/>
      <c r="AE1416" s="325"/>
      <c r="AF1416" s="325"/>
      <c r="AG1416" s="325"/>
      <c r="AH1416" s="325"/>
      <c r="AJ1416" s="286"/>
      <c r="AK1416" s="213"/>
      <c r="AL1416" s="325"/>
      <c r="AM1416" s="325"/>
      <c r="AN1416" s="325"/>
      <c r="AO1416" s="325"/>
      <c r="AP1416" s="229"/>
      <c r="AQ1416" s="589"/>
      <c r="AR1416" s="207"/>
      <c r="AS1416" s="207"/>
      <c r="AT1416" s="207"/>
      <c r="AU1416" s="207"/>
      <c r="AV1416" s="207"/>
      <c r="AW1416" s="207"/>
      <c r="AX1416" s="207"/>
      <c r="AY1416" s="207"/>
      <c r="AZ1416" s="207"/>
      <c r="BA1416" s="207"/>
      <c r="BB1416" s="207"/>
      <c r="BC1416" s="207"/>
      <c r="BD1416" s="207"/>
      <c r="BE1416" s="207"/>
      <c r="BF1416" s="207"/>
      <c r="BG1416" s="300"/>
      <c r="BH1416" s="300"/>
      <c r="BI1416" s="299"/>
      <c r="BJ1416" s="246"/>
      <c r="BK1416" s="255"/>
      <c r="BL1416" s="213"/>
      <c r="BM1416" s="213"/>
      <c r="BN1416" s="322"/>
      <c r="BO1416" s="321"/>
      <c r="BY1416" s="254"/>
      <c r="DN1416" s="284"/>
      <c r="DO1416" s="283"/>
      <c r="DP1416" s="278"/>
      <c r="DQ1416" s="282"/>
      <c r="DR1416" s="281"/>
      <c r="DS1416" s="280"/>
      <c r="DT1416" s="279"/>
      <c r="DU1416" s="278"/>
      <c r="DV1416" s="194"/>
    </row>
    <row r="1417" spans="1:129" ht="18.75">
      <c r="A1417" s="322"/>
      <c r="B1417" s="226" t="s">
        <v>7272</v>
      </c>
      <c r="C1417" s="226" t="s">
        <v>7271</v>
      </c>
      <c r="D1417" s="225" t="s">
        <v>7270</v>
      </c>
      <c r="E1417" s="224" t="str">
        <f t="shared" si="113"/>
        <v>744402</v>
      </c>
      <c r="F1417" s="322" t="s">
        <v>4863</v>
      </c>
      <c r="G1417" s="220" t="s">
        <v>7269</v>
      </c>
      <c r="H1417" s="223" t="s">
        <v>7030</v>
      </c>
      <c r="I1417" s="223"/>
      <c r="J1417" s="225">
        <v>1</v>
      </c>
      <c r="K1417" s="329">
        <v>4500</v>
      </c>
      <c r="L1417" s="232">
        <f t="shared" si="108"/>
        <v>4950</v>
      </c>
      <c r="M1417" s="351" t="s">
        <v>1434</v>
      </c>
      <c r="N1417" s="229"/>
      <c r="O1417" s="229"/>
      <c r="P1417" s="245"/>
      <c r="Q1417" s="312"/>
      <c r="R1417" s="382"/>
      <c r="S1417" s="242"/>
      <c r="T1417" s="219"/>
      <c r="U1417" s="303"/>
      <c r="V1417" s="303"/>
      <c r="W1417" s="303"/>
      <c r="X1417" s="303"/>
      <c r="Y1417" s="219"/>
      <c r="Z1417" s="303"/>
      <c r="AA1417" s="303"/>
      <c r="AB1417" s="303"/>
      <c r="AC1417" s="303"/>
      <c r="AD1417" s="325"/>
      <c r="AE1417" s="325"/>
      <c r="AF1417" s="325"/>
      <c r="AG1417" s="325"/>
      <c r="AH1417" s="325"/>
      <c r="AJ1417" s="286"/>
      <c r="AK1417" s="213"/>
      <c r="AL1417" s="325"/>
      <c r="AM1417" s="325"/>
      <c r="AN1417" s="325"/>
      <c r="AO1417" s="325"/>
      <c r="AP1417" s="229"/>
      <c r="AQ1417" s="589"/>
      <c r="AR1417" s="207"/>
      <c r="AS1417" s="207"/>
      <c r="AT1417" s="207"/>
      <c r="AU1417" s="207"/>
      <c r="AV1417" s="207"/>
      <c r="AW1417" s="207"/>
      <c r="AX1417" s="207"/>
      <c r="AY1417" s="207"/>
      <c r="AZ1417" s="207"/>
      <c r="BA1417" s="207"/>
      <c r="BB1417" s="207"/>
      <c r="BC1417" s="207"/>
      <c r="BD1417" s="207"/>
      <c r="BE1417" s="207"/>
      <c r="BF1417" s="207"/>
      <c r="BG1417" s="300"/>
      <c r="BH1417" s="300"/>
      <c r="BI1417" s="299"/>
      <c r="BJ1417" s="246"/>
      <c r="BK1417" s="255"/>
      <c r="BL1417" s="213"/>
      <c r="BM1417" s="213"/>
      <c r="BN1417" s="322"/>
      <c r="BO1417" s="321"/>
      <c r="BY1417" s="254"/>
      <c r="DN1417" s="284"/>
      <c r="DO1417" s="283"/>
      <c r="DP1417" s="278"/>
      <c r="DQ1417" s="282"/>
      <c r="DR1417" s="281"/>
      <c r="DS1417" s="280"/>
      <c r="DT1417" s="279"/>
      <c r="DU1417" s="278"/>
      <c r="DV1417" s="194"/>
    </row>
    <row r="1418" spans="1:129" ht="18.75">
      <c r="A1418" s="322"/>
      <c r="B1418" s="226" t="s">
        <v>7268</v>
      </c>
      <c r="C1418" s="226" t="s">
        <v>7267</v>
      </c>
      <c r="D1418" s="225" t="s">
        <v>7266</v>
      </c>
      <c r="E1418" s="224" t="str">
        <f t="shared" si="113"/>
        <v>744419</v>
      </c>
      <c r="F1418" s="322" t="s">
        <v>4863</v>
      </c>
      <c r="G1418" s="220" t="s">
        <v>7265</v>
      </c>
      <c r="H1418" s="223" t="s">
        <v>7223</v>
      </c>
      <c r="I1418" s="223"/>
      <c r="J1418" s="225">
        <v>1</v>
      </c>
      <c r="K1418" s="329">
        <v>5000</v>
      </c>
      <c r="L1418" s="232">
        <f t="shared" si="108"/>
        <v>5500</v>
      </c>
      <c r="M1418" s="351" t="s">
        <v>1434</v>
      </c>
      <c r="N1418" s="229"/>
      <c r="O1418" s="229"/>
      <c r="P1418" s="245"/>
      <c r="Q1418" s="312"/>
      <c r="R1418" s="382"/>
      <c r="S1418" s="242"/>
      <c r="T1418" s="219"/>
      <c r="U1418" s="303"/>
      <c r="V1418" s="303"/>
      <c r="W1418" s="303"/>
      <c r="X1418" s="303"/>
      <c r="Y1418" s="219"/>
      <c r="Z1418" s="303"/>
      <c r="AA1418" s="303"/>
      <c r="AB1418" s="303"/>
      <c r="AC1418" s="303"/>
      <c r="AD1418" s="325"/>
      <c r="AE1418" s="325"/>
      <c r="AF1418" s="325"/>
      <c r="AG1418" s="325"/>
      <c r="AH1418" s="325"/>
      <c r="AJ1418" s="286"/>
      <c r="AK1418" s="213"/>
      <c r="AL1418" s="325"/>
      <c r="AM1418" s="325"/>
      <c r="AN1418" s="325"/>
      <c r="AO1418" s="325"/>
      <c r="AP1418" s="229"/>
      <c r="AQ1418" s="589"/>
      <c r="AR1418" s="207"/>
      <c r="AS1418" s="207"/>
      <c r="AT1418" s="207"/>
      <c r="AU1418" s="207"/>
      <c r="AV1418" s="207"/>
      <c r="AW1418" s="207"/>
      <c r="AX1418" s="207"/>
      <c r="AY1418" s="207"/>
      <c r="AZ1418" s="207"/>
      <c r="BA1418" s="207"/>
      <c r="BB1418" s="207"/>
      <c r="BC1418" s="207"/>
      <c r="BD1418" s="207"/>
      <c r="BE1418" s="207"/>
      <c r="BF1418" s="207"/>
      <c r="BG1418" s="300"/>
      <c r="BH1418" s="300"/>
      <c r="BI1418" s="299"/>
      <c r="BJ1418" s="246"/>
      <c r="BK1418" s="255"/>
      <c r="BL1418" s="213"/>
      <c r="BM1418" s="213"/>
      <c r="BN1418" s="322"/>
      <c r="BO1418" s="321"/>
      <c r="BY1418" s="254"/>
      <c r="DN1418" s="284"/>
      <c r="DO1418" s="283"/>
      <c r="DP1418" s="278"/>
      <c r="DQ1418" s="282"/>
      <c r="DR1418" s="281"/>
      <c r="DS1418" s="280"/>
      <c r="DT1418" s="279"/>
      <c r="DU1418" s="278"/>
      <c r="DV1418" s="194"/>
    </row>
    <row r="1419" spans="1:129" ht="18.75">
      <c r="A1419" s="322"/>
      <c r="B1419" s="226" t="s">
        <v>7264</v>
      </c>
      <c r="C1419" s="226" t="s">
        <v>7263</v>
      </c>
      <c r="D1419" s="225" t="s">
        <v>7262</v>
      </c>
      <c r="E1419" s="224" t="str">
        <f t="shared" si="113"/>
        <v>744426</v>
      </c>
      <c r="F1419" s="322" t="s">
        <v>4863</v>
      </c>
      <c r="G1419" s="220" t="s">
        <v>7261</v>
      </c>
      <c r="H1419" s="223" t="s">
        <v>7218</v>
      </c>
      <c r="I1419" s="223"/>
      <c r="J1419" s="225">
        <v>1</v>
      </c>
      <c r="K1419" s="329">
        <v>4500</v>
      </c>
      <c r="L1419" s="232">
        <f t="shared" si="108"/>
        <v>4950</v>
      </c>
      <c r="M1419" s="379" t="s">
        <v>1434</v>
      </c>
      <c r="N1419" s="229"/>
      <c r="O1419" s="229"/>
      <c r="P1419" s="245"/>
      <c r="Q1419" s="312"/>
      <c r="R1419" s="382"/>
      <c r="S1419" s="242"/>
      <c r="T1419" s="219"/>
      <c r="U1419" s="303"/>
      <c r="V1419" s="303"/>
      <c r="W1419" s="303"/>
      <c r="X1419" s="303"/>
      <c r="Y1419" s="219"/>
      <c r="Z1419" s="303"/>
      <c r="AA1419" s="303"/>
      <c r="AB1419" s="303"/>
      <c r="AC1419" s="303"/>
      <c r="AD1419" s="325"/>
      <c r="AE1419" s="325"/>
      <c r="AF1419" s="325"/>
      <c r="AG1419" s="325"/>
      <c r="AH1419" s="325"/>
      <c r="AJ1419" s="286"/>
      <c r="AK1419" s="213"/>
      <c r="AL1419" s="325"/>
      <c r="AM1419" s="325"/>
      <c r="AN1419" s="325"/>
      <c r="AO1419" s="325"/>
      <c r="AP1419" s="229"/>
      <c r="AQ1419" s="589"/>
      <c r="AR1419" s="207"/>
      <c r="AS1419" s="207"/>
      <c r="AT1419" s="207"/>
      <c r="AU1419" s="207"/>
      <c r="AV1419" s="207"/>
      <c r="AW1419" s="207"/>
      <c r="AX1419" s="207"/>
      <c r="AY1419" s="207"/>
      <c r="AZ1419" s="207"/>
      <c r="BA1419" s="207"/>
      <c r="BB1419" s="207"/>
      <c r="BC1419" s="207"/>
      <c r="BD1419" s="207"/>
      <c r="BE1419" s="207"/>
      <c r="BF1419" s="207"/>
      <c r="BG1419" s="300"/>
      <c r="BH1419" s="300"/>
      <c r="BI1419" s="299"/>
      <c r="BJ1419" s="246"/>
      <c r="BK1419" s="255"/>
      <c r="BL1419" s="213"/>
      <c r="BM1419" s="213"/>
      <c r="BN1419" s="322"/>
      <c r="BO1419" s="321"/>
      <c r="BY1419" s="254"/>
      <c r="DN1419" s="284"/>
      <c r="DO1419" s="283"/>
      <c r="DP1419" s="278"/>
      <c r="DQ1419" s="282"/>
      <c r="DR1419" s="281"/>
      <c r="DS1419" s="280"/>
      <c r="DT1419" s="279"/>
      <c r="DU1419" s="278"/>
      <c r="DV1419" s="194"/>
    </row>
    <row r="1420" spans="1:129" ht="18.75">
      <c r="A1420" s="322"/>
      <c r="B1420" s="226" t="s">
        <v>7260</v>
      </c>
      <c r="C1420" s="226" t="s">
        <v>7259</v>
      </c>
      <c r="D1420" s="225" t="s">
        <v>7258</v>
      </c>
      <c r="E1420" s="224" t="str">
        <f t="shared" si="113"/>
        <v>744433</v>
      </c>
      <c r="F1420" s="322" t="s">
        <v>4863</v>
      </c>
      <c r="G1420" s="220" t="s">
        <v>7257</v>
      </c>
      <c r="H1420" s="223" t="s">
        <v>7213</v>
      </c>
      <c r="I1420" s="223"/>
      <c r="J1420" s="225">
        <v>1</v>
      </c>
      <c r="K1420" s="329">
        <v>5000</v>
      </c>
      <c r="L1420" s="232">
        <f t="shared" si="108"/>
        <v>5500</v>
      </c>
      <c r="M1420" s="351" t="s">
        <v>1434</v>
      </c>
      <c r="N1420" s="229"/>
      <c r="O1420" s="229"/>
      <c r="P1420" s="245"/>
      <c r="Q1420" s="312"/>
      <c r="R1420" s="382"/>
      <c r="S1420" s="242"/>
      <c r="T1420" s="219"/>
      <c r="U1420" s="303"/>
      <c r="V1420" s="303"/>
      <c r="W1420" s="303"/>
      <c r="X1420" s="303"/>
      <c r="Y1420" s="219"/>
      <c r="Z1420" s="303"/>
      <c r="AA1420" s="303"/>
      <c r="AB1420" s="303"/>
      <c r="AC1420" s="303"/>
      <c r="AD1420" s="325"/>
      <c r="AE1420" s="325"/>
      <c r="AF1420" s="325"/>
      <c r="AG1420" s="325"/>
      <c r="AH1420" s="325"/>
      <c r="AJ1420" s="286"/>
      <c r="AK1420" s="213"/>
      <c r="AL1420" s="325"/>
      <c r="AM1420" s="325"/>
      <c r="AN1420" s="325"/>
      <c r="AO1420" s="325"/>
      <c r="AP1420" s="229"/>
      <c r="AQ1420" s="589"/>
      <c r="AR1420" s="207"/>
      <c r="AS1420" s="207"/>
      <c r="AT1420" s="207"/>
      <c r="AU1420" s="207"/>
      <c r="AV1420" s="207"/>
      <c r="AW1420" s="207"/>
      <c r="AX1420" s="207"/>
      <c r="AY1420" s="207"/>
      <c r="AZ1420" s="207"/>
      <c r="BA1420" s="207"/>
      <c r="BB1420" s="207"/>
      <c r="BC1420" s="207"/>
      <c r="BD1420" s="207"/>
      <c r="BE1420" s="207"/>
      <c r="BF1420" s="207"/>
      <c r="BG1420" s="300"/>
      <c r="BH1420" s="300"/>
      <c r="BI1420" s="299"/>
      <c r="BJ1420" s="246"/>
      <c r="BK1420" s="255"/>
      <c r="BL1420" s="213"/>
      <c r="BM1420" s="213"/>
      <c r="BN1420" s="322"/>
      <c r="BO1420" s="321"/>
      <c r="BY1420" s="254"/>
      <c r="DN1420" s="284"/>
      <c r="DO1420" s="283"/>
      <c r="DP1420" s="278"/>
      <c r="DQ1420" s="282"/>
      <c r="DR1420" s="281"/>
      <c r="DS1420" s="280"/>
      <c r="DT1420" s="279"/>
      <c r="DU1420" s="278"/>
      <c r="DV1420" s="194"/>
    </row>
    <row r="1421" spans="1:129" ht="18.75">
      <c r="A1421" s="322"/>
      <c r="B1421" s="226" t="s">
        <v>7256</v>
      </c>
      <c r="C1421" s="226" t="s">
        <v>7255</v>
      </c>
      <c r="D1421" s="225" t="s">
        <v>7254</v>
      </c>
      <c r="E1421" s="224" t="str">
        <f t="shared" si="113"/>
        <v>744440</v>
      </c>
      <c r="F1421" s="322" t="s">
        <v>4863</v>
      </c>
      <c r="G1421" s="220" t="s">
        <v>7253</v>
      </c>
      <c r="H1421" s="223" t="s">
        <v>7208</v>
      </c>
      <c r="I1421" s="223"/>
      <c r="J1421" s="225">
        <v>1</v>
      </c>
      <c r="K1421" s="329">
        <v>4500</v>
      </c>
      <c r="L1421" s="232">
        <f t="shared" si="108"/>
        <v>4950</v>
      </c>
      <c r="M1421" s="351" t="s">
        <v>1434</v>
      </c>
      <c r="N1421" s="229"/>
      <c r="O1421" s="229"/>
      <c r="P1421" s="245"/>
      <c r="Q1421" s="312"/>
      <c r="R1421" s="382"/>
      <c r="S1421" s="242"/>
      <c r="T1421" s="219"/>
      <c r="U1421" s="303"/>
      <c r="V1421" s="303"/>
      <c r="W1421" s="303"/>
      <c r="X1421" s="303"/>
      <c r="Y1421" s="219"/>
      <c r="Z1421" s="303"/>
      <c r="AA1421" s="303"/>
      <c r="AB1421" s="303"/>
      <c r="AC1421" s="303"/>
      <c r="AD1421" s="325"/>
      <c r="AE1421" s="325"/>
      <c r="AF1421" s="325"/>
      <c r="AG1421" s="325"/>
      <c r="AH1421" s="325"/>
      <c r="AJ1421" s="286"/>
      <c r="AK1421" s="213"/>
      <c r="AL1421" s="325"/>
      <c r="AM1421" s="325"/>
      <c r="AN1421" s="325"/>
      <c r="AO1421" s="325"/>
      <c r="AP1421" s="229"/>
      <c r="AQ1421" s="589"/>
      <c r="AR1421" s="207"/>
      <c r="AS1421" s="207"/>
      <c r="AT1421" s="207"/>
      <c r="AU1421" s="207"/>
      <c r="AV1421" s="207"/>
      <c r="AW1421" s="207"/>
      <c r="AX1421" s="207"/>
      <c r="AY1421" s="207"/>
      <c r="AZ1421" s="207"/>
      <c r="BA1421" s="207"/>
      <c r="BB1421" s="207"/>
      <c r="BC1421" s="207"/>
      <c r="BD1421" s="207"/>
      <c r="BE1421" s="207"/>
      <c r="BF1421" s="207"/>
      <c r="BG1421" s="300"/>
      <c r="BH1421" s="300"/>
      <c r="BI1421" s="299"/>
      <c r="BJ1421" s="246"/>
      <c r="BK1421" s="255"/>
      <c r="BL1421" s="213"/>
      <c r="BM1421" s="213"/>
      <c r="BN1421" s="322"/>
      <c r="BO1421" s="321"/>
      <c r="BY1421" s="254"/>
      <c r="DN1421" s="284"/>
      <c r="DO1421" s="283"/>
      <c r="DP1421" s="278"/>
      <c r="DQ1421" s="282"/>
      <c r="DR1421" s="281"/>
      <c r="DS1421" s="280"/>
      <c r="DT1421" s="279"/>
      <c r="DU1421" s="278"/>
      <c r="DV1421" s="194"/>
    </row>
    <row r="1422" spans="1:129" ht="18.75">
      <c r="A1422" s="322"/>
      <c r="B1422" s="226" t="s">
        <v>7252</v>
      </c>
      <c r="C1422" s="226" t="s">
        <v>7251</v>
      </c>
      <c r="D1422" s="225" t="s">
        <v>7250</v>
      </c>
      <c r="E1422" s="224" t="str">
        <f t="shared" si="113"/>
        <v>744457</v>
      </c>
      <c r="F1422" s="322" t="s">
        <v>4863</v>
      </c>
      <c r="G1422" s="220" t="s">
        <v>7249</v>
      </c>
      <c r="H1422" s="223" t="s">
        <v>7203</v>
      </c>
      <c r="I1422" s="223"/>
      <c r="J1422" s="225">
        <v>1</v>
      </c>
      <c r="K1422" s="329">
        <v>5000</v>
      </c>
      <c r="L1422" s="232">
        <f t="shared" si="108"/>
        <v>5500</v>
      </c>
      <c r="M1422" s="351" t="s">
        <v>1434</v>
      </c>
      <c r="N1422" s="229"/>
      <c r="O1422" s="229"/>
      <c r="P1422" s="245"/>
      <c r="Q1422" s="312"/>
      <c r="R1422" s="382"/>
      <c r="S1422" s="242"/>
      <c r="T1422" s="219"/>
      <c r="U1422" s="303"/>
      <c r="V1422" s="303"/>
      <c r="W1422" s="303"/>
      <c r="X1422" s="303"/>
      <c r="Y1422" s="219"/>
      <c r="Z1422" s="303"/>
      <c r="AA1422" s="303"/>
      <c r="AB1422" s="303"/>
      <c r="AC1422" s="303"/>
      <c r="AD1422" s="325"/>
      <c r="AE1422" s="325"/>
      <c r="AF1422" s="325"/>
      <c r="AG1422" s="325"/>
      <c r="AH1422" s="325"/>
      <c r="AJ1422" s="286"/>
      <c r="AK1422" s="213"/>
      <c r="AL1422" s="325"/>
      <c r="AM1422" s="325"/>
      <c r="AN1422" s="325"/>
      <c r="AO1422" s="325"/>
      <c r="AP1422" s="229"/>
      <c r="AQ1422" s="589"/>
      <c r="AR1422" s="207"/>
      <c r="AS1422" s="207"/>
      <c r="AT1422" s="207"/>
      <c r="AU1422" s="207"/>
      <c r="AV1422" s="207"/>
      <c r="AW1422" s="207"/>
      <c r="AX1422" s="207"/>
      <c r="AY1422" s="207"/>
      <c r="AZ1422" s="207"/>
      <c r="BA1422" s="207"/>
      <c r="BB1422" s="207"/>
      <c r="BC1422" s="207"/>
      <c r="BD1422" s="207"/>
      <c r="BE1422" s="207"/>
      <c r="BF1422" s="207"/>
      <c r="BG1422" s="300"/>
      <c r="BH1422" s="300"/>
      <c r="BI1422" s="299"/>
      <c r="BJ1422" s="246"/>
      <c r="BK1422" s="255"/>
      <c r="BL1422" s="213"/>
      <c r="BM1422" s="213"/>
      <c r="BN1422" s="322"/>
      <c r="BO1422" s="321"/>
      <c r="BY1422" s="254"/>
      <c r="DN1422" s="284"/>
      <c r="DO1422" s="283"/>
      <c r="DP1422" s="278"/>
      <c r="DQ1422" s="282"/>
      <c r="DR1422" s="281"/>
      <c r="DS1422" s="280"/>
      <c r="DT1422" s="279"/>
      <c r="DU1422" s="278"/>
      <c r="DV1422" s="194"/>
    </row>
    <row r="1423" spans="1:129" ht="18.75">
      <c r="A1423" s="322"/>
      <c r="B1423" s="226" t="s">
        <v>7248</v>
      </c>
      <c r="C1423" s="226" t="s">
        <v>7247</v>
      </c>
      <c r="D1423" s="225" t="s">
        <v>7246</v>
      </c>
      <c r="E1423" s="224" t="str">
        <f t="shared" si="113"/>
        <v>744464</v>
      </c>
      <c r="F1423" s="322" t="s">
        <v>4863</v>
      </c>
      <c r="G1423" s="220" t="s">
        <v>7245</v>
      </c>
      <c r="H1423" s="223" t="s">
        <v>7244</v>
      </c>
      <c r="I1423" s="383"/>
      <c r="J1423" s="225">
        <v>1</v>
      </c>
      <c r="K1423" s="329">
        <v>4500</v>
      </c>
      <c r="L1423" s="232">
        <f t="shared" si="108"/>
        <v>4950</v>
      </c>
      <c r="M1423" s="351" t="s">
        <v>1434</v>
      </c>
      <c r="N1423" s="229"/>
      <c r="O1423" s="229"/>
      <c r="P1423" s="245"/>
      <c r="Q1423" s="312"/>
      <c r="R1423" s="382"/>
      <c r="S1423" s="242"/>
      <c r="T1423" s="219"/>
      <c r="U1423" s="303"/>
      <c r="V1423" s="303"/>
      <c r="W1423" s="303"/>
      <c r="X1423" s="303"/>
      <c r="Y1423" s="219"/>
      <c r="Z1423" s="303"/>
      <c r="AA1423" s="303"/>
      <c r="AB1423" s="303"/>
      <c r="AC1423" s="303"/>
      <c r="AD1423" s="325"/>
      <c r="AE1423" s="325"/>
      <c r="AF1423" s="325"/>
      <c r="AG1423" s="325"/>
      <c r="AH1423" s="325"/>
      <c r="AJ1423" s="286"/>
      <c r="AK1423" s="213"/>
      <c r="AL1423" s="325"/>
      <c r="AM1423" s="325"/>
      <c r="AN1423" s="325"/>
      <c r="AO1423" s="325"/>
      <c r="AP1423" s="229"/>
      <c r="AQ1423" s="589"/>
      <c r="AR1423" s="207"/>
      <c r="AS1423" s="207"/>
      <c r="AT1423" s="207"/>
      <c r="AU1423" s="207"/>
      <c r="AV1423" s="207"/>
      <c r="AW1423" s="207"/>
      <c r="AX1423" s="207"/>
      <c r="AY1423" s="207"/>
      <c r="AZ1423" s="207"/>
      <c r="BA1423" s="207"/>
      <c r="BB1423" s="207"/>
      <c r="BC1423" s="207"/>
      <c r="BD1423" s="207"/>
      <c r="BE1423" s="207"/>
      <c r="BF1423" s="207"/>
      <c r="BG1423" s="300"/>
      <c r="BH1423" s="300"/>
      <c r="BI1423" s="299"/>
      <c r="BJ1423" s="246"/>
      <c r="BK1423" s="255" t="s">
        <v>5852</v>
      </c>
      <c r="BL1423" s="213"/>
      <c r="BM1423" s="213"/>
      <c r="BN1423" s="322"/>
      <c r="BO1423" s="321"/>
      <c r="BY1423" s="254"/>
      <c r="DN1423" s="284"/>
      <c r="DO1423" s="283"/>
      <c r="DP1423" s="278"/>
      <c r="DQ1423" s="282"/>
      <c r="DR1423" s="281"/>
      <c r="DS1423" s="280"/>
      <c r="DT1423" s="279"/>
      <c r="DU1423" s="613"/>
      <c r="DV1423" s="559"/>
      <c r="DW1423" s="559"/>
      <c r="DX1423" s="559"/>
      <c r="DY1423" s="559"/>
    </row>
    <row r="1424" spans="1:129" ht="18.75">
      <c r="A1424" s="322"/>
      <c r="B1424" s="226" t="s">
        <v>7243</v>
      </c>
      <c r="C1424" s="226" t="s">
        <v>7242</v>
      </c>
      <c r="D1424" s="225" t="s">
        <v>7241</v>
      </c>
      <c r="E1424" s="224" t="str">
        <f t="shared" si="113"/>
        <v>744471</v>
      </c>
      <c r="F1424" s="322" t="s">
        <v>4863</v>
      </c>
      <c r="G1424" s="220" t="s">
        <v>7240</v>
      </c>
      <c r="H1424" s="223" t="s">
        <v>7239</v>
      </c>
      <c r="I1424" s="383"/>
      <c r="J1424" s="225">
        <v>1</v>
      </c>
      <c r="K1424" s="329">
        <v>4500</v>
      </c>
      <c r="L1424" s="232">
        <f t="shared" ref="L1424:L1487" si="114">K1424*1.1</f>
        <v>4950</v>
      </c>
      <c r="M1424" s="351" t="s">
        <v>1434</v>
      </c>
      <c r="N1424" s="229"/>
      <c r="O1424" s="229"/>
      <c r="P1424" s="245"/>
      <c r="Q1424" s="312"/>
      <c r="R1424" s="382"/>
      <c r="S1424" s="242"/>
      <c r="T1424" s="219"/>
      <c r="U1424" s="303"/>
      <c r="V1424" s="303"/>
      <c r="W1424" s="303"/>
      <c r="X1424" s="303"/>
      <c r="Y1424" s="219"/>
      <c r="Z1424" s="303"/>
      <c r="AA1424" s="303"/>
      <c r="AB1424" s="303"/>
      <c r="AC1424" s="303"/>
      <c r="AD1424" s="325"/>
      <c r="AE1424" s="325"/>
      <c r="AF1424" s="325"/>
      <c r="AG1424" s="325"/>
      <c r="AH1424" s="325"/>
      <c r="AJ1424" s="286"/>
      <c r="AK1424" s="213"/>
      <c r="AL1424" s="325"/>
      <c r="AM1424" s="325"/>
      <c r="AN1424" s="325"/>
      <c r="AO1424" s="325"/>
      <c r="AP1424" s="229"/>
      <c r="AQ1424" s="589"/>
      <c r="AR1424" s="207"/>
      <c r="AS1424" s="207"/>
      <c r="AT1424" s="207"/>
      <c r="AU1424" s="207"/>
      <c r="AV1424" s="207"/>
      <c r="AW1424" s="207"/>
      <c r="AX1424" s="207"/>
      <c r="AY1424" s="207"/>
      <c r="AZ1424" s="207"/>
      <c r="BA1424" s="207"/>
      <c r="BB1424" s="207"/>
      <c r="BC1424" s="207"/>
      <c r="BD1424" s="207"/>
      <c r="BE1424" s="207"/>
      <c r="BF1424" s="207"/>
      <c r="BG1424" s="300"/>
      <c r="BH1424" s="300"/>
      <c r="BI1424" s="299"/>
      <c r="BJ1424" s="246"/>
      <c r="BK1424" s="255" t="s">
        <v>5852</v>
      </c>
      <c r="BL1424" s="213"/>
      <c r="BM1424" s="213"/>
      <c r="BN1424" s="322"/>
      <c r="BO1424" s="321"/>
      <c r="BY1424" s="254"/>
      <c r="DN1424" s="284"/>
      <c r="DO1424" s="283"/>
      <c r="DP1424" s="278"/>
      <c r="DQ1424" s="282"/>
      <c r="DR1424" s="281"/>
      <c r="DS1424" s="280"/>
      <c r="DT1424" s="279"/>
      <c r="DU1424" s="278"/>
      <c r="DV1424" s="194"/>
    </row>
    <row r="1425" spans="1:126" ht="18.75">
      <c r="A1425" s="433" t="s">
        <v>6249</v>
      </c>
      <c r="B1425" s="432" t="s">
        <v>7238</v>
      </c>
      <c r="C1425" s="431" t="s">
        <v>7237</v>
      </c>
      <c r="D1425" s="430" t="s">
        <v>7236</v>
      </c>
      <c r="E1425" s="429" t="str">
        <f>MID(D1425,8,10)</f>
        <v>440949</v>
      </c>
      <c r="F1425" s="433" t="s">
        <v>6250</v>
      </c>
      <c r="G1425" s="428" t="s">
        <v>7235</v>
      </c>
      <c r="H1425" s="223" t="s">
        <v>7234</v>
      </c>
      <c r="I1425" s="219" t="s">
        <v>2956</v>
      </c>
      <c r="J1425" s="222">
        <v>1</v>
      </c>
      <c r="K1425" s="212">
        <v>14000</v>
      </c>
      <c r="L1425" s="232">
        <f t="shared" si="114"/>
        <v>15400.000000000002</v>
      </c>
      <c r="M1425" s="262" t="s">
        <v>1671</v>
      </c>
      <c r="O1425" s="219"/>
      <c r="P1425" s="245"/>
      <c r="Q1425" s="244"/>
      <c r="R1425" s="289">
        <v>770</v>
      </c>
      <c r="S1425" s="242">
        <v>770</v>
      </c>
      <c r="T1425" s="219" t="s">
        <v>3380</v>
      </c>
      <c r="U1425" s="248">
        <f>VLOOKUP(T1425,'[1]段ボール 送料'!$H$16:$X$1013,16,FALSE)</f>
        <v>1360</v>
      </c>
      <c r="V1425" s="248">
        <f>VLOOKUP(T1425,'[1]段ボール 送料'!$H$16:$X$1013,13,FALSE)</f>
        <v>305</v>
      </c>
      <c r="W1425" s="248">
        <f>VLOOKUP(T1425,'[1]段ボール 送料'!$H$16:$X$1013,14,FALSE)</f>
        <v>305</v>
      </c>
      <c r="X1425" s="248">
        <f>VLOOKUP(T1425,'[1]段ボール 送料'!$H$16:$X$1013,15,FALSE)</f>
        <v>750</v>
      </c>
      <c r="Y1425" s="219"/>
      <c r="Z1425" s="287"/>
      <c r="AA1425" s="287"/>
      <c r="AB1425" s="287"/>
      <c r="AC1425" s="287"/>
      <c r="AD1425" s="211"/>
      <c r="AE1425" s="211"/>
      <c r="AF1425" s="211"/>
      <c r="AG1425" s="211"/>
      <c r="AH1425" s="211"/>
      <c r="AI1425" s="213" t="s">
        <v>2720</v>
      </c>
      <c r="AJ1425" s="392" t="s">
        <v>2543</v>
      </c>
      <c r="AK1425" s="228" t="s">
        <v>2542</v>
      </c>
      <c r="AL1425" s="211">
        <v>3262</v>
      </c>
      <c r="AM1425" s="211">
        <f>AN1425+AO1425</f>
        <v>1387</v>
      </c>
      <c r="AN1425" s="337">
        <f>VLOOKUP(T1425,'[1]段ボール 送料'!$H$16:$X$1013,6,FALSE)</f>
        <v>207</v>
      </c>
      <c r="AO1425" s="337">
        <f>VLOOKUP(T1425,'[1]段ボール 送料'!$H$16:$X$1013,17,FALSE)</f>
        <v>1180</v>
      </c>
      <c r="AP1425" s="229" t="s">
        <v>6243</v>
      </c>
      <c r="AQ1425" s="444">
        <v>1</v>
      </c>
      <c r="AR1425" s="207"/>
      <c r="AS1425" s="207"/>
      <c r="AT1425" s="207"/>
      <c r="AU1425" s="359">
        <f>S1425</f>
        <v>770</v>
      </c>
      <c r="AV1425" s="248">
        <f>VLOOKUP(T1425,'[1]段ボール 送料'!$H$16:$X$1013,11,FALSE)</f>
        <v>700</v>
      </c>
      <c r="AW1425" s="248"/>
      <c r="AX1425" s="207"/>
      <c r="AY1425" s="247">
        <f>SUBTOTAL(9,AV1425:AX1425)</f>
        <v>700</v>
      </c>
      <c r="AZ1425" s="247">
        <f t="shared" ref="AZ1425:BC1426" si="115">AR1425+AV1425</f>
        <v>700</v>
      </c>
      <c r="BA1425" s="247">
        <f t="shared" si="115"/>
        <v>0</v>
      </c>
      <c r="BB1425" s="247">
        <f t="shared" si="115"/>
        <v>0</v>
      </c>
      <c r="BC1425" s="359">
        <f t="shared" si="115"/>
        <v>1470</v>
      </c>
      <c r="BD1425" s="207"/>
      <c r="BE1425" s="207"/>
      <c r="BF1425" s="207"/>
      <c r="BG1425" s="228"/>
      <c r="BH1425" s="228"/>
      <c r="BI1425" s="228"/>
      <c r="BJ1425" s="246"/>
      <c r="BK1425" s="208" t="s">
        <v>2953</v>
      </c>
      <c r="BL1425" s="228"/>
      <c r="BM1425" s="228"/>
      <c r="BQ1425" s="205">
        <v>14000</v>
      </c>
      <c r="BR1425" s="204">
        <v>15400.000000000002</v>
      </c>
      <c r="BS1425" s="204">
        <v>45444</v>
      </c>
      <c r="CW1425" s="200" t="s">
        <v>1769</v>
      </c>
      <c r="DN1425" s="284"/>
      <c r="DO1425" s="283"/>
      <c r="DP1425" s="278"/>
      <c r="DQ1425" s="278"/>
      <c r="DR1425" s="281"/>
      <c r="DS1425" s="280"/>
      <c r="DT1425" s="280"/>
      <c r="DU1425" s="278"/>
    </row>
    <row r="1426" spans="1:126" ht="18.75">
      <c r="A1426" s="207" t="s">
        <v>6756</v>
      </c>
      <c r="B1426" s="227" t="s">
        <v>135</v>
      </c>
      <c r="C1426" s="226" t="s">
        <v>7233</v>
      </c>
      <c r="D1426" s="472" t="s">
        <v>136</v>
      </c>
      <c r="E1426" s="224" t="str">
        <f>MID(D1426,8,10)</f>
        <v>436911</v>
      </c>
      <c r="F1426" s="207" t="s">
        <v>101</v>
      </c>
      <c r="G1426" s="220" t="s">
        <v>137</v>
      </c>
      <c r="H1426" s="223" t="s">
        <v>7232</v>
      </c>
      <c r="I1426" s="306" t="s">
        <v>39</v>
      </c>
      <c r="J1426" s="225">
        <v>1</v>
      </c>
      <c r="K1426" s="277">
        <v>14000</v>
      </c>
      <c r="L1426" s="232">
        <f t="shared" si="114"/>
        <v>15400.000000000002</v>
      </c>
      <c r="M1426" s="262" t="s">
        <v>1671</v>
      </c>
      <c r="N1426" s="290"/>
      <c r="O1426" s="290"/>
      <c r="P1426" s="251">
        <v>45444</v>
      </c>
      <c r="Q1426" s="244">
        <v>13000</v>
      </c>
      <c r="R1426" s="537">
        <v>1200</v>
      </c>
      <c r="S1426" s="242">
        <v>1200</v>
      </c>
      <c r="T1426" s="219" t="s">
        <v>4683</v>
      </c>
      <c r="U1426" s="248">
        <f>VLOOKUP(T1426,'[1]段ボール 送料'!$H$16:$X$1013,16,FALSE)</f>
        <v>1130</v>
      </c>
      <c r="V1426" s="248">
        <f>VLOOKUP(T1426,'[1]段ボール 送料'!$H$16:$X$1013,13,FALSE)</f>
        <v>265</v>
      </c>
      <c r="W1426" s="248">
        <f>VLOOKUP(T1426,'[1]段ボール 送料'!$H$16:$X$1013,14,FALSE)</f>
        <v>265</v>
      </c>
      <c r="X1426" s="248">
        <f>VLOOKUP(T1426,'[1]段ボール 送料'!$H$16:$X$1013,15,FALSE)</f>
        <v>600</v>
      </c>
      <c r="Y1426" s="219"/>
      <c r="Z1426" s="248"/>
      <c r="AA1426" s="248"/>
      <c r="AB1426" s="248"/>
      <c r="AC1426" s="248"/>
      <c r="AD1426" s="372"/>
      <c r="AE1426" s="372"/>
      <c r="AF1426" s="372"/>
      <c r="AG1426" s="372"/>
      <c r="AH1426" s="372"/>
      <c r="AI1426" s="228" t="s">
        <v>2720</v>
      </c>
      <c r="AJ1426" s="286" t="s">
        <v>2543</v>
      </c>
      <c r="AK1426" s="228" t="s">
        <v>2542</v>
      </c>
      <c r="AL1426" s="372"/>
      <c r="AM1426" s="372"/>
      <c r="AN1426" s="372"/>
      <c r="AO1426" s="372"/>
      <c r="AP1426" s="229"/>
      <c r="AQ1426" s="444">
        <v>1</v>
      </c>
      <c r="AR1426" s="207"/>
      <c r="AS1426" s="207"/>
      <c r="AT1426" s="207"/>
      <c r="AU1426" s="359">
        <f>S1426</f>
        <v>1200</v>
      </c>
      <c r="AV1426" s="248">
        <f>VLOOKUP(T1426,'[1]段ボール 送料'!$H$16:$X$1013,11,FALSE)</f>
        <v>490</v>
      </c>
      <c r="AW1426" s="248"/>
      <c r="AX1426" s="207"/>
      <c r="AY1426" s="247">
        <f>SUBTOTAL(9,AV1426:AX1426)</f>
        <v>490</v>
      </c>
      <c r="AZ1426" s="247">
        <f t="shared" si="115"/>
        <v>490</v>
      </c>
      <c r="BA1426" s="247">
        <f t="shared" si="115"/>
        <v>0</v>
      </c>
      <c r="BB1426" s="247">
        <f t="shared" si="115"/>
        <v>0</v>
      </c>
      <c r="BC1426" s="359">
        <f t="shared" si="115"/>
        <v>1690</v>
      </c>
      <c r="BD1426" s="207"/>
      <c r="BE1426" s="207"/>
      <c r="BF1426" s="207"/>
      <c r="BG1426" s="228"/>
      <c r="BH1426" s="228"/>
      <c r="BI1426" s="228"/>
      <c r="BJ1426" s="246"/>
      <c r="BK1426" s="255" t="s">
        <v>4431</v>
      </c>
      <c r="BL1426" s="228" t="s">
        <v>1703</v>
      </c>
      <c r="BM1426" s="228" t="s">
        <v>1703</v>
      </c>
      <c r="BQ1426" s="205" t="s">
        <v>1701</v>
      </c>
      <c r="BY1426" s="254"/>
      <c r="DN1426" s="284">
        <v>14000</v>
      </c>
      <c r="DO1426" s="283">
        <f>DN1426*110%</f>
        <v>15400.000000000002</v>
      </c>
      <c r="DP1426" s="349">
        <v>45444</v>
      </c>
      <c r="DQ1426" s="282"/>
      <c r="DR1426" s="281"/>
      <c r="DS1426" s="280"/>
      <c r="DT1426" s="279"/>
      <c r="DU1426" s="348"/>
      <c r="DV1426" s="194"/>
    </row>
    <row r="1427" spans="1:126" ht="18.75">
      <c r="A1427" s="322"/>
      <c r="B1427" s="226" t="s">
        <v>7231</v>
      </c>
      <c r="C1427" s="226" t="s">
        <v>7230</v>
      </c>
      <c r="D1427" s="225" t="s">
        <v>7229</v>
      </c>
      <c r="E1427" s="224" t="str">
        <f t="shared" ref="E1427:E1432" si="116">MID(D1427,9,10)</f>
        <v>744488</v>
      </c>
      <c r="F1427" s="322" t="s">
        <v>4863</v>
      </c>
      <c r="G1427" s="220" t="s">
        <v>7228</v>
      </c>
      <c r="H1427" s="223" t="s">
        <v>7030</v>
      </c>
      <c r="I1427" s="383"/>
      <c r="J1427" s="225">
        <v>1</v>
      </c>
      <c r="K1427" s="329">
        <v>4500</v>
      </c>
      <c r="L1427" s="232">
        <f t="shared" si="114"/>
        <v>4950</v>
      </c>
      <c r="M1427" s="351" t="s">
        <v>1434</v>
      </c>
      <c r="N1427" s="229"/>
      <c r="O1427" s="229"/>
      <c r="P1427" s="245"/>
      <c r="Q1427" s="312"/>
      <c r="R1427" s="382"/>
      <c r="S1427" s="242"/>
      <c r="T1427" s="219"/>
      <c r="U1427" s="303"/>
      <c r="V1427" s="303"/>
      <c r="W1427" s="303"/>
      <c r="X1427" s="303"/>
      <c r="Y1427" s="219"/>
      <c r="Z1427" s="303"/>
      <c r="AA1427" s="303"/>
      <c r="AB1427" s="303"/>
      <c r="AC1427" s="303"/>
      <c r="AD1427" s="325"/>
      <c r="AE1427" s="325"/>
      <c r="AF1427" s="325"/>
      <c r="AG1427" s="325"/>
      <c r="AH1427" s="325"/>
      <c r="AJ1427" s="286"/>
      <c r="AK1427" s="213"/>
      <c r="AL1427" s="325"/>
      <c r="AM1427" s="325"/>
      <c r="AN1427" s="325"/>
      <c r="AO1427" s="325"/>
      <c r="AP1427" s="229"/>
      <c r="AQ1427" s="589"/>
      <c r="AR1427" s="207"/>
      <c r="AS1427" s="207"/>
      <c r="AT1427" s="207"/>
      <c r="AU1427" s="207"/>
      <c r="AV1427" s="207"/>
      <c r="AW1427" s="207"/>
      <c r="AX1427" s="207"/>
      <c r="AY1427" s="207"/>
      <c r="AZ1427" s="207"/>
      <c r="BA1427" s="207"/>
      <c r="BB1427" s="207"/>
      <c r="BC1427" s="207"/>
      <c r="BD1427" s="207"/>
      <c r="BE1427" s="207"/>
      <c r="BF1427" s="207"/>
      <c r="BG1427" s="300"/>
      <c r="BH1427" s="300"/>
      <c r="BI1427" s="299"/>
      <c r="BJ1427" s="246"/>
      <c r="BK1427" s="255" t="s">
        <v>5852</v>
      </c>
      <c r="BL1427" s="213"/>
      <c r="BM1427" s="213"/>
      <c r="BN1427" s="322"/>
      <c r="BO1427" s="321"/>
      <c r="BY1427" s="254"/>
      <c r="DN1427" s="284"/>
      <c r="DO1427" s="283"/>
      <c r="DP1427" s="278"/>
      <c r="DQ1427" s="282"/>
      <c r="DR1427" s="281"/>
      <c r="DS1427" s="280"/>
      <c r="DT1427" s="279"/>
      <c r="DU1427" s="278"/>
      <c r="DV1427" s="194"/>
    </row>
    <row r="1428" spans="1:126" ht="18.75">
      <c r="A1428" s="322"/>
      <c r="B1428" s="226" t="s">
        <v>7227</v>
      </c>
      <c r="C1428" s="226" t="s">
        <v>7226</v>
      </c>
      <c r="D1428" s="225" t="s">
        <v>7225</v>
      </c>
      <c r="E1428" s="224" t="str">
        <f t="shared" si="116"/>
        <v>744495</v>
      </c>
      <c r="F1428" s="322" t="s">
        <v>4863</v>
      </c>
      <c r="G1428" s="220" t="s">
        <v>7224</v>
      </c>
      <c r="H1428" s="223" t="s">
        <v>7223</v>
      </c>
      <c r="I1428" s="383"/>
      <c r="J1428" s="225">
        <v>1</v>
      </c>
      <c r="K1428" s="329">
        <v>4500</v>
      </c>
      <c r="L1428" s="232">
        <f t="shared" si="114"/>
        <v>4950</v>
      </c>
      <c r="M1428" s="351" t="s">
        <v>1434</v>
      </c>
      <c r="N1428" s="229"/>
      <c r="O1428" s="229"/>
      <c r="Q1428" s="312"/>
      <c r="R1428" s="382"/>
      <c r="S1428" s="242"/>
      <c r="T1428" s="219"/>
      <c r="U1428" s="303"/>
      <c r="V1428" s="303"/>
      <c r="W1428" s="303"/>
      <c r="X1428" s="303"/>
      <c r="Y1428" s="219"/>
      <c r="Z1428" s="303"/>
      <c r="AA1428" s="303"/>
      <c r="AB1428" s="303"/>
      <c r="AC1428" s="303"/>
      <c r="AD1428" s="325"/>
      <c r="AE1428" s="325"/>
      <c r="AF1428" s="325"/>
      <c r="AG1428" s="325"/>
      <c r="AH1428" s="325"/>
      <c r="AJ1428" s="286"/>
      <c r="AK1428" s="213"/>
      <c r="AL1428" s="325"/>
      <c r="AM1428" s="325"/>
      <c r="AN1428" s="325"/>
      <c r="AO1428" s="325"/>
      <c r="AP1428" s="229"/>
      <c r="AQ1428" s="589"/>
      <c r="AR1428" s="207"/>
      <c r="AS1428" s="207"/>
      <c r="AT1428" s="207"/>
      <c r="AU1428" s="207"/>
      <c r="AV1428" s="207"/>
      <c r="AW1428" s="207"/>
      <c r="AX1428" s="207"/>
      <c r="AY1428" s="207"/>
      <c r="AZ1428" s="207"/>
      <c r="BA1428" s="207"/>
      <c r="BB1428" s="207"/>
      <c r="BC1428" s="207"/>
      <c r="BD1428" s="207"/>
      <c r="BE1428" s="207"/>
      <c r="BF1428" s="207"/>
      <c r="BG1428" s="300"/>
      <c r="BH1428" s="300"/>
      <c r="BI1428" s="299"/>
      <c r="BJ1428" s="246"/>
      <c r="BK1428" s="255" t="s">
        <v>5852</v>
      </c>
      <c r="BL1428" s="213"/>
      <c r="BM1428" s="213"/>
      <c r="BN1428" s="322"/>
      <c r="BO1428" s="321"/>
      <c r="BY1428" s="254"/>
      <c r="DN1428" s="284"/>
      <c r="DO1428" s="283"/>
      <c r="DP1428" s="278"/>
      <c r="DQ1428" s="282"/>
      <c r="DR1428" s="281"/>
      <c r="DS1428" s="280"/>
      <c r="DT1428" s="279"/>
      <c r="DU1428" s="278"/>
      <c r="DV1428" s="194"/>
    </row>
    <row r="1429" spans="1:126" ht="18.75">
      <c r="A1429" s="322"/>
      <c r="B1429" s="226" t="s">
        <v>7222</v>
      </c>
      <c r="C1429" s="226" t="s">
        <v>7221</v>
      </c>
      <c r="D1429" s="225" t="s">
        <v>7220</v>
      </c>
      <c r="E1429" s="224" t="str">
        <f t="shared" si="116"/>
        <v>744501</v>
      </c>
      <c r="F1429" s="322" t="s">
        <v>4863</v>
      </c>
      <c r="G1429" s="220" t="s">
        <v>7219</v>
      </c>
      <c r="H1429" s="223" t="s">
        <v>7218</v>
      </c>
      <c r="I1429" s="383"/>
      <c r="J1429" s="225">
        <v>1</v>
      </c>
      <c r="K1429" s="329">
        <v>4500</v>
      </c>
      <c r="L1429" s="232">
        <f t="shared" si="114"/>
        <v>4950</v>
      </c>
      <c r="M1429" s="351" t="s">
        <v>1434</v>
      </c>
      <c r="N1429" s="229"/>
      <c r="O1429" s="229"/>
      <c r="P1429" s="245"/>
      <c r="Q1429" s="312"/>
      <c r="R1429" s="382"/>
      <c r="S1429" s="242"/>
      <c r="T1429" s="219"/>
      <c r="U1429" s="303"/>
      <c r="V1429" s="303"/>
      <c r="W1429" s="303"/>
      <c r="X1429" s="303"/>
      <c r="Y1429" s="219"/>
      <c r="Z1429" s="303"/>
      <c r="AA1429" s="303"/>
      <c r="AB1429" s="303"/>
      <c r="AC1429" s="303"/>
      <c r="AD1429" s="325"/>
      <c r="AE1429" s="325"/>
      <c r="AF1429" s="325"/>
      <c r="AG1429" s="325"/>
      <c r="AH1429" s="325"/>
      <c r="AJ1429" s="286"/>
      <c r="AK1429" s="213"/>
      <c r="AL1429" s="325"/>
      <c r="AM1429" s="325"/>
      <c r="AN1429" s="325"/>
      <c r="AO1429" s="325"/>
      <c r="AP1429" s="229"/>
      <c r="AQ1429" s="589"/>
      <c r="AR1429" s="207"/>
      <c r="AS1429" s="207"/>
      <c r="AT1429" s="207"/>
      <c r="AU1429" s="207"/>
      <c r="AV1429" s="207"/>
      <c r="AW1429" s="207"/>
      <c r="AX1429" s="207"/>
      <c r="AY1429" s="207"/>
      <c r="AZ1429" s="207"/>
      <c r="BA1429" s="207"/>
      <c r="BB1429" s="207"/>
      <c r="BC1429" s="207"/>
      <c r="BD1429" s="207"/>
      <c r="BE1429" s="207"/>
      <c r="BF1429" s="207"/>
      <c r="BG1429" s="300"/>
      <c r="BH1429" s="300"/>
      <c r="BI1429" s="299"/>
      <c r="BJ1429" s="246"/>
      <c r="BK1429" s="255" t="s">
        <v>5852</v>
      </c>
      <c r="BL1429" s="213"/>
      <c r="BM1429" s="213"/>
      <c r="BN1429" s="322"/>
      <c r="BO1429" s="321"/>
      <c r="BY1429" s="254"/>
      <c r="DN1429" s="284"/>
      <c r="DO1429" s="283"/>
      <c r="DP1429" s="278"/>
      <c r="DQ1429" s="282"/>
      <c r="DR1429" s="281"/>
      <c r="DS1429" s="280"/>
      <c r="DT1429" s="279"/>
      <c r="DU1429" s="278"/>
      <c r="DV1429" s="194"/>
    </row>
    <row r="1430" spans="1:126" ht="18.75">
      <c r="A1430" s="322"/>
      <c r="B1430" s="226" t="s">
        <v>7217</v>
      </c>
      <c r="C1430" s="226" t="s">
        <v>7216</v>
      </c>
      <c r="D1430" s="225" t="s">
        <v>7215</v>
      </c>
      <c r="E1430" s="224" t="str">
        <f t="shared" si="116"/>
        <v>744518</v>
      </c>
      <c r="F1430" s="322" t="s">
        <v>4863</v>
      </c>
      <c r="G1430" s="220" t="s">
        <v>7214</v>
      </c>
      <c r="H1430" s="223" t="s">
        <v>7213</v>
      </c>
      <c r="I1430" s="601"/>
      <c r="J1430" s="225">
        <v>1</v>
      </c>
      <c r="K1430" s="329">
        <v>4000</v>
      </c>
      <c r="L1430" s="232">
        <f t="shared" si="114"/>
        <v>4400</v>
      </c>
      <c r="M1430" s="351" t="s">
        <v>1434</v>
      </c>
      <c r="N1430" s="229"/>
      <c r="O1430" s="229"/>
      <c r="P1430" s="245"/>
      <c r="Q1430" s="312"/>
      <c r="R1430" s="382"/>
      <c r="S1430" s="242"/>
      <c r="T1430" s="219"/>
      <c r="U1430" s="303"/>
      <c r="V1430" s="303"/>
      <c r="W1430" s="303"/>
      <c r="X1430" s="303"/>
      <c r="Y1430" s="219"/>
      <c r="Z1430" s="303"/>
      <c r="AA1430" s="303"/>
      <c r="AB1430" s="303"/>
      <c r="AC1430" s="303"/>
      <c r="AD1430" s="325"/>
      <c r="AE1430" s="325"/>
      <c r="AF1430" s="325"/>
      <c r="AG1430" s="325"/>
      <c r="AH1430" s="325"/>
      <c r="AJ1430" s="286"/>
      <c r="AK1430" s="213"/>
      <c r="AL1430" s="325"/>
      <c r="AM1430" s="325"/>
      <c r="AN1430" s="325"/>
      <c r="AO1430" s="325"/>
      <c r="AP1430" s="229"/>
      <c r="AQ1430" s="589"/>
      <c r="AR1430" s="207"/>
      <c r="AS1430" s="207"/>
      <c r="AT1430" s="207"/>
      <c r="AU1430" s="207"/>
      <c r="AV1430" s="207"/>
      <c r="AW1430" s="207"/>
      <c r="AX1430" s="207"/>
      <c r="AY1430" s="207"/>
      <c r="AZ1430" s="207"/>
      <c r="BA1430" s="207"/>
      <c r="BB1430" s="207"/>
      <c r="BC1430" s="207"/>
      <c r="BD1430" s="207"/>
      <c r="BE1430" s="207"/>
      <c r="BF1430" s="207"/>
      <c r="BG1430" s="300"/>
      <c r="BH1430" s="300"/>
      <c r="BI1430" s="299"/>
      <c r="BJ1430" s="246"/>
      <c r="BK1430" s="255"/>
      <c r="BL1430" s="213"/>
      <c r="BM1430" s="213"/>
      <c r="BN1430" s="322"/>
      <c r="BO1430" s="321"/>
      <c r="BY1430" s="254"/>
      <c r="DN1430" s="284"/>
      <c r="DO1430" s="283"/>
      <c r="DP1430" s="278"/>
      <c r="DQ1430" s="282"/>
      <c r="DR1430" s="281"/>
      <c r="DS1430" s="280"/>
      <c r="DT1430" s="279"/>
      <c r="DU1430" s="278"/>
      <c r="DV1430" s="194"/>
    </row>
    <row r="1431" spans="1:126" ht="18.75">
      <c r="A1431" s="322"/>
      <c r="B1431" s="226" t="s">
        <v>7212</v>
      </c>
      <c r="C1431" s="226" t="s">
        <v>7211</v>
      </c>
      <c r="D1431" s="225" t="s">
        <v>7210</v>
      </c>
      <c r="E1431" s="224" t="str">
        <f t="shared" si="116"/>
        <v>744525</v>
      </c>
      <c r="F1431" s="322" t="s">
        <v>4863</v>
      </c>
      <c r="G1431" s="220" t="s">
        <v>7209</v>
      </c>
      <c r="H1431" s="223" t="s">
        <v>7208</v>
      </c>
      <c r="I1431" s="223"/>
      <c r="J1431" s="225">
        <v>1</v>
      </c>
      <c r="K1431" s="329">
        <v>3500</v>
      </c>
      <c r="L1431" s="232">
        <f t="shared" si="114"/>
        <v>3850.0000000000005</v>
      </c>
      <c r="M1431" s="351" t="s">
        <v>1434</v>
      </c>
      <c r="N1431" s="229"/>
      <c r="O1431" s="229"/>
      <c r="P1431" s="245"/>
      <c r="Q1431" s="312"/>
      <c r="R1431" s="382"/>
      <c r="S1431" s="242"/>
      <c r="T1431" s="219"/>
      <c r="U1431" s="303"/>
      <c r="V1431" s="303"/>
      <c r="W1431" s="303"/>
      <c r="X1431" s="303"/>
      <c r="Y1431" s="219"/>
      <c r="Z1431" s="303"/>
      <c r="AA1431" s="303"/>
      <c r="AB1431" s="303"/>
      <c r="AC1431" s="303"/>
      <c r="AD1431" s="325"/>
      <c r="AE1431" s="325"/>
      <c r="AF1431" s="325"/>
      <c r="AG1431" s="325"/>
      <c r="AH1431" s="325"/>
      <c r="AJ1431" s="286"/>
      <c r="AK1431" s="213"/>
      <c r="AL1431" s="325"/>
      <c r="AM1431" s="325"/>
      <c r="AN1431" s="325"/>
      <c r="AO1431" s="325"/>
      <c r="AP1431" s="229"/>
      <c r="AQ1431" s="589"/>
      <c r="AR1431" s="207"/>
      <c r="AS1431" s="207"/>
      <c r="AT1431" s="207"/>
      <c r="AU1431" s="207"/>
      <c r="AV1431" s="207"/>
      <c r="AW1431" s="207"/>
      <c r="AX1431" s="207"/>
      <c r="AY1431" s="207"/>
      <c r="AZ1431" s="207"/>
      <c r="BA1431" s="207"/>
      <c r="BB1431" s="207"/>
      <c r="BC1431" s="207"/>
      <c r="BD1431" s="207"/>
      <c r="BE1431" s="207"/>
      <c r="BF1431" s="207"/>
      <c r="BG1431" s="300"/>
      <c r="BH1431" s="300"/>
      <c r="BI1431" s="299"/>
      <c r="BJ1431" s="246"/>
      <c r="BK1431" s="255"/>
      <c r="BL1431" s="213"/>
      <c r="BM1431" s="213"/>
      <c r="BN1431" s="322"/>
      <c r="BO1431" s="321"/>
      <c r="BY1431" s="254"/>
      <c r="DN1431" s="284"/>
      <c r="DO1431" s="283"/>
      <c r="DP1431" s="278"/>
      <c r="DQ1431" s="282"/>
      <c r="DR1431" s="281"/>
      <c r="DS1431" s="280"/>
      <c r="DT1431" s="279"/>
      <c r="DU1431" s="278"/>
      <c r="DV1431" s="194"/>
    </row>
    <row r="1432" spans="1:126" ht="18.75">
      <c r="A1432" s="322"/>
      <c r="B1432" s="226" t="s">
        <v>7207</v>
      </c>
      <c r="C1432" s="226" t="s">
        <v>7206</v>
      </c>
      <c r="D1432" s="225" t="s">
        <v>7205</v>
      </c>
      <c r="E1432" s="224" t="str">
        <f t="shared" si="116"/>
        <v>744532</v>
      </c>
      <c r="F1432" s="322" t="s">
        <v>4863</v>
      </c>
      <c r="G1432" s="220" t="s">
        <v>7204</v>
      </c>
      <c r="H1432" s="223" t="s">
        <v>7203</v>
      </c>
      <c r="I1432" s="383"/>
      <c r="J1432" s="225">
        <v>1</v>
      </c>
      <c r="K1432" s="329">
        <v>4500</v>
      </c>
      <c r="L1432" s="232">
        <f t="shared" si="114"/>
        <v>4950</v>
      </c>
      <c r="M1432" s="351" t="s">
        <v>1434</v>
      </c>
      <c r="N1432" s="229"/>
      <c r="O1432" s="229"/>
      <c r="Q1432" s="312"/>
      <c r="R1432" s="382"/>
      <c r="S1432" s="242"/>
      <c r="T1432" s="219"/>
      <c r="U1432" s="303"/>
      <c r="V1432" s="303"/>
      <c r="W1432" s="303"/>
      <c r="X1432" s="303"/>
      <c r="Y1432" s="219"/>
      <c r="Z1432" s="303"/>
      <c r="AA1432" s="303"/>
      <c r="AB1432" s="303"/>
      <c r="AC1432" s="303"/>
      <c r="AD1432" s="325"/>
      <c r="AE1432" s="325"/>
      <c r="AF1432" s="325"/>
      <c r="AG1432" s="325"/>
      <c r="AH1432" s="325"/>
      <c r="AJ1432" s="286"/>
      <c r="AK1432" s="213"/>
      <c r="AL1432" s="325"/>
      <c r="AM1432" s="325"/>
      <c r="AN1432" s="325"/>
      <c r="AO1432" s="325"/>
      <c r="AP1432" s="229"/>
      <c r="AQ1432" s="589"/>
      <c r="AR1432" s="207"/>
      <c r="AS1432" s="207"/>
      <c r="AT1432" s="207"/>
      <c r="AU1432" s="207"/>
      <c r="AV1432" s="207"/>
      <c r="AW1432" s="207"/>
      <c r="AX1432" s="207"/>
      <c r="AY1432" s="207"/>
      <c r="AZ1432" s="207"/>
      <c r="BA1432" s="207"/>
      <c r="BB1432" s="207"/>
      <c r="BC1432" s="207"/>
      <c r="BD1432" s="207"/>
      <c r="BE1432" s="207"/>
      <c r="BF1432" s="207"/>
      <c r="BG1432" s="300"/>
      <c r="BH1432" s="300"/>
      <c r="BI1432" s="299"/>
      <c r="BJ1432" s="246"/>
      <c r="BK1432" s="255" t="s">
        <v>5852</v>
      </c>
      <c r="BL1432" s="213"/>
      <c r="BM1432" s="213"/>
      <c r="BN1432" s="322"/>
      <c r="BO1432" s="321"/>
      <c r="BY1432" s="254"/>
      <c r="DN1432" s="284"/>
      <c r="DO1432" s="283"/>
      <c r="DP1432" s="278"/>
      <c r="DQ1432" s="282"/>
      <c r="DR1432" s="281"/>
      <c r="DS1432" s="280"/>
      <c r="DT1432" s="279"/>
      <c r="DU1432" s="278"/>
      <c r="DV1432" s="194"/>
    </row>
    <row r="1433" spans="1:126" ht="18.75">
      <c r="A1433" s="298" t="s">
        <v>4117</v>
      </c>
      <c r="B1433" s="226" t="s">
        <v>139</v>
      </c>
      <c r="C1433" s="226" t="s">
        <v>7202</v>
      </c>
      <c r="D1433" s="264" t="s">
        <v>140</v>
      </c>
      <c r="E1433" s="224" t="str">
        <f>MID(D1433,8,10)</f>
        <v>744877</v>
      </c>
      <c r="F1433" s="389" t="s">
        <v>138</v>
      </c>
      <c r="G1433" s="220" t="s">
        <v>141</v>
      </c>
      <c r="H1433" s="223" t="s">
        <v>7201</v>
      </c>
      <c r="I1433" s="306"/>
      <c r="J1433" s="225">
        <v>1</v>
      </c>
      <c r="K1433" s="277">
        <v>5400</v>
      </c>
      <c r="L1433" s="232">
        <f t="shared" si="114"/>
        <v>5940.0000000000009</v>
      </c>
      <c r="M1433" s="262" t="s">
        <v>1671</v>
      </c>
      <c r="N1433" s="290"/>
      <c r="O1433" s="290"/>
      <c r="P1433" s="251">
        <v>45444</v>
      </c>
      <c r="Q1433" s="244">
        <v>5000</v>
      </c>
      <c r="R1433" s="289">
        <v>310</v>
      </c>
      <c r="S1433" s="242">
        <v>310</v>
      </c>
      <c r="T1433" s="219"/>
      <c r="U1433" s="248" t="e">
        <f>VLOOKUP(T1433,'[1]段ボール 送料'!$H$16:$X$1013,16,FALSE)</f>
        <v>#N/A</v>
      </c>
      <c r="V1433" s="248" t="e">
        <f>VLOOKUP(T1433,'[1]段ボール 送料'!$H$16:$X$1013,13,FALSE)</f>
        <v>#N/A</v>
      </c>
      <c r="W1433" s="248" t="e">
        <f>VLOOKUP(T1433,'[1]段ボール 送料'!$H$16:$X$1013,14,FALSE)</f>
        <v>#N/A</v>
      </c>
      <c r="X1433" s="248" t="e">
        <f>VLOOKUP(T1433,'[1]段ボール 送料'!$H$16:$X$1013,15,FALSE)</f>
        <v>#N/A</v>
      </c>
      <c r="Y1433" s="219"/>
      <c r="Z1433" s="248"/>
      <c r="AA1433" s="248"/>
      <c r="AB1433" s="248"/>
      <c r="AC1433" s="248"/>
      <c r="AD1433" s="372"/>
      <c r="AE1433" s="372"/>
      <c r="AF1433" s="372"/>
      <c r="AG1433" s="372"/>
      <c r="AH1433" s="372"/>
      <c r="AI1433" s="228" t="s">
        <v>2723</v>
      </c>
      <c r="AJ1433" s="286" t="s">
        <v>2543</v>
      </c>
      <c r="AK1433" s="228" t="s">
        <v>2542</v>
      </c>
      <c r="AL1433" s="372"/>
      <c r="AM1433" s="372"/>
      <c r="AN1433" s="372"/>
      <c r="AO1433" s="372"/>
      <c r="AP1433" s="229"/>
      <c r="AQ1433" s="444">
        <v>1</v>
      </c>
      <c r="AR1433" s="207"/>
      <c r="AS1433" s="207"/>
      <c r="AT1433" s="207"/>
      <c r="AU1433" s="359">
        <f>S1433</f>
        <v>310</v>
      </c>
      <c r="AV1433" s="248" t="e">
        <f>VLOOKUP(T1433,'[1]段ボール 送料'!$H$16:$X$1013,11,FALSE)</f>
        <v>#N/A</v>
      </c>
      <c r="AW1433" s="248"/>
      <c r="AX1433" s="207"/>
      <c r="AY1433" s="247" t="e">
        <f>SUBTOTAL(9,AV1433:AX1433)</f>
        <v>#N/A</v>
      </c>
      <c r="AZ1433" s="247" t="e">
        <f t="shared" ref="AZ1433:BC1435" si="117">AR1433+AV1433</f>
        <v>#N/A</v>
      </c>
      <c r="BA1433" s="247">
        <f t="shared" si="117"/>
        <v>0</v>
      </c>
      <c r="BB1433" s="247">
        <f t="shared" si="117"/>
        <v>0</v>
      </c>
      <c r="BC1433" s="359" t="e">
        <f t="shared" si="117"/>
        <v>#N/A</v>
      </c>
      <c r="BD1433" s="207"/>
      <c r="BE1433" s="207"/>
      <c r="BF1433" s="207"/>
      <c r="BG1433" s="228"/>
      <c r="BH1433" s="228"/>
      <c r="BI1433" s="228"/>
      <c r="BJ1433" s="246"/>
      <c r="BK1433" s="255"/>
      <c r="BL1433" s="228" t="s">
        <v>1703</v>
      </c>
      <c r="BM1433" s="228" t="s">
        <v>1703</v>
      </c>
      <c r="BN1433" s="298"/>
      <c r="BO1433" s="297"/>
      <c r="BY1433" s="254"/>
      <c r="DN1433" s="284">
        <v>5400</v>
      </c>
      <c r="DO1433" s="283">
        <f>DN1433*110%</f>
        <v>5940.0000000000009</v>
      </c>
      <c r="DP1433" s="349">
        <v>45444</v>
      </c>
      <c r="DQ1433" s="282"/>
      <c r="DR1433" s="281"/>
      <c r="DS1433" s="280"/>
      <c r="DT1433" s="279"/>
      <c r="DU1433" s="348"/>
      <c r="DV1433" s="194"/>
    </row>
    <row r="1434" spans="1:126" ht="18.75">
      <c r="A1434" s="298" t="s">
        <v>4117</v>
      </c>
      <c r="B1434" s="226" t="s">
        <v>142</v>
      </c>
      <c r="C1434" s="226" t="s">
        <v>7200</v>
      </c>
      <c r="D1434" s="264" t="s">
        <v>143</v>
      </c>
      <c r="E1434" s="224" t="str">
        <f>MID(D1434,8,10)</f>
        <v>744570</v>
      </c>
      <c r="F1434" s="389" t="s">
        <v>138</v>
      </c>
      <c r="G1434" s="387" t="s">
        <v>144</v>
      </c>
      <c r="H1434" s="223" t="s">
        <v>7198</v>
      </c>
      <c r="I1434" s="306"/>
      <c r="J1434" s="225">
        <v>1</v>
      </c>
      <c r="K1434" s="277">
        <v>5400</v>
      </c>
      <c r="L1434" s="232">
        <f t="shared" si="114"/>
        <v>5940.0000000000009</v>
      </c>
      <c r="M1434" s="288" t="s">
        <v>1671</v>
      </c>
      <c r="N1434" s="290"/>
      <c r="O1434" s="290"/>
      <c r="P1434" s="459">
        <v>45444</v>
      </c>
      <c r="Q1434" s="346">
        <v>5000</v>
      </c>
      <c r="R1434" s="289">
        <v>330</v>
      </c>
      <c r="S1434" s="242">
        <v>330</v>
      </c>
      <c r="T1434" s="219"/>
      <c r="U1434" s="248" t="e">
        <f>VLOOKUP(T1434,'[1]段ボール 送料'!$H$16:$X$1013,16,FALSE)</f>
        <v>#N/A</v>
      </c>
      <c r="V1434" s="248" t="e">
        <f>VLOOKUP(T1434,'[1]段ボール 送料'!$H$16:$X$1013,13,FALSE)</f>
        <v>#N/A</v>
      </c>
      <c r="W1434" s="248" t="e">
        <f>VLOOKUP(T1434,'[1]段ボール 送料'!$H$16:$X$1013,14,FALSE)</f>
        <v>#N/A</v>
      </c>
      <c r="X1434" s="248" t="e">
        <f>VLOOKUP(T1434,'[1]段ボール 送料'!$H$16:$X$1013,15,FALSE)</f>
        <v>#N/A</v>
      </c>
      <c r="Y1434" s="219"/>
      <c r="Z1434" s="248"/>
      <c r="AA1434" s="248"/>
      <c r="AB1434" s="248"/>
      <c r="AC1434" s="248"/>
      <c r="AD1434" s="372"/>
      <c r="AE1434" s="372"/>
      <c r="AF1434" s="372"/>
      <c r="AG1434" s="372"/>
      <c r="AH1434" s="372"/>
      <c r="AI1434" s="228" t="s">
        <v>2723</v>
      </c>
      <c r="AJ1434" s="286" t="s">
        <v>2543</v>
      </c>
      <c r="AK1434" s="228" t="s">
        <v>2542</v>
      </c>
      <c r="AL1434" s="372"/>
      <c r="AM1434" s="372"/>
      <c r="AN1434" s="372"/>
      <c r="AO1434" s="372"/>
      <c r="AP1434" s="229"/>
      <c r="AQ1434" s="444">
        <v>1</v>
      </c>
      <c r="AR1434" s="207"/>
      <c r="AS1434" s="207"/>
      <c r="AT1434" s="207"/>
      <c r="AU1434" s="359">
        <f>S1434</f>
        <v>330</v>
      </c>
      <c r="AV1434" s="248" t="e">
        <f>VLOOKUP(T1434,'[1]段ボール 送料'!$H$16:$X$1013,11,FALSE)</f>
        <v>#N/A</v>
      </c>
      <c r="AW1434" s="248"/>
      <c r="AX1434" s="207"/>
      <c r="AY1434" s="247" t="e">
        <f>SUBTOTAL(9,AV1434:AX1434)</f>
        <v>#N/A</v>
      </c>
      <c r="AZ1434" s="247" t="e">
        <f t="shared" si="117"/>
        <v>#N/A</v>
      </c>
      <c r="BA1434" s="247">
        <f t="shared" si="117"/>
        <v>0</v>
      </c>
      <c r="BB1434" s="247">
        <f t="shared" si="117"/>
        <v>0</v>
      </c>
      <c r="BC1434" s="359" t="e">
        <f t="shared" si="117"/>
        <v>#N/A</v>
      </c>
      <c r="BD1434" s="207"/>
      <c r="BE1434" s="207"/>
      <c r="BF1434" s="207"/>
      <c r="BG1434" s="228"/>
      <c r="BH1434" s="228"/>
      <c r="BI1434" s="228"/>
      <c r="BJ1434" s="246"/>
      <c r="BK1434" s="255"/>
      <c r="BL1434" s="228" t="s">
        <v>1703</v>
      </c>
      <c r="BM1434" s="228" t="s">
        <v>1703</v>
      </c>
      <c r="BN1434" s="298"/>
      <c r="BO1434" s="297"/>
      <c r="BY1434" s="254"/>
      <c r="DN1434" s="284">
        <v>5400</v>
      </c>
      <c r="DO1434" s="283">
        <f>DN1434*110%</f>
        <v>5940.0000000000009</v>
      </c>
      <c r="DP1434" s="349">
        <v>45444</v>
      </c>
      <c r="DQ1434" s="282"/>
      <c r="DR1434" s="281"/>
      <c r="DS1434" s="280"/>
      <c r="DT1434" s="279"/>
      <c r="DU1434" s="348"/>
      <c r="DV1434" s="194"/>
    </row>
    <row r="1435" spans="1:126" ht="18.75">
      <c r="A1435" s="298" t="s">
        <v>4117</v>
      </c>
      <c r="B1435" s="226" t="s">
        <v>145</v>
      </c>
      <c r="C1435" s="226" t="s">
        <v>7199</v>
      </c>
      <c r="D1435" s="264" t="s">
        <v>146</v>
      </c>
      <c r="E1435" s="224" t="str">
        <f>MID(D1435,8,10)</f>
        <v>744587</v>
      </c>
      <c r="F1435" s="389" t="s">
        <v>138</v>
      </c>
      <c r="G1435" s="387" t="s">
        <v>147</v>
      </c>
      <c r="H1435" s="223" t="s">
        <v>7198</v>
      </c>
      <c r="I1435" s="306"/>
      <c r="J1435" s="225">
        <v>1</v>
      </c>
      <c r="K1435" s="277">
        <v>5400</v>
      </c>
      <c r="L1435" s="232">
        <f t="shared" si="114"/>
        <v>5940.0000000000009</v>
      </c>
      <c r="M1435" s="351" t="s">
        <v>900</v>
      </c>
      <c r="N1435" s="290"/>
      <c r="O1435" s="290"/>
      <c r="P1435" s="251">
        <v>45444</v>
      </c>
      <c r="Q1435" s="244">
        <v>5000</v>
      </c>
      <c r="R1435" s="289">
        <v>310</v>
      </c>
      <c r="S1435" s="242">
        <v>310</v>
      </c>
      <c r="T1435" s="219"/>
      <c r="U1435" s="248" t="e">
        <f>VLOOKUP(T1435,'[1]段ボール 送料'!$H$16:$X$1013,16,FALSE)</f>
        <v>#N/A</v>
      </c>
      <c r="V1435" s="248" t="e">
        <f>VLOOKUP(T1435,'[1]段ボール 送料'!$H$16:$X$1013,13,FALSE)</f>
        <v>#N/A</v>
      </c>
      <c r="W1435" s="248" t="e">
        <f>VLOOKUP(T1435,'[1]段ボール 送料'!$H$16:$X$1013,14,FALSE)</f>
        <v>#N/A</v>
      </c>
      <c r="X1435" s="248" t="e">
        <f>VLOOKUP(T1435,'[1]段ボール 送料'!$H$16:$X$1013,15,FALSE)</f>
        <v>#N/A</v>
      </c>
      <c r="Y1435" s="219"/>
      <c r="Z1435" s="248"/>
      <c r="AA1435" s="248"/>
      <c r="AB1435" s="248"/>
      <c r="AC1435" s="248"/>
      <c r="AD1435" s="372"/>
      <c r="AE1435" s="372"/>
      <c r="AF1435" s="372"/>
      <c r="AG1435" s="372"/>
      <c r="AH1435" s="372"/>
      <c r="AI1435" s="228" t="s">
        <v>2723</v>
      </c>
      <c r="AJ1435" s="286" t="s">
        <v>2543</v>
      </c>
      <c r="AK1435" s="228" t="s">
        <v>2542</v>
      </c>
      <c r="AL1435" s="372"/>
      <c r="AM1435" s="372"/>
      <c r="AN1435" s="372"/>
      <c r="AO1435" s="372"/>
      <c r="AP1435" s="229"/>
      <c r="AQ1435" s="444">
        <v>1</v>
      </c>
      <c r="AR1435" s="207"/>
      <c r="AS1435" s="207"/>
      <c r="AT1435" s="207"/>
      <c r="AU1435" s="359">
        <f>S1435</f>
        <v>310</v>
      </c>
      <c r="AV1435" s="248" t="e">
        <f>VLOOKUP(T1435,'[1]段ボール 送料'!$H$16:$X$1013,11,FALSE)</f>
        <v>#N/A</v>
      </c>
      <c r="AW1435" s="248"/>
      <c r="AX1435" s="207"/>
      <c r="AY1435" s="247" t="e">
        <f>SUBTOTAL(9,AV1435:AX1435)</f>
        <v>#N/A</v>
      </c>
      <c r="AZ1435" s="247" t="e">
        <f t="shared" si="117"/>
        <v>#N/A</v>
      </c>
      <c r="BA1435" s="247">
        <f t="shared" si="117"/>
        <v>0</v>
      </c>
      <c r="BB1435" s="247">
        <f t="shared" si="117"/>
        <v>0</v>
      </c>
      <c r="BC1435" s="359" t="e">
        <f t="shared" si="117"/>
        <v>#N/A</v>
      </c>
      <c r="BD1435" s="207"/>
      <c r="BE1435" s="207"/>
      <c r="BF1435" s="207"/>
      <c r="BG1435" s="228"/>
      <c r="BH1435" s="228"/>
      <c r="BI1435" s="228"/>
      <c r="BJ1435" s="246"/>
      <c r="BK1435" s="255"/>
      <c r="BL1435" s="228" t="s">
        <v>1703</v>
      </c>
      <c r="BM1435" s="228" t="s">
        <v>1703</v>
      </c>
      <c r="BN1435" s="298"/>
      <c r="BO1435" s="297"/>
      <c r="BY1435" s="254"/>
      <c r="DN1435" s="284">
        <v>5400</v>
      </c>
      <c r="DO1435" s="283">
        <f>DN1435*110%</f>
        <v>5940.0000000000009</v>
      </c>
      <c r="DP1435" s="349">
        <v>45444</v>
      </c>
      <c r="DQ1435" s="282"/>
      <c r="DR1435" s="281"/>
      <c r="DS1435" s="280"/>
      <c r="DT1435" s="279"/>
      <c r="DU1435" s="348"/>
      <c r="DV1435" s="194"/>
    </row>
    <row r="1436" spans="1:126" ht="18.75">
      <c r="A1436" s="322"/>
      <c r="B1436" s="226" t="s">
        <v>7197</v>
      </c>
      <c r="C1436" s="226" t="s">
        <v>7196</v>
      </c>
      <c r="D1436" s="225" t="s">
        <v>7195</v>
      </c>
      <c r="E1436" s="224" t="str">
        <f t="shared" ref="E1436:E1450" si="118">MID(D1436,9,10)</f>
        <v>744594</v>
      </c>
      <c r="F1436" s="322" t="s">
        <v>4863</v>
      </c>
      <c r="G1436" s="220" t="s">
        <v>7194</v>
      </c>
      <c r="H1436" s="223" t="s">
        <v>7193</v>
      </c>
      <c r="I1436" s="223"/>
      <c r="J1436" s="225">
        <v>1</v>
      </c>
      <c r="K1436" s="329">
        <v>4000</v>
      </c>
      <c r="L1436" s="232">
        <f t="shared" si="114"/>
        <v>4400</v>
      </c>
      <c r="M1436" s="351" t="s">
        <v>1434</v>
      </c>
      <c r="N1436" s="229"/>
      <c r="O1436" s="229"/>
      <c r="P1436" s="245"/>
      <c r="Q1436" s="312"/>
      <c r="R1436" s="382"/>
      <c r="S1436" s="242"/>
      <c r="T1436" s="219"/>
      <c r="U1436" s="303"/>
      <c r="V1436" s="303"/>
      <c r="W1436" s="303"/>
      <c r="X1436" s="303"/>
      <c r="Y1436" s="219"/>
      <c r="Z1436" s="303"/>
      <c r="AA1436" s="303"/>
      <c r="AB1436" s="303"/>
      <c r="AC1436" s="303"/>
      <c r="AD1436" s="325"/>
      <c r="AE1436" s="325"/>
      <c r="AF1436" s="325"/>
      <c r="AG1436" s="325"/>
      <c r="AH1436" s="325"/>
      <c r="AJ1436" s="286"/>
      <c r="AK1436" s="213"/>
      <c r="AL1436" s="325"/>
      <c r="AM1436" s="325"/>
      <c r="AN1436" s="325"/>
      <c r="AO1436" s="325"/>
      <c r="AP1436" s="229"/>
      <c r="AQ1436" s="589"/>
      <c r="AR1436" s="207"/>
      <c r="AS1436" s="207"/>
      <c r="AT1436" s="207"/>
      <c r="AU1436" s="207"/>
      <c r="AV1436" s="207"/>
      <c r="AW1436" s="207"/>
      <c r="AX1436" s="207"/>
      <c r="AY1436" s="207"/>
      <c r="AZ1436" s="207"/>
      <c r="BA1436" s="207"/>
      <c r="BB1436" s="207"/>
      <c r="BC1436" s="207"/>
      <c r="BD1436" s="207"/>
      <c r="BE1436" s="207"/>
      <c r="BF1436" s="207"/>
      <c r="BG1436" s="300"/>
      <c r="BH1436" s="300"/>
      <c r="BI1436" s="299"/>
      <c r="BJ1436" s="246"/>
      <c r="BK1436" s="255"/>
      <c r="BL1436" s="213"/>
      <c r="BM1436" s="213"/>
      <c r="BN1436" s="322"/>
      <c r="BO1436" s="321"/>
      <c r="BY1436" s="254"/>
      <c r="DN1436" s="284"/>
      <c r="DO1436" s="283"/>
      <c r="DP1436" s="278"/>
      <c r="DQ1436" s="282"/>
      <c r="DR1436" s="281"/>
      <c r="DS1436" s="280"/>
      <c r="DT1436" s="279"/>
      <c r="DU1436" s="278"/>
      <c r="DV1436" s="194"/>
    </row>
    <row r="1437" spans="1:126" ht="18.75">
      <c r="A1437" s="322"/>
      <c r="B1437" s="226" t="s">
        <v>7192</v>
      </c>
      <c r="C1437" s="226" t="s">
        <v>7191</v>
      </c>
      <c r="D1437" s="225" t="s">
        <v>7190</v>
      </c>
      <c r="E1437" s="224" t="str">
        <f t="shared" si="118"/>
        <v>744600</v>
      </c>
      <c r="F1437" s="322" t="s">
        <v>4863</v>
      </c>
      <c r="G1437" s="220" t="s">
        <v>5836</v>
      </c>
      <c r="H1437" s="223" t="s">
        <v>7189</v>
      </c>
      <c r="I1437" s="223"/>
      <c r="J1437" s="225">
        <v>1</v>
      </c>
      <c r="K1437" s="329">
        <v>18000</v>
      </c>
      <c r="L1437" s="232">
        <f t="shared" si="114"/>
        <v>19800</v>
      </c>
      <c r="M1437" s="351" t="s">
        <v>1434</v>
      </c>
      <c r="N1437" s="229"/>
      <c r="O1437" s="229"/>
      <c r="P1437" s="245"/>
      <c r="Q1437" s="312"/>
      <c r="R1437" s="382"/>
      <c r="S1437" s="242"/>
      <c r="T1437" s="219"/>
      <c r="U1437" s="303"/>
      <c r="V1437" s="303"/>
      <c r="W1437" s="303"/>
      <c r="X1437" s="303"/>
      <c r="Y1437" s="219"/>
      <c r="Z1437" s="303"/>
      <c r="AA1437" s="303"/>
      <c r="AB1437" s="303"/>
      <c r="AC1437" s="303"/>
      <c r="AD1437" s="325"/>
      <c r="AE1437" s="325"/>
      <c r="AF1437" s="325"/>
      <c r="AG1437" s="325"/>
      <c r="AH1437" s="325"/>
      <c r="AJ1437" s="286"/>
      <c r="AK1437" s="213"/>
      <c r="AL1437" s="325"/>
      <c r="AM1437" s="325"/>
      <c r="AN1437" s="325"/>
      <c r="AO1437" s="325"/>
      <c r="AP1437" s="229"/>
      <c r="AQ1437" s="589"/>
      <c r="AR1437" s="207"/>
      <c r="AS1437" s="207"/>
      <c r="AT1437" s="207"/>
      <c r="AU1437" s="207"/>
      <c r="AV1437" s="207"/>
      <c r="AW1437" s="207"/>
      <c r="AX1437" s="207"/>
      <c r="AY1437" s="207"/>
      <c r="AZ1437" s="207"/>
      <c r="BA1437" s="207"/>
      <c r="BB1437" s="207"/>
      <c r="BC1437" s="207"/>
      <c r="BD1437" s="207"/>
      <c r="BE1437" s="207"/>
      <c r="BF1437" s="207"/>
      <c r="BG1437" s="300"/>
      <c r="BH1437" s="300"/>
      <c r="BI1437" s="299"/>
      <c r="BJ1437" s="246"/>
      <c r="BK1437" s="255"/>
      <c r="BL1437" s="213"/>
      <c r="BM1437" s="213"/>
      <c r="BN1437" s="322"/>
      <c r="BO1437" s="321"/>
      <c r="BY1437" s="254"/>
      <c r="DN1437" s="284"/>
      <c r="DO1437" s="283"/>
      <c r="DP1437" s="278"/>
      <c r="DQ1437" s="282"/>
      <c r="DR1437" s="281"/>
      <c r="DS1437" s="280"/>
      <c r="DT1437" s="279"/>
      <c r="DU1437" s="278"/>
      <c r="DV1437" s="194"/>
    </row>
    <row r="1438" spans="1:126" ht="19.5">
      <c r="A1438" s="322"/>
      <c r="B1438" s="226" t="s">
        <v>7188</v>
      </c>
      <c r="C1438" s="226" t="s">
        <v>7187</v>
      </c>
      <c r="D1438" s="225" t="s">
        <v>7186</v>
      </c>
      <c r="E1438" s="224" t="str">
        <f t="shared" si="118"/>
        <v>420729</v>
      </c>
      <c r="F1438" s="322" t="s">
        <v>2881</v>
      </c>
      <c r="G1438" s="220" t="s">
        <v>7185</v>
      </c>
      <c r="H1438" s="223" t="s">
        <v>7180</v>
      </c>
      <c r="I1438" s="223"/>
      <c r="J1438" s="225">
        <v>1</v>
      </c>
      <c r="K1438" s="329">
        <v>6000</v>
      </c>
      <c r="L1438" s="232">
        <f t="shared" si="114"/>
        <v>6600.0000000000009</v>
      </c>
      <c r="M1438" s="351" t="s">
        <v>1434</v>
      </c>
      <c r="N1438" s="229"/>
      <c r="O1438" s="229"/>
      <c r="P1438" s="245"/>
      <c r="Q1438" s="312"/>
      <c r="R1438" s="382"/>
      <c r="S1438" s="242"/>
      <c r="T1438" s="219"/>
      <c r="U1438" s="303"/>
      <c r="V1438" s="303"/>
      <c r="W1438" s="303"/>
      <c r="X1438" s="303"/>
      <c r="Y1438" s="219"/>
      <c r="Z1438" s="303"/>
      <c r="AA1438" s="303"/>
      <c r="AB1438" s="303"/>
      <c r="AC1438" s="303"/>
      <c r="AD1438" s="325"/>
      <c r="AE1438" s="325"/>
      <c r="AF1438" s="325"/>
      <c r="AG1438" s="325"/>
      <c r="AH1438" s="325"/>
      <c r="AJ1438" s="286"/>
      <c r="AK1438" s="213"/>
      <c r="AL1438" s="325"/>
      <c r="AM1438" s="325"/>
      <c r="AN1438" s="325"/>
      <c r="AO1438" s="325"/>
      <c r="AP1438" s="229"/>
      <c r="AQ1438" s="589"/>
      <c r="AR1438" s="207"/>
      <c r="AS1438" s="207"/>
      <c r="AT1438" s="207"/>
      <c r="AU1438" s="207"/>
      <c r="AV1438" s="207"/>
      <c r="AW1438" s="207"/>
      <c r="AX1438" s="207"/>
      <c r="AY1438" s="207"/>
      <c r="AZ1438" s="207"/>
      <c r="BA1438" s="207"/>
      <c r="BB1438" s="207"/>
      <c r="BC1438" s="207"/>
      <c r="BD1438" s="207"/>
      <c r="BE1438" s="207"/>
      <c r="BF1438" s="207"/>
      <c r="BG1438" s="300"/>
      <c r="BH1438" s="300"/>
      <c r="BI1438" s="299"/>
      <c r="BJ1438" s="246"/>
      <c r="BK1438" s="255" t="s">
        <v>2875</v>
      </c>
      <c r="BL1438" s="213"/>
      <c r="BM1438" s="213"/>
      <c r="BN1438" s="322"/>
      <c r="BO1438" s="321"/>
      <c r="BY1438" s="254"/>
      <c r="DN1438" s="284"/>
      <c r="DO1438" s="283"/>
      <c r="DP1438" s="278"/>
      <c r="DQ1438" s="282"/>
      <c r="DR1438" s="281"/>
      <c r="DS1438" s="280"/>
      <c r="DT1438" s="279"/>
      <c r="DU1438" s="278"/>
      <c r="DV1438" s="194"/>
    </row>
    <row r="1439" spans="1:126" ht="19.5">
      <c r="A1439" s="322"/>
      <c r="B1439" s="226" t="s">
        <v>7184</v>
      </c>
      <c r="C1439" s="226" t="s">
        <v>7183</v>
      </c>
      <c r="D1439" s="225" t="s">
        <v>7182</v>
      </c>
      <c r="E1439" s="224" t="str">
        <f t="shared" si="118"/>
        <v>420736</v>
      </c>
      <c r="F1439" s="322" t="s">
        <v>2881</v>
      </c>
      <c r="G1439" s="220" t="s">
        <v>7181</v>
      </c>
      <c r="H1439" s="223" t="s">
        <v>7180</v>
      </c>
      <c r="I1439" s="223"/>
      <c r="J1439" s="225">
        <v>1</v>
      </c>
      <c r="K1439" s="329">
        <v>6000</v>
      </c>
      <c r="L1439" s="232">
        <f t="shared" si="114"/>
        <v>6600.0000000000009</v>
      </c>
      <c r="M1439" s="351" t="s">
        <v>1434</v>
      </c>
      <c r="N1439" s="229"/>
      <c r="O1439" s="229"/>
      <c r="P1439" s="245"/>
      <c r="Q1439" s="312"/>
      <c r="R1439" s="382"/>
      <c r="S1439" s="242"/>
      <c r="T1439" s="219"/>
      <c r="U1439" s="303"/>
      <c r="V1439" s="303"/>
      <c r="W1439" s="303"/>
      <c r="X1439" s="303"/>
      <c r="Y1439" s="219"/>
      <c r="Z1439" s="303"/>
      <c r="AA1439" s="303"/>
      <c r="AB1439" s="303"/>
      <c r="AC1439" s="303"/>
      <c r="AD1439" s="325"/>
      <c r="AE1439" s="325"/>
      <c r="AF1439" s="325"/>
      <c r="AG1439" s="325"/>
      <c r="AH1439" s="325"/>
      <c r="AJ1439" s="286"/>
      <c r="AK1439" s="213"/>
      <c r="AL1439" s="325"/>
      <c r="AM1439" s="325"/>
      <c r="AN1439" s="325"/>
      <c r="AO1439" s="325"/>
      <c r="AP1439" s="229"/>
      <c r="AQ1439" s="589"/>
      <c r="AR1439" s="207"/>
      <c r="AS1439" s="207"/>
      <c r="AT1439" s="207"/>
      <c r="AU1439" s="207"/>
      <c r="AV1439" s="207"/>
      <c r="AW1439" s="207"/>
      <c r="AX1439" s="207"/>
      <c r="AY1439" s="207"/>
      <c r="AZ1439" s="207"/>
      <c r="BA1439" s="207"/>
      <c r="BB1439" s="207"/>
      <c r="BC1439" s="207"/>
      <c r="BD1439" s="207"/>
      <c r="BE1439" s="207"/>
      <c r="BF1439" s="207"/>
      <c r="BG1439" s="300"/>
      <c r="BH1439" s="300"/>
      <c r="BI1439" s="299"/>
      <c r="BJ1439" s="246"/>
      <c r="BK1439" s="255" t="s">
        <v>2875</v>
      </c>
      <c r="BL1439" s="213"/>
      <c r="BM1439" s="213"/>
      <c r="BN1439" s="322"/>
      <c r="BO1439" s="321"/>
      <c r="BY1439" s="254"/>
      <c r="DN1439" s="284"/>
      <c r="DO1439" s="283"/>
      <c r="DP1439" s="278"/>
      <c r="DQ1439" s="282"/>
      <c r="DR1439" s="281"/>
      <c r="DS1439" s="280"/>
      <c r="DT1439" s="279"/>
      <c r="DU1439" s="278"/>
      <c r="DV1439" s="194"/>
    </row>
    <row r="1440" spans="1:126" ht="19.5">
      <c r="A1440" s="322" t="s">
        <v>4807</v>
      </c>
      <c r="B1440" s="226" t="s">
        <v>7179</v>
      </c>
      <c r="C1440" s="226" t="s">
        <v>7178</v>
      </c>
      <c r="D1440" s="225" t="s">
        <v>7177</v>
      </c>
      <c r="E1440" s="224" t="str">
        <f t="shared" si="118"/>
        <v>420958</v>
      </c>
      <c r="F1440" s="322" t="s">
        <v>1154</v>
      </c>
      <c r="G1440" s="220" t="s">
        <v>7170</v>
      </c>
      <c r="H1440" s="223" t="s">
        <v>7169</v>
      </c>
      <c r="I1440" s="383" t="s">
        <v>228</v>
      </c>
      <c r="J1440" s="225">
        <v>1</v>
      </c>
      <c r="K1440" s="329">
        <v>35000</v>
      </c>
      <c r="L1440" s="232">
        <f t="shared" si="114"/>
        <v>38500</v>
      </c>
      <c r="M1440" s="351" t="s">
        <v>1434</v>
      </c>
      <c r="N1440" s="229"/>
      <c r="O1440" s="229"/>
      <c r="P1440" s="245"/>
      <c r="Q1440" s="312"/>
      <c r="R1440" s="382"/>
      <c r="S1440" s="242"/>
      <c r="T1440" s="219"/>
      <c r="U1440" s="303"/>
      <c r="V1440" s="303"/>
      <c r="W1440" s="303"/>
      <c r="X1440" s="303"/>
      <c r="Y1440" s="219"/>
      <c r="Z1440" s="303"/>
      <c r="AA1440" s="303"/>
      <c r="AB1440" s="303"/>
      <c r="AC1440" s="303"/>
      <c r="AD1440" s="325"/>
      <c r="AE1440" s="325"/>
      <c r="AF1440" s="325"/>
      <c r="AG1440" s="325"/>
      <c r="AH1440" s="325"/>
      <c r="AJ1440" s="286"/>
      <c r="AK1440" s="213"/>
      <c r="AL1440" s="325"/>
      <c r="AM1440" s="325"/>
      <c r="AN1440" s="325"/>
      <c r="AO1440" s="325"/>
      <c r="AP1440" s="229"/>
      <c r="AQ1440" s="589"/>
      <c r="AR1440" s="207"/>
      <c r="AS1440" s="207"/>
      <c r="AT1440" s="207"/>
      <c r="AU1440" s="207"/>
      <c r="AV1440" s="207"/>
      <c r="AW1440" s="207"/>
      <c r="AX1440" s="207"/>
      <c r="AY1440" s="207"/>
      <c r="AZ1440" s="207"/>
      <c r="BA1440" s="207"/>
      <c r="BB1440" s="207"/>
      <c r="BC1440" s="207"/>
      <c r="BD1440" s="207"/>
      <c r="BE1440" s="207"/>
      <c r="BF1440" s="207"/>
      <c r="BG1440" s="300"/>
      <c r="BH1440" s="300"/>
      <c r="BI1440" s="299"/>
      <c r="BJ1440" s="246"/>
      <c r="BK1440" s="255"/>
      <c r="BL1440" s="213"/>
      <c r="BM1440" s="213"/>
      <c r="BN1440" s="322"/>
      <c r="BO1440" s="321"/>
      <c r="BY1440" s="254"/>
      <c r="DN1440" s="284"/>
      <c r="DO1440" s="283"/>
      <c r="DP1440" s="278"/>
      <c r="DQ1440" s="282"/>
      <c r="DR1440" s="281"/>
      <c r="DS1440" s="280"/>
      <c r="DT1440" s="279"/>
      <c r="DU1440" s="278"/>
      <c r="DV1440" s="194"/>
    </row>
    <row r="1441" spans="1:126" ht="19.5">
      <c r="A1441" s="322" t="s">
        <v>4807</v>
      </c>
      <c r="B1441" s="226" t="s">
        <v>7176</v>
      </c>
      <c r="C1441" s="226" t="s">
        <v>7175</v>
      </c>
      <c r="D1441" s="225" t="s">
        <v>7174</v>
      </c>
      <c r="E1441" s="224" t="str">
        <f t="shared" si="118"/>
        <v>420934</v>
      </c>
      <c r="F1441" s="322" t="s">
        <v>1154</v>
      </c>
      <c r="G1441" s="220" t="s">
        <v>7170</v>
      </c>
      <c r="H1441" s="223" t="s">
        <v>7169</v>
      </c>
      <c r="I1441" s="383" t="s">
        <v>131</v>
      </c>
      <c r="J1441" s="225">
        <v>1</v>
      </c>
      <c r="K1441" s="329">
        <v>35000</v>
      </c>
      <c r="L1441" s="232">
        <f t="shared" si="114"/>
        <v>38500</v>
      </c>
      <c r="M1441" s="351" t="s">
        <v>1434</v>
      </c>
      <c r="N1441" s="229"/>
      <c r="O1441" s="229"/>
      <c r="P1441" s="245"/>
      <c r="Q1441" s="312"/>
      <c r="R1441" s="382"/>
      <c r="S1441" s="242"/>
      <c r="T1441" s="219"/>
      <c r="U1441" s="303"/>
      <c r="V1441" s="303"/>
      <c r="W1441" s="303"/>
      <c r="X1441" s="303"/>
      <c r="Y1441" s="219"/>
      <c r="Z1441" s="303"/>
      <c r="AA1441" s="303"/>
      <c r="AB1441" s="303"/>
      <c r="AC1441" s="303"/>
      <c r="AD1441" s="325"/>
      <c r="AE1441" s="325"/>
      <c r="AF1441" s="325"/>
      <c r="AG1441" s="325"/>
      <c r="AH1441" s="325"/>
      <c r="AJ1441" s="286"/>
      <c r="AK1441" s="213"/>
      <c r="AL1441" s="325"/>
      <c r="AM1441" s="325"/>
      <c r="AN1441" s="325"/>
      <c r="AO1441" s="325"/>
      <c r="AP1441" s="229"/>
      <c r="AQ1441" s="589"/>
      <c r="AR1441" s="207"/>
      <c r="AS1441" s="207"/>
      <c r="AT1441" s="207"/>
      <c r="AU1441" s="207"/>
      <c r="AV1441" s="207"/>
      <c r="AW1441" s="207"/>
      <c r="AX1441" s="207"/>
      <c r="AY1441" s="207"/>
      <c r="AZ1441" s="207"/>
      <c r="BA1441" s="207"/>
      <c r="BB1441" s="207"/>
      <c r="BC1441" s="207"/>
      <c r="BD1441" s="207"/>
      <c r="BE1441" s="207"/>
      <c r="BF1441" s="207"/>
      <c r="BG1441" s="300"/>
      <c r="BH1441" s="300"/>
      <c r="BI1441" s="299"/>
      <c r="BJ1441" s="246"/>
      <c r="BK1441" s="255"/>
      <c r="BL1441" s="213"/>
      <c r="BM1441" s="213"/>
      <c r="BN1441" s="322"/>
      <c r="BO1441" s="321"/>
      <c r="BY1441" s="254"/>
      <c r="DN1441" s="284"/>
      <c r="DO1441" s="283"/>
      <c r="DP1441" s="278"/>
      <c r="DQ1441" s="282"/>
      <c r="DR1441" s="281"/>
      <c r="DS1441" s="280"/>
      <c r="DT1441" s="279"/>
      <c r="DU1441" s="278"/>
      <c r="DV1441" s="194"/>
    </row>
    <row r="1442" spans="1:126" ht="19.5">
      <c r="A1442" s="322" t="s">
        <v>4807</v>
      </c>
      <c r="B1442" s="226" t="s">
        <v>7173</v>
      </c>
      <c r="C1442" s="226" t="s">
        <v>7172</v>
      </c>
      <c r="D1442" s="225" t="s">
        <v>7171</v>
      </c>
      <c r="E1442" s="224" t="str">
        <f t="shared" si="118"/>
        <v>420941</v>
      </c>
      <c r="F1442" s="322" t="s">
        <v>1154</v>
      </c>
      <c r="G1442" s="220" t="s">
        <v>7170</v>
      </c>
      <c r="H1442" s="223" t="s">
        <v>7169</v>
      </c>
      <c r="I1442" s="383" t="s">
        <v>134</v>
      </c>
      <c r="J1442" s="225">
        <v>1</v>
      </c>
      <c r="K1442" s="329">
        <v>35000</v>
      </c>
      <c r="L1442" s="232">
        <f t="shared" si="114"/>
        <v>38500</v>
      </c>
      <c r="M1442" s="351" t="s">
        <v>1434</v>
      </c>
      <c r="N1442" s="229"/>
      <c r="O1442" s="229"/>
      <c r="P1442" s="245"/>
      <c r="Q1442" s="312"/>
      <c r="R1442" s="382"/>
      <c r="S1442" s="242"/>
      <c r="T1442" s="219"/>
      <c r="U1442" s="303"/>
      <c r="V1442" s="303"/>
      <c r="W1442" s="303"/>
      <c r="X1442" s="303"/>
      <c r="Y1442" s="219"/>
      <c r="Z1442" s="303"/>
      <c r="AA1442" s="303"/>
      <c r="AB1442" s="303"/>
      <c r="AC1442" s="303"/>
      <c r="AD1442" s="325"/>
      <c r="AE1442" s="325"/>
      <c r="AF1442" s="325"/>
      <c r="AG1442" s="325"/>
      <c r="AH1442" s="325"/>
      <c r="AJ1442" s="286"/>
      <c r="AK1442" s="213"/>
      <c r="AL1442" s="325"/>
      <c r="AM1442" s="325"/>
      <c r="AN1442" s="325"/>
      <c r="AO1442" s="325"/>
      <c r="AP1442" s="229"/>
      <c r="AQ1442" s="589"/>
      <c r="AR1442" s="207"/>
      <c r="AS1442" s="207"/>
      <c r="AT1442" s="207"/>
      <c r="AU1442" s="207"/>
      <c r="AV1442" s="207"/>
      <c r="AW1442" s="207"/>
      <c r="AX1442" s="207"/>
      <c r="AY1442" s="207"/>
      <c r="AZ1442" s="207"/>
      <c r="BA1442" s="207"/>
      <c r="BB1442" s="207"/>
      <c r="BC1442" s="207"/>
      <c r="BD1442" s="207"/>
      <c r="BE1442" s="207"/>
      <c r="BF1442" s="207"/>
      <c r="BG1442" s="300"/>
      <c r="BH1442" s="300"/>
      <c r="BI1442" s="299"/>
      <c r="BJ1442" s="246"/>
      <c r="BK1442" s="255"/>
      <c r="BL1442" s="213"/>
      <c r="BM1442" s="213"/>
      <c r="BN1442" s="322"/>
      <c r="BO1442" s="321"/>
      <c r="BY1442" s="254"/>
      <c r="DN1442" s="284"/>
      <c r="DO1442" s="283"/>
      <c r="DP1442" s="278"/>
      <c r="DQ1442" s="282"/>
      <c r="DR1442" s="281"/>
      <c r="DS1442" s="280"/>
      <c r="DT1442" s="279"/>
      <c r="DU1442" s="278"/>
      <c r="DV1442" s="194"/>
    </row>
    <row r="1443" spans="1:126" ht="29.25">
      <c r="A1443" s="322" t="s">
        <v>6052</v>
      </c>
      <c r="B1443" s="226" t="s">
        <v>7168</v>
      </c>
      <c r="C1443" s="226" t="s">
        <v>7167</v>
      </c>
      <c r="D1443" s="225" t="s">
        <v>7166</v>
      </c>
      <c r="E1443" s="224" t="str">
        <f t="shared" si="118"/>
        <v>420842</v>
      </c>
      <c r="F1443" s="322" t="s">
        <v>1154</v>
      </c>
      <c r="G1443" s="220" t="s">
        <v>7159</v>
      </c>
      <c r="H1443" s="223" t="s">
        <v>7158</v>
      </c>
      <c r="I1443" s="223" t="s">
        <v>228</v>
      </c>
      <c r="J1443" s="225">
        <v>1</v>
      </c>
      <c r="K1443" s="329">
        <v>39000</v>
      </c>
      <c r="L1443" s="232">
        <f t="shared" si="114"/>
        <v>42900</v>
      </c>
      <c r="M1443" s="351" t="s">
        <v>1434</v>
      </c>
      <c r="N1443" s="229"/>
      <c r="O1443" s="229"/>
      <c r="P1443" s="245"/>
      <c r="Q1443" s="312"/>
      <c r="R1443" s="382"/>
      <c r="S1443" s="242"/>
      <c r="T1443" s="219"/>
      <c r="U1443" s="303"/>
      <c r="V1443" s="303"/>
      <c r="W1443" s="303"/>
      <c r="X1443" s="303"/>
      <c r="Y1443" s="219"/>
      <c r="Z1443" s="303"/>
      <c r="AA1443" s="303"/>
      <c r="AB1443" s="303"/>
      <c r="AC1443" s="303"/>
      <c r="AD1443" s="325"/>
      <c r="AE1443" s="325"/>
      <c r="AF1443" s="325"/>
      <c r="AG1443" s="325"/>
      <c r="AH1443" s="325"/>
      <c r="AJ1443" s="286"/>
      <c r="AK1443" s="213"/>
      <c r="AL1443" s="325"/>
      <c r="AM1443" s="325"/>
      <c r="AN1443" s="325"/>
      <c r="AO1443" s="325"/>
      <c r="AP1443" s="229"/>
      <c r="AQ1443" s="589"/>
      <c r="AR1443" s="207"/>
      <c r="AS1443" s="207"/>
      <c r="AT1443" s="207"/>
      <c r="AU1443" s="207"/>
      <c r="AV1443" s="207"/>
      <c r="AW1443" s="207"/>
      <c r="AX1443" s="207"/>
      <c r="AY1443" s="207"/>
      <c r="AZ1443" s="207"/>
      <c r="BA1443" s="207"/>
      <c r="BB1443" s="207"/>
      <c r="BC1443" s="207"/>
      <c r="BD1443" s="207"/>
      <c r="BE1443" s="207"/>
      <c r="BF1443" s="207"/>
      <c r="BG1443" s="300"/>
      <c r="BH1443" s="300"/>
      <c r="BI1443" s="299"/>
      <c r="BJ1443" s="246"/>
      <c r="BK1443" s="255"/>
      <c r="BL1443" s="213"/>
      <c r="BM1443" s="213"/>
      <c r="BN1443" s="322"/>
      <c r="BO1443" s="321"/>
      <c r="BY1443" s="254"/>
      <c r="DN1443" s="284"/>
      <c r="DO1443" s="283"/>
      <c r="DP1443" s="278"/>
      <c r="DQ1443" s="282"/>
      <c r="DR1443" s="281"/>
      <c r="DS1443" s="280"/>
      <c r="DT1443" s="279"/>
      <c r="DU1443" s="278"/>
      <c r="DV1443" s="194"/>
    </row>
    <row r="1444" spans="1:126" ht="29.25">
      <c r="A1444" s="322" t="s">
        <v>6052</v>
      </c>
      <c r="B1444" s="226" t="s">
        <v>7165</v>
      </c>
      <c r="C1444" s="226" t="s">
        <v>7164</v>
      </c>
      <c r="D1444" s="225" t="s">
        <v>7163</v>
      </c>
      <c r="E1444" s="224" t="str">
        <f t="shared" si="118"/>
        <v>422136</v>
      </c>
      <c r="F1444" s="322" t="s">
        <v>1154</v>
      </c>
      <c r="G1444" s="220" t="s">
        <v>7159</v>
      </c>
      <c r="H1444" s="223" t="s">
        <v>7158</v>
      </c>
      <c r="I1444" s="223" t="s">
        <v>131</v>
      </c>
      <c r="J1444" s="225">
        <v>1</v>
      </c>
      <c r="K1444" s="329">
        <v>37000</v>
      </c>
      <c r="L1444" s="232">
        <f t="shared" si="114"/>
        <v>40700</v>
      </c>
      <c r="M1444" s="351" t="s">
        <v>1434</v>
      </c>
      <c r="N1444" s="229"/>
      <c r="O1444" s="229"/>
      <c r="P1444" s="245"/>
      <c r="Q1444" s="312"/>
      <c r="R1444" s="382"/>
      <c r="S1444" s="242"/>
      <c r="T1444" s="219"/>
      <c r="U1444" s="303"/>
      <c r="V1444" s="303"/>
      <c r="W1444" s="303"/>
      <c r="X1444" s="303"/>
      <c r="Y1444" s="219"/>
      <c r="Z1444" s="303"/>
      <c r="AA1444" s="303"/>
      <c r="AB1444" s="303"/>
      <c r="AC1444" s="303"/>
      <c r="AD1444" s="325"/>
      <c r="AE1444" s="325"/>
      <c r="AF1444" s="325"/>
      <c r="AG1444" s="325"/>
      <c r="AH1444" s="325"/>
      <c r="AJ1444" s="286"/>
      <c r="AK1444" s="213"/>
      <c r="AL1444" s="325"/>
      <c r="AM1444" s="325"/>
      <c r="AN1444" s="325"/>
      <c r="AO1444" s="325"/>
      <c r="AP1444" s="229"/>
      <c r="AQ1444" s="589"/>
      <c r="AR1444" s="207"/>
      <c r="AS1444" s="207"/>
      <c r="AT1444" s="207"/>
      <c r="AU1444" s="207"/>
      <c r="AV1444" s="207"/>
      <c r="AW1444" s="207"/>
      <c r="AX1444" s="207"/>
      <c r="AY1444" s="207"/>
      <c r="AZ1444" s="207"/>
      <c r="BA1444" s="207"/>
      <c r="BB1444" s="207"/>
      <c r="BC1444" s="207"/>
      <c r="BD1444" s="207"/>
      <c r="BE1444" s="207"/>
      <c r="BF1444" s="207"/>
      <c r="BG1444" s="300"/>
      <c r="BH1444" s="300"/>
      <c r="BI1444" s="299"/>
      <c r="BJ1444" s="246"/>
      <c r="BK1444" s="255"/>
      <c r="BL1444" s="213"/>
      <c r="BM1444" s="213"/>
      <c r="BN1444" s="322"/>
      <c r="BO1444" s="321"/>
      <c r="BY1444" s="254"/>
      <c r="DN1444" s="284"/>
      <c r="DO1444" s="283"/>
      <c r="DP1444" s="278"/>
      <c r="DQ1444" s="282"/>
      <c r="DR1444" s="281"/>
      <c r="DS1444" s="280"/>
      <c r="DT1444" s="279"/>
      <c r="DU1444" s="278"/>
      <c r="DV1444" s="194"/>
    </row>
    <row r="1445" spans="1:126" ht="29.25">
      <c r="A1445" s="322" t="s">
        <v>6052</v>
      </c>
      <c r="B1445" s="226" t="s">
        <v>7162</v>
      </c>
      <c r="C1445" s="226" t="s">
        <v>7161</v>
      </c>
      <c r="D1445" s="225" t="s">
        <v>7160</v>
      </c>
      <c r="E1445" s="224" t="str">
        <f t="shared" si="118"/>
        <v>422143</v>
      </c>
      <c r="F1445" s="322" t="s">
        <v>1154</v>
      </c>
      <c r="G1445" s="220" t="s">
        <v>7159</v>
      </c>
      <c r="H1445" s="223" t="s">
        <v>7158</v>
      </c>
      <c r="I1445" s="223" t="s">
        <v>134</v>
      </c>
      <c r="J1445" s="225">
        <v>1</v>
      </c>
      <c r="K1445" s="329">
        <v>36000</v>
      </c>
      <c r="L1445" s="232">
        <f t="shared" si="114"/>
        <v>39600</v>
      </c>
      <c r="M1445" s="351" t="s">
        <v>1434</v>
      </c>
      <c r="N1445" s="229"/>
      <c r="O1445" s="229"/>
      <c r="P1445" s="245"/>
      <c r="Q1445" s="312"/>
      <c r="R1445" s="382"/>
      <c r="S1445" s="242"/>
      <c r="T1445" s="219"/>
      <c r="U1445" s="303"/>
      <c r="V1445" s="303"/>
      <c r="W1445" s="303"/>
      <c r="X1445" s="303"/>
      <c r="Y1445" s="219"/>
      <c r="Z1445" s="303"/>
      <c r="AA1445" s="303"/>
      <c r="AB1445" s="303"/>
      <c r="AC1445" s="303"/>
      <c r="AD1445" s="325"/>
      <c r="AE1445" s="325"/>
      <c r="AF1445" s="325"/>
      <c r="AG1445" s="325"/>
      <c r="AH1445" s="325"/>
      <c r="AJ1445" s="286"/>
      <c r="AK1445" s="213"/>
      <c r="AL1445" s="325"/>
      <c r="AM1445" s="325"/>
      <c r="AN1445" s="325"/>
      <c r="AO1445" s="325"/>
      <c r="AP1445" s="229"/>
      <c r="AQ1445" s="589"/>
      <c r="AR1445" s="207"/>
      <c r="AS1445" s="207"/>
      <c r="AT1445" s="207"/>
      <c r="AU1445" s="207"/>
      <c r="AV1445" s="207"/>
      <c r="AW1445" s="207"/>
      <c r="AX1445" s="207"/>
      <c r="AY1445" s="207"/>
      <c r="AZ1445" s="207"/>
      <c r="BA1445" s="207"/>
      <c r="BB1445" s="207"/>
      <c r="BC1445" s="207"/>
      <c r="BD1445" s="207"/>
      <c r="BE1445" s="207"/>
      <c r="BF1445" s="207"/>
      <c r="BG1445" s="300"/>
      <c r="BH1445" s="300"/>
      <c r="BI1445" s="299"/>
      <c r="BJ1445" s="246"/>
      <c r="BK1445" s="255"/>
      <c r="BL1445" s="213"/>
      <c r="BM1445" s="213"/>
      <c r="BN1445" s="322"/>
      <c r="BO1445" s="321"/>
      <c r="BY1445" s="254"/>
      <c r="DN1445" s="284"/>
      <c r="DO1445" s="283"/>
      <c r="DP1445" s="278"/>
      <c r="DQ1445" s="282"/>
      <c r="DR1445" s="281"/>
      <c r="DS1445" s="280"/>
      <c r="DT1445" s="279"/>
      <c r="DU1445" s="278"/>
      <c r="DV1445" s="194"/>
    </row>
    <row r="1446" spans="1:126" ht="19.5">
      <c r="A1446" s="322" t="s">
        <v>4807</v>
      </c>
      <c r="B1446" s="226" t="s">
        <v>7157</v>
      </c>
      <c r="C1446" s="226" t="s">
        <v>7156</v>
      </c>
      <c r="D1446" s="225" t="s">
        <v>7155</v>
      </c>
      <c r="E1446" s="224" t="str">
        <f t="shared" si="118"/>
        <v>420866</v>
      </c>
      <c r="F1446" s="322" t="s">
        <v>1154</v>
      </c>
      <c r="G1446" s="220" t="s">
        <v>7154</v>
      </c>
      <c r="H1446" s="223" t="s">
        <v>7153</v>
      </c>
      <c r="I1446" s="383" t="s">
        <v>261</v>
      </c>
      <c r="J1446" s="225">
        <v>1</v>
      </c>
      <c r="K1446" s="329">
        <v>15000</v>
      </c>
      <c r="L1446" s="232">
        <f t="shared" si="114"/>
        <v>16500</v>
      </c>
      <c r="M1446" s="351" t="s">
        <v>900</v>
      </c>
      <c r="N1446" s="229"/>
      <c r="O1446" s="229"/>
      <c r="P1446" s="245"/>
      <c r="Q1446" s="312"/>
      <c r="R1446" s="382"/>
      <c r="S1446" s="242"/>
      <c r="T1446" s="219"/>
      <c r="U1446" s="303"/>
      <c r="V1446" s="303"/>
      <c r="W1446" s="303"/>
      <c r="X1446" s="303"/>
      <c r="Y1446" s="219"/>
      <c r="Z1446" s="303"/>
      <c r="AA1446" s="303"/>
      <c r="AB1446" s="303"/>
      <c r="AC1446" s="303"/>
      <c r="AD1446" s="325"/>
      <c r="AE1446" s="325"/>
      <c r="AF1446" s="325"/>
      <c r="AG1446" s="325"/>
      <c r="AH1446" s="325"/>
      <c r="AJ1446" s="286" t="s">
        <v>2543</v>
      </c>
      <c r="AK1446" s="213" t="s">
        <v>2542</v>
      </c>
      <c r="AL1446" s="325"/>
      <c r="AM1446" s="325"/>
      <c r="AN1446" s="325"/>
      <c r="AO1446" s="325"/>
      <c r="AP1446" s="229"/>
      <c r="AQ1446" s="589"/>
      <c r="AR1446" s="207"/>
      <c r="AS1446" s="207"/>
      <c r="AT1446" s="207"/>
      <c r="AU1446" s="207"/>
      <c r="AV1446" s="207"/>
      <c r="AW1446" s="207"/>
      <c r="AX1446" s="207"/>
      <c r="AY1446" s="207"/>
      <c r="AZ1446" s="207"/>
      <c r="BA1446" s="207"/>
      <c r="BB1446" s="207"/>
      <c r="BC1446" s="207"/>
      <c r="BD1446" s="207"/>
      <c r="BE1446" s="207"/>
      <c r="BF1446" s="207"/>
      <c r="BG1446" s="300"/>
      <c r="BH1446" s="300"/>
      <c r="BI1446" s="299"/>
      <c r="BJ1446" s="246"/>
      <c r="BK1446" s="255"/>
      <c r="BL1446" s="213"/>
      <c r="BM1446" s="213"/>
      <c r="BN1446" s="322"/>
      <c r="BO1446" s="321"/>
      <c r="BY1446" s="254"/>
      <c r="DN1446" s="284"/>
      <c r="DO1446" s="283"/>
      <c r="DP1446" s="278"/>
      <c r="DQ1446" s="282"/>
      <c r="DR1446" s="281"/>
      <c r="DS1446" s="280"/>
      <c r="DT1446" s="279"/>
      <c r="DU1446" s="278"/>
      <c r="DV1446" s="194"/>
    </row>
    <row r="1447" spans="1:126" ht="29.25">
      <c r="A1447" s="322" t="s">
        <v>6052</v>
      </c>
      <c r="B1447" s="226" t="s">
        <v>7152</v>
      </c>
      <c r="C1447" s="226" t="s">
        <v>7151</v>
      </c>
      <c r="D1447" s="225" t="s">
        <v>7150</v>
      </c>
      <c r="E1447" s="224" t="str">
        <f t="shared" si="118"/>
        <v>421740</v>
      </c>
      <c r="F1447" s="322" t="s">
        <v>4863</v>
      </c>
      <c r="G1447" s="220" t="s">
        <v>7149</v>
      </c>
      <c r="H1447" s="223" t="s">
        <v>7108</v>
      </c>
      <c r="I1447" s="383"/>
      <c r="J1447" s="225">
        <v>1</v>
      </c>
      <c r="K1447" s="329">
        <v>3500</v>
      </c>
      <c r="L1447" s="232">
        <f t="shared" si="114"/>
        <v>3850.0000000000005</v>
      </c>
      <c r="M1447" s="351" t="s">
        <v>1434</v>
      </c>
      <c r="N1447" s="229"/>
      <c r="O1447" s="229"/>
      <c r="P1447" s="245"/>
      <c r="Q1447" s="312"/>
      <c r="R1447" s="382"/>
      <c r="S1447" s="242"/>
      <c r="T1447" s="219"/>
      <c r="U1447" s="303"/>
      <c r="V1447" s="303"/>
      <c r="W1447" s="303"/>
      <c r="X1447" s="303"/>
      <c r="Y1447" s="219"/>
      <c r="Z1447" s="303"/>
      <c r="AA1447" s="303"/>
      <c r="AB1447" s="303"/>
      <c r="AC1447" s="303"/>
      <c r="AD1447" s="325"/>
      <c r="AE1447" s="325"/>
      <c r="AF1447" s="325"/>
      <c r="AG1447" s="325"/>
      <c r="AH1447" s="325"/>
      <c r="AJ1447" s="286"/>
      <c r="AK1447" s="213"/>
      <c r="AL1447" s="325"/>
      <c r="AM1447" s="325"/>
      <c r="AN1447" s="325"/>
      <c r="AO1447" s="325"/>
      <c r="AP1447" s="229"/>
      <c r="AQ1447" s="589"/>
      <c r="AR1447" s="207"/>
      <c r="AS1447" s="207"/>
      <c r="AT1447" s="207"/>
      <c r="AU1447" s="207"/>
      <c r="AV1447" s="207"/>
      <c r="AW1447" s="207"/>
      <c r="AX1447" s="207"/>
      <c r="AY1447" s="207"/>
      <c r="AZ1447" s="207"/>
      <c r="BA1447" s="207"/>
      <c r="BB1447" s="207"/>
      <c r="BC1447" s="207"/>
      <c r="BD1447" s="207"/>
      <c r="BE1447" s="207"/>
      <c r="BF1447" s="207"/>
      <c r="BG1447" s="300"/>
      <c r="BH1447" s="300"/>
      <c r="BI1447" s="299"/>
      <c r="BJ1447" s="246"/>
      <c r="BK1447" s="255" t="s">
        <v>5852</v>
      </c>
      <c r="BL1447" s="213"/>
      <c r="BM1447" s="213"/>
      <c r="BN1447" s="322"/>
      <c r="BO1447" s="321"/>
      <c r="BY1447" s="254"/>
      <c r="DN1447" s="284"/>
      <c r="DO1447" s="283"/>
      <c r="DP1447" s="278"/>
      <c r="DQ1447" s="282"/>
      <c r="DR1447" s="281"/>
      <c r="DS1447" s="280"/>
      <c r="DT1447" s="279"/>
      <c r="DU1447" s="278"/>
      <c r="DV1447" s="194"/>
    </row>
    <row r="1448" spans="1:126" ht="29.25">
      <c r="A1448" s="322" t="s">
        <v>6052</v>
      </c>
      <c r="B1448" s="226" t="s">
        <v>7148</v>
      </c>
      <c r="C1448" s="226" t="s">
        <v>7147</v>
      </c>
      <c r="D1448" s="225" t="s">
        <v>7146</v>
      </c>
      <c r="E1448" s="224" t="str">
        <f t="shared" si="118"/>
        <v>421757</v>
      </c>
      <c r="F1448" s="322" t="s">
        <v>4863</v>
      </c>
      <c r="G1448" s="220" t="s">
        <v>7145</v>
      </c>
      <c r="H1448" s="223" t="s">
        <v>7108</v>
      </c>
      <c r="I1448" s="601"/>
      <c r="J1448" s="225">
        <v>1</v>
      </c>
      <c r="K1448" s="329">
        <v>4500</v>
      </c>
      <c r="L1448" s="232">
        <f t="shared" si="114"/>
        <v>4950</v>
      </c>
      <c r="M1448" s="351" t="s">
        <v>1434</v>
      </c>
      <c r="N1448" s="229"/>
      <c r="O1448" s="229"/>
      <c r="P1448" s="245"/>
      <c r="Q1448" s="312"/>
      <c r="R1448" s="382"/>
      <c r="S1448" s="242"/>
      <c r="T1448" s="219"/>
      <c r="U1448" s="303"/>
      <c r="V1448" s="303"/>
      <c r="W1448" s="303"/>
      <c r="X1448" s="303"/>
      <c r="Y1448" s="219"/>
      <c r="Z1448" s="303"/>
      <c r="AA1448" s="303"/>
      <c r="AB1448" s="303"/>
      <c r="AC1448" s="303"/>
      <c r="AD1448" s="325"/>
      <c r="AE1448" s="325"/>
      <c r="AF1448" s="325"/>
      <c r="AG1448" s="325"/>
      <c r="AH1448" s="325"/>
      <c r="AJ1448" s="286"/>
      <c r="AK1448" s="213"/>
      <c r="AL1448" s="325"/>
      <c r="AM1448" s="325"/>
      <c r="AN1448" s="325"/>
      <c r="AO1448" s="325"/>
      <c r="AP1448" s="229"/>
      <c r="AQ1448" s="589"/>
      <c r="AR1448" s="207"/>
      <c r="AS1448" s="207"/>
      <c r="AT1448" s="207"/>
      <c r="AU1448" s="207"/>
      <c r="AV1448" s="207"/>
      <c r="AW1448" s="207"/>
      <c r="AX1448" s="207"/>
      <c r="AY1448" s="207"/>
      <c r="AZ1448" s="207"/>
      <c r="BA1448" s="207"/>
      <c r="BB1448" s="207"/>
      <c r="BC1448" s="207"/>
      <c r="BD1448" s="207"/>
      <c r="BE1448" s="207"/>
      <c r="BF1448" s="207"/>
      <c r="BG1448" s="300"/>
      <c r="BH1448" s="300"/>
      <c r="BI1448" s="299"/>
      <c r="BJ1448" s="246"/>
      <c r="BK1448" s="255"/>
      <c r="BL1448" s="213"/>
      <c r="BM1448" s="213"/>
      <c r="BN1448" s="322"/>
      <c r="BO1448" s="321"/>
      <c r="BY1448" s="254"/>
      <c r="DN1448" s="284"/>
      <c r="DO1448" s="283"/>
      <c r="DP1448" s="278"/>
      <c r="DQ1448" s="282"/>
      <c r="DR1448" s="281"/>
      <c r="DS1448" s="280"/>
      <c r="DT1448" s="279"/>
      <c r="DU1448" s="278"/>
      <c r="DV1448" s="194"/>
    </row>
    <row r="1449" spans="1:126" ht="29.25">
      <c r="A1449" s="322" t="s">
        <v>6052</v>
      </c>
      <c r="B1449" s="226" t="s">
        <v>7144</v>
      </c>
      <c r="C1449" s="226" t="s">
        <v>7143</v>
      </c>
      <c r="D1449" s="225" t="s">
        <v>7142</v>
      </c>
      <c r="E1449" s="224" t="str">
        <f t="shared" si="118"/>
        <v>421764</v>
      </c>
      <c r="F1449" s="322" t="s">
        <v>4863</v>
      </c>
      <c r="G1449" s="220" t="s">
        <v>7141</v>
      </c>
      <c r="H1449" s="223" t="s">
        <v>7108</v>
      </c>
      <c r="I1449" s="383"/>
      <c r="J1449" s="225">
        <v>1</v>
      </c>
      <c r="K1449" s="329">
        <v>4500</v>
      </c>
      <c r="L1449" s="232">
        <f t="shared" si="114"/>
        <v>4950</v>
      </c>
      <c r="M1449" s="351" t="s">
        <v>1434</v>
      </c>
      <c r="N1449" s="229"/>
      <c r="O1449" s="229"/>
      <c r="P1449" s="245"/>
      <c r="Q1449" s="312"/>
      <c r="R1449" s="382"/>
      <c r="S1449" s="242"/>
      <c r="T1449" s="219"/>
      <c r="U1449" s="303"/>
      <c r="V1449" s="303"/>
      <c r="W1449" s="303"/>
      <c r="X1449" s="303"/>
      <c r="Y1449" s="219"/>
      <c r="Z1449" s="303"/>
      <c r="AA1449" s="303"/>
      <c r="AB1449" s="303"/>
      <c r="AC1449" s="303"/>
      <c r="AD1449" s="325"/>
      <c r="AE1449" s="325"/>
      <c r="AF1449" s="325"/>
      <c r="AG1449" s="325"/>
      <c r="AH1449" s="325"/>
      <c r="AJ1449" s="286"/>
      <c r="AK1449" s="213"/>
      <c r="AL1449" s="325"/>
      <c r="AM1449" s="325"/>
      <c r="AN1449" s="325"/>
      <c r="AO1449" s="325"/>
      <c r="AP1449" s="229"/>
      <c r="AQ1449" s="589"/>
      <c r="AR1449" s="207"/>
      <c r="AS1449" s="207"/>
      <c r="AT1449" s="207"/>
      <c r="AU1449" s="207"/>
      <c r="AV1449" s="207"/>
      <c r="AW1449" s="207"/>
      <c r="AX1449" s="207"/>
      <c r="AY1449" s="207"/>
      <c r="AZ1449" s="207"/>
      <c r="BA1449" s="207"/>
      <c r="BB1449" s="207"/>
      <c r="BC1449" s="207"/>
      <c r="BD1449" s="207"/>
      <c r="BE1449" s="207"/>
      <c r="BF1449" s="207"/>
      <c r="BG1449" s="300"/>
      <c r="BH1449" s="300"/>
      <c r="BI1449" s="299"/>
      <c r="BJ1449" s="246"/>
      <c r="BK1449" s="255" t="s">
        <v>5852</v>
      </c>
      <c r="BL1449" s="213"/>
      <c r="BM1449" s="213"/>
      <c r="BN1449" s="322"/>
      <c r="BO1449" s="321"/>
      <c r="BY1449" s="254"/>
      <c r="DN1449" s="284"/>
      <c r="DO1449" s="283"/>
      <c r="DP1449" s="278"/>
      <c r="DQ1449" s="282"/>
      <c r="DR1449" s="281"/>
      <c r="DS1449" s="280"/>
      <c r="DT1449" s="279"/>
      <c r="DU1449" s="278"/>
      <c r="DV1449" s="194"/>
    </row>
    <row r="1450" spans="1:126" ht="18.75">
      <c r="A1450" s="298" t="s">
        <v>3925</v>
      </c>
      <c r="B1450" s="226" t="s">
        <v>7140</v>
      </c>
      <c r="C1450" s="226" t="s">
        <v>7139</v>
      </c>
      <c r="D1450" s="225" t="s">
        <v>7138</v>
      </c>
      <c r="E1450" s="224" t="str">
        <f t="shared" si="118"/>
        <v>421771</v>
      </c>
      <c r="F1450" s="298" t="s">
        <v>4863</v>
      </c>
      <c r="G1450" s="220" t="s">
        <v>7137</v>
      </c>
      <c r="H1450" s="223" t="s">
        <v>7136</v>
      </c>
      <c r="I1450" s="383"/>
      <c r="J1450" s="225">
        <v>1</v>
      </c>
      <c r="K1450" s="329">
        <v>2000</v>
      </c>
      <c r="L1450" s="232">
        <f t="shared" si="114"/>
        <v>2200</v>
      </c>
      <c r="M1450" s="351" t="s">
        <v>900</v>
      </c>
      <c r="N1450" s="229"/>
      <c r="O1450" s="229"/>
      <c r="P1450" s="245"/>
      <c r="Q1450" s="312"/>
      <c r="R1450" s="382"/>
      <c r="S1450" s="242"/>
      <c r="T1450" s="219"/>
      <c r="U1450" s="303"/>
      <c r="V1450" s="303"/>
      <c r="W1450" s="303"/>
      <c r="X1450" s="303"/>
      <c r="Y1450" s="219"/>
      <c r="Z1450" s="303"/>
      <c r="AA1450" s="303"/>
      <c r="AB1450" s="303"/>
      <c r="AC1450" s="303"/>
      <c r="AD1450" s="325"/>
      <c r="AE1450" s="325"/>
      <c r="AF1450" s="325"/>
      <c r="AG1450" s="325"/>
      <c r="AH1450" s="325"/>
      <c r="AJ1450" s="286"/>
      <c r="AK1450" s="213"/>
      <c r="AL1450" s="325"/>
      <c r="AM1450" s="325"/>
      <c r="AN1450" s="325"/>
      <c r="AO1450" s="325"/>
      <c r="AP1450" s="229"/>
      <c r="AQ1450" s="589"/>
      <c r="AR1450" s="207"/>
      <c r="AS1450" s="207"/>
      <c r="AT1450" s="207"/>
      <c r="AU1450" s="207"/>
      <c r="AV1450" s="207"/>
      <c r="AW1450" s="207"/>
      <c r="AX1450" s="207"/>
      <c r="AY1450" s="207"/>
      <c r="AZ1450" s="207"/>
      <c r="BA1450" s="207"/>
      <c r="BB1450" s="207"/>
      <c r="BC1450" s="207"/>
      <c r="BD1450" s="207"/>
      <c r="BE1450" s="207"/>
      <c r="BF1450" s="207"/>
      <c r="BG1450" s="300"/>
      <c r="BH1450" s="300"/>
      <c r="BI1450" s="299"/>
      <c r="BJ1450" s="246"/>
      <c r="BK1450" s="255"/>
      <c r="BL1450" s="213"/>
      <c r="BM1450" s="213"/>
      <c r="BN1450" s="298"/>
      <c r="BO1450" s="297"/>
      <c r="BY1450" s="254"/>
      <c r="DN1450" s="284"/>
      <c r="DO1450" s="283"/>
      <c r="DP1450" s="278"/>
      <c r="DQ1450" s="282"/>
      <c r="DR1450" s="281"/>
      <c r="DS1450" s="280"/>
      <c r="DT1450" s="279"/>
      <c r="DU1450" s="278"/>
      <c r="DV1450" s="194"/>
    </row>
    <row r="1451" spans="1:126" ht="18.75">
      <c r="A1451" s="298" t="s">
        <v>3925</v>
      </c>
      <c r="B1451" s="226" t="s">
        <v>940</v>
      </c>
      <c r="C1451" s="226" t="s">
        <v>7135</v>
      </c>
      <c r="D1451" s="264" t="s">
        <v>941</v>
      </c>
      <c r="E1451" s="224" t="str">
        <f>MID(D1451,8,10)</f>
        <v>421788</v>
      </c>
      <c r="F1451" s="207" t="s">
        <v>25</v>
      </c>
      <c r="G1451" s="220" t="s">
        <v>21</v>
      </c>
      <c r="H1451" s="223" t="s">
        <v>7134</v>
      </c>
      <c r="I1451" s="306"/>
      <c r="J1451" s="225">
        <v>1</v>
      </c>
      <c r="K1451" s="277">
        <v>2400</v>
      </c>
      <c r="L1451" s="232">
        <f t="shared" si="114"/>
        <v>2640</v>
      </c>
      <c r="M1451" s="262" t="s">
        <v>1671</v>
      </c>
      <c r="N1451" s="290"/>
      <c r="O1451" s="290"/>
      <c r="P1451" s="251">
        <v>45444</v>
      </c>
      <c r="Q1451" s="244">
        <v>2000</v>
      </c>
      <c r="R1451" s="289">
        <v>100</v>
      </c>
      <c r="S1451" s="242">
        <v>100</v>
      </c>
      <c r="T1451" s="219"/>
      <c r="U1451" s="248" t="e">
        <f>VLOOKUP(T1451,'[1]段ボール 送料'!$H$16:$X$1013,16,FALSE)</f>
        <v>#N/A</v>
      </c>
      <c r="V1451" s="248" t="e">
        <f>VLOOKUP(T1451,'[1]段ボール 送料'!$H$16:$X$1013,13,FALSE)</f>
        <v>#N/A</v>
      </c>
      <c r="W1451" s="248" t="e">
        <f>VLOOKUP(T1451,'[1]段ボール 送料'!$H$16:$X$1013,14,FALSE)</f>
        <v>#N/A</v>
      </c>
      <c r="X1451" s="248" t="e">
        <f>VLOOKUP(T1451,'[1]段ボール 送料'!$H$16:$X$1013,15,FALSE)</f>
        <v>#N/A</v>
      </c>
      <c r="Y1451" s="219"/>
      <c r="Z1451" s="248"/>
      <c r="AA1451" s="248"/>
      <c r="AB1451" s="248"/>
      <c r="AC1451" s="248"/>
      <c r="AD1451" s="372"/>
      <c r="AE1451" s="372"/>
      <c r="AF1451" s="372"/>
      <c r="AG1451" s="372"/>
      <c r="AH1451" s="372"/>
      <c r="AI1451" s="228" t="s">
        <v>2723</v>
      </c>
      <c r="AJ1451" s="286" t="s">
        <v>2543</v>
      </c>
      <c r="AK1451" s="228" t="s">
        <v>2542</v>
      </c>
      <c r="AL1451" s="372"/>
      <c r="AM1451" s="372"/>
      <c r="AN1451" s="372"/>
      <c r="AO1451" s="372"/>
      <c r="AP1451" s="229"/>
      <c r="AQ1451" s="444">
        <v>1</v>
      </c>
      <c r="AR1451" s="207"/>
      <c r="AS1451" s="207"/>
      <c r="AT1451" s="207"/>
      <c r="AU1451" s="359">
        <f>S1451</f>
        <v>100</v>
      </c>
      <c r="AV1451" s="248" t="e">
        <f>VLOOKUP(T1451,'[1]段ボール 送料'!$H$16:$X$1013,11,FALSE)</f>
        <v>#N/A</v>
      </c>
      <c r="AW1451" s="248"/>
      <c r="AX1451" s="207"/>
      <c r="AY1451" s="247" t="e">
        <f>SUBTOTAL(9,AV1451:AX1451)</f>
        <v>#N/A</v>
      </c>
      <c r="AZ1451" s="247" t="e">
        <f t="shared" ref="AZ1451:BC1452" si="119">AR1451+AV1451</f>
        <v>#N/A</v>
      </c>
      <c r="BA1451" s="247">
        <f t="shared" si="119"/>
        <v>0</v>
      </c>
      <c r="BB1451" s="247">
        <f t="shared" si="119"/>
        <v>0</v>
      </c>
      <c r="BC1451" s="359" t="e">
        <f t="shared" si="119"/>
        <v>#N/A</v>
      </c>
      <c r="BD1451" s="207"/>
      <c r="BE1451" s="207"/>
      <c r="BF1451" s="207"/>
      <c r="BG1451" s="228"/>
      <c r="BH1451" s="228"/>
      <c r="BI1451" s="228"/>
      <c r="BJ1451" s="246"/>
      <c r="BK1451" s="255"/>
      <c r="BL1451" s="228"/>
      <c r="BM1451" s="228"/>
      <c r="BN1451" s="298"/>
      <c r="BO1451" s="297"/>
      <c r="BY1451" s="254"/>
      <c r="DN1451" s="284">
        <v>2400</v>
      </c>
      <c r="DO1451" s="283">
        <f>DN1451*1.1</f>
        <v>2640</v>
      </c>
      <c r="DP1451" s="349">
        <v>45444</v>
      </c>
      <c r="DQ1451" s="282"/>
      <c r="DR1451" s="281"/>
      <c r="DS1451" s="280"/>
      <c r="DT1451" s="279"/>
      <c r="DU1451" s="278"/>
      <c r="DV1451" s="194"/>
    </row>
    <row r="1452" spans="1:126" ht="18.75">
      <c r="A1452" s="298" t="s">
        <v>3925</v>
      </c>
      <c r="B1452" s="226" t="s">
        <v>942</v>
      </c>
      <c r="C1452" s="226" t="s">
        <v>7133</v>
      </c>
      <c r="D1452" s="264" t="s">
        <v>943</v>
      </c>
      <c r="E1452" s="224" t="str">
        <f>MID(D1452,8,10)</f>
        <v>421795</v>
      </c>
      <c r="F1452" s="207" t="s">
        <v>25</v>
      </c>
      <c r="G1452" s="220" t="s">
        <v>24</v>
      </c>
      <c r="H1452" s="223" t="s">
        <v>7132</v>
      </c>
      <c r="I1452" s="306"/>
      <c r="J1452" s="225">
        <v>1</v>
      </c>
      <c r="K1452" s="277">
        <v>2400</v>
      </c>
      <c r="L1452" s="232">
        <f t="shared" si="114"/>
        <v>2640</v>
      </c>
      <c r="M1452" s="351" t="s">
        <v>900</v>
      </c>
      <c r="N1452" s="290"/>
      <c r="O1452" s="290"/>
      <c r="P1452" s="251">
        <v>45444</v>
      </c>
      <c r="Q1452" s="244">
        <v>2000</v>
      </c>
      <c r="R1452" s="289">
        <v>90</v>
      </c>
      <c r="S1452" s="242">
        <v>90</v>
      </c>
      <c r="T1452" s="219"/>
      <c r="U1452" s="248" t="e">
        <f>VLOOKUP(T1452,'[1]段ボール 送料'!$H$16:$X$1013,16,FALSE)</f>
        <v>#N/A</v>
      </c>
      <c r="V1452" s="248" t="e">
        <f>VLOOKUP(T1452,'[1]段ボール 送料'!$H$16:$X$1013,13,FALSE)</f>
        <v>#N/A</v>
      </c>
      <c r="W1452" s="248" t="e">
        <f>VLOOKUP(T1452,'[1]段ボール 送料'!$H$16:$X$1013,14,FALSE)</f>
        <v>#N/A</v>
      </c>
      <c r="X1452" s="248" t="e">
        <f>VLOOKUP(T1452,'[1]段ボール 送料'!$H$16:$X$1013,15,FALSE)</f>
        <v>#N/A</v>
      </c>
      <c r="Y1452" s="219"/>
      <c r="Z1452" s="248"/>
      <c r="AA1452" s="248"/>
      <c r="AB1452" s="248"/>
      <c r="AC1452" s="248"/>
      <c r="AD1452" s="372"/>
      <c r="AE1452" s="372"/>
      <c r="AF1452" s="372"/>
      <c r="AG1452" s="372"/>
      <c r="AH1452" s="372"/>
      <c r="AI1452" s="228" t="s">
        <v>2723</v>
      </c>
      <c r="AJ1452" s="286" t="s">
        <v>2543</v>
      </c>
      <c r="AK1452" s="228" t="s">
        <v>2542</v>
      </c>
      <c r="AL1452" s="372"/>
      <c r="AM1452" s="372"/>
      <c r="AN1452" s="372"/>
      <c r="AO1452" s="372"/>
      <c r="AP1452" s="229"/>
      <c r="AQ1452" s="444">
        <v>1</v>
      </c>
      <c r="AR1452" s="207"/>
      <c r="AS1452" s="207"/>
      <c r="AT1452" s="207"/>
      <c r="AU1452" s="359">
        <f>S1452</f>
        <v>90</v>
      </c>
      <c r="AV1452" s="248" t="e">
        <f>VLOOKUP(T1452,'[1]段ボール 送料'!$H$16:$X$1013,11,FALSE)</f>
        <v>#N/A</v>
      </c>
      <c r="AW1452" s="248"/>
      <c r="AX1452" s="207"/>
      <c r="AY1452" s="247" t="e">
        <f>SUBTOTAL(9,AV1452:AX1452)</f>
        <v>#N/A</v>
      </c>
      <c r="AZ1452" s="247" t="e">
        <f t="shared" si="119"/>
        <v>#N/A</v>
      </c>
      <c r="BA1452" s="247">
        <f t="shared" si="119"/>
        <v>0</v>
      </c>
      <c r="BB1452" s="247">
        <f t="shared" si="119"/>
        <v>0</v>
      </c>
      <c r="BC1452" s="359" t="e">
        <f t="shared" si="119"/>
        <v>#N/A</v>
      </c>
      <c r="BD1452" s="207"/>
      <c r="BE1452" s="207"/>
      <c r="BF1452" s="207"/>
      <c r="BG1452" s="228"/>
      <c r="BH1452" s="228"/>
      <c r="BI1452" s="228"/>
      <c r="BJ1452" s="246"/>
      <c r="BK1452" s="255"/>
      <c r="BL1452" s="228"/>
      <c r="BM1452" s="228"/>
      <c r="BN1452" s="298"/>
      <c r="BO1452" s="297"/>
      <c r="BY1452" s="254"/>
      <c r="DN1452" s="284">
        <v>2400</v>
      </c>
      <c r="DO1452" s="283">
        <f>DN1452*1.1</f>
        <v>2640</v>
      </c>
      <c r="DP1452" s="349">
        <v>45444</v>
      </c>
      <c r="DQ1452" s="282"/>
      <c r="DR1452" s="281"/>
      <c r="DS1452" s="280"/>
      <c r="DT1452" s="279"/>
      <c r="DU1452" s="278"/>
      <c r="DV1452" s="194"/>
    </row>
    <row r="1453" spans="1:126" ht="29.25">
      <c r="A1453" s="298" t="s">
        <v>3925</v>
      </c>
      <c r="B1453" s="226" t="s">
        <v>991</v>
      </c>
      <c r="C1453" s="226" t="s">
        <v>7131</v>
      </c>
      <c r="D1453" s="264" t="s">
        <v>992</v>
      </c>
      <c r="E1453" s="224" t="str">
        <f>MID(D1453,8,10)</f>
        <v>421801</v>
      </c>
      <c r="F1453" s="207" t="s">
        <v>25</v>
      </c>
      <c r="G1453" s="220" t="s">
        <v>993</v>
      </c>
      <c r="H1453" s="223" t="s">
        <v>7130</v>
      </c>
      <c r="I1453" s="306"/>
      <c r="J1453" s="225">
        <v>1</v>
      </c>
      <c r="K1453" s="302">
        <v>6000</v>
      </c>
      <c r="L1453" s="232">
        <f t="shared" si="114"/>
        <v>6600.0000000000009</v>
      </c>
      <c r="M1453" s="262" t="s">
        <v>900</v>
      </c>
      <c r="N1453" s="290" t="s">
        <v>7129</v>
      </c>
      <c r="O1453" s="290"/>
      <c r="P1453" s="245"/>
      <c r="Q1453" s="227"/>
      <c r="R1453" s="289"/>
      <c r="S1453" s="242"/>
      <c r="T1453" s="219"/>
      <c r="U1453" s="248" t="e">
        <f>VLOOKUP(T1453,'[1]段ボール 送料'!$H$16:$X$1013,16,FALSE)</f>
        <v>#N/A</v>
      </c>
      <c r="V1453" s="248" t="e">
        <f>VLOOKUP(T1453,'[1]段ボール 送料'!$H$16:$X$1013,13,FALSE)</f>
        <v>#N/A</v>
      </c>
      <c r="W1453" s="248" t="e">
        <f>VLOOKUP(T1453,'[1]段ボール 送料'!$H$16:$X$1013,14,FALSE)</f>
        <v>#N/A</v>
      </c>
      <c r="X1453" s="248" t="e">
        <f>VLOOKUP(T1453,'[1]段ボール 送料'!$H$16:$X$1013,15,FALSE)</f>
        <v>#N/A</v>
      </c>
      <c r="Y1453" s="219"/>
      <c r="Z1453" s="248"/>
      <c r="AA1453" s="248"/>
      <c r="AB1453" s="248"/>
      <c r="AC1453" s="248"/>
      <c r="AD1453" s="372"/>
      <c r="AE1453" s="372"/>
      <c r="AF1453" s="372"/>
      <c r="AG1453" s="372"/>
      <c r="AH1453" s="372"/>
      <c r="AI1453" s="228" t="s">
        <v>2723</v>
      </c>
      <c r="AJ1453" s="286" t="s">
        <v>2543</v>
      </c>
      <c r="AK1453" s="228" t="s">
        <v>2542</v>
      </c>
      <c r="AL1453" s="372"/>
      <c r="AM1453" s="372"/>
      <c r="AN1453" s="372"/>
      <c r="AO1453" s="372"/>
      <c r="AP1453" s="229"/>
      <c r="AQ1453" s="464"/>
      <c r="AR1453" s="207"/>
      <c r="AS1453" s="207"/>
      <c r="AT1453" s="207"/>
      <c r="AU1453" s="207"/>
      <c r="AV1453" s="207"/>
      <c r="AW1453" s="207"/>
      <c r="AX1453" s="207"/>
      <c r="AY1453" s="207"/>
      <c r="AZ1453" s="207"/>
      <c r="BA1453" s="207"/>
      <c r="BB1453" s="207"/>
      <c r="BC1453" s="207"/>
      <c r="BD1453" s="207"/>
      <c r="BE1453" s="207"/>
      <c r="BF1453" s="207"/>
      <c r="BG1453" s="228"/>
      <c r="BH1453" s="228"/>
      <c r="BI1453" s="228"/>
      <c r="BJ1453" s="246"/>
      <c r="BK1453" s="605"/>
      <c r="BL1453" s="228" t="s">
        <v>1703</v>
      </c>
      <c r="BM1453" s="228" t="s">
        <v>3899</v>
      </c>
      <c r="BN1453" s="298"/>
      <c r="BO1453" s="297"/>
      <c r="BY1453" s="254"/>
      <c r="DN1453" s="284"/>
      <c r="DO1453" s="283"/>
      <c r="DP1453" s="278"/>
      <c r="DQ1453" s="282" t="s">
        <v>947</v>
      </c>
      <c r="DR1453" s="281"/>
      <c r="DS1453" s="280"/>
      <c r="DT1453" s="279"/>
      <c r="DU1453" s="278"/>
      <c r="DV1453" s="194"/>
    </row>
    <row r="1454" spans="1:126" ht="19.5">
      <c r="A1454" s="298" t="s">
        <v>3925</v>
      </c>
      <c r="B1454" s="226" t="s">
        <v>994</v>
      </c>
      <c r="C1454" s="226" t="s">
        <v>7128</v>
      </c>
      <c r="D1454" s="264" t="s">
        <v>995</v>
      </c>
      <c r="E1454" s="224" t="str">
        <f>MID(D1454,8,10)</f>
        <v>421818</v>
      </c>
      <c r="F1454" s="207" t="s">
        <v>25</v>
      </c>
      <c r="G1454" s="220" t="s">
        <v>996</v>
      </c>
      <c r="H1454" s="223" t="s">
        <v>7127</v>
      </c>
      <c r="I1454" s="306"/>
      <c r="J1454" s="225">
        <v>1</v>
      </c>
      <c r="K1454" s="302">
        <v>6000</v>
      </c>
      <c r="L1454" s="232">
        <f t="shared" si="114"/>
        <v>6600.0000000000009</v>
      </c>
      <c r="M1454" s="262" t="s">
        <v>900</v>
      </c>
      <c r="N1454" s="290" t="s">
        <v>7126</v>
      </c>
      <c r="O1454" s="290"/>
      <c r="P1454" s="245"/>
      <c r="Q1454" s="227"/>
      <c r="R1454" s="289"/>
      <c r="S1454" s="242"/>
      <c r="T1454" s="219"/>
      <c r="U1454" s="248" t="e">
        <f>VLOOKUP(T1454,'[1]段ボール 送料'!$H$16:$X$1013,16,FALSE)</f>
        <v>#N/A</v>
      </c>
      <c r="V1454" s="248" t="e">
        <f>VLOOKUP(T1454,'[1]段ボール 送料'!$H$16:$X$1013,13,FALSE)</f>
        <v>#N/A</v>
      </c>
      <c r="W1454" s="248" t="e">
        <f>VLOOKUP(T1454,'[1]段ボール 送料'!$H$16:$X$1013,14,FALSE)</f>
        <v>#N/A</v>
      </c>
      <c r="X1454" s="248" t="e">
        <f>VLOOKUP(T1454,'[1]段ボール 送料'!$H$16:$X$1013,15,FALSE)</f>
        <v>#N/A</v>
      </c>
      <c r="Y1454" s="219"/>
      <c r="Z1454" s="248"/>
      <c r="AA1454" s="248"/>
      <c r="AB1454" s="248"/>
      <c r="AC1454" s="248"/>
      <c r="AD1454" s="372"/>
      <c r="AE1454" s="372"/>
      <c r="AF1454" s="372"/>
      <c r="AG1454" s="372"/>
      <c r="AH1454" s="372"/>
      <c r="AI1454" s="228" t="s">
        <v>2723</v>
      </c>
      <c r="AJ1454" s="286" t="s">
        <v>2543</v>
      </c>
      <c r="AK1454" s="228" t="s">
        <v>2542</v>
      </c>
      <c r="AL1454" s="372"/>
      <c r="AM1454" s="372"/>
      <c r="AN1454" s="372"/>
      <c r="AO1454" s="372"/>
      <c r="AP1454" s="229"/>
      <c r="AQ1454" s="464"/>
      <c r="AR1454" s="207"/>
      <c r="AS1454" s="207"/>
      <c r="AT1454" s="207"/>
      <c r="AU1454" s="207"/>
      <c r="AV1454" s="207"/>
      <c r="AW1454" s="207"/>
      <c r="AX1454" s="207"/>
      <c r="AY1454" s="207"/>
      <c r="AZ1454" s="207"/>
      <c r="BA1454" s="207"/>
      <c r="BB1454" s="207"/>
      <c r="BC1454" s="207"/>
      <c r="BD1454" s="207"/>
      <c r="BE1454" s="207"/>
      <c r="BF1454" s="207"/>
      <c r="BG1454" s="228"/>
      <c r="BH1454" s="228"/>
      <c r="BI1454" s="228"/>
      <c r="BJ1454" s="246"/>
      <c r="BK1454" s="255"/>
      <c r="BL1454" s="228" t="s">
        <v>1703</v>
      </c>
      <c r="BM1454" s="228" t="s">
        <v>3899</v>
      </c>
      <c r="BN1454" s="298"/>
      <c r="BO1454" s="297"/>
      <c r="BY1454" s="254"/>
      <c r="DN1454" s="284"/>
      <c r="DO1454" s="283"/>
      <c r="DP1454" s="278"/>
      <c r="DQ1454" s="282" t="s">
        <v>947</v>
      </c>
      <c r="DR1454" s="281"/>
      <c r="DS1454" s="280"/>
      <c r="DT1454" s="279"/>
      <c r="DU1454" s="278"/>
      <c r="DV1454" s="194"/>
    </row>
    <row r="1455" spans="1:126" ht="18.75">
      <c r="A1455" s="322"/>
      <c r="B1455" s="226" t="s">
        <v>7125</v>
      </c>
      <c r="C1455" s="226" t="s">
        <v>7124</v>
      </c>
      <c r="D1455" s="225" t="s">
        <v>7123</v>
      </c>
      <c r="E1455" s="224" t="str">
        <f t="shared" ref="E1455:E1469" si="120">MID(D1455,9,10)</f>
        <v>421825</v>
      </c>
      <c r="F1455" s="322" t="s">
        <v>4863</v>
      </c>
      <c r="G1455" s="220" t="s">
        <v>7122</v>
      </c>
      <c r="H1455" s="223" t="s">
        <v>7121</v>
      </c>
      <c r="I1455" s="223"/>
      <c r="J1455" s="225">
        <v>1</v>
      </c>
      <c r="K1455" s="329">
        <v>6000</v>
      </c>
      <c r="L1455" s="232">
        <f t="shared" si="114"/>
        <v>6600.0000000000009</v>
      </c>
      <c r="M1455" s="351" t="s">
        <v>1434</v>
      </c>
      <c r="N1455" s="229"/>
      <c r="O1455" s="229"/>
      <c r="P1455" s="245"/>
      <c r="Q1455" s="312"/>
      <c r="R1455" s="382"/>
      <c r="S1455" s="242"/>
      <c r="T1455" s="219"/>
      <c r="U1455" s="303"/>
      <c r="V1455" s="303"/>
      <c r="W1455" s="303"/>
      <c r="X1455" s="303"/>
      <c r="Y1455" s="219"/>
      <c r="Z1455" s="303"/>
      <c r="AA1455" s="303"/>
      <c r="AB1455" s="303"/>
      <c r="AC1455" s="303"/>
      <c r="AD1455" s="325"/>
      <c r="AE1455" s="325"/>
      <c r="AF1455" s="325"/>
      <c r="AG1455" s="325"/>
      <c r="AH1455" s="325"/>
      <c r="AJ1455" s="286"/>
      <c r="AK1455" s="213"/>
      <c r="AL1455" s="325"/>
      <c r="AM1455" s="325"/>
      <c r="AN1455" s="325"/>
      <c r="AO1455" s="325"/>
      <c r="AP1455" s="229"/>
      <c r="AQ1455" s="589"/>
      <c r="AR1455" s="207"/>
      <c r="AS1455" s="207"/>
      <c r="AT1455" s="207"/>
      <c r="AU1455" s="207"/>
      <c r="AV1455" s="207"/>
      <c r="AW1455" s="207"/>
      <c r="AX1455" s="207"/>
      <c r="AY1455" s="207"/>
      <c r="AZ1455" s="207"/>
      <c r="BA1455" s="207"/>
      <c r="BB1455" s="207"/>
      <c r="BC1455" s="207"/>
      <c r="BD1455" s="207"/>
      <c r="BE1455" s="207"/>
      <c r="BF1455" s="207"/>
      <c r="BG1455" s="300"/>
      <c r="BH1455" s="300"/>
      <c r="BI1455" s="299"/>
      <c r="BJ1455" s="246"/>
      <c r="BK1455" s="255"/>
      <c r="BL1455" s="213"/>
      <c r="BM1455" s="213"/>
      <c r="BN1455" s="322"/>
      <c r="BO1455" s="321"/>
      <c r="BY1455" s="254"/>
      <c r="DN1455" s="284"/>
      <c r="DO1455" s="283"/>
      <c r="DP1455" s="278"/>
      <c r="DQ1455" s="282"/>
      <c r="DR1455" s="281"/>
      <c r="DS1455" s="280"/>
      <c r="DT1455" s="279"/>
      <c r="DU1455" s="278"/>
      <c r="DV1455" s="194"/>
    </row>
    <row r="1456" spans="1:126" ht="18.75">
      <c r="A1456" s="322"/>
      <c r="B1456" s="226" t="s">
        <v>7120</v>
      </c>
      <c r="C1456" s="226" t="s">
        <v>7119</v>
      </c>
      <c r="D1456" s="225" t="s">
        <v>7118</v>
      </c>
      <c r="E1456" s="224" t="str">
        <f t="shared" si="120"/>
        <v>421832</v>
      </c>
      <c r="F1456" s="322" t="s">
        <v>4863</v>
      </c>
      <c r="G1456" s="220" t="s">
        <v>7117</v>
      </c>
      <c r="H1456" s="223" t="s">
        <v>7116</v>
      </c>
      <c r="I1456" s="223"/>
      <c r="J1456" s="225">
        <v>1</v>
      </c>
      <c r="K1456" s="329">
        <v>5800</v>
      </c>
      <c r="L1456" s="232">
        <f t="shared" si="114"/>
        <v>6380.0000000000009</v>
      </c>
      <c r="M1456" s="351" t="s">
        <v>1434</v>
      </c>
      <c r="N1456" s="229"/>
      <c r="O1456" s="229"/>
      <c r="P1456" s="245"/>
      <c r="Q1456" s="312"/>
      <c r="R1456" s="382"/>
      <c r="S1456" s="242"/>
      <c r="T1456" s="219"/>
      <c r="U1456" s="303"/>
      <c r="V1456" s="303"/>
      <c r="W1456" s="303"/>
      <c r="X1456" s="303"/>
      <c r="Y1456" s="219"/>
      <c r="Z1456" s="303"/>
      <c r="AA1456" s="303"/>
      <c r="AB1456" s="303"/>
      <c r="AC1456" s="303"/>
      <c r="AD1456" s="325"/>
      <c r="AE1456" s="325"/>
      <c r="AF1456" s="325"/>
      <c r="AG1456" s="325"/>
      <c r="AH1456" s="325"/>
      <c r="AJ1456" s="286"/>
      <c r="AK1456" s="213"/>
      <c r="AL1456" s="325"/>
      <c r="AM1456" s="325"/>
      <c r="AN1456" s="325"/>
      <c r="AO1456" s="325"/>
      <c r="AP1456" s="229"/>
      <c r="AQ1456" s="589"/>
      <c r="AR1456" s="207"/>
      <c r="AS1456" s="207"/>
      <c r="AT1456" s="207"/>
      <c r="AU1456" s="207"/>
      <c r="AV1456" s="207"/>
      <c r="AW1456" s="207"/>
      <c r="AX1456" s="207"/>
      <c r="AY1456" s="207"/>
      <c r="AZ1456" s="207"/>
      <c r="BA1456" s="207"/>
      <c r="BB1456" s="207"/>
      <c r="BC1456" s="207"/>
      <c r="BD1456" s="207"/>
      <c r="BE1456" s="207"/>
      <c r="BF1456" s="207"/>
      <c r="BG1456" s="300"/>
      <c r="BH1456" s="300"/>
      <c r="BI1456" s="299"/>
      <c r="BJ1456" s="246"/>
      <c r="BK1456" s="255"/>
      <c r="BL1456" s="213"/>
      <c r="BM1456" s="213"/>
      <c r="BN1456" s="322"/>
      <c r="BO1456" s="321"/>
      <c r="BY1456" s="254"/>
      <c r="DN1456" s="284"/>
      <c r="DO1456" s="283"/>
      <c r="DP1456" s="278"/>
      <c r="DQ1456" s="282"/>
      <c r="DR1456" s="281"/>
      <c r="DS1456" s="280"/>
      <c r="DT1456" s="279"/>
      <c r="DU1456" s="278"/>
      <c r="DV1456" s="194"/>
    </row>
    <row r="1457" spans="1:126" ht="18.75">
      <c r="A1457" s="322"/>
      <c r="B1457" s="226" t="s">
        <v>7115</v>
      </c>
      <c r="C1457" s="226">
        <v>937</v>
      </c>
      <c r="D1457" s="225" t="s">
        <v>7114</v>
      </c>
      <c r="E1457" s="224" t="str">
        <f t="shared" si="120"/>
        <v>421726</v>
      </c>
      <c r="F1457" s="322" t="s">
        <v>4863</v>
      </c>
      <c r="G1457" s="220" t="s">
        <v>7113</v>
      </c>
      <c r="H1457" s="223" t="s">
        <v>7108</v>
      </c>
      <c r="I1457" s="383"/>
      <c r="J1457" s="225">
        <v>1</v>
      </c>
      <c r="K1457" s="329">
        <v>3500</v>
      </c>
      <c r="L1457" s="232">
        <f t="shared" si="114"/>
        <v>3850.0000000000005</v>
      </c>
      <c r="M1457" s="351" t="s">
        <v>1434</v>
      </c>
      <c r="N1457" s="229"/>
      <c r="O1457" s="229"/>
      <c r="P1457" s="245"/>
      <c r="Q1457" s="312"/>
      <c r="R1457" s="382"/>
      <c r="S1457" s="242"/>
      <c r="T1457" s="219"/>
      <c r="U1457" s="303"/>
      <c r="V1457" s="303"/>
      <c r="W1457" s="303"/>
      <c r="X1457" s="303"/>
      <c r="Y1457" s="219"/>
      <c r="Z1457" s="303"/>
      <c r="AA1457" s="303"/>
      <c r="AB1457" s="303"/>
      <c r="AC1457" s="303"/>
      <c r="AD1457" s="325"/>
      <c r="AE1457" s="325"/>
      <c r="AF1457" s="325"/>
      <c r="AG1457" s="325"/>
      <c r="AH1457" s="325"/>
      <c r="AJ1457" s="286"/>
      <c r="AK1457" s="213"/>
      <c r="AL1457" s="325"/>
      <c r="AM1457" s="325"/>
      <c r="AN1457" s="325"/>
      <c r="AO1457" s="325"/>
      <c r="AP1457" s="229"/>
      <c r="AQ1457" s="589"/>
      <c r="AR1457" s="207"/>
      <c r="AS1457" s="207"/>
      <c r="AT1457" s="207"/>
      <c r="AU1457" s="207"/>
      <c r="AV1457" s="207"/>
      <c r="AW1457" s="207"/>
      <c r="AX1457" s="207"/>
      <c r="AY1457" s="207"/>
      <c r="AZ1457" s="207"/>
      <c r="BA1457" s="207"/>
      <c r="BB1457" s="207"/>
      <c r="BC1457" s="207"/>
      <c r="BD1457" s="207"/>
      <c r="BE1457" s="207"/>
      <c r="BF1457" s="207"/>
      <c r="BG1457" s="300"/>
      <c r="BH1457" s="300"/>
      <c r="BI1457" s="299"/>
      <c r="BJ1457" s="246"/>
      <c r="BK1457" s="255" t="s">
        <v>5852</v>
      </c>
      <c r="BL1457" s="213"/>
      <c r="BM1457" s="213"/>
      <c r="BN1457" s="322"/>
      <c r="BO1457" s="321"/>
      <c r="BY1457" s="254"/>
      <c r="DN1457" s="284"/>
      <c r="DO1457" s="283"/>
      <c r="DP1457" s="278"/>
      <c r="DQ1457" s="282"/>
      <c r="DR1457" s="281"/>
      <c r="DS1457" s="280"/>
      <c r="DT1457" s="279"/>
      <c r="DU1457" s="278"/>
      <c r="DV1457" s="194"/>
    </row>
    <row r="1458" spans="1:126" ht="29.25">
      <c r="A1458" s="322" t="s">
        <v>6052</v>
      </c>
      <c r="B1458" s="226" t="s">
        <v>7112</v>
      </c>
      <c r="C1458" s="226" t="s">
        <v>7111</v>
      </c>
      <c r="D1458" s="225" t="s">
        <v>7110</v>
      </c>
      <c r="E1458" s="224" t="str">
        <f t="shared" si="120"/>
        <v>421733</v>
      </c>
      <c r="F1458" s="322" t="s">
        <v>4863</v>
      </c>
      <c r="G1458" s="220" t="s">
        <v>7109</v>
      </c>
      <c r="H1458" s="223" t="s">
        <v>7108</v>
      </c>
      <c r="I1458" s="383"/>
      <c r="J1458" s="225">
        <v>1</v>
      </c>
      <c r="K1458" s="329">
        <v>3500</v>
      </c>
      <c r="L1458" s="232">
        <f t="shared" si="114"/>
        <v>3850.0000000000005</v>
      </c>
      <c r="M1458" s="351" t="s">
        <v>1434</v>
      </c>
      <c r="N1458" s="229"/>
      <c r="O1458" s="229"/>
      <c r="Q1458" s="312"/>
      <c r="R1458" s="382"/>
      <c r="S1458" s="242"/>
      <c r="T1458" s="219"/>
      <c r="U1458" s="303"/>
      <c r="V1458" s="303"/>
      <c r="W1458" s="303"/>
      <c r="X1458" s="303"/>
      <c r="Y1458" s="219"/>
      <c r="Z1458" s="303"/>
      <c r="AA1458" s="303"/>
      <c r="AB1458" s="303"/>
      <c r="AC1458" s="303"/>
      <c r="AD1458" s="325"/>
      <c r="AE1458" s="325"/>
      <c r="AF1458" s="325"/>
      <c r="AG1458" s="325"/>
      <c r="AH1458" s="325"/>
      <c r="AJ1458" s="286"/>
      <c r="AK1458" s="213"/>
      <c r="AL1458" s="325"/>
      <c r="AM1458" s="325"/>
      <c r="AN1458" s="325"/>
      <c r="AO1458" s="325"/>
      <c r="AP1458" s="229"/>
      <c r="AQ1458" s="589"/>
      <c r="AR1458" s="207"/>
      <c r="AS1458" s="207"/>
      <c r="AT1458" s="207"/>
      <c r="AU1458" s="207"/>
      <c r="AV1458" s="207"/>
      <c r="AW1458" s="207"/>
      <c r="AX1458" s="207"/>
      <c r="AY1458" s="207"/>
      <c r="AZ1458" s="207"/>
      <c r="BA1458" s="207"/>
      <c r="BB1458" s="207"/>
      <c r="BC1458" s="207"/>
      <c r="BD1458" s="207"/>
      <c r="BE1458" s="207"/>
      <c r="BF1458" s="207"/>
      <c r="BG1458" s="300"/>
      <c r="BH1458" s="300"/>
      <c r="BI1458" s="299"/>
      <c r="BJ1458" s="246"/>
      <c r="BK1458" s="255" t="s">
        <v>5852</v>
      </c>
      <c r="BL1458" s="213"/>
      <c r="BM1458" s="213"/>
      <c r="BN1458" s="322"/>
      <c r="BO1458" s="321"/>
      <c r="BY1458" s="254"/>
      <c r="DN1458" s="284"/>
      <c r="DO1458" s="283"/>
      <c r="DP1458" s="278"/>
      <c r="DQ1458" s="282"/>
      <c r="DR1458" s="281"/>
      <c r="DS1458" s="280"/>
      <c r="DT1458" s="279"/>
      <c r="DU1458" s="278"/>
      <c r="DV1458" s="194"/>
    </row>
    <row r="1459" spans="1:126" ht="29.25">
      <c r="A1459" s="322" t="s">
        <v>6052</v>
      </c>
      <c r="B1459" s="226" t="s">
        <v>7107</v>
      </c>
      <c r="C1459" s="226" t="s">
        <v>7106</v>
      </c>
      <c r="D1459" s="225" t="s">
        <v>7105</v>
      </c>
      <c r="E1459" s="224" t="str">
        <f t="shared" si="120"/>
        <v>421856</v>
      </c>
      <c r="F1459" s="322" t="s">
        <v>6068</v>
      </c>
      <c r="G1459" s="220" t="s">
        <v>7104</v>
      </c>
      <c r="H1459" s="223" t="s">
        <v>7103</v>
      </c>
      <c r="I1459" s="223"/>
      <c r="J1459" s="225">
        <v>1</v>
      </c>
      <c r="K1459" s="329">
        <v>2200</v>
      </c>
      <c r="L1459" s="232">
        <f t="shared" si="114"/>
        <v>2420</v>
      </c>
      <c r="M1459" s="351" t="s">
        <v>1434</v>
      </c>
      <c r="N1459" s="229"/>
      <c r="O1459" s="229"/>
      <c r="P1459" s="245"/>
      <c r="Q1459" s="312"/>
      <c r="R1459" s="382"/>
      <c r="S1459" s="242"/>
      <c r="T1459" s="219"/>
      <c r="U1459" s="303"/>
      <c r="V1459" s="303"/>
      <c r="W1459" s="303"/>
      <c r="X1459" s="303"/>
      <c r="Y1459" s="219"/>
      <c r="Z1459" s="303"/>
      <c r="AA1459" s="303"/>
      <c r="AB1459" s="303"/>
      <c r="AC1459" s="303"/>
      <c r="AD1459" s="325"/>
      <c r="AE1459" s="325"/>
      <c r="AF1459" s="325"/>
      <c r="AG1459" s="325"/>
      <c r="AH1459" s="325"/>
      <c r="AJ1459" s="286"/>
      <c r="AK1459" s="213"/>
      <c r="AL1459" s="325"/>
      <c r="AM1459" s="325"/>
      <c r="AN1459" s="325"/>
      <c r="AO1459" s="325"/>
      <c r="AP1459" s="229"/>
      <c r="AQ1459" s="589"/>
      <c r="AR1459" s="207"/>
      <c r="AS1459" s="207"/>
      <c r="AT1459" s="207"/>
      <c r="AU1459" s="207"/>
      <c r="AV1459" s="207"/>
      <c r="AW1459" s="207"/>
      <c r="AX1459" s="207"/>
      <c r="AY1459" s="207"/>
      <c r="AZ1459" s="207"/>
      <c r="BA1459" s="207"/>
      <c r="BB1459" s="207"/>
      <c r="BC1459" s="207"/>
      <c r="BD1459" s="207"/>
      <c r="BE1459" s="207"/>
      <c r="BF1459" s="207"/>
      <c r="BG1459" s="300"/>
      <c r="BH1459" s="300"/>
      <c r="BI1459" s="299"/>
      <c r="BJ1459" s="246"/>
      <c r="BK1459" s="255"/>
      <c r="BL1459" s="213"/>
      <c r="BM1459" s="213"/>
      <c r="BN1459" s="322"/>
      <c r="BO1459" s="321"/>
      <c r="BY1459" s="254"/>
      <c r="DN1459" s="284"/>
      <c r="DO1459" s="283"/>
      <c r="DP1459" s="278"/>
      <c r="DQ1459" s="282"/>
      <c r="DR1459" s="281"/>
      <c r="DS1459" s="280"/>
      <c r="DT1459" s="279"/>
      <c r="DU1459" s="278"/>
      <c r="DV1459" s="194"/>
    </row>
    <row r="1460" spans="1:126" ht="29.25">
      <c r="A1460" s="322" t="s">
        <v>6052</v>
      </c>
      <c r="B1460" s="226" t="s">
        <v>7102</v>
      </c>
      <c r="C1460" s="226" t="s">
        <v>7101</v>
      </c>
      <c r="D1460" s="225" t="s">
        <v>7100</v>
      </c>
      <c r="E1460" s="224" t="str">
        <f t="shared" si="120"/>
        <v>421870</v>
      </c>
      <c r="F1460" s="322" t="s">
        <v>6068</v>
      </c>
      <c r="G1460" s="220" t="s">
        <v>7096</v>
      </c>
      <c r="H1460" s="223" t="s">
        <v>7095</v>
      </c>
      <c r="I1460" s="223" t="s">
        <v>228</v>
      </c>
      <c r="J1460" s="225">
        <v>1</v>
      </c>
      <c r="K1460" s="329">
        <v>2700</v>
      </c>
      <c r="L1460" s="232">
        <f t="shared" si="114"/>
        <v>2970.0000000000005</v>
      </c>
      <c r="M1460" s="351" t="s">
        <v>1434</v>
      </c>
      <c r="N1460" s="229"/>
      <c r="O1460" s="229"/>
      <c r="P1460" s="245"/>
      <c r="Q1460" s="312"/>
      <c r="R1460" s="382"/>
      <c r="S1460" s="242"/>
      <c r="T1460" s="219"/>
      <c r="U1460" s="303"/>
      <c r="V1460" s="303"/>
      <c r="W1460" s="303"/>
      <c r="X1460" s="303"/>
      <c r="Y1460" s="219"/>
      <c r="Z1460" s="303"/>
      <c r="AA1460" s="303"/>
      <c r="AB1460" s="303"/>
      <c r="AC1460" s="303"/>
      <c r="AD1460" s="325"/>
      <c r="AE1460" s="325"/>
      <c r="AF1460" s="325"/>
      <c r="AG1460" s="325"/>
      <c r="AH1460" s="325"/>
      <c r="AJ1460" s="286"/>
      <c r="AK1460" s="213"/>
      <c r="AL1460" s="325"/>
      <c r="AM1460" s="325"/>
      <c r="AN1460" s="325"/>
      <c r="AO1460" s="325"/>
      <c r="AP1460" s="229"/>
      <c r="AQ1460" s="589"/>
      <c r="AR1460" s="207"/>
      <c r="AS1460" s="207"/>
      <c r="AT1460" s="207"/>
      <c r="AU1460" s="207"/>
      <c r="AV1460" s="207"/>
      <c r="AW1460" s="207"/>
      <c r="AX1460" s="207"/>
      <c r="AY1460" s="207"/>
      <c r="AZ1460" s="207"/>
      <c r="BA1460" s="207"/>
      <c r="BB1460" s="207"/>
      <c r="BC1460" s="207"/>
      <c r="BD1460" s="207"/>
      <c r="BE1460" s="207"/>
      <c r="BF1460" s="207"/>
      <c r="BG1460" s="300"/>
      <c r="BH1460" s="300"/>
      <c r="BI1460" s="299"/>
      <c r="BJ1460" s="246"/>
      <c r="BK1460" s="255" t="s">
        <v>6963</v>
      </c>
      <c r="BL1460" s="213"/>
      <c r="BM1460" s="213"/>
      <c r="BN1460" s="322"/>
      <c r="BO1460" s="321"/>
      <c r="BY1460" s="254"/>
      <c r="DN1460" s="284"/>
      <c r="DO1460" s="283"/>
      <c r="DP1460" s="278"/>
      <c r="DQ1460" s="282"/>
      <c r="DR1460" s="281"/>
      <c r="DS1460" s="280"/>
      <c r="DT1460" s="279"/>
      <c r="DU1460" s="278"/>
      <c r="DV1460" s="194"/>
    </row>
    <row r="1461" spans="1:126" ht="29.25">
      <c r="A1461" s="322" t="s">
        <v>6052</v>
      </c>
      <c r="B1461" s="226" t="s">
        <v>7099</v>
      </c>
      <c r="C1461" s="226" t="s">
        <v>7098</v>
      </c>
      <c r="D1461" s="225" t="s">
        <v>7097</v>
      </c>
      <c r="E1461" s="224" t="str">
        <f t="shared" si="120"/>
        <v>421863</v>
      </c>
      <c r="F1461" s="322" t="s">
        <v>6068</v>
      </c>
      <c r="G1461" s="220" t="s">
        <v>7096</v>
      </c>
      <c r="H1461" s="223" t="s">
        <v>7095</v>
      </c>
      <c r="I1461" s="223" t="s">
        <v>6598</v>
      </c>
      <c r="J1461" s="225">
        <v>1</v>
      </c>
      <c r="K1461" s="329">
        <v>2400</v>
      </c>
      <c r="L1461" s="232">
        <f t="shared" si="114"/>
        <v>2640</v>
      </c>
      <c r="M1461" s="351" t="s">
        <v>1434</v>
      </c>
      <c r="N1461" s="229"/>
      <c r="O1461" s="229"/>
      <c r="P1461" s="245"/>
      <c r="Q1461" s="312"/>
      <c r="R1461" s="382"/>
      <c r="S1461" s="242"/>
      <c r="T1461" s="219"/>
      <c r="U1461" s="303"/>
      <c r="V1461" s="303"/>
      <c r="W1461" s="303"/>
      <c r="X1461" s="303"/>
      <c r="Y1461" s="219"/>
      <c r="Z1461" s="303"/>
      <c r="AA1461" s="303"/>
      <c r="AB1461" s="303"/>
      <c r="AC1461" s="303"/>
      <c r="AD1461" s="325"/>
      <c r="AE1461" s="325"/>
      <c r="AF1461" s="325"/>
      <c r="AG1461" s="325"/>
      <c r="AH1461" s="325"/>
      <c r="AJ1461" s="286"/>
      <c r="AK1461" s="213"/>
      <c r="AL1461" s="325"/>
      <c r="AM1461" s="325"/>
      <c r="AN1461" s="325"/>
      <c r="AO1461" s="325"/>
      <c r="AP1461" s="229"/>
      <c r="AQ1461" s="589"/>
      <c r="AR1461" s="207"/>
      <c r="AS1461" s="207"/>
      <c r="AT1461" s="207"/>
      <c r="AU1461" s="207"/>
      <c r="AV1461" s="207"/>
      <c r="AW1461" s="207"/>
      <c r="AX1461" s="207"/>
      <c r="AY1461" s="207"/>
      <c r="AZ1461" s="207"/>
      <c r="BA1461" s="207"/>
      <c r="BB1461" s="207"/>
      <c r="BC1461" s="207"/>
      <c r="BD1461" s="207"/>
      <c r="BE1461" s="207"/>
      <c r="BF1461" s="207"/>
      <c r="BG1461" s="300"/>
      <c r="BH1461" s="300"/>
      <c r="BI1461" s="299"/>
      <c r="BJ1461" s="246"/>
      <c r="BK1461" s="255" t="s">
        <v>6963</v>
      </c>
      <c r="BL1461" s="213"/>
      <c r="BM1461" s="213"/>
      <c r="BN1461" s="322"/>
      <c r="BO1461" s="321"/>
      <c r="BY1461" s="254"/>
      <c r="DN1461" s="284"/>
      <c r="DO1461" s="283"/>
      <c r="DP1461" s="278"/>
      <c r="DQ1461" s="282"/>
      <c r="DR1461" s="281"/>
      <c r="DS1461" s="280"/>
      <c r="DT1461" s="279"/>
      <c r="DU1461" s="278"/>
      <c r="DV1461" s="194"/>
    </row>
    <row r="1462" spans="1:126" ht="29.25">
      <c r="A1462" s="322" t="s">
        <v>6052</v>
      </c>
      <c r="B1462" s="226" t="s">
        <v>7094</v>
      </c>
      <c r="C1462" s="226" t="s">
        <v>7093</v>
      </c>
      <c r="D1462" s="225" t="s">
        <v>7092</v>
      </c>
      <c r="E1462" s="224" t="str">
        <f t="shared" si="120"/>
        <v>421894</v>
      </c>
      <c r="F1462" s="322" t="s">
        <v>6068</v>
      </c>
      <c r="G1462" s="220" t="s">
        <v>7088</v>
      </c>
      <c r="H1462" s="223" t="s">
        <v>7087</v>
      </c>
      <c r="I1462" s="223" t="s">
        <v>228</v>
      </c>
      <c r="J1462" s="225">
        <v>1</v>
      </c>
      <c r="K1462" s="329">
        <v>4000</v>
      </c>
      <c r="L1462" s="232">
        <f t="shared" si="114"/>
        <v>4400</v>
      </c>
      <c r="M1462" s="351" t="s">
        <v>1434</v>
      </c>
      <c r="N1462" s="229"/>
      <c r="O1462" s="229"/>
      <c r="P1462" s="245"/>
      <c r="Q1462" s="312"/>
      <c r="R1462" s="382"/>
      <c r="S1462" s="242"/>
      <c r="T1462" s="219"/>
      <c r="U1462" s="303"/>
      <c r="V1462" s="303"/>
      <c r="W1462" s="303"/>
      <c r="X1462" s="303"/>
      <c r="Y1462" s="219"/>
      <c r="Z1462" s="303"/>
      <c r="AA1462" s="303"/>
      <c r="AB1462" s="303"/>
      <c r="AC1462" s="303"/>
      <c r="AD1462" s="325"/>
      <c r="AE1462" s="325"/>
      <c r="AF1462" s="325"/>
      <c r="AG1462" s="325"/>
      <c r="AH1462" s="325"/>
      <c r="AJ1462" s="286"/>
      <c r="AK1462" s="213"/>
      <c r="AL1462" s="325"/>
      <c r="AM1462" s="325"/>
      <c r="AN1462" s="325"/>
      <c r="AO1462" s="325"/>
      <c r="AP1462" s="229"/>
      <c r="AQ1462" s="589"/>
      <c r="AR1462" s="207"/>
      <c r="AS1462" s="207"/>
      <c r="AT1462" s="207"/>
      <c r="AU1462" s="207"/>
      <c r="AV1462" s="207"/>
      <c r="AW1462" s="207"/>
      <c r="AX1462" s="207"/>
      <c r="AY1462" s="207"/>
      <c r="AZ1462" s="207"/>
      <c r="BA1462" s="207"/>
      <c r="BB1462" s="207"/>
      <c r="BC1462" s="207"/>
      <c r="BD1462" s="207"/>
      <c r="BE1462" s="207"/>
      <c r="BF1462" s="207"/>
      <c r="BG1462" s="300"/>
      <c r="BH1462" s="300"/>
      <c r="BI1462" s="299"/>
      <c r="BJ1462" s="246"/>
      <c r="BK1462" s="255"/>
      <c r="BL1462" s="213"/>
      <c r="BM1462" s="213"/>
      <c r="BN1462" s="322"/>
      <c r="BO1462" s="321"/>
      <c r="BY1462" s="254"/>
      <c r="DN1462" s="284"/>
      <c r="DO1462" s="283"/>
      <c r="DP1462" s="278"/>
      <c r="DQ1462" s="282"/>
      <c r="DR1462" s="281"/>
      <c r="DS1462" s="280"/>
      <c r="DT1462" s="279"/>
      <c r="DU1462" s="278"/>
      <c r="DV1462" s="194"/>
    </row>
    <row r="1463" spans="1:126" ht="29.25">
      <c r="A1463" s="322" t="s">
        <v>6052</v>
      </c>
      <c r="B1463" s="226" t="s">
        <v>7091</v>
      </c>
      <c r="C1463" s="226" t="s">
        <v>7090</v>
      </c>
      <c r="D1463" s="225" t="s">
        <v>7089</v>
      </c>
      <c r="E1463" s="224" t="str">
        <f t="shared" si="120"/>
        <v>421887</v>
      </c>
      <c r="F1463" s="322" t="s">
        <v>6068</v>
      </c>
      <c r="G1463" s="220" t="s">
        <v>7088</v>
      </c>
      <c r="H1463" s="223" t="s">
        <v>7087</v>
      </c>
      <c r="I1463" s="223" t="s">
        <v>971</v>
      </c>
      <c r="J1463" s="225">
        <v>1</v>
      </c>
      <c r="K1463" s="329">
        <v>3500</v>
      </c>
      <c r="L1463" s="232">
        <f t="shared" si="114"/>
        <v>3850.0000000000005</v>
      </c>
      <c r="M1463" s="379" t="s">
        <v>1434</v>
      </c>
      <c r="N1463" s="229"/>
      <c r="O1463" s="229"/>
      <c r="P1463" s="245"/>
      <c r="Q1463" s="312"/>
      <c r="R1463" s="382"/>
      <c r="S1463" s="242"/>
      <c r="T1463" s="219"/>
      <c r="U1463" s="303"/>
      <c r="V1463" s="303"/>
      <c r="W1463" s="303"/>
      <c r="X1463" s="303"/>
      <c r="Y1463" s="219"/>
      <c r="Z1463" s="303"/>
      <c r="AA1463" s="303"/>
      <c r="AB1463" s="303"/>
      <c r="AC1463" s="303"/>
      <c r="AD1463" s="325"/>
      <c r="AE1463" s="325"/>
      <c r="AF1463" s="325"/>
      <c r="AG1463" s="325"/>
      <c r="AH1463" s="325"/>
      <c r="AJ1463" s="286"/>
      <c r="AK1463" s="213"/>
      <c r="AL1463" s="325"/>
      <c r="AM1463" s="325"/>
      <c r="AN1463" s="325"/>
      <c r="AO1463" s="325"/>
      <c r="AP1463" s="229"/>
      <c r="AQ1463" s="589"/>
      <c r="AR1463" s="207"/>
      <c r="AS1463" s="207"/>
      <c r="AT1463" s="207"/>
      <c r="AU1463" s="207"/>
      <c r="AV1463" s="207"/>
      <c r="AW1463" s="207"/>
      <c r="AX1463" s="207"/>
      <c r="AY1463" s="207"/>
      <c r="AZ1463" s="207"/>
      <c r="BA1463" s="207"/>
      <c r="BB1463" s="207"/>
      <c r="BC1463" s="207"/>
      <c r="BD1463" s="207"/>
      <c r="BE1463" s="207"/>
      <c r="BF1463" s="207"/>
      <c r="BG1463" s="300"/>
      <c r="BH1463" s="300"/>
      <c r="BI1463" s="299"/>
      <c r="BJ1463" s="246"/>
      <c r="BK1463" s="255"/>
      <c r="BL1463" s="213"/>
      <c r="BM1463" s="213"/>
      <c r="BN1463" s="322"/>
      <c r="BO1463" s="321"/>
      <c r="BY1463" s="254"/>
      <c r="DN1463" s="284"/>
      <c r="DO1463" s="283"/>
      <c r="DP1463" s="278"/>
      <c r="DQ1463" s="282"/>
      <c r="DR1463" s="281"/>
      <c r="DS1463" s="280"/>
      <c r="DT1463" s="279"/>
      <c r="DU1463" s="278"/>
      <c r="DV1463" s="194"/>
    </row>
    <row r="1464" spans="1:126" ht="29.25">
      <c r="A1464" s="322" t="s">
        <v>6052</v>
      </c>
      <c r="B1464" s="226" t="s">
        <v>7086</v>
      </c>
      <c r="C1464" s="226" t="s">
        <v>7085</v>
      </c>
      <c r="D1464" s="225" t="s">
        <v>7084</v>
      </c>
      <c r="E1464" s="224" t="str">
        <f t="shared" si="120"/>
        <v>421900</v>
      </c>
      <c r="F1464" s="322" t="s">
        <v>6174</v>
      </c>
      <c r="G1464" s="220" t="s">
        <v>7083</v>
      </c>
      <c r="H1464" s="223" t="s">
        <v>7082</v>
      </c>
      <c r="I1464" s="223" t="s">
        <v>261</v>
      </c>
      <c r="J1464" s="225">
        <v>1</v>
      </c>
      <c r="K1464" s="329">
        <v>4000</v>
      </c>
      <c r="L1464" s="232">
        <f t="shared" si="114"/>
        <v>4400</v>
      </c>
      <c r="M1464" s="379" t="s">
        <v>1434</v>
      </c>
      <c r="N1464" s="229"/>
      <c r="O1464" s="229"/>
      <c r="Q1464" s="312"/>
      <c r="R1464" s="382"/>
      <c r="S1464" s="242"/>
      <c r="T1464" s="219"/>
      <c r="U1464" s="303"/>
      <c r="V1464" s="303"/>
      <c r="W1464" s="303"/>
      <c r="X1464" s="303"/>
      <c r="Y1464" s="219"/>
      <c r="Z1464" s="303"/>
      <c r="AA1464" s="303"/>
      <c r="AB1464" s="303"/>
      <c r="AC1464" s="303"/>
      <c r="AD1464" s="325"/>
      <c r="AE1464" s="325"/>
      <c r="AF1464" s="325"/>
      <c r="AG1464" s="325"/>
      <c r="AH1464" s="325"/>
      <c r="AJ1464" s="286"/>
      <c r="AK1464" s="213"/>
      <c r="AL1464" s="325"/>
      <c r="AM1464" s="325"/>
      <c r="AN1464" s="325"/>
      <c r="AO1464" s="325"/>
      <c r="AP1464" s="229"/>
      <c r="AQ1464" s="589"/>
      <c r="AR1464" s="207"/>
      <c r="AS1464" s="207"/>
      <c r="AT1464" s="207"/>
      <c r="AU1464" s="207"/>
      <c r="AV1464" s="207"/>
      <c r="AW1464" s="207"/>
      <c r="AX1464" s="207"/>
      <c r="AY1464" s="207"/>
      <c r="AZ1464" s="207"/>
      <c r="BA1464" s="207"/>
      <c r="BB1464" s="207"/>
      <c r="BC1464" s="207"/>
      <c r="BD1464" s="207"/>
      <c r="BE1464" s="207"/>
      <c r="BF1464" s="207"/>
      <c r="BG1464" s="300"/>
      <c r="BH1464" s="300"/>
      <c r="BI1464" s="299"/>
      <c r="BJ1464" s="246"/>
      <c r="BK1464" s="255"/>
      <c r="BL1464" s="213"/>
      <c r="BM1464" s="213"/>
      <c r="BN1464" s="322"/>
      <c r="BO1464" s="321"/>
      <c r="BY1464" s="254"/>
      <c r="DN1464" s="284"/>
      <c r="DO1464" s="283"/>
      <c r="DP1464" s="278"/>
      <c r="DQ1464" s="282"/>
      <c r="DR1464" s="281"/>
      <c r="DS1464" s="280"/>
      <c r="DT1464" s="279"/>
      <c r="DU1464" s="278"/>
      <c r="DV1464" s="194"/>
    </row>
    <row r="1465" spans="1:126" ht="29.25">
      <c r="A1465" s="322" t="s">
        <v>6052</v>
      </c>
      <c r="B1465" s="226" t="s">
        <v>7081</v>
      </c>
      <c r="C1465" s="226" t="s">
        <v>7080</v>
      </c>
      <c r="D1465" s="225" t="s">
        <v>7079</v>
      </c>
      <c r="E1465" s="224" t="str">
        <f t="shared" si="120"/>
        <v>421917</v>
      </c>
      <c r="F1465" s="322" t="s">
        <v>6174</v>
      </c>
      <c r="G1465" s="220" t="s">
        <v>7078</v>
      </c>
      <c r="H1465" s="223" t="s">
        <v>7077</v>
      </c>
      <c r="I1465" s="223" t="s">
        <v>261</v>
      </c>
      <c r="J1465" s="225">
        <v>1</v>
      </c>
      <c r="K1465" s="329">
        <v>4500</v>
      </c>
      <c r="L1465" s="232">
        <f t="shared" si="114"/>
        <v>4950</v>
      </c>
      <c r="M1465" s="379" t="s">
        <v>1434</v>
      </c>
      <c r="N1465" s="229"/>
      <c r="O1465" s="229"/>
      <c r="P1465" s="245"/>
      <c r="Q1465" s="312"/>
      <c r="R1465" s="382"/>
      <c r="S1465" s="242"/>
      <c r="T1465" s="219"/>
      <c r="U1465" s="303"/>
      <c r="V1465" s="303"/>
      <c r="W1465" s="303"/>
      <c r="X1465" s="303"/>
      <c r="Y1465" s="219"/>
      <c r="Z1465" s="303"/>
      <c r="AA1465" s="303"/>
      <c r="AB1465" s="303"/>
      <c r="AC1465" s="303"/>
      <c r="AD1465" s="325"/>
      <c r="AE1465" s="325"/>
      <c r="AF1465" s="325"/>
      <c r="AG1465" s="325"/>
      <c r="AH1465" s="325"/>
      <c r="AJ1465" s="286"/>
      <c r="AK1465" s="213"/>
      <c r="AL1465" s="325"/>
      <c r="AM1465" s="325"/>
      <c r="AN1465" s="325"/>
      <c r="AO1465" s="325"/>
      <c r="AP1465" s="229"/>
      <c r="AQ1465" s="589"/>
      <c r="AR1465" s="207"/>
      <c r="AS1465" s="207"/>
      <c r="AT1465" s="207"/>
      <c r="AU1465" s="207"/>
      <c r="AV1465" s="207"/>
      <c r="AW1465" s="207"/>
      <c r="AX1465" s="207"/>
      <c r="AY1465" s="207"/>
      <c r="AZ1465" s="207"/>
      <c r="BA1465" s="207"/>
      <c r="BB1465" s="207"/>
      <c r="BC1465" s="207"/>
      <c r="BD1465" s="207"/>
      <c r="BE1465" s="207"/>
      <c r="BF1465" s="207"/>
      <c r="BG1465" s="300"/>
      <c r="BH1465" s="300"/>
      <c r="BI1465" s="299"/>
      <c r="BJ1465" s="246"/>
      <c r="BK1465" s="255"/>
      <c r="BL1465" s="213"/>
      <c r="BM1465" s="213"/>
      <c r="BN1465" s="322"/>
      <c r="BO1465" s="321"/>
      <c r="BY1465" s="254"/>
      <c r="DN1465" s="284"/>
      <c r="DO1465" s="283"/>
      <c r="DP1465" s="278"/>
      <c r="DQ1465" s="282"/>
      <c r="DR1465" s="281"/>
      <c r="DS1465" s="280"/>
      <c r="DT1465" s="279"/>
      <c r="DU1465" s="278"/>
      <c r="DV1465" s="194"/>
    </row>
    <row r="1466" spans="1:126" ht="29.25">
      <c r="A1466" s="322" t="s">
        <v>6052</v>
      </c>
      <c r="B1466" s="226" t="s">
        <v>7076</v>
      </c>
      <c r="C1466" s="226" t="s">
        <v>7075</v>
      </c>
      <c r="D1466" s="225" t="s">
        <v>7074</v>
      </c>
      <c r="E1466" s="224" t="str">
        <f t="shared" si="120"/>
        <v>421931</v>
      </c>
      <c r="F1466" s="322" t="s">
        <v>6068</v>
      </c>
      <c r="G1466" s="220" t="s">
        <v>7070</v>
      </c>
      <c r="H1466" s="223" t="s">
        <v>7054</v>
      </c>
      <c r="I1466" s="223" t="s">
        <v>228</v>
      </c>
      <c r="J1466" s="225">
        <v>1</v>
      </c>
      <c r="K1466" s="329">
        <v>3500</v>
      </c>
      <c r="L1466" s="232">
        <f t="shared" si="114"/>
        <v>3850.0000000000005</v>
      </c>
      <c r="M1466" s="351" t="s">
        <v>1434</v>
      </c>
      <c r="N1466" s="229"/>
      <c r="O1466" s="229"/>
      <c r="Q1466" s="312"/>
      <c r="R1466" s="382"/>
      <c r="S1466" s="242"/>
      <c r="T1466" s="219"/>
      <c r="U1466" s="303"/>
      <c r="V1466" s="303"/>
      <c r="W1466" s="303"/>
      <c r="X1466" s="303"/>
      <c r="Y1466" s="219"/>
      <c r="Z1466" s="303"/>
      <c r="AA1466" s="303"/>
      <c r="AB1466" s="303"/>
      <c r="AC1466" s="303"/>
      <c r="AD1466" s="325"/>
      <c r="AE1466" s="325"/>
      <c r="AF1466" s="325"/>
      <c r="AG1466" s="325"/>
      <c r="AH1466" s="325"/>
      <c r="AJ1466" s="286"/>
      <c r="AK1466" s="213"/>
      <c r="AL1466" s="325"/>
      <c r="AM1466" s="325"/>
      <c r="AN1466" s="325"/>
      <c r="AO1466" s="325"/>
      <c r="AP1466" s="229"/>
      <c r="AQ1466" s="589"/>
      <c r="AR1466" s="207"/>
      <c r="AS1466" s="207"/>
      <c r="AT1466" s="207"/>
      <c r="AU1466" s="207"/>
      <c r="AV1466" s="207"/>
      <c r="AW1466" s="207"/>
      <c r="AX1466" s="207"/>
      <c r="AY1466" s="207"/>
      <c r="AZ1466" s="207"/>
      <c r="BA1466" s="207"/>
      <c r="BB1466" s="207"/>
      <c r="BC1466" s="207"/>
      <c r="BD1466" s="207"/>
      <c r="BE1466" s="207"/>
      <c r="BF1466" s="207"/>
      <c r="BG1466" s="300"/>
      <c r="BH1466" s="300"/>
      <c r="BI1466" s="299"/>
      <c r="BJ1466" s="246"/>
      <c r="BK1466" s="255"/>
      <c r="BL1466" s="213"/>
      <c r="BM1466" s="213"/>
      <c r="BN1466" s="322"/>
      <c r="BO1466" s="321"/>
      <c r="BY1466" s="254"/>
      <c r="DN1466" s="284"/>
      <c r="DO1466" s="283"/>
      <c r="DP1466" s="278"/>
      <c r="DQ1466" s="282"/>
      <c r="DR1466" s="281"/>
      <c r="DS1466" s="280"/>
      <c r="DT1466" s="279"/>
      <c r="DU1466" s="278"/>
      <c r="DV1466" s="194"/>
    </row>
    <row r="1467" spans="1:126" ht="29.25">
      <c r="A1467" s="322" t="s">
        <v>6052</v>
      </c>
      <c r="B1467" s="226" t="s">
        <v>7073</v>
      </c>
      <c r="C1467" s="226" t="s">
        <v>7072</v>
      </c>
      <c r="D1467" s="225" t="s">
        <v>7071</v>
      </c>
      <c r="E1467" s="224" t="str">
        <f t="shared" si="120"/>
        <v>421924</v>
      </c>
      <c r="F1467" s="322" t="s">
        <v>6068</v>
      </c>
      <c r="G1467" s="220" t="s">
        <v>7070</v>
      </c>
      <c r="H1467" s="223" t="s">
        <v>7054</v>
      </c>
      <c r="I1467" s="223" t="s">
        <v>971</v>
      </c>
      <c r="J1467" s="225">
        <v>1</v>
      </c>
      <c r="K1467" s="329">
        <v>3000</v>
      </c>
      <c r="L1467" s="232">
        <f t="shared" si="114"/>
        <v>3300.0000000000005</v>
      </c>
      <c r="M1467" s="351" t="s">
        <v>1434</v>
      </c>
      <c r="N1467" s="229"/>
      <c r="O1467" s="229"/>
      <c r="Q1467" s="312"/>
      <c r="R1467" s="382"/>
      <c r="S1467" s="242"/>
      <c r="T1467" s="219"/>
      <c r="U1467" s="303"/>
      <c r="V1467" s="303"/>
      <c r="W1467" s="303"/>
      <c r="X1467" s="303"/>
      <c r="Y1467" s="219"/>
      <c r="Z1467" s="303"/>
      <c r="AA1467" s="303"/>
      <c r="AB1467" s="303"/>
      <c r="AC1467" s="303"/>
      <c r="AD1467" s="325"/>
      <c r="AE1467" s="325"/>
      <c r="AF1467" s="325"/>
      <c r="AG1467" s="325"/>
      <c r="AH1467" s="325"/>
      <c r="AJ1467" s="286"/>
      <c r="AK1467" s="213"/>
      <c r="AL1467" s="325"/>
      <c r="AM1467" s="325"/>
      <c r="AN1467" s="325"/>
      <c r="AO1467" s="325"/>
      <c r="AP1467" s="229"/>
      <c r="AQ1467" s="589"/>
      <c r="AR1467" s="207"/>
      <c r="AS1467" s="207"/>
      <c r="AT1467" s="207"/>
      <c r="AU1467" s="207"/>
      <c r="AV1467" s="207"/>
      <c r="AW1467" s="207"/>
      <c r="AX1467" s="207"/>
      <c r="AY1467" s="207"/>
      <c r="AZ1467" s="207"/>
      <c r="BA1467" s="207"/>
      <c r="BB1467" s="207"/>
      <c r="BC1467" s="207"/>
      <c r="BD1467" s="207"/>
      <c r="BE1467" s="207"/>
      <c r="BF1467" s="207"/>
      <c r="BG1467" s="300"/>
      <c r="BH1467" s="300"/>
      <c r="BI1467" s="299"/>
      <c r="BJ1467" s="246"/>
      <c r="BK1467" s="255"/>
      <c r="BL1467" s="213"/>
      <c r="BM1467" s="213"/>
      <c r="BN1467" s="322"/>
      <c r="BO1467" s="321"/>
      <c r="BY1467" s="254"/>
      <c r="DN1467" s="284"/>
      <c r="DO1467" s="283"/>
      <c r="DP1467" s="278"/>
      <c r="DQ1467" s="282"/>
      <c r="DR1467" s="281"/>
      <c r="DS1467" s="280"/>
      <c r="DT1467" s="279"/>
      <c r="DU1467" s="278"/>
      <c r="DV1467" s="194"/>
    </row>
    <row r="1468" spans="1:126" ht="29.25">
      <c r="A1468" s="322" t="s">
        <v>6812</v>
      </c>
      <c r="B1468" s="226" t="s">
        <v>7069</v>
      </c>
      <c r="C1468" s="226" t="s">
        <v>7068</v>
      </c>
      <c r="D1468" s="225" t="s">
        <v>7067</v>
      </c>
      <c r="E1468" s="224" t="str">
        <f t="shared" si="120"/>
        <v>421955</v>
      </c>
      <c r="F1468" s="322" t="s">
        <v>6068</v>
      </c>
      <c r="G1468" s="220" t="s">
        <v>7063</v>
      </c>
      <c r="H1468" s="223" t="s">
        <v>7054</v>
      </c>
      <c r="I1468" s="223" t="s">
        <v>228</v>
      </c>
      <c r="J1468" s="225">
        <v>1</v>
      </c>
      <c r="K1468" s="329">
        <v>3500</v>
      </c>
      <c r="L1468" s="232">
        <f t="shared" si="114"/>
        <v>3850.0000000000005</v>
      </c>
      <c r="M1468" s="351" t="s">
        <v>1434</v>
      </c>
      <c r="N1468" s="229"/>
      <c r="O1468" s="229"/>
      <c r="P1468" s="245"/>
      <c r="Q1468" s="312"/>
      <c r="R1468" s="382"/>
      <c r="S1468" s="242"/>
      <c r="T1468" s="219"/>
      <c r="U1468" s="303"/>
      <c r="V1468" s="303"/>
      <c r="W1468" s="303"/>
      <c r="X1468" s="303"/>
      <c r="Y1468" s="219"/>
      <c r="Z1468" s="303"/>
      <c r="AA1468" s="303"/>
      <c r="AB1468" s="303"/>
      <c r="AC1468" s="303"/>
      <c r="AD1468" s="325"/>
      <c r="AE1468" s="325"/>
      <c r="AF1468" s="325"/>
      <c r="AG1468" s="325"/>
      <c r="AH1468" s="325"/>
      <c r="AJ1468" s="286"/>
      <c r="AK1468" s="213"/>
      <c r="AL1468" s="325"/>
      <c r="AM1468" s="325"/>
      <c r="AN1468" s="325"/>
      <c r="AO1468" s="325"/>
      <c r="AP1468" s="229"/>
      <c r="AQ1468" s="589"/>
      <c r="AR1468" s="207"/>
      <c r="AS1468" s="207"/>
      <c r="AT1468" s="207"/>
      <c r="AU1468" s="207"/>
      <c r="AV1468" s="207"/>
      <c r="AW1468" s="207"/>
      <c r="AX1468" s="207"/>
      <c r="AY1468" s="207"/>
      <c r="AZ1468" s="207"/>
      <c r="BA1468" s="207"/>
      <c r="BB1468" s="207"/>
      <c r="BC1468" s="207"/>
      <c r="BD1468" s="207"/>
      <c r="BE1468" s="207"/>
      <c r="BF1468" s="207"/>
      <c r="BG1468" s="300"/>
      <c r="BH1468" s="300"/>
      <c r="BI1468" s="299"/>
      <c r="BJ1468" s="246"/>
      <c r="BK1468" s="255" t="s">
        <v>2875</v>
      </c>
      <c r="BL1468" s="213"/>
      <c r="BM1468" s="213"/>
      <c r="BN1468" s="322"/>
      <c r="BO1468" s="321"/>
      <c r="BY1468" s="254"/>
      <c r="DN1468" s="284"/>
      <c r="DO1468" s="283"/>
      <c r="DP1468" s="278"/>
      <c r="DQ1468" s="282"/>
      <c r="DR1468" s="281"/>
      <c r="DS1468" s="280"/>
      <c r="DT1468" s="279"/>
      <c r="DU1468" s="278"/>
      <c r="DV1468" s="194"/>
    </row>
    <row r="1469" spans="1:126" ht="29.25">
      <c r="A1469" s="322" t="s">
        <v>6812</v>
      </c>
      <c r="B1469" s="226" t="s">
        <v>7066</v>
      </c>
      <c r="C1469" s="226" t="s">
        <v>7065</v>
      </c>
      <c r="D1469" s="225" t="s">
        <v>7064</v>
      </c>
      <c r="E1469" s="224" t="str">
        <f t="shared" si="120"/>
        <v>421948</v>
      </c>
      <c r="F1469" s="322" t="s">
        <v>6068</v>
      </c>
      <c r="G1469" s="220" t="s">
        <v>7063</v>
      </c>
      <c r="H1469" s="223" t="s">
        <v>7054</v>
      </c>
      <c r="I1469" s="223" t="s">
        <v>971</v>
      </c>
      <c r="J1469" s="225">
        <v>1</v>
      </c>
      <c r="K1469" s="329">
        <v>3000</v>
      </c>
      <c r="L1469" s="232">
        <f t="shared" si="114"/>
        <v>3300.0000000000005</v>
      </c>
      <c r="M1469" s="351" t="s">
        <v>1434</v>
      </c>
      <c r="N1469" s="229"/>
      <c r="O1469" s="229"/>
      <c r="P1469" s="245"/>
      <c r="Q1469" s="312"/>
      <c r="R1469" s="382"/>
      <c r="S1469" s="242"/>
      <c r="T1469" s="219"/>
      <c r="U1469" s="303"/>
      <c r="V1469" s="303"/>
      <c r="W1469" s="303"/>
      <c r="X1469" s="303"/>
      <c r="Y1469" s="219"/>
      <c r="Z1469" s="303"/>
      <c r="AA1469" s="303"/>
      <c r="AB1469" s="303"/>
      <c r="AC1469" s="303"/>
      <c r="AD1469" s="325"/>
      <c r="AE1469" s="325"/>
      <c r="AF1469" s="325"/>
      <c r="AG1469" s="325"/>
      <c r="AH1469" s="325"/>
      <c r="AJ1469" s="286"/>
      <c r="AK1469" s="213"/>
      <c r="AL1469" s="325"/>
      <c r="AM1469" s="325"/>
      <c r="AN1469" s="325"/>
      <c r="AO1469" s="325"/>
      <c r="AP1469" s="229"/>
      <c r="AQ1469" s="589"/>
      <c r="AR1469" s="207"/>
      <c r="AS1469" s="207"/>
      <c r="AT1469" s="207"/>
      <c r="AU1469" s="207"/>
      <c r="AV1469" s="207"/>
      <c r="AW1469" s="207"/>
      <c r="AX1469" s="207"/>
      <c r="AY1469" s="207"/>
      <c r="AZ1469" s="207"/>
      <c r="BA1469" s="207"/>
      <c r="BB1469" s="207"/>
      <c r="BC1469" s="207"/>
      <c r="BD1469" s="207"/>
      <c r="BE1469" s="207"/>
      <c r="BF1469" s="207"/>
      <c r="BG1469" s="300"/>
      <c r="BH1469" s="300"/>
      <c r="BI1469" s="299"/>
      <c r="BJ1469" s="246"/>
      <c r="BK1469" s="255" t="s">
        <v>2875</v>
      </c>
      <c r="BL1469" s="213"/>
      <c r="BM1469" s="213"/>
      <c r="BN1469" s="322"/>
      <c r="BO1469" s="321"/>
      <c r="BY1469" s="254"/>
      <c r="DN1469" s="284"/>
      <c r="DO1469" s="283"/>
      <c r="DP1469" s="278"/>
      <c r="DQ1469" s="282"/>
      <c r="DR1469" s="281"/>
      <c r="DS1469" s="280"/>
      <c r="DT1469" s="279"/>
      <c r="DU1469" s="278"/>
      <c r="DV1469" s="194"/>
    </row>
    <row r="1470" spans="1:126" ht="18.75">
      <c r="A1470" s="298" t="s">
        <v>4322</v>
      </c>
      <c r="B1470" s="226" t="s">
        <v>7062</v>
      </c>
      <c r="C1470" s="226" t="s">
        <v>7061</v>
      </c>
      <c r="D1470" s="264" t="s">
        <v>7060</v>
      </c>
      <c r="E1470" s="224" t="str">
        <f>MID(D1470,8,10)</f>
        <v>-421962</v>
      </c>
      <c r="F1470" s="207" t="s">
        <v>148</v>
      </c>
      <c r="G1470" s="220" t="s">
        <v>7055</v>
      </c>
      <c r="H1470" s="223" t="s">
        <v>7059</v>
      </c>
      <c r="I1470" s="383" t="s">
        <v>228</v>
      </c>
      <c r="J1470" s="225">
        <v>1</v>
      </c>
      <c r="K1470" s="302">
        <v>6500</v>
      </c>
      <c r="L1470" s="232">
        <f t="shared" si="114"/>
        <v>7150.0000000000009</v>
      </c>
      <c r="M1470" s="262" t="s">
        <v>1671</v>
      </c>
      <c r="N1470" s="290"/>
      <c r="O1470" s="290"/>
      <c r="P1470" s="251">
        <v>44986</v>
      </c>
      <c r="Q1470" s="500">
        <v>6000</v>
      </c>
      <c r="R1470" s="471">
        <v>830</v>
      </c>
      <c r="S1470" s="242">
        <v>830</v>
      </c>
      <c r="T1470" s="219"/>
      <c r="U1470" s="248" t="e">
        <f>VLOOKUP(T1470,'[1]段ボール 送料'!$H$16:$X$1013,16,FALSE)</f>
        <v>#N/A</v>
      </c>
      <c r="V1470" s="248" t="e">
        <f>VLOOKUP(T1470,'[1]段ボール 送料'!$H$16:$X$1013,13,FALSE)</f>
        <v>#N/A</v>
      </c>
      <c r="W1470" s="248" t="e">
        <f>VLOOKUP(T1470,'[1]段ボール 送料'!$H$16:$X$1013,14,FALSE)</f>
        <v>#N/A</v>
      </c>
      <c r="X1470" s="248" t="e">
        <f>VLOOKUP(T1470,'[1]段ボール 送料'!$H$16:$X$1013,15,FALSE)</f>
        <v>#N/A</v>
      </c>
      <c r="Y1470" s="219"/>
      <c r="Z1470" s="248"/>
      <c r="AA1470" s="248"/>
      <c r="AB1470" s="248"/>
      <c r="AC1470" s="248"/>
      <c r="AD1470" s="372"/>
      <c r="AE1470" s="372"/>
      <c r="AF1470" s="372"/>
      <c r="AG1470" s="372"/>
      <c r="AH1470" s="372"/>
      <c r="AI1470" s="445" t="s">
        <v>2703</v>
      </c>
      <c r="AJ1470" s="286" t="s">
        <v>2543</v>
      </c>
      <c r="AK1470" s="228" t="s">
        <v>2542</v>
      </c>
      <c r="AL1470" s="372"/>
      <c r="AM1470" s="372"/>
      <c r="AN1470" s="372"/>
      <c r="AO1470" s="372"/>
      <c r="AP1470" s="229"/>
      <c r="AQ1470" s="444">
        <v>1</v>
      </c>
      <c r="AR1470" s="207"/>
      <c r="AS1470" s="207"/>
      <c r="AT1470" s="207"/>
      <c r="AU1470" s="359">
        <f>S1470</f>
        <v>830</v>
      </c>
      <c r="AV1470" s="248" t="e">
        <f>VLOOKUP(T1470,'[1]段ボール 送料'!$H$16:$X$1013,11,FALSE)</f>
        <v>#N/A</v>
      </c>
      <c r="AW1470" s="248"/>
      <c r="AX1470" s="207"/>
      <c r="AY1470" s="247" t="e">
        <f>SUBTOTAL(9,AV1470:AX1470)</f>
        <v>#N/A</v>
      </c>
      <c r="AZ1470" s="247" t="e">
        <f>AR1470+AV1470</f>
        <v>#N/A</v>
      </c>
      <c r="BA1470" s="247">
        <f>AS1470+AW1470</f>
        <v>0</v>
      </c>
      <c r="BB1470" s="247">
        <f>AT1470+AX1470</f>
        <v>0</v>
      </c>
      <c r="BC1470" s="359" t="e">
        <f>AU1470+AY1470</f>
        <v>#N/A</v>
      </c>
      <c r="BD1470" s="207"/>
      <c r="BE1470" s="207"/>
      <c r="BF1470" s="207"/>
      <c r="BG1470" s="228"/>
      <c r="BH1470" s="228"/>
      <c r="BI1470" s="228"/>
      <c r="BJ1470" s="246"/>
      <c r="BK1470" s="255"/>
      <c r="BL1470" s="228" t="s">
        <v>1703</v>
      </c>
      <c r="BM1470" s="228" t="s">
        <v>1703</v>
      </c>
      <c r="BN1470" s="298"/>
      <c r="BO1470" s="297"/>
      <c r="BP1470" s="204" t="s">
        <v>1701</v>
      </c>
      <c r="BY1470" s="254"/>
      <c r="DN1470" s="284"/>
      <c r="DO1470" s="283"/>
      <c r="DP1470" s="278"/>
      <c r="DQ1470" s="282"/>
      <c r="DR1470" s="281"/>
      <c r="DS1470" s="280"/>
      <c r="DT1470" s="279"/>
      <c r="DU1470" s="278"/>
      <c r="DV1470" s="194" t="s">
        <v>3950</v>
      </c>
    </row>
    <row r="1471" spans="1:126" ht="19.5">
      <c r="A1471" s="322" t="s">
        <v>6649</v>
      </c>
      <c r="B1471" s="226" t="s">
        <v>7058</v>
      </c>
      <c r="C1471" s="226" t="s">
        <v>7057</v>
      </c>
      <c r="D1471" s="225" t="s">
        <v>7056</v>
      </c>
      <c r="E1471" s="224" t="str">
        <f t="shared" ref="E1471:E1484" si="121">MID(D1471,9,10)</f>
        <v>421979</v>
      </c>
      <c r="F1471" s="322" t="s">
        <v>1113</v>
      </c>
      <c r="G1471" s="220" t="s">
        <v>7055</v>
      </c>
      <c r="H1471" s="223" t="s">
        <v>7054</v>
      </c>
      <c r="I1471" s="306" t="s">
        <v>971</v>
      </c>
      <c r="J1471" s="225">
        <v>1</v>
      </c>
      <c r="K1471" s="329">
        <v>5000</v>
      </c>
      <c r="L1471" s="232">
        <f t="shared" si="114"/>
        <v>5500</v>
      </c>
      <c r="M1471" s="351" t="s">
        <v>1434</v>
      </c>
      <c r="N1471" s="229"/>
      <c r="O1471" s="229"/>
      <c r="P1471" s="245"/>
      <c r="Q1471" s="312"/>
      <c r="R1471" s="382"/>
      <c r="S1471" s="242"/>
      <c r="T1471" s="219"/>
      <c r="U1471" s="303"/>
      <c r="V1471" s="303"/>
      <c r="W1471" s="303"/>
      <c r="X1471" s="303"/>
      <c r="Y1471" s="219"/>
      <c r="Z1471" s="303"/>
      <c r="AA1471" s="303"/>
      <c r="AB1471" s="303"/>
      <c r="AC1471" s="303"/>
      <c r="AD1471" s="325"/>
      <c r="AE1471" s="325"/>
      <c r="AF1471" s="325"/>
      <c r="AG1471" s="325"/>
      <c r="AH1471" s="325"/>
      <c r="AJ1471" s="286"/>
      <c r="AK1471" s="213"/>
      <c r="AL1471" s="325"/>
      <c r="AM1471" s="325"/>
      <c r="AN1471" s="325"/>
      <c r="AO1471" s="325"/>
      <c r="AP1471" s="229"/>
      <c r="AQ1471" s="589"/>
      <c r="AR1471" s="207"/>
      <c r="AS1471" s="207"/>
      <c r="AT1471" s="207"/>
      <c r="AU1471" s="207"/>
      <c r="AV1471" s="207"/>
      <c r="AW1471" s="207"/>
      <c r="AX1471" s="207"/>
      <c r="AY1471" s="207"/>
      <c r="AZ1471" s="207"/>
      <c r="BA1471" s="207"/>
      <c r="BB1471" s="207"/>
      <c r="BC1471" s="207"/>
      <c r="BD1471" s="207"/>
      <c r="BE1471" s="207"/>
      <c r="BF1471" s="207"/>
      <c r="BG1471" s="300"/>
      <c r="BH1471" s="300"/>
      <c r="BI1471" s="299"/>
      <c r="BJ1471" s="246"/>
      <c r="BK1471" s="255"/>
      <c r="BL1471" s="213"/>
      <c r="BM1471" s="213"/>
      <c r="BN1471" s="322"/>
      <c r="BO1471" s="321"/>
      <c r="BY1471" s="254"/>
      <c r="DN1471" s="284"/>
      <c r="DO1471" s="283"/>
      <c r="DP1471" s="278"/>
      <c r="DQ1471" s="282"/>
      <c r="DR1471" s="281"/>
      <c r="DS1471" s="280"/>
      <c r="DT1471" s="279"/>
      <c r="DU1471" s="278"/>
      <c r="DV1471" s="194"/>
    </row>
    <row r="1472" spans="1:126" ht="18.75">
      <c r="A1472" s="322"/>
      <c r="B1472" s="226" t="s">
        <v>7053</v>
      </c>
      <c r="C1472" s="226" t="s">
        <v>7052</v>
      </c>
      <c r="D1472" s="225" t="s">
        <v>7051</v>
      </c>
      <c r="E1472" s="224" t="str">
        <f t="shared" si="121"/>
        <v>421993</v>
      </c>
      <c r="F1472" s="322" t="s">
        <v>6068</v>
      </c>
      <c r="G1472" s="220" t="s">
        <v>7047</v>
      </c>
      <c r="H1472" s="223" t="s">
        <v>7046</v>
      </c>
      <c r="I1472" s="223" t="s">
        <v>228</v>
      </c>
      <c r="J1472" s="225">
        <v>1</v>
      </c>
      <c r="K1472" s="329">
        <v>4000</v>
      </c>
      <c r="L1472" s="232">
        <f t="shared" si="114"/>
        <v>4400</v>
      </c>
      <c r="M1472" s="351" t="s">
        <v>1434</v>
      </c>
      <c r="N1472" s="229"/>
      <c r="O1472" s="229"/>
      <c r="P1472" s="245"/>
      <c r="Q1472" s="312"/>
      <c r="R1472" s="382"/>
      <c r="S1472" s="242"/>
      <c r="T1472" s="219"/>
      <c r="U1472" s="303"/>
      <c r="V1472" s="303"/>
      <c r="W1472" s="303"/>
      <c r="X1472" s="303"/>
      <c r="Y1472" s="219"/>
      <c r="Z1472" s="303"/>
      <c r="AA1472" s="303"/>
      <c r="AB1472" s="303"/>
      <c r="AC1472" s="303"/>
      <c r="AD1472" s="325"/>
      <c r="AE1472" s="325"/>
      <c r="AF1472" s="325"/>
      <c r="AG1472" s="325"/>
      <c r="AH1472" s="325"/>
      <c r="AJ1472" s="286"/>
      <c r="AK1472" s="213"/>
      <c r="AL1472" s="325"/>
      <c r="AM1472" s="325"/>
      <c r="AN1472" s="325"/>
      <c r="AO1472" s="325"/>
      <c r="AP1472" s="229"/>
      <c r="AQ1472" s="589"/>
      <c r="AR1472" s="207"/>
      <c r="AS1472" s="207"/>
      <c r="AT1472" s="207"/>
      <c r="AU1472" s="207"/>
      <c r="AV1472" s="207"/>
      <c r="AW1472" s="207"/>
      <c r="AX1472" s="207"/>
      <c r="AY1472" s="207"/>
      <c r="AZ1472" s="207"/>
      <c r="BA1472" s="207"/>
      <c r="BB1472" s="207"/>
      <c r="BC1472" s="207"/>
      <c r="BD1472" s="207"/>
      <c r="BE1472" s="207"/>
      <c r="BF1472" s="207"/>
      <c r="BG1472" s="300"/>
      <c r="BH1472" s="300"/>
      <c r="BI1472" s="299"/>
      <c r="BJ1472" s="246"/>
      <c r="BK1472" s="255" t="s">
        <v>6963</v>
      </c>
      <c r="BL1472" s="213"/>
      <c r="BM1472" s="213"/>
      <c r="BN1472" s="322"/>
      <c r="BO1472" s="321"/>
      <c r="BY1472" s="254"/>
      <c r="DN1472" s="284"/>
      <c r="DO1472" s="283"/>
      <c r="DP1472" s="278"/>
      <c r="DQ1472" s="282"/>
      <c r="DR1472" s="281"/>
      <c r="DS1472" s="280"/>
      <c r="DT1472" s="279"/>
      <c r="DU1472" s="278"/>
      <c r="DV1472" s="194"/>
    </row>
    <row r="1473" spans="1:126" ht="18.75">
      <c r="A1473" s="322"/>
      <c r="B1473" s="226" t="s">
        <v>7050</v>
      </c>
      <c r="C1473" s="226" t="s">
        <v>7049</v>
      </c>
      <c r="D1473" s="225" t="s">
        <v>7048</v>
      </c>
      <c r="E1473" s="224" t="str">
        <f t="shared" si="121"/>
        <v>421986</v>
      </c>
      <c r="F1473" s="322" t="s">
        <v>6068</v>
      </c>
      <c r="G1473" s="220" t="s">
        <v>7047</v>
      </c>
      <c r="H1473" s="223" t="s">
        <v>7046</v>
      </c>
      <c r="I1473" s="223" t="s">
        <v>971</v>
      </c>
      <c r="J1473" s="225">
        <v>1</v>
      </c>
      <c r="K1473" s="329">
        <v>3500</v>
      </c>
      <c r="L1473" s="232">
        <f t="shared" si="114"/>
        <v>3850.0000000000005</v>
      </c>
      <c r="M1473" s="351" t="s">
        <v>1434</v>
      </c>
      <c r="N1473" s="229"/>
      <c r="O1473" s="229"/>
      <c r="P1473" s="245"/>
      <c r="Q1473" s="312"/>
      <c r="R1473" s="382"/>
      <c r="S1473" s="242"/>
      <c r="T1473" s="219"/>
      <c r="U1473" s="303"/>
      <c r="V1473" s="303"/>
      <c r="W1473" s="303"/>
      <c r="X1473" s="303"/>
      <c r="Y1473" s="219"/>
      <c r="Z1473" s="303"/>
      <c r="AA1473" s="303"/>
      <c r="AB1473" s="303"/>
      <c r="AC1473" s="303"/>
      <c r="AD1473" s="325"/>
      <c r="AE1473" s="325"/>
      <c r="AF1473" s="325"/>
      <c r="AG1473" s="325"/>
      <c r="AH1473" s="325"/>
      <c r="AJ1473" s="286"/>
      <c r="AK1473" s="213"/>
      <c r="AL1473" s="325"/>
      <c r="AM1473" s="325"/>
      <c r="AN1473" s="325"/>
      <c r="AO1473" s="325"/>
      <c r="AP1473" s="229"/>
      <c r="AQ1473" s="589"/>
      <c r="AR1473" s="207"/>
      <c r="AS1473" s="207"/>
      <c r="AT1473" s="207"/>
      <c r="AU1473" s="207"/>
      <c r="AV1473" s="207"/>
      <c r="AW1473" s="207"/>
      <c r="AX1473" s="207"/>
      <c r="AY1473" s="207"/>
      <c r="AZ1473" s="207"/>
      <c r="BA1473" s="207"/>
      <c r="BB1473" s="207"/>
      <c r="BC1473" s="207"/>
      <c r="BD1473" s="207"/>
      <c r="BE1473" s="207"/>
      <c r="BF1473" s="207"/>
      <c r="BG1473" s="300"/>
      <c r="BH1473" s="300"/>
      <c r="BI1473" s="299"/>
      <c r="BJ1473" s="246"/>
      <c r="BK1473" s="255" t="s">
        <v>6963</v>
      </c>
      <c r="BL1473" s="213"/>
      <c r="BM1473" s="213"/>
      <c r="BN1473" s="322"/>
      <c r="BO1473" s="321"/>
      <c r="BY1473" s="254"/>
      <c r="DN1473" s="284"/>
      <c r="DO1473" s="283"/>
      <c r="DP1473" s="278"/>
      <c r="DQ1473" s="282"/>
      <c r="DR1473" s="281"/>
      <c r="DS1473" s="280"/>
      <c r="DT1473" s="279"/>
      <c r="DU1473" s="278"/>
      <c r="DV1473" s="194"/>
    </row>
    <row r="1474" spans="1:126" ht="18.75">
      <c r="A1474" s="322"/>
      <c r="B1474" s="226" t="s">
        <v>7045</v>
      </c>
      <c r="C1474" s="226" t="s">
        <v>7044</v>
      </c>
      <c r="D1474" s="225" t="s">
        <v>7043</v>
      </c>
      <c r="E1474" s="224" t="str">
        <f t="shared" si="121"/>
        <v>422013</v>
      </c>
      <c r="F1474" s="322" t="s">
        <v>6068</v>
      </c>
      <c r="G1474" s="220" t="s">
        <v>7039</v>
      </c>
      <c r="H1474" s="223" t="s">
        <v>7038</v>
      </c>
      <c r="I1474" s="223" t="s">
        <v>228</v>
      </c>
      <c r="J1474" s="225">
        <v>1</v>
      </c>
      <c r="K1474" s="329">
        <v>4300</v>
      </c>
      <c r="L1474" s="232">
        <f t="shared" si="114"/>
        <v>4730</v>
      </c>
      <c r="M1474" s="379" t="s">
        <v>900</v>
      </c>
      <c r="N1474" s="229"/>
      <c r="O1474" s="229"/>
      <c r="P1474" s="245"/>
      <c r="Q1474" s="312"/>
      <c r="R1474" s="382"/>
      <c r="S1474" s="242"/>
      <c r="T1474" s="219"/>
      <c r="U1474" s="303"/>
      <c r="V1474" s="303"/>
      <c r="W1474" s="303"/>
      <c r="X1474" s="303"/>
      <c r="Y1474" s="219"/>
      <c r="Z1474" s="303"/>
      <c r="AA1474" s="303"/>
      <c r="AB1474" s="303"/>
      <c r="AC1474" s="303"/>
      <c r="AD1474" s="325"/>
      <c r="AE1474" s="325"/>
      <c r="AF1474" s="325"/>
      <c r="AG1474" s="325"/>
      <c r="AH1474" s="325"/>
      <c r="AJ1474" s="286"/>
      <c r="AK1474" s="213"/>
      <c r="AL1474" s="325"/>
      <c r="AM1474" s="325"/>
      <c r="AN1474" s="325"/>
      <c r="AO1474" s="325"/>
      <c r="AP1474" s="229"/>
      <c r="AQ1474" s="589"/>
      <c r="AR1474" s="207"/>
      <c r="AS1474" s="207"/>
      <c r="AT1474" s="207"/>
      <c r="AU1474" s="207"/>
      <c r="AV1474" s="207"/>
      <c r="AW1474" s="207"/>
      <c r="AX1474" s="207"/>
      <c r="AY1474" s="207"/>
      <c r="AZ1474" s="207"/>
      <c r="BA1474" s="207"/>
      <c r="BB1474" s="207"/>
      <c r="BC1474" s="207"/>
      <c r="BD1474" s="207"/>
      <c r="BE1474" s="207"/>
      <c r="BF1474" s="207"/>
      <c r="BG1474" s="300"/>
      <c r="BH1474" s="300"/>
      <c r="BI1474" s="299"/>
      <c r="BJ1474" s="246"/>
      <c r="BK1474" s="255" t="s">
        <v>2875</v>
      </c>
      <c r="BL1474" s="213"/>
      <c r="BM1474" s="213"/>
      <c r="BN1474" s="322"/>
      <c r="BO1474" s="321"/>
      <c r="BY1474" s="254"/>
      <c r="DN1474" s="284"/>
      <c r="DO1474" s="283"/>
      <c r="DP1474" s="278"/>
      <c r="DQ1474" s="282"/>
      <c r="DR1474" s="281"/>
      <c r="DS1474" s="280"/>
      <c r="DT1474" s="279"/>
      <c r="DU1474" s="278"/>
      <c r="DV1474" s="194"/>
    </row>
    <row r="1475" spans="1:126" ht="18.75">
      <c r="A1475" s="322"/>
      <c r="B1475" s="226" t="s">
        <v>7042</v>
      </c>
      <c r="C1475" s="226" t="s">
        <v>7041</v>
      </c>
      <c r="D1475" s="225" t="s">
        <v>7040</v>
      </c>
      <c r="E1475" s="224" t="str">
        <f t="shared" si="121"/>
        <v>422006</v>
      </c>
      <c r="F1475" s="322" t="s">
        <v>6068</v>
      </c>
      <c r="G1475" s="220" t="s">
        <v>7039</v>
      </c>
      <c r="H1475" s="223" t="s">
        <v>7038</v>
      </c>
      <c r="I1475" s="223" t="s">
        <v>971</v>
      </c>
      <c r="J1475" s="225">
        <v>1</v>
      </c>
      <c r="K1475" s="329">
        <v>3800</v>
      </c>
      <c r="L1475" s="232">
        <f t="shared" si="114"/>
        <v>4180</v>
      </c>
      <c r="M1475" s="351" t="s">
        <v>900</v>
      </c>
      <c r="N1475" s="229"/>
      <c r="O1475" s="229"/>
      <c r="P1475" s="245"/>
      <c r="Q1475" s="312"/>
      <c r="R1475" s="382"/>
      <c r="S1475" s="242"/>
      <c r="T1475" s="219"/>
      <c r="U1475" s="303"/>
      <c r="V1475" s="303"/>
      <c r="W1475" s="303"/>
      <c r="X1475" s="303"/>
      <c r="Y1475" s="219"/>
      <c r="Z1475" s="303"/>
      <c r="AA1475" s="303"/>
      <c r="AB1475" s="303"/>
      <c r="AC1475" s="303"/>
      <c r="AD1475" s="325"/>
      <c r="AE1475" s="325"/>
      <c r="AF1475" s="325"/>
      <c r="AG1475" s="325"/>
      <c r="AH1475" s="325"/>
      <c r="AJ1475" s="286"/>
      <c r="AK1475" s="213"/>
      <c r="AL1475" s="325"/>
      <c r="AM1475" s="325"/>
      <c r="AN1475" s="325"/>
      <c r="AO1475" s="325"/>
      <c r="AP1475" s="229"/>
      <c r="AQ1475" s="589"/>
      <c r="AR1475" s="207"/>
      <c r="AS1475" s="207"/>
      <c r="AT1475" s="207"/>
      <c r="AU1475" s="207"/>
      <c r="AV1475" s="207"/>
      <c r="AW1475" s="207"/>
      <c r="AX1475" s="207"/>
      <c r="AY1475" s="207"/>
      <c r="AZ1475" s="207"/>
      <c r="BA1475" s="207"/>
      <c r="BB1475" s="207"/>
      <c r="BC1475" s="207"/>
      <c r="BD1475" s="207"/>
      <c r="BE1475" s="207"/>
      <c r="BF1475" s="207"/>
      <c r="BG1475" s="300"/>
      <c r="BH1475" s="300"/>
      <c r="BI1475" s="299"/>
      <c r="BJ1475" s="246"/>
      <c r="BK1475" s="255" t="s">
        <v>2875</v>
      </c>
      <c r="BL1475" s="213"/>
      <c r="BM1475" s="213"/>
      <c r="BN1475" s="322"/>
      <c r="BO1475" s="321"/>
      <c r="BY1475" s="254"/>
      <c r="DN1475" s="284"/>
      <c r="DO1475" s="283"/>
      <c r="DP1475" s="278"/>
      <c r="DQ1475" s="282"/>
      <c r="DR1475" s="281"/>
      <c r="DS1475" s="280"/>
      <c r="DT1475" s="279"/>
      <c r="DU1475" s="278"/>
      <c r="DV1475" s="194"/>
    </row>
    <row r="1476" spans="1:126" ht="18.75">
      <c r="A1476" s="322"/>
      <c r="B1476" s="226" t="s">
        <v>7037</v>
      </c>
      <c r="C1476" s="226" t="s">
        <v>7036</v>
      </c>
      <c r="D1476" s="225" t="s">
        <v>7035</v>
      </c>
      <c r="E1476" s="224" t="str">
        <f t="shared" si="121"/>
        <v>422037</v>
      </c>
      <c r="F1476" s="322" t="s">
        <v>6068</v>
      </c>
      <c r="G1476" s="220" t="s">
        <v>7031</v>
      </c>
      <c r="H1476" s="223" t="s">
        <v>7030</v>
      </c>
      <c r="I1476" s="223" t="s">
        <v>228</v>
      </c>
      <c r="J1476" s="225">
        <v>1</v>
      </c>
      <c r="K1476" s="329">
        <v>4300</v>
      </c>
      <c r="L1476" s="232">
        <f t="shared" si="114"/>
        <v>4730</v>
      </c>
      <c r="M1476" s="351" t="s">
        <v>1434</v>
      </c>
      <c r="N1476" s="229"/>
      <c r="O1476" s="229"/>
      <c r="P1476" s="245"/>
      <c r="Q1476" s="312"/>
      <c r="R1476" s="382"/>
      <c r="S1476" s="242"/>
      <c r="T1476" s="219"/>
      <c r="U1476" s="303"/>
      <c r="V1476" s="303"/>
      <c r="W1476" s="303"/>
      <c r="X1476" s="303"/>
      <c r="Y1476" s="219"/>
      <c r="Z1476" s="303"/>
      <c r="AA1476" s="303"/>
      <c r="AB1476" s="303"/>
      <c r="AC1476" s="303"/>
      <c r="AD1476" s="325"/>
      <c r="AE1476" s="325"/>
      <c r="AF1476" s="325"/>
      <c r="AG1476" s="325"/>
      <c r="AH1476" s="325"/>
      <c r="AJ1476" s="286"/>
      <c r="AK1476" s="213"/>
      <c r="AL1476" s="325"/>
      <c r="AM1476" s="325"/>
      <c r="AN1476" s="325"/>
      <c r="AO1476" s="325"/>
      <c r="AP1476" s="229"/>
      <c r="AQ1476" s="589"/>
      <c r="AR1476" s="207"/>
      <c r="AS1476" s="207"/>
      <c r="AT1476" s="207"/>
      <c r="AU1476" s="207"/>
      <c r="AV1476" s="207"/>
      <c r="AW1476" s="207"/>
      <c r="AX1476" s="207"/>
      <c r="AY1476" s="207"/>
      <c r="AZ1476" s="207"/>
      <c r="BA1476" s="207"/>
      <c r="BB1476" s="207"/>
      <c r="BC1476" s="207"/>
      <c r="BD1476" s="207"/>
      <c r="BE1476" s="207"/>
      <c r="BF1476" s="207"/>
      <c r="BG1476" s="300"/>
      <c r="BH1476" s="300"/>
      <c r="BI1476" s="299"/>
      <c r="BJ1476" s="246"/>
      <c r="BK1476" s="255" t="s">
        <v>2875</v>
      </c>
      <c r="BL1476" s="213"/>
      <c r="BM1476" s="213"/>
      <c r="BN1476" s="322"/>
      <c r="BO1476" s="321"/>
      <c r="BY1476" s="254"/>
      <c r="DN1476" s="284"/>
      <c r="DO1476" s="283"/>
      <c r="DP1476" s="278"/>
      <c r="DQ1476" s="282"/>
      <c r="DR1476" s="281"/>
      <c r="DS1476" s="280"/>
      <c r="DT1476" s="279"/>
      <c r="DU1476" s="278"/>
      <c r="DV1476" s="194"/>
    </row>
    <row r="1477" spans="1:126" ht="18.75">
      <c r="A1477" s="322"/>
      <c r="B1477" s="226" t="s">
        <v>7034</v>
      </c>
      <c r="C1477" s="226" t="s">
        <v>7033</v>
      </c>
      <c r="D1477" s="225" t="s">
        <v>7032</v>
      </c>
      <c r="E1477" s="224" t="str">
        <f t="shared" si="121"/>
        <v>422020</v>
      </c>
      <c r="F1477" s="322" t="s">
        <v>6068</v>
      </c>
      <c r="G1477" s="220" t="s">
        <v>7031</v>
      </c>
      <c r="H1477" s="223" t="s">
        <v>7030</v>
      </c>
      <c r="I1477" s="223" t="s">
        <v>971</v>
      </c>
      <c r="J1477" s="225">
        <v>1</v>
      </c>
      <c r="K1477" s="329">
        <v>3800</v>
      </c>
      <c r="L1477" s="232">
        <f t="shared" si="114"/>
        <v>4180</v>
      </c>
      <c r="M1477" s="351" t="s">
        <v>1434</v>
      </c>
      <c r="N1477" s="229"/>
      <c r="O1477" s="229"/>
      <c r="Q1477" s="312"/>
      <c r="R1477" s="382"/>
      <c r="S1477" s="242"/>
      <c r="T1477" s="219"/>
      <c r="U1477" s="303"/>
      <c r="V1477" s="303"/>
      <c r="W1477" s="303"/>
      <c r="X1477" s="303"/>
      <c r="Y1477" s="219"/>
      <c r="Z1477" s="303"/>
      <c r="AA1477" s="303"/>
      <c r="AB1477" s="303"/>
      <c r="AC1477" s="303"/>
      <c r="AD1477" s="378"/>
      <c r="AE1477" s="378"/>
      <c r="AF1477" s="378"/>
      <c r="AG1477" s="378"/>
      <c r="AH1477" s="378"/>
      <c r="AJ1477" s="286"/>
      <c r="AK1477" s="213"/>
      <c r="AL1477" s="325"/>
      <c r="AM1477" s="325"/>
      <c r="AN1477" s="378"/>
      <c r="AO1477" s="378"/>
      <c r="AP1477" s="229"/>
      <c r="AQ1477" s="377"/>
      <c r="AR1477" s="247"/>
      <c r="AS1477" s="247"/>
      <c r="AT1477" s="247"/>
      <c r="AU1477" s="247"/>
      <c r="AV1477" s="207"/>
      <c r="AW1477" s="207"/>
      <c r="AX1477" s="207"/>
      <c r="AY1477" s="207"/>
      <c r="AZ1477" s="247"/>
      <c r="BA1477" s="247"/>
      <c r="BB1477" s="247"/>
      <c r="BC1477" s="247"/>
      <c r="BD1477" s="207"/>
      <c r="BE1477" s="207"/>
      <c r="BF1477" s="207"/>
      <c r="BG1477" s="300"/>
      <c r="BH1477" s="300"/>
      <c r="BI1477" s="299"/>
      <c r="BJ1477" s="246"/>
      <c r="BK1477" s="255" t="s">
        <v>2875</v>
      </c>
      <c r="BL1477" s="213"/>
      <c r="BM1477" s="213"/>
      <c r="BN1477" s="322"/>
      <c r="BO1477" s="321"/>
      <c r="BY1477" s="254"/>
      <c r="DN1477" s="284"/>
      <c r="DO1477" s="283"/>
      <c r="DP1477" s="278"/>
      <c r="DQ1477" s="282"/>
      <c r="DR1477" s="281"/>
      <c r="DS1477" s="280"/>
      <c r="DT1477" s="279"/>
      <c r="DU1477" s="278"/>
      <c r="DV1477" s="194"/>
    </row>
    <row r="1478" spans="1:126" ht="18.75">
      <c r="A1478" s="322"/>
      <c r="B1478" s="226" t="s">
        <v>7029</v>
      </c>
      <c r="C1478" s="226" t="s">
        <v>7028</v>
      </c>
      <c r="D1478" s="225" t="s">
        <v>7027</v>
      </c>
      <c r="E1478" s="224" t="str">
        <f t="shared" si="121"/>
        <v>422044</v>
      </c>
      <c r="F1478" s="322" t="s">
        <v>6068</v>
      </c>
      <c r="G1478" s="220" t="s">
        <v>7026</v>
      </c>
      <c r="H1478" s="223" t="s">
        <v>7021</v>
      </c>
      <c r="I1478" s="223"/>
      <c r="J1478" s="225">
        <v>1</v>
      </c>
      <c r="K1478" s="329">
        <v>2000</v>
      </c>
      <c r="L1478" s="232">
        <f t="shared" si="114"/>
        <v>2200</v>
      </c>
      <c r="M1478" s="351" t="s">
        <v>1434</v>
      </c>
      <c r="N1478" s="229"/>
      <c r="O1478" s="229"/>
      <c r="P1478" s="245"/>
      <c r="Q1478" s="312"/>
      <c r="R1478" s="382"/>
      <c r="S1478" s="242"/>
      <c r="T1478" s="219"/>
      <c r="U1478" s="303"/>
      <c r="V1478" s="303"/>
      <c r="W1478" s="303"/>
      <c r="X1478" s="303"/>
      <c r="Y1478" s="219"/>
      <c r="Z1478" s="303"/>
      <c r="AA1478" s="303"/>
      <c r="AB1478" s="303"/>
      <c r="AC1478" s="303"/>
      <c r="AD1478" s="325"/>
      <c r="AE1478" s="325"/>
      <c r="AF1478" s="325"/>
      <c r="AG1478" s="325"/>
      <c r="AH1478" s="325"/>
      <c r="AJ1478" s="286"/>
      <c r="AK1478" s="213"/>
      <c r="AL1478" s="325"/>
      <c r="AM1478" s="325"/>
      <c r="AN1478" s="325"/>
      <c r="AO1478" s="325"/>
      <c r="AP1478" s="229"/>
      <c r="AQ1478" s="589"/>
      <c r="AR1478" s="207"/>
      <c r="AS1478" s="207"/>
      <c r="AT1478" s="207"/>
      <c r="AU1478" s="207"/>
      <c r="AV1478" s="207"/>
      <c r="AW1478" s="207"/>
      <c r="AX1478" s="207"/>
      <c r="AY1478" s="207"/>
      <c r="AZ1478" s="207"/>
      <c r="BA1478" s="207"/>
      <c r="BB1478" s="207"/>
      <c r="BC1478" s="207"/>
      <c r="BD1478" s="207"/>
      <c r="BE1478" s="207"/>
      <c r="BF1478" s="207"/>
      <c r="BG1478" s="300"/>
      <c r="BH1478" s="300"/>
      <c r="BI1478" s="299"/>
      <c r="BJ1478" s="246"/>
      <c r="BK1478" s="255"/>
      <c r="BL1478" s="213"/>
      <c r="BM1478" s="213"/>
      <c r="BN1478" s="322"/>
      <c r="BO1478" s="321"/>
      <c r="BY1478" s="254"/>
      <c r="DN1478" s="284"/>
      <c r="DO1478" s="283"/>
      <c r="DP1478" s="278"/>
      <c r="DQ1478" s="282"/>
      <c r="DR1478" s="281"/>
      <c r="DS1478" s="280"/>
      <c r="DT1478" s="279"/>
      <c r="DU1478" s="278"/>
      <c r="DV1478" s="194"/>
    </row>
    <row r="1479" spans="1:126" ht="18.75">
      <c r="A1479" s="322"/>
      <c r="B1479" s="226" t="s">
        <v>7025</v>
      </c>
      <c r="C1479" s="226" t="s">
        <v>7024</v>
      </c>
      <c r="D1479" s="225" t="s">
        <v>7023</v>
      </c>
      <c r="E1479" s="224" t="str">
        <f t="shared" si="121"/>
        <v>422051</v>
      </c>
      <c r="F1479" s="322" t="s">
        <v>6068</v>
      </c>
      <c r="G1479" s="220" t="s">
        <v>7022</v>
      </c>
      <c r="H1479" s="223" t="s">
        <v>7021</v>
      </c>
      <c r="I1479" s="223"/>
      <c r="J1479" s="225">
        <v>1</v>
      </c>
      <c r="K1479" s="329">
        <v>2000</v>
      </c>
      <c r="L1479" s="232">
        <f t="shared" si="114"/>
        <v>2200</v>
      </c>
      <c r="M1479" s="351" t="s">
        <v>1434</v>
      </c>
      <c r="N1479" s="229"/>
      <c r="O1479" s="229"/>
      <c r="P1479" s="245"/>
      <c r="Q1479" s="312"/>
      <c r="R1479" s="382"/>
      <c r="S1479" s="242"/>
      <c r="T1479" s="219"/>
      <c r="U1479" s="303"/>
      <c r="V1479" s="303"/>
      <c r="W1479" s="303"/>
      <c r="X1479" s="303"/>
      <c r="Y1479" s="219"/>
      <c r="Z1479" s="303"/>
      <c r="AA1479" s="303"/>
      <c r="AB1479" s="303"/>
      <c r="AC1479" s="303"/>
      <c r="AD1479" s="325"/>
      <c r="AE1479" s="325"/>
      <c r="AF1479" s="325"/>
      <c r="AG1479" s="325"/>
      <c r="AH1479" s="325"/>
      <c r="AJ1479" s="286"/>
      <c r="AK1479" s="213"/>
      <c r="AL1479" s="325"/>
      <c r="AM1479" s="325"/>
      <c r="AN1479" s="325"/>
      <c r="AO1479" s="325"/>
      <c r="AP1479" s="229"/>
      <c r="AQ1479" s="589"/>
      <c r="AR1479" s="207"/>
      <c r="AS1479" s="207"/>
      <c r="AT1479" s="207"/>
      <c r="AU1479" s="207"/>
      <c r="AV1479" s="207"/>
      <c r="AW1479" s="207"/>
      <c r="AX1479" s="207"/>
      <c r="AY1479" s="207"/>
      <c r="AZ1479" s="207"/>
      <c r="BA1479" s="207"/>
      <c r="BB1479" s="207"/>
      <c r="BC1479" s="207"/>
      <c r="BD1479" s="207"/>
      <c r="BE1479" s="207"/>
      <c r="BF1479" s="207"/>
      <c r="BG1479" s="300"/>
      <c r="BH1479" s="300"/>
      <c r="BI1479" s="299"/>
      <c r="BJ1479" s="246"/>
      <c r="BK1479" s="255"/>
      <c r="BL1479" s="213"/>
      <c r="BM1479" s="213"/>
      <c r="BN1479" s="322"/>
      <c r="BO1479" s="321"/>
      <c r="BY1479" s="254"/>
      <c r="DN1479" s="284"/>
      <c r="DO1479" s="283"/>
      <c r="DP1479" s="278"/>
      <c r="DQ1479" s="282"/>
      <c r="DR1479" s="281"/>
      <c r="DS1479" s="280"/>
      <c r="DT1479" s="279"/>
      <c r="DU1479" s="278"/>
      <c r="DV1479" s="194"/>
    </row>
    <row r="1480" spans="1:126" ht="18.75">
      <c r="A1480" s="322"/>
      <c r="B1480" s="226" t="s">
        <v>7020</v>
      </c>
      <c r="C1480" s="226" t="s">
        <v>7019</v>
      </c>
      <c r="D1480" s="225" t="s">
        <v>7018</v>
      </c>
      <c r="E1480" s="224" t="str">
        <f t="shared" si="121"/>
        <v>422068</v>
      </c>
      <c r="F1480" s="322" t="s">
        <v>6068</v>
      </c>
      <c r="G1480" s="220" t="s">
        <v>7017</v>
      </c>
      <c r="H1480" s="223" t="s">
        <v>7012</v>
      </c>
      <c r="I1480" s="223"/>
      <c r="J1480" s="225">
        <v>1</v>
      </c>
      <c r="K1480" s="329">
        <v>2700</v>
      </c>
      <c r="L1480" s="232">
        <f t="shared" si="114"/>
        <v>2970.0000000000005</v>
      </c>
      <c r="M1480" s="351" t="s">
        <v>1434</v>
      </c>
      <c r="N1480" s="229"/>
      <c r="O1480" s="229"/>
      <c r="Q1480" s="312"/>
      <c r="R1480" s="382"/>
      <c r="S1480" s="242"/>
      <c r="T1480" s="219"/>
      <c r="U1480" s="303"/>
      <c r="V1480" s="303"/>
      <c r="W1480" s="303"/>
      <c r="X1480" s="303"/>
      <c r="Y1480" s="219"/>
      <c r="Z1480" s="303"/>
      <c r="AA1480" s="303"/>
      <c r="AB1480" s="303"/>
      <c r="AC1480" s="303"/>
      <c r="AD1480" s="325"/>
      <c r="AE1480" s="325"/>
      <c r="AF1480" s="325"/>
      <c r="AG1480" s="325"/>
      <c r="AH1480" s="325"/>
      <c r="AJ1480" s="286"/>
      <c r="AK1480" s="213"/>
      <c r="AL1480" s="325"/>
      <c r="AM1480" s="325"/>
      <c r="AN1480" s="325"/>
      <c r="AO1480" s="325"/>
      <c r="AP1480" s="229"/>
      <c r="AQ1480" s="589"/>
      <c r="AR1480" s="207"/>
      <c r="AS1480" s="207"/>
      <c r="AT1480" s="207"/>
      <c r="AU1480" s="207"/>
      <c r="AV1480" s="207"/>
      <c r="AW1480" s="207"/>
      <c r="AX1480" s="207"/>
      <c r="AY1480" s="207"/>
      <c r="AZ1480" s="207"/>
      <c r="BA1480" s="207"/>
      <c r="BB1480" s="207"/>
      <c r="BC1480" s="207"/>
      <c r="BD1480" s="207"/>
      <c r="BE1480" s="207"/>
      <c r="BF1480" s="207"/>
      <c r="BG1480" s="300"/>
      <c r="BH1480" s="300"/>
      <c r="BI1480" s="299"/>
      <c r="BJ1480" s="246"/>
      <c r="BK1480" s="255"/>
      <c r="BL1480" s="213"/>
      <c r="BM1480" s="213"/>
      <c r="BN1480" s="322"/>
      <c r="BO1480" s="321"/>
      <c r="BY1480" s="254"/>
      <c r="DN1480" s="284"/>
      <c r="DO1480" s="283"/>
      <c r="DP1480" s="278"/>
      <c r="DQ1480" s="282"/>
      <c r="DR1480" s="281"/>
      <c r="DS1480" s="280"/>
      <c r="DT1480" s="279"/>
      <c r="DU1480" s="278"/>
      <c r="DV1480" s="194"/>
    </row>
    <row r="1481" spans="1:126" ht="18.75">
      <c r="A1481" s="322"/>
      <c r="B1481" s="226" t="s">
        <v>7016</v>
      </c>
      <c r="C1481" s="226" t="s">
        <v>7015</v>
      </c>
      <c r="D1481" s="225" t="s">
        <v>7014</v>
      </c>
      <c r="E1481" s="224" t="str">
        <f t="shared" si="121"/>
        <v>422075</v>
      </c>
      <c r="F1481" s="322" t="s">
        <v>6068</v>
      </c>
      <c r="G1481" s="220" t="s">
        <v>7013</v>
      </c>
      <c r="H1481" s="223" t="s">
        <v>7012</v>
      </c>
      <c r="I1481" s="223"/>
      <c r="J1481" s="225">
        <v>1</v>
      </c>
      <c r="K1481" s="329">
        <v>2700</v>
      </c>
      <c r="L1481" s="232">
        <f t="shared" si="114"/>
        <v>2970.0000000000005</v>
      </c>
      <c r="M1481" s="351" t="s">
        <v>1434</v>
      </c>
      <c r="N1481" s="229"/>
      <c r="O1481" s="229"/>
      <c r="P1481" s="245"/>
      <c r="Q1481" s="312"/>
      <c r="R1481" s="382"/>
      <c r="S1481" s="242"/>
      <c r="T1481" s="219"/>
      <c r="U1481" s="303"/>
      <c r="V1481" s="303"/>
      <c r="W1481" s="303"/>
      <c r="X1481" s="303"/>
      <c r="Y1481" s="219"/>
      <c r="Z1481" s="303"/>
      <c r="AA1481" s="303"/>
      <c r="AB1481" s="303"/>
      <c r="AC1481" s="303"/>
      <c r="AD1481" s="325"/>
      <c r="AE1481" s="325"/>
      <c r="AF1481" s="325"/>
      <c r="AG1481" s="325"/>
      <c r="AH1481" s="325"/>
      <c r="AJ1481" s="286"/>
      <c r="AK1481" s="213"/>
      <c r="AL1481" s="325"/>
      <c r="AM1481" s="325"/>
      <c r="AN1481" s="325"/>
      <c r="AO1481" s="325"/>
      <c r="AP1481" s="229"/>
      <c r="AQ1481" s="589"/>
      <c r="AR1481" s="207"/>
      <c r="AS1481" s="207"/>
      <c r="AT1481" s="207"/>
      <c r="AU1481" s="207"/>
      <c r="AV1481" s="207"/>
      <c r="AW1481" s="207"/>
      <c r="AX1481" s="207"/>
      <c r="AY1481" s="207"/>
      <c r="AZ1481" s="207"/>
      <c r="BA1481" s="207"/>
      <c r="BB1481" s="207"/>
      <c r="BC1481" s="207"/>
      <c r="BD1481" s="207"/>
      <c r="BE1481" s="207"/>
      <c r="BF1481" s="207"/>
      <c r="BG1481" s="300"/>
      <c r="BH1481" s="300"/>
      <c r="BI1481" s="299"/>
      <c r="BJ1481" s="246"/>
      <c r="BK1481" s="255"/>
      <c r="BL1481" s="213"/>
      <c r="BM1481" s="213"/>
      <c r="BN1481" s="322"/>
      <c r="BO1481" s="321"/>
      <c r="BY1481" s="254"/>
      <c r="DN1481" s="284"/>
      <c r="DO1481" s="283"/>
      <c r="DP1481" s="278"/>
      <c r="DQ1481" s="282"/>
      <c r="DR1481" s="281"/>
      <c r="DS1481" s="280"/>
      <c r="DT1481" s="279"/>
      <c r="DU1481" s="278"/>
      <c r="DV1481" s="194"/>
    </row>
    <row r="1482" spans="1:126" ht="18.75">
      <c r="A1482" s="322"/>
      <c r="B1482" s="226" t="s">
        <v>7011</v>
      </c>
      <c r="C1482" s="226" t="s">
        <v>7010</v>
      </c>
      <c r="D1482" s="225" t="s">
        <v>7009</v>
      </c>
      <c r="E1482" s="224" t="str">
        <f t="shared" si="121"/>
        <v>422082</v>
      </c>
      <c r="F1482" s="322" t="s">
        <v>6174</v>
      </c>
      <c r="G1482" s="220" t="s">
        <v>7008</v>
      </c>
      <c r="H1482" s="223" t="s">
        <v>7007</v>
      </c>
      <c r="I1482" s="223" t="s">
        <v>6598</v>
      </c>
      <c r="J1482" s="225">
        <v>1</v>
      </c>
      <c r="K1482" s="329">
        <v>5500</v>
      </c>
      <c r="L1482" s="232">
        <f t="shared" si="114"/>
        <v>6050.0000000000009</v>
      </c>
      <c r="M1482" s="351" t="s">
        <v>1434</v>
      </c>
      <c r="N1482" s="229"/>
      <c r="O1482" s="229"/>
      <c r="P1482" s="245"/>
      <c r="Q1482" s="312"/>
      <c r="R1482" s="382"/>
      <c r="S1482" s="242"/>
      <c r="T1482" s="219"/>
      <c r="U1482" s="303"/>
      <c r="V1482" s="303"/>
      <c r="W1482" s="303"/>
      <c r="X1482" s="303"/>
      <c r="Y1482" s="219"/>
      <c r="Z1482" s="303"/>
      <c r="AA1482" s="303"/>
      <c r="AB1482" s="303"/>
      <c r="AC1482" s="303"/>
      <c r="AD1482" s="325"/>
      <c r="AE1482" s="325"/>
      <c r="AF1482" s="325"/>
      <c r="AG1482" s="325"/>
      <c r="AH1482" s="325"/>
      <c r="AJ1482" s="286"/>
      <c r="AK1482" s="213"/>
      <c r="AL1482" s="325"/>
      <c r="AM1482" s="325"/>
      <c r="AN1482" s="325"/>
      <c r="AO1482" s="325"/>
      <c r="AP1482" s="229"/>
      <c r="AQ1482" s="589"/>
      <c r="AR1482" s="207"/>
      <c r="AS1482" s="207"/>
      <c r="AT1482" s="207"/>
      <c r="AU1482" s="207"/>
      <c r="AV1482" s="207"/>
      <c r="AW1482" s="207"/>
      <c r="AX1482" s="207"/>
      <c r="AY1482" s="207"/>
      <c r="AZ1482" s="207"/>
      <c r="BA1482" s="207"/>
      <c r="BB1482" s="207"/>
      <c r="BC1482" s="207"/>
      <c r="BD1482" s="207"/>
      <c r="BE1482" s="207"/>
      <c r="BF1482" s="207"/>
      <c r="BG1482" s="300"/>
      <c r="BH1482" s="300"/>
      <c r="BI1482" s="299"/>
      <c r="BJ1482" s="246"/>
      <c r="BK1482" s="255"/>
      <c r="BL1482" s="213"/>
      <c r="BM1482" s="213"/>
      <c r="BN1482" s="322"/>
      <c r="BO1482" s="321"/>
      <c r="BY1482" s="254"/>
      <c r="DN1482" s="284"/>
      <c r="DO1482" s="283"/>
      <c r="DP1482" s="278"/>
      <c r="DQ1482" s="282"/>
      <c r="DR1482" s="281"/>
      <c r="DS1482" s="280"/>
      <c r="DT1482" s="279"/>
      <c r="DU1482" s="278"/>
      <c r="DV1482" s="194"/>
    </row>
    <row r="1483" spans="1:126" ht="18.75">
      <c r="A1483" s="322"/>
      <c r="B1483" s="226" t="s">
        <v>7006</v>
      </c>
      <c r="C1483" s="226" t="s">
        <v>7005</v>
      </c>
      <c r="D1483" s="225" t="s">
        <v>7004</v>
      </c>
      <c r="E1483" s="224" t="str">
        <f t="shared" si="121"/>
        <v>422099</v>
      </c>
      <c r="F1483" s="322" t="s">
        <v>6174</v>
      </c>
      <c r="G1483" s="220" t="s">
        <v>7003</v>
      </c>
      <c r="H1483" s="223" t="s">
        <v>7002</v>
      </c>
      <c r="I1483" s="223" t="s">
        <v>6598</v>
      </c>
      <c r="J1483" s="225">
        <v>1</v>
      </c>
      <c r="K1483" s="329">
        <v>5000</v>
      </c>
      <c r="L1483" s="232">
        <f t="shared" si="114"/>
        <v>5500</v>
      </c>
      <c r="M1483" s="351" t="s">
        <v>1434</v>
      </c>
      <c r="N1483" s="229"/>
      <c r="O1483" s="229"/>
      <c r="Q1483" s="312"/>
      <c r="R1483" s="382"/>
      <c r="S1483" s="242"/>
      <c r="T1483" s="219"/>
      <c r="U1483" s="303"/>
      <c r="V1483" s="303"/>
      <c r="W1483" s="303"/>
      <c r="X1483" s="303"/>
      <c r="Y1483" s="219"/>
      <c r="Z1483" s="303"/>
      <c r="AA1483" s="303"/>
      <c r="AB1483" s="303"/>
      <c r="AC1483" s="303"/>
      <c r="AD1483" s="378"/>
      <c r="AE1483" s="378"/>
      <c r="AF1483" s="378"/>
      <c r="AG1483" s="378"/>
      <c r="AH1483" s="378"/>
      <c r="AJ1483" s="286"/>
      <c r="AK1483" s="213"/>
      <c r="AL1483" s="325"/>
      <c r="AM1483" s="325"/>
      <c r="AN1483" s="378"/>
      <c r="AO1483" s="378"/>
      <c r="AP1483" s="229"/>
      <c r="AQ1483" s="377"/>
      <c r="AR1483" s="247"/>
      <c r="AS1483" s="247"/>
      <c r="AT1483" s="247"/>
      <c r="AU1483" s="247"/>
      <c r="AV1483" s="207"/>
      <c r="AW1483" s="207"/>
      <c r="AX1483" s="207"/>
      <c r="AY1483" s="207"/>
      <c r="AZ1483" s="247"/>
      <c r="BA1483" s="247"/>
      <c r="BB1483" s="247"/>
      <c r="BC1483" s="247"/>
      <c r="BD1483" s="207"/>
      <c r="BE1483" s="207"/>
      <c r="BF1483" s="207"/>
      <c r="BG1483" s="300"/>
      <c r="BH1483" s="300"/>
      <c r="BI1483" s="299"/>
      <c r="BJ1483" s="246"/>
      <c r="BK1483" s="255"/>
      <c r="BL1483" s="213"/>
      <c r="BM1483" s="213"/>
      <c r="BN1483" s="322"/>
      <c r="BO1483" s="321"/>
      <c r="BY1483" s="254"/>
      <c r="DN1483" s="284"/>
      <c r="DO1483" s="283"/>
      <c r="DP1483" s="278"/>
      <c r="DQ1483" s="282"/>
      <c r="DR1483" s="281"/>
      <c r="DS1483" s="280"/>
      <c r="DT1483" s="279"/>
      <c r="DU1483" s="278"/>
      <c r="DV1483" s="194"/>
    </row>
    <row r="1484" spans="1:126" ht="18.75">
      <c r="A1484" s="322"/>
      <c r="B1484" s="226" t="s">
        <v>7001</v>
      </c>
      <c r="C1484" s="226" t="s">
        <v>7000</v>
      </c>
      <c r="D1484" s="225" t="s">
        <v>6999</v>
      </c>
      <c r="E1484" s="224" t="str">
        <f t="shared" si="121"/>
        <v>422105</v>
      </c>
      <c r="F1484" s="322" t="s">
        <v>6174</v>
      </c>
      <c r="G1484" s="220" t="s">
        <v>6998</v>
      </c>
      <c r="H1484" s="223" t="s">
        <v>6997</v>
      </c>
      <c r="I1484" s="223" t="s">
        <v>6598</v>
      </c>
      <c r="J1484" s="225">
        <v>1</v>
      </c>
      <c r="K1484" s="329">
        <v>4500</v>
      </c>
      <c r="L1484" s="232">
        <f t="shared" si="114"/>
        <v>4950</v>
      </c>
      <c r="M1484" s="351" t="s">
        <v>1434</v>
      </c>
      <c r="N1484" s="229"/>
      <c r="O1484" s="229"/>
      <c r="P1484" s="245"/>
      <c r="Q1484" s="312"/>
      <c r="R1484" s="382"/>
      <c r="S1484" s="242"/>
      <c r="T1484" s="219"/>
      <c r="U1484" s="303"/>
      <c r="V1484" s="303"/>
      <c r="W1484" s="303"/>
      <c r="X1484" s="303"/>
      <c r="Y1484" s="219"/>
      <c r="Z1484" s="303"/>
      <c r="AA1484" s="303"/>
      <c r="AB1484" s="303"/>
      <c r="AC1484" s="303"/>
      <c r="AD1484" s="325"/>
      <c r="AE1484" s="325"/>
      <c r="AF1484" s="325"/>
      <c r="AG1484" s="325"/>
      <c r="AH1484" s="325"/>
      <c r="AJ1484" s="286"/>
      <c r="AK1484" s="213"/>
      <c r="AL1484" s="325"/>
      <c r="AM1484" s="325"/>
      <c r="AN1484" s="325"/>
      <c r="AO1484" s="325"/>
      <c r="AP1484" s="229"/>
      <c r="AQ1484" s="589"/>
      <c r="AR1484" s="207"/>
      <c r="AS1484" s="207"/>
      <c r="AT1484" s="207"/>
      <c r="AU1484" s="207"/>
      <c r="AV1484" s="207"/>
      <c r="AW1484" s="207"/>
      <c r="AX1484" s="207"/>
      <c r="AY1484" s="207"/>
      <c r="AZ1484" s="207"/>
      <c r="BA1484" s="207"/>
      <c r="BB1484" s="207"/>
      <c r="BC1484" s="207"/>
      <c r="BD1484" s="207"/>
      <c r="BE1484" s="207"/>
      <c r="BF1484" s="207"/>
      <c r="BG1484" s="300"/>
      <c r="BH1484" s="300"/>
      <c r="BI1484" s="299"/>
      <c r="BJ1484" s="246"/>
      <c r="BK1484" s="255"/>
      <c r="BL1484" s="213"/>
      <c r="BM1484" s="213"/>
      <c r="BN1484" s="322"/>
      <c r="BO1484" s="321"/>
      <c r="BY1484" s="254"/>
      <c r="DN1484" s="284"/>
      <c r="DO1484" s="283"/>
      <c r="DP1484" s="278"/>
      <c r="DQ1484" s="282"/>
      <c r="DR1484" s="281"/>
      <c r="DS1484" s="280"/>
      <c r="DT1484" s="279"/>
      <c r="DU1484" s="278"/>
      <c r="DV1484" s="194"/>
    </row>
    <row r="1485" spans="1:126" ht="18.75">
      <c r="A1485" s="298" t="s">
        <v>4332</v>
      </c>
      <c r="B1485" s="226" t="s">
        <v>149</v>
      </c>
      <c r="C1485" s="226" t="s">
        <v>6996</v>
      </c>
      <c r="D1485" s="264" t="s">
        <v>150</v>
      </c>
      <c r="E1485" s="224" t="str">
        <f>MID(D1485,8,10)</f>
        <v>422112</v>
      </c>
      <c r="F1485" s="207" t="s">
        <v>148</v>
      </c>
      <c r="G1485" s="220" t="s">
        <v>151</v>
      </c>
      <c r="H1485" s="223" t="s">
        <v>6995</v>
      </c>
      <c r="I1485" s="306"/>
      <c r="J1485" s="225">
        <v>1</v>
      </c>
      <c r="K1485" s="277">
        <v>9500</v>
      </c>
      <c r="L1485" s="232">
        <f t="shared" si="114"/>
        <v>10450</v>
      </c>
      <c r="M1485" s="262" t="s">
        <v>1671</v>
      </c>
      <c r="N1485" s="290"/>
      <c r="O1485" s="290" t="s">
        <v>6994</v>
      </c>
      <c r="P1485" s="251">
        <v>45444</v>
      </c>
      <c r="Q1485" s="244">
        <v>9000</v>
      </c>
      <c r="R1485" s="471">
        <v>530</v>
      </c>
      <c r="S1485" s="242">
        <v>530</v>
      </c>
      <c r="T1485" s="219"/>
      <c r="U1485" s="248" t="e">
        <f>VLOOKUP(T1485,'[1]段ボール 送料'!$H$16:$X$1013,16,FALSE)</f>
        <v>#N/A</v>
      </c>
      <c r="V1485" s="248" t="e">
        <f>VLOOKUP(T1485,'[1]段ボール 送料'!$H$16:$X$1013,13,FALSE)</f>
        <v>#N/A</v>
      </c>
      <c r="W1485" s="248" t="e">
        <f>VLOOKUP(T1485,'[1]段ボール 送料'!$H$16:$X$1013,14,FALSE)</f>
        <v>#N/A</v>
      </c>
      <c r="X1485" s="248" t="e">
        <f>VLOOKUP(T1485,'[1]段ボール 送料'!$H$16:$X$1013,15,FALSE)</f>
        <v>#N/A</v>
      </c>
      <c r="Y1485" s="219"/>
      <c r="Z1485" s="248"/>
      <c r="AA1485" s="248"/>
      <c r="AB1485" s="248"/>
      <c r="AC1485" s="248"/>
      <c r="AD1485" s="372"/>
      <c r="AE1485" s="372"/>
      <c r="AF1485" s="372"/>
      <c r="AG1485" s="372"/>
      <c r="AH1485" s="372"/>
      <c r="AI1485" s="445" t="s">
        <v>2703</v>
      </c>
      <c r="AJ1485" s="286" t="s">
        <v>2543</v>
      </c>
      <c r="AK1485" s="228" t="s">
        <v>2542</v>
      </c>
      <c r="AL1485" s="372"/>
      <c r="AM1485" s="372"/>
      <c r="AN1485" s="372"/>
      <c r="AO1485" s="372"/>
      <c r="AP1485" s="229"/>
      <c r="AQ1485" s="444">
        <v>1</v>
      </c>
      <c r="AR1485" s="207"/>
      <c r="AS1485" s="207"/>
      <c r="AT1485" s="207"/>
      <c r="AU1485" s="359">
        <f>S1485</f>
        <v>530</v>
      </c>
      <c r="AV1485" s="248" t="e">
        <f>VLOOKUP(T1485,'[1]段ボール 送料'!$H$16:$X$1013,11,FALSE)</f>
        <v>#N/A</v>
      </c>
      <c r="AW1485" s="248"/>
      <c r="AX1485" s="207"/>
      <c r="AY1485" s="247" t="e">
        <f>SUBTOTAL(9,AV1485:AX1485)</f>
        <v>#N/A</v>
      </c>
      <c r="AZ1485" s="247" t="e">
        <f>AR1485+AV1485</f>
        <v>#N/A</v>
      </c>
      <c r="BA1485" s="247">
        <f>AS1485+AW1485</f>
        <v>0</v>
      </c>
      <c r="BB1485" s="247">
        <f>AT1485+AX1485</f>
        <v>0</v>
      </c>
      <c r="BC1485" s="359" t="e">
        <f>AU1485+AY1485</f>
        <v>#N/A</v>
      </c>
      <c r="BD1485" s="207"/>
      <c r="BE1485" s="207"/>
      <c r="BF1485" s="207"/>
      <c r="BG1485" s="228"/>
      <c r="BH1485" s="228"/>
      <c r="BI1485" s="228"/>
      <c r="BJ1485" s="246"/>
      <c r="BK1485" s="255"/>
      <c r="BL1485" s="228" t="s">
        <v>1703</v>
      </c>
      <c r="BM1485" s="228" t="s">
        <v>1703</v>
      </c>
      <c r="BN1485" s="298"/>
      <c r="BO1485" s="297"/>
      <c r="BP1485" s="204" t="s">
        <v>1701</v>
      </c>
      <c r="BY1485" s="254"/>
      <c r="DN1485" s="284">
        <v>9500</v>
      </c>
      <c r="DO1485" s="283">
        <f>DN1485*110%</f>
        <v>10450</v>
      </c>
      <c r="DP1485" s="349">
        <v>45444</v>
      </c>
      <c r="DQ1485" s="282"/>
      <c r="DR1485" s="281"/>
      <c r="DS1485" s="280"/>
      <c r="DT1485" s="279"/>
      <c r="DU1485" s="348"/>
      <c r="DV1485" s="194"/>
    </row>
    <row r="1486" spans="1:126" ht="18.75">
      <c r="A1486" s="322"/>
      <c r="B1486" s="226" t="s">
        <v>6993</v>
      </c>
      <c r="C1486" s="226" t="s">
        <v>6992</v>
      </c>
      <c r="D1486" s="225" t="s">
        <v>6991</v>
      </c>
      <c r="E1486" s="224" t="str">
        <f t="shared" ref="E1486:E1513" si="122">MID(D1486,9,10)</f>
        <v>422129</v>
      </c>
      <c r="F1486" s="322" t="s">
        <v>6068</v>
      </c>
      <c r="G1486" s="220" t="s">
        <v>6990</v>
      </c>
      <c r="H1486" s="223" t="s">
        <v>6989</v>
      </c>
      <c r="I1486" s="223"/>
      <c r="J1486" s="225">
        <v>1</v>
      </c>
      <c r="K1486" s="329">
        <v>7000</v>
      </c>
      <c r="L1486" s="232">
        <f t="shared" si="114"/>
        <v>7700.0000000000009</v>
      </c>
      <c r="M1486" s="351" t="s">
        <v>1434</v>
      </c>
      <c r="N1486" s="229"/>
      <c r="O1486" s="229"/>
      <c r="P1486" s="245"/>
      <c r="Q1486" s="312"/>
      <c r="R1486" s="382"/>
      <c r="S1486" s="242"/>
      <c r="T1486" s="219"/>
      <c r="U1486" s="303"/>
      <c r="V1486" s="303"/>
      <c r="W1486" s="303"/>
      <c r="X1486" s="303"/>
      <c r="Y1486" s="219"/>
      <c r="Z1486" s="303"/>
      <c r="AA1486" s="303"/>
      <c r="AB1486" s="303"/>
      <c r="AC1486" s="303"/>
      <c r="AD1486" s="325"/>
      <c r="AE1486" s="325"/>
      <c r="AF1486" s="325"/>
      <c r="AG1486" s="325"/>
      <c r="AH1486" s="325"/>
      <c r="AJ1486" s="286"/>
      <c r="AK1486" s="213"/>
      <c r="AL1486" s="325"/>
      <c r="AM1486" s="325"/>
      <c r="AN1486" s="325"/>
      <c r="AO1486" s="325"/>
      <c r="AP1486" s="229"/>
      <c r="AQ1486" s="589"/>
      <c r="AR1486" s="207"/>
      <c r="AS1486" s="207"/>
      <c r="AT1486" s="207"/>
      <c r="AU1486" s="207"/>
      <c r="AV1486" s="207"/>
      <c r="AW1486" s="207"/>
      <c r="AX1486" s="207"/>
      <c r="AY1486" s="207"/>
      <c r="AZ1486" s="207"/>
      <c r="BA1486" s="207"/>
      <c r="BB1486" s="207"/>
      <c r="BC1486" s="207"/>
      <c r="BD1486" s="207"/>
      <c r="BE1486" s="207"/>
      <c r="BF1486" s="207"/>
      <c r="BG1486" s="300"/>
      <c r="BH1486" s="300"/>
      <c r="BI1486" s="299"/>
      <c r="BJ1486" s="246"/>
      <c r="BK1486" s="255"/>
      <c r="BL1486" s="213"/>
      <c r="BM1486" s="213"/>
      <c r="BN1486" s="322"/>
      <c r="BO1486" s="321"/>
      <c r="BY1486" s="254"/>
      <c r="DN1486" s="284"/>
      <c r="DO1486" s="283"/>
      <c r="DP1486" s="278"/>
      <c r="DQ1486" s="282"/>
      <c r="DR1486" s="281"/>
      <c r="DS1486" s="280"/>
      <c r="DT1486" s="279"/>
      <c r="DU1486" s="278"/>
      <c r="DV1486" s="194"/>
    </row>
    <row r="1487" spans="1:126" ht="18.75">
      <c r="A1487" s="322"/>
      <c r="B1487" s="226" t="s">
        <v>6988</v>
      </c>
      <c r="C1487" s="226" t="s">
        <v>6987</v>
      </c>
      <c r="D1487" s="225" t="s">
        <v>6986</v>
      </c>
      <c r="E1487" s="224" t="str">
        <f t="shared" si="122"/>
        <v>422150</v>
      </c>
      <c r="F1487" s="322" t="s">
        <v>6174</v>
      </c>
      <c r="G1487" s="220" t="s">
        <v>6985</v>
      </c>
      <c r="H1487" s="223" t="s">
        <v>6984</v>
      </c>
      <c r="I1487" s="223" t="s">
        <v>971</v>
      </c>
      <c r="J1487" s="225">
        <v>1</v>
      </c>
      <c r="K1487" s="329">
        <v>10000</v>
      </c>
      <c r="L1487" s="232">
        <f t="shared" si="114"/>
        <v>11000</v>
      </c>
      <c r="M1487" s="351" t="s">
        <v>1434</v>
      </c>
      <c r="N1487" s="229"/>
      <c r="O1487" s="229"/>
      <c r="P1487" s="245"/>
      <c r="Q1487" s="312"/>
      <c r="R1487" s="382"/>
      <c r="S1487" s="242"/>
      <c r="T1487" s="219"/>
      <c r="U1487" s="303"/>
      <c r="V1487" s="303"/>
      <c r="W1487" s="303"/>
      <c r="X1487" s="303"/>
      <c r="Y1487" s="219"/>
      <c r="Z1487" s="303"/>
      <c r="AA1487" s="303"/>
      <c r="AB1487" s="303"/>
      <c r="AC1487" s="303"/>
      <c r="AD1487" s="325"/>
      <c r="AE1487" s="325"/>
      <c r="AF1487" s="325"/>
      <c r="AG1487" s="325"/>
      <c r="AH1487" s="325"/>
      <c r="AJ1487" s="286"/>
      <c r="AK1487" s="213"/>
      <c r="AL1487" s="325"/>
      <c r="AM1487" s="325"/>
      <c r="AN1487" s="325"/>
      <c r="AO1487" s="325"/>
      <c r="AP1487" s="229"/>
      <c r="AQ1487" s="589"/>
      <c r="AR1487" s="207"/>
      <c r="AS1487" s="207"/>
      <c r="AT1487" s="207"/>
      <c r="AU1487" s="207"/>
      <c r="AV1487" s="207"/>
      <c r="AW1487" s="207"/>
      <c r="AX1487" s="207"/>
      <c r="AY1487" s="207"/>
      <c r="AZ1487" s="207"/>
      <c r="BA1487" s="207"/>
      <c r="BB1487" s="207"/>
      <c r="BC1487" s="207"/>
      <c r="BD1487" s="207"/>
      <c r="BE1487" s="207"/>
      <c r="BF1487" s="207"/>
      <c r="BG1487" s="300"/>
      <c r="BH1487" s="300"/>
      <c r="BI1487" s="299"/>
      <c r="BJ1487" s="246"/>
      <c r="BK1487" s="255"/>
      <c r="BL1487" s="213"/>
      <c r="BM1487" s="213"/>
      <c r="BN1487" s="322"/>
      <c r="BO1487" s="321"/>
      <c r="BY1487" s="254"/>
      <c r="DN1487" s="284"/>
      <c r="DO1487" s="283"/>
      <c r="DP1487" s="278"/>
      <c r="DQ1487" s="282"/>
      <c r="DR1487" s="281"/>
      <c r="DS1487" s="280"/>
      <c r="DT1487" s="279"/>
      <c r="DU1487" s="278"/>
      <c r="DV1487" s="194"/>
    </row>
    <row r="1488" spans="1:126" ht="18.75">
      <c r="A1488" s="322"/>
      <c r="B1488" s="226" t="s">
        <v>6983</v>
      </c>
      <c r="C1488" s="226" t="s">
        <v>6982</v>
      </c>
      <c r="D1488" s="225" t="s">
        <v>6981</v>
      </c>
      <c r="E1488" s="224" t="str">
        <f t="shared" si="122"/>
        <v>422167</v>
      </c>
      <c r="F1488" s="322" t="s">
        <v>6174</v>
      </c>
      <c r="G1488" s="220" t="s">
        <v>6980</v>
      </c>
      <c r="H1488" s="223" t="s">
        <v>6979</v>
      </c>
      <c r="I1488" s="223" t="s">
        <v>971</v>
      </c>
      <c r="J1488" s="225">
        <v>1</v>
      </c>
      <c r="K1488" s="329">
        <v>15000</v>
      </c>
      <c r="L1488" s="232">
        <f t="shared" ref="L1488:L1551" si="123">K1488*1.1</f>
        <v>16500</v>
      </c>
      <c r="M1488" s="351" t="s">
        <v>1434</v>
      </c>
      <c r="N1488" s="229"/>
      <c r="O1488" s="229"/>
      <c r="Q1488" s="312"/>
      <c r="R1488" s="382"/>
      <c r="S1488" s="242"/>
      <c r="T1488" s="219"/>
      <c r="U1488" s="303"/>
      <c r="V1488" s="303"/>
      <c r="W1488" s="303"/>
      <c r="X1488" s="303"/>
      <c r="Y1488" s="219"/>
      <c r="Z1488" s="303"/>
      <c r="AA1488" s="303"/>
      <c r="AB1488" s="303"/>
      <c r="AC1488" s="303"/>
      <c r="AD1488" s="325"/>
      <c r="AE1488" s="325"/>
      <c r="AF1488" s="325"/>
      <c r="AG1488" s="325"/>
      <c r="AH1488" s="325"/>
      <c r="AJ1488" s="286"/>
      <c r="AK1488" s="213"/>
      <c r="AL1488" s="325"/>
      <c r="AM1488" s="325"/>
      <c r="AN1488" s="325"/>
      <c r="AO1488" s="325"/>
      <c r="AP1488" s="229"/>
      <c r="AQ1488" s="589"/>
      <c r="AR1488" s="207"/>
      <c r="AS1488" s="207"/>
      <c r="AT1488" s="207"/>
      <c r="AU1488" s="207"/>
      <c r="AV1488" s="207"/>
      <c r="AW1488" s="207"/>
      <c r="AX1488" s="207"/>
      <c r="AY1488" s="207"/>
      <c r="AZ1488" s="207"/>
      <c r="BA1488" s="207"/>
      <c r="BB1488" s="207"/>
      <c r="BC1488" s="207"/>
      <c r="BD1488" s="207"/>
      <c r="BE1488" s="207"/>
      <c r="BF1488" s="207"/>
      <c r="BG1488" s="300"/>
      <c r="BH1488" s="300"/>
      <c r="BI1488" s="299"/>
      <c r="BJ1488" s="246"/>
      <c r="BK1488" s="255"/>
      <c r="BL1488" s="213"/>
      <c r="BM1488" s="213"/>
      <c r="BN1488" s="322"/>
      <c r="BO1488" s="321"/>
      <c r="BY1488" s="254"/>
      <c r="DN1488" s="284"/>
      <c r="DO1488" s="283"/>
      <c r="DP1488" s="278"/>
      <c r="DQ1488" s="282"/>
      <c r="DR1488" s="281"/>
      <c r="DS1488" s="280"/>
      <c r="DT1488" s="279"/>
      <c r="DU1488" s="278"/>
      <c r="DV1488" s="194"/>
    </row>
    <row r="1489" spans="1:126" ht="19.5">
      <c r="A1489" s="322"/>
      <c r="B1489" s="226" t="s">
        <v>6978</v>
      </c>
      <c r="C1489" s="226" t="s">
        <v>6977</v>
      </c>
      <c r="D1489" s="225" t="s">
        <v>6976</v>
      </c>
      <c r="E1489" s="224" t="str">
        <f t="shared" si="122"/>
        <v>422174</v>
      </c>
      <c r="F1489" s="322" t="s">
        <v>6174</v>
      </c>
      <c r="G1489" s="220" t="s">
        <v>6975</v>
      </c>
      <c r="H1489" s="223" t="s">
        <v>6974</v>
      </c>
      <c r="I1489" s="223" t="s">
        <v>6973</v>
      </c>
      <c r="J1489" s="225">
        <v>1</v>
      </c>
      <c r="K1489" s="329">
        <v>6000</v>
      </c>
      <c r="L1489" s="232">
        <f t="shared" si="123"/>
        <v>6600.0000000000009</v>
      </c>
      <c r="M1489" s="351" t="s">
        <v>1434</v>
      </c>
      <c r="N1489" s="229"/>
      <c r="O1489" s="229"/>
      <c r="P1489" s="245"/>
      <c r="Q1489" s="312"/>
      <c r="R1489" s="382"/>
      <c r="S1489" s="242"/>
      <c r="T1489" s="219"/>
      <c r="U1489" s="303"/>
      <c r="V1489" s="303"/>
      <c r="W1489" s="303"/>
      <c r="X1489" s="303"/>
      <c r="Y1489" s="219"/>
      <c r="Z1489" s="303"/>
      <c r="AA1489" s="303"/>
      <c r="AB1489" s="303"/>
      <c r="AC1489" s="303"/>
      <c r="AD1489" s="325"/>
      <c r="AE1489" s="325"/>
      <c r="AF1489" s="325"/>
      <c r="AG1489" s="325"/>
      <c r="AH1489" s="325"/>
      <c r="AJ1489" s="286"/>
      <c r="AK1489" s="213"/>
      <c r="AL1489" s="325"/>
      <c r="AM1489" s="325"/>
      <c r="AN1489" s="325"/>
      <c r="AO1489" s="325"/>
      <c r="AP1489" s="229"/>
      <c r="AQ1489" s="589"/>
      <c r="AR1489" s="207"/>
      <c r="AS1489" s="207"/>
      <c r="AT1489" s="207"/>
      <c r="AU1489" s="207"/>
      <c r="AV1489" s="207"/>
      <c r="AW1489" s="207"/>
      <c r="AX1489" s="207"/>
      <c r="AY1489" s="207"/>
      <c r="AZ1489" s="207"/>
      <c r="BA1489" s="207"/>
      <c r="BB1489" s="207"/>
      <c r="BC1489" s="207"/>
      <c r="BD1489" s="207"/>
      <c r="BE1489" s="207"/>
      <c r="BF1489" s="207"/>
      <c r="BG1489" s="300"/>
      <c r="BH1489" s="300"/>
      <c r="BI1489" s="299"/>
      <c r="BJ1489" s="246"/>
      <c r="BK1489" s="255"/>
      <c r="BL1489" s="213"/>
      <c r="BM1489" s="213"/>
      <c r="BN1489" s="322"/>
      <c r="BO1489" s="321"/>
      <c r="BY1489" s="254"/>
      <c r="DN1489" s="284"/>
      <c r="DO1489" s="283"/>
      <c r="DP1489" s="278"/>
      <c r="DQ1489" s="282"/>
      <c r="DR1489" s="281"/>
      <c r="DS1489" s="280"/>
      <c r="DT1489" s="279"/>
      <c r="DU1489" s="278"/>
      <c r="DV1489" s="194"/>
    </row>
    <row r="1490" spans="1:126" ht="18.75">
      <c r="A1490" s="322"/>
      <c r="B1490" s="226" t="s">
        <v>6972</v>
      </c>
      <c r="C1490" s="226" t="s">
        <v>6971</v>
      </c>
      <c r="D1490" s="225" t="s">
        <v>6970</v>
      </c>
      <c r="E1490" s="224" t="str">
        <f t="shared" si="122"/>
        <v>422198</v>
      </c>
      <c r="F1490" s="322" t="s">
        <v>6174</v>
      </c>
      <c r="G1490" s="220" t="s">
        <v>6965</v>
      </c>
      <c r="H1490" s="223" t="s">
        <v>6969</v>
      </c>
      <c r="I1490" s="223" t="s">
        <v>228</v>
      </c>
      <c r="J1490" s="225">
        <v>1</v>
      </c>
      <c r="K1490" s="329">
        <v>11000</v>
      </c>
      <c r="L1490" s="232">
        <f t="shared" si="123"/>
        <v>12100.000000000002</v>
      </c>
      <c r="M1490" s="351" t="s">
        <v>1434</v>
      </c>
      <c r="N1490" s="229"/>
      <c r="O1490" s="229"/>
      <c r="P1490" s="245"/>
      <c r="Q1490" s="312"/>
      <c r="R1490" s="382"/>
      <c r="S1490" s="242"/>
      <c r="T1490" s="219"/>
      <c r="U1490" s="303"/>
      <c r="V1490" s="303"/>
      <c r="W1490" s="303"/>
      <c r="X1490" s="303"/>
      <c r="Y1490" s="219"/>
      <c r="Z1490" s="303"/>
      <c r="AA1490" s="303"/>
      <c r="AB1490" s="303"/>
      <c r="AC1490" s="303"/>
      <c r="AD1490" s="325"/>
      <c r="AE1490" s="325"/>
      <c r="AF1490" s="325"/>
      <c r="AG1490" s="325"/>
      <c r="AH1490" s="325"/>
      <c r="AJ1490" s="286"/>
      <c r="AK1490" s="213"/>
      <c r="AL1490" s="325"/>
      <c r="AM1490" s="325"/>
      <c r="AN1490" s="325"/>
      <c r="AO1490" s="325"/>
      <c r="AP1490" s="229"/>
      <c r="AQ1490" s="589"/>
      <c r="AR1490" s="207"/>
      <c r="AS1490" s="207"/>
      <c r="AT1490" s="207"/>
      <c r="AU1490" s="207"/>
      <c r="AV1490" s="207"/>
      <c r="AW1490" s="207"/>
      <c r="AX1490" s="207"/>
      <c r="AY1490" s="207"/>
      <c r="AZ1490" s="207"/>
      <c r="BA1490" s="207"/>
      <c r="BB1490" s="207"/>
      <c r="BC1490" s="207"/>
      <c r="BD1490" s="207"/>
      <c r="BE1490" s="207"/>
      <c r="BF1490" s="207"/>
      <c r="BG1490" s="300"/>
      <c r="BH1490" s="300"/>
      <c r="BI1490" s="299"/>
      <c r="BJ1490" s="246"/>
      <c r="BK1490" s="255" t="s">
        <v>6963</v>
      </c>
      <c r="BL1490" s="213"/>
      <c r="BM1490" s="213"/>
      <c r="BN1490" s="322"/>
      <c r="BO1490" s="321"/>
      <c r="BY1490" s="254"/>
      <c r="DN1490" s="284"/>
      <c r="DO1490" s="283"/>
      <c r="DP1490" s="278"/>
      <c r="DQ1490" s="282"/>
      <c r="DR1490" s="281"/>
      <c r="DS1490" s="280"/>
      <c r="DT1490" s="279"/>
      <c r="DU1490" s="278"/>
      <c r="DV1490" s="194"/>
    </row>
    <row r="1491" spans="1:126" ht="18.75">
      <c r="A1491" s="322"/>
      <c r="B1491" s="226" t="s">
        <v>6968</v>
      </c>
      <c r="C1491" s="226" t="s">
        <v>6967</v>
      </c>
      <c r="D1491" s="225" t="s">
        <v>6966</v>
      </c>
      <c r="E1491" s="224" t="str">
        <f t="shared" si="122"/>
        <v>422181</v>
      </c>
      <c r="F1491" s="322" t="s">
        <v>6174</v>
      </c>
      <c r="G1491" s="220" t="s">
        <v>6965</v>
      </c>
      <c r="H1491" s="223" t="s">
        <v>6964</v>
      </c>
      <c r="I1491" s="223" t="s">
        <v>6598</v>
      </c>
      <c r="J1491" s="225">
        <v>1</v>
      </c>
      <c r="K1491" s="329">
        <v>10000</v>
      </c>
      <c r="L1491" s="232">
        <f t="shared" si="123"/>
        <v>11000</v>
      </c>
      <c r="M1491" s="351" t="s">
        <v>1434</v>
      </c>
      <c r="N1491" s="229"/>
      <c r="O1491" s="229"/>
      <c r="P1491" s="245"/>
      <c r="Q1491" s="312"/>
      <c r="R1491" s="382"/>
      <c r="S1491" s="242"/>
      <c r="T1491" s="219"/>
      <c r="U1491" s="303"/>
      <c r="V1491" s="303"/>
      <c r="W1491" s="303"/>
      <c r="X1491" s="303"/>
      <c r="Y1491" s="219"/>
      <c r="Z1491" s="303"/>
      <c r="AA1491" s="303"/>
      <c r="AB1491" s="303"/>
      <c r="AC1491" s="303"/>
      <c r="AD1491" s="325"/>
      <c r="AE1491" s="325"/>
      <c r="AF1491" s="325"/>
      <c r="AG1491" s="325"/>
      <c r="AH1491" s="325"/>
      <c r="AJ1491" s="286"/>
      <c r="AK1491" s="213"/>
      <c r="AL1491" s="325"/>
      <c r="AM1491" s="325"/>
      <c r="AN1491" s="325"/>
      <c r="AO1491" s="325"/>
      <c r="AP1491" s="229"/>
      <c r="AQ1491" s="589"/>
      <c r="AR1491" s="207"/>
      <c r="AS1491" s="207"/>
      <c r="AT1491" s="207"/>
      <c r="AU1491" s="207"/>
      <c r="AV1491" s="207"/>
      <c r="AW1491" s="207"/>
      <c r="AX1491" s="207"/>
      <c r="AY1491" s="207"/>
      <c r="AZ1491" s="207"/>
      <c r="BA1491" s="207"/>
      <c r="BB1491" s="207"/>
      <c r="BC1491" s="207"/>
      <c r="BD1491" s="207"/>
      <c r="BE1491" s="207"/>
      <c r="BF1491" s="207"/>
      <c r="BG1491" s="300"/>
      <c r="BH1491" s="300"/>
      <c r="BI1491" s="299"/>
      <c r="BJ1491" s="246"/>
      <c r="BK1491" s="255" t="s">
        <v>6963</v>
      </c>
      <c r="BL1491" s="213"/>
      <c r="BM1491" s="213"/>
      <c r="BN1491" s="322"/>
      <c r="BO1491" s="321"/>
      <c r="BY1491" s="254"/>
      <c r="DN1491" s="284"/>
      <c r="DO1491" s="283"/>
      <c r="DP1491" s="278"/>
      <c r="DQ1491" s="282"/>
      <c r="DR1491" s="281"/>
      <c r="DS1491" s="280"/>
      <c r="DT1491" s="279"/>
      <c r="DU1491" s="278"/>
      <c r="DV1491" s="194"/>
    </row>
    <row r="1492" spans="1:126" ht="18.75">
      <c r="A1492" s="322"/>
      <c r="B1492" s="226" t="s">
        <v>6962</v>
      </c>
      <c r="C1492" s="226" t="s">
        <v>6961</v>
      </c>
      <c r="D1492" s="225" t="s">
        <v>6960</v>
      </c>
      <c r="E1492" s="224" t="str">
        <f t="shared" si="122"/>
        <v>422228</v>
      </c>
      <c r="F1492" s="322" t="s">
        <v>1154</v>
      </c>
      <c r="G1492" s="220" t="s">
        <v>6953</v>
      </c>
      <c r="H1492" s="223" t="s">
        <v>6952</v>
      </c>
      <c r="I1492" s="223" t="s">
        <v>228</v>
      </c>
      <c r="J1492" s="225">
        <v>1</v>
      </c>
      <c r="K1492" s="329">
        <v>20000</v>
      </c>
      <c r="L1492" s="232">
        <f t="shared" si="123"/>
        <v>22000</v>
      </c>
      <c r="M1492" s="351" t="s">
        <v>1434</v>
      </c>
      <c r="N1492" s="229"/>
      <c r="O1492" s="229"/>
      <c r="P1492" s="245"/>
      <c r="Q1492" s="312"/>
      <c r="R1492" s="382"/>
      <c r="S1492" s="242"/>
      <c r="T1492" s="219"/>
      <c r="U1492" s="303"/>
      <c r="V1492" s="303"/>
      <c r="W1492" s="303"/>
      <c r="X1492" s="303"/>
      <c r="Y1492" s="219"/>
      <c r="Z1492" s="303"/>
      <c r="AA1492" s="303"/>
      <c r="AB1492" s="303"/>
      <c r="AC1492" s="303"/>
      <c r="AD1492" s="325"/>
      <c r="AE1492" s="325"/>
      <c r="AF1492" s="325"/>
      <c r="AG1492" s="325"/>
      <c r="AH1492" s="325"/>
      <c r="AJ1492" s="286"/>
      <c r="AK1492" s="213"/>
      <c r="AL1492" s="325"/>
      <c r="AM1492" s="325"/>
      <c r="AN1492" s="325"/>
      <c r="AO1492" s="325"/>
      <c r="AP1492" s="229"/>
      <c r="AQ1492" s="589"/>
      <c r="AR1492" s="207"/>
      <c r="AS1492" s="207"/>
      <c r="AT1492" s="207"/>
      <c r="AU1492" s="207"/>
      <c r="AV1492" s="207"/>
      <c r="AW1492" s="207"/>
      <c r="AX1492" s="207"/>
      <c r="AY1492" s="207"/>
      <c r="AZ1492" s="207"/>
      <c r="BA1492" s="207"/>
      <c r="BB1492" s="207"/>
      <c r="BC1492" s="207"/>
      <c r="BD1492" s="207"/>
      <c r="BE1492" s="207"/>
      <c r="BF1492" s="207"/>
      <c r="BG1492" s="300"/>
      <c r="BH1492" s="300"/>
      <c r="BI1492" s="299"/>
      <c r="BJ1492" s="246"/>
      <c r="BK1492" s="255"/>
      <c r="BL1492" s="213"/>
      <c r="BM1492" s="213"/>
      <c r="BN1492" s="322"/>
      <c r="BO1492" s="321"/>
      <c r="BY1492" s="254"/>
      <c r="DN1492" s="284"/>
      <c r="DO1492" s="283"/>
      <c r="DP1492" s="278"/>
      <c r="DQ1492" s="282"/>
      <c r="DR1492" s="281"/>
      <c r="DS1492" s="280"/>
      <c r="DT1492" s="279"/>
      <c r="DU1492" s="278"/>
      <c r="DV1492" s="194"/>
    </row>
    <row r="1493" spans="1:126" ht="18.75">
      <c r="A1493" s="322"/>
      <c r="B1493" s="226" t="s">
        <v>6959</v>
      </c>
      <c r="C1493" s="226" t="s">
        <v>6958</v>
      </c>
      <c r="D1493" s="225" t="s">
        <v>6957</v>
      </c>
      <c r="E1493" s="224" t="str">
        <f t="shared" si="122"/>
        <v>422204</v>
      </c>
      <c r="F1493" s="322" t="s">
        <v>1154</v>
      </c>
      <c r="G1493" s="220" t="s">
        <v>6953</v>
      </c>
      <c r="H1493" s="223" t="s">
        <v>6952</v>
      </c>
      <c r="I1493" s="223" t="s">
        <v>131</v>
      </c>
      <c r="J1493" s="225">
        <v>1</v>
      </c>
      <c r="K1493" s="329">
        <v>19000</v>
      </c>
      <c r="L1493" s="232">
        <f t="shared" si="123"/>
        <v>20900</v>
      </c>
      <c r="M1493" s="351" t="s">
        <v>1434</v>
      </c>
      <c r="N1493" s="229"/>
      <c r="O1493" s="229"/>
      <c r="P1493" s="245"/>
      <c r="Q1493" s="312"/>
      <c r="R1493" s="382"/>
      <c r="S1493" s="242"/>
      <c r="T1493" s="219"/>
      <c r="U1493" s="303"/>
      <c r="V1493" s="303"/>
      <c r="W1493" s="303"/>
      <c r="X1493" s="303"/>
      <c r="Y1493" s="219"/>
      <c r="Z1493" s="303"/>
      <c r="AA1493" s="303"/>
      <c r="AB1493" s="303"/>
      <c r="AC1493" s="303"/>
      <c r="AD1493" s="325"/>
      <c r="AE1493" s="325"/>
      <c r="AF1493" s="325"/>
      <c r="AG1493" s="325"/>
      <c r="AH1493" s="325"/>
      <c r="AJ1493" s="286"/>
      <c r="AK1493" s="213"/>
      <c r="AL1493" s="325"/>
      <c r="AM1493" s="325"/>
      <c r="AN1493" s="325"/>
      <c r="AO1493" s="325"/>
      <c r="AP1493" s="229"/>
      <c r="AQ1493" s="589"/>
      <c r="AR1493" s="207"/>
      <c r="AS1493" s="207"/>
      <c r="AT1493" s="207"/>
      <c r="AU1493" s="207"/>
      <c r="AV1493" s="207"/>
      <c r="AW1493" s="207"/>
      <c r="AX1493" s="207"/>
      <c r="AY1493" s="207"/>
      <c r="AZ1493" s="207"/>
      <c r="BA1493" s="207"/>
      <c r="BB1493" s="207"/>
      <c r="BC1493" s="207"/>
      <c r="BD1493" s="207"/>
      <c r="BE1493" s="207"/>
      <c r="BF1493" s="207"/>
      <c r="BG1493" s="300"/>
      <c r="BH1493" s="300"/>
      <c r="BI1493" s="299"/>
      <c r="BJ1493" s="246"/>
      <c r="BK1493" s="255"/>
      <c r="BL1493" s="213"/>
      <c r="BM1493" s="213"/>
      <c r="BN1493" s="322"/>
      <c r="BO1493" s="321"/>
      <c r="BY1493" s="254"/>
      <c r="DN1493" s="284"/>
      <c r="DO1493" s="283"/>
      <c r="DP1493" s="278"/>
      <c r="DQ1493" s="282"/>
      <c r="DR1493" s="281"/>
      <c r="DS1493" s="280"/>
      <c r="DT1493" s="279"/>
      <c r="DU1493" s="278"/>
      <c r="DV1493" s="194"/>
    </row>
    <row r="1494" spans="1:126" ht="18.75">
      <c r="A1494" s="322"/>
      <c r="B1494" s="226" t="s">
        <v>6956</v>
      </c>
      <c r="C1494" s="226" t="s">
        <v>6955</v>
      </c>
      <c r="D1494" s="225" t="s">
        <v>6954</v>
      </c>
      <c r="E1494" s="224" t="str">
        <f t="shared" si="122"/>
        <v>422211</v>
      </c>
      <c r="F1494" s="322" t="s">
        <v>1154</v>
      </c>
      <c r="G1494" s="220" t="s">
        <v>6953</v>
      </c>
      <c r="H1494" s="223" t="s">
        <v>6952</v>
      </c>
      <c r="I1494" s="223" t="s">
        <v>134</v>
      </c>
      <c r="J1494" s="225">
        <v>1</v>
      </c>
      <c r="K1494" s="329">
        <v>18000</v>
      </c>
      <c r="L1494" s="232">
        <f t="shared" si="123"/>
        <v>19800</v>
      </c>
      <c r="M1494" s="351" t="s">
        <v>1434</v>
      </c>
      <c r="N1494" s="229"/>
      <c r="O1494" s="229"/>
      <c r="P1494" s="245"/>
      <c r="Q1494" s="312"/>
      <c r="R1494" s="382"/>
      <c r="S1494" s="242"/>
      <c r="T1494" s="219"/>
      <c r="U1494" s="303"/>
      <c r="V1494" s="303"/>
      <c r="W1494" s="303"/>
      <c r="X1494" s="303"/>
      <c r="Y1494" s="219"/>
      <c r="Z1494" s="303"/>
      <c r="AA1494" s="303"/>
      <c r="AB1494" s="303"/>
      <c r="AC1494" s="303"/>
      <c r="AD1494" s="325"/>
      <c r="AE1494" s="325"/>
      <c r="AF1494" s="325"/>
      <c r="AG1494" s="325"/>
      <c r="AH1494" s="325"/>
      <c r="AJ1494" s="286"/>
      <c r="AK1494" s="213"/>
      <c r="AL1494" s="325"/>
      <c r="AM1494" s="325"/>
      <c r="AN1494" s="325"/>
      <c r="AO1494" s="325"/>
      <c r="AP1494" s="229"/>
      <c r="AQ1494" s="589"/>
      <c r="AR1494" s="207"/>
      <c r="AS1494" s="207"/>
      <c r="AT1494" s="207"/>
      <c r="AU1494" s="207"/>
      <c r="AV1494" s="207"/>
      <c r="AW1494" s="207"/>
      <c r="AX1494" s="207"/>
      <c r="AY1494" s="207"/>
      <c r="AZ1494" s="207"/>
      <c r="BA1494" s="207"/>
      <c r="BB1494" s="207"/>
      <c r="BC1494" s="207"/>
      <c r="BD1494" s="207"/>
      <c r="BE1494" s="207"/>
      <c r="BF1494" s="207"/>
      <c r="BG1494" s="300"/>
      <c r="BH1494" s="300"/>
      <c r="BI1494" s="299"/>
      <c r="BJ1494" s="246"/>
      <c r="BK1494" s="255"/>
      <c r="BL1494" s="213"/>
      <c r="BM1494" s="213"/>
      <c r="BN1494" s="322"/>
      <c r="BO1494" s="321"/>
      <c r="BY1494" s="254"/>
      <c r="DN1494" s="284"/>
      <c r="DO1494" s="283"/>
      <c r="DP1494" s="278"/>
      <c r="DQ1494" s="282"/>
      <c r="DR1494" s="281"/>
      <c r="DS1494" s="280"/>
      <c r="DT1494" s="279"/>
      <c r="DU1494" s="278"/>
      <c r="DV1494" s="194"/>
    </row>
    <row r="1495" spans="1:126" ht="18.75">
      <c r="A1495" s="322"/>
      <c r="B1495" s="226" t="s">
        <v>6951</v>
      </c>
      <c r="C1495" s="226" t="s">
        <v>6950</v>
      </c>
      <c r="D1495" s="225" t="s">
        <v>6949</v>
      </c>
      <c r="E1495" s="224" t="str">
        <f t="shared" si="122"/>
        <v>422259</v>
      </c>
      <c r="F1495" s="322" t="s">
        <v>1154</v>
      </c>
      <c r="G1495" s="220" t="s">
        <v>6942</v>
      </c>
      <c r="H1495" s="223" t="s">
        <v>6932</v>
      </c>
      <c r="I1495" s="223" t="s">
        <v>228</v>
      </c>
      <c r="J1495" s="225">
        <v>1</v>
      </c>
      <c r="K1495" s="329">
        <v>44000</v>
      </c>
      <c r="L1495" s="232">
        <f t="shared" si="123"/>
        <v>48400.000000000007</v>
      </c>
      <c r="M1495" s="351" t="s">
        <v>1434</v>
      </c>
      <c r="N1495" s="229"/>
      <c r="O1495" s="229"/>
      <c r="P1495" s="245"/>
      <c r="Q1495" s="312"/>
      <c r="R1495" s="382"/>
      <c r="S1495" s="242"/>
      <c r="T1495" s="219"/>
      <c r="U1495" s="303"/>
      <c r="V1495" s="303"/>
      <c r="W1495" s="303"/>
      <c r="X1495" s="303"/>
      <c r="Y1495" s="219"/>
      <c r="Z1495" s="303"/>
      <c r="AA1495" s="303"/>
      <c r="AB1495" s="303"/>
      <c r="AC1495" s="303"/>
      <c r="AD1495" s="325"/>
      <c r="AE1495" s="325"/>
      <c r="AF1495" s="325"/>
      <c r="AG1495" s="325"/>
      <c r="AH1495" s="325"/>
      <c r="AJ1495" s="286"/>
      <c r="AK1495" s="213"/>
      <c r="AL1495" s="325"/>
      <c r="AM1495" s="325"/>
      <c r="AN1495" s="325"/>
      <c r="AO1495" s="325"/>
      <c r="AP1495" s="229"/>
      <c r="AQ1495" s="589"/>
      <c r="AR1495" s="207"/>
      <c r="AS1495" s="207"/>
      <c r="AT1495" s="207"/>
      <c r="AU1495" s="207"/>
      <c r="AV1495" s="207"/>
      <c r="AW1495" s="207"/>
      <c r="AX1495" s="207"/>
      <c r="AY1495" s="207"/>
      <c r="AZ1495" s="207"/>
      <c r="BA1495" s="207"/>
      <c r="BB1495" s="207"/>
      <c r="BC1495" s="207"/>
      <c r="BD1495" s="207"/>
      <c r="BE1495" s="207"/>
      <c r="BF1495" s="207"/>
      <c r="BG1495" s="300"/>
      <c r="BH1495" s="300"/>
      <c r="BI1495" s="299"/>
      <c r="BJ1495" s="246"/>
      <c r="BK1495" s="255"/>
      <c r="BL1495" s="213"/>
      <c r="BM1495" s="213"/>
      <c r="BN1495" s="322"/>
      <c r="BO1495" s="321"/>
      <c r="BY1495" s="254"/>
      <c r="DN1495" s="284"/>
      <c r="DO1495" s="283"/>
      <c r="DP1495" s="278"/>
      <c r="DQ1495" s="282"/>
      <c r="DR1495" s="281"/>
      <c r="DS1495" s="280"/>
      <c r="DT1495" s="279"/>
      <c r="DU1495" s="278"/>
      <c r="DV1495" s="194"/>
    </row>
    <row r="1496" spans="1:126" ht="18.75">
      <c r="A1496" s="322"/>
      <c r="B1496" s="226" t="s">
        <v>6948</v>
      </c>
      <c r="C1496" s="226" t="s">
        <v>6947</v>
      </c>
      <c r="D1496" s="225" t="s">
        <v>6946</v>
      </c>
      <c r="E1496" s="224" t="str">
        <f t="shared" si="122"/>
        <v>422235</v>
      </c>
      <c r="F1496" s="322" t="s">
        <v>1154</v>
      </c>
      <c r="G1496" s="220" t="s">
        <v>6942</v>
      </c>
      <c r="H1496" s="223" t="s">
        <v>6932</v>
      </c>
      <c r="I1496" s="223" t="s">
        <v>131</v>
      </c>
      <c r="J1496" s="225">
        <v>1</v>
      </c>
      <c r="K1496" s="329">
        <v>42000</v>
      </c>
      <c r="L1496" s="232">
        <f t="shared" si="123"/>
        <v>46200.000000000007</v>
      </c>
      <c r="M1496" s="351" t="s">
        <v>1434</v>
      </c>
      <c r="N1496" s="229"/>
      <c r="O1496" s="229"/>
      <c r="P1496" s="245"/>
      <c r="Q1496" s="312"/>
      <c r="R1496" s="382"/>
      <c r="S1496" s="242"/>
      <c r="T1496" s="219"/>
      <c r="U1496" s="303"/>
      <c r="V1496" s="303"/>
      <c r="W1496" s="303"/>
      <c r="X1496" s="303"/>
      <c r="Y1496" s="219"/>
      <c r="Z1496" s="303"/>
      <c r="AA1496" s="303"/>
      <c r="AB1496" s="303"/>
      <c r="AC1496" s="303"/>
      <c r="AD1496" s="325"/>
      <c r="AE1496" s="325"/>
      <c r="AF1496" s="325"/>
      <c r="AG1496" s="325"/>
      <c r="AH1496" s="325"/>
      <c r="AJ1496" s="286"/>
      <c r="AK1496" s="213"/>
      <c r="AL1496" s="325"/>
      <c r="AM1496" s="325"/>
      <c r="AN1496" s="325"/>
      <c r="AO1496" s="325"/>
      <c r="AP1496" s="229"/>
      <c r="AQ1496" s="589"/>
      <c r="AR1496" s="207"/>
      <c r="AS1496" s="207"/>
      <c r="AT1496" s="207"/>
      <c r="AU1496" s="207"/>
      <c r="AV1496" s="207"/>
      <c r="AW1496" s="207"/>
      <c r="AX1496" s="207"/>
      <c r="AY1496" s="207"/>
      <c r="AZ1496" s="207"/>
      <c r="BA1496" s="207"/>
      <c r="BB1496" s="207"/>
      <c r="BC1496" s="207"/>
      <c r="BD1496" s="207"/>
      <c r="BE1496" s="207"/>
      <c r="BF1496" s="207"/>
      <c r="BG1496" s="300"/>
      <c r="BH1496" s="300"/>
      <c r="BI1496" s="299"/>
      <c r="BJ1496" s="246"/>
      <c r="BK1496" s="255"/>
      <c r="BL1496" s="213"/>
      <c r="BM1496" s="213"/>
      <c r="BN1496" s="322"/>
      <c r="BO1496" s="321"/>
      <c r="BY1496" s="254"/>
      <c r="DN1496" s="284"/>
      <c r="DO1496" s="283"/>
      <c r="DP1496" s="278"/>
      <c r="DQ1496" s="282"/>
      <c r="DR1496" s="281"/>
      <c r="DS1496" s="280"/>
      <c r="DT1496" s="279"/>
      <c r="DU1496" s="278"/>
      <c r="DV1496" s="194"/>
    </row>
    <row r="1497" spans="1:126" ht="18.75">
      <c r="A1497" s="322"/>
      <c r="B1497" s="226" t="s">
        <v>6945</v>
      </c>
      <c r="C1497" s="226" t="s">
        <v>6944</v>
      </c>
      <c r="D1497" s="225" t="s">
        <v>6943</v>
      </c>
      <c r="E1497" s="224" t="str">
        <f t="shared" si="122"/>
        <v>422242</v>
      </c>
      <c r="F1497" s="322" t="s">
        <v>1154</v>
      </c>
      <c r="G1497" s="220" t="s">
        <v>6942</v>
      </c>
      <c r="H1497" s="223" t="s">
        <v>6932</v>
      </c>
      <c r="I1497" s="223" t="s">
        <v>134</v>
      </c>
      <c r="J1497" s="225">
        <v>1</v>
      </c>
      <c r="K1497" s="329">
        <v>41000</v>
      </c>
      <c r="L1497" s="232">
        <f t="shared" si="123"/>
        <v>45100.000000000007</v>
      </c>
      <c r="M1497" s="351" t="s">
        <v>1434</v>
      </c>
      <c r="N1497" s="229"/>
      <c r="O1497" s="229"/>
      <c r="P1497" s="245"/>
      <c r="Q1497" s="312"/>
      <c r="R1497" s="382"/>
      <c r="S1497" s="242"/>
      <c r="T1497" s="219"/>
      <c r="U1497" s="303"/>
      <c r="V1497" s="303"/>
      <c r="W1497" s="303"/>
      <c r="X1497" s="303"/>
      <c r="Y1497" s="219"/>
      <c r="Z1497" s="303"/>
      <c r="AA1497" s="303"/>
      <c r="AB1497" s="303"/>
      <c r="AC1497" s="303"/>
      <c r="AD1497" s="325"/>
      <c r="AE1497" s="325"/>
      <c r="AF1497" s="325"/>
      <c r="AG1497" s="325"/>
      <c r="AH1497" s="325"/>
      <c r="AJ1497" s="286"/>
      <c r="AK1497" s="213"/>
      <c r="AL1497" s="325"/>
      <c r="AM1497" s="325"/>
      <c r="AN1497" s="325"/>
      <c r="AO1497" s="325"/>
      <c r="AP1497" s="229"/>
      <c r="AQ1497" s="589"/>
      <c r="AR1497" s="207"/>
      <c r="AS1497" s="207"/>
      <c r="AT1497" s="207"/>
      <c r="AU1497" s="207"/>
      <c r="AV1497" s="207"/>
      <c r="AW1497" s="207"/>
      <c r="AX1497" s="207"/>
      <c r="AY1497" s="207"/>
      <c r="AZ1497" s="207"/>
      <c r="BA1497" s="207"/>
      <c r="BB1497" s="207"/>
      <c r="BC1497" s="207"/>
      <c r="BD1497" s="207"/>
      <c r="BE1497" s="207"/>
      <c r="BF1497" s="207"/>
      <c r="BG1497" s="300"/>
      <c r="BH1497" s="300"/>
      <c r="BI1497" s="299"/>
      <c r="BJ1497" s="246"/>
      <c r="BK1497" s="255"/>
      <c r="BL1497" s="213"/>
      <c r="BM1497" s="213"/>
      <c r="BN1497" s="322"/>
      <c r="BO1497" s="321"/>
      <c r="BY1497" s="254"/>
      <c r="DN1497" s="284"/>
      <c r="DO1497" s="283"/>
      <c r="DP1497" s="278"/>
      <c r="DQ1497" s="282"/>
      <c r="DR1497" s="281"/>
      <c r="DS1497" s="280"/>
      <c r="DT1497" s="279"/>
      <c r="DU1497" s="278"/>
      <c r="DV1497" s="194"/>
    </row>
    <row r="1498" spans="1:126" ht="18.75">
      <c r="A1498" s="322"/>
      <c r="B1498" s="226" t="s">
        <v>6941</v>
      </c>
      <c r="C1498" s="226" t="s">
        <v>6940</v>
      </c>
      <c r="D1498" s="225" t="s">
        <v>6939</v>
      </c>
      <c r="E1498" s="224" t="str">
        <f t="shared" si="122"/>
        <v>422280</v>
      </c>
      <c r="F1498" s="322" t="s">
        <v>1154</v>
      </c>
      <c r="G1498" s="220" t="s">
        <v>6838</v>
      </c>
      <c r="H1498" s="223" t="s">
        <v>6932</v>
      </c>
      <c r="I1498" s="223" t="s">
        <v>228</v>
      </c>
      <c r="J1498" s="225">
        <v>1</v>
      </c>
      <c r="K1498" s="329">
        <v>44000</v>
      </c>
      <c r="L1498" s="232">
        <f t="shared" si="123"/>
        <v>48400.000000000007</v>
      </c>
      <c r="M1498" s="351" t="s">
        <v>1434</v>
      </c>
      <c r="N1498" s="229"/>
      <c r="O1498" s="229"/>
      <c r="P1498" s="245"/>
      <c r="Q1498" s="312"/>
      <c r="R1498" s="382"/>
      <c r="S1498" s="242"/>
      <c r="T1498" s="219"/>
      <c r="U1498" s="303"/>
      <c r="V1498" s="303"/>
      <c r="W1498" s="303"/>
      <c r="X1498" s="303"/>
      <c r="Y1498" s="219"/>
      <c r="Z1498" s="303"/>
      <c r="AA1498" s="303"/>
      <c r="AB1498" s="303"/>
      <c r="AC1498" s="303"/>
      <c r="AD1498" s="325"/>
      <c r="AE1498" s="325"/>
      <c r="AF1498" s="325"/>
      <c r="AG1498" s="325"/>
      <c r="AH1498" s="325"/>
      <c r="AJ1498" s="286"/>
      <c r="AK1498" s="213"/>
      <c r="AL1498" s="325"/>
      <c r="AM1498" s="325"/>
      <c r="AN1498" s="325"/>
      <c r="AO1498" s="325"/>
      <c r="AP1498" s="229"/>
      <c r="AQ1498" s="589"/>
      <c r="AR1498" s="207"/>
      <c r="AS1498" s="207"/>
      <c r="AT1498" s="207"/>
      <c r="AU1498" s="207"/>
      <c r="AV1498" s="207"/>
      <c r="AW1498" s="207"/>
      <c r="AX1498" s="207"/>
      <c r="AY1498" s="207"/>
      <c r="AZ1498" s="207"/>
      <c r="BA1498" s="207"/>
      <c r="BB1498" s="207"/>
      <c r="BC1498" s="207"/>
      <c r="BD1498" s="207"/>
      <c r="BE1498" s="207"/>
      <c r="BF1498" s="207"/>
      <c r="BG1498" s="300"/>
      <c r="BH1498" s="300"/>
      <c r="BI1498" s="299"/>
      <c r="BJ1498" s="246"/>
      <c r="BK1498" s="255"/>
      <c r="BL1498" s="213"/>
      <c r="BM1498" s="213"/>
      <c r="BN1498" s="322"/>
      <c r="BO1498" s="321"/>
      <c r="BY1498" s="254"/>
      <c r="DN1498" s="284"/>
      <c r="DO1498" s="283"/>
      <c r="DP1498" s="278"/>
      <c r="DQ1498" s="282"/>
      <c r="DR1498" s="281"/>
      <c r="DS1498" s="280"/>
      <c r="DT1498" s="279"/>
      <c r="DU1498" s="278"/>
      <c r="DV1498" s="194"/>
    </row>
    <row r="1499" spans="1:126" ht="18.75">
      <c r="A1499" s="322"/>
      <c r="B1499" s="226" t="s">
        <v>6938</v>
      </c>
      <c r="C1499" s="226" t="s">
        <v>6937</v>
      </c>
      <c r="D1499" s="225" t="s">
        <v>6936</v>
      </c>
      <c r="E1499" s="224" t="str">
        <f t="shared" si="122"/>
        <v>422266</v>
      </c>
      <c r="F1499" s="322" t="s">
        <v>1154</v>
      </c>
      <c r="G1499" s="220" t="s">
        <v>6838</v>
      </c>
      <c r="H1499" s="223" t="s">
        <v>6932</v>
      </c>
      <c r="I1499" s="223" t="s">
        <v>131</v>
      </c>
      <c r="J1499" s="225">
        <v>1</v>
      </c>
      <c r="K1499" s="329">
        <v>42000</v>
      </c>
      <c r="L1499" s="232">
        <f t="shared" si="123"/>
        <v>46200.000000000007</v>
      </c>
      <c r="M1499" s="351" t="s">
        <v>1434</v>
      </c>
      <c r="N1499" s="229"/>
      <c r="O1499" s="229"/>
      <c r="P1499" s="245"/>
      <c r="Q1499" s="312"/>
      <c r="R1499" s="382"/>
      <c r="S1499" s="242"/>
      <c r="T1499" s="219"/>
      <c r="U1499" s="303"/>
      <c r="V1499" s="303"/>
      <c r="W1499" s="303"/>
      <c r="X1499" s="303"/>
      <c r="Y1499" s="219"/>
      <c r="Z1499" s="303"/>
      <c r="AA1499" s="303"/>
      <c r="AB1499" s="303"/>
      <c r="AC1499" s="303"/>
      <c r="AD1499" s="325"/>
      <c r="AE1499" s="325"/>
      <c r="AF1499" s="325"/>
      <c r="AG1499" s="325"/>
      <c r="AH1499" s="325"/>
      <c r="AJ1499" s="286"/>
      <c r="AK1499" s="213"/>
      <c r="AL1499" s="325"/>
      <c r="AM1499" s="325"/>
      <c r="AN1499" s="325"/>
      <c r="AO1499" s="325"/>
      <c r="AP1499" s="229"/>
      <c r="AQ1499" s="589"/>
      <c r="AR1499" s="207"/>
      <c r="AS1499" s="207"/>
      <c r="AT1499" s="207"/>
      <c r="AU1499" s="207"/>
      <c r="AV1499" s="207"/>
      <c r="AW1499" s="207"/>
      <c r="AX1499" s="207"/>
      <c r="AY1499" s="207"/>
      <c r="AZ1499" s="207"/>
      <c r="BA1499" s="207"/>
      <c r="BB1499" s="207"/>
      <c r="BC1499" s="207"/>
      <c r="BD1499" s="207"/>
      <c r="BE1499" s="207"/>
      <c r="BF1499" s="207"/>
      <c r="BG1499" s="300"/>
      <c r="BH1499" s="300"/>
      <c r="BI1499" s="299"/>
      <c r="BJ1499" s="246"/>
      <c r="BK1499" s="255"/>
      <c r="BL1499" s="213"/>
      <c r="BM1499" s="213"/>
      <c r="BN1499" s="322"/>
      <c r="BO1499" s="321"/>
      <c r="BY1499" s="254"/>
      <c r="DN1499" s="284"/>
      <c r="DO1499" s="283"/>
      <c r="DP1499" s="278"/>
      <c r="DQ1499" s="282"/>
      <c r="DR1499" s="281"/>
      <c r="DS1499" s="280"/>
      <c r="DT1499" s="279"/>
      <c r="DU1499" s="278"/>
      <c r="DV1499" s="194"/>
    </row>
    <row r="1500" spans="1:126" ht="18.75">
      <c r="A1500" s="322"/>
      <c r="B1500" s="226" t="s">
        <v>6935</v>
      </c>
      <c r="C1500" s="226" t="s">
        <v>6934</v>
      </c>
      <c r="D1500" s="225" t="s">
        <v>6933</v>
      </c>
      <c r="E1500" s="224" t="str">
        <f t="shared" si="122"/>
        <v>422273</v>
      </c>
      <c r="F1500" s="322" t="s">
        <v>1154</v>
      </c>
      <c r="G1500" s="220" t="s">
        <v>6838</v>
      </c>
      <c r="H1500" s="223" t="s">
        <v>6932</v>
      </c>
      <c r="I1500" s="223" t="s">
        <v>134</v>
      </c>
      <c r="J1500" s="225">
        <v>1</v>
      </c>
      <c r="K1500" s="329">
        <v>41000</v>
      </c>
      <c r="L1500" s="232">
        <f t="shared" si="123"/>
        <v>45100.000000000007</v>
      </c>
      <c r="M1500" s="351" t="s">
        <v>1434</v>
      </c>
      <c r="N1500" s="229"/>
      <c r="O1500" s="229"/>
      <c r="P1500" s="245"/>
      <c r="Q1500" s="312"/>
      <c r="R1500" s="382"/>
      <c r="S1500" s="242"/>
      <c r="T1500" s="219"/>
      <c r="U1500" s="303"/>
      <c r="V1500" s="303"/>
      <c r="W1500" s="303"/>
      <c r="X1500" s="303"/>
      <c r="Y1500" s="219"/>
      <c r="Z1500" s="303"/>
      <c r="AA1500" s="303"/>
      <c r="AB1500" s="303"/>
      <c r="AC1500" s="303"/>
      <c r="AD1500" s="325"/>
      <c r="AE1500" s="325"/>
      <c r="AF1500" s="325"/>
      <c r="AG1500" s="325"/>
      <c r="AH1500" s="325"/>
      <c r="AJ1500" s="286"/>
      <c r="AK1500" s="213"/>
      <c r="AL1500" s="325"/>
      <c r="AM1500" s="325"/>
      <c r="AN1500" s="325"/>
      <c r="AO1500" s="325"/>
      <c r="AP1500" s="229"/>
      <c r="AQ1500" s="589"/>
      <c r="AR1500" s="207"/>
      <c r="AS1500" s="207"/>
      <c r="AT1500" s="207"/>
      <c r="AU1500" s="207"/>
      <c r="AV1500" s="207"/>
      <c r="AW1500" s="207"/>
      <c r="AX1500" s="207"/>
      <c r="AY1500" s="207"/>
      <c r="AZ1500" s="207"/>
      <c r="BA1500" s="207"/>
      <c r="BB1500" s="207"/>
      <c r="BC1500" s="207"/>
      <c r="BD1500" s="207"/>
      <c r="BE1500" s="207"/>
      <c r="BF1500" s="207"/>
      <c r="BG1500" s="300"/>
      <c r="BH1500" s="300"/>
      <c r="BI1500" s="299"/>
      <c r="BJ1500" s="246"/>
      <c r="BK1500" s="255"/>
      <c r="BL1500" s="213"/>
      <c r="BM1500" s="213"/>
      <c r="BN1500" s="322"/>
      <c r="BO1500" s="321"/>
      <c r="BY1500" s="254"/>
      <c r="DN1500" s="284"/>
      <c r="DO1500" s="283"/>
      <c r="DP1500" s="278"/>
      <c r="DQ1500" s="282"/>
      <c r="DR1500" s="281"/>
      <c r="DS1500" s="280"/>
      <c r="DT1500" s="279"/>
      <c r="DU1500" s="278"/>
      <c r="DV1500" s="194"/>
    </row>
    <row r="1501" spans="1:126" ht="18.75">
      <c r="A1501" s="322"/>
      <c r="B1501" s="226" t="s">
        <v>6931</v>
      </c>
      <c r="C1501" s="226" t="s">
        <v>6930</v>
      </c>
      <c r="D1501" s="225" t="s">
        <v>6929</v>
      </c>
      <c r="E1501" s="224" t="str">
        <f t="shared" si="122"/>
        <v>422297</v>
      </c>
      <c r="F1501" s="322" t="s">
        <v>1154</v>
      </c>
      <c r="G1501" s="220" t="s">
        <v>6928</v>
      </c>
      <c r="H1501" s="223" t="s">
        <v>6894</v>
      </c>
      <c r="I1501" s="223" t="s">
        <v>261</v>
      </c>
      <c r="J1501" s="225">
        <v>1</v>
      </c>
      <c r="K1501" s="329">
        <v>43000</v>
      </c>
      <c r="L1501" s="232">
        <f t="shared" si="123"/>
        <v>47300.000000000007</v>
      </c>
      <c r="M1501" s="351" t="s">
        <v>1434</v>
      </c>
      <c r="N1501" s="229"/>
      <c r="O1501" s="229"/>
      <c r="P1501" s="245"/>
      <c r="Q1501" s="312"/>
      <c r="R1501" s="382"/>
      <c r="S1501" s="242"/>
      <c r="T1501" s="219"/>
      <c r="U1501" s="303"/>
      <c r="V1501" s="303"/>
      <c r="W1501" s="303"/>
      <c r="X1501" s="303"/>
      <c r="Y1501" s="219"/>
      <c r="Z1501" s="303"/>
      <c r="AA1501" s="303"/>
      <c r="AB1501" s="303"/>
      <c r="AC1501" s="303"/>
      <c r="AD1501" s="325"/>
      <c r="AE1501" s="325"/>
      <c r="AF1501" s="325"/>
      <c r="AG1501" s="325"/>
      <c r="AH1501" s="325"/>
      <c r="AJ1501" s="286"/>
      <c r="AK1501" s="213"/>
      <c r="AL1501" s="325"/>
      <c r="AM1501" s="325"/>
      <c r="AN1501" s="325"/>
      <c r="AO1501" s="325"/>
      <c r="AP1501" s="229"/>
      <c r="AQ1501" s="589"/>
      <c r="AR1501" s="207"/>
      <c r="AS1501" s="207"/>
      <c r="AT1501" s="207"/>
      <c r="AU1501" s="207"/>
      <c r="AV1501" s="207"/>
      <c r="AW1501" s="207"/>
      <c r="AX1501" s="207"/>
      <c r="AY1501" s="207"/>
      <c r="AZ1501" s="207"/>
      <c r="BA1501" s="207"/>
      <c r="BB1501" s="207"/>
      <c r="BC1501" s="207"/>
      <c r="BD1501" s="207"/>
      <c r="BE1501" s="207"/>
      <c r="BF1501" s="207"/>
      <c r="BG1501" s="300"/>
      <c r="BH1501" s="300"/>
      <c r="BI1501" s="299"/>
      <c r="BJ1501" s="246"/>
      <c r="BK1501" s="255"/>
      <c r="BL1501" s="213"/>
      <c r="BM1501" s="213"/>
      <c r="BN1501" s="322"/>
      <c r="BO1501" s="321"/>
      <c r="BY1501" s="254"/>
      <c r="DN1501" s="284"/>
      <c r="DO1501" s="283"/>
      <c r="DP1501" s="278"/>
      <c r="DQ1501" s="282"/>
      <c r="DR1501" s="281"/>
      <c r="DS1501" s="280"/>
      <c r="DT1501" s="279"/>
      <c r="DU1501" s="278"/>
      <c r="DV1501" s="194"/>
    </row>
    <row r="1502" spans="1:126" ht="19.5">
      <c r="A1502" s="322" t="s">
        <v>4807</v>
      </c>
      <c r="B1502" s="226" t="s">
        <v>6927</v>
      </c>
      <c r="C1502" s="226" t="s">
        <v>6926</v>
      </c>
      <c r="D1502" s="225" t="s">
        <v>6925</v>
      </c>
      <c r="E1502" s="224" t="str">
        <f t="shared" si="122"/>
        <v>422327</v>
      </c>
      <c r="F1502" s="322" t="s">
        <v>1154</v>
      </c>
      <c r="G1502" s="220" t="s">
        <v>6918</v>
      </c>
      <c r="H1502" s="223" t="s">
        <v>6917</v>
      </c>
      <c r="I1502" s="383" t="s">
        <v>228</v>
      </c>
      <c r="J1502" s="225">
        <v>1</v>
      </c>
      <c r="K1502" s="329">
        <v>40000</v>
      </c>
      <c r="L1502" s="232">
        <f t="shared" si="123"/>
        <v>44000</v>
      </c>
      <c r="M1502" s="379" t="s">
        <v>1434</v>
      </c>
      <c r="N1502" s="229"/>
      <c r="O1502" s="229"/>
      <c r="P1502" s="347"/>
      <c r="Q1502" s="412"/>
      <c r="R1502" s="382"/>
      <c r="S1502" s="242"/>
      <c r="T1502" s="219"/>
      <c r="U1502" s="303"/>
      <c r="V1502" s="303"/>
      <c r="W1502" s="303"/>
      <c r="X1502" s="303"/>
      <c r="Y1502" s="219"/>
      <c r="Z1502" s="303"/>
      <c r="AA1502" s="303"/>
      <c r="AB1502" s="303"/>
      <c r="AC1502" s="303"/>
      <c r="AD1502" s="325"/>
      <c r="AE1502" s="325"/>
      <c r="AF1502" s="325"/>
      <c r="AG1502" s="325"/>
      <c r="AH1502" s="325"/>
      <c r="AJ1502" s="286"/>
      <c r="AK1502" s="213"/>
      <c r="AL1502" s="325"/>
      <c r="AM1502" s="325"/>
      <c r="AN1502" s="325"/>
      <c r="AO1502" s="325"/>
      <c r="AP1502" s="229"/>
      <c r="AQ1502" s="589"/>
      <c r="AR1502" s="207"/>
      <c r="AS1502" s="207"/>
      <c r="AT1502" s="207"/>
      <c r="AU1502" s="207"/>
      <c r="AV1502" s="207"/>
      <c r="AW1502" s="207"/>
      <c r="AX1502" s="207"/>
      <c r="AY1502" s="207"/>
      <c r="AZ1502" s="207"/>
      <c r="BA1502" s="207"/>
      <c r="BB1502" s="207"/>
      <c r="BC1502" s="207"/>
      <c r="BD1502" s="207"/>
      <c r="BE1502" s="207"/>
      <c r="BF1502" s="207"/>
      <c r="BG1502" s="300"/>
      <c r="BH1502" s="300"/>
      <c r="BI1502" s="299"/>
      <c r="BJ1502" s="246"/>
      <c r="BK1502" s="255"/>
      <c r="BL1502" s="213"/>
      <c r="BM1502" s="213"/>
      <c r="BN1502" s="322"/>
      <c r="BO1502" s="321"/>
      <c r="BY1502" s="254"/>
      <c r="DN1502" s="284"/>
      <c r="DO1502" s="283"/>
      <c r="DP1502" s="278"/>
      <c r="DQ1502" s="282"/>
      <c r="DR1502" s="281"/>
      <c r="DS1502" s="280"/>
      <c r="DT1502" s="279"/>
      <c r="DU1502" s="278"/>
      <c r="DV1502" s="194"/>
    </row>
    <row r="1503" spans="1:126" ht="19.5">
      <c r="A1503" s="322" t="s">
        <v>4807</v>
      </c>
      <c r="B1503" s="226" t="s">
        <v>6924</v>
      </c>
      <c r="C1503" s="226" t="s">
        <v>6923</v>
      </c>
      <c r="D1503" s="225" t="s">
        <v>6922</v>
      </c>
      <c r="E1503" s="224" t="str">
        <f t="shared" si="122"/>
        <v>422303</v>
      </c>
      <c r="F1503" s="322" t="s">
        <v>1154</v>
      </c>
      <c r="G1503" s="220" t="s">
        <v>6918</v>
      </c>
      <c r="H1503" s="223" t="s">
        <v>6917</v>
      </c>
      <c r="I1503" s="383" t="s">
        <v>131</v>
      </c>
      <c r="J1503" s="225">
        <v>1</v>
      </c>
      <c r="K1503" s="329">
        <v>40000</v>
      </c>
      <c r="L1503" s="232">
        <f t="shared" si="123"/>
        <v>44000</v>
      </c>
      <c r="M1503" s="351" t="s">
        <v>1434</v>
      </c>
      <c r="N1503" s="229"/>
      <c r="O1503" s="229"/>
      <c r="P1503" s="245"/>
      <c r="Q1503" s="312"/>
      <c r="R1503" s="382"/>
      <c r="S1503" s="242"/>
      <c r="T1503" s="219"/>
      <c r="U1503" s="303"/>
      <c r="V1503" s="303"/>
      <c r="W1503" s="303"/>
      <c r="X1503" s="303"/>
      <c r="Y1503" s="219"/>
      <c r="Z1503" s="303"/>
      <c r="AA1503" s="303"/>
      <c r="AB1503" s="303"/>
      <c r="AC1503" s="303"/>
      <c r="AD1503" s="325"/>
      <c r="AE1503" s="325"/>
      <c r="AF1503" s="325"/>
      <c r="AG1503" s="325"/>
      <c r="AH1503" s="325"/>
      <c r="AJ1503" s="286"/>
      <c r="AK1503" s="213"/>
      <c r="AL1503" s="325"/>
      <c r="AM1503" s="325"/>
      <c r="AN1503" s="325"/>
      <c r="AO1503" s="325"/>
      <c r="AP1503" s="229"/>
      <c r="AQ1503" s="589"/>
      <c r="AR1503" s="207"/>
      <c r="AS1503" s="207"/>
      <c r="AT1503" s="207"/>
      <c r="AU1503" s="207"/>
      <c r="AV1503" s="207"/>
      <c r="AW1503" s="207"/>
      <c r="AX1503" s="207"/>
      <c r="AY1503" s="207"/>
      <c r="AZ1503" s="207"/>
      <c r="BA1503" s="207"/>
      <c r="BB1503" s="207"/>
      <c r="BC1503" s="207"/>
      <c r="BD1503" s="207"/>
      <c r="BE1503" s="207"/>
      <c r="BF1503" s="207"/>
      <c r="BG1503" s="300"/>
      <c r="BH1503" s="300"/>
      <c r="BI1503" s="299"/>
      <c r="BJ1503" s="246"/>
      <c r="BK1503" s="255"/>
      <c r="BL1503" s="213"/>
      <c r="BM1503" s="213"/>
      <c r="BN1503" s="322"/>
      <c r="BO1503" s="321"/>
      <c r="BY1503" s="254"/>
      <c r="DN1503" s="284"/>
      <c r="DO1503" s="283"/>
      <c r="DP1503" s="278"/>
      <c r="DQ1503" s="282"/>
      <c r="DR1503" s="281"/>
      <c r="DS1503" s="280"/>
      <c r="DT1503" s="279"/>
      <c r="DU1503" s="278"/>
      <c r="DV1503" s="194"/>
    </row>
    <row r="1504" spans="1:126" ht="19.5">
      <c r="A1504" s="322" t="s">
        <v>4807</v>
      </c>
      <c r="B1504" s="226" t="s">
        <v>6921</v>
      </c>
      <c r="C1504" s="226" t="s">
        <v>6920</v>
      </c>
      <c r="D1504" s="225" t="s">
        <v>6919</v>
      </c>
      <c r="E1504" s="224" t="str">
        <f t="shared" si="122"/>
        <v>422310</v>
      </c>
      <c r="F1504" s="322" t="s">
        <v>1154</v>
      </c>
      <c r="G1504" s="220" t="s">
        <v>6918</v>
      </c>
      <c r="H1504" s="223" t="s">
        <v>6917</v>
      </c>
      <c r="I1504" s="383" t="s">
        <v>134</v>
      </c>
      <c r="J1504" s="225">
        <v>1</v>
      </c>
      <c r="K1504" s="329">
        <v>40000</v>
      </c>
      <c r="L1504" s="232">
        <f t="shared" si="123"/>
        <v>44000</v>
      </c>
      <c r="M1504" s="351" t="s">
        <v>1434</v>
      </c>
      <c r="N1504" s="229"/>
      <c r="O1504" s="229"/>
      <c r="P1504" s="245"/>
      <c r="Q1504" s="312"/>
      <c r="R1504" s="382"/>
      <c r="S1504" s="242"/>
      <c r="T1504" s="219"/>
      <c r="U1504" s="303"/>
      <c r="V1504" s="303"/>
      <c r="W1504" s="303"/>
      <c r="X1504" s="303"/>
      <c r="Y1504" s="219"/>
      <c r="Z1504" s="303"/>
      <c r="AA1504" s="303"/>
      <c r="AB1504" s="303"/>
      <c r="AC1504" s="303"/>
      <c r="AD1504" s="378"/>
      <c r="AE1504" s="378"/>
      <c r="AF1504" s="378"/>
      <c r="AG1504" s="378"/>
      <c r="AH1504" s="378"/>
      <c r="AJ1504" s="286"/>
      <c r="AK1504" s="213"/>
      <c r="AL1504" s="325"/>
      <c r="AM1504" s="325"/>
      <c r="AN1504" s="378"/>
      <c r="AO1504" s="378"/>
      <c r="AP1504" s="229"/>
      <c r="AQ1504" s="377"/>
      <c r="AR1504" s="247"/>
      <c r="AS1504" s="247"/>
      <c r="AT1504" s="247"/>
      <c r="AU1504" s="247"/>
      <c r="AV1504" s="207"/>
      <c r="AW1504" s="207"/>
      <c r="AX1504" s="207"/>
      <c r="AY1504" s="207"/>
      <c r="AZ1504" s="247"/>
      <c r="BA1504" s="247"/>
      <c r="BB1504" s="247"/>
      <c r="BC1504" s="247"/>
      <c r="BD1504" s="207"/>
      <c r="BE1504" s="207"/>
      <c r="BF1504" s="207"/>
      <c r="BG1504" s="300"/>
      <c r="BH1504" s="300"/>
      <c r="BI1504" s="299"/>
      <c r="BJ1504" s="246"/>
      <c r="BK1504" s="255"/>
      <c r="BL1504" s="213"/>
      <c r="BM1504" s="213"/>
      <c r="BN1504" s="322"/>
      <c r="BO1504" s="321"/>
      <c r="BY1504" s="254"/>
      <c r="DN1504" s="284"/>
      <c r="DO1504" s="283"/>
      <c r="DP1504" s="278"/>
      <c r="DQ1504" s="282"/>
      <c r="DR1504" s="281"/>
      <c r="DS1504" s="280"/>
      <c r="DT1504" s="279"/>
      <c r="DU1504" s="278"/>
      <c r="DV1504" s="194"/>
    </row>
    <row r="1505" spans="1:126" ht="19.5">
      <c r="A1505" s="322" t="s">
        <v>3898</v>
      </c>
      <c r="B1505" s="226" t="s">
        <v>6916</v>
      </c>
      <c r="C1505" s="226" t="s">
        <v>6915</v>
      </c>
      <c r="D1505" s="225" t="s">
        <v>6914</v>
      </c>
      <c r="E1505" s="224" t="str">
        <f t="shared" si="122"/>
        <v>422334</v>
      </c>
      <c r="F1505" s="322" t="s">
        <v>6174</v>
      </c>
      <c r="G1505" s="220" t="s">
        <v>6913</v>
      </c>
      <c r="H1505" s="223" t="s">
        <v>6912</v>
      </c>
      <c r="I1505" s="223" t="s">
        <v>261</v>
      </c>
      <c r="J1505" s="225">
        <v>1</v>
      </c>
      <c r="K1505" s="329">
        <v>14000</v>
      </c>
      <c r="L1505" s="232">
        <f t="shared" si="123"/>
        <v>15400.000000000002</v>
      </c>
      <c r="M1505" s="351" t="s">
        <v>1434</v>
      </c>
      <c r="N1505" s="229"/>
      <c r="O1505" s="229"/>
      <c r="P1505" s="245"/>
      <c r="Q1505" s="312"/>
      <c r="R1505" s="382"/>
      <c r="S1505" s="242"/>
      <c r="T1505" s="245" t="s">
        <v>5958</v>
      </c>
      <c r="U1505" s="303"/>
      <c r="V1505" s="303"/>
      <c r="W1505" s="303"/>
      <c r="X1505" s="303"/>
      <c r="Y1505" s="245"/>
      <c r="Z1505" s="303"/>
      <c r="AA1505" s="303"/>
      <c r="AB1505" s="303"/>
      <c r="AC1505" s="303"/>
      <c r="AD1505" s="325"/>
      <c r="AE1505" s="325"/>
      <c r="AF1505" s="325"/>
      <c r="AG1505" s="325"/>
      <c r="AH1505" s="325"/>
      <c r="AJ1505" s="286"/>
      <c r="AK1505" s="213"/>
      <c r="AL1505" s="325"/>
      <c r="AM1505" s="325"/>
      <c r="AN1505" s="325"/>
      <c r="AO1505" s="325"/>
      <c r="AP1505" s="229"/>
      <c r="AQ1505" s="589"/>
      <c r="AR1505" s="207"/>
      <c r="AS1505" s="207"/>
      <c r="AT1505" s="207"/>
      <c r="AU1505" s="207"/>
      <c r="AV1505" s="207"/>
      <c r="AW1505" s="207"/>
      <c r="AX1505" s="207"/>
      <c r="AY1505" s="207"/>
      <c r="AZ1505" s="207"/>
      <c r="BA1505" s="207"/>
      <c r="BB1505" s="207"/>
      <c r="BC1505" s="207"/>
      <c r="BD1505" s="207"/>
      <c r="BE1505" s="207"/>
      <c r="BF1505" s="207"/>
      <c r="BG1505" s="300"/>
      <c r="BH1505" s="300"/>
      <c r="BI1505" s="299"/>
      <c r="BJ1505" s="246"/>
      <c r="BK1505" s="255"/>
      <c r="BL1505" s="213"/>
      <c r="BM1505" s="213"/>
      <c r="BN1505" s="322"/>
      <c r="BO1505" s="321"/>
      <c r="BY1505" s="254"/>
      <c r="DN1505" s="284"/>
      <c r="DO1505" s="283"/>
      <c r="DP1505" s="278"/>
      <c r="DQ1505" s="282"/>
      <c r="DR1505" s="281"/>
      <c r="DS1505" s="280"/>
      <c r="DT1505" s="279"/>
      <c r="DU1505" s="278"/>
      <c r="DV1505" s="194"/>
    </row>
    <row r="1506" spans="1:126" ht="18.75">
      <c r="A1506" s="322"/>
      <c r="B1506" s="226" t="s">
        <v>6911</v>
      </c>
      <c r="C1506" s="226" t="s">
        <v>6910</v>
      </c>
      <c r="D1506" s="225" t="s">
        <v>6909</v>
      </c>
      <c r="E1506" s="224" t="str">
        <f t="shared" si="122"/>
        <v>422341</v>
      </c>
      <c r="F1506" s="322" t="s">
        <v>1154</v>
      </c>
      <c r="G1506" s="220" t="s">
        <v>6908</v>
      </c>
      <c r="H1506" s="223" t="s">
        <v>6907</v>
      </c>
      <c r="I1506" s="223" t="s">
        <v>261</v>
      </c>
      <c r="J1506" s="225">
        <v>1</v>
      </c>
      <c r="K1506" s="329">
        <v>28000</v>
      </c>
      <c r="L1506" s="232">
        <f t="shared" si="123"/>
        <v>30800.000000000004</v>
      </c>
      <c r="M1506" s="351" t="s">
        <v>1434</v>
      </c>
      <c r="N1506" s="229"/>
      <c r="O1506" s="229"/>
      <c r="P1506" s="245"/>
      <c r="Q1506" s="312"/>
      <c r="R1506" s="382"/>
      <c r="S1506" s="242"/>
      <c r="T1506" s="245" t="s">
        <v>5958</v>
      </c>
      <c r="U1506" s="303"/>
      <c r="V1506" s="303"/>
      <c r="W1506" s="303"/>
      <c r="X1506" s="303"/>
      <c r="Y1506" s="245"/>
      <c r="Z1506" s="303"/>
      <c r="AA1506" s="303"/>
      <c r="AB1506" s="303"/>
      <c r="AC1506" s="303"/>
      <c r="AD1506" s="325"/>
      <c r="AE1506" s="325"/>
      <c r="AF1506" s="325"/>
      <c r="AG1506" s="325"/>
      <c r="AH1506" s="325"/>
      <c r="AJ1506" s="286"/>
      <c r="AK1506" s="213"/>
      <c r="AL1506" s="325"/>
      <c r="AM1506" s="325"/>
      <c r="AN1506" s="325"/>
      <c r="AO1506" s="325"/>
      <c r="AP1506" s="229"/>
      <c r="AQ1506" s="589"/>
      <c r="AR1506" s="207"/>
      <c r="AS1506" s="207"/>
      <c r="AT1506" s="207"/>
      <c r="AU1506" s="207"/>
      <c r="AV1506" s="207"/>
      <c r="AW1506" s="207"/>
      <c r="AX1506" s="207"/>
      <c r="AY1506" s="207"/>
      <c r="AZ1506" s="207"/>
      <c r="BA1506" s="207"/>
      <c r="BB1506" s="207"/>
      <c r="BC1506" s="207"/>
      <c r="BD1506" s="207"/>
      <c r="BE1506" s="207"/>
      <c r="BF1506" s="207"/>
      <c r="BG1506" s="300"/>
      <c r="BH1506" s="300"/>
      <c r="BI1506" s="299"/>
      <c r="BJ1506" s="246"/>
      <c r="BK1506" s="255"/>
      <c r="BL1506" s="213"/>
      <c r="BM1506" s="213"/>
      <c r="BN1506" s="322"/>
      <c r="BO1506" s="321"/>
      <c r="BY1506" s="254"/>
      <c r="DN1506" s="284"/>
      <c r="DO1506" s="283"/>
      <c r="DP1506" s="278"/>
      <c r="DQ1506" s="282"/>
      <c r="DR1506" s="281"/>
      <c r="DS1506" s="280"/>
      <c r="DT1506" s="279"/>
      <c r="DU1506" s="278"/>
      <c r="DV1506" s="194"/>
    </row>
    <row r="1507" spans="1:126" ht="18.75">
      <c r="A1507" s="322"/>
      <c r="B1507" s="226" t="s">
        <v>6906</v>
      </c>
      <c r="C1507" s="226">
        <v>970</v>
      </c>
      <c r="D1507" s="225" t="s">
        <v>6905</v>
      </c>
      <c r="E1507" s="224" t="str">
        <f t="shared" si="122"/>
        <v>422358</v>
      </c>
      <c r="F1507" s="322" t="s">
        <v>1154</v>
      </c>
      <c r="G1507" s="220" t="s">
        <v>6904</v>
      </c>
      <c r="H1507" s="223" t="s">
        <v>6903</v>
      </c>
      <c r="I1507" s="223" t="s">
        <v>261</v>
      </c>
      <c r="J1507" s="225">
        <v>1</v>
      </c>
      <c r="K1507" s="329">
        <v>36000</v>
      </c>
      <c r="L1507" s="232">
        <f t="shared" si="123"/>
        <v>39600</v>
      </c>
      <c r="M1507" s="351" t="s">
        <v>1434</v>
      </c>
      <c r="N1507" s="229"/>
      <c r="O1507" s="229"/>
      <c r="P1507" s="245"/>
      <c r="Q1507" s="312"/>
      <c r="R1507" s="382"/>
      <c r="S1507" s="242"/>
      <c r="T1507" s="245" t="s">
        <v>5958</v>
      </c>
      <c r="U1507" s="303"/>
      <c r="V1507" s="303"/>
      <c r="W1507" s="303"/>
      <c r="X1507" s="303"/>
      <c r="Y1507" s="245"/>
      <c r="Z1507" s="303"/>
      <c r="AA1507" s="303"/>
      <c r="AB1507" s="303"/>
      <c r="AC1507" s="303"/>
      <c r="AD1507" s="325"/>
      <c r="AE1507" s="325"/>
      <c r="AF1507" s="325"/>
      <c r="AG1507" s="325"/>
      <c r="AH1507" s="325"/>
      <c r="AJ1507" s="286"/>
      <c r="AK1507" s="213"/>
      <c r="AL1507" s="325"/>
      <c r="AM1507" s="325"/>
      <c r="AN1507" s="325"/>
      <c r="AO1507" s="325"/>
      <c r="AP1507" s="229"/>
      <c r="AQ1507" s="589"/>
      <c r="AR1507" s="207"/>
      <c r="AS1507" s="207"/>
      <c r="AT1507" s="207"/>
      <c r="AU1507" s="207"/>
      <c r="AV1507" s="207"/>
      <c r="AW1507" s="207"/>
      <c r="AX1507" s="207"/>
      <c r="AY1507" s="207"/>
      <c r="AZ1507" s="207"/>
      <c r="BA1507" s="207"/>
      <c r="BB1507" s="207"/>
      <c r="BC1507" s="207"/>
      <c r="BD1507" s="207"/>
      <c r="BE1507" s="207"/>
      <c r="BF1507" s="207"/>
      <c r="BG1507" s="300"/>
      <c r="BH1507" s="300"/>
      <c r="BI1507" s="299"/>
      <c r="BJ1507" s="246"/>
      <c r="BK1507" s="255"/>
      <c r="BL1507" s="213"/>
      <c r="BM1507" s="213"/>
      <c r="BN1507" s="322"/>
      <c r="BO1507" s="321"/>
      <c r="BY1507" s="254"/>
      <c r="DN1507" s="284"/>
      <c r="DO1507" s="283"/>
      <c r="DP1507" s="278"/>
      <c r="DQ1507" s="282"/>
      <c r="DR1507" s="281"/>
      <c r="DS1507" s="280"/>
      <c r="DT1507" s="279"/>
      <c r="DU1507" s="278"/>
      <c r="DV1507" s="194"/>
    </row>
    <row r="1508" spans="1:126" ht="18.75">
      <c r="A1508" s="322"/>
      <c r="B1508" s="226" t="s">
        <v>6902</v>
      </c>
      <c r="C1508" s="226">
        <v>971</v>
      </c>
      <c r="D1508" s="225" t="s">
        <v>6901</v>
      </c>
      <c r="E1508" s="224" t="str">
        <f t="shared" si="122"/>
        <v>422365</v>
      </c>
      <c r="F1508" s="322" t="s">
        <v>1154</v>
      </c>
      <c r="G1508" s="220" t="s">
        <v>6900</v>
      </c>
      <c r="H1508" s="223" t="s">
        <v>6899</v>
      </c>
      <c r="I1508" s="223" t="s">
        <v>261</v>
      </c>
      <c r="J1508" s="225">
        <v>1</v>
      </c>
      <c r="K1508" s="329">
        <v>34000</v>
      </c>
      <c r="L1508" s="232">
        <f t="shared" si="123"/>
        <v>37400</v>
      </c>
      <c r="M1508" s="351" t="s">
        <v>1434</v>
      </c>
      <c r="N1508" s="229"/>
      <c r="O1508" s="229"/>
      <c r="P1508" s="245"/>
      <c r="Q1508" s="312"/>
      <c r="R1508" s="382"/>
      <c r="S1508" s="242"/>
      <c r="T1508" s="245" t="s">
        <v>5958</v>
      </c>
      <c r="U1508" s="303"/>
      <c r="V1508" s="303"/>
      <c r="W1508" s="303"/>
      <c r="X1508" s="303"/>
      <c r="Y1508" s="245"/>
      <c r="Z1508" s="303"/>
      <c r="AA1508" s="303"/>
      <c r="AB1508" s="303"/>
      <c r="AC1508" s="303"/>
      <c r="AD1508" s="325"/>
      <c r="AE1508" s="325"/>
      <c r="AF1508" s="325"/>
      <c r="AG1508" s="325"/>
      <c r="AH1508" s="325"/>
      <c r="AJ1508" s="286"/>
      <c r="AK1508" s="213"/>
      <c r="AL1508" s="325"/>
      <c r="AM1508" s="325"/>
      <c r="AN1508" s="325"/>
      <c r="AO1508" s="325"/>
      <c r="AP1508" s="229"/>
      <c r="AQ1508" s="589"/>
      <c r="AR1508" s="207"/>
      <c r="AS1508" s="207"/>
      <c r="AT1508" s="207"/>
      <c r="AU1508" s="207"/>
      <c r="AV1508" s="207"/>
      <c r="AW1508" s="207"/>
      <c r="AX1508" s="207"/>
      <c r="AY1508" s="207"/>
      <c r="AZ1508" s="207"/>
      <c r="BA1508" s="207"/>
      <c r="BB1508" s="207"/>
      <c r="BC1508" s="207"/>
      <c r="BD1508" s="207"/>
      <c r="BE1508" s="207"/>
      <c r="BF1508" s="207"/>
      <c r="BG1508" s="300"/>
      <c r="BH1508" s="300"/>
      <c r="BI1508" s="299"/>
      <c r="BJ1508" s="246"/>
      <c r="BK1508" s="255"/>
      <c r="BL1508" s="213"/>
      <c r="BM1508" s="213"/>
      <c r="BN1508" s="322"/>
      <c r="BO1508" s="321"/>
      <c r="BY1508" s="254"/>
      <c r="DN1508" s="284"/>
      <c r="DO1508" s="283"/>
      <c r="DP1508" s="278"/>
      <c r="DQ1508" s="282"/>
      <c r="DR1508" s="281"/>
      <c r="DS1508" s="280"/>
      <c r="DT1508" s="279"/>
      <c r="DU1508" s="278"/>
      <c r="DV1508" s="194"/>
    </row>
    <row r="1509" spans="1:126" ht="18.75">
      <c r="A1509" s="322"/>
      <c r="B1509" s="226" t="s">
        <v>6898</v>
      </c>
      <c r="C1509" s="226" t="s">
        <v>6897</v>
      </c>
      <c r="D1509" s="225" t="s">
        <v>6896</v>
      </c>
      <c r="E1509" s="224" t="str">
        <f t="shared" si="122"/>
        <v>422372</v>
      </c>
      <c r="F1509" s="322" t="s">
        <v>1154</v>
      </c>
      <c r="G1509" s="220" t="s">
        <v>6895</v>
      </c>
      <c r="H1509" s="223" t="s">
        <v>6894</v>
      </c>
      <c r="I1509" s="223" t="s">
        <v>261</v>
      </c>
      <c r="J1509" s="225">
        <v>1</v>
      </c>
      <c r="K1509" s="329">
        <v>41000</v>
      </c>
      <c r="L1509" s="232">
        <f t="shared" si="123"/>
        <v>45100.000000000007</v>
      </c>
      <c r="M1509" s="351" t="s">
        <v>1434</v>
      </c>
      <c r="N1509" s="229"/>
      <c r="O1509" s="229"/>
      <c r="P1509" s="245"/>
      <c r="Q1509" s="312"/>
      <c r="R1509" s="382"/>
      <c r="S1509" s="242"/>
      <c r="T1509" s="245" t="s">
        <v>5958</v>
      </c>
      <c r="U1509" s="303"/>
      <c r="V1509" s="303"/>
      <c r="W1509" s="303"/>
      <c r="X1509" s="303"/>
      <c r="Y1509" s="245"/>
      <c r="Z1509" s="303"/>
      <c r="AA1509" s="303"/>
      <c r="AB1509" s="303"/>
      <c r="AC1509" s="303"/>
      <c r="AD1509" s="325"/>
      <c r="AE1509" s="325"/>
      <c r="AF1509" s="325"/>
      <c r="AG1509" s="325"/>
      <c r="AH1509" s="325"/>
      <c r="AJ1509" s="286"/>
      <c r="AK1509" s="213"/>
      <c r="AL1509" s="325"/>
      <c r="AM1509" s="325"/>
      <c r="AN1509" s="325"/>
      <c r="AO1509" s="325"/>
      <c r="AP1509" s="229"/>
      <c r="AQ1509" s="589"/>
      <c r="AR1509" s="207"/>
      <c r="AS1509" s="207"/>
      <c r="AT1509" s="207"/>
      <c r="AU1509" s="207"/>
      <c r="AV1509" s="207"/>
      <c r="AW1509" s="207"/>
      <c r="AX1509" s="207"/>
      <c r="AY1509" s="207"/>
      <c r="AZ1509" s="207"/>
      <c r="BA1509" s="207"/>
      <c r="BB1509" s="207"/>
      <c r="BC1509" s="207"/>
      <c r="BD1509" s="207"/>
      <c r="BE1509" s="207"/>
      <c r="BF1509" s="207"/>
      <c r="BG1509" s="300"/>
      <c r="BH1509" s="300"/>
      <c r="BI1509" s="299"/>
      <c r="BJ1509" s="246"/>
      <c r="BK1509" s="255"/>
      <c r="BL1509" s="213"/>
      <c r="BM1509" s="213"/>
      <c r="BN1509" s="322"/>
      <c r="BO1509" s="321"/>
      <c r="BY1509" s="254"/>
      <c r="DN1509" s="284"/>
      <c r="DO1509" s="283"/>
      <c r="DP1509" s="278"/>
      <c r="DQ1509" s="282"/>
      <c r="DR1509" s="281"/>
      <c r="DS1509" s="280"/>
      <c r="DT1509" s="279"/>
      <c r="DU1509" s="278"/>
      <c r="DV1509" s="194"/>
    </row>
    <row r="1510" spans="1:126" ht="19.5">
      <c r="A1510" s="322" t="s">
        <v>3898</v>
      </c>
      <c r="B1510" s="226" t="s">
        <v>6893</v>
      </c>
      <c r="C1510" s="226" t="s">
        <v>6892</v>
      </c>
      <c r="D1510" s="225" t="s">
        <v>6891</v>
      </c>
      <c r="E1510" s="224" t="str">
        <f t="shared" si="122"/>
        <v>422389</v>
      </c>
      <c r="F1510" s="322" t="s">
        <v>4117</v>
      </c>
      <c r="G1510" s="220" t="s">
        <v>6890</v>
      </c>
      <c r="H1510" s="223" t="s">
        <v>6886</v>
      </c>
      <c r="I1510" s="223"/>
      <c r="J1510" s="225">
        <v>1</v>
      </c>
      <c r="K1510" s="329">
        <v>4500</v>
      </c>
      <c r="L1510" s="232">
        <f t="shared" si="123"/>
        <v>4950</v>
      </c>
      <c r="M1510" s="351" t="s">
        <v>1434</v>
      </c>
      <c r="N1510" s="229"/>
      <c r="O1510" s="229"/>
      <c r="P1510" s="245"/>
      <c r="Q1510" s="312"/>
      <c r="R1510" s="382"/>
      <c r="S1510" s="242"/>
      <c r="T1510" s="245" t="s">
        <v>5958</v>
      </c>
      <c r="U1510" s="303"/>
      <c r="V1510" s="303"/>
      <c r="W1510" s="303"/>
      <c r="X1510" s="303"/>
      <c r="Y1510" s="245"/>
      <c r="Z1510" s="303"/>
      <c r="AA1510" s="303"/>
      <c r="AB1510" s="303"/>
      <c r="AC1510" s="303"/>
      <c r="AD1510" s="325"/>
      <c r="AE1510" s="325"/>
      <c r="AF1510" s="325"/>
      <c r="AG1510" s="325"/>
      <c r="AH1510" s="325"/>
      <c r="AJ1510" s="286"/>
      <c r="AK1510" s="213"/>
      <c r="AL1510" s="325"/>
      <c r="AM1510" s="325"/>
      <c r="AN1510" s="325"/>
      <c r="AO1510" s="325"/>
      <c r="AP1510" s="229"/>
      <c r="AQ1510" s="589"/>
      <c r="AR1510" s="207"/>
      <c r="AS1510" s="207"/>
      <c r="AT1510" s="207"/>
      <c r="AU1510" s="207"/>
      <c r="AV1510" s="207"/>
      <c r="AW1510" s="207"/>
      <c r="AX1510" s="207"/>
      <c r="AY1510" s="207"/>
      <c r="AZ1510" s="207"/>
      <c r="BA1510" s="207"/>
      <c r="BB1510" s="207"/>
      <c r="BC1510" s="207"/>
      <c r="BD1510" s="207"/>
      <c r="BE1510" s="207"/>
      <c r="BF1510" s="207"/>
      <c r="BG1510" s="300"/>
      <c r="BH1510" s="300"/>
      <c r="BI1510" s="299"/>
      <c r="BJ1510" s="246"/>
      <c r="BK1510" s="255"/>
      <c r="BL1510" s="213"/>
      <c r="BM1510" s="213"/>
      <c r="BN1510" s="322"/>
      <c r="BO1510" s="321"/>
      <c r="BY1510" s="254"/>
      <c r="DN1510" s="284"/>
      <c r="DO1510" s="283"/>
      <c r="DP1510" s="278"/>
      <c r="DQ1510" s="282"/>
      <c r="DR1510" s="281"/>
      <c r="DS1510" s="280"/>
      <c r="DT1510" s="279"/>
      <c r="DU1510" s="278"/>
      <c r="DV1510" s="194"/>
    </row>
    <row r="1511" spans="1:126" ht="19.5">
      <c r="A1511" s="322" t="s">
        <v>3898</v>
      </c>
      <c r="B1511" s="226" t="s">
        <v>6889</v>
      </c>
      <c r="C1511" s="226">
        <v>974</v>
      </c>
      <c r="D1511" s="225" t="s">
        <v>6888</v>
      </c>
      <c r="E1511" s="224" t="str">
        <f t="shared" si="122"/>
        <v>422396</v>
      </c>
      <c r="F1511" s="322" t="s">
        <v>4117</v>
      </c>
      <c r="G1511" s="220" t="s">
        <v>6887</v>
      </c>
      <c r="H1511" s="223" t="s">
        <v>6886</v>
      </c>
      <c r="I1511" s="223"/>
      <c r="J1511" s="225">
        <v>1</v>
      </c>
      <c r="K1511" s="329">
        <v>4500</v>
      </c>
      <c r="L1511" s="232">
        <f t="shared" si="123"/>
        <v>4950</v>
      </c>
      <c r="M1511" s="351" t="s">
        <v>1434</v>
      </c>
      <c r="N1511" s="229"/>
      <c r="O1511" s="229"/>
      <c r="P1511" s="245"/>
      <c r="Q1511" s="312"/>
      <c r="R1511" s="382"/>
      <c r="S1511" s="242"/>
      <c r="T1511" s="245" t="s">
        <v>5958</v>
      </c>
      <c r="U1511" s="303"/>
      <c r="V1511" s="303"/>
      <c r="W1511" s="303"/>
      <c r="X1511" s="303"/>
      <c r="Y1511" s="245"/>
      <c r="Z1511" s="303"/>
      <c r="AA1511" s="303"/>
      <c r="AB1511" s="303"/>
      <c r="AC1511" s="303"/>
      <c r="AD1511" s="325"/>
      <c r="AE1511" s="325"/>
      <c r="AF1511" s="325"/>
      <c r="AG1511" s="325"/>
      <c r="AH1511" s="325"/>
      <c r="AJ1511" s="286"/>
      <c r="AK1511" s="213"/>
      <c r="AL1511" s="325"/>
      <c r="AM1511" s="325"/>
      <c r="AN1511" s="325"/>
      <c r="AO1511" s="325"/>
      <c r="AP1511" s="229"/>
      <c r="AQ1511" s="589"/>
      <c r="AR1511" s="207"/>
      <c r="AS1511" s="207"/>
      <c r="AT1511" s="207"/>
      <c r="AU1511" s="207"/>
      <c r="AV1511" s="207"/>
      <c r="AW1511" s="207"/>
      <c r="AX1511" s="207"/>
      <c r="AY1511" s="207"/>
      <c r="AZ1511" s="207"/>
      <c r="BA1511" s="207"/>
      <c r="BB1511" s="207"/>
      <c r="BC1511" s="207"/>
      <c r="BD1511" s="207"/>
      <c r="BE1511" s="207"/>
      <c r="BF1511" s="207"/>
      <c r="BG1511" s="300"/>
      <c r="BH1511" s="300"/>
      <c r="BI1511" s="299"/>
      <c r="BJ1511" s="246"/>
      <c r="BK1511" s="255" t="s">
        <v>2875</v>
      </c>
      <c r="BL1511" s="213"/>
      <c r="BM1511" s="213"/>
      <c r="BN1511" s="322"/>
      <c r="BO1511" s="321"/>
      <c r="BY1511" s="254"/>
      <c r="DN1511" s="284"/>
      <c r="DO1511" s="283"/>
      <c r="DP1511" s="278"/>
      <c r="DQ1511" s="282"/>
      <c r="DR1511" s="281"/>
      <c r="DS1511" s="280"/>
      <c r="DT1511" s="279"/>
      <c r="DU1511" s="278"/>
      <c r="DV1511" s="194"/>
    </row>
    <row r="1512" spans="1:126" ht="18.75">
      <c r="A1512" s="405" t="s">
        <v>3898</v>
      </c>
      <c r="B1512" s="226" t="s">
        <v>6885</v>
      </c>
      <c r="C1512" s="226" t="s">
        <v>6884</v>
      </c>
      <c r="D1512" s="225" t="s">
        <v>6883</v>
      </c>
      <c r="E1512" s="224" t="str">
        <f t="shared" si="122"/>
        <v>422402</v>
      </c>
      <c r="F1512" s="322" t="s">
        <v>4117</v>
      </c>
      <c r="G1512" s="220" t="s">
        <v>6882</v>
      </c>
      <c r="H1512" s="223" t="s">
        <v>6881</v>
      </c>
      <c r="I1512" s="223"/>
      <c r="J1512" s="225">
        <v>1</v>
      </c>
      <c r="K1512" s="329">
        <v>7000</v>
      </c>
      <c r="L1512" s="232">
        <f t="shared" si="123"/>
        <v>7700.0000000000009</v>
      </c>
      <c r="M1512" s="351" t="s">
        <v>1434</v>
      </c>
      <c r="N1512" s="229"/>
      <c r="O1512" s="229"/>
      <c r="P1512" s="245"/>
      <c r="Q1512" s="312"/>
      <c r="R1512" s="382"/>
      <c r="S1512" s="242"/>
      <c r="T1512" s="245" t="s">
        <v>5958</v>
      </c>
      <c r="U1512" s="303"/>
      <c r="V1512" s="303"/>
      <c r="W1512" s="303"/>
      <c r="X1512" s="303"/>
      <c r="Y1512" s="245"/>
      <c r="Z1512" s="303"/>
      <c r="AA1512" s="303"/>
      <c r="AB1512" s="303"/>
      <c r="AC1512" s="303"/>
      <c r="AD1512" s="325"/>
      <c r="AE1512" s="325"/>
      <c r="AF1512" s="325"/>
      <c r="AG1512" s="325"/>
      <c r="AH1512" s="325"/>
      <c r="AJ1512" s="286"/>
      <c r="AK1512" s="213"/>
      <c r="AL1512" s="325"/>
      <c r="AM1512" s="325"/>
      <c r="AN1512" s="325"/>
      <c r="AO1512" s="325"/>
      <c r="AP1512" s="229"/>
      <c r="AQ1512" s="589"/>
      <c r="AR1512" s="207"/>
      <c r="AS1512" s="207"/>
      <c r="AT1512" s="207"/>
      <c r="AU1512" s="207"/>
      <c r="AV1512" s="207"/>
      <c r="AW1512" s="207"/>
      <c r="AX1512" s="207"/>
      <c r="AY1512" s="207"/>
      <c r="AZ1512" s="207"/>
      <c r="BA1512" s="207"/>
      <c r="BB1512" s="207"/>
      <c r="BC1512" s="207"/>
      <c r="BD1512" s="207"/>
      <c r="BE1512" s="207"/>
      <c r="BF1512" s="207"/>
      <c r="BG1512" s="300"/>
      <c r="BH1512" s="300"/>
      <c r="BI1512" s="299"/>
      <c r="BJ1512" s="246"/>
      <c r="BK1512" s="255"/>
      <c r="BL1512" s="213"/>
      <c r="BM1512" s="213"/>
      <c r="BN1512" s="405"/>
      <c r="BO1512" s="200"/>
      <c r="BY1512" s="254"/>
      <c r="DN1512" s="284"/>
      <c r="DO1512" s="283"/>
      <c r="DP1512" s="278"/>
      <c r="DQ1512" s="282"/>
      <c r="DR1512" s="281"/>
      <c r="DS1512" s="280"/>
      <c r="DT1512" s="279"/>
      <c r="DU1512" s="278"/>
      <c r="DV1512" s="194"/>
    </row>
    <row r="1513" spans="1:126" ht="18.75">
      <c r="A1513" s="405" t="s">
        <v>3898</v>
      </c>
      <c r="B1513" s="226" t="s">
        <v>6880</v>
      </c>
      <c r="C1513" s="226">
        <v>976</v>
      </c>
      <c r="D1513" s="225" t="s">
        <v>6879</v>
      </c>
      <c r="E1513" s="224" t="str">
        <f t="shared" si="122"/>
        <v>422419</v>
      </c>
      <c r="F1513" s="322" t="s">
        <v>4117</v>
      </c>
      <c r="G1513" s="220" t="s">
        <v>6878</v>
      </c>
      <c r="H1513" s="223" t="s">
        <v>6877</v>
      </c>
      <c r="I1513" s="223"/>
      <c r="J1513" s="225">
        <v>1</v>
      </c>
      <c r="K1513" s="329">
        <v>7000</v>
      </c>
      <c r="L1513" s="232">
        <f t="shared" si="123"/>
        <v>7700.0000000000009</v>
      </c>
      <c r="M1513" s="351" t="s">
        <v>1434</v>
      </c>
      <c r="N1513" s="229"/>
      <c r="O1513" s="229"/>
      <c r="P1513" s="245"/>
      <c r="Q1513" s="312"/>
      <c r="R1513" s="382"/>
      <c r="S1513" s="242"/>
      <c r="T1513" s="245" t="s">
        <v>5958</v>
      </c>
      <c r="U1513" s="303"/>
      <c r="V1513" s="303"/>
      <c r="W1513" s="303"/>
      <c r="X1513" s="303"/>
      <c r="Y1513" s="245"/>
      <c r="Z1513" s="303"/>
      <c r="AA1513" s="303"/>
      <c r="AB1513" s="303"/>
      <c r="AC1513" s="303"/>
      <c r="AD1513" s="325"/>
      <c r="AE1513" s="325"/>
      <c r="AF1513" s="325"/>
      <c r="AG1513" s="325"/>
      <c r="AH1513" s="325"/>
      <c r="AJ1513" s="286"/>
      <c r="AK1513" s="213"/>
      <c r="AL1513" s="325"/>
      <c r="AM1513" s="325"/>
      <c r="AN1513" s="325"/>
      <c r="AO1513" s="325"/>
      <c r="AP1513" s="229"/>
      <c r="AQ1513" s="589"/>
      <c r="AR1513" s="207"/>
      <c r="AS1513" s="207"/>
      <c r="AT1513" s="207"/>
      <c r="AU1513" s="207"/>
      <c r="AV1513" s="207"/>
      <c r="AW1513" s="207"/>
      <c r="AX1513" s="207"/>
      <c r="AY1513" s="207"/>
      <c r="AZ1513" s="207"/>
      <c r="BA1513" s="207"/>
      <c r="BB1513" s="207"/>
      <c r="BC1513" s="207"/>
      <c r="BD1513" s="207"/>
      <c r="BE1513" s="207"/>
      <c r="BF1513" s="207"/>
      <c r="BG1513" s="300"/>
      <c r="BH1513" s="300"/>
      <c r="BI1513" s="299"/>
      <c r="BJ1513" s="246"/>
      <c r="BK1513" s="255"/>
      <c r="BL1513" s="213"/>
      <c r="BM1513" s="213"/>
      <c r="BN1513" s="405"/>
      <c r="BO1513" s="200"/>
      <c r="BY1513" s="254"/>
      <c r="DN1513" s="284"/>
      <c r="DO1513" s="283"/>
      <c r="DP1513" s="278"/>
      <c r="DQ1513" s="282"/>
      <c r="DR1513" s="281"/>
      <c r="DS1513" s="280"/>
      <c r="DT1513" s="279"/>
      <c r="DU1513" s="278"/>
      <c r="DV1513" s="194"/>
    </row>
    <row r="1514" spans="1:126" ht="18.75">
      <c r="A1514" s="298" t="s">
        <v>3426</v>
      </c>
      <c r="B1514" s="226" t="s">
        <v>6876</v>
      </c>
      <c r="C1514" s="226" t="s">
        <v>6875</v>
      </c>
      <c r="D1514" s="264" t="s">
        <v>6874</v>
      </c>
      <c r="E1514" s="224" t="str">
        <f>MID(D1514,8,10)</f>
        <v>424482</v>
      </c>
      <c r="F1514" s="207" t="s">
        <v>229</v>
      </c>
      <c r="G1514" s="220" t="s">
        <v>6867</v>
      </c>
      <c r="H1514" s="223" t="s">
        <v>6866</v>
      </c>
      <c r="I1514" s="306" t="s">
        <v>228</v>
      </c>
      <c r="J1514" s="225">
        <v>1</v>
      </c>
      <c r="K1514" s="302">
        <v>38000</v>
      </c>
      <c r="L1514" s="232">
        <f t="shared" si="123"/>
        <v>41800</v>
      </c>
      <c r="M1514" s="262" t="s">
        <v>1671</v>
      </c>
      <c r="N1514" s="290"/>
      <c r="O1514" s="290"/>
      <c r="P1514" s="245"/>
      <c r="Q1514" s="227"/>
      <c r="R1514" s="416">
        <v>5200</v>
      </c>
      <c r="S1514" s="242">
        <v>5200</v>
      </c>
      <c r="T1514" s="219" t="s">
        <v>6835</v>
      </c>
      <c r="U1514" s="248">
        <f>VLOOKUP(T1514,'[1]段ボール 送料'!$H$16:$X$1013,16,FALSE)</f>
        <v>2370</v>
      </c>
      <c r="V1514" s="248">
        <f>VLOOKUP(T1514,'[1]段ボール 送料'!$H$16:$X$1013,13,FALSE)</f>
        <v>360</v>
      </c>
      <c r="W1514" s="248">
        <f>VLOOKUP(T1514,'[1]段ボール 送料'!$H$16:$X$1013,14,FALSE)</f>
        <v>360</v>
      </c>
      <c r="X1514" s="248">
        <f>VLOOKUP(T1514,'[1]段ボール 送料'!$H$16:$X$1013,15,FALSE)</f>
        <v>1650</v>
      </c>
      <c r="Y1514" s="219"/>
      <c r="Z1514" s="248"/>
      <c r="AA1514" s="248"/>
      <c r="AB1514" s="248"/>
      <c r="AC1514" s="248"/>
      <c r="AD1514" s="372"/>
      <c r="AE1514" s="372"/>
      <c r="AF1514" s="372"/>
      <c r="AG1514" s="372"/>
      <c r="AH1514" s="372"/>
      <c r="AI1514" s="228" t="s">
        <v>2714</v>
      </c>
      <c r="AJ1514" s="286" t="s">
        <v>2543</v>
      </c>
      <c r="AK1514" s="228" t="s">
        <v>2742</v>
      </c>
      <c r="AL1514" s="372"/>
      <c r="AM1514" s="372"/>
      <c r="AN1514" s="372"/>
      <c r="AO1514" s="372"/>
      <c r="AP1514" s="229"/>
      <c r="AQ1514" s="444">
        <v>1</v>
      </c>
      <c r="AR1514" s="207"/>
      <c r="AS1514" s="207"/>
      <c r="AT1514" s="207"/>
      <c r="AU1514" s="359">
        <f>S1514</f>
        <v>5200</v>
      </c>
      <c r="AV1514" s="248">
        <f>VLOOKUP(T1514,'[1]段ボール 送料'!$H$16:$X$1013,11,FALSE)</f>
        <v>2450</v>
      </c>
      <c r="AW1514" s="248"/>
      <c r="AX1514" s="207"/>
      <c r="AY1514" s="247">
        <f>SUBTOTAL(9,AV1514:AX1514)</f>
        <v>2450</v>
      </c>
      <c r="AZ1514" s="247">
        <f t="shared" ref="AZ1514:BC1516" si="124">AR1514+AV1514</f>
        <v>2450</v>
      </c>
      <c r="BA1514" s="247">
        <f t="shared" si="124"/>
        <v>0</v>
      </c>
      <c r="BB1514" s="247">
        <f t="shared" si="124"/>
        <v>0</v>
      </c>
      <c r="BC1514" s="359">
        <f t="shared" si="124"/>
        <v>7650</v>
      </c>
      <c r="BD1514" s="207"/>
      <c r="BE1514" s="207"/>
      <c r="BF1514" s="207"/>
      <c r="BG1514" s="228"/>
      <c r="BH1514" s="228" t="s">
        <v>1703</v>
      </c>
      <c r="BI1514" s="228"/>
      <c r="BJ1514" s="246"/>
      <c r="BK1514" s="255"/>
      <c r="BL1514" s="228" t="s">
        <v>1703</v>
      </c>
      <c r="BM1514" s="228" t="s">
        <v>1703</v>
      </c>
      <c r="BN1514" s="298"/>
      <c r="BO1514" s="297"/>
      <c r="BQ1514" s="205" t="s">
        <v>1701</v>
      </c>
      <c r="BY1514" s="254"/>
      <c r="DN1514" s="284"/>
      <c r="DO1514" s="283"/>
      <c r="DP1514" s="278"/>
      <c r="DQ1514" s="282"/>
      <c r="DR1514" s="281"/>
      <c r="DS1514" s="280"/>
      <c r="DT1514" s="279"/>
      <c r="DU1514" s="278"/>
      <c r="DV1514" s="194" t="s">
        <v>3950</v>
      </c>
    </row>
    <row r="1515" spans="1:126" ht="18.75">
      <c r="A1515" s="298" t="s">
        <v>3426</v>
      </c>
      <c r="B1515" s="226" t="s">
        <v>6873</v>
      </c>
      <c r="C1515" s="226" t="s">
        <v>6872</v>
      </c>
      <c r="D1515" s="264" t="s">
        <v>6871</v>
      </c>
      <c r="E1515" s="224" t="str">
        <f>MID(D1515,8,10)</f>
        <v>424468</v>
      </c>
      <c r="F1515" s="207" t="s">
        <v>229</v>
      </c>
      <c r="G1515" s="220" t="s">
        <v>6867</v>
      </c>
      <c r="H1515" s="223" t="s">
        <v>6866</v>
      </c>
      <c r="I1515" s="306" t="s">
        <v>131</v>
      </c>
      <c r="J1515" s="225">
        <v>1</v>
      </c>
      <c r="K1515" s="302">
        <v>38000</v>
      </c>
      <c r="L1515" s="232">
        <f t="shared" si="123"/>
        <v>41800</v>
      </c>
      <c r="M1515" s="288" t="s">
        <v>1671</v>
      </c>
      <c r="N1515" s="290"/>
      <c r="O1515" s="290"/>
      <c r="P1515" s="245"/>
      <c r="Q1515" s="227"/>
      <c r="R1515" s="416">
        <v>5800</v>
      </c>
      <c r="S1515" s="242">
        <v>5800</v>
      </c>
      <c r="T1515" s="219" t="s">
        <v>6835</v>
      </c>
      <c r="U1515" s="248">
        <f>VLOOKUP(T1515,'[1]段ボール 送料'!$H$16:$X$1013,16,FALSE)</f>
        <v>2370</v>
      </c>
      <c r="V1515" s="248">
        <f>VLOOKUP(T1515,'[1]段ボール 送料'!$H$16:$X$1013,13,FALSE)</f>
        <v>360</v>
      </c>
      <c r="W1515" s="248">
        <f>VLOOKUP(T1515,'[1]段ボール 送料'!$H$16:$X$1013,14,FALSE)</f>
        <v>360</v>
      </c>
      <c r="X1515" s="248">
        <f>VLOOKUP(T1515,'[1]段ボール 送料'!$H$16:$X$1013,15,FALSE)</f>
        <v>1650</v>
      </c>
      <c r="Y1515" s="219"/>
      <c r="Z1515" s="248"/>
      <c r="AA1515" s="248"/>
      <c r="AB1515" s="248"/>
      <c r="AC1515" s="248"/>
      <c r="AD1515" s="372"/>
      <c r="AE1515" s="372"/>
      <c r="AF1515" s="372"/>
      <c r="AG1515" s="372"/>
      <c r="AH1515" s="372"/>
      <c r="AI1515" s="228" t="s">
        <v>2714</v>
      </c>
      <c r="AJ1515" s="286" t="s">
        <v>2543</v>
      </c>
      <c r="AK1515" s="228" t="s">
        <v>2742</v>
      </c>
      <c r="AL1515" s="372"/>
      <c r="AM1515" s="372"/>
      <c r="AN1515" s="372"/>
      <c r="AO1515" s="372"/>
      <c r="AP1515" s="229"/>
      <c r="AQ1515" s="444">
        <v>1</v>
      </c>
      <c r="AR1515" s="207"/>
      <c r="AS1515" s="207"/>
      <c r="AT1515" s="207"/>
      <c r="AU1515" s="359">
        <f>S1515</f>
        <v>5800</v>
      </c>
      <c r="AV1515" s="248">
        <f>VLOOKUP(T1515,'[1]段ボール 送料'!$H$16:$X$1013,11,FALSE)</f>
        <v>2450</v>
      </c>
      <c r="AW1515" s="248"/>
      <c r="AX1515" s="207"/>
      <c r="AY1515" s="247">
        <f>SUBTOTAL(9,AV1515:AX1515)</f>
        <v>2450</v>
      </c>
      <c r="AZ1515" s="247">
        <f t="shared" si="124"/>
        <v>2450</v>
      </c>
      <c r="BA1515" s="247">
        <f t="shared" si="124"/>
        <v>0</v>
      </c>
      <c r="BB1515" s="247">
        <f t="shared" si="124"/>
        <v>0</v>
      </c>
      <c r="BC1515" s="359">
        <f t="shared" si="124"/>
        <v>8250</v>
      </c>
      <c r="BD1515" s="207"/>
      <c r="BE1515" s="207"/>
      <c r="BF1515" s="207"/>
      <c r="BG1515" s="228"/>
      <c r="BH1515" s="228" t="s">
        <v>1703</v>
      </c>
      <c r="BI1515" s="228"/>
      <c r="BJ1515" s="246"/>
      <c r="BK1515" s="255"/>
      <c r="BL1515" s="228" t="s">
        <v>1703</v>
      </c>
      <c r="BM1515" s="228" t="s">
        <v>1703</v>
      </c>
      <c r="BN1515" s="298"/>
      <c r="BO1515" s="297"/>
      <c r="BQ1515" s="205" t="s">
        <v>1701</v>
      </c>
      <c r="BY1515" s="254"/>
      <c r="DN1515" s="284"/>
      <c r="DO1515" s="283"/>
      <c r="DP1515" s="278"/>
      <c r="DQ1515" s="282"/>
      <c r="DR1515" s="281"/>
      <c r="DS1515" s="280"/>
      <c r="DT1515" s="279"/>
      <c r="DU1515" s="278"/>
      <c r="DV1515" s="194" t="s">
        <v>3950</v>
      </c>
    </row>
    <row r="1516" spans="1:126" ht="18.75">
      <c r="A1516" s="298" t="s">
        <v>3426</v>
      </c>
      <c r="B1516" s="226" t="s">
        <v>6870</v>
      </c>
      <c r="C1516" s="226" t="s">
        <v>6869</v>
      </c>
      <c r="D1516" s="264" t="s">
        <v>6868</v>
      </c>
      <c r="E1516" s="224" t="str">
        <f>MID(D1516,8,10)</f>
        <v>424475</v>
      </c>
      <c r="F1516" s="207" t="s">
        <v>229</v>
      </c>
      <c r="G1516" s="220" t="s">
        <v>6867</v>
      </c>
      <c r="H1516" s="223" t="s">
        <v>6866</v>
      </c>
      <c r="I1516" s="306" t="s">
        <v>134</v>
      </c>
      <c r="J1516" s="225">
        <v>1</v>
      </c>
      <c r="K1516" s="302">
        <v>38000</v>
      </c>
      <c r="L1516" s="232">
        <f t="shared" si="123"/>
        <v>41800</v>
      </c>
      <c r="M1516" s="288" t="s">
        <v>1671</v>
      </c>
      <c r="N1516" s="290"/>
      <c r="O1516" s="290"/>
      <c r="P1516" s="245"/>
      <c r="Q1516" s="227"/>
      <c r="R1516" s="289">
        <v>5000</v>
      </c>
      <c r="S1516" s="242">
        <v>5000</v>
      </c>
      <c r="T1516" s="219" t="s">
        <v>6835</v>
      </c>
      <c r="U1516" s="248">
        <f>VLOOKUP(T1516,'[1]段ボール 送料'!$H$16:$X$1013,16,FALSE)</f>
        <v>2370</v>
      </c>
      <c r="V1516" s="248">
        <f>VLOOKUP(T1516,'[1]段ボール 送料'!$H$16:$X$1013,13,FALSE)</f>
        <v>360</v>
      </c>
      <c r="W1516" s="248">
        <f>VLOOKUP(T1516,'[1]段ボール 送料'!$H$16:$X$1013,14,FALSE)</f>
        <v>360</v>
      </c>
      <c r="X1516" s="248">
        <f>VLOOKUP(T1516,'[1]段ボール 送料'!$H$16:$X$1013,15,FALSE)</f>
        <v>1650</v>
      </c>
      <c r="Y1516" s="219"/>
      <c r="Z1516" s="248"/>
      <c r="AA1516" s="248"/>
      <c r="AB1516" s="248"/>
      <c r="AC1516" s="248"/>
      <c r="AD1516" s="372"/>
      <c r="AE1516" s="372"/>
      <c r="AF1516" s="372"/>
      <c r="AG1516" s="372"/>
      <c r="AH1516" s="372"/>
      <c r="AI1516" s="228" t="s">
        <v>2714</v>
      </c>
      <c r="AJ1516" s="286" t="s">
        <v>2543</v>
      </c>
      <c r="AK1516" s="228" t="s">
        <v>2742</v>
      </c>
      <c r="AL1516" s="372"/>
      <c r="AM1516" s="372"/>
      <c r="AN1516" s="372"/>
      <c r="AO1516" s="372"/>
      <c r="AP1516" s="229"/>
      <c r="AQ1516" s="444">
        <v>1</v>
      </c>
      <c r="AR1516" s="207"/>
      <c r="AS1516" s="207"/>
      <c r="AT1516" s="207"/>
      <c r="AU1516" s="359">
        <f>S1516</f>
        <v>5000</v>
      </c>
      <c r="AV1516" s="248">
        <f>VLOOKUP(T1516,'[1]段ボール 送料'!$H$16:$X$1013,11,FALSE)</f>
        <v>2450</v>
      </c>
      <c r="AW1516" s="248"/>
      <c r="AX1516" s="207"/>
      <c r="AY1516" s="247">
        <f>SUBTOTAL(9,AV1516:AX1516)</f>
        <v>2450</v>
      </c>
      <c r="AZ1516" s="247">
        <f t="shared" si="124"/>
        <v>2450</v>
      </c>
      <c r="BA1516" s="247">
        <f t="shared" si="124"/>
        <v>0</v>
      </c>
      <c r="BB1516" s="247">
        <f t="shared" si="124"/>
        <v>0</v>
      </c>
      <c r="BC1516" s="359">
        <f t="shared" si="124"/>
        <v>7450</v>
      </c>
      <c r="BD1516" s="207"/>
      <c r="BE1516" s="207"/>
      <c r="BF1516" s="207"/>
      <c r="BG1516" s="228"/>
      <c r="BH1516" s="228" t="s">
        <v>1703</v>
      </c>
      <c r="BI1516" s="228"/>
      <c r="BJ1516" s="246"/>
      <c r="BK1516" s="255"/>
      <c r="BL1516" s="228" t="s">
        <v>1703</v>
      </c>
      <c r="BM1516" s="228" t="s">
        <v>1703</v>
      </c>
      <c r="BN1516" s="298"/>
      <c r="BO1516" s="297"/>
      <c r="BQ1516" s="205" t="s">
        <v>1701</v>
      </c>
      <c r="BY1516" s="254"/>
      <c r="DN1516" s="284"/>
      <c r="DO1516" s="283"/>
      <c r="DP1516" s="278"/>
      <c r="DQ1516" s="282"/>
      <c r="DR1516" s="281"/>
      <c r="DS1516" s="280"/>
      <c r="DT1516" s="279"/>
      <c r="DU1516" s="278"/>
      <c r="DV1516" s="194" t="s">
        <v>3950</v>
      </c>
    </row>
    <row r="1517" spans="1:126" ht="31.5">
      <c r="A1517" s="322"/>
      <c r="B1517" s="226" t="s">
        <v>6865</v>
      </c>
      <c r="C1517" s="226" t="s">
        <v>6864</v>
      </c>
      <c r="D1517" s="225" t="s">
        <v>6863</v>
      </c>
      <c r="E1517" s="224" t="str">
        <f t="shared" ref="E1517:E1524" si="125">MID(D1517,9,10)</f>
        <v>424499</v>
      </c>
      <c r="F1517" s="322" t="s">
        <v>1154</v>
      </c>
      <c r="G1517" s="220" t="s">
        <v>6859</v>
      </c>
      <c r="I1517" s="601" t="s">
        <v>228</v>
      </c>
      <c r="J1517" s="225">
        <v>1</v>
      </c>
      <c r="K1517" s="329">
        <v>29000</v>
      </c>
      <c r="L1517" s="232">
        <f t="shared" si="123"/>
        <v>31900.000000000004</v>
      </c>
      <c r="M1517" s="351" t="s">
        <v>1434</v>
      </c>
      <c r="N1517" s="229"/>
      <c r="O1517" s="229"/>
      <c r="P1517" s="245"/>
      <c r="Q1517" s="312"/>
      <c r="R1517" s="382"/>
      <c r="S1517" s="242"/>
      <c r="T1517" s="245" t="s">
        <v>6855</v>
      </c>
      <c r="U1517" s="303"/>
      <c r="V1517" s="303"/>
      <c r="W1517" s="303"/>
      <c r="X1517" s="303"/>
      <c r="Y1517" s="245"/>
      <c r="Z1517" s="303"/>
      <c r="AA1517" s="303"/>
      <c r="AB1517" s="303"/>
      <c r="AC1517" s="303"/>
      <c r="AD1517" s="325"/>
      <c r="AE1517" s="325"/>
      <c r="AF1517" s="325"/>
      <c r="AG1517" s="325"/>
      <c r="AH1517" s="325"/>
      <c r="AJ1517" s="286"/>
      <c r="AK1517" s="213"/>
      <c r="AL1517" s="325"/>
      <c r="AM1517" s="325"/>
      <c r="AN1517" s="325"/>
      <c r="AO1517" s="325"/>
      <c r="AP1517" s="229"/>
      <c r="AQ1517" s="589"/>
      <c r="AR1517" s="207"/>
      <c r="AS1517" s="207"/>
      <c r="AT1517" s="207"/>
      <c r="AU1517" s="207"/>
      <c r="AV1517" s="207"/>
      <c r="AW1517" s="207"/>
      <c r="AX1517" s="207"/>
      <c r="AY1517" s="207"/>
      <c r="AZ1517" s="207"/>
      <c r="BA1517" s="207"/>
      <c r="BB1517" s="207"/>
      <c r="BC1517" s="207"/>
      <c r="BD1517" s="207"/>
      <c r="BE1517" s="207"/>
      <c r="BF1517" s="207"/>
      <c r="BG1517" s="300"/>
      <c r="BH1517" s="300"/>
      <c r="BI1517" s="299"/>
      <c r="BJ1517" s="246"/>
      <c r="BK1517" s="255"/>
      <c r="BL1517" s="213"/>
      <c r="BM1517" s="213"/>
      <c r="BN1517" s="322"/>
      <c r="BO1517" s="321"/>
      <c r="BY1517" s="254"/>
      <c r="DN1517" s="284"/>
      <c r="DO1517" s="283"/>
      <c r="DP1517" s="278"/>
      <c r="DQ1517" s="282"/>
      <c r="DR1517" s="281"/>
      <c r="DS1517" s="280"/>
      <c r="DT1517" s="279"/>
      <c r="DU1517" s="278"/>
      <c r="DV1517" s="194"/>
    </row>
    <row r="1518" spans="1:126" ht="31.5">
      <c r="A1518" s="322"/>
      <c r="B1518" s="226" t="s">
        <v>6862</v>
      </c>
      <c r="C1518" s="226" t="s">
        <v>6861</v>
      </c>
      <c r="D1518" s="225" t="s">
        <v>6860</v>
      </c>
      <c r="E1518" s="224" t="str">
        <f t="shared" si="125"/>
        <v>424505</v>
      </c>
      <c r="F1518" s="322" t="s">
        <v>1154</v>
      </c>
      <c r="G1518" s="220" t="s">
        <v>6859</v>
      </c>
      <c r="I1518" s="601" t="s">
        <v>228</v>
      </c>
      <c r="J1518" s="225">
        <v>1</v>
      </c>
      <c r="K1518" s="329">
        <v>29000</v>
      </c>
      <c r="L1518" s="232">
        <f t="shared" si="123"/>
        <v>31900.000000000004</v>
      </c>
      <c r="M1518" s="351" t="s">
        <v>1434</v>
      </c>
      <c r="N1518" s="229"/>
      <c r="O1518" s="229"/>
      <c r="P1518" s="245"/>
      <c r="Q1518" s="312"/>
      <c r="R1518" s="382"/>
      <c r="S1518" s="242"/>
      <c r="T1518" s="245" t="s">
        <v>6855</v>
      </c>
      <c r="U1518" s="303"/>
      <c r="V1518" s="303"/>
      <c r="W1518" s="303"/>
      <c r="X1518" s="303"/>
      <c r="Y1518" s="245"/>
      <c r="Z1518" s="303"/>
      <c r="AA1518" s="303"/>
      <c r="AB1518" s="303"/>
      <c r="AC1518" s="303"/>
      <c r="AD1518" s="325"/>
      <c r="AE1518" s="325"/>
      <c r="AF1518" s="325"/>
      <c r="AG1518" s="325"/>
      <c r="AH1518" s="325"/>
      <c r="AJ1518" s="286"/>
      <c r="AK1518" s="213"/>
      <c r="AL1518" s="325"/>
      <c r="AM1518" s="325"/>
      <c r="AN1518" s="325"/>
      <c r="AO1518" s="325"/>
      <c r="AP1518" s="229"/>
      <c r="AQ1518" s="589"/>
      <c r="AR1518" s="207"/>
      <c r="AS1518" s="207"/>
      <c r="AT1518" s="207"/>
      <c r="AU1518" s="207"/>
      <c r="AV1518" s="207"/>
      <c r="AW1518" s="207"/>
      <c r="AX1518" s="207"/>
      <c r="AY1518" s="207"/>
      <c r="AZ1518" s="207"/>
      <c r="BA1518" s="207"/>
      <c r="BB1518" s="207"/>
      <c r="BC1518" s="207"/>
      <c r="BD1518" s="207"/>
      <c r="BE1518" s="207"/>
      <c r="BF1518" s="207"/>
      <c r="BG1518" s="300"/>
      <c r="BH1518" s="300"/>
      <c r="BI1518" s="299"/>
      <c r="BJ1518" s="246"/>
      <c r="BK1518" s="255"/>
      <c r="BL1518" s="213"/>
      <c r="BM1518" s="213"/>
      <c r="BN1518" s="322"/>
      <c r="BO1518" s="321"/>
      <c r="BY1518" s="254"/>
      <c r="DN1518" s="284"/>
      <c r="DO1518" s="283"/>
      <c r="DP1518" s="278"/>
      <c r="DQ1518" s="282"/>
      <c r="DR1518" s="281"/>
      <c r="DS1518" s="280"/>
      <c r="DT1518" s="279"/>
      <c r="DU1518" s="278"/>
      <c r="DV1518" s="194"/>
    </row>
    <row r="1519" spans="1:126" ht="18.75">
      <c r="A1519" s="322"/>
      <c r="B1519" s="226" t="s">
        <v>6858</v>
      </c>
      <c r="C1519" s="226" t="s">
        <v>6857</v>
      </c>
      <c r="D1519" s="225" t="s">
        <v>6856</v>
      </c>
      <c r="E1519" s="224" t="str">
        <f t="shared" si="125"/>
        <v>424536</v>
      </c>
      <c r="F1519" s="322" t="s">
        <v>1154</v>
      </c>
      <c r="G1519" s="220" t="s">
        <v>6848</v>
      </c>
      <c r="I1519" s="617" t="s">
        <v>228</v>
      </c>
      <c r="J1519" s="225">
        <v>1</v>
      </c>
      <c r="K1519" s="329">
        <v>40000</v>
      </c>
      <c r="L1519" s="232">
        <f t="shared" si="123"/>
        <v>44000</v>
      </c>
      <c r="M1519" s="351" t="s">
        <v>1434</v>
      </c>
      <c r="N1519" s="229"/>
      <c r="O1519" s="229"/>
      <c r="P1519" s="245"/>
      <c r="Q1519" s="312"/>
      <c r="R1519" s="382"/>
      <c r="S1519" s="242"/>
      <c r="T1519" s="245" t="s">
        <v>6855</v>
      </c>
      <c r="U1519" s="303"/>
      <c r="V1519" s="303"/>
      <c r="W1519" s="303"/>
      <c r="X1519" s="303"/>
      <c r="Y1519" s="245"/>
      <c r="Z1519" s="303"/>
      <c r="AA1519" s="303"/>
      <c r="AB1519" s="303"/>
      <c r="AC1519" s="303"/>
      <c r="AD1519" s="325"/>
      <c r="AE1519" s="325"/>
      <c r="AF1519" s="325"/>
      <c r="AG1519" s="325"/>
      <c r="AH1519" s="325"/>
      <c r="AJ1519" s="286"/>
      <c r="AK1519" s="213"/>
      <c r="AL1519" s="325"/>
      <c r="AM1519" s="325"/>
      <c r="AN1519" s="325"/>
      <c r="AO1519" s="325"/>
      <c r="AP1519" s="229"/>
      <c r="AQ1519" s="589"/>
      <c r="AR1519" s="207"/>
      <c r="AS1519" s="207"/>
      <c r="AT1519" s="207"/>
      <c r="AU1519" s="207"/>
      <c r="AV1519" s="207"/>
      <c r="AW1519" s="207"/>
      <c r="AX1519" s="207"/>
      <c r="AY1519" s="207"/>
      <c r="AZ1519" s="207"/>
      <c r="BA1519" s="207"/>
      <c r="BB1519" s="207"/>
      <c r="BC1519" s="207"/>
      <c r="BD1519" s="207"/>
      <c r="BE1519" s="207"/>
      <c r="BF1519" s="207"/>
      <c r="BG1519" s="300"/>
      <c r="BH1519" s="300"/>
      <c r="BI1519" s="299"/>
      <c r="BJ1519" s="246"/>
      <c r="BK1519" s="255"/>
      <c r="BL1519" s="213"/>
      <c r="BM1519" s="213"/>
      <c r="BN1519" s="322"/>
      <c r="BO1519" s="321"/>
      <c r="BY1519" s="254"/>
      <c r="DN1519" s="284"/>
      <c r="DO1519" s="283"/>
      <c r="DP1519" s="278"/>
      <c r="DQ1519" s="282"/>
      <c r="DR1519" s="281"/>
      <c r="DS1519" s="280"/>
      <c r="DT1519" s="279"/>
      <c r="DU1519" s="278"/>
      <c r="DV1519" s="194"/>
    </row>
    <row r="1520" spans="1:126" ht="18.75">
      <c r="A1520" s="322"/>
      <c r="B1520" s="226" t="s">
        <v>6854</v>
      </c>
      <c r="C1520" s="226" t="s">
        <v>6853</v>
      </c>
      <c r="D1520" s="225" t="s">
        <v>6852</v>
      </c>
      <c r="E1520" s="224" t="str">
        <f t="shared" si="125"/>
        <v>424512</v>
      </c>
      <c r="F1520" s="322" t="s">
        <v>1154</v>
      </c>
      <c r="G1520" s="220" t="s">
        <v>6848</v>
      </c>
      <c r="I1520" s="617" t="s">
        <v>228</v>
      </c>
      <c r="J1520" s="225">
        <v>1</v>
      </c>
      <c r="K1520" s="329">
        <v>38000</v>
      </c>
      <c r="L1520" s="232">
        <f t="shared" si="123"/>
        <v>41800</v>
      </c>
      <c r="M1520" s="351" t="s">
        <v>1434</v>
      </c>
      <c r="N1520" s="229"/>
      <c r="O1520" s="229"/>
      <c r="P1520" s="245"/>
      <c r="Q1520" s="312"/>
      <c r="R1520" s="382"/>
      <c r="S1520" s="242"/>
      <c r="T1520" s="219"/>
      <c r="U1520" s="303"/>
      <c r="V1520" s="303"/>
      <c r="W1520" s="303"/>
      <c r="X1520" s="303"/>
      <c r="Y1520" s="219"/>
      <c r="Z1520" s="303"/>
      <c r="AA1520" s="303"/>
      <c r="AB1520" s="303"/>
      <c r="AC1520" s="303"/>
      <c r="AD1520" s="325"/>
      <c r="AE1520" s="325"/>
      <c r="AF1520" s="325"/>
      <c r="AG1520" s="325"/>
      <c r="AH1520" s="325"/>
      <c r="AJ1520" s="286"/>
      <c r="AK1520" s="213"/>
      <c r="AL1520" s="325"/>
      <c r="AM1520" s="325"/>
      <c r="AN1520" s="325"/>
      <c r="AO1520" s="325"/>
      <c r="AP1520" s="229"/>
      <c r="AQ1520" s="589"/>
      <c r="AR1520" s="207"/>
      <c r="AS1520" s="207"/>
      <c r="AT1520" s="207"/>
      <c r="AU1520" s="207"/>
      <c r="AV1520" s="207"/>
      <c r="AW1520" s="207"/>
      <c r="AX1520" s="207"/>
      <c r="AY1520" s="207"/>
      <c r="AZ1520" s="207"/>
      <c r="BA1520" s="207"/>
      <c r="BB1520" s="207"/>
      <c r="BC1520" s="207"/>
      <c r="BD1520" s="207"/>
      <c r="BE1520" s="207"/>
      <c r="BF1520" s="207"/>
      <c r="BG1520" s="300"/>
      <c r="BH1520" s="300"/>
      <c r="BI1520" s="299"/>
      <c r="BJ1520" s="246"/>
      <c r="BK1520" s="255"/>
      <c r="BL1520" s="213"/>
      <c r="BM1520" s="213"/>
      <c r="BN1520" s="322"/>
      <c r="BO1520" s="321"/>
      <c r="BY1520" s="254"/>
      <c r="DN1520" s="284"/>
      <c r="DO1520" s="283"/>
      <c r="DP1520" s="278"/>
      <c r="DQ1520" s="282"/>
      <c r="DR1520" s="281"/>
      <c r="DS1520" s="280"/>
      <c r="DT1520" s="279"/>
      <c r="DU1520" s="278"/>
      <c r="DV1520" s="194"/>
    </row>
    <row r="1521" spans="1:126" ht="18.75">
      <c r="A1521" s="322"/>
      <c r="B1521" s="226" t="s">
        <v>6851</v>
      </c>
      <c r="C1521" s="226" t="s">
        <v>6850</v>
      </c>
      <c r="D1521" s="225" t="s">
        <v>6849</v>
      </c>
      <c r="E1521" s="224" t="str">
        <f t="shared" si="125"/>
        <v>424529</v>
      </c>
      <c r="F1521" s="322" t="s">
        <v>1154</v>
      </c>
      <c r="G1521" s="220" t="s">
        <v>6848</v>
      </c>
      <c r="I1521" s="617" t="s">
        <v>228</v>
      </c>
      <c r="J1521" s="225">
        <v>1</v>
      </c>
      <c r="K1521" s="329">
        <v>37000</v>
      </c>
      <c r="L1521" s="232">
        <f t="shared" si="123"/>
        <v>40700</v>
      </c>
      <c r="M1521" s="351" t="s">
        <v>1434</v>
      </c>
      <c r="N1521" s="229"/>
      <c r="O1521" s="229"/>
      <c r="P1521" s="245"/>
      <c r="Q1521" s="312"/>
      <c r="R1521" s="382"/>
      <c r="S1521" s="242"/>
      <c r="T1521" s="219"/>
      <c r="U1521" s="303"/>
      <c r="V1521" s="303"/>
      <c r="W1521" s="303"/>
      <c r="X1521" s="303"/>
      <c r="Y1521" s="219"/>
      <c r="Z1521" s="303"/>
      <c r="AA1521" s="303"/>
      <c r="AB1521" s="303"/>
      <c r="AC1521" s="303"/>
      <c r="AD1521" s="325"/>
      <c r="AE1521" s="325"/>
      <c r="AF1521" s="325"/>
      <c r="AG1521" s="325"/>
      <c r="AH1521" s="325"/>
      <c r="AJ1521" s="286"/>
      <c r="AK1521" s="213"/>
      <c r="AL1521" s="325"/>
      <c r="AM1521" s="325"/>
      <c r="AN1521" s="325"/>
      <c r="AO1521" s="325"/>
      <c r="AP1521" s="229"/>
      <c r="AQ1521" s="589"/>
      <c r="AR1521" s="207"/>
      <c r="AS1521" s="207"/>
      <c r="AT1521" s="207"/>
      <c r="AU1521" s="207"/>
      <c r="AV1521" s="207"/>
      <c r="AW1521" s="207"/>
      <c r="AX1521" s="207"/>
      <c r="AY1521" s="207"/>
      <c r="AZ1521" s="207"/>
      <c r="BA1521" s="207"/>
      <c r="BB1521" s="207"/>
      <c r="BC1521" s="207"/>
      <c r="BD1521" s="207"/>
      <c r="BE1521" s="207"/>
      <c r="BF1521" s="207"/>
      <c r="BG1521" s="300"/>
      <c r="BH1521" s="300"/>
      <c r="BI1521" s="299"/>
      <c r="BJ1521" s="246"/>
      <c r="BK1521" s="255"/>
      <c r="BL1521" s="213"/>
      <c r="BM1521" s="213"/>
      <c r="BN1521" s="322"/>
      <c r="BO1521" s="321"/>
      <c r="BY1521" s="254"/>
      <c r="DN1521" s="284"/>
      <c r="DO1521" s="283"/>
      <c r="DP1521" s="278"/>
      <c r="DQ1521" s="282"/>
      <c r="DR1521" s="281"/>
      <c r="DS1521" s="280"/>
      <c r="DT1521" s="279"/>
      <c r="DU1521" s="278"/>
      <c r="DV1521" s="194"/>
    </row>
    <row r="1522" spans="1:126" ht="18.75">
      <c r="A1522" s="322"/>
      <c r="B1522" s="226" t="s">
        <v>6847</v>
      </c>
      <c r="C1522" s="226" t="s">
        <v>6846</v>
      </c>
      <c r="D1522" s="225" t="s">
        <v>6845</v>
      </c>
      <c r="E1522" s="224" t="str">
        <f t="shared" si="125"/>
        <v>424567</v>
      </c>
      <c r="F1522" s="322" t="s">
        <v>1154</v>
      </c>
      <c r="G1522" s="220" t="s">
        <v>6838</v>
      </c>
      <c r="I1522" s="617" t="s">
        <v>228</v>
      </c>
      <c r="J1522" s="225">
        <v>1</v>
      </c>
      <c r="K1522" s="329">
        <v>40000</v>
      </c>
      <c r="L1522" s="232">
        <f t="shared" si="123"/>
        <v>44000</v>
      </c>
      <c r="M1522" s="351" t="s">
        <v>1434</v>
      </c>
      <c r="N1522" s="229"/>
      <c r="O1522" s="229"/>
      <c r="P1522" s="245"/>
      <c r="Q1522" s="312"/>
      <c r="R1522" s="382"/>
      <c r="S1522" s="242"/>
      <c r="T1522" s="219"/>
      <c r="U1522" s="303"/>
      <c r="V1522" s="303"/>
      <c r="W1522" s="303"/>
      <c r="X1522" s="303"/>
      <c r="Y1522" s="219"/>
      <c r="Z1522" s="303"/>
      <c r="AA1522" s="303"/>
      <c r="AB1522" s="303"/>
      <c r="AC1522" s="303"/>
      <c r="AD1522" s="325"/>
      <c r="AE1522" s="325"/>
      <c r="AF1522" s="325"/>
      <c r="AG1522" s="325"/>
      <c r="AH1522" s="325"/>
      <c r="AJ1522" s="286"/>
      <c r="AK1522" s="213"/>
      <c r="AL1522" s="325"/>
      <c r="AM1522" s="325"/>
      <c r="AN1522" s="325"/>
      <c r="AO1522" s="325"/>
      <c r="AP1522" s="229"/>
      <c r="AQ1522" s="589"/>
      <c r="AR1522" s="207"/>
      <c r="AS1522" s="207"/>
      <c r="AT1522" s="207"/>
      <c r="AU1522" s="207"/>
      <c r="AV1522" s="207"/>
      <c r="AW1522" s="207"/>
      <c r="AX1522" s="207"/>
      <c r="AY1522" s="207"/>
      <c r="AZ1522" s="207"/>
      <c r="BA1522" s="207"/>
      <c r="BB1522" s="207"/>
      <c r="BC1522" s="207"/>
      <c r="BD1522" s="207"/>
      <c r="BE1522" s="207"/>
      <c r="BF1522" s="207"/>
      <c r="BG1522" s="300"/>
      <c r="BH1522" s="300"/>
      <c r="BI1522" s="299"/>
      <c r="BJ1522" s="246"/>
      <c r="BK1522" s="255"/>
      <c r="BL1522" s="213"/>
      <c r="BM1522" s="213"/>
      <c r="BN1522" s="322"/>
      <c r="BO1522" s="321"/>
      <c r="BY1522" s="254"/>
      <c r="DN1522" s="284"/>
      <c r="DO1522" s="283"/>
      <c r="DP1522" s="278"/>
      <c r="DQ1522" s="282"/>
      <c r="DR1522" s="281"/>
      <c r="DS1522" s="280"/>
      <c r="DT1522" s="279"/>
      <c r="DU1522" s="278"/>
      <c r="DV1522" s="194"/>
    </row>
    <row r="1523" spans="1:126" ht="18.75">
      <c r="A1523" s="322"/>
      <c r="B1523" s="226" t="s">
        <v>6844</v>
      </c>
      <c r="C1523" s="226" t="s">
        <v>6843</v>
      </c>
      <c r="D1523" s="225" t="s">
        <v>6842</v>
      </c>
      <c r="E1523" s="224" t="str">
        <f t="shared" si="125"/>
        <v>424543</v>
      </c>
      <c r="F1523" s="322" t="s">
        <v>1154</v>
      </c>
      <c r="G1523" s="220" t="s">
        <v>6838</v>
      </c>
      <c r="I1523" s="617" t="s">
        <v>228</v>
      </c>
      <c r="J1523" s="225">
        <v>1</v>
      </c>
      <c r="K1523" s="329">
        <v>38000</v>
      </c>
      <c r="L1523" s="232">
        <f t="shared" si="123"/>
        <v>41800</v>
      </c>
      <c r="M1523" s="351" t="s">
        <v>1434</v>
      </c>
      <c r="N1523" s="229"/>
      <c r="O1523" s="229"/>
      <c r="P1523" s="245"/>
      <c r="Q1523" s="312"/>
      <c r="R1523" s="382"/>
      <c r="S1523" s="242"/>
      <c r="T1523" s="219"/>
      <c r="U1523" s="303"/>
      <c r="V1523" s="303"/>
      <c r="W1523" s="303"/>
      <c r="X1523" s="303"/>
      <c r="Y1523" s="219"/>
      <c r="Z1523" s="303"/>
      <c r="AA1523" s="303"/>
      <c r="AB1523" s="303"/>
      <c r="AC1523" s="303"/>
      <c r="AD1523" s="325"/>
      <c r="AE1523" s="325"/>
      <c r="AF1523" s="325"/>
      <c r="AG1523" s="325"/>
      <c r="AH1523" s="325"/>
      <c r="AJ1523" s="286"/>
      <c r="AK1523" s="213"/>
      <c r="AL1523" s="325"/>
      <c r="AM1523" s="325"/>
      <c r="AN1523" s="325"/>
      <c r="AO1523" s="325"/>
      <c r="AP1523" s="229"/>
      <c r="AQ1523" s="589"/>
      <c r="AR1523" s="207"/>
      <c r="AS1523" s="207"/>
      <c r="AT1523" s="207"/>
      <c r="AU1523" s="207"/>
      <c r="AV1523" s="207"/>
      <c r="AW1523" s="207"/>
      <c r="AX1523" s="207"/>
      <c r="AY1523" s="207"/>
      <c r="AZ1523" s="207"/>
      <c r="BA1523" s="207"/>
      <c r="BB1523" s="207"/>
      <c r="BC1523" s="207"/>
      <c r="BD1523" s="207"/>
      <c r="BE1523" s="207"/>
      <c r="BF1523" s="207"/>
      <c r="BG1523" s="300"/>
      <c r="BH1523" s="300"/>
      <c r="BI1523" s="299"/>
      <c r="BJ1523" s="246"/>
      <c r="BK1523" s="255"/>
      <c r="BL1523" s="213"/>
      <c r="BM1523" s="213"/>
      <c r="BN1523" s="322"/>
      <c r="BO1523" s="321"/>
      <c r="BY1523" s="254"/>
      <c r="DN1523" s="284"/>
      <c r="DO1523" s="283"/>
      <c r="DP1523" s="278"/>
      <c r="DQ1523" s="282"/>
      <c r="DR1523" s="281"/>
      <c r="DS1523" s="280"/>
      <c r="DT1523" s="279"/>
      <c r="DU1523" s="278"/>
      <c r="DV1523" s="194"/>
    </row>
    <row r="1524" spans="1:126" ht="18.75">
      <c r="A1524" s="322"/>
      <c r="B1524" s="226" t="s">
        <v>6841</v>
      </c>
      <c r="C1524" s="226" t="s">
        <v>6840</v>
      </c>
      <c r="D1524" s="225" t="s">
        <v>6839</v>
      </c>
      <c r="E1524" s="224" t="str">
        <f t="shared" si="125"/>
        <v>424550</v>
      </c>
      <c r="F1524" s="322" t="s">
        <v>1154</v>
      </c>
      <c r="G1524" s="220" t="s">
        <v>6838</v>
      </c>
      <c r="I1524" s="617" t="s">
        <v>228</v>
      </c>
      <c r="J1524" s="225">
        <v>1</v>
      </c>
      <c r="K1524" s="329">
        <v>37000</v>
      </c>
      <c r="L1524" s="232">
        <f t="shared" si="123"/>
        <v>40700</v>
      </c>
      <c r="M1524" s="351" t="s">
        <v>1434</v>
      </c>
      <c r="N1524" s="229"/>
      <c r="O1524" s="229"/>
      <c r="P1524" s="245"/>
      <c r="Q1524" s="312"/>
      <c r="R1524" s="382"/>
      <c r="S1524" s="242"/>
      <c r="T1524" s="219"/>
      <c r="U1524" s="303"/>
      <c r="V1524" s="303"/>
      <c r="W1524" s="303"/>
      <c r="X1524" s="303"/>
      <c r="Y1524" s="219"/>
      <c r="Z1524" s="303"/>
      <c r="AA1524" s="303"/>
      <c r="AB1524" s="303"/>
      <c r="AC1524" s="303"/>
      <c r="AD1524" s="325"/>
      <c r="AE1524" s="325"/>
      <c r="AF1524" s="325"/>
      <c r="AG1524" s="325"/>
      <c r="AH1524" s="325"/>
      <c r="AJ1524" s="286"/>
      <c r="AK1524" s="213"/>
      <c r="AL1524" s="325"/>
      <c r="AM1524" s="325"/>
      <c r="AN1524" s="325"/>
      <c r="AO1524" s="325"/>
      <c r="AP1524" s="229"/>
      <c r="AQ1524" s="589"/>
      <c r="AR1524" s="207"/>
      <c r="AS1524" s="207"/>
      <c r="AT1524" s="207"/>
      <c r="AU1524" s="207"/>
      <c r="AV1524" s="207"/>
      <c r="AW1524" s="207"/>
      <c r="AX1524" s="207"/>
      <c r="AY1524" s="207"/>
      <c r="AZ1524" s="207"/>
      <c r="BA1524" s="207"/>
      <c r="BB1524" s="207"/>
      <c r="BC1524" s="207"/>
      <c r="BD1524" s="207"/>
      <c r="BE1524" s="207"/>
      <c r="BF1524" s="207"/>
      <c r="BG1524" s="300"/>
      <c r="BH1524" s="300"/>
      <c r="BI1524" s="299"/>
      <c r="BJ1524" s="246"/>
      <c r="BK1524" s="255"/>
      <c r="BL1524" s="213"/>
      <c r="BM1524" s="213"/>
      <c r="BN1524" s="322"/>
      <c r="BO1524" s="321"/>
      <c r="BY1524" s="254"/>
      <c r="DN1524" s="284"/>
      <c r="DO1524" s="283"/>
      <c r="DP1524" s="278"/>
      <c r="DQ1524" s="282"/>
      <c r="DR1524" s="281"/>
      <c r="DS1524" s="280"/>
      <c r="DT1524" s="279"/>
      <c r="DU1524" s="278"/>
      <c r="DV1524" s="194"/>
    </row>
    <row r="1525" spans="1:126" ht="18.75">
      <c r="A1525" s="298" t="s">
        <v>4688</v>
      </c>
      <c r="B1525" s="226" t="s">
        <v>997</v>
      </c>
      <c r="C1525" s="226" t="s">
        <v>6837</v>
      </c>
      <c r="D1525" s="472" t="s">
        <v>998</v>
      </c>
      <c r="E1525" s="224" t="str">
        <f>MID(D1525,8,10)</f>
        <v>435334</v>
      </c>
      <c r="F1525" s="207" t="s">
        <v>229</v>
      </c>
      <c r="G1525" s="220" t="s">
        <v>999</v>
      </c>
      <c r="H1525" s="223" t="s">
        <v>6836</v>
      </c>
      <c r="I1525" s="306" t="s">
        <v>233</v>
      </c>
      <c r="J1525" s="225">
        <v>1</v>
      </c>
      <c r="K1525" s="329">
        <v>45000</v>
      </c>
      <c r="L1525" s="232">
        <f t="shared" si="123"/>
        <v>49500.000000000007</v>
      </c>
      <c r="M1525" s="262" t="s">
        <v>947</v>
      </c>
      <c r="N1525" s="290"/>
      <c r="O1525" s="290" t="s">
        <v>4713</v>
      </c>
      <c r="P1525" s="245"/>
      <c r="Q1525" s="227"/>
      <c r="R1525" s="289"/>
      <c r="S1525" s="242"/>
      <c r="T1525" s="219" t="s">
        <v>6835</v>
      </c>
      <c r="U1525" s="248">
        <f>VLOOKUP(T1525,'[1]段ボール 送料'!$H$16:$X$1013,16,FALSE)</f>
        <v>2370</v>
      </c>
      <c r="V1525" s="248">
        <f>VLOOKUP(T1525,'[1]段ボール 送料'!$H$16:$X$1013,13,FALSE)</f>
        <v>360</v>
      </c>
      <c r="W1525" s="248">
        <f>VLOOKUP(T1525,'[1]段ボール 送料'!$H$16:$X$1013,14,FALSE)</f>
        <v>360</v>
      </c>
      <c r="X1525" s="248">
        <f>VLOOKUP(T1525,'[1]段ボール 送料'!$H$16:$X$1013,15,FALSE)</f>
        <v>1650</v>
      </c>
      <c r="Y1525" s="219"/>
      <c r="Z1525" s="248"/>
      <c r="AA1525" s="248"/>
      <c r="AB1525" s="248"/>
      <c r="AC1525" s="248"/>
      <c r="AD1525" s="407"/>
      <c r="AE1525" s="407"/>
      <c r="AF1525" s="407"/>
      <c r="AG1525" s="407"/>
      <c r="AH1525" s="407"/>
      <c r="AI1525" s="228" t="s">
        <v>2714</v>
      </c>
      <c r="AJ1525" s="286" t="s">
        <v>2543</v>
      </c>
      <c r="AK1525" s="228" t="s">
        <v>2742</v>
      </c>
      <c r="AL1525" s="403"/>
      <c r="AM1525" s="403"/>
      <c r="AN1525" s="407"/>
      <c r="AO1525" s="407"/>
      <c r="AP1525" s="229"/>
      <c r="AQ1525" s="444">
        <v>1</v>
      </c>
      <c r="AR1525" s="207"/>
      <c r="AS1525" s="207"/>
      <c r="AT1525" s="207"/>
      <c r="AU1525" s="359">
        <f>S1525</f>
        <v>0</v>
      </c>
      <c r="AV1525" s="248">
        <f>VLOOKUP(T1525,'[1]段ボール 送料'!$H$16:$X$1013,11,FALSE)</f>
        <v>2450</v>
      </c>
      <c r="AW1525" s="248"/>
      <c r="AX1525" s="207"/>
      <c r="AY1525" s="247">
        <f>SUBTOTAL(9,AV1525:AX1525)</f>
        <v>2450</v>
      </c>
      <c r="AZ1525" s="247">
        <f>AR1525+AV1525</f>
        <v>2450</v>
      </c>
      <c r="BA1525" s="247">
        <f>AS1525+AW1525</f>
        <v>0</v>
      </c>
      <c r="BB1525" s="247">
        <f>AT1525+AX1525</f>
        <v>0</v>
      </c>
      <c r="BC1525" s="359">
        <f>AU1525+AY1525</f>
        <v>2450</v>
      </c>
      <c r="BD1525" s="207"/>
      <c r="BE1525" s="207"/>
      <c r="BF1525" s="207"/>
      <c r="BG1525" s="228"/>
      <c r="BH1525" s="228" t="s">
        <v>1703</v>
      </c>
      <c r="BI1525" s="228"/>
      <c r="BJ1525" s="246"/>
      <c r="BK1525" s="255"/>
      <c r="BL1525" s="228" t="s">
        <v>1703</v>
      </c>
      <c r="BM1525" s="228" t="s">
        <v>3899</v>
      </c>
      <c r="BN1525" s="298"/>
      <c r="BO1525" s="297"/>
      <c r="BQ1525" s="205" t="s">
        <v>1701</v>
      </c>
      <c r="BY1525" s="254"/>
      <c r="DN1525" s="284"/>
      <c r="DO1525" s="283"/>
      <c r="DP1525" s="278"/>
      <c r="DQ1525" s="282" t="s">
        <v>947</v>
      </c>
      <c r="DR1525" s="281"/>
      <c r="DS1525" s="280"/>
      <c r="DT1525" s="279"/>
      <c r="DU1525" s="278"/>
      <c r="DV1525" s="194"/>
    </row>
    <row r="1526" spans="1:126" ht="19.5">
      <c r="A1526" s="322" t="s">
        <v>4807</v>
      </c>
      <c r="B1526" s="226" t="s">
        <v>6834</v>
      </c>
      <c r="C1526" s="226" t="s">
        <v>6833</v>
      </c>
      <c r="D1526" s="225" t="s">
        <v>6832</v>
      </c>
      <c r="E1526" s="224" t="str">
        <f t="shared" ref="E1526:E1532" si="126">MID(D1526,9,10)</f>
        <v>424451</v>
      </c>
      <c r="F1526" s="322" t="s">
        <v>1154</v>
      </c>
      <c r="G1526" s="220" t="s">
        <v>6825</v>
      </c>
      <c r="I1526" s="383" t="s">
        <v>228</v>
      </c>
      <c r="J1526" s="225">
        <v>1</v>
      </c>
      <c r="K1526" s="329">
        <v>40000</v>
      </c>
      <c r="L1526" s="232">
        <f t="shared" si="123"/>
        <v>44000</v>
      </c>
      <c r="M1526" s="351" t="s">
        <v>1434</v>
      </c>
      <c r="N1526" s="229"/>
      <c r="O1526" s="229"/>
      <c r="P1526" s="245"/>
      <c r="Q1526" s="312"/>
      <c r="R1526" s="382"/>
      <c r="S1526" s="242"/>
      <c r="T1526" s="219"/>
      <c r="U1526" s="303"/>
      <c r="V1526" s="303"/>
      <c r="W1526" s="303"/>
      <c r="X1526" s="303"/>
      <c r="Y1526" s="219"/>
      <c r="Z1526" s="303"/>
      <c r="AA1526" s="303"/>
      <c r="AB1526" s="303"/>
      <c r="AC1526" s="303"/>
      <c r="AD1526" s="325"/>
      <c r="AE1526" s="325"/>
      <c r="AF1526" s="325"/>
      <c r="AG1526" s="325"/>
      <c r="AH1526" s="325"/>
      <c r="AJ1526" s="286"/>
      <c r="AK1526" s="213"/>
      <c r="AL1526" s="325"/>
      <c r="AM1526" s="325"/>
      <c r="AN1526" s="325"/>
      <c r="AO1526" s="325"/>
      <c r="AP1526" s="229"/>
      <c r="AQ1526" s="589"/>
      <c r="AR1526" s="207"/>
      <c r="AS1526" s="207"/>
      <c r="AT1526" s="207"/>
      <c r="AU1526" s="207"/>
      <c r="AV1526" s="207"/>
      <c r="AW1526" s="207"/>
      <c r="AX1526" s="207"/>
      <c r="AY1526" s="207"/>
      <c r="AZ1526" s="207"/>
      <c r="BA1526" s="207"/>
      <c r="BB1526" s="207"/>
      <c r="BC1526" s="207"/>
      <c r="BD1526" s="207"/>
      <c r="BE1526" s="207"/>
      <c r="BF1526" s="207"/>
      <c r="BG1526" s="300"/>
      <c r="BH1526" s="300"/>
      <c r="BI1526" s="299"/>
      <c r="BJ1526" s="246"/>
      <c r="BK1526" s="255"/>
      <c r="BL1526" s="213"/>
      <c r="BM1526" s="213"/>
      <c r="BN1526" s="322"/>
      <c r="BO1526" s="321"/>
      <c r="BY1526" s="254"/>
      <c r="DN1526" s="284"/>
      <c r="DO1526" s="283"/>
      <c r="DP1526" s="278"/>
      <c r="DQ1526" s="282"/>
      <c r="DR1526" s="281"/>
      <c r="DS1526" s="280"/>
      <c r="DT1526" s="279"/>
      <c r="DU1526" s="278"/>
      <c r="DV1526" s="194"/>
    </row>
    <row r="1527" spans="1:126" ht="19.5">
      <c r="A1527" s="322" t="s">
        <v>4807</v>
      </c>
      <c r="B1527" s="226" t="s">
        <v>6831</v>
      </c>
      <c r="C1527" s="226" t="s">
        <v>6830</v>
      </c>
      <c r="D1527" s="225" t="s">
        <v>6829</v>
      </c>
      <c r="E1527" s="224" t="str">
        <f t="shared" si="126"/>
        <v>424437</v>
      </c>
      <c r="F1527" s="322" t="s">
        <v>1154</v>
      </c>
      <c r="G1527" s="220" t="s">
        <v>6825</v>
      </c>
      <c r="I1527" s="383" t="s">
        <v>228</v>
      </c>
      <c r="J1527" s="225">
        <v>1</v>
      </c>
      <c r="K1527" s="329">
        <v>40000</v>
      </c>
      <c r="L1527" s="232">
        <f t="shared" si="123"/>
        <v>44000</v>
      </c>
      <c r="M1527" s="351" t="s">
        <v>1434</v>
      </c>
      <c r="N1527" s="229"/>
      <c r="O1527" s="229"/>
      <c r="P1527" s="245"/>
      <c r="Q1527" s="312"/>
      <c r="R1527" s="382"/>
      <c r="S1527" s="242"/>
      <c r="T1527" s="219"/>
      <c r="U1527" s="303"/>
      <c r="V1527" s="303"/>
      <c r="W1527" s="303"/>
      <c r="X1527" s="303"/>
      <c r="Y1527" s="219"/>
      <c r="Z1527" s="303"/>
      <c r="AA1527" s="303"/>
      <c r="AB1527" s="303"/>
      <c r="AC1527" s="303"/>
      <c r="AD1527" s="325"/>
      <c r="AE1527" s="325"/>
      <c r="AF1527" s="325"/>
      <c r="AG1527" s="325"/>
      <c r="AH1527" s="325"/>
      <c r="AJ1527" s="286"/>
      <c r="AK1527" s="213"/>
      <c r="AL1527" s="325"/>
      <c r="AM1527" s="325"/>
      <c r="AN1527" s="325"/>
      <c r="AO1527" s="325"/>
      <c r="AP1527" s="229"/>
      <c r="AQ1527" s="589"/>
      <c r="AR1527" s="207"/>
      <c r="AS1527" s="207"/>
      <c r="AT1527" s="207"/>
      <c r="AU1527" s="207"/>
      <c r="AV1527" s="207"/>
      <c r="AW1527" s="207"/>
      <c r="AX1527" s="207"/>
      <c r="AY1527" s="207"/>
      <c r="AZ1527" s="207"/>
      <c r="BA1527" s="207"/>
      <c r="BB1527" s="207"/>
      <c r="BC1527" s="207"/>
      <c r="BD1527" s="207"/>
      <c r="BE1527" s="207"/>
      <c r="BF1527" s="207"/>
      <c r="BG1527" s="300"/>
      <c r="BH1527" s="300"/>
      <c r="BI1527" s="299"/>
      <c r="BJ1527" s="246"/>
      <c r="BK1527" s="255"/>
      <c r="BL1527" s="213"/>
      <c r="BM1527" s="213"/>
      <c r="BN1527" s="322"/>
      <c r="BO1527" s="321"/>
      <c r="BY1527" s="254"/>
      <c r="DN1527" s="284"/>
      <c r="DO1527" s="283"/>
      <c r="DP1527" s="278"/>
      <c r="DQ1527" s="282"/>
      <c r="DR1527" s="281"/>
      <c r="DS1527" s="280"/>
      <c r="DT1527" s="279"/>
      <c r="DU1527" s="278"/>
      <c r="DV1527" s="194"/>
    </row>
    <row r="1528" spans="1:126" ht="19.5">
      <c r="A1528" s="322" t="s">
        <v>4807</v>
      </c>
      <c r="B1528" s="226" t="s">
        <v>6828</v>
      </c>
      <c r="C1528" s="226" t="s">
        <v>6827</v>
      </c>
      <c r="D1528" s="225" t="s">
        <v>6826</v>
      </c>
      <c r="E1528" s="224" t="str">
        <f t="shared" si="126"/>
        <v>424444</v>
      </c>
      <c r="F1528" s="322" t="s">
        <v>1154</v>
      </c>
      <c r="G1528" s="220" t="s">
        <v>6825</v>
      </c>
      <c r="I1528" s="383" t="s">
        <v>228</v>
      </c>
      <c r="J1528" s="225">
        <v>1</v>
      </c>
      <c r="K1528" s="329">
        <v>40000</v>
      </c>
      <c r="L1528" s="232">
        <f t="shared" si="123"/>
        <v>44000</v>
      </c>
      <c r="M1528" s="351" t="s">
        <v>1434</v>
      </c>
      <c r="N1528" s="229"/>
      <c r="O1528" s="229"/>
      <c r="P1528" s="245"/>
      <c r="Q1528" s="312"/>
      <c r="R1528" s="382"/>
      <c r="S1528" s="242"/>
      <c r="T1528" s="219"/>
      <c r="U1528" s="303"/>
      <c r="V1528" s="303"/>
      <c r="W1528" s="303"/>
      <c r="X1528" s="303"/>
      <c r="Y1528" s="219"/>
      <c r="Z1528" s="303"/>
      <c r="AA1528" s="303"/>
      <c r="AB1528" s="303"/>
      <c r="AC1528" s="303"/>
      <c r="AD1528" s="325"/>
      <c r="AE1528" s="325"/>
      <c r="AF1528" s="325"/>
      <c r="AG1528" s="325"/>
      <c r="AH1528" s="325"/>
      <c r="AJ1528" s="286"/>
      <c r="AK1528" s="213"/>
      <c r="AL1528" s="325"/>
      <c r="AM1528" s="325"/>
      <c r="AN1528" s="325"/>
      <c r="AO1528" s="325"/>
      <c r="AP1528" s="229"/>
      <c r="AQ1528" s="589"/>
      <c r="AR1528" s="207"/>
      <c r="AS1528" s="207"/>
      <c r="AT1528" s="207"/>
      <c r="AU1528" s="207"/>
      <c r="AV1528" s="207"/>
      <c r="AW1528" s="207"/>
      <c r="AX1528" s="207"/>
      <c r="AY1528" s="207"/>
      <c r="AZ1528" s="207"/>
      <c r="BA1528" s="207"/>
      <c r="BB1528" s="207"/>
      <c r="BC1528" s="207"/>
      <c r="BD1528" s="207"/>
      <c r="BE1528" s="207"/>
      <c r="BF1528" s="207"/>
      <c r="BG1528" s="300"/>
      <c r="BH1528" s="300"/>
      <c r="BI1528" s="299"/>
      <c r="BJ1528" s="246"/>
      <c r="BK1528" s="255"/>
      <c r="BL1528" s="213"/>
      <c r="BM1528" s="213"/>
      <c r="BN1528" s="322"/>
      <c r="BO1528" s="321"/>
      <c r="BY1528" s="254"/>
      <c r="DN1528" s="284"/>
      <c r="DO1528" s="283"/>
      <c r="DP1528" s="278"/>
      <c r="DQ1528" s="282"/>
      <c r="DR1528" s="281"/>
      <c r="DS1528" s="280"/>
      <c r="DT1528" s="279"/>
      <c r="DU1528" s="278"/>
      <c r="DV1528" s="194"/>
    </row>
    <row r="1529" spans="1:126" ht="19.5">
      <c r="A1529" s="322" t="s">
        <v>3898</v>
      </c>
      <c r="B1529" s="226" t="s">
        <v>6824</v>
      </c>
      <c r="C1529" s="226" t="s">
        <v>6823</v>
      </c>
      <c r="D1529" s="225" t="s">
        <v>6822</v>
      </c>
      <c r="E1529" s="224" t="str">
        <f t="shared" si="126"/>
        <v>424574</v>
      </c>
      <c r="F1529" s="322" t="s">
        <v>6068</v>
      </c>
      <c r="G1529" s="584" t="s">
        <v>6821</v>
      </c>
      <c r="I1529" s="223"/>
      <c r="J1529" s="225">
        <v>1</v>
      </c>
      <c r="K1529" s="329">
        <v>4500</v>
      </c>
      <c r="L1529" s="232">
        <f t="shared" si="123"/>
        <v>4950</v>
      </c>
      <c r="M1529" s="351" t="s">
        <v>1434</v>
      </c>
      <c r="N1529" s="229"/>
      <c r="O1529" s="229"/>
      <c r="P1529" s="245"/>
      <c r="Q1529" s="312"/>
      <c r="R1529" s="382"/>
      <c r="S1529" s="242"/>
      <c r="T1529" s="219"/>
      <c r="U1529" s="303"/>
      <c r="V1529" s="303"/>
      <c r="W1529" s="303"/>
      <c r="X1529" s="303"/>
      <c r="Y1529" s="219"/>
      <c r="Z1529" s="303"/>
      <c r="AA1529" s="303"/>
      <c r="AB1529" s="303"/>
      <c r="AC1529" s="303"/>
      <c r="AD1529" s="325"/>
      <c r="AE1529" s="325"/>
      <c r="AF1529" s="325"/>
      <c r="AG1529" s="325"/>
      <c r="AH1529" s="325"/>
      <c r="AJ1529" s="286"/>
      <c r="AK1529" s="213"/>
      <c r="AL1529" s="325"/>
      <c r="AM1529" s="325"/>
      <c r="AN1529" s="325"/>
      <c r="AO1529" s="325"/>
      <c r="AP1529" s="229"/>
      <c r="AQ1529" s="589"/>
      <c r="AR1529" s="207"/>
      <c r="AS1529" s="207"/>
      <c r="AT1529" s="207"/>
      <c r="AU1529" s="207"/>
      <c r="AV1529" s="207"/>
      <c r="AW1529" s="207"/>
      <c r="AX1529" s="207"/>
      <c r="AY1529" s="207"/>
      <c r="AZ1529" s="207"/>
      <c r="BA1529" s="207"/>
      <c r="BB1529" s="207"/>
      <c r="BC1529" s="207"/>
      <c r="BD1529" s="207"/>
      <c r="BE1529" s="207"/>
      <c r="BF1529" s="207"/>
      <c r="BG1529" s="300"/>
      <c r="BH1529" s="300"/>
      <c r="BI1529" s="299"/>
      <c r="BJ1529" s="246"/>
      <c r="BK1529" s="255"/>
      <c r="BL1529" s="213"/>
      <c r="BM1529" s="213"/>
      <c r="BN1529" s="322"/>
      <c r="BO1529" s="321"/>
      <c r="BY1529" s="254"/>
      <c r="DN1529" s="284"/>
      <c r="DO1529" s="283"/>
      <c r="DP1529" s="278"/>
      <c r="DQ1529" s="282"/>
      <c r="DR1529" s="281"/>
      <c r="DS1529" s="280"/>
      <c r="DT1529" s="279"/>
      <c r="DU1529" s="278"/>
      <c r="DV1529" s="194"/>
    </row>
    <row r="1530" spans="1:126" ht="25.5">
      <c r="A1530" s="405" t="s">
        <v>3898</v>
      </c>
      <c r="B1530" s="226" t="s">
        <v>6820</v>
      </c>
      <c r="C1530" s="226" t="s">
        <v>6819</v>
      </c>
      <c r="D1530" s="225" t="s">
        <v>6818</v>
      </c>
      <c r="E1530" s="224" t="str">
        <f t="shared" si="126"/>
        <v>424581</v>
      </c>
      <c r="F1530" s="322" t="s">
        <v>6068</v>
      </c>
      <c r="G1530" s="584" t="s">
        <v>6817</v>
      </c>
      <c r="I1530" s="223"/>
      <c r="J1530" s="225">
        <v>1</v>
      </c>
      <c r="K1530" s="329">
        <v>2500</v>
      </c>
      <c r="L1530" s="232">
        <f t="shared" si="123"/>
        <v>2750</v>
      </c>
      <c r="M1530" s="351" t="s">
        <v>1434</v>
      </c>
      <c r="N1530" s="229"/>
      <c r="O1530" s="229"/>
      <c r="P1530" s="245"/>
      <c r="Q1530" s="312"/>
      <c r="R1530" s="382"/>
      <c r="S1530" s="242"/>
      <c r="T1530" s="219"/>
      <c r="U1530" s="303"/>
      <c r="V1530" s="303"/>
      <c r="W1530" s="303"/>
      <c r="X1530" s="303"/>
      <c r="Y1530" s="219"/>
      <c r="Z1530" s="303"/>
      <c r="AA1530" s="303"/>
      <c r="AB1530" s="303"/>
      <c r="AC1530" s="303"/>
      <c r="AD1530" s="325"/>
      <c r="AE1530" s="325"/>
      <c r="AF1530" s="325"/>
      <c r="AG1530" s="325"/>
      <c r="AH1530" s="325"/>
      <c r="AJ1530" s="286"/>
      <c r="AK1530" s="213"/>
      <c r="AL1530" s="325"/>
      <c r="AM1530" s="325"/>
      <c r="AN1530" s="325"/>
      <c r="AO1530" s="325"/>
      <c r="AP1530" s="229"/>
      <c r="AQ1530" s="589"/>
      <c r="AR1530" s="207"/>
      <c r="AS1530" s="207"/>
      <c r="AT1530" s="207"/>
      <c r="AU1530" s="207"/>
      <c r="AV1530" s="207"/>
      <c r="AW1530" s="207"/>
      <c r="AX1530" s="207"/>
      <c r="AY1530" s="207"/>
      <c r="AZ1530" s="207"/>
      <c r="BA1530" s="207"/>
      <c r="BB1530" s="207"/>
      <c r="BC1530" s="207"/>
      <c r="BD1530" s="207"/>
      <c r="BE1530" s="207"/>
      <c r="BF1530" s="207"/>
      <c r="BG1530" s="300"/>
      <c r="BH1530" s="300"/>
      <c r="BI1530" s="299"/>
      <c r="BJ1530" s="246"/>
      <c r="BK1530" s="255"/>
      <c r="BL1530" s="213"/>
      <c r="BM1530" s="213"/>
      <c r="BN1530" s="405"/>
      <c r="BO1530" s="200"/>
      <c r="BY1530" s="254"/>
      <c r="DN1530" s="284"/>
      <c r="DO1530" s="283"/>
      <c r="DP1530" s="278"/>
      <c r="DQ1530" s="282"/>
      <c r="DR1530" s="281"/>
      <c r="DS1530" s="280"/>
      <c r="DT1530" s="279"/>
      <c r="DU1530" s="278"/>
      <c r="DV1530" s="194"/>
    </row>
    <row r="1531" spans="1:126" ht="18.75">
      <c r="A1531" s="322"/>
      <c r="B1531" s="226" t="s">
        <v>6816</v>
      </c>
      <c r="C1531" s="226" t="s">
        <v>6815</v>
      </c>
      <c r="D1531" s="225" t="s">
        <v>6814</v>
      </c>
      <c r="E1531" s="224" t="str">
        <f t="shared" si="126"/>
        <v>424598</v>
      </c>
      <c r="F1531" s="322" t="s">
        <v>6812</v>
      </c>
      <c r="G1531" s="584" t="s">
        <v>6813</v>
      </c>
      <c r="I1531" s="223"/>
      <c r="J1531" s="225">
        <v>1</v>
      </c>
      <c r="K1531" s="329">
        <v>5000</v>
      </c>
      <c r="L1531" s="232">
        <f t="shared" si="123"/>
        <v>5500</v>
      </c>
      <c r="M1531" s="351" t="s">
        <v>1434</v>
      </c>
      <c r="N1531" s="229"/>
      <c r="O1531" s="229"/>
      <c r="P1531" s="245"/>
      <c r="Q1531" s="312"/>
      <c r="R1531" s="382"/>
      <c r="S1531" s="242"/>
      <c r="T1531" s="219"/>
      <c r="U1531" s="303"/>
      <c r="V1531" s="303"/>
      <c r="W1531" s="303"/>
      <c r="X1531" s="303"/>
      <c r="Y1531" s="219"/>
      <c r="Z1531" s="303"/>
      <c r="AA1531" s="303"/>
      <c r="AB1531" s="303"/>
      <c r="AC1531" s="303"/>
      <c r="AD1531" s="325"/>
      <c r="AE1531" s="325"/>
      <c r="AF1531" s="325"/>
      <c r="AG1531" s="325"/>
      <c r="AH1531" s="325"/>
      <c r="AJ1531" s="286"/>
      <c r="AK1531" s="213"/>
      <c r="AL1531" s="325"/>
      <c r="AM1531" s="325"/>
      <c r="AN1531" s="325"/>
      <c r="AO1531" s="325"/>
      <c r="AP1531" s="229"/>
      <c r="AQ1531" s="589"/>
      <c r="AR1531" s="207"/>
      <c r="AS1531" s="207"/>
      <c r="AT1531" s="207"/>
      <c r="AU1531" s="207"/>
      <c r="AV1531" s="207"/>
      <c r="AW1531" s="207"/>
      <c r="AX1531" s="207"/>
      <c r="AY1531" s="207"/>
      <c r="AZ1531" s="207"/>
      <c r="BA1531" s="207"/>
      <c r="BB1531" s="207"/>
      <c r="BC1531" s="207"/>
      <c r="BD1531" s="207"/>
      <c r="BE1531" s="207"/>
      <c r="BF1531" s="207"/>
      <c r="BG1531" s="300"/>
      <c r="BH1531" s="300"/>
      <c r="BI1531" s="299"/>
      <c r="BJ1531" s="246"/>
      <c r="BK1531" s="255" t="s">
        <v>6807</v>
      </c>
      <c r="BL1531" s="213"/>
      <c r="BM1531" s="213"/>
      <c r="BN1531" s="322"/>
      <c r="BO1531" s="321"/>
      <c r="BY1531" s="254"/>
      <c r="DN1531" s="284"/>
      <c r="DO1531" s="283"/>
      <c r="DP1531" s="278"/>
      <c r="DQ1531" s="282"/>
      <c r="DR1531" s="281"/>
      <c r="DS1531" s="280"/>
      <c r="DT1531" s="279"/>
      <c r="DU1531" s="278"/>
      <c r="DV1531" s="194"/>
    </row>
    <row r="1532" spans="1:126" ht="25.5">
      <c r="A1532" s="322"/>
      <c r="B1532" s="226" t="s">
        <v>6811</v>
      </c>
      <c r="C1532" s="226" t="s">
        <v>6810</v>
      </c>
      <c r="D1532" s="225" t="s">
        <v>6809</v>
      </c>
      <c r="E1532" s="224" t="str">
        <f t="shared" si="126"/>
        <v>424604</v>
      </c>
      <c r="F1532" s="322" t="s">
        <v>6812</v>
      </c>
      <c r="G1532" s="584" t="s">
        <v>6808</v>
      </c>
      <c r="I1532" s="223"/>
      <c r="J1532" s="225">
        <v>1</v>
      </c>
      <c r="K1532" s="329">
        <v>3500</v>
      </c>
      <c r="L1532" s="232">
        <f t="shared" si="123"/>
        <v>3850.0000000000005</v>
      </c>
      <c r="M1532" s="351" t="s">
        <v>1434</v>
      </c>
      <c r="N1532" s="229"/>
      <c r="O1532" s="229"/>
      <c r="P1532" s="245"/>
      <c r="Q1532" s="312"/>
      <c r="R1532" s="382"/>
      <c r="S1532" s="242"/>
      <c r="T1532" s="219"/>
      <c r="U1532" s="303"/>
      <c r="V1532" s="303"/>
      <c r="W1532" s="303"/>
      <c r="X1532" s="303"/>
      <c r="Y1532" s="219"/>
      <c r="Z1532" s="303"/>
      <c r="AA1532" s="303"/>
      <c r="AB1532" s="303"/>
      <c r="AC1532" s="303"/>
      <c r="AD1532" s="325"/>
      <c r="AE1532" s="325"/>
      <c r="AF1532" s="325"/>
      <c r="AG1532" s="325"/>
      <c r="AH1532" s="325"/>
      <c r="AJ1532" s="286"/>
      <c r="AK1532" s="213"/>
      <c r="AL1532" s="325"/>
      <c r="AM1532" s="325"/>
      <c r="AN1532" s="325"/>
      <c r="AO1532" s="325"/>
      <c r="AP1532" s="229"/>
      <c r="AQ1532" s="589"/>
      <c r="AR1532" s="207"/>
      <c r="AS1532" s="207"/>
      <c r="AT1532" s="207"/>
      <c r="AU1532" s="207"/>
      <c r="AV1532" s="207"/>
      <c r="AW1532" s="207"/>
      <c r="AX1532" s="207"/>
      <c r="AY1532" s="207"/>
      <c r="AZ1532" s="207"/>
      <c r="BA1532" s="207"/>
      <c r="BB1532" s="207"/>
      <c r="BC1532" s="207"/>
      <c r="BD1532" s="207"/>
      <c r="BE1532" s="207"/>
      <c r="BF1532" s="207"/>
      <c r="BG1532" s="300"/>
      <c r="BH1532" s="300"/>
      <c r="BI1532" s="299"/>
      <c r="BJ1532" s="246"/>
      <c r="BK1532" s="255" t="s">
        <v>6807</v>
      </c>
      <c r="BL1532" s="213"/>
      <c r="BM1532" s="213"/>
      <c r="BN1532" s="322"/>
      <c r="BO1532" s="321"/>
      <c r="BY1532" s="254"/>
      <c r="DN1532" s="284"/>
      <c r="DO1532" s="283"/>
      <c r="DP1532" s="278"/>
      <c r="DQ1532" s="282"/>
      <c r="DR1532" s="281"/>
      <c r="DS1532" s="280"/>
      <c r="DT1532" s="279"/>
      <c r="DU1532" s="278"/>
      <c r="DV1532" s="194"/>
    </row>
    <row r="1533" spans="1:126" ht="18.75">
      <c r="A1533" s="207" t="s">
        <v>3905</v>
      </c>
      <c r="B1533" s="226" t="s">
        <v>1000</v>
      </c>
      <c r="C1533" s="226" t="s">
        <v>6806</v>
      </c>
      <c r="D1533" s="264" t="s">
        <v>1001</v>
      </c>
      <c r="E1533" s="224" t="str">
        <f>MID(D1533,8,10)</f>
        <v>425328</v>
      </c>
      <c r="F1533" s="207" t="s">
        <v>948</v>
      </c>
      <c r="G1533" s="220" t="s">
        <v>1002</v>
      </c>
      <c r="H1533" s="223" t="s">
        <v>6804</v>
      </c>
      <c r="I1533" s="306" t="s">
        <v>127</v>
      </c>
      <c r="J1533" s="225">
        <v>1</v>
      </c>
      <c r="K1533" s="277">
        <v>2000</v>
      </c>
      <c r="L1533" s="232">
        <f t="shared" si="123"/>
        <v>2200</v>
      </c>
      <c r="M1533" s="262" t="s">
        <v>900</v>
      </c>
      <c r="N1533" s="229"/>
      <c r="O1533" s="290"/>
      <c r="P1533" s="251">
        <v>44986</v>
      </c>
      <c r="Q1533" s="602">
        <v>1800</v>
      </c>
      <c r="R1533" s="289"/>
      <c r="S1533" s="242"/>
      <c r="T1533" s="219"/>
      <c r="U1533" s="248" t="e">
        <f>VLOOKUP(T1533,'[1]段ボール 送料'!$H$16:$X$1013,16,FALSE)</f>
        <v>#N/A</v>
      </c>
      <c r="V1533" s="248" t="e">
        <f>VLOOKUP(T1533,'[1]段ボール 送料'!$H$16:$X$1013,13,FALSE)</f>
        <v>#N/A</v>
      </c>
      <c r="W1533" s="248" t="e">
        <f>VLOOKUP(T1533,'[1]段ボール 送料'!$H$16:$X$1013,14,FALSE)</f>
        <v>#N/A</v>
      </c>
      <c r="X1533" s="248" t="e">
        <f>VLOOKUP(T1533,'[1]段ボール 送料'!$H$16:$X$1013,15,FALSE)</f>
        <v>#N/A</v>
      </c>
      <c r="Y1533" s="219"/>
      <c r="Z1533" s="248"/>
      <c r="AA1533" s="248"/>
      <c r="AB1533" s="248"/>
      <c r="AC1533" s="248"/>
      <c r="AD1533" s="372"/>
      <c r="AE1533" s="372"/>
      <c r="AF1533" s="372"/>
      <c r="AG1533" s="372"/>
      <c r="AH1533" s="372"/>
      <c r="AI1533" s="228" t="s">
        <v>2708</v>
      </c>
      <c r="AJ1533" s="286" t="s">
        <v>2543</v>
      </c>
      <c r="AK1533" s="228" t="s">
        <v>2542</v>
      </c>
      <c r="AL1533" s="372"/>
      <c r="AM1533" s="372"/>
      <c r="AN1533" s="372"/>
      <c r="AO1533" s="372"/>
      <c r="AP1533" s="229"/>
      <c r="AQ1533" s="464"/>
      <c r="AR1533" s="207"/>
      <c r="AS1533" s="207"/>
      <c r="AT1533" s="207"/>
      <c r="AU1533" s="207"/>
      <c r="AV1533" s="207"/>
      <c r="AW1533" s="207"/>
      <c r="AX1533" s="207"/>
      <c r="AY1533" s="207"/>
      <c r="AZ1533" s="207"/>
      <c r="BA1533" s="207"/>
      <c r="BB1533" s="207"/>
      <c r="BC1533" s="207"/>
      <c r="BD1533" s="207"/>
      <c r="BE1533" s="207"/>
      <c r="BF1533" s="207"/>
      <c r="BG1533" s="228"/>
      <c r="BH1533" s="228"/>
      <c r="BI1533" s="228"/>
      <c r="BJ1533" s="246"/>
      <c r="BK1533" s="255"/>
      <c r="BL1533" s="228"/>
      <c r="BM1533" s="228"/>
      <c r="BQ1533" s="205" t="s">
        <v>1701</v>
      </c>
      <c r="BY1533" s="254"/>
      <c r="DN1533" s="284"/>
      <c r="DO1533" s="283"/>
      <c r="DP1533" s="278"/>
      <c r="DQ1533" s="282" t="s">
        <v>947</v>
      </c>
      <c r="DR1533" s="281"/>
      <c r="DS1533" s="280"/>
      <c r="DT1533" s="279"/>
      <c r="DU1533" s="278"/>
      <c r="DV1533" s="194"/>
    </row>
    <row r="1534" spans="1:126" ht="18.75">
      <c r="A1534" s="207" t="s">
        <v>3905</v>
      </c>
      <c r="B1534" s="226" t="s">
        <v>1003</v>
      </c>
      <c r="C1534" s="226" t="s">
        <v>6805</v>
      </c>
      <c r="D1534" s="264" t="s">
        <v>1004</v>
      </c>
      <c r="E1534" s="224" t="str">
        <f>MID(D1534,8,10)</f>
        <v>425311</v>
      </c>
      <c r="F1534" s="207" t="s">
        <v>948</v>
      </c>
      <c r="G1534" s="220" t="s">
        <v>1002</v>
      </c>
      <c r="H1534" s="223" t="s">
        <v>6804</v>
      </c>
      <c r="I1534" s="306" t="s">
        <v>956</v>
      </c>
      <c r="J1534" s="225">
        <v>1</v>
      </c>
      <c r="K1534" s="277">
        <v>2000</v>
      </c>
      <c r="L1534" s="232">
        <f t="shared" si="123"/>
        <v>2200</v>
      </c>
      <c r="M1534" s="288" t="s">
        <v>900</v>
      </c>
      <c r="N1534" s="229"/>
      <c r="O1534" s="290"/>
      <c r="P1534" s="251">
        <v>44986</v>
      </c>
      <c r="Q1534" s="602">
        <v>1800</v>
      </c>
      <c r="R1534" s="289"/>
      <c r="S1534" s="242"/>
      <c r="T1534" s="219"/>
      <c r="U1534" s="248" t="e">
        <f>VLOOKUP(T1534,'[1]段ボール 送料'!$H$16:$X$1013,16,FALSE)</f>
        <v>#N/A</v>
      </c>
      <c r="V1534" s="248" t="e">
        <f>VLOOKUP(T1534,'[1]段ボール 送料'!$H$16:$X$1013,13,FALSE)</f>
        <v>#N/A</v>
      </c>
      <c r="W1534" s="248" t="e">
        <f>VLOOKUP(T1534,'[1]段ボール 送料'!$H$16:$X$1013,14,FALSE)</f>
        <v>#N/A</v>
      </c>
      <c r="X1534" s="248" t="e">
        <f>VLOOKUP(T1534,'[1]段ボール 送料'!$H$16:$X$1013,15,FALSE)</f>
        <v>#N/A</v>
      </c>
      <c r="Y1534" s="219"/>
      <c r="Z1534" s="248"/>
      <c r="AA1534" s="248"/>
      <c r="AB1534" s="248"/>
      <c r="AC1534" s="248"/>
      <c r="AD1534" s="372"/>
      <c r="AE1534" s="372"/>
      <c r="AF1534" s="372"/>
      <c r="AG1534" s="372"/>
      <c r="AH1534" s="372"/>
      <c r="AI1534" s="228" t="s">
        <v>2708</v>
      </c>
      <c r="AJ1534" s="286" t="s">
        <v>2543</v>
      </c>
      <c r="AK1534" s="228" t="s">
        <v>2542</v>
      </c>
      <c r="AL1534" s="372"/>
      <c r="AM1534" s="372"/>
      <c r="AN1534" s="372"/>
      <c r="AO1534" s="372"/>
      <c r="AP1534" s="229"/>
      <c r="AQ1534" s="464"/>
      <c r="AR1534" s="207"/>
      <c r="AS1534" s="207"/>
      <c r="AT1534" s="207"/>
      <c r="AU1534" s="207"/>
      <c r="AV1534" s="207"/>
      <c r="AW1534" s="207"/>
      <c r="AX1534" s="207"/>
      <c r="AY1534" s="207"/>
      <c r="AZ1534" s="207"/>
      <c r="BA1534" s="207"/>
      <c r="BB1534" s="207"/>
      <c r="BC1534" s="207"/>
      <c r="BD1534" s="207"/>
      <c r="BE1534" s="207"/>
      <c r="BF1534" s="207"/>
      <c r="BG1534" s="228"/>
      <c r="BH1534" s="228"/>
      <c r="BI1534" s="228"/>
      <c r="BJ1534" s="246"/>
      <c r="BK1534" s="255"/>
      <c r="BL1534" s="228"/>
      <c r="BM1534" s="228"/>
      <c r="BQ1534" s="205" t="s">
        <v>1701</v>
      </c>
      <c r="BY1534" s="254"/>
      <c r="DN1534" s="284"/>
      <c r="DO1534" s="283"/>
      <c r="DP1534" s="278"/>
      <c r="DQ1534" s="282" t="s">
        <v>947</v>
      </c>
      <c r="DR1534" s="281"/>
      <c r="DS1534" s="280"/>
      <c r="DT1534" s="279"/>
      <c r="DU1534" s="278"/>
      <c r="DV1534" s="194"/>
    </row>
    <row r="1535" spans="1:126" ht="31.5">
      <c r="A1535" s="322"/>
      <c r="B1535" s="226" t="s">
        <v>6803</v>
      </c>
      <c r="C1535" s="226" t="s">
        <v>6802</v>
      </c>
      <c r="D1535" s="225" t="s">
        <v>6801</v>
      </c>
      <c r="E1535" s="224" t="str">
        <f t="shared" ref="E1535:E1540" si="127">MID(D1535,9,10)</f>
        <v>425342</v>
      </c>
      <c r="F1535" s="322" t="s">
        <v>6068</v>
      </c>
      <c r="G1535" s="584" t="s">
        <v>6797</v>
      </c>
      <c r="I1535" s="601" t="s">
        <v>127</v>
      </c>
      <c r="J1535" s="225">
        <v>1</v>
      </c>
      <c r="K1535" s="329">
        <v>1700</v>
      </c>
      <c r="L1535" s="232">
        <f t="shared" si="123"/>
        <v>1870.0000000000002</v>
      </c>
      <c r="M1535" s="262" t="s">
        <v>900</v>
      </c>
      <c r="N1535" s="229"/>
      <c r="O1535" s="229"/>
      <c r="P1535" s="245"/>
      <c r="Q1535" s="312"/>
      <c r="R1535" s="382"/>
      <c r="S1535" s="242"/>
      <c r="T1535" s="219"/>
      <c r="U1535" s="303"/>
      <c r="V1535" s="303"/>
      <c r="W1535" s="303"/>
      <c r="X1535" s="303"/>
      <c r="Y1535" s="219"/>
      <c r="Z1535" s="303"/>
      <c r="AA1535" s="303"/>
      <c r="AB1535" s="303"/>
      <c r="AC1535" s="303"/>
      <c r="AD1535" s="325"/>
      <c r="AE1535" s="325"/>
      <c r="AF1535" s="325"/>
      <c r="AG1535" s="325"/>
      <c r="AH1535" s="325"/>
      <c r="AJ1535" s="286"/>
      <c r="AK1535" s="213"/>
      <c r="AL1535" s="325"/>
      <c r="AM1535" s="325"/>
      <c r="AN1535" s="325"/>
      <c r="AO1535" s="325"/>
      <c r="AP1535" s="229"/>
      <c r="AQ1535" s="589"/>
      <c r="AR1535" s="207"/>
      <c r="AS1535" s="207"/>
      <c r="AT1535" s="207"/>
      <c r="AU1535" s="207"/>
      <c r="AV1535" s="207"/>
      <c r="AW1535" s="207"/>
      <c r="AX1535" s="207"/>
      <c r="AY1535" s="207"/>
      <c r="AZ1535" s="207"/>
      <c r="BA1535" s="207"/>
      <c r="BB1535" s="207"/>
      <c r="BC1535" s="207"/>
      <c r="BD1535" s="207"/>
      <c r="BE1535" s="207"/>
      <c r="BF1535" s="207"/>
      <c r="BG1535" s="300"/>
      <c r="BH1535" s="300"/>
      <c r="BI1535" s="299"/>
      <c r="BJ1535" s="246"/>
      <c r="BK1535" s="255"/>
      <c r="BL1535" s="213"/>
      <c r="BM1535" s="213"/>
      <c r="BN1535" s="322"/>
      <c r="BO1535" s="321"/>
      <c r="BY1535" s="254"/>
      <c r="DN1535" s="284"/>
      <c r="DO1535" s="283"/>
      <c r="DP1535" s="278"/>
      <c r="DQ1535" s="282"/>
      <c r="DR1535" s="281"/>
      <c r="DS1535" s="280"/>
      <c r="DT1535" s="279"/>
      <c r="DU1535" s="278"/>
      <c r="DV1535" s="194"/>
    </row>
    <row r="1536" spans="1:126" ht="18.75">
      <c r="A1536" s="322"/>
      <c r="B1536" s="226" t="s">
        <v>6800</v>
      </c>
      <c r="C1536" s="226" t="s">
        <v>6799</v>
      </c>
      <c r="D1536" s="225" t="s">
        <v>6798</v>
      </c>
      <c r="E1536" s="224" t="str">
        <f t="shared" si="127"/>
        <v>425335</v>
      </c>
      <c r="F1536" s="322" t="s">
        <v>6068</v>
      </c>
      <c r="G1536" s="584" t="s">
        <v>6797</v>
      </c>
      <c r="I1536" s="601" t="s">
        <v>956</v>
      </c>
      <c r="J1536" s="225">
        <v>1</v>
      </c>
      <c r="K1536" s="329">
        <v>1600</v>
      </c>
      <c r="L1536" s="232">
        <f t="shared" si="123"/>
        <v>1760.0000000000002</v>
      </c>
      <c r="M1536" s="262" t="s">
        <v>900</v>
      </c>
      <c r="N1536" s="229"/>
      <c r="O1536" s="229"/>
      <c r="P1536" s="245"/>
      <c r="Q1536" s="312"/>
      <c r="R1536" s="382"/>
      <c r="S1536" s="242"/>
      <c r="T1536" s="219"/>
      <c r="U1536" s="303"/>
      <c r="V1536" s="303"/>
      <c r="W1536" s="303"/>
      <c r="X1536" s="303"/>
      <c r="Y1536" s="219"/>
      <c r="Z1536" s="303"/>
      <c r="AA1536" s="303"/>
      <c r="AB1536" s="303"/>
      <c r="AC1536" s="303"/>
      <c r="AD1536" s="325"/>
      <c r="AE1536" s="325"/>
      <c r="AF1536" s="325"/>
      <c r="AG1536" s="325"/>
      <c r="AH1536" s="325"/>
      <c r="AJ1536" s="286"/>
      <c r="AK1536" s="213"/>
      <c r="AL1536" s="325"/>
      <c r="AM1536" s="325"/>
      <c r="AN1536" s="325"/>
      <c r="AO1536" s="325"/>
      <c r="AP1536" s="229"/>
      <c r="AQ1536" s="589"/>
      <c r="AR1536" s="207"/>
      <c r="AS1536" s="207"/>
      <c r="AT1536" s="207"/>
      <c r="AU1536" s="207"/>
      <c r="AV1536" s="207"/>
      <c r="AW1536" s="207"/>
      <c r="AX1536" s="207"/>
      <c r="AY1536" s="207"/>
      <c r="AZ1536" s="207"/>
      <c r="BA1536" s="207"/>
      <c r="BB1536" s="207"/>
      <c r="BC1536" s="207"/>
      <c r="BD1536" s="207"/>
      <c r="BE1536" s="207"/>
      <c r="BF1536" s="207"/>
      <c r="BG1536" s="300"/>
      <c r="BH1536" s="300"/>
      <c r="BI1536" s="299"/>
      <c r="BJ1536" s="246"/>
      <c r="BK1536" s="255"/>
      <c r="BL1536" s="213"/>
      <c r="BM1536" s="213"/>
      <c r="BN1536" s="322"/>
      <c r="BO1536" s="321"/>
      <c r="BY1536" s="254"/>
      <c r="DN1536" s="284"/>
      <c r="DO1536" s="283"/>
      <c r="DP1536" s="278"/>
      <c r="DQ1536" s="282"/>
      <c r="DR1536" s="281"/>
      <c r="DS1536" s="280"/>
      <c r="DT1536" s="279"/>
      <c r="DU1536" s="278"/>
      <c r="DV1536" s="194"/>
    </row>
    <row r="1537" spans="1:137" ht="18.75">
      <c r="A1537" s="322"/>
      <c r="B1537" s="226" t="s">
        <v>6796</v>
      </c>
      <c r="C1537" s="226" t="s">
        <v>6795</v>
      </c>
      <c r="D1537" s="225" t="s">
        <v>6794</v>
      </c>
      <c r="E1537" s="224" t="str">
        <f t="shared" si="127"/>
        <v>425366</v>
      </c>
      <c r="F1537" s="322" t="s">
        <v>6068</v>
      </c>
      <c r="G1537" s="584" t="s">
        <v>6790</v>
      </c>
      <c r="I1537" s="223" t="s">
        <v>127</v>
      </c>
      <c r="J1537" s="225">
        <v>1</v>
      </c>
      <c r="K1537" s="329">
        <v>1700</v>
      </c>
      <c r="L1537" s="232">
        <f t="shared" si="123"/>
        <v>1870.0000000000002</v>
      </c>
      <c r="M1537" s="262" t="s">
        <v>900</v>
      </c>
      <c r="N1537" s="229"/>
      <c r="O1537" s="229"/>
      <c r="P1537" s="245"/>
      <c r="Q1537" s="312"/>
      <c r="R1537" s="382"/>
      <c r="S1537" s="242"/>
      <c r="T1537" s="219"/>
      <c r="U1537" s="303"/>
      <c r="V1537" s="303"/>
      <c r="W1537" s="303"/>
      <c r="X1537" s="303"/>
      <c r="Y1537" s="219"/>
      <c r="Z1537" s="303"/>
      <c r="AA1537" s="303"/>
      <c r="AB1537" s="303"/>
      <c r="AC1537" s="303"/>
      <c r="AD1537" s="325"/>
      <c r="AE1537" s="325"/>
      <c r="AF1537" s="325"/>
      <c r="AG1537" s="325"/>
      <c r="AH1537" s="325"/>
      <c r="AJ1537" s="286"/>
      <c r="AK1537" s="213"/>
      <c r="AL1537" s="325"/>
      <c r="AM1537" s="325"/>
      <c r="AN1537" s="325"/>
      <c r="AO1537" s="325"/>
      <c r="AP1537" s="229"/>
      <c r="AQ1537" s="589"/>
      <c r="AR1537" s="207"/>
      <c r="AS1537" s="207"/>
      <c r="AT1537" s="207"/>
      <c r="AU1537" s="207"/>
      <c r="AV1537" s="207"/>
      <c r="AW1537" s="207"/>
      <c r="AX1537" s="207"/>
      <c r="AY1537" s="207"/>
      <c r="AZ1537" s="207"/>
      <c r="BA1537" s="207"/>
      <c r="BB1537" s="207"/>
      <c r="BC1537" s="207"/>
      <c r="BD1537" s="207"/>
      <c r="BE1537" s="207"/>
      <c r="BF1537" s="207"/>
      <c r="BG1537" s="300"/>
      <c r="BH1537" s="300"/>
      <c r="BI1537" s="299"/>
      <c r="BJ1537" s="246"/>
      <c r="BK1537" s="255" t="s">
        <v>6363</v>
      </c>
      <c r="BL1537" s="213"/>
      <c r="BM1537" s="213"/>
      <c r="BN1537" s="322"/>
      <c r="BO1537" s="321"/>
      <c r="BY1537" s="254"/>
      <c r="DN1537" s="284"/>
      <c r="DO1537" s="283"/>
      <c r="DP1537" s="278"/>
      <c r="DQ1537" s="282"/>
      <c r="DR1537" s="281"/>
      <c r="DS1537" s="280"/>
      <c r="DT1537" s="279"/>
      <c r="DU1537" s="278"/>
      <c r="DV1537" s="194"/>
    </row>
    <row r="1538" spans="1:137" s="616" customFormat="1" ht="18.75">
      <c r="A1538" s="322"/>
      <c r="B1538" s="226" t="s">
        <v>6793</v>
      </c>
      <c r="C1538" s="226" t="s">
        <v>6792</v>
      </c>
      <c r="D1538" s="225" t="s">
        <v>6791</v>
      </c>
      <c r="E1538" s="224" t="str">
        <f t="shared" si="127"/>
        <v>425359</v>
      </c>
      <c r="F1538" s="322" t="s">
        <v>6068</v>
      </c>
      <c r="G1538" s="584" t="s">
        <v>6790</v>
      </c>
      <c r="H1538" s="223"/>
      <c r="I1538" s="223" t="s">
        <v>956</v>
      </c>
      <c r="J1538" s="225">
        <v>1</v>
      </c>
      <c r="K1538" s="329">
        <v>1600</v>
      </c>
      <c r="L1538" s="232">
        <f t="shared" si="123"/>
        <v>1760.0000000000002</v>
      </c>
      <c r="M1538" s="262" t="s">
        <v>900</v>
      </c>
      <c r="N1538" s="229"/>
      <c r="O1538" s="229"/>
      <c r="P1538" s="245"/>
      <c r="Q1538" s="312"/>
      <c r="R1538" s="382"/>
      <c r="S1538" s="242"/>
      <c r="T1538" s="219"/>
      <c r="U1538" s="303"/>
      <c r="V1538" s="303"/>
      <c r="W1538" s="303"/>
      <c r="X1538" s="303"/>
      <c r="Y1538" s="219"/>
      <c r="Z1538" s="303"/>
      <c r="AA1538" s="303"/>
      <c r="AB1538" s="303"/>
      <c r="AC1538" s="303"/>
      <c r="AD1538" s="325"/>
      <c r="AE1538" s="325"/>
      <c r="AF1538" s="325"/>
      <c r="AG1538" s="325"/>
      <c r="AH1538" s="325"/>
      <c r="AI1538" s="213"/>
      <c r="AJ1538" s="286"/>
      <c r="AK1538" s="213"/>
      <c r="AL1538" s="325"/>
      <c r="AM1538" s="325"/>
      <c r="AN1538" s="325"/>
      <c r="AO1538" s="325"/>
      <c r="AP1538" s="229"/>
      <c r="AQ1538" s="589"/>
      <c r="AR1538" s="207"/>
      <c r="AS1538" s="207"/>
      <c r="AT1538" s="207"/>
      <c r="AU1538" s="207"/>
      <c r="AV1538" s="207"/>
      <c r="AW1538" s="207"/>
      <c r="AX1538" s="207"/>
      <c r="AY1538" s="207"/>
      <c r="AZ1538" s="207"/>
      <c r="BA1538" s="207"/>
      <c r="BB1538" s="207"/>
      <c r="BC1538" s="207"/>
      <c r="BD1538" s="207"/>
      <c r="BE1538" s="207"/>
      <c r="BF1538" s="207"/>
      <c r="BG1538" s="300"/>
      <c r="BH1538" s="300"/>
      <c r="BI1538" s="299"/>
      <c r="BJ1538" s="246"/>
      <c r="BK1538" s="255" t="s">
        <v>6363</v>
      </c>
      <c r="BL1538" s="213"/>
      <c r="BM1538" s="213"/>
      <c r="BN1538" s="322"/>
      <c r="BO1538" s="321"/>
      <c r="BP1538" s="204"/>
      <c r="BQ1538" s="205"/>
      <c r="BR1538" s="204"/>
      <c r="BS1538" s="204"/>
      <c r="BT1538" s="204"/>
      <c r="BU1538" s="194"/>
      <c r="BV1538" s="194"/>
      <c r="BW1538" s="194"/>
      <c r="BX1538" s="204"/>
      <c r="BY1538" s="254"/>
      <c r="BZ1538" s="202"/>
      <c r="CA1538" s="202"/>
      <c r="CB1538" s="202"/>
      <c r="CC1538" s="201"/>
      <c r="CD1538" s="201"/>
      <c r="CE1538" s="194"/>
      <c r="CF1538" s="200"/>
      <c r="CG1538" s="200"/>
      <c r="CH1538" s="200"/>
      <c r="CI1538" s="200"/>
      <c r="CJ1538" s="200"/>
      <c r="CK1538" s="200"/>
      <c r="CL1538" s="200"/>
      <c r="CM1538" s="200"/>
      <c r="CN1538" s="200"/>
      <c r="CO1538" s="200"/>
      <c r="CP1538" s="200"/>
      <c r="CQ1538" s="200"/>
      <c r="CR1538" s="200"/>
      <c r="CS1538" s="200"/>
      <c r="CT1538" s="200"/>
      <c r="CU1538" s="200"/>
      <c r="CV1538" s="200"/>
      <c r="CW1538" s="200"/>
      <c r="CX1538" s="200"/>
      <c r="CY1538" s="200"/>
      <c r="CZ1538" s="200"/>
      <c r="DA1538" s="200"/>
      <c r="DB1538" s="200"/>
      <c r="DC1538" s="200"/>
      <c r="DD1538" s="200"/>
      <c r="DE1538" s="200"/>
      <c r="DF1538" s="200"/>
      <c r="DG1538" s="200"/>
      <c r="DH1538" s="200"/>
      <c r="DI1538" s="200"/>
      <c r="DJ1538" s="200"/>
      <c r="DK1538" s="200"/>
      <c r="DL1538" s="200"/>
      <c r="DM1538" s="200"/>
      <c r="DN1538" s="284"/>
      <c r="DO1538" s="283"/>
      <c r="DP1538" s="278"/>
      <c r="DQ1538" s="282"/>
      <c r="DR1538" s="281"/>
      <c r="DS1538" s="280"/>
      <c r="DT1538" s="279"/>
      <c r="DU1538" s="278"/>
      <c r="DV1538" s="194"/>
      <c r="DW1538" s="194"/>
      <c r="DX1538" s="194"/>
      <c r="DY1538" s="194"/>
      <c r="DZ1538" s="559"/>
      <c r="EA1538" s="559"/>
      <c r="EB1538" s="559"/>
      <c r="EC1538" s="559"/>
      <c r="ED1538" s="559"/>
      <c r="EE1538" s="559"/>
      <c r="EF1538" s="559"/>
      <c r="EG1538" s="559"/>
    </row>
    <row r="1539" spans="1:137" ht="18.75">
      <c r="A1539" s="207" t="s">
        <v>6786</v>
      </c>
      <c r="B1539" s="226" t="s">
        <v>6789</v>
      </c>
      <c r="C1539" s="226" t="s">
        <v>6788</v>
      </c>
      <c r="D1539" s="225" t="s">
        <v>6787</v>
      </c>
      <c r="E1539" s="224" t="str">
        <f t="shared" si="127"/>
        <v>425380</v>
      </c>
      <c r="F1539" s="558" t="s">
        <v>1085</v>
      </c>
      <c r="G1539" s="584" t="s">
        <v>6782</v>
      </c>
      <c r="I1539" s="383" t="s">
        <v>127</v>
      </c>
      <c r="J1539" s="225">
        <v>1</v>
      </c>
      <c r="K1539" s="329">
        <v>1800</v>
      </c>
      <c r="L1539" s="232">
        <f t="shared" si="123"/>
        <v>1980.0000000000002</v>
      </c>
      <c r="M1539" s="262" t="s">
        <v>900</v>
      </c>
      <c r="N1539" s="229"/>
      <c r="O1539" s="229"/>
      <c r="P1539" s="245"/>
      <c r="Q1539" s="312"/>
      <c r="R1539" s="382"/>
      <c r="S1539" s="242"/>
      <c r="T1539" s="219"/>
      <c r="U1539" s="303"/>
      <c r="V1539" s="303"/>
      <c r="W1539" s="303"/>
      <c r="X1539" s="303"/>
      <c r="Y1539" s="219"/>
      <c r="Z1539" s="303"/>
      <c r="AA1539" s="303"/>
      <c r="AB1539" s="303"/>
      <c r="AC1539" s="303"/>
      <c r="AD1539" s="325"/>
      <c r="AE1539" s="325"/>
      <c r="AF1539" s="325"/>
      <c r="AG1539" s="325"/>
      <c r="AH1539" s="325"/>
      <c r="AJ1539" s="286" t="s">
        <v>2543</v>
      </c>
      <c r="AK1539" s="213" t="s">
        <v>2542</v>
      </c>
      <c r="AL1539" s="325"/>
      <c r="AM1539" s="325"/>
      <c r="AN1539" s="325"/>
      <c r="AO1539" s="325"/>
      <c r="AP1539" s="229"/>
      <c r="AQ1539" s="589"/>
      <c r="AR1539" s="207"/>
      <c r="AS1539" s="207"/>
      <c r="AT1539" s="207"/>
      <c r="AU1539" s="207"/>
      <c r="AV1539" s="207"/>
      <c r="AW1539" s="207"/>
      <c r="AX1539" s="207"/>
      <c r="AY1539" s="207"/>
      <c r="AZ1539" s="207"/>
      <c r="BA1539" s="207"/>
      <c r="BB1539" s="207"/>
      <c r="BC1539" s="207"/>
      <c r="BD1539" s="207"/>
      <c r="BE1539" s="207"/>
      <c r="BF1539" s="207"/>
      <c r="BG1539" s="300"/>
      <c r="BH1539" s="300"/>
      <c r="BI1539" s="299"/>
      <c r="BJ1539" s="246"/>
      <c r="BK1539" s="255"/>
      <c r="BL1539" s="213"/>
      <c r="BM1539" s="213"/>
      <c r="BY1539" s="254"/>
      <c r="DN1539" s="284"/>
      <c r="DO1539" s="283"/>
      <c r="DP1539" s="278"/>
      <c r="DQ1539" s="282"/>
      <c r="DR1539" s="281"/>
      <c r="DS1539" s="280"/>
      <c r="DT1539" s="279"/>
      <c r="DU1539" s="278"/>
      <c r="DV1539" s="194"/>
    </row>
    <row r="1540" spans="1:137" ht="18.75">
      <c r="A1540" s="207" t="s">
        <v>6786</v>
      </c>
      <c r="B1540" s="226" t="s">
        <v>6785</v>
      </c>
      <c r="C1540" s="226" t="s">
        <v>6784</v>
      </c>
      <c r="D1540" s="225" t="s">
        <v>6783</v>
      </c>
      <c r="E1540" s="224" t="str">
        <f t="shared" si="127"/>
        <v>425373</v>
      </c>
      <c r="F1540" s="558" t="s">
        <v>1085</v>
      </c>
      <c r="G1540" s="584" t="s">
        <v>6782</v>
      </c>
      <c r="I1540" s="383" t="s">
        <v>956</v>
      </c>
      <c r="J1540" s="225">
        <v>1</v>
      </c>
      <c r="K1540" s="329">
        <v>1800</v>
      </c>
      <c r="L1540" s="232">
        <f t="shared" si="123"/>
        <v>1980.0000000000002</v>
      </c>
      <c r="M1540" s="262" t="s">
        <v>900</v>
      </c>
      <c r="N1540" s="229"/>
      <c r="O1540" s="229"/>
      <c r="P1540" s="245"/>
      <c r="Q1540" s="312"/>
      <c r="R1540" s="382"/>
      <c r="S1540" s="242"/>
      <c r="T1540" s="219"/>
      <c r="U1540" s="303"/>
      <c r="V1540" s="303"/>
      <c r="W1540" s="303"/>
      <c r="X1540" s="303"/>
      <c r="Y1540" s="219"/>
      <c r="Z1540" s="303"/>
      <c r="AA1540" s="303"/>
      <c r="AB1540" s="303"/>
      <c r="AC1540" s="303"/>
      <c r="AD1540" s="325"/>
      <c r="AE1540" s="325"/>
      <c r="AF1540" s="325"/>
      <c r="AG1540" s="325"/>
      <c r="AH1540" s="325"/>
      <c r="AJ1540" s="286" t="s">
        <v>2543</v>
      </c>
      <c r="AK1540" s="213" t="s">
        <v>2542</v>
      </c>
      <c r="AL1540" s="325"/>
      <c r="AM1540" s="325"/>
      <c r="AN1540" s="325"/>
      <c r="AO1540" s="325"/>
      <c r="AP1540" s="229"/>
      <c r="AQ1540" s="589"/>
      <c r="AR1540" s="207"/>
      <c r="AS1540" s="207"/>
      <c r="AT1540" s="207"/>
      <c r="AU1540" s="207"/>
      <c r="AV1540" s="207"/>
      <c r="AW1540" s="207"/>
      <c r="AX1540" s="207"/>
      <c r="AY1540" s="207"/>
      <c r="AZ1540" s="207"/>
      <c r="BA1540" s="207"/>
      <c r="BB1540" s="207"/>
      <c r="BC1540" s="207"/>
      <c r="BD1540" s="207"/>
      <c r="BE1540" s="207"/>
      <c r="BF1540" s="207"/>
      <c r="BG1540" s="300"/>
      <c r="BH1540" s="300"/>
      <c r="BI1540" s="299"/>
      <c r="BJ1540" s="246"/>
      <c r="BK1540" s="255"/>
      <c r="BL1540" s="213"/>
      <c r="BM1540" s="213"/>
      <c r="BY1540" s="254"/>
      <c r="DN1540" s="284"/>
      <c r="DO1540" s="283"/>
      <c r="DP1540" s="278"/>
      <c r="DQ1540" s="282"/>
      <c r="DR1540" s="281"/>
      <c r="DS1540" s="280"/>
      <c r="DT1540" s="279"/>
      <c r="DU1540" s="278"/>
      <c r="DV1540" s="194"/>
    </row>
    <row r="1541" spans="1:137" ht="18.75">
      <c r="A1541" s="207" t="s">
        <v>3905</v>
      </c>
      <c r="B1541" s="226" t="s">
        <v>1005</v>
      </c>
      <c r="C1541" s="226" t="s">
        <v>6781</v>
      </c>
      <c r="D1541" s="264" t="s">
        <v>1006</v>
      </c>
      <c r="E1541" s="224" t="str">
        <f>MID(D1541,8,10)</f>
        <v>425403</v>
      </c>
      <c r="F1541" s="207" t="s">
        <v>948</v>
      </c>
      <c r="G1541" s="220" t="s">
        <v>1007</v>
      </c>
      <c r="H1541" s="223" t="s">
        <v>6779</v>
      </c>
      <c r="I1541" s="306" t="s">
        <v>127</v>
      </c>
      <c r="J1541" s="225">
        <v>1</v>
      </c>
      <c r="K1541" s="302">
        <v>2000</v>
      </c>
      <c r="L1541" s="232">
        <f t="shared" si="123"/>
        <v>2200</v>
      </c>
      <c r="M1541" s="262" t="s">
        <v>900</v>
      </c>
      <c r="N1541" s="290"/>
      <c r="O1541" s="290"/>
      <c r="P1541" s="251">
        <v>44986</v>
      </c>
      <c r="Q1541" s="500">
        <v>1800</v>
      </c>
      <c r="R1541" s="471"/>
      <c r="S1541" s="242"/>
      <c r="T1541" s="219"/>
      <c r="U1541" s="248" t="e">
        <f>VLOOKUP(T1541,'[1]段ボール 送料'!$H$16:$X$1013,16,FALSE)</f>
        <v>#N/A</v>
      </c>
      <c r="V1541" s="248" t="e">
        <f>VLOOKUP(T1541,'[1]段ボール 送料'!$H$16:$X$1013,13,FALSE)</f>
        <v>#N/A</v>
      </c>
      <c r="W1541" s="248" t="e">
        <f>VLOOKUP(T1541,'[1]段ボール 送料'!$H$16:$X$1013,14,FALSE)</f>
        <v>#N/A</v>
      </c>
      <c r="X1541" s="248" t="e">
        <f>VLOOKUP(T1541,'[1]段ボール 送料'!$H$16:$X$1013,15,FALSE)</f>
        <v>#N/A</v>
      </c>
      <c r="Y1541" s="219"/>
      <c r="Z1541" s="248"/>
      <c r="AA1541" s="248"/>
      <c r="AB1541" s="248"/>
      <c r="AC1541" s="248"/>
      <c r="AD1541" s="372"/>
      <c r="AE1541" s="372"/>
      <c r="AF1541" s="372"/>
      <c r="AG1541" s="372"/>
      <c r="AH1541" s="372"/>
      <c r="AI1541" s="228" t="s">
        <v>2708</v>
      </c>
      <c r="AJ1541" s="286" t="s">
        <v>2543</v>
      </c>
      <c r="AK1541" s="228" t="s">
        <v>2542</v>
      </c>
      <c r="AL1541" s="372"/>
      <c r="AM1541" s="372"/>
      <c r="AN1541" s="372"/>
      <c r="AO1541" s="372"/>
      <c r="AP1541" s="229"/>
      <c r="AQ1541" s="464"/>
      <c r="AR1541" s="207"/>
      <c r="AS1541" s="207"/>
      <c r="AT1541" s="207"/>
      <c r="AU1541" s="207"/>
      <c r="AV1541" s="207"/>
      <c r="AW1541" s="207"/>
      <c r="AX1541" s="207"/>
      <c r="AY1541" s="207"/>
      <c r="AZ1541" s="207"/>
      <c r="BA1541" s="207"/>
      <c r="BB1541" s="207"/>
      <c r="BC1541" s="207"/>
      <c r="BD1541" s="207"/>
      <c r="BE1541" s="207"/>
      <c r="BF1541" s="207"/>
      <c r="BG1541" s="228"/>
      <c r="BH1541" s="228"/>
      <c r="BI1541" s="228"/>
      <c r="BJ1541" s="246"/>
      <c r="BK1541" s="255"/>
      <c r="BL1541" s="228"/>
      <c r="BM1541" s="228"/>
      <c r="BQ1541" s="205" t="s">
        <v>1701</v>
      </c>
      <c r="BY1541" s="254"/>
      <c r="DN1541" s="284"/>
      <c r="DO1541" s="283"/>
      <c r="DP1541" s="278"/>
      <c r="DQ1541" s="282" t="s">
        <v>947</v>
      </c>
      <c r="DR1541" s="281"/>
      <c r="DS1541" s="280"/>
      <c r="DT1541" s="279"/>
      <c r="DU1541" s="278"/>
      <c r="DV1541" s="194"/>
    </row>
    <row r="1542" spans="1:137" ht="18.75">
      <c r="A1542" s="207" t="s">
        <v>3905</v>
      </c>
      <c r="B1542" s="226" t="s">
        <v>1008</v>
      </c>
      <c r="C1542" s="226" t="s">
        <v>6780</v>
      </c>
      <c r="D1542" s="264" t="s">
        <v>1009</v>
      </c>
      <c r="E1542" s="224" t="str">
        <f>MID(D1542,8,10)</f>
        <v>425397</v>
      </c>
      <c r="F1542" s="207" t="s">
        <v>948</v>
      </c>
      <c r="G1542" s="220" t="s">
        <v>1007</v>
      </c>
      <c r="H1542" s="223" t="s">
        <v>6779</v>
      </c>
      <c r="I1542" s="306" t="s">
        <v>956</v>
      </c>
      <c r="J1542" s="225">
        <v>1</v>
      </c>
      <c r="K1542" s="302">
        <v>2000</v>
      </c>
      <c r="L1542" s="232">
        <f t="shared" si="123"/>
        <v>2200</v>
      </c>
      <c r="M1542" s="262" t="s">
        <v>900</v>
      </c>
      <c r="N1542" s="290"/>
      <c r="O1542" s="290"/>
      <c r="P1542" s="251">
        <v>44986</v>
      </c>
      <c r="Q1542" s="500">
        <v>1800</v>
      </c>
      <c r="R1542" s="471"/>
      <c r="S1542" s="242"/>
      <c r="T1542" s="219"/>
      <c r="U1542" s="248" t="e">
        <f>VLOOKUP(T1542,'[1]段ボール 送料'!$H$16:$X$1013,16,FALSE)</f>
        <v>#N/A</v>
      </c>
      <c r="V1542" s="248" t="e">
        <f>VLOOKUP(T1542,'[1]段ボール 送料'!$H$16:$X$1013,13,FALSE)</f>
        <v>#N/A</v>
      </c>
      <c r="W1542" s="248" t="e">
        <f>VLOOKUP(T1542,'[1]段ボール 送料'!$H$16:$X$1013,14,FALSE)</f>
        <v>#N/A</v>
      </c>
      <c r="X1542" s="248" t="e">
        <f>VLOOKUP(T1542,'[1]段ボール 送料'!$H$16:$X$1013,15,FALSE)</f>
        <v>#N/A</v>
      </c>
      <c r="Y1542" s="219"/>
      <c r="Z1542" s="248"/>
      <c r="AA1542" s="248"/>
      <c r="AB1542" s="248"/>
      <c r="AC1542" s="248"/>
      <c r="AD1542" s="372"/>
      <c r="AE1542" s="372"/>
      <c r="AF1542" s="372"/>
      <c r="AG1542" s="372"/>
      <c r="AH1542" s="372"/>
      <c r="AI1542" s="228" t="s">
        <v>2708</v>
      </c>
      <c r="AJ1542" s="286" t="s">
        <v>2543</v>
      </c>
      <c r="AK1542" s="228" t="s">
        <v>2542</v>
      </c>
      <c r="AL1542" s="372"/>
      <c r="AM1542" s="372"/>
      <c r="AN1542" s="372"/>
      <c r="AO1542" s="372"/>
      <c r="AP1542" s="229"/>
      <c r="AQ1542" s="464"/>
      <c r="AR1542" s="207"/>
      <c r="AS1542" s="207"/>
      <c r="AT1542" s="207"/>
      <c r="AU1542" s="207"/>
      <c r="AV1542" s="207"/>
      <c r="AW1542" s="207"/>
      <c r="AX1542" s="207"/>
      <c r="AY1542" s="207"/>
      <c r="AZ1542" s="207"/>
      <c r="BA1542" s="207"/>
      <c r="BB1542" s="207"/>
      <c r="BC1542" s="207"/>
      <c r="BD1542" s="207"/>
      <c r="BE1542" s="207"/>
      <c r="BF1542" s="207"/>
      <c r="BG1542" s="228"/>
      <c r="BH1542" s="228"/>
      <c r="BI1542" s="228"/>
      <c r="BJ1542" s="246"/>
      <c r="BK1542" s="255"/>
      <c r="BL1542" s="228"/>
      <c r="BM1542" s="228"/>
      <c r="BQ1542" s="205" t="s">
        <v>1701</v>
      </c>
      <c r="BY1542" s="254"/>
      <c r="DN1542" s="284"/>
      <c r="DO1542" s="283"/>
      <c r="DP1542" s="278"/>
      <c r="DQ1542" s="282" t="s">
        <v>947</v>
      </c>
      <c r="DR1542" s="281"/>
      <c r="DS1542" s="280"/>
      <c r="DT1542" s="279"/>
      <c r="DU1542" s="278"/>
      <c r="DV1542" s="194"/>
    </row>
    <row r="1543" spans="1:137" ht="18.75">
      <c r="A1543" s="207" t="s">
        <v>3905</v>
      </c>
      <c r="B1543" s="226" t="s">
        <v>1010</v>
      </c>
      <c r="C1543" s="226" t="s">
        <v>6778</v>
      </c>
      <c r="D1543" s="264" t="s">
        <v>1011</v>
      </c>
      <c r="E1543" s="224" t="str">
        <f>MID(D1543,8,10)</f>
        <v>425427</v>
      </c>
      <c r="F1543" s="207" t="s">
        <v>948</v>
      </c>
      <c r="G1543" s="220" t="s">
        <v>1012</v>
      </c>
      <c r="H1543" s="223" t="s">
        <v>6776</v>
      </c>
      <c r="I1543" s="306" t="s">
        <v>127</v>
      </c>
      <c r="J1543" s="225">
        <v>1</v>
      </c>
      <c r="K1543" s="302">
        <v>2000</v>
      </c>
      <c r="L1543" s="232">
        <f t="shared" si="123"/>
        <v>2200</v>
      </c>
      <c r="M1543" s="288" t="s">
        <v>900</v>
      </c>
      <c r="N1543" s="290"/>
      <c r="O1543" s="290"/>
      <c r="P1543" s="251">
        <v>44986</v>
      </c>
      <c r="Q1543" s="500">
        <v>1800</v>
      </c>
      <c r="R1543" s="471"/>
      <c r="S1543" s="242"/>
      <c r="T1543" s="219"/>
      <c r="U1543" s="248" t="e">
        <f>VLOOKUP(T1543,'[1]段ボール 送料'!$H$16:$X$1013,16,FALSE)</f>
        <v>#N/A</v>
      </c>
      <c r="V1543" s="248" t="e">
        <f>VLOOKUP(T1543,'[1]段ボール 送料'!$H$16:$X$1013,13,FALSE)</f>
        <v>#N/A</v>
      </c>
      <c r="W1543" s="248" t="e">
        <f>VLOOKUP(T1543,'[1]段ボール 送料'!$H$16:$X$1013,14,FALSE)</f>
        <v>#N/A</v>
      </c>
      <c r="X1543" s="248" t="e">
        <f>VLOOKUP(T1543,'[1]段ボール 送料'!$H$16:$X$1013,15,FALSE)</f>
        <v>#N/A</v>
      </c>
      <c r="Y1543" s="219"/>
      <c r="Z1543" s="248"/>
      <c r="AA1543" s="248"/>
      <c r="AB1543" s="248"/>
      <c r="AC1543" s="248"/>
      <c r="AD1543" s="372"/>
      <c r="AE1543" s="372"/>
      <c r="AF1543" s="372"/>
      <c r="AG1543" s="372"/>
      <c r="AH1543" s="372"/>
      <c r="AI1543" s="228" t="s">
        <v>2708</v>
      </c>
      <c r="AJ1543" s="286" t="s">
        <v>2543</v>
      </c>
      <c r="AK1543" s="228" t="s">
        <v>2542</v>
      </c>
      <c r="AL1543" s="372"/>
      <c r="AM1543" s="372"/>
      <c r="AN1543" s="372"/>
      <c r="AO1543" s="372"/>
      <c r="AP1543" s="229"/>
      <c r="AQ1543" s="464"/>
      <c r="AR1543" s="207"/>
      <c r="AS1543" s="207"/>
      <c r="AT1543" s="207"/>
      <c r="AU1543" s="207"/>
      <c r="AV1543" s="207"/>
      <c r="AW1543" s="207"/>
      <c r="AX1543" s="207"/>
      <c r="AY1543" s="207"/>
      <c r="AZ1543" s="207"/>
      <c r="BA1543" s="207"/>
      <c r="BB1543" s="207"/>
      <c r="BC1543" s="207"/>
      <c r="BD1543" s="207"/>
      <c r="BE1543" s="207"/>
      <c r="BF1543" s="207"/>
      <c r="BG1543" s="228"/>
      <c r="BH1543" s="228"/>
      <c r="BI1543" s="228"/>
      <c r="BJ1543" s="246"/>
      <c r="BK1543" s="255"/>
      <c r="BL1543" s="228"/>
      <c r="BM1543" s="228"/>
      <c r="BQ1543" s="205" t="s">
        <v>1701</v>
      </c>
      <c r="BY1543" s="254"/>
      <c r="DN1543" s="284"/>
      <c r="DO1543" s="283"/>
      <c r="DP1543" s="278"/>
      <c r="DQ1543" s="282" t="s">
        <v>947</v>
      </c>
      <c r="DR1543" s="281"/>
      <c r="DS1543" s="280"/>
      <c r="DT1543" s="279"/>
      <c r="DU1543" s="278"/>
      <c r="DV1543" s="194"/>
    </row>
    <row r="1544" spans="1:137" ht="18.75">
      <c r="A1544" s="207" t="s">
        <v>3905</v>
      </c>
      <c r="B1544" s="226" t="s">
        <v>1013</v>
      </c>
      <c r="C1544" s="226" t="s">
        <v>6777</v>
      </c>
      <c r="D1544" s="264" t="s">
        <v>1014</v>
      </c>
      <c r="E1544" s="224" t="str">
        <f>MID(D1544,8,10)</f>
        <v>425410</v>
      </c>
      <c r="F1544" s="207" t="s">
        <v>948</v>
      </c>
      <c r="G1544" s="220" t="s">
        <v>1012</v>
      </c>
      <c r="H1544" s="223" t="s">
        <v>6776</v>
      </c>
      <c r="I1544" s="306" t="s">
        <v>956</v>
      </c>
      <c r="J1544" s="225">
        <v>1</v>
      </c>
      <c r="K1544" s="302">
        <v>2000</v>
      </c>
      <c r="L1544" s="232">
        <f t="shared" si="123"/>
        <v>2200</v>
      </c>
      <c r="M1544" s="262" t="s">
        <v>900</v>
      </c>
      <c r="N1544" s="290"/>
      <c r="O1544" s="290"/>
      <c r="P1544" s="251">
        <v>44986</v>
      </c>
      <c r="Q1544" s="500">
        <v>1800</v>
      </c>
      <c r="R1544" s="471"/>
      <c r="S1544" s="242"/>
      <c r="T1544" s="219"/>
      <c r="U1544" s="248" t="e">
        <f>VLOOKUP(T1544,'[1]段ボール 送料'!$H$16:$X$1013,16,FALSE)</f>
        <v>#N/A</v>
      </c>
      <c r="V1544" s="248" t="e">
        <f>VLOOKUP(T1544,'[1]段ボール 送料'!$H$16:$X$1013,13,FALSE)</f>
        <v>#N/A</v>
      </c>
      <c r="W1544" s="248" t="e">
        <f>VLOOKUP(T1544,'[1]段ボール 送料'!$H$16:$X$1013,14,FALSE)</f>
        <v>#N/A</v>
      </c>
      <c r="X1544" s="248" t="e">
        <f>VLOOKUP(T1544,'[1]段ボール 送料'!$H$16:$X$1013,15,FALSE)</f>
        <v>#N/A</v>
      </c>
      <c r="Y1544" s="219"/>
      <c r="Z1544" s="248"/>
      <c r="AA1544" s="248"/>
      <c r="AB1544" s="248"/>
      <c r="AC1544" s="248"/>
      <c r="AD1544" s="372"/>
      <c r="AE1544" s="372"/>
      <c r="AF1544" s="372"/>
      <c r="AG1544" s="372"/>
      <c r="AH1544" s="372"/>
      <c r="AI1544" s="228" t="s">
        <v>2708</v>
      </c>
      <c r="AJ1544" s="286" t="s">
        <v>2543</v>
      </c>
      <c r="AK1544" s="228" t="s">
        <v>2542</v>
      </c>
      <c r="AL1544" s="372"/>
      <c r="AM1544" s="372"/>
      <c r="AN1544" s="372"/>
      <c r="AO1544" s="372"/>
      <c r="AP1544" s="229"/>
      <c r="AQ1544" s="464"/>
      <c r="AR1544" s="207"/>
      <c r="AS1544" s="207"/>
      <c r="AT1544" s="207"/>
      <c r="AU1544" s="207"/>
      <c r="AV1544" s="207"/>
      <c r="AW1544" s="207"/>
      <c r="AX1544" s="207"/>
      <c r="AY1544" s="207"/>
      <c r="AZ1544" s="207"/>
      <c r="BA1544" s="207"/>
      <c r="BB1544" s="207"/>
      <c r="BC1544" s="207"/>
      <c r="BD1544" s="207"/>
      <c r="BE1544" s="207"/>
      <c r="BF1544" s="207"/>
      <c r="BG1544" s="228"/>
      <c r="BH1544" s="228"/>
      <c r="BI1544" s="228"/>
      <c r="BJ1544" s="246"/>
      <c r="BK1544" s="255"/>
      <c r="BL1544" s="228"/>
      <c r="BM1544" s="228"/>
      <c r="BQ1544" s="205" t="s">
        <v>1701</v>
      </c>
      <c r="BY1544" s="254"/>
      <c r="DN1544" s="284"/>
      <c r="DO1544" s="283"/>
      <c r="DP1544" s="278"/>
      <c r="DQ1544" s="282" t="s">
        <v>947</v>
      </c>
      <c r="DR1544" s="281"/>
      <c r="DS1544" s="280"/>
      <c r="DT1544" s="279"/>
      <c r="DU1544" s="278"/>
      <c r="DV1544" s="194"/>
    </row>
    <row r="1545" spans="1:137" ht="18.75">
      <c r="A1545" s="322"/>
      <c r="B1545" s="226" t="s">
        <v>6775</v>
      </c>
      <c r="C1545" s="226" t="s">
        <v>6774</v>
      </c>
      <c r="D1545" s="225" t="s">
        <v>6773</v>
      </c>
      <c r="E1545" s="224" t="str">
        <f>MID(D1545,9,10)</f>
        <v>425441</v>
      </c>
      <c r="F1545" s="322" t="s">
        <v>6068</v>
      </c>
      <c r="G1545" s="584" t="s">
        <v>6769</v>
      </c>
      <c r="I1545" s="383" t="s">
        <v>127</v>
      </c>
      <c r="J1545" s="225">
        <v>1</v>
      </c>
      <c r="K1545" s="329">
        <v>1800</v>
      </c>
      <c r="L1545" s="232">
        <f t="shared" si="123"/>
        <v>1980.0000000000002</v>
      </c>
      <c r="M1545" s="288" t="s">
        <v>900</v>
      </c>
      <c r="N1545" s="229"/>
      <c r="O1545" s="229"/>
      <c r="P1545" s="245"/>
      <c r="Q1545" s="312"/>
      <c r="R1545" s="382"/>
      <c r="S1545" s="242"/>
      <c r="T1545" s="219"/>
      <c r="U1545" s="303"/>
      <c r="V1545" s="303"/>
      <c r="W1545" s="303"/>
      <c r="X1545" s="303"/>
      <c r="Y1545" s="219"/>
      <c r="Z1545" s="303"/>
      <c r="AA1545" s="303"/>
      <c r="AB1545" s="303"/>
      <c r="AC1545" s="303"/>
      <c r="AD1545" s="325"/>
      <c r="AE1545" s="325"/>
      <c r="AF1545" s="325"/>
      <c r="AG1545" s="325"/>
      <c r="AH1545" s="325"/>
      <c r="AJ1545" s="286"/>
      <c r="AK1545" s="213"/>
      <c r="AL1545" s="325"/>
      <c r="AM1545" s="325"/>
      <c r="AN1545" s="325"/>
      <c r="AO1545" s="325"/>
      <c r="AP1545" s="229"/>
      <c r="AQ1545" s="589"/>
      <c r="AR1545" s="207"/>
      <c r="AS1545" s="207"/>
      <c r="AT1545" s="207"/>
      <c r="AU1545" s="207"/>
      <c r="AV1545" s="207"/>
      <c r="AW1545" s="207"/>
      <c r="AX1545" s="207"/>
      <c r="AY1545" s="207"/>
      <c r="AZ1545" s="207"/>
      <c r="BA1545" s="207"/>
      <c r="BB1545" s="207"/>
      <c r="BC1545" s="207"/>
      <c r="BD1545" s="207"/>
      <c r="BE1545" s="207"/>
      <c r="BF1545" s="207"/>
      <c r="BG1545" s="300"/>
      <c r="BH1545" s="300"/>
      <c r="BI1545" s="299"/>
      <c r="BJ1545" s="246"/>
      <c r="BK1545" s="255"/>
      <c r="BL1545" s="213"/>
      <c r="BM1545" s="213"/>
      <c r="BN1545" s="322"/>
      <c r="BO1545" s="321"/>
      <c r="BY1545" s="254"/>
      <c r="DN1545" s="284"/>
      <c r="DO1545" s="283"/>
      <c r="DP1545" s="278"/>
      <c r="DQ1545" s="282"/>
      <c r="DR1545" s="281"/>
      <c r="DS1545" s="280"/>
      <c r="DT1545" s="279"/>
      <c r="DU1545" s="278"/>
      <c r="DV1545" s="194"/>
    </row>
    <row r="1546" spans="1:137" ht="18.75">
      <c r="A1546" s="322"/>
      <c r="B1546" s="226" t="s">
        <v>6772</v>
      </c>
      <c r="C1546" s="226" t="s">
        <v>6771</v>
      </c>
      <c r="D1546" s="225" t="s">
        <v>6770</v>
      </c>
      <c r="E1546" s="224" t="str">
        <f>MID(D1546,9,10)</f>
        <v>425434</v>
      </c>
      <c r="F1546" s="322" t="s">
        <v>6068</v>
      </c>
      <c r="G1546" s="584" t="s">
        <v>6769</v>
      </c>
      <c r="I1546" s="383" t="s">
        <v>956</v>
      </c>
      <c r="J1546" s="225">
        <v>1</v>
      </c>
      <c r="K1546" s="329">
        <v>1800</v>
      </c>
      <c r="L1546" s="232">
        <f t="shared" si="123"/>
        <v>1980.0000000000002</v>
      </c>
      <c r="M1546" s="288" t="s">
        <v>900</v>
      </c>
      <c r="N1546" s="229"/>
      <c r="O1546" s="229"/>
      <c r="P1546" s="347"/>
      <c r="Q1546" s="412"/>
      <c r="R1546" s="382"/>
      <c r="S1546" s="242"/>
      <c r="T1546" s="219"/>
      <c r="U1546" s="303"/>
      <c r="V1546" s="303"/>
      <c r="W1546" s="303"/>
      <c r="X1546" s="303"/>
      <c r="Y1546" s="219"/>
      <c r="Z1546" s="303"/>
      <c r="AA1546" s="303"/>
      <c r="AB1546" s="303"/>
      <c r="AC1546" s="303"/>
      <c r="AD1546" s="325"/>
      <c r="AE1546" s="325"/>
      <c r="AF1546" s="325"/>
      <c r="AG1546" s="325"/>
      <c r="AH1546" s="325"/>
      <c r="AJ1546" s="286"/>
      <c r="AK1546" s="213"/>
      <c r="AL1546" s="325"/>
      <c r="AM1546" s="325"/>
      <c r="AN1546" s="325"/>
      <c r="AO1546" s="325"/>
      <c r="AP1546" s="229"/>
      <c r="AQ1546" s="589"/>
      <c r="AR1546" s="207"/>
      <c r="AS1546" s="207"/>
      <c r="AT1546" s="207"/>
      <c r="AU1546" s="207"/>
      <c r="AV1546" s="207"/>
      <c r="AW1546" s="207"/>
      <c r="AX1546" s="207"/>
      <c r="AY1546" s="207"/>
      <c r="AZ1546" s="207"/>
      <c r="BA1546" s="207"/>
      <c r="BB1546" s="207"/>
      <c r="BC1546" s="207"/>
      <c r="BD1546" s="207"/>
      <c r="BE1546" s="207"/>
      <c r="BF1546" s="207"/>
      <c r="BG1546" s="300"/>
      <c r="BH1546" s="300"/>
      <c r="BI1546" s="299"/>
      <c r="BJ1546" s="246"/>
      <c r="BK1546" s="255"/>
      <c r="BL1546" s="213"/>
      <c r="BM1546" s="213"/>
      <c r="BN1546" s="322"/>
      <c r="BO1546" s="321"/>
      <c r="BY1546" s="254"/>
      <c r="DN1546" s="284"/>
      <c r="DO1546" s="283"/>
      <c r="DP1546" s="278"/>
      <c r="DQ1546" s="282"/>
      <c r="DR1546" s="281"/>
      <c r="DS1546" s="280"/>
      <c r="DT1546" s="279"/>
      <c r="DU1546" s="278"/>
      <c r="DV1546" s="194"/>
    </row>
    <row r="1547" spans="1:137" ht="18.75">
      <c r="A1547" s="207" t="s">
        <v>3905</v>
      </c>
      <c r="B1547" s="226" t="s">
        <v>1015</v>
      </c>
      <c r="C1547" s="226" t="s">
        <v>6768</v>
      </c>
      <c r="D1547" s="264" t="s">
        <v>1016</v>
      </c>
      <c r="E1547" s="224" t="str">
        <f t="shared" ref="E1547:E1556" si="128">MID(D1547,8,10)</f>
        <v>425465</v>
      </c>
      <c r="F1547" s="207" t="s">
        <v>948</v>
      </c>
      <c r="G1547" s="220" t="s">
        <v>1017</v>
      </c>
      <c r="H1547" s="223" t="s">
        <v>6766</v>
      </c>
      <c r="I1547" s="306" t="s">
        <v>127</v>
      </c>
      <c r="J1547" s="225">
        <v>1</v>
      </c>
      <c r="K1547" s="302">
        <v>2000</v>
      </c>
      <c r="L1547" s="232">
        <f t="shared" si="123"/>
        <v>2200</v>
      </c>
      <c r="M1547" s="262" t="s">
        <v>900</v>
      </c>
      <c r="N1547" s="290"/>
      <c r="O1547" s="290"/>
      <c r="P1547" s="251">
        <v>44986</v>
      </c>
      <c r="Q1547" s="500">
        <v>1800</v>
      </c>
      <c r="R1547" s="471"/>
      <c r="S1547" s="242"/>
      <c r="T1547" s="219"/>
      <c r="U1547" s="248" t="e">
        <f>VLOOKUP(T1547,'[1]段ボール 送料'!$H$16:$X$1013,16,FALSE)</f>
        <v>#N/A</v>
      </c>
      <c r="V1547" s="248" t="e">
        <f>VLOOKUP(T1547,'[1]段ボール 送料'!$H$16:$X$1013,13,FALSE)</f>
        <v>#N/A</v>
      </c>
      <c r="W1547" s="248" t="e">
        <f>VLOOKUP(T1547,'[1]段ボール 送料'!$H$16:$X$1013,14,FALSE)</f>
        <v>#N/A</v>
      </c>
      <c r="X1547" s="248" t="e">
        <f>VLOOKUP(T1547,'[1]段ボール 送料'!$H$16:$X$1013,15,FALSE)</f>
        <v>#N/A</v>
      </c>
      <c r="Y1547" s="219"/>
      <c r="Z1547" s="248"/>
      <c r="AA1547" s="248"/>
      <c r="AB1547" s="248"/>
      <c r="AC1547" s="248"/>
      <c r="AD1547" s="372"/>
      <c r="AE1547" s="372"/>
      <c r="AF1547" s="372"/>
      <c r="AG1547" s="372"/>
      <c r="AH1547" s="372"/>
      <c r="AI1547" s="228" t="s">
        <v>2708</v>
      </c>
      <c r="AJ1547" s="286" t="s">
        <v>2543</v>
      </c>
      <c r="AK1547" s="228" t="s">
        <v>2542</v>
      </c>
      <c r="AL1547" s="372"/>
      <c r="AM1547" s="372"/>
      <c r="AN1547" s="372"/>
      <c r="AO1547" s="372"/>
      <c r="AP1547" s="229"/>
      <c r="AQ1547" s="464"/>
      <c r="AR1547" s="207"/>
      <c r="AS1547" s="207"/>
      <c r="AT1547" s="207"/>
      <c r="AU1547" s="207"/>
      <c r="AV1547" s="207"/>
      <c r="AW1547" s="207"/>
      <c r="AX1547" s="207"/>
      <c r="AY1547" s="207"/>
      <c r="AZ1547" s="207"/>
      <c r="BA1547" s="207"/>
      <c r="BB1547" s="207"/>
      <c r="BC1547" s="207"/>
      <c r="BD1547" s="207"/>
      <c r="BE1547" s="207"/>
      <c r="BF1547" s="207"/>
      <c r="BG1547" s="228"/>
      <c r="BH1547" s="228"/>
      <c r="BI1547" s="228"/>
      <c r="BJ1547" s="246"/>
      <c r="BK1547" s="255"/>
      <c r="BL1547" s="228"/>
      <c r="BM1547" s="228"/>
      <c r="BQ1547" s="205" t="s">
        <v>1701</v>
      </c>
      <c r="BY1547" s="254"/>
      <c r="DN1547" s="284"/>
      <c r="DO1547" s="283"/>
      <c r="DP1547" s="278"/>
      <c r="DQ1547" s="282" t="s">
        <v>947</v>
      </c>
      <c r="DR1547" s="281"/>
      <c r="DS1547" s="280"/>
      <c r="DT1547" s="279"/>
      <c r="DU1547" s="278"/>
      <c r="DV1547" s="194"/>
    </row>
    <row r="1548" spans="1:137" ht="18.75">
      <c r="A1548" s="207" t="s">
        <v>3905</v>
      </c>
      <c r="B1548" s="226" t="s">
        <v>1018</v>
      </c>
      <c r="C1548" s="226" t="s">
        <v>6767</v>
      </c>
      <c r="D1548" s="264" t="s">
        <v>1019</v>
      </c>
      <c r="E1548" s="224" t="str">
        <f t="shared" si="128"/>
        <v>425458</v>
      </c>
      <c r="F1548" s="207" t="s">
        <v>948</v>
      </c>
      <c r="G1548" s="220" t="s">
        <v>1017</v>
      </c>
      <c r="H1548" s="223" t="s">
        <v>6766</v>
      </c>
      <c r="I1548" s="306" t="s">
        <v>956</v>
      </c>
      <c r="J1548" s="225">
        <v>1</v>
      </c>
      <c r="K1548" s="302">
        <v>2000</v>
      </c>
      <c r="L1548" s="232">
        <f t="shared" si="123"/>
        <v>2200</v>
      </c>
      <c r="M1548" s="288" t="s">
        <v>900</v>
      </c>
      <c r="N1548" s="290"/>
      <c r="O1548" s="290"/>
      <c r="P1548" s="459">
        <v>44986</v>
      </c>
      <c r="Q1548" s="487">
        <v>1800</v>
      </c>
      <c r="R1548" s="471"/>
      <c r="S1548" s="242"/>
      <c r="T1548" s="219"/>
      <c r="U1548" s="248" t="e">
        <f>VLOOKUP(T1548,'[1]段ボール 送料'!$H$16:$X$1013,16,FALSE)</f>
        <v>#N/A</v>
      </c>
      <c r="V1548" s="248" t="e">
        <f>VLOOKUP(T1548,'[1]段ボール 送料'!$H$16:$X$1013,13,FALSE)</f>
        <v>#N/A</v>
      </c>
      <c r="W1548" s="248" t="e">
        <f>VLOOKUP(T1548,'[1]段ボール 送料'!$H$16:$X$1013,14,FALSE)</f>
        <v>#N/A</v>
      </c>
      <c r="X1548" s="248" t="e">
        <f>VLOOKUP(T1548,'[1]段ボール 送料'!$H$16:$X$1013,15,FALSE)</f>
        <v>#N/A</v>
      </c>
      <c r="Y1548" s="219"/>
      <c r="Z1548" s="248"/>
      <c r="AA1548" s="248"/>
      <c r="AB1548" s="248"/>
      <c r="AC1548" s="248"/>
      <c r="AD1548" s="372"/>
      <c r="AE1548" s="372"/>
      <c r="AF1548" s="372"/>
      <c r="AG1548" s="372"/>
      <c r="AH1548" s="372"/>
      <c r="AI1548" s="228" t="s">
        <v>2708</v>
      </c>
      <c r="AJ1548" s="286" t="s">
        <v>2543</v>
      </c>
      <c r="AK1548" s="228" t="s">
        <v>2542</v>
      </c>
      <c r="AL1548" s="372"/>
      <c r="AM1548" s="372"/>
      <c r="AN1548" s="372"/>
      <c r="AO1548" s="372"/>
      <c r="AP1548" s="229"/>
      <c r="AQ1548" s="464"/>
      <c r="AR1548" s="207"/>
      <c r="AS1548" s="207"/>
      <c r="AT1548" s="207"/>
      <c r="AU1548" s="207"/>
      <c r="AV1548" s="207"/>
      <c r="AW1548" s="207"/>
      <c r="AX1548" s="207"/>
      <c r="AY1548" s="207"/>
      <c r="AZ1548" s="207"/>
      <c r="BA1548" s="207"/>
      <c r="BB1548" s="207"/>
      <c r="BC1548" s="207"/>
      <c r="BD1548" s="207"/>
      <c r="BE1548" s="207"/>
      <c r="BF1548" s="207"/>
      <c r="BG1548" s="228"/>
      <c r="BH1548" s="228"/>
      <c r="BI1548" s="228"/>
      <c r="BJ1548" s="246"/>
      <c r="BK1548" s="255"/>
      <c r="BL1548" s="228"/>
      <c r="BM1548" s="228"/>
      <c r="BQ1548" s="205" t="s">
        <v>1701</v>
      </c>
      <c r="BY1548" s="254"/>
      <c r="DN1548" s="284"/>
      <c r="DO1548" s="283"/>
      <c r="DP1548" s="278"/>
      <c r="DQ1548" s="282" t="s">
        <v>947</v>
      </c>
      <c r="DR1548" s="281"/>
      <c r="DS1548" s="280"/>
      <c r="DT1548" s="279"/>
      <c r="DU1548" s="278"/>
      <c r="DV1548" s="194"/>
    </row>
    <row r="1549" spans="1:137" ht="18.75">
      <c r="A1549" s="207" t="s">
        <v>3905</v>
      </c>
      <c r="B1549" s="226" t="s">
        <v>1020</v>
      </c>
      <c r="C1549" s="226" t="s">
        <v>6765</v>
      </c>
      <c r="D1549" s="264" t="s">
        <v>1021</v>
      </c>
      <c r="E1549" s="224" t="str">
        <f t="shared" si="128"/>
        <v>425489</v>
      </c>
      <c r="F1549" s="207" t="s">
        <v>948</v>
      </c>
      <c r="G1549" s="220" t="s">
        <v>1022</v>
      </c>
      <c r="H1549" s="223" t="s">
        <v>6751</v>
      </c>
      <c r="I1549" s="306" t="s">
        <v>127</v>
      </c>
      <c r="J1549" s="225">
        <v>1</v>
      </c>
      <c r="K1549" s="302">
        <v>2000</v>
      </c>
      <c r="L1549" s="232">
        <f t="shared" si="123"/>
        <v>2200</v>
      </c>
      <c r="M1549" s="262" t="s">
        <v>900</v>
      </c>
      <c r="N1549" s="290"/>
      <c r="O1549" s="290"/>
      <c r="P1549" s="251">
        <v>44986</v>
      </c>
      <c r="Q1549" s="500">
        <v>1800</v>
      </c>
      <c r="R1549" s="471"/>
      <c r="S1549" s="242"/>
      <c r="T1549" s="219"/>
      <c r="U1549" s="248" t="e">
        <f>VLOOKUP(T1549,'[1]段ボール 送料'!$H$16:$X$1013,16,FALSE)</f>
        <v>#N/A</v>
      </c>
      <c r="V1549" s="248" t="e">
        <f>VLOOKUP(T1549,'[1]段ボール 送料'!$H$16:$X$1013,13,FALSE)</f>
        <v>#N/A</v>
      </c>
      <c r="W1549" s="248" t="e">
        <f>VLOOKUP(T1549,'[1]段ボール 送料'!$H$16:$X$1013,14,FALSE)</f>
        <v>#N/A</v>
      </c>
      <c r="X1549" s="248" t="e">
        <f>VLOOKUP(T1549,'[1]段ボール 送料'!$H$16:$X$1013,15,FALSE)</f>
        <v>#N/A</v>
      </c>
      <c r="Y1549" s="219"/>
      <c r="Z1549" s="248"/>
      <c r="AA1549" s="248"/>
      <c r="AB1549" s="248"/>
      <c r="AC1549" s="248"/>
      <c r="AD1549" s="372"/>
      <c r="AE1549" s="372"/>
      <c r="AF1549" s="372"/>
      <c r="AG1549" s="372"/>
      <c r="AH1549" s="372"/>
      <c r="AI1549" s="228" t="s">
        <v>2708</v>
      </c>
      <c r="AJ1549" s="286" t="s">
        <v>2543</v>
      </c>
      <c r="AK1549" s="228" t="s">
        <v>2542</v>
      </c>
      <c r="AL1549" s="372"/>
      <c r="AM1549" s="372"/>
      <c r="AN1549" s="372"/>
      <c r="AO1549" s="372"/>
      <c r="AP1549" s="229"/>
      <c r="AQ1549" s="464"/>
      <c r="AR1549" s="207"/>
      <c r="AS1549" s="207"/>
      <c r="AT1549" s="207"/>
      <c r="AU1549" s="207"/>
      <c r="AV1549" s="207"/>
      <c r="AW1549" s="207"/>
      <c r="AX1549" s="207"/>
      <c r="AY1549" s="207"/>
      <c r="AZ1549" s="207"/>
      <c r="BA1549" s="207"/>
      <c r="BB1549" s="207"/>
      <c r="BC1549" s="207"/>
      <c r="BD1549" s="207"/>
      <c r="BE1549" s="207"/>
      <c r="BF1549" s="207"/>
      <c r="BG1549" s="228"/>
      <c r="BH1549" s="228"/>
      <c r="BI1549" s="228"/>
      <c r="BJ1549" s="246"/>
      <c r="BK1549" s="255"/>
      <c r="BL1549" s="228"/>
      <c r="BM1549" s="228"/>
      <c r="BQ1549" s="205" t="s">
        <v>1701</v>
      </c>
      <c r="BY1549" s="254"/>
      <c r="DN1549" s="284"/>
      <c r="DO1549" s="283"/>
      <c r="DP1549" s="278"/>
      <c r="DQ1549" s="282" t="s">
        <v>947</v>
      </c>
      <c r="DR1549" s="281"/>
      <c r="DS1549" s="280"/>
      <c r="DT1549" s="279"/>
      <c r="DU1549" s="278"/>
      <c r="DV1549" s="194"/>
    </row>
    <row r="1550" spans="1:137" s="615" customFormat="1" ht="18.75">
      <c r="A1550" s="207" t="s">
        <v>3905</v>
      </c>
      <c r="B1550" s="226" t="s">
        <v>1023</v>
      </c>
      <c r="C1550" s="226" t="s">
        <v>6764</v>
      </c>
      <c r="D1550" s="264" t="s">
        <v>1024</v>
      </c>
      <c r="E1550" s="224" t="str">
        <f t="shared" si="128"/>
        <v>425472</v>
      </c>
      <c r="F1550" s="207" t="s">
        <v>948</v>
      </c>
      <c r="G1550" s="220" t="s">
        <v>1022</v>
      </c>
      <c r="H1550" s="223" t="s">
        <v>6751</v>
      </c>
      <c r="I1550" s="306" t="s">
        <v>956</v>
      </c>
      <c r="J1550" s="225">
        <v>1</v>
      </c>
      <c r="K1550" s="302">
        <v>2000</v>
      </c>
      <c r="L1550" s="232">
        <f t="shared" si="123"/>
        <v>2200</v>
      </c>
      <c r="M1550" s="288" t="s">
        <v>900</v>
      </c>
      <c r="N1550" s="290"/>
      <c r="O1550" s="290"/>
      <c r="P1550" s="459">
        <v>44986</v>
      </c>
      <c r="Q1550" s="487">
        <v>1800</v>
      </c>
      <c r="R1550" s="471"/>
      <c r="S1550" s="242"/>
      <c r="T1550" s="219"/>
      <c r="U1550" s="248" t="e">
        <f>VLOOKUP(T1550,'[1]段ボール 送料'!$H$16:$X$1013,16,FALSE)</f>
        <v>#N/A</v>
      </c>
      <c r="V1550" s="248" t="e">
        <f>VLOOKUP(T1550,'[1]段ボール 送料'!$H$16:$X$1013,13,FALSE)</f>
        <v>#N/A</v>
      </c>
      <c r="W1550" s="248" t="e">
        <f>VLOOKUP(T1550,'[1]段ボール 送料'!$H$16:$X$1013,14,FALSE)</f>
        <v>#N/A</v>
      </c>
      <c r="X1550" s="248" t="e">
        <f>VLOOKUP(T1550,'[1]段ボール 送料'!$H$16:$X$1013,15,FALSE)</f>
        <v>#N/A</v>
      </c>
      <c r="Y1550" s="219"/>
      <c r="Z1550" s="248"/>
      <c r="AA1550" s="248"/>
      <c r="AB1550" s="248"/>
      <c r="AC1550" s="248"/>
      <c r="AD1550" s="372"/>
      <c r="AE1550" s="372"/>
      <c r="AF1550" s="372"/>
      <c r="AG1550" s="372"/>
      <c r="AH1550" s="372"/>
      <c r="AI1550" s="228" t="s">
        <v>2708</v>
      </c>
      <c r="AJ1550" s="286" t="s">
        <v>2543</v>
      </c>
      <c r="AK1550" s="228" t="s">
        <v>2542</v>
      </c>
      <c r="AL1550" s="372"/>
      <c r="AM1550" s="372"/>
      <c r="AN1550" s="372"/>
      <c r="AO1550" s="372"/>
      <c r="AP1550" s="229"/>
      <c r="AQ1550" s="464"/>
      <c r="AR1550" s="207"/>
      <c r="AS1550" s="207"/>
      <c r="AT1550" s="207"/>
      <c r="AU1550" s="207"/>
      <c r="AV1550" s="207"/>
      <c r="AW1550" s="207"/>
      <c r="AX1550" s="207"/>
      <c r="AY1550" s="207"/>
      <c r="AZ1550" s="207"/>
      <c r="BA1550" s="207"/>
      <c r="BB1550" s="207"/>
      <c r="BC1550" s="207"/>
      <c r="BD1550" s="207"/>
      <c r="BE1550" s="207"/>
      <c r="BF1550" s="207"/>
      <c r="BG1550" s="228"/>
      <c r="BH1550" s="228"/>
      <c r="BI1550" s="228"/>
      <c r="BJ1550" s="246"/>
      <c r="BK1550" s="255"/>
      <c r="BL1550" s="228"/>
      <c r="BM1550" s="228"/>
      <c r="BN1550" s="207"/>
      <c r="BO1550" s="206"/>
      <c r="BP1550" s="204"/>
      <c r="BQ1550" s="205" t="s">
        <v>1701</v>
      </c>
      <c r="BR1550" s="204"/>
      <c r="BS1550" s="204"/>
      <c r="BT1550" s="204"/>
      <c r="BU1550" s="194"/>
      <c r="BV1550" s="194"/>
      <c r="BW1550" s="194"/>
      <c r="BX1550" s="204"/>
      <c r="BY1550" s="254"/>
      <c r="BZ1550" s="202"/>
      <c r="CA1550" s="202"/>
      <c r="CB1550" s="202"/>
      <c r="CC1550" s="201"/>
      <c r="CD1550" s="201"/>
      <c r="CE1550" s="194"/>
      <c r="CF1550" s="200"/>
      <c r="CG1550" s="200"/>
      <c r="CH1550" s="200"/>
      <c r="CI1550" s="200"/>
      <c r="CJ1550" s="200"/>
      <c r="CK1550" s="200"/>
      <c r="CL1550" s="200"/>
      <c r="CM1550" s="200"/>
      <c r="CN1550" s="200"/>
      <c r="CO1550" s="200"/>
      <c r="CP1550" s="200"/>
      <c r="CQ1550" s="200"/>
      <c r="CR1550" s="200"/>
      <c r="CS1550" s="200"/>
      <c r="CT1550" s="200"/>
      <c r="CU1550" s="200"/>
      <c r="CV1550" s="200"/>
      <c r="CW1550" s="200"/>
      <c r="CX1550" s="200"/>
      <c r="CY1550" s="200"/>
      <c r="CZ1550" s="200"/>
      <c r="DA1550" s="200"/>
      <c r="DB1550" s="200"/>
      <c r="DC1550" s="200"/>
      <c r="DD1550" s="200"/>
      <c r="DE1550" s="200"/>
      <c r="DF1550" s="200"/>
      <c r="DG1550" s="200"/>
      <c r="DH1550" s="200"/>
      <c r="DI1550" s="200"/>
      <c r="DJ1550" s="200"/>
      <c r="DK1550" s="200"/>
      <c r="DL1550" s="200"/>
      <c r="DM1550" s="200"/>
      <c r="DN1550" s="284"/>
      <c r="DO1550" s="283"/>
      <c r="DP1550" s="278"/>
      <c r="DQ1550" s="282" t="s">
        <v>947</v>
      </c>
      <c r="DR1550" s="281"/>
      <c r="DS1550" s="280"/>
      <c r="DT1550" s="279"/>
      <c r="DU1550" s="278"/>
      <c r="DV1550" s="194"/>
      <c r="DW1550" s="194"/>
      <c r="DX1550" s="194"/>
      <c r="DY1550" s="194"/>
      <c r="DZ1550" s="553"/>
      <c r="EA1550" s="553"/>
      <c r="EB1550" s="553"/>
      <c r="EC1550" s="553"/>
      <c r="ED1550" s="553"/>
      <c r="EE1550" s="553"/>
      <c r="EF1550" s="553"/>
      <c r="EG1550" s="553"/>
    </row>
    <row r="1551" spans="1:137" s="615" customFormat="1" ht="18.75">
      <c r="A1551" s="207" t="s">
        <v>3905</v>
      </c>
      <c r="B1551" s="226" t="s">
        <v>1025</v>
      </c>
      <c r="C1551" s="226" t="s">
        <v>6763</v>
      </c>
      <c r="D1551" s="264" t="s">
        <v>1026</v>
      </c>
      <c r="E1551" s="224" t="str">
        <f t="shared" si="128"/>
        <v>425502</v>
      </c>
      <c r="F1551" s="207" t="s">
        <v>948</v>
      </c>
      <c r="G1551" s="220" t="s">
        <v>1027</v>
      </c>
      <c r="H1551" s="223" t="s">
        <v>6751</v>
      </c>
      <c r="I1551" s="306" t="s">
        <v>127</v>
      </c>
      <c r="J1551" s="225">
        <v>1</v>
      </c>
      <c r="K1551" s="302">
        <v>2000</v>
      </c>
      <c r="L1551" s="232">
        <f t="shared" si="123"/>
        <v>2200</v>
      </c>
      <c r="M1551" s="262" t="s">
        <v>900</v>
      </c>
      <c r="N1551" s="290"/>
      <c r="O1551" s="290"/>
      <c r="P1551" s="251">
        <v>44986</v>
      </c>
      <c r="Q1551" s="500">
        <v>1800</v>
      </c>
      <c r="R1551" s="471"/>
      <c r="S1551" s="242"/>
      <c r="T1551" s="219"/>
      <c r="U1551" s="248" t="e">
        <f>VLOOKUP(T1551,'[1]段ボール 送料'!$H$16:$X$1013,16,FALSE)</f>
        <v>#N/A</v>
      </c>
      <c r="V1551" s="248" t="e">
        <f>VLOOKUP(T1551,'[1]段ボール 送料'!$H$16:$X$1013,13,FALSE)</f>
        <v>#N/A</v>
      </c>
      <c r="W1551" s="248" t="e">
        <f>VLOOKUP(T1551,'[1]段ボール 送料'!$H$16:$X$1013,14,FALSE)</f>
        <v>#N/A</v>
      </c>
      <c r="X1551" s="248" t="e">
        <f>VLOOKUP(T1551,'[1]段ボール 送料'!$H$16:$X$1013,15,FALSE)</f>
        <v>#N/A</v>
      </c>
      <c r="Y1551" s="219"/>
      <c r="Z1551" s="248"/>
      <c r="AA1551" s="248"/>
      <c r="AB1551" s="248"/>
      <c r="AC1551" s="248"/>
      <c r="AD1551" s="372"/>
      <c r="AE1551" s="372"/>
      <c r="AF1551" s="372"/>
      <c r="AG1551" s="372"/>
      <c r="AH1551" s="372"/>
      <c r="AI1551" s="228" t="s">
        <v>2708</v>
      </c>
      <c r="AJ1551" s="286" t="s">
        <v>2543</v>
      </c>
      <c r="AK1551" s="228" t="s">
        <v>2542</v>
      </c>
      <c r="AL1551" s="372"/>
      <c r="AM1551" s="372"/>
      <c r="AN1551" s="372"/>
      <c r="AO1551" s="372"/>
      <c r="AP1551" s="229"/>
      <c r="AQ1551" s="464"/>
      <c r="AR1551" s="207"/>
      <c r="AS1551" s="207"/>
      <c r="AT1551" s="207"/>
      <c r="AU1551" s="207"/>
      <c r="AV1551" s="207"/>
      <c r="AW1551" s="207"/>
      <c r="AX1551" s="207"/>
      <c r="AY1551" s="207"/>
      <c r="AZ1551" s="207"/>
      <c r="BA1551" s="207"/>
      <c r="BB1551" s="207"/>
      <c r="BC1551" s="207"/>
      <c r="BD1551" s="207"/>
      <c r="BE1551" s="207"/>
      <c r="BF1551" s="207"/>
      <c r="BG1551" s="228"/>
      <c r="BH1551" s="228"/>
      <c r="BI1551" s="228"/>
      <c r="BJ1551" s="246"/>
      <c r="BK1551" s="255" t="s">
        <v>6363</v>
      </c>
      <c r="BL1551" s="228"/>
      <c r="BM1551" s="228"/>
      <c r="BN1551" s="207"/>
      <c r="BO1551" s="206"/>
      <c r="BP1551" s="204"/>
      <c r="BQ1551" s="205" t="s">
        <v>1701</v>
      </c>
      <c r="BR1551" s="204"/>
      <c r="BS1551" s="204"/>
      <c r="BT1551" s="204"/>
      <c r="BU1551" s="194"/>
      <c r="BV1551" s="194"/>
      <c r="BW1551" s="194"/>
      <c r="BX1551" s="204"/>
      <c r="BY1551" s="254"/>
      <c r="BZ1551" s="202"/>
      <c r="CA1551" s="202"/>
      <c r="CB1551" s="202"/>
      <c r="CC1551" s="201"/>
      <c r="CD1551" s="201"/>
      <c r="CE1551" s="194"/>
      <c r="CF1551" s="200"/>
      <c r="CG1551" s="200"/>
      <c r="CH1551" s="200"/>
      <c r="CI1551" s="200"/>
      <c r="CJ1551" s="200"/>
      <c r="CK1551" s="200"/>
      <c r="CL1551" s="200"/>
      <c r="CM1551" s="200"/>
      <c r="CN1551" s="200"/>
      <c r="CO1551" s="200"/>
      <c r="CP1551" s="200"/>
      <c r="CQ1551" s="200"/>
      <c r="CR1551" s="200"/>
      <c r="CS1551" s="200"/>
      <c r="CT1551" s="200"/>
      <c r="CU1551" s="200"/>
      <c r="CV1551" s="200"/>
      <c r="CW1551" s="200"/>
      <c r="CX1551" s="200"/>
      <c r="CY1551" s="200"/>
      <c r="CZ1551" s="200"/>
      <c r="DA1551" s="200"/>
      <c r="DB1551" s="200"/>
      <c r="DC1551" s="200"/>
      <c r="DD1551" s="200"/>
      <c r="DE1551" s="200"/>
      <c r="DF1551" s="200"/>
      <c r="DG1551" s="200"/>
      <c r="DH1551" s="200"/>
      <c r="DI1551" s="200"/>
      <c r="DJ1551" s="200"/>
      <c r="DK1551" s="200"/>
      <c r="DL1551" s="200"/>
      <c r="DM1551" s="200"/>
      <c r="DN1551" s="284"/>
      <c r="DO1551" s="283"/>
      <c r="DP1551" s="278"/>
      <c r="DQ1551" s="282" t="s">
        <v>947</v>
      </c>
      <c r="DR1551" s="281"/>
      <c r="DS1551" s="280"/>
      <c r="DT1551" s="279"/>
      <c r="DU1551" s="278"/>
      <c r="DV1551" s="194"/>
      <c r="DW1551" s="194"/>
      <c r="DX1551" s="194"/>
      <c r="DY1551" s="194"/>
      <c r="DZ1551" s="553"/>
      <c r="EA1551" s="553"/>
      <c r="EB1551" s="553"/>
      <c r="EC1551" s="553"/>
      <c r="ED1551" s="553"/>
      <c r="EE1551" s="553"/>
      <c r="EF1551" s="553"/>
      <c r="EG1551" s="553"/>
    </row>
    <row r="1552" spans="1:137" s="615" customFormat="1" ht="18.75">
      <c r="A1552" s="207" t="s">
        <v>3905</v>
      </c>
      <c r="B1552" s="226" t="s">
        <v>1028</v>
      </c>
      <c r="C1552" s="226" t="s">
        <v>6762</v>
      </c>
      <c r="D1552" s="264" t="s">
        <v>1029</v>
      </c>
      <c r="E1552" s="224" t="str">
        <f t="shared" si="128"/>
        <v>425496</v>
      </c>
      <c r="F1552" s="207" t="s">
        <v>948</v>
      </c>
      <c r="G1552" s="220" t="s">
        <v>1027</v>
      </c>
      <c r="H1552" s="223" t="s">
        <v>6751</v>
      </c>
      <c r="I1552" s="306" t="s">
        <v>956</v>
      </c>
      <c r="J1552" s="225">
        <v>1</v>
      </c>
      <c r="K1552" s="302">
        <v>2000</v>
      </c>
      <c r="L1552" s="232">
        <f t="shared" ref="L1552:L1615" si="129">K1552*1.1</f>
        <v>2200</v>
      </c>
      <c r="M1552" s="262" t="s">
        <v>900</v>
      </c>
      <c r="N1552" s="290"/>
      <c r="O1552" s="290"/>
      <c r="P1552" s="251">
        <v>44986</v>
      </c>
      <c r="Q1552" s="500">
        <v>1800</v>
      </c>
      <c r="R1552" s="471"/>
      <c r="S1552" s="242"/>
      <c r="T1552" s="219"/>
      <c r="U1552" s="248" t="e">
        <f>VLOOKUP(T1552,'[1]段ボール 送料'!$H$16:$X$1013,16,FALSE)</f>
        <v>#N/A</v>
      </c>
      <c r="V1552" s="248" t="e">
        <f>VLOOKUP(T1552,'[1]段ボール 送料'!$H$16:$X$1013,13,FALSE)</f>
        <v>#N/A</v>
      </c>
      <c r="W1552" s="248" t="e">
        <f>VLOOKUP(T1552,'[1]段ボール 送料'!$H$16:$X$1013,14,FALSE)</f>
        <v>#N/A</v>
      </c>
      <c r="X1552" s="248" t="e">
        <f>VLOOKUP(T1552,'[1]段ボール 送料'!$H$16:$X$1013,15,FALSE)</f>
        <v>#N/A</v>
      </c>
      <c r="Y1552" s="219"/>
      <c r="Z1552" s="248"/>
      <c r="AA1552" s="248"/>
      <c r="AB1552" s="248"/>
      <c r="AC1552" s="248"/>
      <c r="AD1552" s="372"/>
      <c r="AE1552" s="372"/>
      <c r="AF1552" s="372"/>
      <c r="AG1552" s="372"/>
      <c r="AH1552" s="372"/>
      <c r="AI1552" s="228" t="s">
        <v>2708</v>
      </c>
      <c r="AJ1552" s="286" t="s">
        <v>2543</v>
      </c>
      <c r="AK1552" s="228" t="s">
        <v>2542</v>
      </c>
      <c r="AL1552" s="372"/>
      <c r="AM1552" s="372"/>
      <c r="AN1552" s="372"/>
      <c r="AO1552" s="372"/>
      <c r="AP1552" s="229"/>
      <c r="AQ1552" s="464"/>
      <c r="AR1552" s="207"/>
      <c r="AS1552" s="207"/>
      <c r="AT1552" s="207"/>
      <c r="AU1552" s="207"/>
      <c r="AV1552" s="207"/>
      <c r="AW1552" s="207"/>
      <c r="AX1552" s="207"/>
      <c r="AY1552" s="207"/>
      <c r="AZ1552" s="207"/>
      <c r="BA1552" s="207"/>
      <c r="BB1552" s="207"/>
      <c r="BC1552" s="207"/>
      <c r="BD1552" s="207"/>
      <c r="BE1552" s="207"/>
      <c r="BF1552" s="207"/>
      <c r="BG1552" s="228"/>
      <c r="BH1552" s="228"/>
      <c r="BI1552" s="228"/>
      <c r="BJ1552" s="246"/>
      <c r="BK1552" s="255" t="s">
        <v>6363</v>
      </c>
      <c r="BL1552" s="228"/>
      <c r="BM1552" s="228"/>
      <c r="BN1552" s="207"/>
      <c r="BO1552" s="206"/>
      <c r="BP1552" s="204"/>
      <c r="BQ1552" s="205" t="s">
        <v>1701</v>
      </c>
      <c r="BR1552" s="204"/>
      <c r="BS1552" s="204"/>
      <c r="BT1552" s="204"/>
      <c r="BU1552" s="194"/>
      <c r="BV1552" s="194"/>
      <c r="BW1552" s="194"/>
      <c r="BX1552" s="204"/>
      <c r="BY1552" s="254"/>
      <c r="BZ1552" s="202"/>
      <c r="CA1552" s="202"/>
      <c r="CB1552" s="202"/>
      <c r="CC1552" s="201"/>
      <c r="CD1552" s="201"/>
      <c r="CE1552" s="194"/>
      <c r="CF1552" s="200"/>
      <c r="CG1552" s="200"/>
      <c r="CH1552" s="200"/>
      <c r="CI1552" s="200"/>
      <c r="CJ1552" s="200"/>
      <c r="CK1552" s="200"/>
      <c r="CL1552" s="200"/>
      <c r="CM1552" s="200"/>
      <c r="CN1552" s="200"/>
      <c r="CO1552" s="200"/>
      <c r="CP1552" s="200"/>
      <c r="CQ1552" s="200"/>
      <c r="CR1552" s="200"/>
      <c r="CS1552" s="200"/>
      <c r="CT1552" s="200"/>
      <c r="CU1552" s="200"/>
      <c r="CV1552" s="200"/>
      <c r="CW1552" s="200"/>
      <c r="CX1552" s="200"/>
      <c r="CY1552" s="200"/>
      <c r="CZ1552" s="200"/>
      <c r="DA1552" s="200"/>
      <c r="DB1552" s="200"/>
      <c r="DC1552" s="200"/>
      <c r="DD1552" s="200"/>
      <c r="DE1552" s="200"/>
      <c r="DF1552" s="200"/>
      <c r="DG1552" s="200"/>
      <c r="DH1552" s="200"/>
      <c r="DI1552" s="200"/>
      <c r="DJ1552" s="200"/>
      <c r="DK1552" s="200"/>
      <c r="DL1552" s="200"/>
      <c r="DM1552" s="200"/>
      <c r="DN1552" s="284"/>
      <c r="DO1552" s="283"/>
      <c r="DP1552" s="278"/>
      <c r="DQ1552" s="282" t="s">
        <v>947</v>
      </c>
      <c r="DR1552" s="281"/>
      <c r="DS1552" s="280"/>
      <c r="DT1552" s="279"/>
      <c r="DU1552" s="278"/>
      <c r="DV1552" s="194"/>
      <c r="DW1552" s="194"/>
      <c r="DX1552" s="194"/>
      <c r="DY1552" s="194"/>
      <c r="DZ1552" s="553"/>
      <c r="EA1552" s="553"/>
      <c r="EB1552" s="553"/>
      <c r="EC1552" s="553"/>
      <c r="ED1552" s="553"/>
      <c r="EE1552" s="553"/>
      <c r="EF1552" s="553"/>
      <c r="EG1552" s="553"/>
    </row>
    <row r="1553" spans="1:137" s="615" customFormat="1" ht="18.75">
      <c r="A1553" s="433" t="s">
        <v>6249</v>
      </c>
      <c r="B1553" s="432" t="s">
        <v>6761</v>
      </c>
      <c r="C1553" s="431" t="s">
        <v>6760</v>
      </c>
      <c r="D1553" s="430" t="s">
        <v>6759</v>
      </c>
      <c r="E1553" s="429" t="str">
        <f t="shared" si="128"/>
        <v>440956</v>
      </c>
      <c r="F1553" s="433" t="s">
        <v>6250</v>
      </c>
      <c r="G1553" s="428" t="s">
        <v>6758</v>
      </c>
      <c r="H1553" s="223" t="s">
        <v>6757</v>
      </c>
      <c r="I1553" s="219" t="s">
        <v>2956</v>
      </c>
      <c r="J1553" s="222">
        <v>1</v>
      </c>
      <c r="K1553" s="212">
        <v>14000</v>
      </c>
      <c r="L1553" s="232">
        <f t="shared" si="129"/>
        <v>15400.000000000002</v>
      </c>
      <c r="M1553" s="262" t="s">
        <v>1671</v>
      </c>
      <c r="N1553" s="219"/>
      <c r="O1553" s="219"/>
      <c r="P1553" s="245"/>
      <c r="Q1553" s="244"/>
      <c r="R1553" s="416">
        <v>1100</v>
      </c>
      <c r="S1553" s="242">
        <v>1100</v>
      </c>
      <c r="T1553" s="219" t="s">
        <v>3191</v>
      </c>
      <c r="U1553" s="248">
        <f>VLOOKUP(T1553,'[1]段ボール 送料'!$H$16:$X$1013,16,FALSE)</f>
        <v>1130</v>
      </c>
      <c r="V1553" s="248">
        <f>VLOOKUP(T1553,'[1]段ボール 送料'!$H$16:$X$1013,13,FALSE)</f>
        <v>265</v>
      </c>
      <c r="W1553" s="248">
        <f>VLOOKUP(T1553,'[1]段ボール 送料'!$H$16:$X$1013,14,FALSE)</f>
        <v>265</v>
      </c>
      <c r="X1553" s="248">
        <f>VLOOKUP(T1553,'[1]段ボール 送料'!$H$16:$X$1013,15,FALSE)</f>
        <v>600</v>
      </c>
      <c r="Y1553" s="219"/>
      <c r="Z1553" s="287"/>
      <c r="AA1553" s="287"/>
      <c r="AB1553" s="287"/>
      <c r="AC1553" s="287"/>
      <c r="AD1553" s="211"/>
      <c r="AE1553" s="211"/>
      <c r="AF1553" s="211"/>
      <c r="AG1553" s="211"/>
      <c r="AH1553" s="211"/>
      <c r="AI1553" s="213" t="s">
        <v>2720</v>
      </c>
      <c r="AJ1553" s="392" t="s">
        <v>2543</v>
      </c>
      <c r="AK1553" s="228" t="s">
        <v>2542</v>
      </c>
      <c r="AL1553" s="211">
        <v>3636</v>
      </c>
      <c r="AM1553" s="211">
        <f>AN1553+AO1553</f>
        <v>1318</v>
      </c>
      <c r="AN1553" s="337">
        <f>VLOOKUP(T1553,'[1]段ボール 送料'!$H$16:$X$1013,6,FALSE)</f>
        <v>138</v>
      </c>
      <c r="AO1553" s="337">
        <f>VLOOKUP(T1553,'[1]段ボール 送料'!$H$16:$X$1013,17,FALSE)</f>
        <v>1180</v>
      </c>
      <c r="AP1553" s="229" t="s">
        <v>6243</v>
      </c>
      <c r="AQ1553" s="444">
        <v>1</v>
      </c>
      <c r="AR1553" s="207"/>
      <c r="AS1553" s="207"/>
      <c r="AT1553" s="207"/>
      <c r="AU1553" s="359">
        <f>S1553</f>
        <v>1100</v>
      </c>
      <c r="AV1553" s="248">
        <f>VLOOKUP(T1553,'[1]段ボール 送料'!$H$16:$X$1013,11,FALSE)</f>
        <v>490</v>
      </c>
      <c r="AW1553" s="248"/>
      <c r="AX1553" s="207"/>
      <c r="AY1553" s="247">
        <f>SUBTOTAL(9,AV1553:AX1553)</f>
        <v>490</v>
      </c>
      <c r="AZ1553" s="247">
        <f t="shared" ref="AZ1553:BC1554" si="130">AR1553+AV1553</f>
        <v>490</v>
      </c>
      <c r="BA1553" s="247">
        <f t="shared" si="130"/>
        <v>0</v>
      </c>
      <c r="BB1553" s="247">
        <f t="shared" si="130"/>
        <v>0</v>
      </c>
      <c r="BC1553" s="359">
        <f t="shared" si="130"/>
        <v>1590</v>
      </c>
      <c r="BD1553" s="207"/>
      <c r="BE1553" s="207"/>
      <c r="BF1553" s="207"/>
      <c r="BG1553" s="228"/>
      <c r="BH1553" s="228"/>
      <c r="BI1553" s="228"/>
      <c r="BJ1553" s="246"/>
      <c r="BK1553" s="208" t="s">
        <v>2953</v>
      </c>
      <c r="BL1553" s="228"/>
      <c r="BM1553" s="228"/>
      <c r="BN1553" s="207"/>
      <c r="BO1553" s="206"/>
      <c r="BP1553" s="204"/>
      <c r="BQ1553" s="205">
        <v>14000</v>
      </c>
      <c r="BR1553" s="204">
        <v>15400.000000000002</v>
      </c>
      <c r="BS1553" s="204">
        <v>45444</v>
      </c>
      <c r="BT1553" s="204"/>
      <c r="BU1553" s="194"/>
      <c r="BV1553" s="194"/>
      <c r="BW1553" s="194"/>
      <c r="BX1553" s="204"/>
      <c r="BY1553" s="203"/>
      <c r="BZ1553" s="202"/>
      <c r="CA1553" s="202"/>
      <c r="CB1553" s="202"/>
      <c r="CC1553" s="201"/>
      <c r="CD1553" s="201"/>
      <c r="CE1553" s="194"/>
      <c r="CF1553" s="200"/>
      <c r="CG1553" s="200"/>
      <c r="CH1553" s="200"/>
      <c r="CI1553" s="200"/>
      <c r="CJ1553" s="200"/>
      <c r="CK1553" s="200"/>
      <c r="CL1553" s="200"/>
      <c r="CM1553" s="200"/>
      <c r="CN1553" s="200"/>
      <c r="CO1553" s="200"/>
      <c r="CP1553" s="200"/>
      <c r="CQ1553" s="200"/>
      <c r="CR1553" s="200"/>
      <c r="CS1553" s="200"/>
      <c r="CT1553" s="200"/>
      <c r="CU1553" s="200"/>
      <c r="CV1553" s="200"/>
      <c r="CW1553" s="200" t="s">
        <v>1769</v>
      </c>
      <c r="CX1553" s="200"/>
      <c r="CY1553" s="200"/>
      <c r="CZ1553" s="200"/>
      <c r="DA1553" s="200"/>
      <c r="DB1553" s="200"/>
      <c r="DC1553" s="200"/>
      <c r="DD1553" s="200"/>
      <c r="DE1553" s="200"/>
      <c r="DF1553" s="200"/>
      <c r="DG1553" s="200"/>
      <c r="DH1553" s="200"/>
      <c r="DI1553" s="200"/>
      <c r="DJ1553" s="200"/>
      <c r="DK1553" s="200"/>
      <c r="DL1553" s="200"/>
      <c r="DM1553" s="200"/>
      <c r="DN1553" s="284"/>
      <c r="DO1553" s="283"/>
      <c r="DP1553" s="278"/>
      <c r="DQ1553" s="278"/>
      <c r="DR1553" s="281"/>
      <c r="DS1553" s="280"/>
      <c r="DT1553" s="280"/>
      <c r="DU1553" s="278"/>
      <c r="DV1553" s="195"/>
      <c r="DW1553" s="194"/>
      <c r="DX1553" s="194"/>
      <c r="DY1553" s="194"/>
      <c r="DZ1553" s="553"/>
      <c r="EA1553" s="553"/>
      <c r="EB1553" s="553"/>
      <c r="EC1553" s="553"/>
      <c r="ED1553" s="553"/>
      <c r="EE1553" s="553"/>
      <c r="EF1553" s="553"/>
      <c r="EG1553" s="553"/>
    </row>
    <row r="1554" spans="1:137" s="615" customFormat="1" ht="18.75">
      <c r="A1554" s="207" t="s">
        <v>6756</v>
      </c>
      <c r="B1554" s="227" t="s">
        <v>152</v>
      </c>
      <c r="C1554" s="226" t="s">
        <v>6755</v>
      </c>
      <c r="D1554" s="472" t="s">
        <v>153</v>
      </c>
      <c r="E1554" s="224" t="str">
        <f t="shared" si="128"/>
        <v>436928</v>
      </c>
      <c r="F1554" s="207" t="s">
        <v>101</v>
      </c>
      <c r="G1554" s="220" t="s">
        <v>154</v>
      </c>
      <c r="H1554" s="223" t="s">
        <v>6754</v>
      </c>
      <c r="I1554" s="306" t="s">
        <v>39</v>
      </c>
      <c r="J1554" s="225">
        <v>1</v>
      </c>
      <c r="K1554" s="277">
        <v>14000</v>
      </c>
      <c r="L1554" s="232">
        <f t="shared" si="129"/>
        <v>15400.000000000002</v>
      </c>
      <c r="M1554" s="262" t="s">
        <v>1671</v>
      </c>
      <c r="N1554" s="290"/>
      <c r="O1554" s="290"/>
      <c r="P1554" s="251">
        <v>45444</v>
      </c>
      <c r="Q1554" s="244">
        <v>13000</v>
      </c>
      <c r="R1554" s="416">
        <v>1600</v>
      </c>
      <c r="S1554" s="242">
        <v>1600</v>
      </c>
      <c r="T1554" s="219" t="s">
        <v>4063</v>
      </c>
      <c r="U1554" s="248">
        <f>VLOOKUP(T1554,'[1]段ボール 送料'!$H$16:$X$1013,16,FALSE)</f>
        <v>1360</v>
      </c>
      <c r="V1554" s="248">
        <f>VLOOKUP(T1554,'[1]段ボール 送料'!$H$16:$X$1013,13,FALSE)</f>
        <v>305</v>
      </c>
      <c r="W1554" s="248">
        <f>VLOOKUP(T1554,'[1]段ボール 送料'!$H$16:$X$1013,14,FALSE)</f>
        <v>305</v>
      </c>
      <c r="X1554" s="248">
        <f>VLOOKUP(T1554,'[1]段ボール 送料'!$H$16:$X$1013,15,FALSE)</f>
        <v>750</v>
      </c>
      <c r="Y1554" s="219"/>
      <c r="Z1554" s="248"/>
      <c r="AA1554" s="248"/>
      <c r="AB1554" s="248"/>
      <c r="AC1554" s="248"/>
      <c r="AD1554" s="372"/>
      <c r="AE1554" s="372"/>
      <c r="AF1554" s="372"/>
      <c r="AG1554" s="372"/>
      <c r="AH1554" s="372"/>
      <c r="AI1554" s="228" t="s">
        <v>2720</v>
      </c>
      <c r="AJ1554" s="286" t="s">
        <v>2543</v>
      </c>
      <c r="AK1554" s="228" t="s">
        <v>2542</v>
      </c>
      <c r="AL1554" s="372"/>
      <c r="AM1554" s="372"/>
      <c r="AN1554" s="372"/>
      <c r="AO1554" s="372"/>
      <c r="AP1554" s="229"/>
      <c r="AQ1554" s="444">
        <v>1</v>
      </c>
      <c r="AR1554" s="207"/>
      <c r="AS1554" s="207"/>
      <c r="AT1554" s="207"/>
      <c r="AU1554" s="359">
        <f>S1554</f>
        <v>1600</v>
      </c>
      <c r="AV1554" s="248">
        <f>VLOOKUP(T1554,'[1]段ボール 送料'!$H$16:$X$1013,11,FALSE)</f>
        <v>700</v>
      </c>
      <c r="AW1554" s="248"/>
      <c r="AX1554" s="207"/>
      <c r="AY1554" s="247">
        <f>SUBTOTAL(9,AV1554:AX1554)</f>
        <v>700</v>
      </c>
      <c r="AZ1554" s="247">
        <f t="shared" si="130"/>
        <v>700</v>
      </c>
      <c r="BA1554" s="247">
        <f t="shared" si="130"/>
        <v>0</v>
      </c>
      <c r="BB1554" s="247">
        <f t="shared" si="130"/>
        <v>0</v>
      </c>
      <c r="BC1554" s="359">
        <f t="shared" si="130"/>
        <v>2300</v>
      </c>
      <c r="BD1554" s="207"/>
      <c r="BE1554" s="207"/>
      <c r="BF1554" s="207"/>
      <c r="BG1554" s="228"/>
      <c r="BH1554" s="228"/>
      <c r="BI1554" s="228"/>
      <c r="BJ1554" s="246"/>
      <c r="BK1554" s="255" t="s">
        <v>4431</v>
      </c>
      <c r="BL1554" s="228" t="s">
        <v>1703</v>
      </c>
      <c r="BM1554" s="228" t="s">
        <v>1703</v>
      </c>
      <c r="BN1554" s="207"/>
      <c r="BO1554" s="206"/>
      <c r="BP1554" s="204"/>
      <c r="BQ1554" s="205" t="s">
        <v>1701</v>
      </c>
      <c r="BR1554" s="204"/>
      <c r="BS1554" s="204"/>
      <c r="BT1554" s="204"/>
      <c r="BU1554" s="194"/>
      <c r="BV1554" s="194"/>
      <c r="BW1554" s="194"/>
      <c r="BX1554" s="204"/>
      <c r="BY1554" s="254"/>
      <c r="BZ1554" s="202"/>
      <c r="CA1554" s="202"/>
      <c r="CB1554" s="202"/>
      <c r="CC1554" s="201"/>
      <c r="CD1554" s="201"/>
      <c r="CE1554" s="194"/>
      <c r="CF1554" s="200"/>
      <c r="CG1554" s="200"/>
      <c r="CH1554" s="200"/>
      <c r="CI1554" s="200"/>
      <c r="CJ1554" s="200"/>
      <c r="CK1554" s="200"/>
      <c r="CL1554" s="200"/>
      <c r="CM1554" s="200"/>
      <c r="CN1554" s="200"/>
      <c r="CO1554" s="200"/>
      <c r="CP1554" s="200"/>
      <c r="CQ1554" s="200"/>
      <c r="CR1554" s="200"/>
      <c r="CS1554" s="200"/>
      <c r="CT1554" s="200"/>
      <c r="CU1554" s="200"/>
      <c r="CV1554" s="200"/>
      <c r="CW1554" s="200"/>
      <c r="CX1554" s="200"/>
      <c r="CY1554" s="200"/>
      <c r="CZ1554" s="200"/>
      <c r="DA1554" s="200"/>
      <c r="DB1554" s="200"/>
      <c r="DC1554" s="200"/>
      <c r="DD1554" s="200"/>
      <c r="DE1554" s="200"/>
      <c r="DF1554" s="200"/>
      <c r="DG1554" s="200"/>
      <c r="DH1554" s="200"/>
      <c r="DI1554" s="200"/>
      <c r="DJ1554" s="200"/>
      <c r="DK1554" s="200"/>
      <c r="DL1554" s="200"/>
      <c r="DM1554" s="200"/>
      <c r="DN1554" s="284">
        <v>14000</v>
      </c>
      <c r="DO1554" s="283">
        <f>DN1554*110%</f>
        <v>15400.000000000002</v>
      </c>
      <c r="DP1554" s="349">
        <v>45444</v>
      </c>
      <c r="DQ1554" s="282"/>
      <c r="DR1554" s="281"/>
      <c r="DS1554" s="280"/>
      <c r="DT1554" s="279"/>
      <c r="DU1554" s="348"/>
      <c r="DV1554" s="194"/>
      <c r="DW1554" s="194"/>
      <c r="DX1554" s="194"/>
      <c r="DY1554" s="194"/>
      <c r="DZ1554" s="553"/>
      <c r="EA1554" s="553"/>
      <c r="EB1554" s="553"/>
      <c r="EC1554" s="553"/>
      <c r="ED1554" s="553"/>
      <c r="EE1554" s="553"/>
      <c r="EF1554" s="553"/>
      <c r="EG1554" s="553"/>
    </row>
    <row r="1555" spans="1:137" s="615" customFormat="1" ht="18.75">
      <c r="A1555" s="207" t="s">
        <v>3905</v>
      </c>
      <c r="B1555" s="226" t="s">
        <v>1030</v>
      </c>
      <c r="C1555" s="226" t="s">
        <v>6753</v>
      </c>
      <c r="D1555" s="264" t="s">
        <v>1031</v>
      </c>
      <c r="E1555" s="224" t="str">
        <f t="shared" si="128"/>
        <v>425526</v>
      </c>
      <c r="F1555" s="207" t="s">
        <v>948</v>
      </c>
      <c r="G1555" s="220" t="s">
        <v>1032</v>
      </c>
      <c r="H1555" s="223" t="s">
        <v>6751</v>
      </c>
      <c r="I1555" s="306" t="s">
        <v>127</v>
      </c>
      <c r="J1555" s="225">
        <v>1</v>
      </c>
      <c r="K1555" s="302">
        <v>2000</v>
      </c>
      <c r="L1555" s="232">
        <f t="shared" si="129"/>
        <v>2200</v>
      </c>
      <c r="M1555" s="262" t="s">
        <v>900</v>
      </c>
      <c r="N1555" s="290"/>
      <c r="O1555" s="290"/>
      <c r="P1555" s="251">
        <v>44986</v>
      </c>
      <c r="Q1555" s="500">
        <v>1800</v>
      </c>
      <c r="R1555" s="471"/>
      <c r="S1555" s="242"/>
      <c r="T1555" s="219"/>
      <c r="U1555" s="248" t="e">
        <f>VLOOKUP(T1555,'[1]段ボール 送料'!$H$16:$X$1013,16,FALSE)</f>
        <v>#N/A</v>
      </c>
      <c r="V1555" s="248" t="e">
        <f>VLOOKUP(T1555,'[1]段ボール 送料'!$H$16:$X$1013,13,FALSE)</f>
        <v>#N/A</v>
      </c>
      <c r="W1555" s="248" t="e">
        <f>VLOOKUP(T1555,'[1]段ボール 送料'!$H$16:$X$1013,14,FALSE)</f>
        <v>#N/A</v>
      </c>
      <c r="X1555" s="248" t="e">
        <f>VLOOKUP(T1555,'[1]段ボール 送料'!$H$16:$X$1013,15,FALSE)</f>
        <v>#N/A</v>
      </c>
      <c r="Y1555" s="219"/>
      <c r="Z1555" s="248"/>
      <c r="AA1555" s="248"/>
      <c r="AB1555" s="248"/>
      <c r="AC1555" s="248"/>
      <c r="AD1555" s="372"/>
      <c r="AE1555" s="372"/>
      <c r="AF1555" s="372"/>
      <c r="AG1555" s="372"/>
      <c r="AH1555" s="372"/>
      <c r="AI1555" s="228" t="s">
        <v>2708</v>
      </c>
      <c r="AJ1555" s="286" t="s">
        <v>2543</v>
      </c>
      <c r="AK1555" s="228" t="s">
        <v>2542</v>
      </c>
      <c r="AL1555" s="372"/>
      <c r="AM1555" s="372"/>
      <c r="AN1555" s="372"/>
      <c r="AO1555" s="372"/>
      <c r="AP1555" s="229"/>
      <c r="AQ1555" s="464"/>
      <c r="AR1555" s="207"/>
      <c r="AS1555" s="207"/>
      <c r="AT1555" s="207"/>
      <c r="AU1555" s="207"/>
      <c r="AV1555" s="207"/>
      <c r="AW1555" s="207"/>
      <c r="AX1555" s="207"/>
      <c r="AY1555" s="207"/>
      <c r="AZ1555" s="207"/>
      <c r="BA1555" s="207"/>
      <c r="BB1555" s="207"/>
      <c r="BC1555" s="207"/>
      <c r="BD1555" s="207"/>
      <c r="BE1555" s="207"/>
      <c r="BF1555" s="207"/>
      <c r="BG1555" s="228"/>
      <c r="BH1555" s="228"/>
      <c r="BI1555" s="228"/>
      <c r="BJ1555" s="246"/>
      <c r="BK1555" s="255"/>
      <c r="BL1555" s="228"/>
      <c r="BM1555" s="228"/>
      <c r="BN1555" s="207"/>
      <c r="BO1555" s="206"/>
      <c r="BP1555" s="204"/>
      <c r="BQ1555" s="205" t="s">
        <v>1701</v>
      </c>
      <c r="BR1555" s="204"/>
      <c r="BS1555" s="204"/>
      <c r="BT1555" s="204"/>
      <c r="BU1555" s="194"/>
      <c r="BV1555" s="194"/>
      <c r="BW1555" s="194"/>
      <c r="BX1555" s="204"/>
      <c r="BY1555" s="254"/>
      <c r="BZ1555" s="202"/>
      <c r="CA1555" s="202"/>
      <c r="CB1555" s="202"/>
      <c r="CC1555" s="201"/>
      <c r="CD1555" s="201"/>
      <c r="CE1555" s="194"/>
      <c r="CF1555" s="200"/>
      <c r="CG1555" s="200"/>
      <c r="CH1555" s="200"/>
      <c r="CI1555" s="200"/>
      <c r="CJ1555" s="200"/>
      <c r="CK1555" s="200"/>
      <c r="CL1555" s="200"/>
      <c r="CM1555" s="200"/>
      <c r="CN1555" s="200"/>
      <c r="CO1555" s="200"/>
      <c r="CP1555" s="200"/>
      <c r="CQ1555" s="200"/>
      <c r="CR1555" s="200"/>
      <c r="CS1555" s="200"/>
      <c r="CT1555" s="200"/>
      <c r="CU1555" s="200"/>
      <c r="CV1555" s="200"/>
      <c r="CW1555" s="200"/>
      <c r="CX1555" s="200"/>
      <c r="CY1555" s="200"/>
      <c r="CZ1555" s="200"/>
      <c r="DA1555" s="200"/>
      <c r="DB1555" s="200"/>
      <c r="DC1555" s="200"/>
      <c r="DD1555" s="200"/>
      <c r="DE1555" s="200"/>
      <c r="DF1555" s="200"/>
      <c r="DG1555" s="200"/>
      <c r="DH1555" s="200"/>
      <c r="DI1555" s="200"/>
      <c r="DJ1555" s="200"/>
      <c r="DK1555" s="200"/>
      <c r="DL1555" s="200"/>
      <c r="DM1555" s="200"/>
      <c r="DN1555" s="284"/>
      <c r="DO1555" s="283"/>
      <c r="DP1555" s="278"/>
      <c r="DQ1555" s="282" t="s">
        <v>947</v>
      </c>
      <c r="DR1555" s="281"/>
      <c r="DS1555" s="280"/>
      <c r="DT1555" s="279"/>
      <c r="DU1555" s="278"/>
      <c r="DV1555" s="194"/>
      <c r="DW1555" s="194"/>
      <c r="DX1555" s="194"/>
      <c r="DY1555" s="194"/>
      <c r="DZ1555" s="553"/>
      <c r="EA1555" s="553"/>
      <c r="EB1555" s="553"/>
      <c r="EC1555" s="553"/>
      <c r="ED1555" s="553"/>
      <c r="EE1555" s="553"/>
      <c r="EF1555" s="553"/>
      <c r="EG1555" s="553"/>
    </row>
    <row r="1556" spans="1:137" ht="18.75">
      <c r="A1556" s="207" t="s">
        <v>3905</v>
      </c>
      <c r="B1556" s="226" t="s">
        <v>1033</v>
      </c>
      <c r="C1556" s="226" t="s">
        <v>6752</v>
      </c>
      <c r="D1556" s="264" t="s">
        <v>1034</v>
      </c>
      <c r="E1556" s="224" t="str">
        <f t="shared" si="128"/>
        <v>425519</v>
      </c>
      <c r="F1556" s="207" t="s">
        <v>948</v>
      </c>
      <c r="G1556" s="220" t="s">
        <v>1032</v>
      </c>
      <c r="H1556" s="223" t="s">
        <v>6751</v>
      </c>
      <c r="I1556" s="306" t="s">
        <v>956</v>
      </c>
      <c r="J1556" s="225">
        <v>1</v>
      </c>
      <c r="K1556" s="302">
        <v>2000</v>
      </c>
      <c r="L1556" s="232">
        <f t="shared" si="129"/>
        <v>2200</v>
      </c>
      <c r="M1556" s="262" t="s">
        <v>900</v>
      </c>
      <c r="N1556" s="290"/>
      <c r="O1556" s="290"/>
      <c r="P1556" s="251">
        <v>44986</v>
      </c>
      <c r="Q1556" s="500">
        <v>1800</v>
      </c>
      <c r="R1556" s="471"/>
      <c r="S1556" s="242"/>
      <c r="T1556" s="219"/>
      <c r="U1556" s="248" t="e">
        <f>VLOOKUP(T1556,'[1]段ボール 送料'!$H$16:$X$1013,16,FALSE)</f>
        <v>#N/A</v>
      </c>
      <c r="V1556" s="248" t="e">
        <f>VLOOKUP(T1556,'[1]段ボール 送料'!$H$16:$X$1013,13,FALSE)</f>
        <v>#N/A</v>
      </c>
      <c r="W1556" s="248" t="e">
        <f>VLOOKUP(T1556,'[1]段ボール 送料'!$H$16:$X$1013,14,FALSE)</f>
        <v>#N/A</v>
      </c>
      <c r="X1556" s="248" t="e">
        <f>VLOOKUP(T1556,'[1]段ボール 送料'!$H$16:$X$1013,15,FALSE)</f>
        <v>#N/A</v>
      </c>
      <c r="Y1556" s="219"/>
      <c r="Z1556" s="248"/>
      <c r="AA1556" s="248"/>
      <c r="AB1556" s="248"/>
      <c r="AC1556" s="248"/>
      <c r="AD1556" s="371"/>
      <c r="AE1556" s="371"/>
      <c r="AF1556" s="371"/>
      <c r="AG1556" s="371"/>
      <c r="AH1556" s="371"/>
      <c r="AI1556" s="228" t="s">
        <v>2708</v>
      </c>
      <c r="AJ1556" s="286" t="s">
        <v>2543</v>
      </c>
      <c r="AK1556" s="228" t="s">
        <v>2542</v>
      </c>
      <c r="AL1556" s="372"/>
      <c r="AM1556" s="372"/>
      <c r="AN1556" s="371"/>
      <c r="AO1556" s="371"/>
      <c r="AP1556" s="229"/>
      <c r="AQ1556" s="370"/>
      <c r="AR1556" s="247"/>
      <c r="AS1556" s="247"/>
      <c r="AT1556" s="247"/>
      <c r="AU1556" s="247"/>
      <c r="AV1556" s="207"/>
      <c r="AW1556" s="207"/>
      <c r="AX1556" s="207"/>
      <c r="AY1556" s="207"/>
      <c r="AZ1556" s="247"/>
      <c r="BA1556" s="247"/>
      <c r="BB1556" s="247"/>
      <c r="BC1556" s="247"/>
      <c r="BD1556" s="207"/>
      <c r="BE1556" s="207"/>
      <c r="BF1556" s="207"/>
      <c r="BG1556" s="228"/>
      <c r="BH1556" s="228"/>
      <c r="BI1556" s="228"/>
      <c r="BJ1556" s="246"/>
      <c r="BK1556" s="255"/>
      <c r="BL1556" s="228"/>
      <c r="BM1556" s="228"/>
      <c r="BQ1556" s="205" t="s">
        <v>1701</v>
      </c>
      <c r="BY1556" s="254"/>
      <c r="DN1556" s="284"/>
      <c r="DO1556" s="283"/>
      <c r="DP1556" s="278"/>
      <c r="DQ1556" s="282" t="s">
        <v>947</v>
      </c>
      <c r="DR1556" s="281"/>
      <c r="DS1556" s="280"/>
      <c r="DT1556" s="279"/>
      <c r="DU1556" s="278"/>
      <c r="DV1556" s="194"/>
    </row>
    <row r="1557" spans="1:137" ht="18.75">
      <c r="A1557" s="611"/>
      <c r="B1557" s="226" t="s">
        <v>1035</v>
      </c>
      <c r="C1557" s="226" t="s">
        <v>6750</v>
      </c>
      <c r="D1557" s="225" t="s">
        <v>6749</v>
      </c>
      <c r="E1557" s="224" t="str">
        <f>MID(D1557,9,10)</f>
        <v>425540</v>
      </c>
      <c r="F1557" s="600"/>
      <c r="G1557" s="220" t="s">
        <v>1037</v>
      </c>
      <c r="H1557" s="223" t="s">
        <v>6746</v>
      </c>
      <c r="I1557" s="306" t="s">
        <v>127</v>
      </c>
      <c r="J1557" s="225">
        <v>1</v>
      </c>
      <c r="K1557" s="302">
        <v>1800</v>
      </c>
      <c r="L1557" s="232">
        <f t="shared" si="129"/>
        <v>1980.0000000000002</v>
      </c>
      <c r="M1557" s="262" t="s">
        <v>900</v>
      </c>
      <c r="N1557" s="229"/>
      <c r="O1557" s="290"/>
      <c r="P1557" s="225"/>
      <c r="Q1557" s="227"/>
      <c r="R1557" s="376"/>
      <c r="S1557" s="242"/>
      <c r="T1557" s="219"/>
      <c r="U1557" s="248"/>
      <c r="V1557" s="248"/>
      <c r="W1557" s="248"/>
      <c r="X1557" s="248"/>
      <c r="Y1557" s="219"/>
      <c r="Z1557" s="303"/>
      <c r="AA1557" s="303"/>
      <c r="AB1557" s="303"/>
      <c r="AC1557" s="303"/>
      <c r="AD1557" s="302"/>
      <c r="AE1557" s="302"/>
      <c r="AF1557" s="302"/>
      <c r="AG1557" s="302"/>
      <c r="AH1557" s="302"/>
      <c r="AJ1557" s="286" t="s">
        <v>2543</v>
      </c>
      <c r="AK1557" s="213" t="s">
        <v>2542</v>
      </c>
      <c r="AL1557" s="302"/>
      <c r="AM1557" s="302"/>
      <c r="AN1557" s="302"/>
      <c r="AO1557" s="302"/>
      <c r="AP1557" s="229"/>
      <c r="AQ1557" s="301"/>
      <c r="AR1557" s="207"/>
      <c r="AS1557" s="207"/>
      <c r="AT1557" s="207"/>
      <c r="AU1557" s="207"/>
      <c r="AV1557" s="207"/>
      <c r="AW1557" s="207"/>
      <c r="AX1557" s="207"/>
      <c r="AY1557" s="207"/>
      <c r="AZ1557" s="207"/>
      <c r="BA1557" s="207"/>
      <c r="BB1557" s="207"/>
      <c r="BC1557" s="207"/>
      <c r="BD1557" s="207"/>
      <c r="BE1557" s="207"/>
      <c r="BF1557" s="207"/>
      <c r="BG1557" s="299"/>
      <c r="BH1557" s="299"/>
      <c r="BI1557" s="299"/>
      <c r="BJ1557" s="246"/>
      <c r="BK1557" s="255"/>
      <c r="BL1557" s="213"/>
      <c r="BM1557" s="228"/>
      <c r="BN1557" s="405"/>
      <c r="BO1557" s="200"/>
      <c r="BY1557" s="254"/>
      <c r="DN1557" s="284"/>
      <c r="DO1557" s="283"/>
      <c r="DP1557" s="278"/>
      <c r="DQ1557" s="282" t="s">
        <v>900</v>
      </c>
      <c r="DR1557" s="281"/>
      <c r="DS1557" s="280"/>
      <c r="DT1557" s="279"/>
      <c r="DU1557" s="278"/>
      <c r="DV1557" s="194"/>
      <c r="DW1557" s="254"/>
    </row>
    <row r="1558" spans="1:137" ht="18.75">
      <c r="A1558" s="611"/>
      <c r="B1558" s="226" t="s">
        <v>1038</v>
      </c>
      <c r="C1558" s="226" t="s">
        <v>6748</v>
      </c>
      <c r="D1558" s="225" t="s">
        <v>6747</v>
      </c>
      <c r="E1558" s="224" t="str">
        <f>MID(D1558,9,10)</f>
        <v>425533</v>
      </c>
      <c r="F1558" s="600"/>
      <c r="G1558" s="220" t="s">
        <v>1040</v>
      </c>
      <c r="H1558" s="223" t="s">
        <v>6746</v>
      </c>
      <c r="I1558" s="306" t="s">
        <v>956</v>
      </c>
      <c r="J1558" s="225">
        <v>1</v>
      </c>
      <c r="K1558" s="302">
        <v>1800</v>
      </c>
      <c r="L1558" s="232">
        <f t="shared" si="129"/>
        <v>1980.0000000000002</v>
      </c>
      <c r="M1558" s="262" t="s">
        <v>900</v>
      </c>
      <c r="N1558" s="229"/>
      <c r="O1558" s="290"/>
      <c r="P1558" s="225"/>
      <c r="Q1558" s="227"/>
      <c r="R1558" s="376"/>
      <c r="S1558" s="242"/>
      <c r="T1558" s="219"/>
      <c r="U1558" s="248"/>
      <c r="V1558" s="248"/>
      <c r="W1558" s="248"/>
      <c r="X1558" s="248"/>
      <c r="Y1558" s="219"/>
      <c r="Z1558" s="303"/>
      <c r="AA1558" s="303"/>
      <c r="AB1558" s="303"/>
      <c r="AC1558" s="303"/>
      <c r="AD1558" s="302"/>
      <c r="AE1558" s="302"/>
      <c r="AF1558" s="302"/>
      <c r="AG1558" s="302"/>
      <c r="AH1558" s="302"/>
      <c r="AJ1558" s="286" t="s">
        <v>2543</v>
      </c>
      <c r="AK1558" s="213" t="s">
        <v>2542</v>
      </c>
      <c r="AL1558" s="302"/>
      <c r="AM1558" s="302"/>
      <c r="AN1558" s="302"/>
      <c r="AO1558" s="302"/>
      <c r="AP1558" s="229"/>
      <c r="AQ1558" s="301"/>
      <c r="AR1558" s="207"/>
      <c r="AS1558" s="207"/>
      <c r="AT1558" s="207"/>
      <c r="AU1558" s="207"/>
      <c r="AV1558" s="207"/>
      <c r="AW1558" s="207"/>
      <c r="AX1558" s="207"/>
      <c r="AY1558" s="207"/>
      <c r="AZ1558" s="207"/>
      <c r="BA1558" s="207"/>
      <c r="BB1558" s="207"/>
      <c r="BC1558" s="207"/>
      <c r="BD1558" s="207"/>
      <c r="BE1558" s="207"/>
      <c r="BF1558" s="207"/>
      <c r="BG1558" s="299"/>
      <c r="BH1558" s="299"/>
      <c r="BI1558" s="299"/>
      <c r="BJ1558" s="246"/>
      <c r="BK1558" s="255"/>
      <c r="BL1558" s="213"/>
      <c r="BM1558" s="228"/>
      <c r="BN1558" s="405"/>
      <c r="BO1558" s="200"/>
      <c r="BY1558" s="254"/>
      <c r="DN1558" s="284"/>
      <c r="DO1558" s="283"/>
      <c r="DP1558" s="278"/>
      <c r="DQ1558" s="282" t="s">
        <v>900</v>
      </c>
      <c r="DR1558" s="281"/>
      <c r="DS1558" s="280"/>
      <c r="DT1558" s="279"/>
      <c r="DU1558" s="278"/>
      <c r="DV1558" s="194"/>
      <c r="DW1558" s="254"/>
    </row>
    <row r="1559" spans="1:137" ht="18.75">
      <c r="A1559" s="207" t="s">
        <v>3905</v>
      </c>
      <c r="B1559" s="226" t="s">
        <v>1041</v>
      </c>
      <c r="C1559" s="226" t="s">
        <v>6745</v>
      </c>
      <c r="D1559" s="264" t="s">
        <v>1042</v>
      </c>
      <c r="E1559" s="224" t="str">
        <f>MID(D1559,8,10)</f>
        <v>425564</v>
      </c>
      <c r="F1559" s="207" t="s">
        <v>948</v>
      </c>
      <c r="G1559" s="220" t="s">
        <v>1043</v>
      </c>
      <c r="H1559" s="223" t="s">
        <v>6743</v>
      </c>
      <c r="I1559" s="306" t="s">
        <v>127</v>
      </c>
      <c r="J1559" s="225">
        <v>1</v>
      </c>
      <c r="K1559" s="302">
        <v>2000</v>
      </c>
      <c r="L1559" s="232">
        <f t="shared" si="129"/>
        <v>2200</v>
      </c>
      <c r="M1559" s="262" t="s">
        <v>900</v>
      </c>
      <c r="N1559" s="290"/>
      <c r="O1559" s="290" t="s">
        <v>4713</v>
      </c>
      <c r="P1559" s="251">
        <v>44986</v>
      </c>
      <c r="Q1559" s="500">
        <v>1800</v>
      </c>
      <c r="R1559" s="471"/>
      <c r="S1559" s="242"/>
      <c r="T1559" s="260" t="s">
        <v>6596</v>
      </c>
      <c r="U1559" s="248">
        <f>VLOOKUP(T1559,'[1]段ボール 送料'!$H$16:$X$1013,16,FALSE)</f>
        <v>378</v>
      </c>
      <c r="V1559" s="248">
        <f>VLOOKUP(T1559,'[1]段ボール 送料'!$H$16:$X$1013,13,FALSE)</f>
        <v>106</v>
      </c>
      <c r="W1559" s="248">
        <f>VLOOKUP(T1559,'[1]段ボール 送料'!$H$16:$X$1013,14,FALSE)</f>
        <v>106</v>
      </c>
      <c r="X1559" s="248">
        <f>VLOOKUP(T1559,'[1]段ボール 送料'!$H$16:$X$1013,15,FALSE)</f>
        <v>166</v>
      </c>
      <c r="Y1559" s="219"/>
      <c r="Z1559" s="248"/>
      <c r="AA1559" s="248"/>
      <c r="AB1559" s="248"/>
      <c r="AC1559" s="248"/>
      <c r="AD1559" s="371"/>
      <c r="AE1559" s="371"/>
      <c r="AF1559" s="371"/>
      <c r="AG1559" s="371"/>
      <c r="AH1559" s="371"/>
      <c r="AI1559" s="228" t="s">
        <v>2708</v>
      </c>
      <c r="AJ1559" s="286" t="s">
        <v>2543</v>
      </c>
      <c r="AK1559" s="228" t="s">
        <v>2542</v>
      </c>
      <c r="AL1559" s="372"/>
      <c r="AM1559" s="372"/>
      <c r="AN1559" s="371"/>
      <c r="AO1559" s="371"/>
      <c r="AP1559" s="229"/>
      <c r="AQ1559" s="370"/>
      <c r="AR1559" s="247"/>
      <c r="AS1559" s="247"/>
      <c r="AT1559" s="247"/>
      <c r="AU1559" s="247"/>
      <c r="AV1559" s="207"/>
      <c r="AW1559" s="207"/>
      <c r="AX1559" s="207"/>
      <c r="AY1559" s="207"/>
      <c r="AZ1559" s="247"/>
      <c r="BA1559" s="247"/>
      <c r="BB1559" s="247"/>
      <c r="BC1559" s="247"/>
      <c r="BD1559" s="207"/>
      <c r="BE1559" s="207"/>
      <c r="BF1559" s="207"/>
      <c r="BG1559" s="228"/>
      <c r="BH1559" s="228"/>
      <c r="BI1559" s="228"/>
      <c r="BJ1559" s="246"/>
      <c r="BK1559" s="255"/>
      <c r="BL1559" s="228"/>
      <c r="BM1559" s="228"/>
      <c r="BQ1559" s="205" t="s">
        <v>1701</v>
      </c>
      <c r="BY1559" s="254"/>
      <c r="DN1559" s="284"/>
      <c r="DO1559" s="283"/>
      <c r="DP1559" s="278"/>
      <c r="DQ1559" s="282" t="s">
        <v>947</v>
      </c>
      <c r="DR1559" s="281"/>
      <c r="DS1559" s="280"/>
      <c r="DT1559" s="279"/>
      <c r="DU1559" s="278"/>
      <c r="DV1559" s="194"/>
    </row>
    <row r="1560" spans="1:137" ht="18.75">
      <c r="A1560" s="207" t="s">
        <v>3905</v>
      </c>
      <c r="B1560" s="226" t="s">
        <v>1044</v>
      </c>
      <c r="C1560" s="226" t="s">
        <v>6744</v>
      </c>
      <c r="D1560" s="264" t="s">
        <v>1045</v>
      </c>
      <c r="E1560" s="224" t="str">
        <f>MID(D1560,8,10)</f>
        <v>425557</v>
      </c>
      <c r="F1560" s="207" t="s">
        <v>948</v>
      </c>
      <c r="G1560" s="220" t="s">
        <v>1046</v>
      </c>
      <c r="H1560" s="223" t="s">
        <v>6743</v>
      </c>
      <c r="I1560" s="306" t="s">
        <v>956</v>
      </c>
      <c r="J1560" s="225">
        <v>1</v>
      </c>
      <c r="K1560" s="302">
        <v>2000</v>
      </c>
      <c r="L1560" s="232">
        <f t="shared" si="129"/>
        <v>2200</v>
      </c>
      <c r="M1560" s="262" t="s">
        <v>900</v>
      </c>
      <c r="N1560" s="290"/>
      <c r="O1560" s="290" t="s">
        <v>4713</v>
      </c>
      <c r="P1560" s="251">
        <v>44986</v>
      </c>
      <c r="Q1560" s="500">
        <v>1800</v>
      </c>
      <c r="R1560" s="471">
        <v>280</v>
      </c>
      <c r="S1560" s="242">
        <v>280</v>
      </c>
      <c r="T1560" s="260" t="s">
        <v>6596</v>
      </c>
      <c r="U1560" s="248">
        <f>VLOOKUP(T1560,'[1]段ボール 送料'!$H$16:$X$1013,16,FALSE)</f>
        <v>378</v>
      </c>
      <c r="V1560" s="248">
        <f>VLOOKUP(T1560,'[1]段ボール 送料'!$H$16:$X$1013,13,FALSE)</f>
        <v>106</v>
      </c>
      <c r="W1560" s="248">
        <f>VLOOKUP(T1560,'[1]段ボール 送料'!$H$16:$X$1013,14,FALSE)</f>
        <v>106</v>
      </c>
      <c r="X1560" s="248">
        <f>VLOOKUP(T1560,'[1]段ボール 送料'!$H$16:$X$1013,15,FALSE)</f>
        <v>166</v>
      </c>
      <c r="Y1560" s="219"/>
      <c r="Z1560" s="248"/>
      <c r="AA1560" s="248"/>
      <c r="AB1560" s="248"/>
      <c r="AC1560" s="248"/>
      <c r="AD1560" s="372"/>
      <c r="AE1560" s="372"/>
      <c r="AF1560" s="372"/>
      <c r="AG1560" s="372"/>
      <c r="AH1560" s="372"/>
      <c r="AI1560" s="228" t="s">
        <v>2708</v>
      </c>
      <c r="AJ1560" s="286" t="s">
        <v>2543</v>
      </c>
      <c r="AK1560" s="228" t="s">
        <v>2542</v>
      </c>
      <c r="AL1560" s="372"/>
      <c r="AM1560" s="372"/>
      <c r="AN1560" s="372"/>
      <c r="AO1560" s="372"/>
      <c r="AP1560" s="229"/>
      <c r="AQ1560" s="464"/>
      <c r="AR1560" s="207"/>
      <c r="AS1560" s="207"/>
      <c r="AT1560" s="207"/>
      <c r="AU1560" s="207"/>
      <c r="AV1560" s="207"/>
      <c r="AW1560" s="207"/>
      <c r="AX1560" s="207"/>
      <c r="AY1560" s="207"/>
      <c r="AZ1560" s="207"/>
      <c r="BA1560" s="207"/>
      <c r="BB1560" s="207"/>
      <c r="BC1560" s="207"/>
      <c r="BD1560" s="207"/>
      <c r="BE1560" s="207"/>
      <c r="BF1560" s="207"/>
      <c r="BG1560" s="228"/>
      <c r="BH1560" s="228"/>
      <c r="BI1560" s="228"/>
      <c r="BJ1560" s="246"/>
      <c r="BK1560" s="255"/>
      <c r="BL1560" s="228"/>
      <c r="BM1560" s="228"/>
      <c r="BQ1560" s="205" t="s">
        <v>1701</v>
      </c>
      <c r="BY1560" s="254"/>
      <c r="DN1560" s="284"/>
      <c r="DO1560" s="283"/>
      <c r="DP1560" s="278"/>
      <c r="DQ1560" s="282" t="s">
        <v>947</v>
      </c>
      <c r="DR1560" s="281"/>
      <c r="DS1560" s="280"/>
      <c r="DT1560" s="279"/>
      <c r="DU1560" s="278"/>
      <c r="DV1560" s="194"/>
    </row>
    <row r="1561" spans="1:137" ht="18.75">
      <c r="A1561" s="322" t="s">
        <v>4344</v>
      </c>
      <c r="B1561" s="226" t="s">
        <v>6742</v>
      </c>
      <c r="C1561" s="226" t="s">
        <v>6741</v>
      </c>
      <c r="D1561" s="225" t="s">
        <v>6740</v>
      </c>
      <c r="E1561" s="224" t="str">
        <f>MID(D1561,9,10)</f>
        <v>425588</v>
      </c>
      <c r="F1561" s="599" t="s">
        <v>1085</v>
      </c>
      <c r="G1561" s="584" t="s">
        <v>6736</v>
      </c>
      <c r="I1561" s="383" t="s">
        <v>127</v>
      </c>
      <c r="J1561" s="225">
        <v>1</v>
      </c>
      <c r="K1561" s="329">
        <v>3500</v>
      </c>
      <c r="L1561" s="232">
        <f t="shared" si="129"/>
        <v>3850.0000000000005</v>
      </c>
      <c r="M1561" s="351" t="s">
        <v>1434</v>
      </c>
      <c r="N1561" s="229"/>
      <c r="O1561" s="229"/>
      <c r="P1561" s="245"/>
      <c r="Q1561" s="312"/>
      <c r="R1561" s="382"/>
      <c r="S1561" s="242"/>
      <c r="T1561" s="219"/>
      <c r="U1561" s="303"/>
      <c r="V1561" s="303"/>
      <c r="W1561" s="303"/>
      <c r="X1561" s="303"/>
      <c r="Y1561" s="219"/>
      <c r="Z1561" s="303"/>
      <c r="AA1561" s="303"/>
      <c r="AB1561" s="303"/>
      <c r="AC1561" s="303"/>
      <c r="AD1561" s="325"/>
      <c r="AE1561" s="325"/>
      <c r="AF1561" s="325"/>
      <c r="AG1561" s="325"/>
      <c r="AH1561" s="325"/>
      <c r="AJ1561" s="286"/>
      <c r="AK1561" s="213"/>
      <c r="AL1561" s="325"/>
      <c r="AM1561" s="325"/>
      <c r="AN1561" s="325"/>
      <c r="AO1561" s="325"/>
      <c r="AP1561" s="229"/>
      <c r="AQ1561" s="589"/>
      <c r="AR1561" s="207"/>
      <c r="AS1561" s="207"/>
      <c r="AT1561" s="207"/>
      <c r="AU1561" s="207"/>
      <c r="AV1561" s="207"/>
      <c r="AW1561" s="207"/>
      <c r="AX1561" s="207"/>
      <c r="AY1561" s="207"/>
      <c r="AZ1561" s="207"/>
      <c r="BA1561" s="207"/>
      <c r="BB1561" s="207"/>
      <c r="BC1561" s="207"/>
      <c r="BD1561" s="207"/>
      <c r="BE1561" s="207"/>
      <c r="BF1561" s="207"/>
      <c r="BG1561" s="300"/>
      <c r="BH1561" s="300"/>
      <c r="BI1561" s="299"/>
      <c r="BJ1561" s="246"/>
      <c r="BK1561" s="255"/>
      <c r="BL1561" s="213"/>
      <c r="BM1561" s="213"/>
      <c r="BN1561" s="322"/>
      <c r="BO1561" s="321"/>
      <c r="BY1561" s="254"/>
      <c r="DN1561" s="284"/>
      <c r="DO1561" s="283"/>
      <c r="DP1561" s="278"/>
      <c r="DQ1561" s="282"/>
      <c r="DR1561" s="281"/>
      <c r="DS1561" s="280"/>
      <c r="DT1561" s="279"/>
      <c r="DU1561" s="278"/>
      <c r="DV1561" s="194"/>
    </row>
    <row r="1562" spans="1:137" ht="18.75">
      <c r="A1562" s="322" t="s">
        <v>4344</v>
      </c>
      <c r="B1562" s="226" t="s">
        <v>6739</v>
      </c>
      <c r="C1562" s="226" t="s">
        <v>6738</v>
      </c>
      <c r="D1562" s="225" t="s">
        <v>6737</v>
      </c>
      <c r="E1562" s="224" t="str">
        <f>MID(D1562,9,10)</f>
        <v>425571</v>
      </c>
      <c r="F1562" s="599" t="s">
        <v>1085</v>
      </c>
      <c r="G1562" s="584" t="s">
        <v>6736</v>
      </c>
      <c r="I1562" s="383" t="s">
        <v>956</v>
      </c>
      <c r="J1562" s="225">
        <v>1</v>
      </c>
      <c r="K1562" s="329">
        <v>3500</v>
      </c>
      <c r="L1562" s="232">
        <f t="shared" si="129"/>
        <v>3850.0000000000005</v>
      </c>
      <c r="M1562" s="351" t="s">
        <v>1434</v>
      </c>
      <c r="N1562" s="229"/>
      <c r="O1562" s="229"/>
      <c r="P1562" s="245"/>
      <c r="Q1562" s="312"/>
      <c r="R1562" s="382"/>
      <c r="S1562" s="242"/>
      <c r="T1562" s="219"/>
      <c r="U1562" s="303"/>
      <c r="V1562" s="303"/>
      <c r="W1562" s="303"/>
      <c r="X1562" s="303"/>
      <c r="Y1562" s="219"/>
      <c r="Z1562" s="303"/>
      <c r="AA1562" s="303"/>
      <c r="AB1562" s="303"/>
      <c r="AC1562" s="303"/>
      <c r="AD1562" s="325"/>
      <c r="AE1562" s="325"/>
      <c r="AF1562" s="325"/>
      <c r="AG1562" s="325"/>
      <c r="AH1562" s="325"/>
      <c r="AJ1562" s="286"/>
      <c r="AK1562" s="213"/>
      <c r="AL1562" s="325"/>
      <c r="AM1562" s="325"/>
      <c r="AN1562" s="325"/>
      <c r="AO1562" s="325"/>
      <c r="AP1562" s="229"/>
      <c r="AQ1562" s="589"/>
      <c r="AR1562" s="207"/>
      <c r="AS1562" s="207"/>
      <c r="AT1562" s="207"/>
      <c r="AU1562" s="207"/>
      <c r="AV1562" s="207"/>
      <c r="AW1562" s="207"/>
      <c r="AX1562" s="207"/>
      <c r="AY1562" s="207"/>
      <c r="AZ1562" s="207"/>
      <c r="BA1562" s="207"/>
      <c r="BB1562" s="207"/>
      <c r="BC1562" s="207"/>
      <c r="BD1562" s="207"/>
      <c r="BE1562" s="207"/>
      <c r="BF1562" s="207"/>
      <c r="BG1562" s="300"/>
      <c r="BH1562" s="300"/>
      <c r="BI1562" s="299"/>
      <c r="BJ1562" s="246"/>
      <c r="BK1562" s="255"/>
      <c r="BL1562" s="213"/>
      <c r="BM1562" s="213"/>
      <c r="BN1562" s="322"/>
      <c r="BO1562" s="321"/>
      <c r="BY1562" s="254"/>
      <c r="DN1562" s="284"/>
      <c r="DO1562" s="283"/>
      <c r="DP1562" s="278"/>
      <c r="DQ1562" s="282"/>
      <c r="DR1562" s="281"/>
      <c r="DS1562" s="280"/>
      <c r="DT1562" s="279"/>
      <c r="DU1562" s="278"/>
      <c r="DV1562" s="194"/>
    </row>
    <row r="1563" spans="1:137" ht="18.75">
      <c r="A1563" s="298" t="s">
        <v>4344</v>
      </c>
      <c r="B1563" s="226" t="s">
        <v>1047</v>
      </c>
      <c r="C1563" s="226" t="s">
        <v>6735</v>
      </c>
      <c r="D1563" s="264" t="s">
        <v>1048</v>
      </c>
      <c r="E1563" s="224" t="str">
        <f>MID(D1563,8,10)</f>
        <v>425601</v>
      </c>
      <c r="F1563" s="207" t="s">
        <v>948</v>
      </c>
      <c r="G1563" s="220" t="s">
        <v>1049</v>
      </c>
      <c r="H1563" s="223" t="s">
        <v>6733</v>
      </c>
      <c r="I1563" s="306" t="s">
        <v>127</v>
      </c>
      <c r="J1563" s="225">
        <v>1</v>
      </c>
      <c r="K1563" s="302">
        <v>2800</v>
      </c>
      <c r="L1563" s="232">
        <f t="shared" si="129"/>
        <v>3080.0000000000005</v>
      </c>
      <c r="M1563" s="262" t="s">
        <v>900</v>
      </c>
      <c r="N1563" s="229"/>
      <c r="O1563" s="290"/>
      <c r="P1563" s="245"/>
      <c r="Q1563" s="227"/>
      <c r="R1563" s="289"/>
      <c r="S1563" s="242"/>
      <c r="T1563" s="260" t="s">
        <v>6717</v>
      </c>
      <c r="U1563" s="248">
        <f>VLOOKUP(T1563,'[1]段ボール 送料'!$H$16:$X$1013,16,FALSE)</f>
        <v>360</v>
      </c>
      <c r="V1563" s="248">
        <f>VLOOKUP(T1563,'[1]段ボール 送料'!$H$16:$X$1013,13,FALSE)</f>
        <v>120</v>
      </c>
      <c r="W1563" s="248">
        <f>VLOOKUP(T1563,'[1]段ボール 送料'!$H$16:$X$1013,14,FALSE)</f>
        <v>120</v>
      </c>
      <c r="X1563" s="248">
        <f>VLOOKUP(T1563,'[1]段ボール 送料'!$H$16:$X$1013,15,FALSE)</f>
        <v>120</v>
      </c>
      <c r="Y1563" s="219"/>
      <c r="Z1563" s="248"/>
      <c r="AA1563" s="248"/>
      <c r="AB1563" s="248"/>
      <c r="AC1563" s="248"/>
      <c r="AD1563" s="372"/>
      <c r="AE1563" s="372"/>
      <c r="AF1563" s="372"/>
      <c r="AG1563" s="372"/>
      <c r="AH1563" s="372"/>
      <c r="AI1563" s="228" t="s">
        <v>2708</v>
      </c>
      <c r="AJ1563" s="286" t="s">
        <v>2543</v>
      </c>
      <c r="AK1563" s="228" t="s">
        <v>2542</v>
      </c>
      <c r="AL1563" s="372"/>
      <c r="AM1563" s="372"/>
      <c r="AN1563" s="372"/>
      <c r="AO1563" s="372"/>
      <c r="AP1563" s="229"/>
      <c r="AQ1563" s="464"/>
      <c r="AR1563" s="207"/>
      <c r="AS1563" s="207"/>
      <c r="AT1563" s="207"/>
      <c r="AU1563" s="207"/>
      <c r="AV1563" s="207"/>
      <c r="AW1563" s="207"/>
      <c r="AX1563" s="207"/>
      <c r="AY1563" s="207"/>
      <c r="AZ1563" s="207"/>
      <c r="BA1563" s="207"/>
      <c r="BB1563" s="207"/>
      <c r="BC1563" s="207"/>
      <c r="BD1563" s="207"/>
      <c r="BE1563" s="207"/>
      <c r="BF1563" s="207"/>
      <c r="BG1563" s="228"/>
      <c r="BH1563" s="228"/>
      <c r="BI1563" s="228"/>
      <c r="BJ1563" s="246"/>
      <c r="BK1563" s="255"/>
      <c r="BL1563" s="228"/>
      <c r="BM1563" s="228"/>
      <c r="BN1563" s="298"/>
      <c r="BO1563" s="297"/>
      <c r="BQ1563" s="205" t="s">
        <v>1701</v>
      </c>
      <c r="BY1563" s="254"/>
      <c r="DN1563" s="284"/>
      <c r="DO1563" s="283"/>
      <c r="DP1563" s="278"/>
      <c r="DQ1563" s="282" t="s">
        <v>952</v>
      </c>
      <c r="DR1563" s="281"/>
      <c r="DS1563" s="280"/>
      <c r="DT1563" s="279"/>
      <c r="DU1563" s="278"/>
      <c r="DV1563" s="194"/>
      <c r="DW1563" s="254"/>
    </row>
    <row r="1564" spans="1:137" ht="18.75">
      <c r="A1564" s="298" t="s">
        <v>4344</v>
      </c>
      <c r="B1564" s="226" t="s">
        <v>1050</v>
      </c>
      <c r="C1564" s="226" t="s">
        <v>6734</v>
      </c>
      <c r="D1564" s="264" t="s">
        <v>1051</v>
      </c>
      <c r="E1564" s="224" t="str">
        <f>MID(D1564,9,10)</f>
        <v>25595</v>
      </c>
      <c r="F1564" s="207" t="s">
        <v>948</v>
      </c>
      <c r="G1564" s="220" t="s">
        <v>1049</v>
      </c>
      <c r="H1564" s="223" t="s">
        <v>6733</v>
      </c>
      <c r="I1564" s="306" t="s">
        <v>956</v>
      </c>
      <c r="J1564" s="225">
        <v>1</v>
      </c>
      <c r="K1564" s="302">
        <v>2800</v>
      </c>
      <c r="L1564" s="232">
        <f t="shared" si="129"/>
        <v>3080.0000000000005</v>
      </c>
      <c r="M1564" s="262" t="s">
        <v>900</v>
      </c>
      <c r="N1564" s="229"/>
      <c r="O1564" s="290"/>
      <c r="P1564" s="245"/>
      <c r="Q1564" s="227"/>
      <c r="R1564" s="289"/>
      <c r="S1564" s="242"/>
      <c r="T1564" s="260" t="s">
        <v>6717</v>
      </c>
      <c r="U1564" s="248">
        <f>VLOOKUP(T1564,'[1]段ボール 送料'!$H$16:$X$1013,16,FALSE)</f>
        <v>360</v>
      </c>
      <c r="V1564" s="248">
        <f>VLOOKUP(T1564,'[1]段ボール 送料'!$H$16:$X$1013,13,FALSE)</f>
        <v>120</v>
      </c>
      <c r="W1564" s="248">
        <f>VLOOKUP(T1564,'[1]段ボール 送料'!$H$16:$X$1013,14,FALSE)</f>
        <v>120</v>
      </c>
      <c r="X1564" s="248">
        <f>VLOOKUP(T1564,'[1]段ボール 送料'!$H$16:$X$1013,15,FALSE)</f>
        <v>120</v>
      </c>
      <c r="Y1564" s="219"/>
      <c r="Z1564" s="248"/>
      <c r="AA1564" s="248"/>
      <c r="AB1564" s="248"/>
      <c r="AC1564" s="248"/>
      <c r="AD1564" s="372"/>
      <c r="AE1564" s="372"/>
      <c r="AF1564" s="372"/>
      <c r="AG1564" s="372"/>
      <c r="AH1564" s="372"/>
      <c r="AI1564" s="228" t="s">
        <v>2708</v>
      </c>
      <c r="AJ1564" s="286" t="s">
        <v>2543</v>
      </c>
      <c r="AK1564" s="228" t="s">
        <v>2542</v>
      </c>
      <c r="AL1564" s="372"/>
      <c r="AM1564" s="372"/>
      <c r="AN1564" s="372"/>
      <c r="AO1564" s="372"/>
      <c r="AP1564" s="229"/>
      <c r="AQ1564" s="464"/>
      <c r="AR1564" s="207"/>
      <c r="AS1564" s="207"/>
      <c r="AT1564" s="207"/>
      <c r="AU1564" s="207"/>
      <c r="AV1564" s="207"/>
      <c r="AW1564" s="207"/>
      <c r="AX1564" s="207"/>
      <c r="AY1564" s="207"/>
      <c r="AZ1564" s="207"/>
      <c r="BA1564" s="207"/>
      <c r="BB1564" s="207"/>
      <c r="BC1564" s="207"/>
      <c r="BD1564" s="207"/>
      <c r="BE1564" s="207"/>
      <c r="BF1564" s="207"/>
      <c r="BG1564" s="228"/>
      <c r="BH1564" s="228"/>
      <c r="BI1564" s="228"/>
      <c r="BJ1564" s="246"/>
      <c r="BK1564" s="255"/>
      <c r="BL1564" s="228"/>
      <c r="BM1564" s="228"/>
      <c r="BN1564" s="298"/>
      <c r="BO1564" s="297"/>
      <c r="BQ1564" s="205" t="s">
        <v>1701</v>
      </c>
      <c r="BY1564" s="254"/>
      <c r="DN1564" s="284"/>
      <c r="DO1564" s="283"/>
      <c r="DP1564" s="278"/>
      <c r="DQ1564" s="282" t="s">
        <v>952</v>
      </c>
      <c r="DR1564" s="281"/>
      <c r="DS1564" s="280"/>
      <c r="DT1564" s="279"/>
      <c r="DU1564" s="278"/>
      <c r="DV1564" s="194"/>
      <c r="DW1564" s="254"/>
    </row>
    <row r="1565" spans="1:137" ht="18.75">
      <c r="A1565" s="614"/>
      <c r="B1565" s="226" t="s">
        <v>1052</v>
      </c>
      <c r="C1565" s="226" t="s">
        <v>6732</v>
      </c>
      <c r="D1565" s="225" t="s">
        <v>6731</v>
      </c>
      <c r="E1565" s="224" t="str">
        <f>MID(D1565,9,10)</f>
        <v>425625</v>
      </c>
      <c r="F1565" s="564"/>
      <c r="G1565" s="220" t="s">
        <v>1054</v>
      </c>
      <c r="H1565" s="223" t="s">
        <v>6728</v>
      </c>
      <c r="I1565" s="306" t="s">
        <v>127</v>
      </c>
      <c r="J1565" s="225">
        <v>1</v>
      </c>
      <c r="K1565" s="302">
        <v>2800</v>
      </c>
      <c r="L1565" s="232">
        <f t="shared" si="129"/>
        <v>3080.0000000000005</v>
      </c>
      <c r="M1565" s="262" t="s">
        <v>900</v>
      </c>
      <c r="N1565" s="229"/>
      <c r="O1565" s="290"/>
      <c r="P1565" s="225"/>
      <c r="Q1565" s="227"/>
      <c r="R1565" s="376"/>
      <c r="S1565" s="242"/>
      <c r="T1565" s="219"/>
      <c r="U1565" s="303"/>
      <c r="V1565" s="303"/>
      <c r="W1565" s="303"/>
      <c r="X1565" s="303"/>
      <c r="Y1565" s="219"/>
      <c r="Z1565" s="303"/>
      <c r="AA1565" s="303"/>
      <c r="AB1565" s="303"/>
      <c r="AC1565" s="303"/>
      <c r="AD1565" s="302"/>
      <c r="AE1565" s="302"/>
      <c r="AF1565" s="302"/>
      <c r="AG1565" s="302"/>
      <c r="AH1565" s="302"/>
      <c r="AJ1565" s="286" t="s">
        <v>2543</v>
      </c>
      <c r="AK1565" s="213" t="s">
        <v>2542</v>
      </c>
      <c r="AL1565" s="302"/>
      <c r="AM1565" s="302"/>
      <c r="AN1565" s="302"/>
      <c r="AO1565" s="302"/>
      <c r="AP1565" s="229"/>
      <c r="AQ1565" s="301"/>
      <c r="AR1565" s="207"/>
      <c r="AS1565" s="207"/>
      <c r="AT1565" s="207"/>
      <c r="AU1565" s="207"/>
      <c r="AV1565" s="207"/>
      <c r="AW1565" s="207"/>
      <c r="AX1565" s="207"/>
      <c r="AY1565" s="207"/>
      <c r="AZ1565" s="207"/>
      <c r="BA1565" s="207"/>
      <c r="BB1565" s="207"/>
      <c r="BC1565" s="207"/>
      <c r="BD1565" s="207"/>
      <c r="BE1565" s="207"/>
      <c r="BF1565" s="207"/>
      <c r="BG1565" s="299"/>
      <c r="BH1565" s="299"/>
      <c r="BI1565" s="299"/>
      <c r="BJ1565" s="246"/>
      <c r="BK1565" s="255"/>
      <c r="BL1565" s="213"/>
      <c r="BM1565" s="228"/>
      <c r="BN1565" s="322"/>
      <c r="BO1565" s="321"/>
      <c r="BY1565" s="254"/>
      <c r="DN1565" s="284"/>
      <c r="DO1565" s="283"/>
      <c r="DP1565" s="278"/>
      <c r="DQ1565" s="282" t="s">
        <v>900</v>
      </c>
      <c r="DR1565" s="281"/>
      <c r="DS1565" s="280"/>
      <c r="DT1565" s="279"/>
      <c r="DU1565" s="278"/>
      <c r="DV1565" s="194"/>
      <c r="DW1565" s="254"/>
    </row>
    <row r="1566" spans="1:137" ht="18.75">
      <c r="A1566" s="614"/>
      <c r="B1566" s="226" t="s">
        <v>1055</v>
      </c>
      <c r="C1566" s="226" t="s">
        <v>6730</v>
      </c>
      <c r="D1566" s="225" t="s">
        <v>6729</v>
      </c>
      <c r="E1566" s="224" t="str">
        <f>MID(D1566,9,10)</f>
        <v>425618</v>
      </c>
      <c r="F1566" s="564"/>
      <c r="G1566" s="220" t="s">
        <v>1054</v>
      </c>
      <c r="H1566" s="223" t="s">
        <v>6728</v>
      </c>
      <c r="I1566" s="306" t="s">
        <v>956</v>
      </c>
      <c r="J1566" s="225">
        <v>1</v>
      </c>
      <c r="K1566" s="302">
        <v>2800</v>
      </c>
      <c r="L1566" s="232">
        <f t="shared" si="129"/>
        <v>3080.0000000000005</v>
      </c>
      <c r="M1566" s="262" t="s">
        <v>900</v>
      </c>
      <c r="N1566" s="229"/>
      <c r="O1566" s="290"/>
      <c r="P1566" s="225"/>
      <c r="Q1566" s="227"/>
      <c r="R1566" s="376"/>
      <c r="S1566" s="242"/>
      <c r="T1566" s="219"/>
      <c r="U1566" s="303"/>
      <c r="V1566" s="303"/>
      <c r="W1566" s="303"/>
      <c r="X1566" s="303"/>
      <c r="Y1566" s="219"/>
      <c r="Z1566" s="303"/>
      <c r="AA1566" s="303"/>
      <c r="AB1566" s="303"/>
      <c r="AC1566" s="303"/>
      <c r="AD1566" s="302"/>
      <c r="AE1566" s="302"/>
      <c r="AF1566" s="302"/>
      <c r="AG1566" s="302"/>
      <c r="AH1566" s="302"/>
      <c r="AJ1566" s="286" t="s">
        <v>2543</v>
      </c>
      <c r="AK1566" s="213" t="s">
        <v>2542</v>
      </c>
      <c r="AL1566" s="302"/>
      <c r="AM1566" s="302"/>
      <c r="AN1566" s="302"/>
      <c r="AO1566" s="302"/>
      <c r="AP1566" s="229"/>
      <c r="AQ1566" s="301"/>
      <c r="AR1566" s="207"/>
      <c r="AS1566" s="207"/>
      <c r="AT1566" s="207"/>
      <c r="AU1566" s="207"/>
      <c r="AV1566" s="207"/>
      <c r="AW1566" s="207"/>
      <c r="AX1566" s="207"/>
      <c r="AY1566" s="207"/>
      <c r="AZ1566" s="207"/>
      <c r="BA1566" s="207"/>
      <c r="BB1566" s="207"/>
      <c r="BC1566" s="207"/>
      <c r="BD1566" s="207"/>
      <c r="BE1566" s="207"/>
      <c r="BF1566" s="207"/>
      <c r="BG1566" s="299"/>
      <c r="BH1566" s="299"/>
      <c r="BI1566" s="299"/>
      <c r="BJ1566" s="246"/>
      <c r="BK1566" s="255"/>
      <c r="BL1566" s="213"/>
      <c r="BM1566" s="228"/>
      <c r="BN1566" s="322"/>
      <c r="BO1566" s="321"/>
      <c r="BY1566" s="254"/>
      <c r="DN1566" s="284"/>
      <c r="DO1566" s="283"/>
      <c r="DP1566" s="278"/>
      <c r="DQ1566" s="282" t="s">
        <v>900</v>
      </c>
      <c r="DR1566" s="281"/>
      <c r="DS1566" s="280"/>
      <c r="DT1566" s="279"/>
      <c r="DU1566" s="278"/>
      <c r="DV1566" s="194"/>
      <c r="DW1566" s="254"/>
    </row>
    <row r="1567" spans="1:137" ht="18.75">
      <c r="A1567" s="298" t="s">
        <v>4344</v>
      </c>
      <c r="B1567" s="226" t="s">
        <v>6727</v>
      </c>
      <c r="C1567" s="226" t="s">
        <v>6726</v>
      </c>
      <c r="D1567" s="264" t="s">
        <v>6725</v>
      </c>
      <c r="E1567" s="224" t="str">
        <f>MID(D1567,8,10)</f>
        <v>425649</v>
      </c>
      <c r="F1567" s="207" t="s">
        <v>948</v>
      </c>
      <c r="G1567" s="220" t="s">
        <v>6724</v>
      </c>
      <c r="H1567" s="223" t="s">
        <v>6719</v>
      </c>
      <c r="I1567" s="306" t="s">
        <v>127</v>
      </c>
      <c r="J1567" s="225">
        <v>1</v>
      </c>
      <c r="K1567" s="302">
        <v>3500</v>
      </c>
      <c r="L1567" s="232">
        <f t="shared" si="129"/>
        <v>3850.0000000000005</v>
      </c>
      <c r="M1567" s="262" t="s">
        <v>1671</v>
      </c>
      <c r="N1567" s="290"/>
      <c r="O1567" s="290" t="s">
        <v>4713</v>
      </c>
      <c r="P1567" s="603">
        <v>44986</v>
      </c>
      <c r="Q1567" s="500">
        <v>2800</v>
      </c>
      <c r="R1567" s="471">
        <v>370</v>
      </c>
      <c r="S1567" s="242">
        <v>370</v>
      </c>
      <c r="T1567" s="219" t="s">
        <v>6718</v>
      </c>
      <c r="U1567" s="248">
        <f>VLOOKUP(T1567,'[1]段ボール 送料'!$H$16:$X$1013,16,FALSE)</f>
        <v>498</v>
      </c>
      <c r="V1567" s="248">
        <f>VLOOKUP(T1567,'[1]段ボール 送料'!$H$16:$X$1013,13,FALSE)</f>
        <v>126</v>
      </c>
      <c r="W1567" s="248">
        <f>VLOOKUP(T1567,'[1]段ボール 送料'!$H$16:$X$1013,14,FALSE)</f>
        <v>126</v>
      </c>
      <c r="X1567" s="248">
        <f>VLOOKUP(T1567,'[1]段ボール 送料'!$H$16:$X$1013,15,FALSE)</f>
        <v>246</v>
      </c>
      <c r="Y1567" s="219" t="s">
        <v>6717</v>
      </c>
      <c r="Z1567" s="248"/>
      <c r="AA1567" s="248"/>
      <c r="AB1567" s="248"/>
      <c r="AC1567" s="248"/>
      <c r="AD1567" s="372"/>
      <c r="AE1567" s="372"/>
      <c r="AF1567" s="372"/>
      <c r="AG1567" s="372"/>
      <c r="AH1567" s="372"/>
      <c r="AI1567" s="228" t="s">
        <v>2708</v>
      </c>
      <c r="AJ1567" s="286" t="s">
        <v>2543</v>
      </c>
      <c r="AK1567" s="228" t="s">
        <v>2542</v>
      </c>
      <c r="AL1567" s="372"/>
      <c r="AM1567" s="372"/>
      <c r="AN1567" s="372"/>
      <c r="AO1567" s="372"/>
      <c r="AP1567" s="229"/>
      <c r="AQ1567" s="444">
        <v>1</v>
      </c>
      <c r="AR1567" s="207"/>
      <c r="AS1567" s="207"/>
      <c r="AT1567" s="207"/>
      <c r="AU1567" s="359">
        <f>S1567</f>
        <v>370</v>
      </c>
      <c r="AV1567" s="248">
        <f>VLOOKUP(T1567,'[1]段ボール 送料'!$H$16:$X$1013,11,FALSE)</f>
        <v>108</v>
      </c>
      <c r="AW1567" s="248"/>
      <c r="AX1567" s="207"/>
      <c r="AY1567" s="247">
        <f>SUBTOTAL(9,AV1567:AX1567)</f>
        <v>108</v>
      </c>
      <c r="AZ1567" s="247">
        <f t="shared" ref="AZ1567:BC1568" si="131">AR1567+AV1567</f>
        <v>108</v>
      </c>
      <c r="BA1567" s="247">
        <f t="shared" si="131"/>
        <v>0</v>
      </c>
      <c r="BB1567" s="247">
        <f t="shared" si="131"/>
        <v>0</v>
      </c>
      <c r="BC1567" s="359">
        <f t="shared" si="131"/>
        <v>478</v>
      </c>
      <c r="BD1567" s="207"/>
      <c r="BE1567" s="207"/>
      <c r="BF1567" s="207"/>
      <c r="BG1567" s="228"/>
      <c r="BH1567" s="228"/>
      <c r="BI1567" s="228"/>
      <c r="BJ1567" s="246"/>
      <c r="BK1567" s="255"/>
      <c r="BL1567" s="228" t="s">
        <v>1703</v>
      </c>
      <c r="BM1567" s="228" t="s">
        <v>1703</v>
      </c>
      <c r="BN1567" s="298"/>
      <c r="BO1567" s="297"/>
      <c r="BQ1567" s="205" t="s">
        <v>1701</v>
      </c>
      <c r="BY1567" s="254"/>
      <c r="DN1567" s="284"/>
      <c r="DO1567" s="283"/>
      <c r="DP1567" s="278"/>
      <c r="DQ1567" s="282"/>
      <c r="DR1567" s="281"/>
      <c r="DS1567" s="280"/>
      <c r="DT1567" s="279"/>
      <c r="DU1567" s="278"/>
      <c r="DV1567" s="194"/>
    </row>
    <row r="1568" spans="1:137" ht="18.75">
      <c r="A1568" s="298" t="s">
        <v>4344</v>
      </c>
      <c r="B1568" s="226" t="s">
        <v>6723</v>
      </c>
      <c r="C1568" s="226" t="s">
        <v>6722</v>
      </c>
      <c r="D1568" s="264" t="s">
        <v>6721</v>
      </c>
      <c r="E1568" s="224" t="str">
        <f>MID(D1568,8,10)</f>
        <v>425632</v>
      </c>
      <c r="F1568" s="207" t="s">
        <v>948</v>
      </c>
      <c r="G1568" s="220" t="s">
        <v>6720</v>
      </c>
      <c r="H1568" s="223" t="s">
        <v>6719</v>
      </c>
      <c r="I1568" s="306" t="s">
        <v>956</v>
      </c>
      <c r="J1568" s="225">
        <v>1</v>
      </c>
      <c r="K1568" s="302">
        <v>3500</v>
      </c>
      <c r="L1568" s="232">
        <f t="shared" si="129"/>
        <v>3850.0000000000005</v>
      </c>
      <c r="M1568" s="262" t="s">
        <v>1671</v>
      </c>
      <c r="N1568" s="290"/>
      <c r="O1568" s="290" t="s">
        <v>4713</v>
      </c>
      <c r="P1568" s="603">
        <v>44986</v>
      </c>
      <c r="Q1568" s="500">
        <v>2800</v>
      </c>
      <c r="R1568" s="471">
        <v>520</v>
      </c>
      <c r="S1568" s="242">
        <v>520</v>
      </c>
      <c r="T1568" s="219" t="s">
        <v>6718</v>
      </c>
      <c r="U1568" s="248">
        <f>VLOOKUP(T1568,'[1]段ボール 送料'!$H$16:$X$1013,16,FALSE)</f>
        <v>498</v>
      </c>
      <c r="V1568" s="248">
        <f>VLOOKUP(T1568,'[1]段ボール 送料'!$H$16:$X$1013,13,FALSE)</f>
        <v>126</v>
      </c>
      <c r="W1568" s="248">
        <f>VLOOKUP(T1568,'[1]段ボール 送料'!$H$16:$X$1013,14,FALSE)</f>
        <v>126</v>
      </c>
      <c r="X1568" s="248">
        <f>VLOOKUP(T1568,'[1]段ボール 送料'!$H$16:$X$1013,15,FALSE)</f>
        <v>246</v>
      </c>
      <c r="Y1568" s="219" t="s">
        <v>6717</v>
      </c>
      <c r="Z1568" s="248"/>
      <c r="AA1568" s="248"/>
      <c r="AB1568" s="248"/>
      <c r="AC1568" s="248"/>
      <c r="AD1568" s="372"/>
      <c r="AE1568" s="372"/>
      <c r="AF1568" s="372"/>
      <c r="AG1568" s="372"/>
      <c r="AH1568" s="372"/>
      <c r="AI1568" s="228" t="s">
        <v>2708</v>
      </c>
      <c r="AJ1568" s="286" t="s">
        <v>2543</v>
      </c>
      <c r="AK1568" s="228" t="s">
        <v>2542</v>
      </c>
      <c r="AL1568" s="372"/>
      <c r="AM1568" s="372"/>
      <c r="AN1568" s="372"/>
      <c r="AO1568" s="372"/>
      <c r="AP1568" s="229"/>
      <c r="AQ1568" s="444">
        <v>1</v>
      </c>
      <c r="AR1568" s="207"/>
      <c r="AS1568" s="207"/>
      <c r="AT1568" s="207"/>
      <c r="AU1568" s="359">
        <f>S1568</f>
        <v>520</v>
      </c>
      <c r="AV1568" s="248">
        <f>VLOOKUP(T1568,'[1]段ボール 送料'!$H$16:$X$1013,11,FALSE)</f>
        <v>108</v>
      </c>
      <c r="AW1568" s="248"/>
      <c r="AX1568" s="207"/>
      <c r="AY1568" s="247">
        <f>SUBTOTAL(9,AV1568:AX1568)</f>
        <v>108</v>
      </c>
      <c r="AZ1568" s="247">
        <f t="shared" si="131"/>
        <v>108</v>
      </c>
      <c r="BA1568" s="247">
        <f t="shared" si="131"/>
        <v>0</v>
      </c>
      <c r="BB1568" s="247">
        <f t="shared" si="131"/>
        <v>0</v>
      </c>
      <c r="BC1568" s="359">
        <f t="shared" si="131"/>
        <v>628</v>
      </c>
      <c r="BD1568" s="207"/>
      <c r="BE1568" s="207"/>
      <c r="BF1568" s="207"/>
      <c r="BG1568" s="228"/>
      <c r="BH1568" s="228"/>
      <c r="BI1568" s="228"/>
      <c r="BJ1568" s="246"/>
      <c r="BK1568" s="255"/>
      <c r="BL1568" s="228" t="s">
        <v>1703</v>
      </c>
      <c r="BM1568" s="228" t="s">
        <v>1703</v>
      </c>
      <c r="BN1568" s="298"/>
      <c r="BO1568" s="297"/>
      <c r="BQ1568" s="205" t="s">
        <v>1701</v>
      </c>
      <c r="BY1568" s="254"/>
      <c r="DN1568" s="284"/>
      <c r="DO1568" s="283"/>
      <c r="DP1568" s="278"/>
      <c r="DQ1568" s="282"/>
      <c r="DR1568" s="281"/>
      <c r="DS1568" s="280"/>
      <c r="DT1568" s="279"/>
      <c r="DU1568" s="278"/>
      <c r="DV1568" s="194"/>
      <c r="DW1568" s="254"/>
    </row>
    <row r="1569" spans="1:126" ht="31.5">
      <c r="A1569" s="322"/>
      <c r="B1569" s="226" t="s">
        <v>6716</v>
      </c>
      <c r="C1569" s="226" t="s">
        <v>6715</v>
      </c>
      <c r="D1569" s="225" t="s">
        <v>6714</v>
      </c>
      <c r="E1569" s="224" t="str">
        <f t="shared" ref="E1569:E1585" si="132">MID(D1569,9,10)</f>
        <v>425663</v>
      </c>
      <c r="F1569" s="322" t="s">
        <v>6068</v>
      </c>
      <c r="G1569" s="584" t="s">
        <v>6710</v>
      </c>
      <c r="I1569" s="601" t="s">
        <v>127</v>
      </c>
      <c r="J1569" s="225">
        <v>1</v>
      </c>
      <c r="K1569" s="329">
        <v>3000</v>
      </c>
      <c r="L1569" s="232">
        <f t="shared" si="129"/>
        <v>3300.0000000000005</v>
      </c>
      <c r="M1569" s="351" t="s">
        <v>1434</v>
      </c>
      <c r="N1569" s="229"/>
      <c r="O1569" s="229"/>
      <c r="P1569" s="245"/>
      <c r="Q1569" s="312"/>
      <c r="R1569" s="382"/>
      <c r="S1569" s="242"/>
      <c r="T1569" s="219"/>
      <c r="U1569" s="303"/>
      <c r="V1569" s="303"/>
      <c r="W1569" s="303"/>
      <c r="X1569" s="303"/>
      <c r="Y1569" s="219"/>
      <c r="Z1569" s="303"/>
      <c r="AA1569" s="303"/>
      <c r="AB1569" s="303"/>
      <c r="AC1569" s="303"/>
      <c r="AD1569" s="325"/>
      <c r="AE1569" s="325"/>
      <c r="AF1569" s="325"/>
      <c r="AG1569" s="325"/>
      <c r="AH1569" s="325"/>
      <c r="AJ1569" s="286"/>
      <c r="AK1569" s="213"/>
      <c r="AL1569" s="325"/>
      <c r="AM1569" s="325"/>
      <c r="AN1569" s="325"/>
      <c r="AO1569" s="325"/>
      <c r="AP1569" s="229"/>
      <c r="AQ1569" s="589"/>
      <c r="AR1569" s="207"/>
      <c r="AS1569" s="207"/>
      <c r="AT1569" s="207"/>
      <c r="AU1569" s="207"/>
      <c r="AV1569" s="207"/>
      <c r="AW1569" s="207"/>
      <c r="AX1569" s="207"/>
      <c r="AY1569" s="207"/>
      <c r="AZ1569" s="207"/>
      <c r="BA1569" s="207"/>
      <c r="BB1569" s="207"/>
      <c r="BC1569" s="207"/>
      <c r="BD1569" s="207"/>
      <c r="BE1569" s="207"/>
      <c r="BF1569" s="207"/>
      <c r="BG1569" s="300"/>
      <c r="BH1569" s="300"/>
      <c r="BI1569" s="299"/>
      <c r="BJ1569" s="246"/>
      <c r="BK1569" s="255"/>
      <c r="BL1569" s="213"/>
      <c r="BM1569" s="213"/>
      <c r="BN1569" s="322"/>
      <c r="BO1569" s="321"/>
      <c r="BY1569" s="254"/>
      <c r="DN1569" s="284"/>
      <c r="DO1569" s="283"/>
      <c r="DP1569" s="278"/>
      <c r="DQ1569" s="282"/>
      <c r="DR1569" s="281"/>
      <c r="DS1569" s="280"/>
      <c r="DT1569" s="279"/>
      <c r="DU1569" s="278"/>
      <c r="DV1569" s="194"/>
    </row>
    <row r="1570" spans="1:126" ht="18.75">
      <c r="A1570" s="322"/>
      <c r="B1570" s="226" t="s">
        <v>6713</v>
      </c>
      <c r="C1570" s="226" t="s">
        <v>6712</v>
      </c>
      <c r="D1570" s="225" t="s">
        <v>6711</v>
      </c>
      <c r="E1570" s="224" t="str">
        <f t="shared" si="132"/>
        <v>425656</v>
      </c>
      <c r="F1570" s="322" t="s">
        <v>6068</v>
      </c>
      <c r="G1570" s="584" t="s">
        <v>6710</v>
      </c>
      <c r="I1570" s="601" t="s">
        <v>956</v>
      </c>
      <c r="J1570" s="225">
        <v>1</v>
      </c>
      <c r="K1570" s="329">
        <v>2700</v>
      </c>
      <c r="L1570" s="232">
        <f t="shared" si="129"/>
        <v>2970.0000000000005</v>
      </c>
      <c r="M1570" s="351" t="s">
        <v>1434</v>
      </c>
      <c r="N1570" s="229"/>
      <c r="O1570" s="229"/>
      <c r="P1570" s="245"/>
      <c r="Q1570" s="312"/>
      <c r="R1570" s="382"/>
      <c r="S1570" s="242"/>
      <c r="T1570" s="219"/>
      <c r="U1570" s="303"/>
      <c r="V1570" s="303"/>
      <c r="W1570" s="303"/>
      <c r="X1570" s="303"/>
      <c r="Y1570" s="219"/>
      <c r="Z1570" s="303"/>
      <c r="AA1570" s="303"/>
      <c r="AB1570" s="303"/>
      <c r="AC1570" s="303"/>
      <c r="AD1570" s="325"/>
      <c r="AE1570" s="325"/>
      <c r="AF1570" s="325"/>
      <c r="AG1570" s="325"/>
      <c r="AH1570" s="325"/>
      <c r="AJ1570" s="286"/>
      <c r="AK1570" s="213"/>
      <c r="AL1570" s="325"/>
      <c r="AM1570" s="325"/>
      <c r="AN1570" s="325"/>
      <c r="AO1570" s="325"/>
      <c r="AP1570" s="229"/>
      <c r="AQ1570" s="589"/>
      <c r="AR1570" s="207"/>
      <c r="AS1570" s="207"/>
      <c r="AT1570" s="207"/>
      <c r="AU1570" s="207"/>
      <c r="AV1570" s="207"/>
      <c r="AW1570" s="207"/>
      <c r="AX1570" s="207"/>
      <c r="AY1570" s="207"/>
      <c r="AZ1570" s="207"/>
      <c r="BA1570" s="207"/>
      <c r="BB1570" s="207"/>
      <c r="BC1570" s="207"/>
      <c r="BD1570" s="207"/>
      <c r="BE1570" s="207"/>
      <c r="BF1570" s="207"/>
      <c r="BG1570" s="300"/>
      <c r="BH1570" s="300"/>
      <c r="BI1570" s="299"/>
      <c r="BJ1570" s="246"/>
      <c r="BK1570" s="255"/>
      <c r="BL1570" s="213"/>
      <c r="BM1570" s="213"/>
      <c r="BN1570" s="322"/>
      <c r="BO1570" s="321"/>
      <c r="BY1570" s="254"/>
      <c r="DN1570" s="284"/>
      <c r="DO1570" s="283"/>
      <c r="DP1570" s="278"/>
      <c r="DQ1570" s="282"/>
      <c r="DR1570" s="281"/>
      <c r="DS1570" s="280"/>
      <c r="DT1570" s="279"/>
      <c r="DU1570" s="278"/>
      <c r="DV1570" s="194"/>
    </row>
    <row r="1571" spans="1:126" ht="31.5">
      <c r="A1571" s="322"/>
      <c r="B1571" s="226" t="s">
        <v>6709</v>
      </c>
      <c r="C1571" s="226" t="s">
        <v>6708</v>
      </c>
      <c r="D1571" s="225" t="s">
        <v>6707</v>
      </c>
      <c r="E1571" s="224" t="str">
        <f t="shared" si="132"/>
        <v>425687</v>
      </c>
      <c r="F1571" s="322" t="s">
        <v>6068</v>
      </c>
      <c r="G1571" s="584" t="s">
        <v>6703</v>
      </c>
      <c r="I1571" s="601" t="s">
        <v>127</v>
      </c>
      <c r="J1571" s="225">
        <v>1</v>
      </c>
      <c r="K1571" s="329">
        <v>3000</v>
      </c>
      <c r="L1571" s="232">
        <f t="shared" si="129"/>
        <v>3300.0000000000005</v>
      </c>
      <c r="M1571" s="351" t="s">
        <v>1434</v>
      </c>
      <c r="N1571" s="229"/>
      <c r="O1571" s="229"/>
      <c r="P1571" s="245"/>
      <c r="Q1571" s="312"/>
      <c r="R1571" s="382"/>
      <c r="S1571" s="242"/>
      <c r="T1571" s="219"/>
      <c r="U1571" s="303"/>
      <c r="V1571" s="303"/>
      <c r="W1571" s="303"/>
      <c r="X1571" s="303"/>
      <c r="Y1571" s="219"/>
      <c r="Z1571" s="303"/>
      <c r="AA1571" s="303"/>
      <c r="AB1571" s="303"/>
      <c r="AC1571" s="303"/>
      <c r="AD1571" s="378"/>
      <c r="AE1571" s="378"/>
      <c r="AF1571" s="378"/>
      <c r="AG1571" s="378"/>
      <c r="AH1571" s="378"/>
      <c r="AJ1571" s="286"/>
      <c r="AK1571" s="213"/>
      <c r="AL1571" s="325"/>
      <c r="AM1571" s="325"/>
      <c r="AN1571" s="378"/>
      <c r="AO1571" s="378"/>
      <c r="AP1571" s="229"/>
      <c r="AQ1571" s="377"/>
      <c r="AR1571" s="247"/>
      <c r="AS1571" s="247"/>
      <c r="AT1571" s="247"/>
      <c r="AU1571" s="247"/>
      <c r="AV1571" s="207"/>
      <c r="AW1571" s="207"/>
      <c r="AX1571" s="207"/>
      <c r="AY1571" s="207"/>
      <c r="AZ1571" s="247"/>
      <c r="BA1571" s="247"/>
      <c r="BB1571" s="247"/>
      <c r="BC1571" s="247"/>
      <c r="BD1571" s="207"/>
      <c r="BE1571" s="207"/>
      <c r="BF1571" s="207"/>
      <c r="BG1571" s="300"/>
      <c r="BH1571" s="300"/>
      <c r="BI1571" s="299"/>
      <c r="BJ1571" s="246"/>
      <c r="BK1571" s="255"/>
      <c r="BL1571" s="213"/>
      <c r="BM1571" s="213"/>
      <c r="BN1571" s="322"/>
      <c r="BO1571" s="321"/>
      <c r="BY1571" s="254"/>
      <c r="DN1571" s="284"/>
      <c r="DO1571" s="283"/>
      <c r="DP1571" s="278"/>
      <c r="DQ1571" s="282"/>
      <c r="DR1571" s="281"/>
      <c r="DS1571" s="280"/>
      <c r="DT1571" s="279"/>
      <c r="DU1571" s="278"/>
      <c r="DV1571" s="194"/>
    </row>
    <row r="1572" spans="1:126" ht="25.5">
      <c r="A1572" s="322"/>
      <c r="B1572" s="226" t="s">
        <v>6706</v>
      </c>
      <c r="C1572" s="226" t="s">
        <v>6705</v>
      </c>
      <c r="D1572" s="225" t="s">
        <v>6704</v>
      </c>
      <c r="E1572" s="224" t="str">
        <f t="shared" si="132"/>
        <v>425670</v>
      </c>
      <c r="F1572" s="322" t="s">
        <v>6068</v>
      </c>
      <c r="G1572" s="584" t="s">
        <v>6703</v>
      </c>
      <c r="I1572" s="601" t="s">
        <v>956</v>
      </c>
      <c r="J1572" s="225">
        <v>1</v>
      </c>
      <c r="K1572" s="329">
        <v>2700</v>
      </c>
      <c r="L1572" s="232">
        <f t="shared" si="129"/>
        <v>2970.0000000000005</v>
      </c>
      <c r="M1572" s="351" t="s">
        <v>1434</v>
      </c>
      <c r="N1572" s="229"/>
      <c r="O1572" s="229"/>
      <c r="P1572" s="245"/>
      <c r="Q1572" s="312"/>
      <c r="R1572" s="382"/>
      <c r="S1572" s="242"/>
      <c r="T1572" s="219"/>
      <c r="U1572" s="303"/>
      <c r="V1572" s="303"/>
      <c r="W1572" s="303"/>
      <c r="X1572" s="303"/>
      <c r="Y1572" s="219"/>
      <c r="Z1572" s="303"/>
      <c r="AA1572" s="303"/>
      <c r="AB1572" s="303"/>
      <c r="AC1572" s="303"/>
      <c r="AD1572" s="325"/>
      <c r="AE1572" s="325"/>
      <c r="AF1572" s="325"/>
      <c r="AG1572" s="325"/>
      <c r="AH1572" s="325"/>
      <c r="AJ1572" s="286"/>
      <c r="AK1572" s="213"/>
      <c r="AL1572" s="325"/>
      <c r="AM1572" s="325"/>
      <c r="AN1572" s="325"/>
      <c r="AO1572" s="325"/>
      <c r="AP1572" s="229"/>
      <c r="AQ1572" s="589"/>
      <c r="AR1572" s="207"/>
      <c r="AS1572" s="207"/>
      <c r="AT1572" s="207"/>
      <c r="AU1572" s="207"/>
      <c r="AV1572" s="207"/>
      <c r="AW1572" s="207"/>
      <c r="AX1572" s="207"/>
      <c r="AY1572" s="207"/>
      <c r="AZ1572" s="207"/>
      <c r="BA1572" s="207"/>
      <c r="BB1572" s="207"/>
      <c r="BC1572" s="207"/>
      <c r="BD1572" s="207"/>
      <c r="BE1572" s="207"/>
      <c r="BF1572" s="207"/>
      <c r="BG1572" s="300"/>
      <c r="BH1572" s="300"/>
      <c r="BI1572" s="299"/>
      <c r="BJ1572" s="246"/>
      <c r="BK1572" s="255"/>
      <c r="BL1572" s="213"/>
      <c r="BM1572" s="213"/>
      <c r="BN1572" s="322"/>
      <c r="BO1572" s="321"/>
      <c r="BY1572" s="254"/>
      <c r="DN1572" s="284"/>
      <c r="DO1572" s="283"/>
      <c r="DP1572" s="278"/>
      <c r="DQ1572" s="282"/>
      <c r="DR1572" s="281"/>
      <c r="DS1572" s="280"/>
      <c r="DT1572" s="279"/>
      <c r="DU1572" s="278"/>
      <c r="DV1572" s="194"/>
    </row>
    <row r="1573" spans="1:126" ht="31.5">
      <c r="A1573" s="322"/>
      <c r="B1573" s="226" t="s">
        <v>6702</v>
      </c>
      <c r="C1573" s="226" t="s">
        <v>6701</v>
      </c>
      <c r="D1573" s="225" t="s">
        <v>6700</v>
      </c>
      <c r="E1573" s="224" t="str">
        <f t="shared" si="132"/>
        <v>425700</v>
      </c>
      <c r="F1573" s="322" t="s">
        <v>6068</v>
      </c>
      <c r="G1573" s="584" t="s">
        <v>6696</v>
      </c>
      <c r="I1573" s="601" t="s">
        <v>127</v>
      </c>
      <c r="J1573" s="225">
        <v>1</v>
      </c>
      <c r="K1573" s="329">
        <v>3300</v>
      </c>
      <c r="L1573" s="232">
        <f t="shared" si="129"/>
        <v>3630.0000000000005</v>
      </c>
      <c r="M1573" s="351" t="s">
        <v>1434</v>
      </c>
      <c r="N1573" s="229"/>
      <c r="O1573" s="229"/>
      <c r="P1573" s="245"/>
      <c r="Q1573" s="312"/>
      <c r="R1573" s="382"/>
      <c r="S1573" s="242"/>
      <c r="T1573" s="219"/>
      <c r="U1573" s="303"/>
      <c r="V1573" s="303"/>
      <c r="W1573" s="303"/>
      <c r="X1573" s="303"/>
      <c r="Y1573" s="219"/>
      <c r="Z1573" s="303"/>
      <c r="AA1573" s="303"/>
      <c r="AB1573" s="303"/>
      <c r="AC1573" s="303"/>
      <c r="AD1573" s="325"/>
      <c r="AE1573" s="325"/>
      <c r="AF1573" s="325"/>
      <c r="AG1573" s="325"/>
      <c r="AH1573" s="325"/>
      <c r="AJ1573" s="286"/>
      <c r="AK1573" s="213"/>
      <c r="AL1573" s="325"/>
      <c r="AM1573" s="325"/>
      <c r="AN1573" s="325"/>
      <c r="AO1573" s="325"/>
      <c r="AP1573" s="229"/>
      <c r="AQ1573" s="589"/>
      <c r="AR1573" s="207"/>
      <c r="AS1573" s="207"/>
      <c r="AT1573" s="207"/>
      <c r="AU1573" s="207"/>
      <c r="AV1573" s="207"/>
      <c r="AW1573" s="207"/>
      <c r="AX1573" s="207"/>
      <c r="AY1573" s="207"/>
      <c r="AZ1573" s="207"/>
      <c r="BA1573" s="207"/>
      <c r="BB1573" s="207"/>
      <c r="BC1573" s="207"/>
      <c r="BD1573" s="207"/>
      <c r="BE1573" s="207"/>
      <c r="BF1573" s="207"/>
      <c r="BG1573" s="300"/>
      <c r="BH1573" s="300"/>
      <c r="BI1573" s="299"/>
      <c r="BJ1573" s="246"/>
      <c r="BK1573" s="255"/>
      <c r="BL1573" s="213"/>
      <c r="BM1573" s="213"/>
      <c r="BN1573" s="322"/>
      <c r="BO1573" s="321"/>
      <c r="BY1573" s="254"/>
      <c r="DN1573" s="284"/>
      <c r="DO1573" s="283"/>
      <c r="DP1573" s="278"/>
      <c r="DQ1573" s="282"/>
      <c r="DR1573" s="281"/>
      <c r="DS1573" s="280"/>
      <c r="DT1573" s="279"/>
      <c r="DU1573" s="278"/>
      <c r="DV1573" s="194"/>
    </row>
    <row r="1574" spans="1:126" ht="18.75">
      <c r="A1574" s="322"/>
      <c r="B1574" s="226" t="s">
        <v>6699</v>
      </c>
      <c r="C1574" s="226" t="s">
        <v>6698</v>
      </c>
      <c r="D1574" s="225" t="s">
        <v>6697</v>
      </c>
      <c r="E1574" s="224" t="str">
        <f t="shared" si="132"/>
        <v>425694</v>
      </c>
      <c r="F1574" s="322" t="s">
        <v>6068</v>
      </c>
      <c r="G1574" s="584" t="s">
        <v>6696</v>
      </c>
      <c r="I1574" s="601" t="s">
        <v>956</v>
      </c>
      <c r="J1574" s="225">
        <v>1</v>
      </c>
      <c r="K1574" s="329">
        <v>3000</v>
      </c>
      <c r="L1574" s="232">
        <f t="shared" si="129"/>
        <v>3300.0000000000005</v>
      </c>
      <c r="M1574" s="351" t="s">
        <v>1434</v>
      </c>
      <c r="N1574" s="229"/>
      <c r="O1574" s="229"/>
      <c r="P1574" s="245"/>
      <c r="Q1574" s="312"/>
      <c r="R1574" s="382"/>
      <c r="S1574" s="242"/>
      <c r="T1574" s="219"/>
      <c r="U1574" s="303"/>
      <c r="V1574" s="303"/>
      <c r="W1574" s="303"/>
      <c r="X1574" s="303"/>
      <c r="Y1574" s="219"/>
      <c r="Z1574" s="303"/>
      <c r="AA1574" s="303"/>
      <c r="AB1574" s="303"/>
      <c r="AC1574" s="303"/>
      <c r="AD1574" s="325"/>
      <c r="AE1574" s="325"/>
      <c r="AF1574" s="325"/>
      <c r="AG1574" s="325"/>
      <c r="AH1574" s="325"/>
      <c r="AJ1574" s="286"/>
      <c r="AK1574" s="213"/>
      <c r="AL1574" s="325"/>
      <c r="AM1574" s="325"/>
      <c r="AN1574" s="325"/>
      <c r="AO1574" s="325"/>
      <c r="AP1574" s="229"/>
      <c r="AQ1574" s="589"/>
      <c r="AR1574" s="207"/>
      <c r="AS1574" s="207"/>
      <c r="AT1574" s="207"/>
      <c r="AU1574" s="207"/>
      <c r="AV1574" s="207"/>
      <c r="AW1574" s="207"/>
      <c r="AX1574" s="207"/>
      <c r="AY1574" s="207"/>
      <c r="AZ1574" s="207"/>
      <c r="BA1574" s="207"/>
      <c r="BB1574" s="207"/>
      <c r="BC1574" s="207"/>
      <c r="BD1574" s="207"/>
      <c r="BE1574" s="207"/>
      <c r="BF1574" s="207"/>
      <c r="BG1574" s="300"/>
      <c r="BH1574" s="300"/>
      <c r="BI1574" s="299"/>
      <c r="BJ1574" s="246"/>
      <c r="BK1574" s="255"/>
      <c r="BL1574" s="213"/>
      <c r="BM1574" s="213"/>
      <c r="BN1574" s="322"/>
      <c r="BO1574" s="321"/>
      <c r="BY1574" s="254"/>
      <c r="DN1574" s="284"/>
      <c r="DO1574" s="283"/>
      <c r="DP1574" s="278"/>
      <c r="DQ1574" s="282"/>
      <c r="DR1574" s="281"/>
      <c r="DS1574" s="280"/>
      <c r="DT1574" s="279"/>
      <c r="DU1574" s="278"/>
      <c r="DV1574" s="194"/>
    </row>
    <row r="1575" spans="1:126" ht="18.75">
      <c r="A1575" s="322"/>
      <c r="B1575" s="226" t="s">
        <v>6695</v>
      </c>
      <c r="C1575" s="226" t="s">
        <v>6694</v>
      </c>
      <c r="D1575" s="225" t="s">
        <v>6693</v>
      </c>
      <c r="E1575" s="224" t="str">
        <f t="shared" si="132"/>
        <v>425724</v>
      </c>
      <c r="F1575" s="322" t="s">
        <v>6068</v>
      </c>
      <c r="G1575" s="584" t="s">
        <v>6689</v>
      </c>
      <c r="I1575" s="223" t="s">
        <v>127</v>
      </c>
      <c r="J1575" s="225">
        <v>1</v>
      </c>
      <c r="K1575" s="329">
        <v>2800</v>
      </c>
      <c r="L1575" s="232">
        <f t="shared" si="129"/>
        <v>3080.0000000000005</v>
      </c>
      <c r="M1575" s="351" t="s">
        <v>1434</v>
      </c>
      <c r="N1575" s="229"/>
      <c r="O1575" s="229"/>
      <c r="P1575" s="245"/>
      <c r="Q1575" s="312"/>
      <c r="R1575" s="382"/>
      <c r="S1575" s="242"/>
      <c r="T1575" s="219"/>
      <c r="U1575" s="303"/>
      <c r="V1575" s="303"/>
      <c r="W1575" s="303"/>
      <c r="X1575" s="303"/>
      <c r="Y1575" s="219"/>
      <c r="Z1575" s="303"/>
      <c r="AA1575" s="303"/>
      <c r="AB1575" s="303"/>
      <c r="AC1575" s="303"/>
      <c r="AD1575" s="325"/>
      <c r="AE1575" s="325"/>
      <c r="AF1575" s="325"/>
      <c r="AG1575" s="325"/>
      <c r="AH1575" s="325"/>
      <c r="AJ1575" s="286"/>
      <c r="AK1575" s="213"/>
      <c r="AL1575" s="325"/>
      <c r="AM1575" s="325"/>
      <c r="AN1575" s="325"/>
      <c r="AO1575" s="325"/>
      <c r="AP1575" s="229"/>
      <c r="AQ1575" s="589"/>
      <c r="AR1575" s="207"/>
      <c r="AS1575" s="207"/>
      <c r="AT1575" s="207"/>
      <c r="AU1575" s="207"/>
      <c r="AV1575" s="207"/>
      <c r="AW1575" s="207"/>
      <c r="AX1575" s="207"/>
      <c r="AY1575" s="207"/>
      <c r="AZ1575" s="207"/>
      <c r="BA1575" s="207"/>
      <c r="BB1575" s="207"/>
      <c r="BC1575" s="207"/>
      <c r="BD1575" s="207"/>
      <c r="BE1575" s="207"/>
      <c r="BF1575" s="207"/>
      <c r="BG1575" s="300"/>
      <c r="BH1575" s="300"/>
      <c r="BI1575" s="299"/>
      <c r="BJ1575" s="246"/>
      <c r="BK1575" s="255" t="s">
        <v>6363</v>
      </c>
      <c r="BL1575" s="213"/>
      <c r="BM1575" s="213"/>
      <c r="BN1575" s="322"/>
      <c r="BO1575" s="321"/>
      <c r="BY1575" s="254"/>
      <c r="DN1575" s="284"/>
      <c r="DO1575" s="283"/>
      <c r="DP1575" s="278"/>
      <c r="DQ1575" s="282"/>
      <c r="DR1575" s="281"/>
      <c r="DS1575" s="280"/>
      <c r="DT1575" s="279"/>
      <c r="DU1575" s="278"/>
      <c r="DV1575" s="194"/>
    </row>
    <row r="1576" spans="1:126" ht="18.75">
      <c r="A1576" s="322"/>
      <c r="B1576" s="226" t="s">
        <v>6692</v>
      </c>
      <c r="C1576" s="226" t="s">
        <v>6691</v>
      </c>
      <c r="D1576" s="225" t="s">
        <v>6690</v>
      </c>
      <c r="E1576" s="224" t="str">
        <f t="shared" si="132"/>
        <v>425717</v>
      </c>
      <c r="F1576" s="322" t="s">
        <v>6068</v>
      </c>
      <c r="G1576" s="584" t="s">
        <v>6689</v>
      </c>
      <c r="I1576" s="223" t="s">
        <v>956</v>
      </c>
      <c r="J1576" s="225">
        <v>1</v>
      </c>
      <c r="K1576" s="329">
        <v>2500</v>
      </c>
      <c r="L1576" s="232">
        <f t="shared" si="129"/>
        <v>2750</v>
      </c>
      <c r="M1576" s="351" t="s">
        <v>1434</v>
      </c>
      <c r="N1576" s="229"/>
      <c r="O1576" s="229"/>
      <c r="P1576" s="245"/>
      <c r="Q1576" s="312">
        <v>4800</v>
      </c>
      <c r="R1576" s="382"/>
      <c r="S1576" s="242"/>
      <c r="T1576" s="219"/>
      <c r="U1576" s="303"/>
      <c r="V1576" s="303"/>
      <c r="W1576" s="303"/>
      <c r="X1576" s="303"/>
      <c r="Y1576" s="219"/>
      <c r="Z1576" s="303"/>
      <c r="AA1576" s="303"/>
      <c r="AB1576" s="303"/>
      <c r="AC1576" s="303"/>
      <c r="AD1576" s="325"/>
      <c r="AE1576" s="325"/>
      <c r="AF1576" s="325"/>
      <c r="AG1576" s="325"/>
      <c r="AH1576" s="325"/>
      <c r="AJ1576" s="286"/>
      <c r="AK1576" s="213"/>
      <c r="AL1576" s="325"/>
      <c r="AM1576" s="325"/>
      <c r="AN1576" s="325"/>
      <c r="AO1576" s="325"/>
      <c r="AP1576" s="229"/>
      <c r="AQ1576" s="589"/>
      <c r="AR1576" s="207"/>
      <c r="AS1576" s="207"/>
      <c r="AT1576" s="207"/>
      <c r="AU1576" s="207"/>
      <c r="AV1576" s="207"/>
      <c r="AW1576" s="207"/>
      <c r="AX1576" s="207"/>
      <c r="AY1576" s="207"/>
      <c r="AZ1576" s="207"/>
      <c r="BA1576" s="207"/>
      <c r="BB1576" s="207"/>
      <c r="BC1576" s="207"/>
      <c r="BD1576" s="207"/>
      <c r="BE1576" s="207"/>
      <c r="BF1576" s="207"/>
      <c r="BG1576" s="300"/>
      <c r="BH1576" s="300"/>
      <c r="BI1576" s="299"/>
      <c r="BJ1576" s="246"/>
      <c r="BK1576" s="255" t="s">
        <v>6363</v>
      </c>
      <c r="BL1576" s="213"/>
      <c r="BM1576" s="213"/>
      <c r="BN1576" s="322"/>
      <c r="BO1576" s="321"/>
      <c r="BY1576" s="254"/>
      <c r="DN1576" s="284"/>
      <c r="DO1576" s="283"/>
      <c r="DP1576" s="278"/>
      <c r="DQ1576" s="282"/>
      <c r="DR1576" s="281"/>
      <c r="DS1576" s="280"/>
      <c r="DT1576" s="279"/>
      <c r="DU1576" s="278"/>
      <c r="DV1576" s="194"/>
    </row>
    <row r="1577" spans="1:126" ht="47.25">
      <c r="A1577" s="322"/>
      <c r="B1577" s="226" t="s">
        <v>6688</v>
      </c>
      <c r="C1577" s="226" t="s">
        <v>6687</v>
      </c>
      <c r="D1577" s="225" t="s">
        <v>6686</v>
      </c>
      <c r="E1577" s="224" t="str">
        <f t="shared" si="132"/>
        <v>425731</v>
      </c>
      <c r="F1577" s="322" t="s">
        <v>6068</v>
      </c>
      <c r="G1577" s="584" t="s">
        <v>6685</v>
      </c>
      <c r="I1577" s="601" t="s">
        <v>6669</v>
      </c>
      <c r="J1577" s="225">
        <v>1</v>
      </c>
      <c r="K1577" s="329">
        <v>2500</v>
      </c>
      <c r="L1577" s="232">
        <f t="shared" si="129"/>
        <v>2750</v>
      </c>
      <c r="M1577" s="351" t="s">
        <v>1434</v>
      </c>
      <c r="N1577" s="229"/>
      <c r="O1577" s="229"/>
      <c r="P1577" s="245"/>
      <c r="Q1577" s="312">
        <v>4800</v>
      </c>
      <c r="R1577" s="382"/>
      <c r="S1577" s="242"/>
      <c r="T1577" s="219"/>
      <c r="U1577" s="303"/>
      <c r="V1577" s="303"/>
      <c r="W1577" s="303"/>
      <c r="X1577" s="303"/>
      <c r="Y1577" s="219"/>
      <c r="Z1577" s="303"/>
      <c r="AA1577" s="303"/>
      <c r="AB1577" s="303"/>
      <c r="AC1577" s="303"/>
      <c r="AD1577" s="325"/>
      <c r="AE1577" s="325"/>
      <c r="AF1577" s="325"/>
      <c r="AG1577" s="325"/>
      <c r="AH1577" s="325"/>
      <c r="AJ1577" s="286"/>
      <c r="AK1577" s="213"/>
      <c r="AL1577" s="325"/>
      <c r="AM1577" s="325"/>
      <c r="AN1577" s="325"/>
      <c r="AO1577" s="325"/>
      <c r="AP1577" s="229"/>
      <c r="AQ1577" s="589"/>
      <c r="AR1577" s="207"/>
      <c r="AS1577" s="207"/>
      <c r="AT1577" s="207"/>
      <c r="AU1577" s="207"/>
      <c r="AV1577" s="207"/>
      <c r="AW1577" s="207"/>
      <c r="AX1577" s="207"/>
      <c r="AY1577" s="207"/>
      <c r="AZ1577" s="207"/>
      <c r="BA1577" s="207"/>
      <c r="BB1577" s="207"/>
      <c r="BC1577" s="207"/>
      <c r="BD1577" s="207"/>
      <c r="BE1577" s="207"/>
      <c r="BF1577" s="207"/>
      <c r="BG1577" s="300"/>
      <c r="BH1577" s="300"/>
      <c r="BI1577" s="299"/>
      <c r="BJ1577" s="246"/>
      <c r="BK1577" s="255"/>
      <c r="BL1577" s="213"/>
      <c r="BM1577" s="213"/>
      <c r="BN1577" s="322"/>
      <c r="BO1577" s="321"/>
      <c r="BY1577" s="254"/>
      <c r="DN1577" s="284"/>
      <c r="DO1577" s="283"/>
      <c r="DP1577" s="278"/>
      <c r="DQ1577" s="282"/>
      <c r="DR1577" s="281"/>
      <c r="DS1577" s="280"/>
      <c r="DT1577" s="279"/>
      <c r="DU1577" s="278"/>
      <c r="DV1577" s="194"/>
    </row>
    <row r="1578" spans="1:126" ht="47.25">
      <c r="A1578" s="322"/>
      <c r="B1578" s="226" t="s">
        <v>6684</v>
      </c>
      <c r="C1578" s="226" t="s">
        <v>6683</v>
      </c>
      <c r="D1578" s="225" t="s">
        <v>6682</v>
      </c>
      <c r="E1578" s="224" t="str">
        <f t="shared" si="132"/>
        <v>425748</v>
      </c>
      <c r="F1578" s="322" t="s">
        <v>6174</v>
      </c>
      <c r="G1578" s="584" t="s">
        <v>6681</v>
      </c>
      <c r="I1578" s="601" t="s">
        <v>6427</v>
      </c>
      <c r="J1578" s="225">
        <v>1</v>
      </c>
      <c r="K1578" s="329">
        <v>3500</v>
      </c>
      <c r="L1578" s="232">
        <f t="shared" si="129"/>
        <v>3850.0000000000005</v>
      </c>
      <c r="M1578" s="379" t="s">
        <v>1434</v>
      </c>
      <c r="N1578" s="229"/>
      <c r="O1578" s="229"/>
      <c r="P1578" s="245"/>
      <c r="Q1578" s="312"/>
      <c r="R1578" s="382"/>
      <c r="S1578" s="242"/>
      <c r="T1578" s="219"/>
      <c r="U1578" s="303"/>
      <c r="V1578" s="303"/>
      <c r="W1578" s="303"/>
      <c r="X1578" s="303"/>
      <c r="Y1578" s="219"/>
      <c r="Z1578" s="303"/>
      <c r="AA1578" s="303"/>
      <c r="AB1578" s="303"/>
      <c r="AC1578" s="303"/>
      <c r="AD1578" s="325"/>
      <c r="AE1578" s="325"/>
      <c r="AF1578" s="325"/>
      <c r="AG1578" s="325"/>
      <c r="AH1578" s="325"/>
      <c r="AJ1578" s="286"/>
      <c r="AK1578" s="213"/>
      <c r="AL1578" s="325"/>
      <c r="AM1578" s="325"/>
      <c r="AN1578" s="325"/>
      <c r="AO1578" s="325"/>
      <c r="AP1578" s="229"/>
      <c r="AQ1578" s="589"/>
      <c r="AR1578" s="207"/>
      <c r="AS1578" s="207"/>
      <c r="AT1578" s="207"/>
      <c r="AU1578" s="207"/>
      <c r="AV1578" s="207"/>
      <c r="AW1578" s="207"/>
      <c r="AX1578" s="207"/>
      <c r="AY1578" s="207"/>
      <c r="AZ1578" s="207"/>
      <c r="BA1578" s="207"/>
      <c r="BB1578" s="207"/>
      <c r="BC1578" s="207"/>
      <c r="BD1578" s="207"/>
      <c r="BE1578" s="207"/>
      <c r="BF1578" s="207"/>
      <c r="BG1578" s="300"/>
      <c r="BH1578" s="300"/>
      <c r="BI1578" s="299"/>
      <c r="BJ1578" s="246"/>
      <c r="BK1578" s="255"/>
      <c r="BL1578" s="213"/>
      <c r="BM1578" s="213"/>
      <c r="BN1578" s="322"/>
      <c r="BO1578" s="321"/>
      <c r="BY1578" s="254"/>
      <c r="DN1578" s="284"/>
      <c r="DO1578" s="283"/>
      <c r="DP1578" s="278"/>
      <c r="DQ1578" s="282"/>
      <c r="DR1578" s="281"/>
      <c r="DS1578" s="280"/>
      <c r="DT1578" s="279"/>
      <c r="DU1578" s="278"/>
      <c r="DV1578" s="194"/>
    </row>
    <row r="1579" spans="1:126" ht="31.5">
      <c r="A1579" s="322"/>
      <c r="B1579" s="226" t="s">
        <v>6680</v>
      </c>
      <c r="C1579" s="226" t="s">
        <v>6679</v>
      </c>
      <c r="D1579" s="225" t="s">
        <v>6678</v>
      </c>
      <c r="E1579" s="224" t="str">
        <f t="shared" si="132"/>
        <v>425762</v>
      </c>
      <c r="F1579" s="322" t="s">
        <v>6068</v>
      </c>
      <c r="G1579" s="584" t="s">
        <v>6674</v>
      </c>
      <c r="I1579" s="601" t="s">
        <v>127</v>
      </c>
      <c r="J1579" s="225">
        <v>1</v>
      </c>
      <c r="K1579" s="329">
        <v>2800</v>
      </c>
      <c r="L1579" s="232">
        <f t="shared" si="129"/>
        <v>3080.0000000000005</v>
      </c>
      <c r="M1579" s="351" t="s">
        <v>1434</v>
      </c>
      <c r="N1579" s="229"/>
      <c r="O1579" s="229"/>
      <c r="P1579" s="245"/>
      <c r="Q1579" s="312"/>
      <c r="R1579" s="382"/>
      <c r="S1579" s="242"/>
      <c r="T1579" s="219"/>
      <c r="U1579" s="303"/>
      <c r="V1579" s="303"/>
      <c r="W1579" s="303"/>
      <c r="X1579" s="303"/>
      <c r="Y1579" s="219"/>
      <c r="Z1579" s="303"/>
      <c r="AA1579" s="303"/>
      <c r="AB1579" s="303"/>
      <c r="AC1579" s="303"/>
      <c r="AD1579" s="325"/>
      <c r="AE1579" s="325"/>
      <c r="AF1579" s="325"/>
      <c r="AG1579" s="325"/>
      <c r="AH1579" s="325"/>
      <c r="AJ1579" s="286"/>
      <c r="AK1579" s="213"/>
      <c r="AL1579" s="325"/>
      <c r="AM1579" s="325"/>
      <c r="AN1579" s="325"/>
      <c r="AO1579" s="325"/>
      <c r="AP1579" s="229"/>
      <c r="AQ1579" s="589"/>
      <c r="AR1579" s="207"/>
      <c r="AS1579" s="207"/>
      <c r="AT1579" s="207"/>
      <c r="AU1579" s="207"/>
      <c r="AV1579" s="207"/>
      <c r="AW1579" s="207"/>
      <c r="AX1579" s="207"/>
      <c r="AY1579" s="207"/>
      <c r="AZ1579" s="207"/>
      <c r="BA1579" s="207"/>
      <c r="BB1579" s="207"/>
      <c r="BC1579" s="207"/>
      <c r="BD1579" s="207"/>
      <c r="BE1579" s="207"/>
      <c r="BF1579" s="207"/>
      <c r="BG1579" s="300"/>
      <c r="BH1579" s="300"/>
      <c r="BI1579" s="299"/>
      <c r="BJ1579" s="246"/>
      <c r="BK1579" s="255"/>
      <c r="BL1579" s="213"/>
      <c r="BM1579" s="213"/>
      <c r="BN1579" s="322"/>
      <c r="BO1579" s="321"/>
      <c r="BY1579" s="254"/>
      <c r="DN1579" s="284"/>
      <c r="DO1579" s="283"/>
      <c r="DP1579" s="278"/>
      <c r="DQ1579" s="282"/>
      <c r="DR1579" s="281"/>
      <c r="DS1579" s="280"/>
      <c r="DT1579" s="279"/>
      <c r="DU1579" s="278"/>
      <c r="DV1579" s="194"/>
    </row>
    <row r="1580" spans="1:126" ht="18.75">
      <c r="A1580" s="322"/>
      <c r="B1580" s="226" t="s">
        <v>6677</v>
      </c>
      <c r="C1580" s="226" t="s">
        <v>6676</v>
      </c>
      <c r="D1580" s="225" t="s">
        <v>6675</v>
      </c>
      <c r="E1580" s="224" t="str">
        <f t="shared" si="132"/>
        <v>425755</v>
      </c>
      <c r="F1580" s="322" t="s">
        <v>6068</v>
      </c>
      <c r="G1580" s="584" t="s">
        <v>6674</v>
      </c>
      <c r="I1580" s="601" t="s">
        <v>956</v>
      </c>
      <c r="J1580" s="225">
        <v>1</v>
      </c>
      <c r="K1580" s="329">
        <v>2500</v>
      </c>
      <c r="L1580" s="232">
        <f t="shared" si="129"/>
        <v>2750</v>
      </c>
      <c r="M1580" s="351" t="s">
        <v>1434</v>
      </c>
      <c r="N1580" s="229"/>
      <c r="O1580" s="229"/>
      <c r="P1580" s="245"/>
      <c r="Q1580" s="312"/>
      <c r="R1580" s="382"/>
      <c r="S1580" s="242"/>
      <c r="T1580" s="219"/>
      <c r="U1580" s="303"/>
      <c r="V1580" s="303"/>
      <c r="W1580" s="303"/>
      <c r="X1580" s="303"/>
      <c r="Y1580" s="219"/>
      <c r="Z1580" s="303"/>
      <c r="AA1580" s="303"/>
      <c r="AB1580" s="303"/>
      <c r="AC1580" s="303"/>
      <c r="AD1580" s="325"/>
      <c r="AE1580" s="325"/>
      <c r="AF1580" s="325"/>
      <c r="AG1580" s="325"/>
      <c r="AH1580" s="325"/>
      <c r="AJ1580" s="286"/>
      <c r="AK1580" s="213"/>
      <c r="AL1580" s="325"/>
      <c r="AM1580" s="325"/>
      <c r="AN1580" s="325"/>
      <c r="AO1580" s="325"/>
      <c r="AP1580" s="229"/>
      <c r="AQ1580" s="589"/>
      <c r="AR1580" s="207"/>
      <c r="AS1580" s="207"/>
      <c r="AT1580" s="207"/>
      <c r="AU1580" s="207"/>
      <c r="AV1580" s="207"/>
      <c r="AW1580" s="207"/>
      <c r="AX1580" s="207"/>
      <c r="AY1580" s="207"/>
      <c r="AZ1580" s="207"/>
      <c r="BA1580" s="207"/>
      <c r="BB1580" s="207"/>
      <c r="BC1580" s="207"/>
      <c r="BD1580" s="207"/>
      <c r="BE1580" s="207"/>
      <c r="BF1580" s="207"/>
      <c r="BG1580" s="300"/>
      <c r="BH1580" s="300"/>
      <c r="BI1580" s="299"/>
      <c r="BJ1580" s="246"/>
      <c r="BK1580" s="255"/>
      <c r="BL1580" s="213"/>
      <c r="BM1580" s="213"/>
      <c r="BN1580" s="322"/>
      <c r="BO1580" s="321"/>
      <c r="BY1580" s="254"/>
      <c r="DN1580" s="284"/>
      <c r="DO1580" s="283"/>
      <c r="DP1580" s="278"/>
      <c r="DQ1580" s="282"/>
      <c r="DR1580" s="281"/>
      <c r="DS1580" s="280"/>
      <c r="DT1580" s="279"/>
      <c r="DU1580" s="278"/>
      <c r="DV1580" s="194"/>
    </row>
    <row r="1581" spans="1:126" ht="47.25">
      <c r="A1581" s="322"/>
      <c r="B1581" s="226" t="s">
        <v>6673</v>
      </c>
      <c r="C1581" s="226" t="s">
        <v>6672</v>
      </c>
      <c r="D1581" s="225" t="s">
        <v>6671</v>
      </c>
      <c r="E1581" s="224" t="str">
        <f t="shared" si="132"/>
        <v>425779</v>
      </c>
      <c r="F1581" s="322" t="s">
        <v>6068</v>
      </c>
      <c r="G1581" s="584" t="s">
        <v>6670</v>
      </c>
      <c r="I1581" s="601" t="s">
        <v>6669</v>
      </c>
      <c r="J1581" s="225">
        <v>1</v>
      </c>
      <c r="K1581" s="329">
        <v>3500</v>
      </c>
      <c r="L1581" s="232">
        <f t="shared" si="129"/>
        <v>3850.0000000000005</v>
      </c>
      <c r="M1581" s="351" t="s">
        <v>1434</v>
      </c>
      <c r="N1581" s="229"/>
      <c r="O1581" s="229"/>
      <c r="P1581" s="245"/>
      <c r="Q1581" s="312"/>
      <c r="R1581" s="382"/>
      <c r="S1581" s="242"/>
      <c r="T1581" s="219"/>
      <c r="U1581" s="303"/>
      <c r="V1581" s="303"/>
      <c r="W1581" s="303"/>
      <c r="X1581" s="303"/>
      <c r="Y1581" s="219"/>
      <c r="Z1581" s="303"/>
      <c r="AA1581" s="303"/>
      <c r="AB1581" s="303"/>
      <c r="AC1581" s="303"/>
      <c r="AD1581" s="325"/>
      <c r="AE1581" s="325"/>
      <c r="AF1581" s="325"/>
      <c r="AG1581" s="325"/>
      <c r="AH1581" s="325"/>
      <c r="AJ1581" s="286"/>
      <c r="AK1581" s="213"/>
      <c r="AL1581" s="325"/>
      <c r="AM1581" s="325"/>
      <c r="AN1581" s="325"/>
      <c r="AO1581" s="325"/>
      <c r="AP1581" s="229"/>
      <c r="AQ1581" s="589"/>
      <c r="AR1581" s="207"/>
      <c r="AS1581" s="207"/>
      <c r="AT1581" s="207"/>
      <c r="AU1581" s="207"/>
      <c r="AV1581" s="207"/>
      <c r="AW1581" s="207"/>
      <c r="AX1581" s="207"/>
      <c r="AY1581" s="207"/>
      <c r="AZ1581" s="207"/>
      <c r="BA1581" s="207"/>
      <c r="BB1581" s="207"/>
      <c r="BC1581" s="207"/>
      <c r="BD1581" s="207"/>
      <c r="BE1581" s="207"/>
      <c r="BF1581" s="207"/>
      <c r="BG1581" s="300"/>
      <c r="BH1581" s="300"/>
      <c r="BI1581" s="299"/>
      <c r="BJ1581" s="246"/>
      <c r="BK1581" s="255"/>
      <c r="BL1581" s="213"/>
      <c r="BM1581" s="213"/>
      <c r="BN1581" s="322"/>
      <c r="BO1581" s="321"/>
      <c r="BY1581" s="254"/>
      <c r="DN1581" s="284"/>
      <c r="DO1581" s="283"/>
      <c r="DP1581" s="278"/>
      <c r="DQ1581" s="282"/>
      <c r="DR1581" s="281"/>
      <c r="DS1581" s="280"/>
      <c r="DT1581" s="279"/>
      <c r="DU1581" s="278"/>
      <c r="DV1581" s="194"/>
    </row>
    <row r="1582" spans="1:126" ht="18.75">
      <c r="A1582" s="322"/>
      <c r="B1582" s="226" t="s">
        <v>6668</v>
      </c>
      <c r="C1582" s="226" t="s">
        <v>6667</v>
      </c>
      <c r="D1582" s="225" t="s">
        <v>6666</v>
      </c>
      <c r="E1582" s="224" t="str">
        <f t="shared" si="132"/>
        <v>425793</v>
      </c>
      <c r="F1582" s="322" t="s">
        <v>6068</v>
      </c>
      <c r="G1582" s="584" t="s">
        <v>6662</v>
      </c>
      <c r="I1582" s="223" t="s">
        <v>127</v>
      </c>
      <c r="J1582" s="225">
        <v>1</v>
      </c>
      <c r="K1582" s="329">
        <v>3800</v>
      </c>
      <c r="L1582" s="232">
        <f t="shared" si="129"/>
        <v>4180</v>
      </c>
      <c r="M1582" s="351" t="s">
        <v>1434</v>
      </c>
      <c r="N1582" s="229"/>
      <c r="O1582" s="229"/>
      <c r="P1582" s="245"/>
      <c r="Q1582" s="312"/>
      <c r="R1582" s="382"/>
      <c r="S1582" s="242"/>
      <c r="T1582" s="219"/>
      <c r="U1582" s="303"/>
      <c r="V1582" s="303"/>
      <c r="W1582" s="303"/>
      <c r="X1582" s="303"/>
      <c r="Y1582" s="219"/>
      <c r="Z1582" s="303"/>
      <c r="AA1582" s="303"/>
      <c r="AB1582" s="303"/>
      <c r="AC1582" s="303"/>
      <c r="AD1582" s="325"/>
      <c r="AE1582" s="325"/>
      <c r="AF1582" s="325"/>
      <c r="AG1582" s="325"/>
      <c r="AH1582" s="325"/>
      <c r="AJ1582" s="286"/>
      <c r="AK1582" s="213"/>
      <c r="AL1582" s="325"/>
      <c r="AM1582" s="325"/>
      <c r="AN1582" s="325"/>
      <c r="AO1582" s="325"/>
      <c r="AP1582" s="229"/>
      <c r="AQ1582" s="589"/>
      <c r="AR1582" s="207"/>
      <c r="AS1582" s="207"/>
      <c r="AT1582" s="207"/>
      <c r="AU1582" s="207"/>
      <c r="AV1582" s="207"/>
      <c r="AW1582" s="207"/>
      <c r="AX1582" s="207"/>
      <c r="AY1582" s="207"/>
      <c r="AZ1582" s="207"/>
      <c r="BA1582" s="207"/>
      <c r="BB1582" s="207"/>
      <c r="BC1582" s="207"/>
      <c r="BD1582" s="207"/>
      <c r="BE1582" s="207"/>
      <c r="BF1582" s="207"/>
      <c r="BG1582" s="300"/>
      <c r="BH1582" s="300"/>
      <c r="BI1582" s="299"/>
      <c r="BJ1582" s="246"/>
      <c r="BK1582" s="255"/>
      <c r="BL1582" s="213"/>
      <c r="BM1582" s="213"/>
      <c r="BN1582" s="322"/>
      <c r="BO1582" s="321"/>
      <c r="BY1582" s="254"/>
      <c r="DN1582" s="284"/>
      <c r="DO1582" s="283"/>
      <c r="DP1582" s="278"/>
      <c r="DQ1582" s="282"/>
      <c r="DR1582" s="281"/>
      <c r="DS1582" s="280"/>
      <c r="DT1582" s="279"/>
      <c r="DU1582" s="278"/>
      <c r="DV1582" s="194"/>
    </row>
    <row r="1583" spans="1:126" ht="18.75">
      <c r="A1583" s="322"/>
      <c r="B1583" s="226" t="s">
        <v>6665</v>
      </c>
      <c r="C1583" s="226" t="s">
        <v>6664</v>
      </c>
      <c r="D1583" s="225" t="s">
        <v>6663</v>
      </c>
      <c r="E1583" s="224" t="str">
        <f t="shared" si="132"/>
        <v>425786</v>
      </c>
      <c r="F1583" s="322" t="s">
        <v>6068</v>
      </c>
      <c r="G1583" s="584" t="s">
        <v>6662</v>
      </c>
      <c r="I1583" s="223" t="s">
        <v>956</v>
      </c>
      <c r="J1583" s="225">
        <v>1</v>
      </c>
      <c r="K1583" s="329">
        <v>3300</v>
      </c>
      <c r="L1583" s="232">
        <f t="shared" si="129"/>
        <v>3630.0000000000005</v>
      </c>
      <c r="M1583" s="351" t="s">
        <v>1434</v>
      </c>
      <c r="N1583" s="229"/>
      <c r="O1583" s="229"/>
      <c r="P1583" s="245"/>
      <c r="Q1583" s="312"/>
      <c r="R1583" s="382"/>
      <c r="S1583" s="242"/>
      <c r="T1583" s="219"/>
      <c r="U1583" s="303"/>
      <c r="V1583" s="303"/>
      <c r="W1583" s="303"/>
      <c r="X1583" s="303"/>
      <c r="Y1583" s="219"/>
      <c r="Z1583" s="303"/>
      <c r="AA1583" s="303"/>
      <c r="AB1583" s="303"/>
      <c r="AC1583" s="303"/>
      <c r="AD1583" s="325"/>
      <c r="AE1583" s="325"/>
      <c r="AF1583" s="325"/>
      <c r="AG1583" s="325"/>
      <c r="AH1583" s="325"/>
      <c r="AJ1583" s="286"/>
      <c r="AK1583" s="213"/>
      <c r="AL1583" s="325"/>
      <c r="AM1583" s="325"/>
      <c r="AN1583" s="325"/>
      <c r="AO1583" s="325"/>
      <c r="AP1583" s="229"/>
      <c r="AQ1583" s="589"/>
      <c r="AR1583" s="207"/>
      <c r="AS1583" s="207"/>
      <c r="AT1583" s="207"/>
      <c r="AU1583" s="207"/>
      <c r="AV1583" s="207"/>
      <c r="AW1583" s="207"/>
      <c r="AX1583" s="207"/>
      <c r="AY1583" s="207"/>
      <c r="AZ1583" s="207"/>
      <c r="BA1583" s="207"/>
      <c r="BB1583" s="207"/>
      <c r="BC1583" s="207"/>
      <c r="BD1583" s="207"/>
      <c r="BE1583" s="207"/>
      <c r="BF1583" s="207"/>
      <c r="BG1583" s="300"/>
      <c r="BH1583" s="300"/>
      <c r="BI1583" s="299"/>
      <c r="BJ1583" s="246"/>
      <c r="BK1583" s="255"/>
      <c r="BL1583" s="213"/>
      <c r="BM1583" s="213"/>
      <c r="BN1583" s="322"/>
      <c r="BO1583" s="321"/>
      <c r="BY1583" s="254"/>
      <c r="DN1583" s="284"/>
      <c r="DO1583" s="283"/>
      <c r="DP1583" s="278"/>
      <c r="DQ1583" s="282"/>
      <c r="DR1583" s="281"/>
      <c r="DS1583" s="280"/>
      <c r="DT1583" s="279"/>
      <c r="DU1583" s="278"/>
      <c r="DV1583" s="194"/>
    </row>
    <row r="1584" spans="1:126" ht="18.75">
      <c r="A1584" s="322"/>
      <c r="B1584" s="226" t="s">
        <v>6661</v>
      </c>
      <c r="C1584" s="226" t="s">
        <v>6660</v>
      </c>
      <c r="D1584" s="225" t="s">
        <v>6659</v>
      </c>
      <c r="E1584" s="224" t="str">
        <f t="shared" si="132"/>
        <v>425816</v>
      </c>
      <c r="F1584" s="322" t="s">
        <v>6068</v>
      </c>
      <c r="G1584" s="584" t="s">
        <v>6655</v>
      </c>
      <c r="I1584" s="223" t="s">
        <v>127</v>
      </c>
      <c r="J1584" s="225">
        <v>1</v>
      </c>
      <c r="K1584" s="329">
        <v>4000</v>
      </c>
      <c r="L1584" s="232">
        <f t="shared" si="129"/>
        <v>4400</v>
      </c>
      <c r="M1584" s="351" t="s">
        <v>1434</v>
      </c>
      <c r="N1584" s="229"/>
      <c r="O1584" s="229"/>
      <c r="P1584" s="245"/>
      <c r="Q1584" s="312"/>
      <c r="R1584" s="382"/>
      <c r="S1584" s="242"/>
      <c r="T1584" s="219"/>
      <c r="U1584" s="303"/>
      <c r="V1584" s="303"/>
      <c r="W1584" s="303"/>
      <c r="X1584" s="303"/>
      <c r="Y1584" s="219"/>
      <c r="Z1584" s="303"/>
      <c r="AA1584" s="303"/>
      <c r="AB1584" s="303"/>
      <c r="AC1584" s="303"/>
      <c r="AD1584" s="325"/>
      <c r="AE1584" s="325"/>
      <c r="AF1584" s="325"/>
      <c r="AG1584" s="325"/>
      <c r="AH1584" s="325"/>
      <c r="AJ1584" s="286"/>
      <c r="AK1584" s="213"/>
      <c r="AL1584" s="325"/>
      <c r="AM1584" s="325"/>
      <c r="AN1584" s="325"/>
      <c r="AO1584" s="325"/>
      <c r="AP1584" s="229"/>
      <c r="AQ1584" s="589"/>
      <c r="AR1584" s="207"/>
      <c r="AS1584" s="207"/>
      <c r="AT1584" s="207"/>
      <c r="AU1584" s="207"/>
      <c r="AV1584" s="207"/>
      <c r="AW1584" s="207"/>
      <c r="AX1584" s="207"/>
      <c r="AY1584" s="207"/>
      <c r="AZ1584" s="207"/>
      <c r="BA1584" s="207"/>
      <c r="BB1584" s="207"/>
      <c r="BC1584" s="207"/>
      <c r="BD1584" s="207"/>
      <c r="BE1584" s="207"/>
      <c r="BF1584" s="207"/>
      <c r="BG1584" s="300"/>
      <c r="BH1584" s="300"/>
      <c r="BI1584" s="299"/>
      <c r="BJ1584" s="246"/>
      <c r="BK1584" s="255"/>
      <c r="BL1584" s="213"/>
      <c r="BM1584" s="213"/>
      <c r="BN1584" s="322"/>
      <c r="BO1584" s="321"/>
      <c r="BY1584" s="254"/>
      <c r="DN1584" s="284"/>
      <c r="DO1584" s="283"/>
      <c r="DP1584" s="278"/>
      <c r="DQ1584" s="282"/>
      <c r="DR1584" s="281"/>
      <c r="DS1584" s="280"/>
      <c r="DT1584" s="279"/>
      <c r="DU1584" s="278"/>
      <c r="DV1584" s="194"/>
    </row>
    <row r="1585" spans="1:137" ht="18.75">
      <c r="A1585" s="322"/>
      <c r="B1585" s="226" t="s">
        <v>6658</v>
      </c>
      <c r="C1585" s="226" t="s">
        <v>6657</v>
      </c>
      <c r="D1585" s="225" t="s">
        <v>6656</v>
      </c>
      <c r="E1585" s="224" t="str">
        <f t="shared" si="132"/>
        <v>425809</v>
      </c>
      <c r="F1585" s="322" t="s">
        <v>6068</v>
      </c>
      <c r="G1585" s="584" t="s">
        <v>6655</v>
      </c>
      <c r="I1585" s="223" t="s">
        <v>956</v>
      </c>
      <c r="J1585" s="225">
        <v>1</v>
      </c>
      <c r="K1585" s="329">
        <v>3500</v>
      </c>
      <c r="L1585" s="232">
        <f t="shared" si="129"/>
        <v>3850.0000000000005</v>
      </c>
      <c r="M1585" s="351" t="s">
        <v>1434</v>
      </c>
      <c r="N1585" s="229"/>
      <c r="O1585" s="229"/>
      <c r="P1585" s="245"/>
      <c r="Q1585" s="312"/>
      <c r="R1585" s="382"/>
      <c r="S1585" s="242"/>
      <c r="T1585" s="219"/>
      <c r="U1585" s="303"/>
      <c r="V1585" s="303"/>
      <c r="W1585" s="303"/>
      <c r="X1585" s="303"/>
      <c r="Y1585" s="219"/>
      <c r="Z1585" s="303"/>
      <c r="AA1585" s="303"/>
      <c r="AB1585" s="303"/>
      <c r="AC1585" s="303"/>
      <c r="AD1585" s="325"/>
      <c r="AE1585" s="325"/>
      <c r="AF1585" s="325"/>
      <c r="AG1585" s="325"/>
      <c r="AH1585" s="325"/>
      <c r="AJ1585" s="286"/>
      <c r="AK1585" s="213"/>
      <c r="AL1585" s="325"/>
      <c r="AM1585" s="325"/>
      <c r="AN1585" s="325"/>
      <c r="AO1585" s="325"/>
      <c r="AP1585" s="229"/>
      <c r="AQ1585" s="589"/>
      <c r="AR1585" s="207"/>
      <c r="AS1585" s="207"/>
      <c r="AT1585" s="207"/>
      <c r="AU1585" s="207"/>
      <c r="AV1585" s="207"/>
      <c r="AW1585" s="207"/>
      <c r="AX1585" s="207"/>
      <c r="AY1585" s="207"/>
      <c r="AZ1585" s="207"/>
      <c r="BA1585" s="207"/>
      <c r="BB1585" s="207"/>
      <c r="BC1585" s="207"/>
      <c r="BD1585" s="207"/>
      <c r="BE1585" s="207"/>
      <c r="BF1585" s="207"/>
      <c r="BG1585" s="300"/>
      <c r="BH1585" s="300"/>
      <c r="BI1585" s="299"/>
      <c r="BJ1585" s="246"/>
      <c r="BK1585" s="255"/>
      <c r="BL1585" s="213"/>
      <c r="BM1585" s="213"/>
      <c r="BN1585" s="322"/>
      <c r="BO1585" s="321"/>
      <c r="BY1585" s="254"/>
      <c r="DN1585" s="284"/>
      <c r="DO1585" s="283"/>
      <c r="DP1585" s="278"/>
      <c r="DQ1585" s="282"/>
      <c r="DR1585" s="281"/>
      <c r="DS1585" s="280"/>
      <c r="DT1585" s="279"/>
      <c r="DU1585" s="278"/>
      <c r="DV1585" s="194"/>
    </row>
    <row r="1586" spans="1:137" ht="18.75">
      <c r="A1586" s="298" t="s">
        <v>4322</v>
      </c>
      <c r="B1586" s="565" t="s">
        <v>6654</v>
      </c>
      <c r="C1586" s="226" t="s">
        <v>6653</v>
      </c>
      <c r="D1586" s="264" t="s">
        <v>6652</v>
      </c>
      <c r="E1586" s="224" t="str">
        <f>MID(D1586,8,10)</f>
        <v>-425823</v>
      </c>
      <c r="F1586" s="207" t="s">
        <v>148</v>
      </c>
      <c r="G1586" s="220" t="s">
        <v>6645</v>
      </c>
      <c r="H1586" s="223" t="s">
        <v>6651</v>
      </c>
      <c r="I1586" s="306" t="s">
        <v>956</v>
      </c>
      <c r="J1586" s="225">
        <v>1</v>
      </c>
      <c r="K1586" s="302">
        <v>6500</v>
      </c>
      <c r="L1586" s="232">
        <f t="shared" si="129"/>
        <v>7150.0000000000009</v>
      </c>
      <c r="M1586" s="262" t="s">
        <v>1671</v>
      </c>
      <c r="N1586" s="290"/>
      <c r="O1586" s="290" t="s">
        <v>6650</v>
      </c>
      <c r="P1586" s="251">
        <v>44986</v>
      </c>
      <c r="Q1586" s="500">
        <v>5800</v>
      </c>
      <c r="R1586" s="471">
        <v>890</v>
      </c>
      <c r="S1586" s="242">
        <v>890</v>
      </c>
      <c r="T1586" s="219"/>
      <c r="U1586" s="248" t="e">
        <f>VLOOKUP(T1586,'[1]段ボール 送料'!$H$16:$X$1013,16,FALSE)</f>
        <v>#N/A</v>
      </c>
      <c r="V1586" s="248" t="e">
        <f>VLOOKUP(T1586,'[1]段ボール 送料'!$H$16:$X$1013,13,FALSE)</f>
        <v>#N/A</v>
      </c>
      <c r="W1586" s="248" t="e">
        <f>VLOOKUP(T1586,'[1]段ボール 送料'!$H$16:$X$1013,14,FALSE)</f>
        <v>#N/A</v>
      </c>
      <c r="X1586" s="248" t="e">
        <f>VLOOKUP(T1586,'[1]段ボール 送料'!$H$16:$X$1013,15,FALSE)</f>
        <v>#N/A</v>
      </c>
      <c r="Y1586" s="219"/>
      <c r="Z1586" s="248"/>
      <c r="AA1586" s="248"/>
      <c r="AB1586" s="248"/>
      <c r="AC1586" s="248"/>
      <c r="AD1586" s="372"/>
      <c r="AE1586" s="372"/>
      <c r="AF1586" s="372"/>
      <c r="AG1586" s="372"/>
      <c r="AH1586" s="372"/>
      <c r="AI1586" s="445" t="s">
        <v>2703</v>
      </c>
      <c r="AJ1586" s="286" t="s">
        <v>2543</v>
      </c>
      <c r="AK1586" s="228" t="s">
        <v>2542</v>
      </c>
      <c r="AL1586" s="372"/>
      <c r="AM1586" s="372"/>
      <c r="AN1586" s="372"/>
      <c r="AO1586" s="372"/>
      <c r="AP1586" s="229"/>
      <c r="AQ1586" s="444">
        <v>1</v>
      </c>
      <c r="AR1586" s="207"/>
      <c r="AS1586" s="207"/>
      <c r="AT1586" s="207"/>
      <c r="AU1586" s="359">
        <f>S1586</f>
        <v>890</v>
      </c>
      <c r="AV1586" s="248" t="e">
        <f>VLOOKUP(T1586,'[1]段ボール 送料'!$H$16:$X$1013,11,FALSE)</f>
        <v>#N/A</v>
      </c>
      <c r="AW1586" s="248"/>
      <c r="AX1586" s="207"/>
      <c r="AY1586" s="247" t="e">
        <f>SUBTOTAL(9,AV1586:AX1586)</f>
        <v>#N/A</v>
      </c>
      <c r="AZ1586" s="247" t="e">
        <f>AR1586+AV1586</f>
        <v>#N/A</v>
      </c>
      <c r="BA1586" s="247">
        <f>AS1586+AW1586</f>
        <v>0</v>
      </c>
      <c r="BB1586" s="247">
        <f>AT1586+AX1586</f>
        <v>0</v>
      </c>
      <c r="BC1586" s="359" t="e">
        <f>AU1586+AY1586</f>
        <v>#N/A</v>
      </c>
      <c r="BD1586" s="207"/>
      <c r="BE1586" s="207"/>
      <c r="BF1586" s="207"/>
      <c r="BG1586" s="228"/>
      <c r="BH1586" s="228"/>
      <c r="BI1586" s="228"/>
      <c r="BJ1586" s="246"/>
      <c r="BK1586" s="255"/>
      <c r="BL1586" s="228" t="s">
        <v>1703</v>
      </c>
      <c r="BM1586" s="228" t="s">
        <v>1703</v>
      </c>
      <c r="BN1586" s="298"/>
      <c r="BO1586" s="297"/>
      <c r="BP1586" s="204" t="s">
        <v>1701</v>
      </c>
      <c r="BY1586" s="254"/>
      <c r="DN1586" s="284"/>
      <c r="DO1586" s="283"/>
      <c r="DP1586" s="278"/>
      <c r="DQ1586" s="282"/>
      <c r="DR1586" s="281"/>
      <c r="DS1586" s="280"/>
      <c r="DT1586" s="279"/>
      <c r="DU1586" s="278"/>
      <c r="DV1586" s="194" t="s">
        <v>3950</v>
      </c>
    </row>
    <row r="1587" spans="1:137" ht="18.75">
      <c r="A1587" s="298" t="s">
        <v>6649</v>
      </c>
      <c r="B1587" s="226" t="s">
        <v>6648</v>
      </c>
      <c r="C1587" s="226" t="s">
        <v>6647</v>
      </c>
      <c r="D1587" s="225" t="s">
        <v>6646</v>
      </c>
      <c r="E1587" s="224" t="str">
        <f>MID(D1587,9,10)</f>
        <v>425830</v>
      </c>
      <c r="F1587" s="322" t="s">
        <v>1113</v>
      </c>
      <c r="G1587" s="220" t="s">
        <v>6645</v>
      </c>
      <c r="H1587" s="223" t="s">
        <v>6644</v>
      </c>
      <c r="I1587" s="306" t="s">
        <v>127</v>
      </c>
      <c r="J1587" s="225">
        <v>1</v>
      </c>
      <c r="K1587" s="302">
        <v>5800</v>
      </c>
      <c r="L1587" s="232">
        <f t="shared" si="129"/>
        <v>6380.0000000000009</v>
      </c>
      <c r="M1587" s="262" t="s">
        <v>1434</v>
      </c>
      <c r="N1587" s="229"/>
      <c r="O1587" s="290" t="s">
        <v>6643</v>
      </c>
      <c r="P1587" s="225"/>
      <c r="Q1587" s="227"/>
      <c r="R1587" s="376"/>
      <c r="S1587" s="242"/>
      <c r="T1587" s="219"/>
      <c r="U1587" s="303"/>
      <c r="V1587" s="303"/>
      <c r="W1587" s="303"/>
      <c r="X1587" s="303"/>
      <c r="Y1587" s="219"/>
      <c r="Z1587" s="303"/>
      <c r="AA1587" s="303"/>
      <c r="AB1587" s="303"/>
      <c r="AC1587" s="303"/>
      <c r="AD1587" s="302"/>
      <c r="AE1587" s="302"/>
      <c r="AF1587" s="302"/>
      <c r="AG1587" s="302"/>
      <c r="AH1587" s="302"/>
      <c r="AJ1587" s="286"/>
      <c r="AK1587" s="213"/>
      <c r="AL1587" s="302"/>
      <c r="AM1587" s="302"/>
      <c r="AN1587" s="302"/>
      <c r="AO1587" s="302"/>
      <c r="AP1587" s="229"/>
      <c r="AQ1587" s="301"/>
      <c r="AR1587" s="207"/>
      <c r="AS1587" s="207"/>
      <c r="AT1587" s="207"/>
      <c r="AU1587" s="207"/>
      <c r="AV1587" s="207"/>
      <c r="AW1587" s="207"/>
      <c r="AX1587" s="207"/>
      <c r="AY1587" s="207"/>
      <c r="AZ1587" s="207"/>
      <c r="BA1587" s="207"/>
      <c r="BB1587" s="207"/>
      <c r="BC1587" s="207"/>
      <c r="BD1587" s="207"/>
      <c r="BE1587" s="207"/>
      <c r="BF1587" s="207"/>
      <c r="BG1587" s="300"/>
      <c r="BH1587" s="300"/>
      <c r="BI1587" s="299"/>
      <c r="BJ1587" s="246"/>
      <c r="BK1587" s="255" t="s">
        <v>6643</v>
      </c>
      <c r="BL1587" s="213"/>
      <c r="BM1587" s="213"/>
      <c r="BN1587" s="298"/>
      <c r="BO1587" s="297"/>
      <c r="BY1587" s="254"/>
      <c r="DN1587" s="284"/>
      <c r="DO1587" s="283"/>
      <c r="DP1587" s="278"/>
      <c r="DQ1587" s="282"/>
      <c r="DR1587" s="281"/>
      <c r="DS1587" s="280"/>
      <c r="DT1587" s="279"/>
      <c r="DU1587" s="278"/>
      <c r="DV1587" s="194"/>
    </row>
    <row r="1588" spans="1:137" ht="18.75">
      <c r="A1588" s="298" t="s">
        <v>6090</v>
      </c>
      <c r="B1588" s="226" t="s">
        <v>6642</v>
      </c>
      <c r="C1588" s="226" t="s">
        <v>6641</v>
      </c>
      <c r="D1588" s="225" t="s">
        <v>6640</v>
      </c>
      <c r="E1588" s="224" t="str">
        <f>MID(D1588,9,10)</f>
        <v>425847</v>
      </c>
      <c r="F1588" s="558" t="s">
        <v>1085</v>
      </c>
      <c r="G1588" s="584" t="s">
        <v>6639</v>
      </c>
      <c r="H1588" s="223" t="s">
        <v>6614</v>
      </c>
      <c r="I1588" s="383"/>
      <c r="J1588" s="225">
        <v>1</v>
      </c>
      <c r="K1588" s="329">
        <v>2200</v>
      </c>
      <c r="L1588" s="232">
        <f t="shared" si="129"/>
        <v>2420</v>
      </c>
      <c r="M1588" s="262" t="s">
        <v>900</v>
      </c>
      <c r="N1588" s="229"/>
      <c r="O1588" s="229"/>
      <c r="P1588" s="245"/>
      <c r="Q1588" s="312"/>
      <c r="R1588" s="382"/>
      <c r="S1588" s="242"/>
      <c r="T1588" s="219"/>
      <c r="U1588" s="303"/>
      <c r="V1588" s="303"/>
      <c r="W1588" s="303"/>
      <c r="X1588" s="303"/>
      <c r="Y1588" s="219"/>
      <c r="Z1588" s="303"/>
      <c r="AA1588" s="303"/>
      <c r="AB1588" s="303"/>
      <c r="AC1588" s="303"/>
      <c r="AD1588" s="407"/>
      <c r="AE1588" s="407"/>
      <c r="AF1588" s="407"/>
      <c r="AG1588" s="407"/>
      <c r="AH1588" s="407"/>
      <c r="AI1588" s="228" t="s">
        <v>2708</v>
      </c>
      <c r="AJ1588" s="286" t="s">
        <v>2543</v>
      </c>
      <c r="AK1588" s="213" t="s">
        <v>2542</v>
      </c>
      <c r="AL1588" s="403"/>
      <c r="AM1588" s="403"/>
      <c r="AN1588" s="407"/>
      <c r="AO1588" s="407"/>
      <c r="AP1588" s="229"/>
      <c r="AQ1588" s="406"/>
      <c r="AR1588" s="207"/>
      <c r="AS1588" s="207"/>
      <c r="AT1588" s="207"/>
      <c r="AU1588" s="207"/>
      <c r="AV1588" s="207"/>
      <c r="AW1588" s="207"/>
      <c r="AX1588" s="207"/>
      <c r="AY1588" s="207"/>
      <c r="AZ1588" s="207"/>
      <c r="BA1588" s="207"/>
      <c r="BB1588" s="207"/>
      <c r="BC1588" s="207"/>
      <c r="BD1588" s="207"/>
      <c r="BE1588" s="207"/>
      <c r="BF1588" s="207"/>
      <c r="BG1588" s="300"/>
      <c r="BH1588" s="300"/>
      <c r="BI1588" s="299"/>
      <c r="BJ1588" s="246"/>
      <c r="BK1588" s="255"/>
      <c r="BL1588" s="213"/>
      <c r="BM1588" s="213"/>
      <c r="BN1588" s="298"/>
      <c r="BO1588" s="297"/>
      <c r="BQ1588" s="205" t="s">
        <v>1701</v>
      </c>
      <c r="BY1588" s="254"/>
      <c r="DN1588" s="284"/>
      <c r="DO1588" s="283"/>
      <c r="DP1588" s="278"/>
      <c r="DQ1588" s="282"/>
      <c r="DR1588" s="281"/>
      <c r="DS1588" s="280"/>
      <c r="DT1588" s="279"/>
      <c r="DU1588" s="278"/>
      <c r="DV1588" s="194"/>
    </row>
    <row r="1589" spans="1:137" ht="18.75">
      <c r="A1589" s="298" t="s">
        <v>6090</v>
      </c>
      <c r="B1589" s="226" t="s">
        <v>6638</v>
      </c>
      <c r="C1589" s="226" t="s">
        <v>6637</v>
      </c>
      <c r="D1589" s="264" t="s">
        <v>6636</v>
      </c>
      <c r="E1589" s="224" t="str">
        <f>MID(D1589,8,10)</f>
        <v>-425854</v>
      </c>
      <c r="F1589" s="207" t="s">
        <v>948</v>
      </c>
      <c r="G1589" s="220" t="s">
        <v>6635</v>
      </c>
      <c r="H1589" s="223" t="s">
        <v>6614</v>
      </c>
      <c r="I1589" s="306"/>
      <c r="J1589" s="225">
        <v>1</v>
      </c>
      <c r="K1589" s="302">
        <v>2200</v>
      </c>
      <c r="L1589" s="232">
        <f t="shared" si="129"/>
        <v>2420</v>
      </c>
      <c r="M1589" s="262" t="s">
        <v>900</v>
      </c>
      <c r="N1589" s="229"/>
      <c r="O1589" s="290"/>
      <c r="P1589" s="245"/>
      <c r="Q1589" s="227"/>
      <c r="R1589" s="376"/>
      <c r="S1589" s="242"/>
      <c r="T1589" s="219"/>
      <c r="U1589" s="248"/>
      <c r="V1589" s="248"/>
      <c r="W1589" s="248"/>
      <c r="X1589" s="248"/>
      <c r="Y1589" s="219"/>
      <c r="Z1589" s="248"/>
      <c r="AA1589" s="248"/>
      <c r="AB1589" s="248"/>
      <c r="AC1589" s="248"/>
      <c r="AD1589" s="372"/>
      <c r="AE1589" s="372"/>
      <c r="AF1589" s="372"/>
      <c r="AG1589" s="372"/>
      <c r="AH1589" s="372"/>
      <c r="AI1589" s="228" t="s">
        <v>1694</v>
      </c>
      <c r="AJ1589" s="286" t="s">
        <v>2543</v>
      </c>
      <c r="AK1589" s="228" t="s">
        <v>2542</v>
      </c>
      <c r="AL1589" s="372"/>
      <c r="AM1589" s="372"/>
      <c r="AN1589" s="372"/>
      <c r="AO1589" s="372"/>
      <c r="AP1589" s="229"/>
      <c r="AQ1589" s="464"/>
      <c r="AR1589" s="207"/>
      <c r="AS1589" s="207"/>
      <c r="AT1589" s="207"/>
      <c r="AU1589" s="207"/>
      <c r="AV1589" s="207"/>
      <c r="AW1589" s="207"/>
      <c r="AX1589" s="207"/>
      <c r="AY1589" s="207"/>
      <c r="AZ1589" s="207"/>
      <c r="BA1589" s="207"/>
      <c r="BB1589" s="207"/>
      <c r="BC1589" s="207"/>
      <c r="BD1589" s="207"/>
      <c r="BE1589" s="207"/>
      <c r="BF1589" s="207"/>
      <c r="BG1589" s="228"/>
      <c r="BH1589" s="228"/>
      <c r="BI1589" s="228"/>
      <c r="BJ1589" s="246"/>
      <c r="BK1589" s="255"/>
      <c r="BL1589" s="228"/>
      <c r="BM1589" s="228"/>
      <c r="BN1589" s="298"/>
      <c r="BO1589" s="297"/>
      <c r="BQ1589" s="205" t="s">
        <v>1701</v>
      </c>
      <c r="BY1589" s="254"/>
      <c r="DN1589" s="284"/>
      <c r="DO1589" s="283"/>
      <c r="DP1589" s="278"/>
      <c r="DQ1589" s="282"/>
      <c r="DR1589" s="281"/>
      <c r="DS1589" s="280"/>
      <c r="DT1589" s="279"/>
      <c r="DU1589" s="278"/>
      <c r="DV1589" s="194"/>
    </row>
    <row r="1590" spans="1:137" ht="18.75">
      <c r="A1590" s="307"/>
      <c r="B1590" s="226" t="s">
        <v>6634</v>
      </c>
      <c r="C1590" s="226" t="s">
        <v>6633</v>
      </c>
      <c r="D1590" s="225" t="s">
        <v>6632</v>
      </c>
      <c r="E1590" s="224" t="str">
        <f>MID(D1590,9,10)</f>
        <v>425861</v>
      </c>
      <c r="F1590" s="564"/>
      <c r="G1590" s="220" t="s">
        <v>6631</v>
      </c>
      <c r="H1590" s="223" t="s">
        <v>6614</v>
      </c>
      <c r="I1590" s="306"/>
      <c r="J1590" s="225">
        <v>1</v>
      </c>
      <c r="K1590" s="302">
        <v>2200</v>
      </c>
      <c r="L1590" s="232">
        <f t="shared" si="129"/>
        <v>2420</v>
      </c>
      <c r="M1590" s="262" t="s">
        <v>900</v>
      </c>
      <c r="N1590" s="229"/>
      <c r="O1590" s="290"/>
      <c r="P1590" s="245"/>
      <c r="Q1590" s="227"/>
      <c r="R1590" s="376"/>
      <c r="S1590" s="242"/>
      <c r="T1590" s="219"/>
      <c r="U1590" s="303"/>
      <c r="V1590" s="303"/>
      <c r="W1590" s="303"/>
      <c r="X1590" s="303"/>
      <c r="Y1590" s="219"/>
      <c r="Z1590" s="303"/>
      <c r="AA1590" s="303"/>
      <c r="AB1590" s="303"/>
      <c r="AC1590" s="303"/>
      <c r="AD1590" s="375"/>
      <c r="AE1590" s="375"/>
      <c r="AF1590" s="375"/>
      <c r="AG1590" s="375"/>
      <c r="AH1590" s="375"/>
      <c r="AJ1590" s="286" t="s">
        <v>2543</v>
      </c>
      <c r="AK1590" s="213" t="s">
        <v>2542</v>
      </c>
      <c r="AL1590" s="302"/>
      <c r="AM1590" s="302"/>
      <c r="AN1590" s="375"/>
      <c r="AO1590" s="375"/>
      <c r="AP1590" s="229"/>
      <c r="AQ1590" s="374"/>
      <c r="AR1590" s="247"/>
      <c r="AS1590" s="247"/>
      <c r="AT1590" s="247"/>
      <c r="AU1590" s="247"/>
      <c r="AV1590" s="207"/>
      <c r="AW1590" s="207"/>
      <c r="AX1590" s="207"/>
      <c r="AY1590" s="207"/>
      <c r="AZ1590" s="247"/>
      <c r="BA1590" s="247"/>
      <c r="BB1590" s="247"/>
      <c r="BC1590" s="247"/>
      <c r="BD1590" s="207"/>
      <c r="BE1590" s="207"/>
      <c r="BF1590" s="207"/>
      <c r="BG1590" s="299"/>
      <c r="BH1590" s="299"/>
      <c r="BI1590" s="299"/>
      <c r="BJ1590" s="246"/>
      <c r="BK1590" s="255"/>
      <c r="BL1590" s="213"/>
      <c r="BM1590" s="213"/>
      <c r="BN1590" s="298"/>
      <c r="BO1590" s="297"/>
      <c r="BY1590" s="254"/>
      <c r="DN1590" s="284"/>
      <c r="DO1590" s="283"/>
      <c r="DP1590" s="278"/>
      <c r="DQ1590" s="282"/>
      <c r="DR1590" s="281"/>
      <c r="DS1590" s="280"/>
      <c r="DT1590" s="279"/>
      <c r="DU1590" s="613"/>
      <c r="DV1590" s="559"/>
      <c r="DW1590" s="559"/>
      <c r="DX1590" s="559"/>
      <c r="DY1590" s="559"/>
    </row>
    <row r="1591" spans="1:137" ht="18.75">
      <c r="A1591" s="307"/>
      <c r="B1591" s="226" t="s">
        <v>6630</v>
      </c>
      <c r="C1591" s="226" t="s">
        <v>6629</v>
      </c>
      <c r="D1591" s="225" t="s">
        <v>6628</v>
      </c>
      <c r="E1591" s="224" t="str">
        <f>MID(D1591,9,10)</f>
        <v>425878</v>
      </c>
      <c r="F1591" s="600"/>
      <c r="G1591" s="220" t="s">
        <v>6627</v>
      </c>
      <c r="H1591" s="223" t="s">
        <v>6614</v>
      </c>
      <c r="I1591" s="306"/>
      <c r="J1591" s="225">
        <v>1</v>
      </c>
      <c r="K1591" s="302">
        <v>2200</v>
      </c>
      <c r="L1591" s="232">
        <f t="shared" si="129"/>
        <v>2420</v>
      </c>
      <c r="M1591" s="262" t="s">
        <v>900</v>
      </c>
      <c r="N1591" s="229"/>
      <c r="O1591" s="290"/>
      <c r="P1591" s="245"/>
      <c r="Q1591" s="227"/>
      <c r="R1591" s="376"/>
      <c r="S1591" s="242"/>
      <c r="T1591" s="219"/>
      <c r="U1591" s="248"/>
      <c r="V1591" s="248"/>
      <c r="W1591" s="248"/>
      <c r="X1591" s="248"/>
      <c r="Y1591" s="219"/>
      <c r="Z1591" s="303"/>
      <c r="AA1591" s="303"/>
      <c r="AB1591" s="303"/>
      <c r="AC1591" s="303"/>
      <c r="AD1591" s="302"/>
      <c r="AE1591" s="302"/>
      <c r="AF1591" s="302"/>
      <c r="AG1591" s="302"/>
      <c r="AH1591" s="302"/>
      <c r="AJ1591" s="286" t="s">
        <v>2543</v>
      </c>
      <c r="AK1591" s="213" t="s">
        <v>2542</v>
      </c>
      <c r="AL1591" s="302"/>
      <c r="AM1591" s="302"/>
      <c r="AN1591" s="302"/>
      <c r="AO1591" s="302"/>
      <c r="AP1591" s="229"/>
      <c r="AQ1591" s="301"/>
      <c r="AR1591" s="207"/>
      <c r="AS1591" s="207"/>
      <c r="AT1591" s="207"/>
      <c r="AU1591" s="207"/>
      <c r="AV1591" s="207"/>
      <c r="AW1591" s="207"/>
      <c r="AX1591" s="207"/>
      <c r="AY1591" s="207"/>
      <c r="AZ1591" s="207"/>
      <c r="BA1591" s="207"/>
      <c r="BB1591" s="207"/>
      <c r="BC1591" s="207"/>
      <c r="BD1591" s="207"/>
      <c r="BE1591" s="207"/>
      <c r="BF1591" s="207"/>
      <c r="BG1591" s="299"/>
      <c r="BH1591" s="299"/>
      <c r="BI1591" s="299"/>
      <c r="BJ1591" s="246"/>
      <c r="BK1591" s="255"/>
      <c r="BL1591" s="213"/>
      <c r="BM1591" s="213"/>
      <c r="BN1591" s="298"/>
      <c r="BO1591" s="297"/>
      <c r="BY1591" s="254"/>
      <c r="DN1591" s="284"/>
      <c r="DO1591" s="283"/>
      <c r="DP1591" s="278"/>
      <c r="DQ1591" s="282"/>
      <c r="DR1591" s="281"/>
      <c r="DS1591" s="280"/>
      <c r="DT1591" s="279"/>
      <c r="DU1591" s="278"/>
      <c r="DV1591" s="194"/>
    </row>
    <row r="1592" spans="1:137" ht="18.75">
      <c r="A1592" s="298" t="s">
        <v>6090</v>
      </c>
      <c r="B1592" s="226" t="s">
        <v>6626</v>
      </c>
      <c r="C1592" s="226" t="s">
        <v>6625</v>
      </c>
      <c r="D1592" s="264" t="s">
        <v>6624</v>
      </c>
      <c r="E1592" s="224" t="str">
        <f>MID(D1592,8,10)</f>
        <v>-425885</v>
      </c>
      <c r="F1592" s="207" t="s">
        <v>948</v>
      </c>
      <c r="G1592" s="220" t="s">
        <v>6623</v>
      </c>
      <c r="H1592" s="223" t="s">
        <v>6614</v>
      </c>
      <c r="I1592" s="306"/>
      <c r="J1592" s="225">
        <v>1</v>
      </c>
      <c r="K1592" s="302">
        <v>2200</v>
      </c>
      <c r="L1592" s="232">
        <f t="shared" si="129"/>
        <v>2420</v>
      </c>
      <c r="M1592" s="262" t="s">
        <v>900</v>
      </c>
      <c r="N1592" s="229"/>
      <c r="O1592" s="290"/>
      <c r="P1592" s="245"/>
      <c r="Q1592" s="227"/>
      <c r="R1592" s="376"/>
      <c r="S1592" s="242"/>
      <c r="T1592" s="219"/>
      <c r="U1592" s="248"/>
      <c r="V1592" s="248"/>
      <c r="W1592" s="248"/>
      <c r="X1592" s="248"/>
      <c r="Y1592" s="219"/>
      <c r="Z1592" s="248"/>
      <c r="AA1592" s="248"/>
      <c r="AB1592" s="248"/>
      <c r="AC1592" s="248"/>
      <c r="AD1592" s="372"/>
      <c r="AE1592" s="372"/>
      <c r="AF1592" s="372"/>
      <c r="AG1592" s="372"/>
      <c r="AH1592" s="372"/>
      <c r="AI1592" s="228" t="s">
        <v>1694</v>
      </c>
      <c r="AJ1592" s="286" t="s">
        <v>2543</v>
      </c>
      <c r="AK1592" s="228" t="s">
        <v>2542</v>
      </c>
      <c r="AL1592" s="372"/>
      <c r="AM1592" s="372"/>
      <c r="AN1592" s="372"/>
      <c r="AO1592" s="372"/>
      <c r="AP1592" s="229"/>
      <c r="AQ1592" s="464"/>
      <c r="AR1592" s="207"/>
      <c r="AS1592" s="207"/>
      <c r="AT1592" s="207"/>
      <c r="AU1592" s="207"/>
      <c r="AV1592" s="207"/>
      <c r="AW1592" s="207"/>
      <c r="AX1592" s="207"/>
      <c r="AY1592" s="207"/>
      <c r="AZ1592" s="207"/>
      <c r="BA1592" s="207"/>
      <c r="BB1592" s="207"/>
      <c r="BC1592" s="207"/>
      <c r="BD1592" s="207"/>
      <c r="BE1592" s="207"/>
      <c r="BF1592" s="207"/>
      <c r="BG1592" s="228"/>
      <c r="BH1592" s="228"/>
      <c r="BI1592" s="228"/>
      <c r="BJ1592" s="246"/>
      <c r="BK1592" s="255"/>
      <c r="BL1592" s="228"/>
      <c r="BM1592" s="228"/>
      <c r="BN1592" s="298"/>
      <c r="BO1592" s="297"/>
      <c r="BQ1592" s="205" t="s">
        <v>1701</v>
      </c>
      <c r="BY1592" s="254"/>
      <c r="DN1592" s="284"/>
      <c r="DO1592" s="283"/>
      <c r="DP1592" s="278"/>
      <c r="DQ1592" s="282"/>
      <c r="DR1592" s="281"/>
      <c r="DS1592" s="280"/>
      <c r="DT1592" s="612"/>
      <c r="DU1592" s="278"/>
      <c r="DV1592" s="194"/>
    </row>
    <row r="1593" spans="1:137" s="587" customFormat="1" ht="18.75">
      <c r="A1593" s="298" t="s">
        <v>6090</v>
      </c>
      <c r="B1593" s="226" t="s">
        <v>6622</v>
      </c>
      <c r="C1593" s="226" t="s">
        <v>6621</v>
      </c>
      <c r="D1593" s="264" t="s">
        <v>6620</v>
      </c>
      <c r="E1593" s="224" t="str">
        <f>MID(D1593,8,10)</f>
        <v>-425892</v>
      </c>
      <c r="F1593" s="207" t="s">
        <v>948</v>
      </c>
      <c r="G1593" s="220" t="s">
        <v>6619</v>
      </c>
      <c r="H1593" s="223" t="s">
        <v>6614</v>
      </c>
      <c r="I1593" s="306"/>
      <c r="J1593" s="225">
        <v>1</v>
      </c>
      <c r="K1593" s="302">
        <v>2200</v>
      </c>
      <c r="L1593" s="232">
        <f t="shared" si="129"/>
        <v>2420</v>
      </c>
      <c r="M1593" s="262" t="s">
        <v>900</v>
      </c>
      <c r="N1593" s="229"/>
      <c r="O1593" s="290"/>
      <c r="P1593" s="245"/>
      <c r="Q1593" s="227"/>
      <c r="R1593" s="376"/>
      <c r="S1593" s="242"/>
      <c r="T1593" s="219"/>
      <c r="U1593" s="248"/>
      <c r="V1593" s="248"/>
      <c r="W1593" s="248"/>
      <c r="X1593" s="248"/>
      <c r="Y1593" s="219"/>
      <c r="Z1593" s="248"/>
      <c r="AA1593" s="248"/>
      <c r="AB1593" s="248"/>
      <c r="AC1593" s="248"/>
      <c r="AD1593" s="372"/>
      <c r="AE1593" s="372"/>
      <c r="AF1593" s="372"/>
      <c r="AG1593" s="372"/>
      <c r="AH1593" s="372"/>
      <c r="AI1593" s="228" t="s">
        <v>1694</v>
      </c>
      <c r="AJ1593" s="286" t="s">
        <v>2543</v>
      </c>
      <c r="AK1593" s="228" t="s">
        <v>2542</v>
      </c>
      <c r="AL1593" s="372"/>
      <c r="AM1593" s="372"/>
      <c r="AN1593" s="372"/>
      <c r="AO1593" s="372"/>
      <c r="AP1593" s="229"/>
      <c r="AQ1593" s="464"/>
      <c r="AR1593" s="207"/>
      <c r="AS1593" s="207"/>
      <c r="AT1593" s="207"/>
      <c r="AU1593" s="207"/>
      <c r="AV1593" s="207"/>
      <c r="AW1593" s="207"/>
      <c r="AX1593" s="207"/>
      <c r="AY1593" s="207"/>
      <c r="AZ1593" s="207"/>
      <c r="BA1593" s="207"/>
      <c r="BB1593" s="207"/>
      <c r="BC1593" s="207"/>
      <c r="BD1593" s="207"/>
      <c r="BE1593" s="207"/>
      <c r="BF1593" s="207"/>
      <c r="BG1593" s="228"/>
      <c r="BH1593" s="228"/>
      <c r="BI1593" s="228"/>
      <c r="BJ1593" s="246"/>
      <c r="BK1593" s="255"/>
      <c r="BL1593" s="228"/>
      <c r="BM1593" s="228"/>
      <c r="BN1593" s="298"/>
      <c r="BO1593" s="297"/>
      <c r="BP1593" s="204"/>
      <c r="BQ1593" s="205" t="s">
        <v>1701</v>
      </c>
      <c r="BR1593" s="204"/>
      <c r="BS1593" s="204"/>
      <c r="BT1593" s="204"/>
      <c r="BU1593" s="194"/>
      <c r="BV1593" s="194"/>
      <c r="BW1593" s="194"/>
      <c r="BX1593" s="204"/>
      <c r="BY1593" s="254"/>
      <c r="BZ1593" s="202"/>
      <c r="CA1593" s="202"/>
      <c r="CB1593" s="202"/>
      <c r="CC1593" s="201"/>
      <c r="CD1593" s="201"/>
      <c r="CE1593" s="194"/>
      <c r="CF1593" s="200"/>
      <c r="CG1593" s="200"/>
      <c r="CH1593" s="200"/>
      <c r="CI1593" s="200"/>
      <c r="CJ1593" s="200"/>
      <c r="CK1593" s="200"/>
      <c r="CL1593" s="200"/>
      <c r="CM1593" s="200"/>
      <c r="CN1593" s="200"/>
      <c r="CO1593" s="200"/>
      <c r="CP1593" s="200"/>
      <c r="CQ1593" s="200"/>
      <c r="CR1593" s="200"/>
      <c r="CS1593" s="200"/>
      <c r="CT1593" s="200"/>
      <c r="CU1593" s="200"/>
      <c r="CV1593" s="200"/>
      <c r="CW1593" s="200"/>
      <c r="CX1593" s="200"/>
      <c r="CY1593" s="200"/>
      <c r="CZ1593" s="200"/>
      <c r="DA1593" s="200"/>
      <c r="DB1593" s="200"/>
      <c r="DC1593" s="200"/>
      <c r="DD1593" s="200"/>
      <c r="DE1593" s="200"/>
      <c r="DF1593" s="200"/>
      <c r="DG1593" s="200"/>
      <c r="DH1593" s="200"/>
      <c r="DI1593" s="200"/>
      <c r="DJ1593" s="200"/>
      <c r="DK1593" s="200"/>
      <c r="DL1593" s="200"/>
      <c r="DM1593" s="200"/>
      <c r="DN1593" s="284"/>
      <c r="DO1593" s="283"/>
      <c r="DP1593" s="278"/>
      <c r="DQ1593" s="282"/>
      <c r="DR1593" s="281"/>
      <c r="DS1593" s="280"/>
      <c r="DT1593" s="279"/>
      <c r="DU1593" s="278"/>
      <c r="DV1593" s="194"/>
      <c r="DW1593" s="194"/>
      <c r="DX1593" s="194"/>
      <c r="DY1593" s="194"/>
      <c r="DZ1593" s="466"/>
      <c r="EA1593" s="466"/>
      <c r="EB1593" s="466"/>
      <c r="EC1593" s="466"/>
      <c r="ED1593" s="466"/>
      <c r="EE1593" s="466"/>
      <c r="EF1593" s="466"/>
      <c r="EG1593" s="466"/>
    </row>
    <row r="1594" spans="1:137" ht="18.75">
      <c r="A1594" s="298" t="s">
        <v>6090</v>
      </c>
      <c r="B1594" s="226" t="s">
        <v>6618</v>
      </c>
      <c r="C1594" s="226" t="s">
        <v>6617</v>
      </c>
      <c r="D1594" s="264" t="s">
        <v>6616</v>
      </c>
      <c r="E1594" s="224" t="str">
        <f>MID(D1594,8,10)</f>
        <v>-425908</v>
      </c>
      <c r="F1594" s="207" t="s">
        <v>948</v>
      </c>
      <c r="G1594" s="220" t="s">
        <v>6615</v>
      </c>
      <c r="H1594" s="223" t="s">
        <v>6614</v>
      </c>
      <c r="I1594" s="306"/>
      <c r="J1594" s="225">
        <v>1</v>
      </c>
      <c r="K1594" s="302">
        <v>2200</v>
      </c>
      <c r="L1594" s="232">
        <f t="shared" si="129"/>
        <v>2420</v>
      </c>
      <c r="M1594" s="262" t="s">
        <v>900</v>
      </c>
      <c r="N1594" s="229"/>
      <c r="O1594" s="290"/>
      <c r="P1594" s="245"/>
      <c r="Q1594" s="227"/>
      <c r="R1594" s="376"/>
      <c r="S1594" s="242"/>
      <c r="T1594" s="219"/>
      <c r="U1594" s="248"/>
      <c r="V1594" s="248"/>
      <c r="W1594" s="248"/>
      <c r="X1594" s="248"/>
      <c r="Y1594" s="219"/>
      <c r="Z1594" s="248"/>
      <c r="AA1594" s="248"/>
      <c r="AB1594" s="248"/>
      <c r="AC1594" s="248"/>
      <c r="AD1594" s="372"/>
      <c r="AE1594" s="372"/>
      <c r="AF1594" s="372"/>
      <c r="AG1594" s="372"/>
      <c r="AH1594" s="372"/>
      <c r="AI1594" s="228" t="s">
        <v>1694</v>
      </c>
      <c r="AJ1594" s="286" t="s">
        <v>2543</v>
      </c>
      <c r="AK1594" s="228" t="s">
        <v>2542</v>
      </c>
      <c r="AL1594" s="372"/>
      <c r="AM1594" s="372"/>
      <c r="AN1594" s="372"/>
      <c r="AO1594" s="372"/>
      <c r="AP1594" s="229"/>
      <c r="AQ1594" s="464"/>
      <c r="AR1594" s="207"/>
      <c r="AS1594" s="207"/>
      <c r="AT1594" s="207"/>
      <c r="AU1594" s="207"/>
      <c r="AV1594" s="207"/>
      <c r="AW1594" s="207"/>
      <c r="AX1594" s="207"/>
      <c r="AY1594" s="207"/>
      <c r="AZ1594" s="207"/>
      <c r="BA1594" s="207"/>
      <c r="BB1594" s="207"/>
      <c r="BC1594" s="207"/>
      <c r="BD1594" s="207"/>
      <c r="BE1594" s="207"/>
      <c r="BF1594" s="207"/>
      <c r="BG1594" s="228"/>
      <c r="BH1594" s="228"/>
      <c r="BI1594" s="228"/>
      <c r="BJ1594" s="246"/>
      <c r="BK1594" s="255"/>
      <c r="BL1594" s="228"/>
      <c r="BM1594" s="228"/>
      <c r="BN1594" s="298"/>
      <c r="BO1594" s="297"/>
      <c r="BQ1594" s="205" t="s">
        <v>1701</v>
      </c>
      <c r="BY1594" s="254"/>
      <c r="DN1594" s="284"/>
      <c r="DO1594" s="283"/>
      <c r="DP1594" s="278"/>
      <c r="DQ1594" s="282"/>
      <c r="DR1594" s="281"/>
      <c r="DS1594" s="280"/>
      <c r="DT1594" s="279"/>
      <c r="DU1594" s="278"/>
      <c r="DV1594" s="194"/>
    </row>
    <row r="1595" spans="1:137" ht="18.75">
      <c r="A1595" s="207" t="s">
        <v>5062</v>
      </c>
      <c r="B1595" s="226" t="s">
        <v>6613</v>
      </c>
      <c r="C1595" s="226" t="s">
        <v>6612</v>
      </c>
      <c r="D1595" s="264" t="s">
        <v>6611</v>
      </c>
      <c r="E1595" s="224" t="str">
        <f>MID(D1595,8,10)</f>
        <v>-425915</v>
      </c>
      <c r="F1595" s="207" t="s">
        <v>948</v>
      </c>
      <c r="G1595" s="220" t="s">
        <v>6610</v>
      </c>
      <c r="H1595" s="223" t="s">
        <v>6609</v>
      </c>
      <c r="I1595" s="306" t="s">
        <v>6598</v>
      </c>
      <c r="J1595" s="225">
        <v>1</v>
      </c>
      <c r="K1595" s="212">
        <v>2700</v>
      </c>
      <c r="L1595" s="232">
        <f t="shared" si="129"/>
        <v>2970.0000000000005</v>
      </c>
      <c r="M1595" s="262" t="s">
        <v>1671</v>
      </c>
      <c r="N1595" s="290"/>
      <c r="O1595" s="290"/>
      <c r="P1595" s="251">
        <v>44986</v>
      </c>
      <c r="Q1595" s="500">
        <v>2000</v>
      </c>
      <c r="R1595" s="471">
        <v>330</v>
      </c>
      <c r="S1595" s="242">
        <v>330</v>
      </c>
      <c r="T1595" s="219"/>
      <c r="U1595" s="248" t="e">
        <f>VLOOKUP(T1595,'[1]段ボール 送料'!$H$16:$X$1013,16,FALSE)</f>
        <v>#N/A</v>
      </c>
      <c r="V1595" s="248" t="e">
        <f>VLOOKUP(T1595,'[1]段ボール 送料'!$H$16:$X$1013,13,FALSE)</f>
        <v>#N/A</v>
      </c>
      <c r="W1595" s="248" t="e">
        <f>VLOOKUP(T1595,'[1]段ボール 送料'!$H$16:$X$1013,14,FALSE)</f>
        <v>#N/A</v>
      </c>
      <c r="X1595" s="248" t="e">
        <f>VLOOKUP(T1595,'[1]段ボール 送料'!$H$16:$X$1013,15,FALSE)</f>
        <v>#N/A</v>
      </c>
      <c r="Y1595" s="219"/>
      <c r="Z1595" s="248"/>
      <c r="AA1595" s="248"/>
      <c r="AB1595" s="248"/>
      <c r="AC1595" s="248"/>
      <c r="AD1595" s="211"/>
      <c r="AE1595" s="211"/>
      <c r="AF1595" s="211"/>
      <c r="AG1595" s="211"/>
      <c r="AH1595" s="211"/>
      <c r="AI1595" s="228" t="s">
        <v>2708</v>
      </c>
      <c r="AJ1595" s="286" t="s">
        <v>2543</v>
      </c>
      <c r="AK1595" s="228" t="s">
        <v>2542</v>
      </c>
      <c r="AN1595" s="211"/>
      <c r="AO1595" s="211"/>
      <c r="AP1595" s="229"/>
      <c r="AQ1595" s="444">
        <v>1</v>
      </c>
      <c r="AR1595" s="207"/>
      <c r="AS1595" s="207"/>
      <c r="AT1595" s="207"/>
      <c r="AU1595" s="359">
        <f>S1595</f>
        <v>330</v>
      </c>
      <c r="AV1595" s="248" t="e">
        <f>VLOOKUP(T1595,'[1]段ボール 送料'!$H$16:$X$1013,11,FALSE)</f>
        <v>#N/A</v>
      </c>
      <c r="AW1595" s="248"/>
      <c r="AX1595" s="207"/>
      <c r="AY1595" s="247" t="e">
        <f>SUBTOTAL(9,AV1595:AX1595)</f>
        <v>#N/A</v>
      </c>
      <c r="AZ1595" s="247" t="e">
        <f>AR1595+AV1595</f>
        <v>#N/A</v>
      </c>
      <c r="BA1595" s="247">
        <f>AS1595+AW1595</f>
        <v>0</v>
      </c>
      <c r="BB1595" s="247">
        <f>AT1595+AX1595</f>
        <v>0</v>
      </c>
      <c r="BC1595" s="359" t="e">
        <f>AU1595+AY1595</f>
        <v>#N/A</v>
      </c>
      <c r="BD1595" s="207"/>
      <c r="BE1595" s="207"/>
      <c r="BF1595" s="207"/>
      <c r="BG1595" s="228"/>
      <c r="BH1595" s="228"/>
      <c r="BI1595" s="228"/>
      <c r="BJ1595" s="246"/>
      <c r="BK1595" s="255" t="s">
        <v>6363</v>
      </c>
      <c r="BL1595" s="228"/>
      <c r="BM1595" s="228"/>
      <c r="BQ1595" s="205" t="s">
        <v>1701</v>
      </c>
      <c r="BY1595" s="254"/>
      <c r="DN1595" s="284"/>
      <c r="DO1595" s="283"/>
      <c r="DP1595" s="278"/>
      <c r="DQ1595" s="282"/>
      <c r="DR1595" s="281"/>
      <c r="DS1595" s="280"/>
      <c r="DT1595" s="279"/>
      <c r="DU1595" s="278"/>
      <c r="DV1595" s="194" t="s">
        <v>3950</v>
      </c>
    </row>
    <row r="1596" spans="1:137" ht="18.75">
      <c r="A1596" s="611"/>
      <c r="B1596" s="226" t="s">
        <v>6608</v>
      </c>
      <c r="C1596" s="226" t="s">
        <v>6607</v>
      </c>
      <c r="D1596" s="225" t="s">
        <v>6606</v>
      </c>
      <c r="E1596" s="224" t="str">
        <f>MID(D1596,9,10)</f>
        <v>425922</v>
      </c>
      <c r="F1596" s="564"/>
      <c r="G1596" s="220" t="s">
        <v>6605</v>
      </c>
      <c r="H1596" s="223" t="s">
        <v>6604</v>
      </c>
      <c r="I1596" s="306" t="s">
        <v>6598</v>
      </c>
      <c r="J1596" s="225">
        <v>1</v>
      </c>
      <c r="K1596" s="302">
        <v>2000</v>
      </c>
      <c r="L1596" s="232">
        <f t="shared" si="129"/>
        <v>2200</v>
      </c>
      <c r="M1596" s="288" t="s">
        <v>900</v>
      </c>
      <c r="N1596" s="229"/>
      <c r="O1596" s="290"/>
      <c r="P1596" s="225"/>
      <c r="Q1596" s="227"/>
      <c r="R1596" s="376"/>
      <c r="S1596" s="242"/>
      <c r="T1596" s="219"/>
      <c r="U1596" s="303"/>
      <c r="V1596" s="303"/>
      <c r="W1596" s="303"/>
      <c r="X1596" s="303"/>
      <c r="Y1596" s="219"/>
      <c r="Z1596" s="303"/>
      <c r="AA1596" s="303"/>
      <c r="AB1596" s="303"/>
      <c r="AC1596" s="303"/>
      <c r="AD1596" s="302"/>
      <c r="AE1596" s="302"/>
      <c r="AF1596" s="302"/>
      <c r="AG1596" s="302"/>
      <c r="AH1596" s="302"/>
      <c r="AJ1596" s="286" t="s">
        <v>2543</v>
      </c>
      <c r="AK1596" s="213" t="s">
        <v>2542</v>
      </c>
      <c r="AL1596" s="302"/>
      <c r="AM1596" s="302"/>
      <c r="AN1596" s="302"/>
      <c r="AO1596" s="302"/>
      <c r="AP1596" s="229"/>
      <c r="AQ1596" s="301"/>
      <c r="AR1596" s="207"/>
      <c r="AS1596" s="207"/>
      <c r="AT1596" s="207"/>
      <c r="AU1596" s="207"/>
      <c r="AV1596" s="207"/>
      <c r="AW1596" s="207"/>
      <c r="AX1596" s="207"/>
      <c r="AY1596" s="207"/>
      <c r="AZ1596" s="207"/>
      <c r="BA1596" s="207"/>
      <c r="BB1596" s="207"/>
      <c r="BC1596" s="207"/>
      <c r="BD1596" s="207"/>
      <c r="BE1596" s="207"/>
      <c r="BF1596" s="207"/>
      <c r="BG1596" s="299"/>
      <c r="BH1596" s="299"/>
      <c r="BI1596" s="299"/>
      <c r="BJ1596" s="246"/>
      <c r="BK1596" s="255"/>
      <c r="BL1596" s="213"/>
      <c r="BM1596" s="213"/>
      <c r="BN1596" s="405"/>
      <c r="BO1596" s="200"/>
      <c r="BY1596" s="254"/>
      <c r="DN1596" s="284"/>
      <c r="DO1596" s="283"/>
      <c r="DP1596" s="278"/>
      <c r="DQ1596" s="282"/>
      <c r="DR1596" s="281"/>
      <c r="DS1596" s="280"/>
      <c r="DT1596" s="279"/>
      <c r="DU1596" s="278"/>
      <c r="DV1596" s="194"/>
    </row>
    <row r="1597" spans="1:137" ht="18.75">
      <c r="A1597" s="207" t="s">
        <v>5062</v>
      </c>
      <c r="B1597" s="226" t="s">
        <v>6603</v>
      </c>
      <c r="C1597" s="226" t="s">
        <v>6602</v>
      </c>
      <c r="D1597" s="264" t="s">
        <v>6601</v>
      </c>
      <c r="E1597" s="224" t="str">
        <f t="shared" ref="E1597:E1602" si="133">MID(D1597,8,10)</f>
        <v>-425939</v>
      </c>
      <c r="F1597" s="207" t="s">
        <v>948</v>
      </c>
      <c r="G1597" s="220" t="s">
        <v>6600</v>
      </c>
      <c r="H1597" s="223" t="s">
        <v>6599</v>
      </c>
      <c r="I1597" s="306" t="s">
        <v>6598</v>
      </c>
      <c r="J1597" s="225">
        <v>1</v>
      </c>
      <c r="K1597" s="302">
        <v>2700</v>
      </c>
      <c r="L1597" s="232">
        <f t="shared" si="129"/>
        <v>2970.0000000000005</v>
      </c>
      <c r="M1597" s="288" t="s">
        <v>1671</v>
      </c>
      <c r="N1597" s="290"/>
      <c r="O1597" s="290" t="s">
        <v>6597</v>
      </c>
      <c r="P1597" s="251">
        <v>44986</v>
      </c>
      <c r="Q1597" s="500">
        <v>2000</v>
      </c>
      <c r="R1597" s="471">
        <v>340</v>
      </c>
      <c r="S1597" s="242">
        <v>340</v>
      </c>
      <c r="T1597" s="219" t="s">
        <v>6596</v>
      </c>
      <c r="U1597" s="248">
        <f>VLOOKUP(T1597,'[1]段ボール 送料'!$H$16:$X$1013,16,FALSE)</f>
        <v>378</v>
      </c>
      <c r="V1597" s="248">
        <f>VLOOKUP(T1597,'[1]段ボール 送料'!$H$16:$X$1013,13,FALSE)</f>
        <v>106</v>
      </c>
      <c r="W1597" s="248">
        <f>VLOOKUP(T1597,'[1]段ボール 送料'!$H$16:$X$1013,14,FALSE)</f>
        <v>106</v>
      </c>
      <c r="X1597" s="248">
        <f>VLOOKUP(T1597,'[1]段ボール 送料'!$H$16:$X$1013,15,FALSE)</f>
        <v>166</v>
      </c>
      <c r="Y1597" s="219"/>
      <c r="Z1597" s="248"/>
      <c r="AA1597" s="248"/>
      <c r="AB1597" s="248"/>
      <c r="AC1597" s="248"/>
      <c r="AD1597" s="372"/>
      <c r="AE1597" s="372"/>
      <c r="AF1597" s="372"/>
      <c r="AG1597" s="372"/>
      <c r="AH1597" s="372"/>
      <c r="AI1597" s="228" t="s">
        <v>2708</v>
      </c>
      <c r="AJ1597" s="286" t="s">
        <v>2543</v>
      </c>
      <c r="AK1597" s="228" t="s">
        <v>2542</v>
      </c>
      <c r="AL1597" s="372"/>
      <c r="AM1597" s="372"/>
      <c r="AN1597" s="372"/>
      <c r="AO1597" s="372"/>
      <c r="AP1597" s="229"/>
      <c r="AQ1597" s="444">
        <v>1</v>
      </c>
      <c r="AR1597" s="207"/>
      <c r="AS1597" s="207"/>
      <c r="AT1597" s="207"/>
      <c r="AU1597" s="359">
        <f>S1597</f>
        <v>340</v>
      </c>
      <c r="AV1597" s="248">
        <f>VLOOKUP(T1597,'[1]段ボール 送料'!$H$16:$X$1013,11,FALSE)</f>
        <v>71</v>
      </c>
      <c r="AW1597" s="248"/>
      <c r="AX1597" s="207"/>
      <c r="AY1597" s="247">
        <f>SUBTOTAL(9,AV1597:AX1597)</f>
        <v>71</v>
      </c>
      <c r="AZ1597" s="247">
        <f t="shared" ref="AZ1597:BC1598" si="134">AR1597+AV1597</f>
        <v>71</v>
      </c>
      <c r="BA1597" s="247">
        <f t="shared" si="134"/>
        <v>0</v>
      </c>
      <c r="BB1597" s="247">
        <f t="shared" si="134"/>
        <v>0</v>
      </c>
      <c r="BC1597" s="359">
        <f t="shared" si="134"/>
        <v>411</v>
      </c>
      <c r="BD1597" s="207"/>
      <c r="BE1597" s="207"/>
      <c r="BF1597" s="207"/>
      <c r="BG1597" s="228"/>
      <c r="BH1597" s="228"/>
      <c r="BI1597" s="228"/>
      <c r="BJ1597" s="246"/>
      <c r="BK1597" s="255"/>
      <c r="BL1597" s="228"/>
      <c r="BM1597" s="228"/>
      <c r="BQ1597" s="205" t="s">
        <v>1701</v>
      </c>
      <c r="BY1597" s="254"/>
      <c r="DN1597" s="284"/>
      <c r="DO1597" s="283"/>
      <c r="DP1597" s="278"/>
      <c r="DQ1597" s="282"/>
      <c r="DR1597" s="281"/>
      <c r="DS1597" s="280"/>
      <c r="DT1597" s="279"/>
      <c r="DU1597" s="278"/>
      <c r="DV1597" s="194"/>
    </row>
    <row r="1598" spans="1:137" ht="18.75">
      <c r="A1598" s="298" t="s">
        <v>4332</v>
      </c>
      <c r="B1598" s="226" t="s">
        <v>155</v>
      </c>
      <c r="C1598" s="226" t="s">
        <v>6595</v>
      </c>
      <c r="D1598" s="264" t="s">
        <v>6594</v>
      </c>
      <c r="E1598" s="224" t="str">
        <f t="shared" si="133"/>
        <v>-425946</v>
      </c>
      <c r="F1598" s="207" t="s">
        <v>148</v>
      </c>
      <c r="G1598" s="220" t="s">
        <v>157</v>
      </c>
      <c r="H1598" s="223" t="s">
        <v>6593</v>
      </c>
      <c r="I1598" s="306"/>
      <c r="J1598" s="225">
        <v>1</v>
      </c>
      <c r="K1598" s="277">
        <v>9500</v>
      </c>
      <c r="L1598" s="232">
        <f t="shared" si="129"/>
        <v>10450</v>
      </c>
      <c r="M1598" s="288" t="s">
        <v>1671</v>
      </c>
      <c r="N1598" s="290"/>
      <c r="O1598" s="290"/>
      <c r="P1598" s="251">
        <v>45444</v>
      </c>
      <c r="Q1598" s="244">
        <v>9000</v>
      </c>
      <c r="R1598" s="471">
        <v>620</v>
      </c>
      <c r="S1598" s="242">
        <v>620</v>
      </c>
      <c r="T1598" s="219"/>
      <c r="U1598" s="248" t="e">
        <f>VLOOKUP(T1598,'[1]段ボール 送料'!$H$16:$X$1013,16,FALSE)</f>
        <v>#N/A</v>
      </c>
      <c r="V1598" s="248" t="e">
        <f>VLOOKUP(T1598,'[1]段ボール 送料'!$H$16:$X$1013,13,FALSE)</f>
        <v>#N/A</v>
      </c>
      <c r="W1598" s="248" t="e">
        <f>VLOOKUP(T1598,'[1]段ボール 送料'!$H$16:$X$1013,14,FALSE)</f>
        <v>#N/A</v>
      </c>
      <c r="X1598" s="248" t="e">
        <f>VLOOKUP(T1598,'[1]段ボール 送料'!$H$16:$X$1013,15,FALSE)</f>
        <v>#N/A</v>
      </c>
      <c r="Y1598" s="219"/>
      <c r="Z1598" s="248"/>
      <c r="AA1598" s="248"/>
      <c r="AB1598" s="248"/>
      <c r="AC1598" s="248"/>
      <c r="AD1598" s="372"/>
      <c r="AE1598" s="372"/>
      <c r="AF1598" s="372"/>
      <c r="AG1598" s="372"/>
      <c r="AH1598" s="372"/>
      <c r="AI1598" s="445" t="s">
        <v>2703</v>
      </c>
      <c r="AJ1598" s="286" t="s">
        <v>2543</v>
      </c>
      <c r="AK1598" s="228" t="s">
        <v>2542</v>
      </c>
      <c r="AL1598" s="372"/>
      <c r="AM1598" s="372"/>
      <c r="AN1598" s="372"/>
      <c r="AO1598" s="372"/>
      <c r="AP1598" s="229"/>
      <c r="AQ1598" s="444">
        <v>1</v>
      </c>
      <c r="AR1598" s="207"/>
      <c r="AS1598" s="207"/>
      <c r="AT1598" s="207"/>
      <c r="AU1598" s="359">
        <f>S1598</f>
        <v>620</v>
      </c>
      <c r="AV1598" s="248" t="e">
        <f>VLOOKUP(T1598,'[1]段ボール 送料'!$H$16:$X$1013,11,FALSE)</f>
        <v>#N/A</v>
      </c>
      <c r="AW1598" s="248"/>
      <c r="AX1598" s="207"/>
      <c r="AY1598" s="247" t="e">
        <f>SUBTOTAL(9,AV1598:AX1598)</f>
        <v>#N/A</v>
      </c>
      <c r="AZ1598" s="247" t="e">
        <f t="shared" si="134"/>
        <v>#N/A</v>
      </c>
      <c r="BA1598" s="247">
        <f t="shared" si="134"/>
        <v>0</v>
      </c>
      <c r="BB1598" s="247">
        <f t="shared" si="134"/>
        <v>0</v>
      </c>
      <c r="BC1598" s="359" t="e">
        <f t="shared" si="134"/>
        <v>#N/A</v>
      </c>
      <c r="BD1598" s="207"/>
      <c r="BE1598" s="207"/>
      <c r="BF1598" s="207"/>
      <c r="BG1598" s="228"/>
      <c r="BH1598" s="228"/>
      <c r="BI1598" s="228"/>
      <c r="BJ1598" s="246"/>
      <c r="BK1598" s="255" t="s">
        <v>6590</v>
      </c>
      <c r="BL1598" s="228" t="s">
        <v>1705</v>
      </c>
      <c r="BM1598" s="228" t="s">
        <v>1703</v>
      </c>
      <c r="BN1598" s="298"/>
      <c r="BO1598" s="297"/>
      <c r="BP1598" s="204" t="s">
        <v>1701</v>
      </c>
      <c r="BY1598" s="254"/>
      <c r="DN1598" s="284">
        <v>9500</v>
      </c>
      <c r="DO1598" s="283">
        <f>DN1598*110%</f>
        <v>10450</v>
      </c>
      <c r="DP1598" s="349">
        <v>45444</v>
      </c>
      <c r="DQ1598" s="282"/>
      <c r="DR1598" s="281"/>
      <c r="DS1598" s="280"/>
      <c r="DT1598" s="279"/>
      <c r="DU1598" s="348"/>
      <c r="DV1598" s="194"/>
    </row>
    <row r="1599" spans="1:137" ht="18.75">
      <c r="A1599" s="298" t="s">
        <v>4332</v>
      </c>
      <c r="B1599" s="226" t="s">
        <v>1057</v>
      </c>
      <c r="C1599" s="226" t="s">
        <v>6592</v>
      </c>
      <c r="D1599" s="264" t="s">
        <v>1058</v>
      </c>
      <c r="E1599" s="224" t="str">
        <f t="shared" si="133"/>
        <v>425953</v>
      </c>
      <c r="F1599" s="207" t="s">
        <v>148</v>
      </c>
      <c r="G1599" s="220" t="s">
        <v>1059</v>
      </c>
      <c r="H1599" s="223" t="s">
        <v>6591</v>
      </c>
      <c r="I1599" s="306"/>
      <c r="J1599" s="225">
        <v>1</v>
      </c>
      <c r="K1599" s="302">
        <v>9000</v>
      </c>
      <c r="L1599" s="232">
        <f t="shared" si="129"/>
        <v>9900</v>
      </c>
      <c r="M1599" s="288" t="s">
        <v>900</v>
      </c>
      <c r="N1599" s="290"/>
      <c r="O1599" s="290"/>
      <c r="P1599" s="251">
        <v>44986</v>
      </c>
      <c r="Q1599" s="500">
        <v>8500</v>
      </c>
      <c r="R1599" s="471"/>
      <c r="S1599" s="242"/>
      <c r="T1599" s="219"/>
      <c r="U1599" s="248" t="e">
        <f>VLOOKUP(T1599,'[1]段ボール 送料'!$H$16:$X$1013,16,FALSE)</f>
        <v>#N/A</v>
      </c>
      <c r="V1599" s="248" t="e">
        <f>VLOOKUP(T1599,'[1]段ボール 送料'!$H$16:$X$1013,13,FALSE)</f>
        <v>#N/A</v>
      </c>
      <c r="W1599" s="248" t="e">
        <f>VLOOKUP(T1599,'[1]段ボール 送料'!$H$16:$X$1013,14,FALSE)</f>
        <v>#N/A</v>
      </c>
      <c r="X1599" s="248" t="e">
        <f>VLOOKUP(T1599,'[1]段ボール 送料'!$H$16:$X$1013,15,FALSE)</f>
        <v>#N/A</v>
      </c>
      <c r="Y1599" s="219"/>
      <c r="Z1599" s="248"/>
      <c r="AA1599" s="248"/>
      <c r="AB1599" s="248"/>
      <c r="AC1599" s="248"/>
      <c r="AD1599" s="372"/>
      <c r="AE1599" s="372"/>
      <c r="AF1599" s="372"/>
      <c r="AG1599" s="372"/>
      <c r="AH1599" s="372"/>
      <c r="AI1599" s="445" t="s">
        <v>2703</v>
      </c>
      <c r="AJ1599" s="286" t="s">
        <v>2543</v>
      </c>
      <c r="AK1599" s="228" t="s">
        <v>2542</v>
      </c>
      <c r="AL1599" s="372"/>
      <c r="AM1599" s="372"/>
      <c r="AN1599" s="372"/>
      <c r="AO1599" s="372"/>
      <c r="AP1599" s="229"/>
      <c r="AQ1599" s="464"/>
      <c r="AR1599" s="207"/>
      <c r="AS1599" s="207"/>
      <c r="AT1599" s="207"/>
      <c r="AU1599" s="207"/>
      <c r="AV1599" s="207"/>
      <c r="AW1599" s="207"/>
      <c r="AX1599" s="207"/>
      <c r="AY1599" s="207"/>
      <c r="AZ1599" s="207"/>
      <c r="BA1599" s="207"/>
      <c r="BB1599" s="207"/>
      <c r="BC1599" s="207"/>
      <c r="BD1599" s="207"/>
      <c r="BE1599" s="207"/>
      <c r="BF1599" s="207"/>
      <c r="BG1599" s="228"/>
      <c r="BH1599" s="228"/>
      <c r="BI1599" s="228"/>
      <c r="BJ1599" s="246"/>
      <c r="BK1599" s="255" t="s">
        <v>6590</v>
      </c>
      <c r="BL1599" s="228"/>
      <c r="BM1599" s="228"/>
      <c r="BN1599" s="298"/>
      <c r="BO1599" s="297"/>
      <c r="BP1599" s="204" t="s">
        <v>1701</v>
      </c>
      <c r="BY1599" s="254"/>
      <c r="DN1599" s="284"/>
      <c r="DO1599" s="283"/>
      <c r="DP1599" s="278"/>
      <c r="DQ1599" s="282" t="s">
        <v>952</v>
      </c>
      <c r="DR1599" s="281"/>
      <c r="DS1599" s="280"/>
      <c r="DT1599" s="279"/>
      <c r="DU1599" s="278"/>
      <c r="DV1599" s="194"/>
      <c r="DW1599" s="254"/>
    </row>
    <row r="1600" spans="1:137" ht="18.75">
      <c r="A1600" s="298" t="s">
        <v>4322</v>
      </c>
      <c r="B1600" s="226" t="s">
        <v>158</v>
      </c>
      <c r="C1600" s="226">
        <v>1030</v>
      </c>
      <c r="D1600" s="264" t="s">
        <v>6589</v>
      </c>
      <c r="E1600" s="224" t="str">
        <f t="shared" si="133"/>
        <v>-425960</v>
      </c>
      <c r="F1600" s="207" t="s">
        <v>148</v>
      </c>
      <c r="G1600" s="220" t="s">
        <v>160</v>
      </c>
      <c r="H1600" s="223" t="s">
        <v>6588</v>
      </c>
      <c r="I1600" s="306" t="s">
        <v>161</v>
      </c>
      <c r="J1600" s="225">
        <v>1</v>
      </c>
      <c r="K1600" s="277">
        <v>22000</v>
      </c>
      <c r="L1600" s="232">
        <f t="shared" si="129"/>
        <v>24200.000000000004</v>
      </c>
      <c r="M1600" s="262" t="s">
        <v>1671</v>
      </c>
      <c r="N1600" s="290"/>
      <c r="O1600" s="290"/>
      <c r="P1600" s="251">
        <v>45444</v>
      </c>
      <c r="Q1600" s="244">
        <v>20000</v>
      </c>
      <c r="R1600" s="537">
        <v>2700</v>
      </c>
      <c r="S1600" s="242">
        <v>2700</v>
      </c>
      <c r="T1600" s="219"/>
      <c r="U1600" s="248" t="e">
        <f>VLOOKUP(T1600,'[1]段ボール 送料'!$H$16:$X$1013,16,FALSE)</f>
        <v>#N/A</v>
      </c>
      <c r="V1600" s="248" t="e">
        <f>VLOOKUP(T1600,'[1]段ボール 送料'!$H$16:$X$1013,13,FALSE)</f>
        <v>#N/A</v>
      </c>
      <c r="W1600" s="248" t="e">
        <f>VLOOKUP(T1600,'[1]段ボール 送料'!$H$16:$X$1013,14,FALSE)</f>
        <v>#N/A</v>
      </c>
      <c r="X1600" s="248" t="e">
        <f>VLOOKUP(T1600,'[1]段ボール 送料'!$H$16:$X$1013,15,FALSE)</f>
        <v>#N/A</v>
      </c>
      <c r="Y1600" s="219"/>
      <c r="Z1600" s="248"/>
      <c r="AA1600" s="248"/>
      <c r="AB1600" s="248"/>
      <c r="AC1600" s="248"/>
      <c r="AD1600" s="372"/>
      <c r="AE1600" s="372"/>
      <c r="AF1600" s="372"/>
      <c r="AG1600" s="372"/>
      <c r="AH1600" s="372"/>
      <c r="AI1600" s="228" t="s">
        <v>2703</v>
      </c>
      <c r="AJ1600" s="286" t="s">
        <v>2543</v>
      </c>
      <c r="AK1600" s="228" t="s">
        <v>2542</v>
      </c>
      <c r="AL1600" s="372"/>
      <c r="AM1600" s="372"/>
      <c r="AN1600" s="372"/>
      <c r="AO1600" s="372"/>
      <c r="AP1600" s="229"/>
      <c r="AQ1600" s="444">
        <v>1</v>
      </c>
      <c r="AR1600" s="207"/>
      <c r="AS1600" s="207"/>
      <c r="AT1600" s="207"/>
      <c r="AU1600" s="359">
        <f>S1600</f>
        <v>2700</v>
      </c>
      <c r="AV1600" s="248" t="e">
        <f>VLOOKUP(T1600,'[1]段ボール 送料'!$H$16:$X$1013,11,FALSE)</f>
        <v>#N/A</v>
      </c>
      <c r="AW1600" s="248"/>
      <c r="AX1600" s="207"/>
      <c r="AY1600" s="247" t="e">
        <f>SUBTOTAL(9,AV1600:AX1600)</f>
        <v>#N/A</v>
      </c>
      <c r="AZ1600" s="247" t="e">
        <f>AR1600+AV1600</f>
        <v>#N/A</v>
      </c>
      <c r="BA1600" s="247">
        <f>AS1600+AW1600</f>
        <v>0</v>
      </c>
      <c r="BB1600" s="247">
        <f>AT1600+AX1600</f>
        <v>0</v>
      </c>
      <c r="BC1600" s="359" t="e">
        <f>AU1600+AY1600</f>
        <v>#N/A</v>
      </c>
      <c r="BD1600" s="207"/>
      <c r="BE1600" s="207"/>
      <c r="BF1600" s="207"/>
      <c r="BG1600" s="228"/>
      <c r="BH1600" s="228"/>
      <c r="BI1600" s="228"/>
      <c r="BJ1600" s="246"/>
      <c r="BK1600" s="255"/>
      <c r="BL1600" s="228" t="s">
        <v>1703</v>
      </c>
      <c r="BM1600" s="228" t="s">
        <v>1703</v>
      </c>
      <c r="BN1600" s="298"/>
      <c r="BO1600" s="297"/>
      <c r="BQ1600" s="205" t="s">
        <v>1701</v>
      </c>
      <c r="BY1600" s="254"/>
      <c r="DN1600" s="284">
        <v>22000</v>
      </c>
      <c r="DO1600" s="283">
        <f>DN1600*110%</f>
        <v>24200.000000000004</v>
      </c>
      <c r="DP1600" s="349">
        <v>45444</v>
      </c>
      <c r="DQ1600" s="282"/>
      <c r="DR1600" s="281"/>
      <c r="DS1600" s="280"/>
      <c r="DT1600" s="279"/>
      <c r="DU1600" s="348"/>
      <c r="DV1600" s="194"/>
    </row>
    <row r="1601" spans="1:129" ht="18.75">
      <c r="A1601" s="298" t="s">
        <v>4322</v>
      </c>
      <c r="B1601" s="226" t="s">
        <v>1060</v>
      </c>
      <c r="C1601" s="226" t="s">
        <v>6587</v>
      </c>
      <c r="D1601" s="264" t="s">
        <v>1061</v>
      </c>
      <c r="E1601" s="224" t="str">
        <f t="shared" si="133"/>
        <v>425977</v>
      </c>
      <c r="F1601" s="207" t="s">
        <v>148</v>
      </c>
      <c r="G1601" s="220" t="s">
        <v>1062</v>
      </c>
      <c r="H1601" s="223" t="s">
        <v>6586</v>
      </c>
      <c r="I1601" s="306" t="s">
        <v>165</v>
      </c>
      <c r="J1601" s="225">
        <v>1</v>
      </c>
      <c r="K1601" s="302">
        <v>22000</v>
      </c>
      <c r="L1601" s="232">
        <f t="shared" si="129"/>
        <v>24200.000000000004</v>
      </c>
      <c r="M1601" s="262" t="s">
        <v>900</v>
      </c>
      <c r="N1601" s="229"/>
      <c r="O1601" s="290"/>
      <c r="P1601" s="245"/>
      <c r="Q1601" s="227"/>
      <c r="R1601" s="289"/>
      <c r="S1601" s="242"/>
      <c r="T1601" s="219"/>
      <c r="U1601" s="248" t="e">
        <f>VLOOKUP(T1601,'[1]段ボール 送料'!$H$16:$X$1013,16,FALSE)</f>
        <v>#N/A</v>
      </c>
      <c r="V1601" s="248" t="e">
        <f>VLOOKUP(T1601,'[1]段ボール 送料'!$H$16:$X$1013,13,FALSE)</f>
        <v>#N/A</v>
      </c>
      <c r="W1601" s="248" t="e">
        <f>VLOOKUP(T1601,'[1]段ボール 送料'!$H$16:$X$1013,14,FALSE)</f>
        <v>#N/A</v>
      </c>
      <c r="X1601" s="248" t="e">
        <f>VLOOKUP(T1601,'[1]段ボール 送料'!$H$16:$X$1013,15,FALSE)</f>
        <v>#N/A</v>
      </c>
      <c r="Y1601" s="219"/>
      <c r="Z1601" s="248"/>
      <c r="AA1601" s="248"/>
      <c r="AB1601" s="248"/>
      <c r="AC1601" s="248"/>
      <c r="AD1601" s="372"/>
      <c r="AE1601" s="372"/>
      <c r="AF1601" s="372"/>
      <c r="AG1601" s="372"/>
      <c r="AH1601" s="372"/>
      <c r="AI1601" s="228" t="s">
        <v>2703</v>
      </c>
      <c r="AJ1601" s="286" t="s">
        <v>2543</v>
      </c>
      <c r="AK1601" s="228" t="s">
        <v>2542</v>
      </c>
      <c r="AL1601" s="372"/>
      <c r="AM1601" s="372"/>
      <c r="AN1601" s="372"/>
      <c r="AO1601" s="372"/>
      <c r="AP1601" s="229"/>
      <c r="AQ1601" s="464"/>
      <c r="AR1601" s="207"/>
      <c r="AS1601" s="207"/>
      <c r="AT1601" s="207"/>
      <c r="AU1601" s="207"/>
      <c r="AV1601" s="207"/>
      <c r="AW1601" s="207"/>
      <c r="AX1601" s="207"/>
      <c r="AY1601" s="207"/>
      <c r="AZ1601" s="207"/>
      <c r="BA1601" s="207"/>
      <c r="BB1601" s="207"/>
      <c r="BC1601" s="207"/>
      <c r="BD1601" s="207"/>
      <c r="BE1601" s="207"/>
      <c r="BF1601" s="207"/>
      <c r="BG1601" s="228"/>
      <c r="BH1601" s="228"/>
      <c r="BI1601" s="228"/>
      <c r="BJ1601" s="246"/>
      <c r="BK1601" s="255"/>
      <c r="BL1601" s="228"/>
      <c r="BM1601" s="228"/>
      <c r="BN1601" s="298"/>
      <c r="BO1601" s="297"/>
      <c r="BQ1601" s="205" t="s">
        <v>1701</v>
      </c>
      <c r="BY1601" s="254"/>
      <c r="DN1601" s="284"/>
      <c r="DO1601" s="283"/>
      <c r="DP1601" s="278"/>
      <c r="DQ1601" s="282" t="s">
        <v>952</v>
      </c>
      <c r="DR1601" s="281"/>
      <c r="DS1601" s="280"/>
      <c r="DT1601" s="279"/>
      <c r="DU1601" s="278"/>
      <c r="DV1601" s="194"/>
      <c r="DW1601" s="254"/>
    </row>
    <row r="1602" spans="1:129" ht="18.75">
      <c r="A1602" s="298" t="s">
        <v>4322</v>
      </c>
      <c r="B1602" s="226" t="s">
        <v>162</v>
      </c>
      <c r="C1602" s="226" t="s">
        <v>6585</v>
      </c>
      <c r="D1602" s="264" t="s">
        <v>6584</v>
      </c>
      <c r="E1602" s="224" t="str">
        <f t="shared" si="133"/>
        <v>-425984</v>
      </c>
      <c r="F1602" s="207" t="s">
        <v>148</v>
      </c>
      <c r="G1602" s="220" t="s">
        <v>164</v>
      </c>
      <c r="H1602" s="223" t="s">
        <v>6583</v>
      </c>
      <c r="I1602" s="306" t="s">
        <v>165</v>
      </c>
      <c r="J1602" s="225">
        <v>1</v>
      </c>
      <c r="K1602" s="277">
        <v>22000</v>
      </c>
      <c r="L1602" s="232">
        <f t="shared" si="129"/>
        <v>24200.000000000004</v>
      </c>
      <c r="M1602" s="262" t="s">
        <v>1671</v>
      </c>
      <c r="N1602" s="290"/>
      <c r="O1602" s="290"/>
      <c r="P1602" s="251">
        <v>45444</v>
      </c>
      <c r="Q1602" s="244">
        <v>20000</v>
      </c>
      <c r="R1602" s="537">
        <v>1700</v>
      </c>
      <c r="S1602" s="242">
        <v>1700</v>
      </c>
      <c r="T1602" s="219"/>
      <c r="U1602" s="248" t="e">
        <f>VLOOKUP(T1602,'[1]段ボール 送料'!$H$16:$X$1013,16,FALSE)</f>
        <v>#N/A</v>
      </c>
      <c r="V1602" s="248" t="e">
        <f>VLOOKUP(T1602,'[1]段ボール 送料'!$H$16:$X$1013,13,FALSE)</f>
        <v>#N/A</v>
      </c>
      <c r="W1602" s="248" t="e">
        <f>VLOOKUP(T1602,'[1]段ボール 送料'!$H$16:$X$1013,14,FALSE)</f>
        <v>#N/A</v>
      </c>
      <c r="X1602" s="248" t="e">
        <f>VLOOKUP(T1602,'[1]段ボール 送料'!$H$16:$X$1013,15,FALSE)</f>
        <v>#N/A</v>
      </c>
      <c r="Y1602" s="219"/>
      <c r="Z1602" s="248"/>
      <c r="AA1602" s="248"/>
      <c r="AB1602" s="248"/>
      <c r="AC1602" s="248"/>
      <c r="AD1602" s="372"/>
      <c r="AE1602" s="372"/>
      <c r="AF1602" s="372"/>
      <c r="AG1602" s="372"/>
      <c r="AH1602" s="372"/>
      <c r="AI1602" s="228" t="s">
        <v>2703</v>
      </c>
      <c r="AJ1602" s="286" t="s">
        <v>2543</v>
      </c>
      <c r="AK1602" s="228" t="s">
        <v>2542</v>
      </c>
      <c r="AL1602" s="372"/>
      <c r="AM1602" s="372"/>
      <c r="AN1602" s="372"/>
      <c r="AO1602" s="372"/>
      <c r="AP1602" s="229"/>
      <c r="AQ1602" s="444">
        <v>1</v>
      </c>
      <c r="AR1602" s="207"/>
      <c r="AS1602" s="207"/>
      <c r="AT1602" s="207"/>
      <c r="AU1602" s="359">
        <f>S1602</f>
        <v>1700</v>
      </c>
      <c r="AV1602" s="248" t="e">
        <f>VLOOKUP(T1602,'[1]段ボール 送料'!$H$16:$X$1013,11,FALSE)</f>
        <v>#N/A</v>
      </c>
      <c r="AW1602" s="248"/>
      <c r="AX1602" s="207"/>
      <c r="AY1602" s="247" t="e">
        <f>SUBTOTAL(9,AV1602:AX1602)</f>
        <v>#N/A</v>
      </c>
      <c r="AZ1602" s="247" t="e">
        <f>AR1602+AV1602</f>
        <v>#N/A</v>
      </c>
      <c r="BA1602" s="247">
        <f>AS1602+AW1602</f>
        <v>0</v>
      </c>
      <c r="BB1602" s="247">
        <f>AT1602+AX1602</f>
        <v>0</v>
      </c>
      <c r="BC1602" s="359" t="e">
        <f>AU1602+AY1602</f>
        <v>#N/A</v>
      </c>
      <c r="BD1602" s="207"/>
      <c r="BE1602" s="207"/>
      <c r="BF1602" s="207"/>
      <c r="BG1602" s="228"/>
      <c r="BH1602" s="228"/>
      <c r="BI1602" s="228"/>
      <c r="BJ1602" s="246"/>
      <c r="BK1602" s="255"/>
      <c r="BL1602" s="228" t="s">
        <v>1703</v>
      </c>
      <c r="BM1602" s="228" t="s">
        <v>1703</v>
      </c>
      <c r="BN1602" s="298"/>
      <c r="BO1602" s="297"/>
      <c r="BQ1602" s="205" t="s">
        <v>1701</v>
      </c>
      <c r="BY1602" s="254"/>
      <c r="DN1602" s="284">
        <v>22000</v>
      </c>
      <c r="DO1602" s="283">
        <f>DN1602*110%</f>
        <v>24200.000000000004</v>
      </c>
      <c r="DP1602" s="349">
        <v>45444</v>
      </c>
      <c r="DQ1602" s="282"/>
      <c r="DR1602" s="281"/>
      <c r="DS1602" s="280"/>
      <c r="DT1602" s="279"/>
      <c r="DU1602" s="551"/>
      <c r="DV1602" s="194"/>
      <c r="DW1602" s="553"/>
      <c r="DX1602" s="553"/>
      <c r="DY1602" s="553"/>
    </row>
    <row r="1603" spans="1:129" ht="47.25">
      <c r="A1603" s="322"/>
      <c r="B1603" s="226" t="s">
        <v>6582</v>
      </c>
      <c r="C1603" s="226" t="s">
        <v>6581</v>
      </c>
      <c r="D1603" s="225" t="s">
        <v>6580</v>
      </c>
      <c r="E1603" s="224" t="str">
        <f>MID(D1603,9,10)</f>
        <v>425991</v>
      </c>
      <c r="F1603" s="322" t="s">
        <v>6174</v>
      </c>
      <c r="G1603" s="584" t="s">
        <v>6579</v>
      </c>
      <c r="I1603" s="601" t="s">
        <v>6427</v>
      </c>
      <c r="J1603" s="225">
        <v>1</v>
      </c>
      <c r="K1603" s="329">
        <v>4500</v>
      </c>
      <c r="L1603" s="232">
        <f t="shared" si="129"/>
        <v>4950</v>
      </c>
      <c r="M1603" s="351" t="s">
        <v>1434</v>
      </c>
      <c r="N1603" s="229"/>
      <c r="O1603" s="229"/>
      <c r="P1603" s="245"/>
      <c r="Q1603" s="312"/>
      <c r="R1603" s="382"/>
      <c r="S1603" s="242"/>
      <c r="T1603" s="219"/>
      <c r="U1603" s="303"/>
      <c r="V1603" s="303"/>
      <c r="W1603" s="303"/>
      <c r="X1603" s="303"/>
      <c r="Y1603" s="219"/>
      <c r="Z1603" s="303"/>
      <c r="AA1603" s="303"/>
      <c r="AB1603" s="303"/>
      <c r="AC1603" s="303"/>
      <c r="AD1603" s="325"/>
      <c r="AE1603" s="325"/>
      <c r="AF1603" s="325"/>
      <c r="AG1603" s="325"/>
      <c r="AH1603" s="325"/>
      <c r="AJ1603" s="286"/>
      <c r="AK1603" s="213"/>
      <c r="AL1603" s="325"/>
      <c r="AM1603" s="325"/>
      <c r="AN1603" s="325"/>
      <c r="AO1603" s="325"/>
      <c r="AP1603" s="229"/>
      <c r="AQ1603" s="589"/>
      <c r="AR1603" s="207"/>
      <c r="AS1603" s="207"/>
      <c r="AT1603" s="207"/>
      <c r="AU1603" s="207"/>
      <c r="AV1603" s="207"/>
      <c r="AW1603" s="207"/>
      <c r="AX1603" s="207"/>
      <c r="AY1603" s="207"/>
      <c r="AZ1603" s="207"/>
      <c r="BA1603" s="207"/>
      <c r="BB1603" s="207"/>
      <c r="BC1603" s="207"/>
      <c r="BD1603" s="207"/>
      <c r="BE1603" s="207"/>
      <c r="BF1603" s="207"/>
      <c r="BG1603" s="300"/>
      <c r="BH1603" s="300"/>
      <c r="BI1603" s="299"/>
      <c r="BJ1603" s="246"/>
      <c r="BK1603" s="255"/>
      <c r="BL1603" s="213"/>
      <c r="BM1603" s="213"/>
      <c r="BN1603" s="322"/>
      <c r="BO1603" s="321"/>
      <c r="BY1603" s="254"/>
      <c r="DN1603" s="284"/>
      <c r="DO1603" s="283"/>
      <c r="DP1603" s="278"/>
      <c r="DQ1603" s="282"/>
      <c r="DR1603" s="281"/>
      <c r="DS1603" s="280"/>
      <c r="DT1603" s="279"/>
      <c r="DU1603" s="551"/>
      <c r="DV1603" s="553"/>
      <c r="DW1603" s="553"/>
      <c r="DX1603" s="553"/>
      <c r="DY1603" s="553"/>
    </row>
    <row r="1604" spans="1:129" ht="47.25">
      <c r="A1604" s="322"/>
      <c r="B1604" s="226" t="s">
        <v>6578</v>
      </c>
      <c r="C1604" s="226" t="s">
        <v>6577</v>
      </c>
      <c r="D1604" s="225" t="s">
        <v>6576</v>
      </c>
      <c r="E1604" s="224" t="str">
        <f>MID(D1604,9,10)</f>
        <v>426004</v>
      </c>
      <c r="F1604" s="322" t="s">
        <v>6174</v>
      </c>
      <c r="G1604" s="584" t="s">
        <v>6575</v>
      </c>
      <c r="I1604" s="601" t="s">
        <v>6427</v>
      </c>
      <c r="J1604" s="225">
        <v>1</v>
      </c>
      <c r="K1604" s="329">
        <v>4000</v>
      </c>
      <c r="L1604" s="232">
        <f t="shared" si="129"/>
        <v>4400</v>
      </c>
      <c r="M1604" s="351" t="s">
        <v>1434</v>
      </c>
      <c r="N1604" s="229"/>
      <c r="O1604" s="229"/>
      <c r="P1604" s="245"/>
      <c r="Q1604" s="312"/>
      <c r="R1604" s="382"/>
      <c r="S1604" s="242"/>
      <c r="T1604" s="219"/>
      <c r="U1604" s="303"/>
      <c r="V1604" s="303"/>
      <c r="W1604" s="303"/>
      <c r="X1604" s="303"/>
      <c r="Y1604" s="219"/>
      <c r="Z1604" s="303"/>
      <c r="AA1604" s="303"/>
      <c r="AB1604" s="303"/>
      <c r="AC1604" s="303"/>
      <c r="AD1604" s="325"/>
      <c r="AE1604" s="325"/>
      <c r="AF1604" s="325"/>
      <c r="AG1604" s="325"/>
      <c r="AH1604" s="325"/>
      <c r="AJ1604" s="286"/>
      <c r="AK1604" s="213"/>
      <c r="AL1604" s="325"/>
      <c r="AM1604" s="325"/>
      <c r="AN1604" s="325"/>
      <c r="AO1604" s="325"/>
      <c r="AP1604" s="229"/>
      <c r="AQ1604" s="589"/>
      <c r="AR1604" s="207"/>
      <c r="AS1604" s="207"/>
      <c r="AT1604" s="207"/>
      <c r="AU1604" s="207"/>
      <c r="AV1604" s="207"/>
      <c r="AW1604" s="207"/>
      <c r="AX1604" s="207"/>
      <c r="AY1604" s="207"/>
      <c r="AZ1604" s="207"/>
      <c r="BA1604" s="207"/>
      <c r="BB1604" s="207"/>
      <c r="BC1604" s="207"/>
      <c r="BD1604" s="207"/>
      <c r="BE1604" s="207"/>
      <c r="BF1604" s="207"/>
      <c r="BG1604" s="300"/>
      <c r="BH1604" s="300"/>
      <c r="BI1604" s="299"/>
      <c r="BJ1604" s="246"/>
      <c r="BK1604" s="255"/>
      <c r="BL1604" s="213"/>
      <c r="BM1604" s="213"/>
      <c r="BN1604" s="322"/>
      <c r="BO1604" s="321"/>
      <c r="BY1604" s="254"/>
      <c r="DN1604" s="284"/>
      <c r="DO1604" s="283"/>
      <c r="DP1604" s="278"/>
      <c r="DQ1604" s="282"/>
      <c r="DR1604" s="281"/>
      <c r="DS1604" s="280"/>
      <c r="DT1604" s="607"/>
      <c r="DU1604" s="551"/>
      <c r="DV1604" s="553"/>
      <c r="DW1604" s="553"/>
      <c r="DX1604" s="553"/>
      <c r="DY1604" s="553"/>
    </row>
    <row r="1605" spans="1:129" ht="47.25">
      <c r="A1605" s="322"/>
      <c r="B1605" s="226" t="s">
        <v>6574</v>
      </c>
      <c r="C1605" s="226" t="s">
        <v>6573</v>
      </c>
      <c r="D1605" s="225" t="s">
        <v>6572</v>
      </c>
      <c r="E1605" s="224" t="str">
        <f>MID(D1605,9,10)</f>
        <v>426011</v>
      </c>
      <c r="F1605" s="322" t="s">
        <v>6174</v>
      </c>
      <c r="G1605" s="584" t="s">
        <v>6571</v>
      </c>
      <c r="I1605" s="601" t="s">
        <v>6427</v>
      </c>
      <c r="J1605" s="225">
        <v>1</v>
      </c>
      <c r="K1605" s="329">
        <v>4000</v>
      </c>
      <c r="L1605" s="232">
        <f t="shared" si="129"/>
        <v>4400</v>
      </c>
      <c r="M1605" s="351" t="s">
        <v>1434</v>
      </c>
      <c r="N1605" s="229"/>
      <c r="O1605" s="229"/>
      <c r="P1605" s="245"/>
      <c r="Q1605" s="312"/>
      <c r="R1605" s="382"/>
      <c r="S1605" s="242"/>
      <c r="T1605" s="219"/>
      <c r="U1605" s="303"/>
      <c r="V1605" s="303"/>
      <c r="W1605" s="303"/>
      <c r="X1605" s="303"/>
      <c r="Y1605" s="219"/>
      <c r="Z1605" s="303"/>
      <c r="AA1605" s="303"/>
      <c r="AB1605" s="303"/>
      <c r="AC1605" s="303"/>
      <c r="AD1605" s="325"/>
      <c r="AE1605" s="325"/>
      <c r="AF1605" s="325"/>
      <c r="AG1605" s="325"/>
      <c r="AH1605" s="325"/>
      <c r="AJ1605" s="286"/>
      <c r="AK1605" s="213"/>
      <c r="AL1605" s="325"/>
      <c r="AM1605" s="325"/>
      <c r="AN1605" s="325"/>
      <c r="AO1605" s="325"/>
      <c r="AP1605" s="229"/>
      <c r="AQ1605" s="589"/>
      <c r="AR1605" s="207"/>
      <c r="AS1605" s="207"/>
      <c r="AT1605" s="207"/>
      <c r="AU1605" s="207"/>
      <c r="AV1605" s="207"/>
      <c r="AW1605" s="207"/>
      <c r="AX1605" s="207"/>
      <c r="AY1605" s="207"/>
      <c r="AZ1605" s="207"/>
      <c r="BA1605" s="207"/>
      <c r="BB1605" s="207"/>
      <c r="BC1605" s="207"/>
      <c r="BD1605" s="207"/>
      <c r="BE1605" s="207"/>
      <c r="BF1605" s="207"/>
      <c r="BG1605" s="300"/>
      <c r="BH1605" s="300"/>
      <c r="BI1605" s="299"/>
      <c r="BJ1605" s="246"/>
      <c r="BK1605" s="255"/>
      <c r="BL1605" s="213"/>
      <c r="BM1605" s="213"/>
      <c r="BN1605" s="322"/>
      <c r="BO1605" s="321"/>
      <c r="BY1605" s="254"/>
      <c r="DN1605" s="284"/>
      <c r="DO1605" s="283"/>
      <c r="DP1605" s="278"/>
      <c r="DQ1605" s="282"/>
      <c r="DR1605" s="281"/>
      <c r="DS1605" s="280"/>
      <c r="DT1605" s="607"/>
      <c r="DU1605" s="551"/>
      <c r="DV1605" s="553"/>
      <c r="DW1605" s="553"/>
      <c r="DX1605" s="553"/>
      <c r="DY1605" s="553"/>
    </row>
    <row r="1606" spans="1:129" ht="19.5">
      <c r="A1606" s="207" t="s">
        <v>4156</v>
      </c>
      <c r="B1606" s="226" t="s">
        <v>1063</v>
      </c>
      <c r="C1606" s="226" t="s">
        <v>6570</v>
      </c>
      <c r="D1606" s="264" t="s">
        <v>6569</v>
      </c>
      <c r="E1606" s="224" t="str">
        <f>MID(D1606,8,10)</f>
        <v>-426028</v>
      </c>
      <c r="F1606" s="207" t="s">
        <v>123</v>
      </c>
      <c r="G1606" s="220" t="s">
        <v>1065</v>
      </c>
      <c r="H1606" s="223" t="s">
        <v>6568</v>
      </c>
      <c r="I1606" s="306" t="s">
        <v>6427</v>
      </c>
      <c r="J1606" s="225">
        <v>1</v>
      </c>
      <c r="K1606" s="212">
        <v>17000</v>
      </c>
      <c r="L1606" s="232">
        <f t="shared" si="129"/>
        <v>18700</v>
      </c>
      <c r="M1606" s="262" t="s">
        <v>900</v>
      </c>
      <c r="N1606" s="290"/>
      <c r="O1606" s="290"/>
      <c r="P1606" s="251">
        <v>44986</v>
      </c>
      <c r="Q1606" s="500">
        <v>15000</v>
      </c>
      <c r="R1606" s="471"/>
      <c r="S1606" s="242"/>
      <c r="T1606" s="219"/>
      <c r="U1606" s="248" t="e">
        <f>VLOOKUP(T1606,'[1]段ボール 送料'!$H$16:$X$1013,16,FALSE)</f>
        <v>#N/A</v>
      </c>
      <c r="V1606" s="248" t="e">
        <f>VLOOKUP(T1606,'[1]段ボール 送料'!$H$16:$X$1013,13,FALSE)</f>
        <v>#N/A</v>
      </c>
      <c r="W1606" s="248" t="e">
        <f>VLOOKUP(T1606,'[1]段ボール 送料'!$H$16:$X$1013,14,FALSE)</f>
        <v>#N/A</v>
      </c>
      <c r="X1606" s="248" t="e">
        <f>VLOOKUP(T1606,'[1]段ボール 送料'!$H$16:$X$1013,15,FALSE)</f>
        <v>#N/A</v>
      </c>
      <c r="Y1606" s="219"/>
      <c r="Z1606" s="248"/>
      <c r="AA1606" s="248"/>
      <c r="AB1606" s="248"/>
      <c r="AC1606" s="248"/>
      <c r="AD1606" s="211"/>
      <c r="AE1606" s="211"/>
      <c r="AF1606" s="211"/>
      <c r="AG1606" s="211"/>
      <c r="AH1606" s="211"/>
      <c r="AI1606" s="228" t="s">
        <v>2717</v>
      </c>
      <c r="AJ1606" s="286" t="s">
        <v>2543</v>
      </c>
      <c r="AK1606" s="228" t="s">
        <v>2542</v>
      </c>
      <c r="AN1606" s="211"/>
      <c r="AO1606" s="211"/>
      <c r="AP1606" s="229"/>
      <c r="AQ1606" s="285"/>
      <c r="AR1606" s="207"/>
      <c r="AS1606" s="207"/>
      <c r="AT1606" s="207"/>
      <c r="AU1606" s="207"/>
      <c r="AV1606" s="207"/>
      <c r="AW1606" s="207"/>
      <c r="AX1606" s="207"/>
      <c r="AY1606" s="207"/>
      <c r="AZ1606" s="207"/>
      <c r="BA1606" s="207"/>
      <c r="BB1606" s="207"/>
      <c r="BC1606" s="207"/>
      <c r="BD1606" s="207"/>
      <c r="BE1606" s="207"/>
      <c r="BF1606" s="207"/>
      <c r="BG1606" s="228"/>
      <c r="BH1606" s="228"/>
      <c r="BI1606" s="228"/>
      <c r="BJ1606" s="246"/>
      <c r="BK1606" s="255"/>
      <c r="BL1606" s="228" t="s">
        <v>1703</v>
      </c>
      <c r="BM1606" s="228" t="s">
        <v>3899</v>
      </c>
      <c r="BQ1606" s="205" t="s">
        <v>1701</v>
      </c>
      <c r="BY1606" s="254"/>
      <c r="DN1606" s="284"/>
      <c r="DO1606" s="283"/>
      <c r="DP1606" s="278"/>
      <c r="DQ1606" s="282" t="s">
        <v>900</v>
      </c>
      <c r="DR1606" s="281"/>
      <c r="DS1606" s="280"/>
      <c r="DT1606" s="607"/>
      <c r="DU1606" s="551"/>
      <c r="DV1606" s="553"/>
      <c r="DW1606" s="254"/>
      <c r="DX1606" s="553"/>
      <c r="DY1606" s="553"/>
    </row>
    <row r="1607" spans="1:129" ht="19.5">
      <c r="A1607" s="207" t="s">
        <v>4156</v>
      </c>
      <c r="B1607" s="226" t="s">
        <v>1066</v>
      </c>
      <c r="C1607" s="226" t="s">
        <v>6567</v>
      </c>
      <c r="D1607" s="264" t="s">
        <v>6566</v>
      </c>
      <c r="E1607" s="224" t="str">
        <f>MID(D1607,8,10)</f>
        <v>-420361</v>
      </c>
      <c r="F1607" s="207" t="s">
        <v>123</v>
      </c>
      <c r="G1607" s="220" t="s">
        <v>1068</v>
      </c>
      <c r="H1607" s="223" t="s">
        <v>6565</v>
      </c>
      <c r="I1607" s="306" t="s">
        <v>6427</v>
      </c>
      <c r="J1607" s="225">
        <v>1</v>
      </c>
      <c r="K1607" s="610">
        <v>20000</v>
      </c>
      <c r="L1607" s="232">
        <f t="shared" si="129"/>
        <v>22000</v>
      </c>
      <c r="M1607" s="288" t="s">
        <v>900</v>
      </c>
      <c r="N1607" s="290"/>
      <c r="O1607" s="290"/>
      <c r="P1607" s="251"/>
      <c r="Q1607" s="500"/>
      <c r="R1607" s="537">
        <v>2700</v>
      </c>
      <c r="S1607" s="242">
        <v>2700</v>
      </c>
      <c r="T1607" s="260" t="s">
        <v>3380</v>
      </c>
      <c r="U1607" s="248">
        <f>VLOOKUP(T1607,'[1]段ボール 送料'!$H$16:$X$1013,16,FALSE)</f>
        <v>1360</v>
      </c>
      <c r="V1607" s="248">
        <f>VLOOKUP(T1607,'[1]段ボール 送料'!$H$16:$X$1013,13,FALSE)</f>
        <v>305</v>
      </c>
      <c r="W1607" s="248">
        <f>VLOOKUP(T1607,'[1]段ボール 送料'!$H$16:$X$1013,14,FALSE)</f>
        <v>305</v>
      </c>
      <c r="X1607" s="248">
        <f>VLOOKUP(T1607,'[1]段ボール 送料'!$H$16:$X$1013,15,FALSE)</f>
        <v>750</v>
      </c>
      <c r="Y1607" s="219"/>
      <c r="Z1607" s="248"/>
      <c r="AA1607" s="248"/>
      <c r="AB1607" s="248"/>
      <c r="AC1607" s="248"/>
      <c r="AD1607" s="609"/>
      <c r="AE1607" s="609"/>
      <c r="AF1607" s="609"/>
      <c r="AG1607" s="609"/>
      <c r="AH1607" s="609"/>
      <c r="AI1607" s="228" t="s">
        <v>2717</v>
      </c>
      <c r="AJ1607" s="286" t="s">
        <v>2543</v>
      </c>
      <c r="AK1607" s="228" t="s">
        <v>2542</v>
      </c>
      <c r="AL1607" s="609"/>
      <c r="AM1607" s="609"/>
      <c r="AN1607" s="609"/>
      <c r="AO1607" s="609"/>
      <c r="AP1607" s="229"/>
      <c r="AQ1607" s="608"/>
      <c r="AR1607" s="207"/>
      <c r="AS1607" s="207"/>
      <c r="AT1607" s="207"/>
      <c r="AU1607" s="207"/>
      <c r="AV1607" s="207"/>
      <c r="AW1607" s="207"/>
      <c r="AX1607" s="207"/>
      <c r="AY1607" s="207"/>
      <c r="AZ1607" s="207"/>
      <c r="BA1607" s="207"/>
      <c r="BB1607" s="207"/>
      <c r="BC1607" s="207"/>
      <c r="BD1607" s="207"/>
      <c r="BE1607" s="207"/>
      <c r="BF1607" s="207"/>
      <c r="BG1607" s="228"/>
      <c r="BH1607" s="228"/>
      <c r="BI1607" s="228"/>
      <c r="BJ1607" s="246"/>
      <c r="BK1607" s="255" t="s">
        <v>3938</v>
      </c>
      <c r="BL1607" s="228" t="s">
        <v>1703</v>
      </c>
      <c r="BM1607" s="228" t="s">
        <v>3899</v>
      </c>
      <c r="BQ1607" s="205" t="s">
        <v>1701</v>
      </c>
      <c r="BY1607" s="254"/>
      <c r="DN1607" s="284"/>
      <c r="DO1607" s="283"/>
      <c r="DP1607" s="278"/>
      <c r="DQ1607" s="282" t="s">
        <v>900</v>
      </c>
      <c r="DR1607" s="281"/>
      <c r="DS1607" s="280"/>
      <c r="DT1607" s="607"/>
      <c r="DU1607" s="551"/>
      <c r="DV1607" s="553"/>
      <c r="DW1607" s="254"/>
      <c r="DX1607" s="553"/>
      <c r="DY1607" s="553"/>
    </row>
    <row r="1608" spans="1:129" ht="19.5">
      <c r="A1608" s="322" t="s">
        <v>6019</v>
      </c>
      <c r="B1608" s="226" t="s">
        <v>6564</v>
      </c>
      <c r="C1608" s="226" t="s">
        <v>6563</v>
      </c>
      <c r="D1608" s="225" t="s">
        <v>6562</v>
      </c>
      <c r="E1608" s="224" t="str">
        <f t="shared" ref="E1608:E1629" si="135">MID(D1608,9,10)</f>
        <v>426059</v>
      </c>
      <c r="F1608" s="322" t="s">
        <v>1154</v>
      </c>
      <c r="G1608" s="584" t="s">
        <v>6555</v>
      </c>
      <c r="I1608" s="383" t="s">
        <v>127</v>
      </c>
      <c r="J1608" s="225">
        <v>1</v>
      </c>
      <c r="K1608" s="329">
        <v>35000</v>
      </c>
      <c r="L1608" s="232">
        <f t="shared" si="129"/>
        <v>38500</v>
      </c>
      <c r="M1608" s="351" t="s">
        <v>1434</v>
      </c>
      <c r="N1608" s="229"/>
      <c r="O1608" s="229"/>
      <c r="P1608" s="245"/>
      <c r="Q1608" s="312"/>
      <c r="R1608" s="382"/>
      <c r="S1608" s="242"/>
      <c r="T1608" s="219"/>
      <c r="U1608" s="303"/>
      <c r="V1608" s="303"/>
      <c r="W1608" s="303"/>
      <c r="X1608" s="303"/>
      <c r="Y1608" s="219"/>
      <c r="Z1608" s="303"/>
      <c r="AA1608" s="303"/>
      <c r="AB1608" s="303"/>
      <c r="AC1608" s="303"/>
      <c r="AD1608" s="325"/>
      <c r="AE1608" s="325"/>
      <c r="AF1608" s="325"/>
      <c r="AG1608" s="325"/>
      <c r="AH1608" s="325"/>
      <c r="AJ1608" s="286"/>
      <c r="AK1608" s="213"/>
      <c r="AL1608" s="325"/>
      <c r="AM1608" s="325"/>
      <c r="AN1608" s="325"/>
      <c r="AO1608" s="325"/>
      <c r="AP1608" s="229"/>
      <c r="AQ1608" s="589"/>
      <c r="AR1608" s="207"/>
      <c r="AS1608" s="207"/>
      <c r="AT1608" s="207"/>
      <c r="AU1608" s="207"/>
      <c r="AV1608" s="207"/>
      <c r="AW1608" s="207"/>
      <c r="AX1608" s="207"/>
      <c r="AY1608" s="207"/>
      <c r="AZ1608" s="207"/>
      <c r="BA1608" s="207"/>
      <c r="BB1608" s="207"/>
      <c r="BC1608" s="207"/>
      <c r="BD1608" s="207"/>
      <c r="BE1608" s="207"/>
      <c r="BF1608" s="207"/>
      <c r="BG1608" s="300"/>
      <c r="BH1608" s="300"/>
      <c r="BI1608" s="299"/>
      <c r="BJ1608" s="246"/>
      <c r="BK1608" s="255"/>
      <c r="BL1608" s="213"/>
      <c r="BM1608" s="213"/>
      <c r="BN1608" s="322"/>
      <c r="BO1608" s="321"/>
      <c r="BY1608" s="254"/>
      <c r="DN1608" s="284"/>
      <c r="DO1608" s="283"/>
      <c r="DP1608" s="278"/>
      <c r="DQ1608" s="282"/>
      <c r="DR1608" s="281"/>
      <c r="DS1608" s="280"/>
      <c r="DT1608" s="607"/>
      <c r="DU1608" s="278"/>
      <c r="DV1608" s="194"/>
    </row>
    <row r="1609" spans="1:129" ht="19.5">
      <c r="A1609" s="322" t="s">
        <v>6019</v>
      </c>
      <c r="B1609" s="226" t="s">
        <v>6561</v>
      </c>
      <c r="C1609" s="226" t="s">
        <v>6560</v>
      </c>
      <c r="D1609" s="225" t="s">
        <v>6559</v>
      </c>
      <c r="E1609" s="224" t="str">
        <f t="shared" si="135"/>
        <v>426035</v>
      </c>
      <c r="F1609" s="322" t="s">
        <v>1154</v>
      </c>
      <c r="G1609" s="584" t="s">
        <v>6555</v>
      </c>
      <c r="I1609" s="383" t="s">
        <v>161</v>
      </c>
      <c r="J1609" s="225">
        <v>1</v>
      </c>
      <c r="K1609" s="329">
        <v>35000</v>
      </c>
      <c r="L1609" s="232">
        <f t="shared" si="129"/>
        <v>38500</v>
      </c>
      <c r="M1609" s="379" t="s">
        <v>1434</v>
      </c>
      <c r="N1609" s="229"/>
      <c r="O1609" s="229"/>
      <c r="P1609" s="245"/>
      <c r="Q1609" s="312"/>
      <c r="R1609" s="382"/>
      <c r="S1609" s="242"/>
      <c r="T1609" s="219"/>
      <c r="U1609" s="303"/>
      <c r="V1609" s="303"/>
      <c r="W1609" s="303"/>
      <c r="X1609" s="303"/>
      <c r="Y1609" s="219"/>
      <c r="Z1609" s="303"/>
      <c r="AA1609" s="303"/>
      <c r="AB1609" s="303"/>
      <c r="AC1609" s="303"/>
      <c r="AD1609" s="325"/>
      <c r="AE1609" s="325"/>
      <c r="AF1609" s="325"/>
      <c r="AG1609" s="325"/>
      <c r="AH1609" s="325"/>
      <c r="AJ1609" s="286"/>
      <c r="AK1609" s="213"/>
      <c r="AL1609" s="325"/>
      <c r="AM1609" s="325"/>
      <c r="AN1609" s="325"/>
      <c r="AO1609" s="325"/>
      <c r="AP1609" s="229"/>
      <c r="AQ1609" s="589"/>
      <c r="AR1609" s="207"/>
      <c r="AS1609" s="207"/>
      <c r="AT1609" s="207"/>
      <c r="AU1609" s="207"/>
      <c r="AV1609" s="207"/>
      <c r="AW1609" s="207"/>
      <c r="AX1609" s="207"/>
      <c r="AY1609" s="207"/>
      <c r="AZ1609" s="207"/>
      <c r="BA1609" s="207"/>
      <c r="BB1609" s="207"/>
      <c r="BC1609" s="207"/>
      <c r="BD1609" s="207"/>
      <c r="BE1609" s="207"/>
      <c r="BF1609" s="207"/>
      <c r="BG1609" s="300"/>
      <c r="BH1609" s="300"/>
      <c r="BI1609" s="299"/>
      <c r="BJ1609" s="246"/>
      <c r="BK1609" s="255"/>
      <c r="BL1609" s="213"/>
      <c r="BM1609" s="213"/>
      <c r="BN1609" s="322"/>
      <c r="BO1609" s="321"/>
      <c r="BY1609" s="254"/>
      <c r="DN1609" s="284"/>
      <c r="DO1609" s="283"/>
      <c r="DP1609" s="278"/>
      <c r="DQ1609" s="282"/>
      <c r="DR1609" s="281"/>
      <c r="DS1609" s="280"/>
      <c r="DT1609" s="607"/>
      <c r="DU1609" s="278"/>
      <c r="DV1609" s="194"/>
    </row>
    <row r="1610" spans="1:129" ht="19.5">
      <c r="A1610" s="322" t="s">
        <v>6019</v>
      </c>
      <c r="B1610" s="226" t="s">
        <v>6558</v>
      </c>
      <c r="C1610" s="226" t="s">
        <v>6557</v>
      </c>
      <c r="D1610" s="225" t="s">
        <v>6556</v>
      </c>
      <c r="E1610" s="224" t="str">
        <f t="shared" si="135"/>
        <v>426042</v>
      </c>
      <c r="F1610" s="322" t="s">
        <v>1154</v>
      </c>
      <c r="G1610" s="584" t="s">
        <v>6555</v>
      </c>
      <c r="I1610" s="383" t="s">
        <v>5902</v>
      </c>
      <c r="J1610" s="225">
        <v>1</v>
      </c>
      <c r="K1610" s="329">
        <v>35000</v>
      </c>
      <c r="L1610" s="232">
        <f t="shared" si="129"/>
        <v>38500</v>
      </c>
      <c r="M1610" s="351" t="s">
        <v>1434</v>
      </c>
      <c r="N1610" s="229"/>
      <c r="O1610" s="229"/>
      <c r="P1610" s="245"/>
      <c r="Q1610" s="312"/>
      <c r="R1610" s="382"/>
      <c r="S1610" s="242"/>
      <c r="T1610" s="219"/>
      <c r="U1610" s="303"/>
      <c r="V1610" s="303"/>
      <c r="W1610" s="303"/>
      <c r="X1610" s="303"/>
      <c r="Y1610" s="219"/>
      <c r="Z1610" s="303"/>
      <c r="AA1610" s="303"/>
      <c r="AB1610" s="303"/>
      <c r="AC1610" s="303"/>
      <c r="AD1610" s="325"/>
      <c r="AE1610" s="325"/>
      <c r="AF1610" s="325"/>
      <c r="AG1610" s="325"/>
      <c r="AH1610" s="325"/>
      <c r="AJ1610" s="286"/>
      <c r="AK1610" s="213"/>
      <c r="AL1610" s="325"/>
      <c r="AM1610" s="325"/>
      <c r="AN1610" s="325"/>
      <c r="AO1610" s="325"/>
      <c r="AP1610" s="229"/>
      <c r="AQ1610" s="589"/>
      <c r="AR1610" s="207"/>
      <c r="AS1610" s="207"/>
      <c r="AT1610" s="207"/>
      <c r="AU1610" s="207"/>
      <c r="AV1610" s="207"/>
      <c r="AW1610" s="207"/>
      <c r="AX1610" s="207"/>
      <c r="AY1610" s="207"/>
      <c r="AZ1610" s="207"/>
      <c r="BA1610" s="207"/>
      <c r="BB1610" s="207"/>
      <c r="BC1610" s="207"/>
      <c r="BD1610" s="207"/>
      <c r="BE1610" s="207"/>
      <c r="BF1610" s="207"/>
      <c r="BG1610" s="300"/>
      <c r="BH1610" s="300"/>
      <c r="BI1610" s="299"/>
      <c r="BJ1610" s="246"/>
      <c r="BK1610" s="255"/>
      <c r="BL1610" s="213"/>
      <c r="BM1610" s="213"/>
      <c r="BN1610" s="322"/>
      <c r="BO1610" s="321"/>
      <c r="BY1610" s="254"/>
      <c r="DN1610" s="284"/>
      <c r="DO1610" s="283"/>
      <c r="DP1610" s="278"/>
      <c r="DQ1610" s="282"/>
      <c r="DR1610" s="281"/>
      <c r="DS1610" s="280"/>
      <c r="DT1610" s="279"/>
      <c r="DU1610" s="278"/>
      <c r="DV1610" s="194"/>
    </row>
    <row r="1611" spans="1:129" ht="19.5">
      <c r="A1611" s="322"/>
      <c r="B1611" s="226" t="s">
        <v>6554</v>
      </c>
      <c r="C1611" s="226" t="s">
        <v>6553</v>
      </c>
      <c r="D1611" s="225" t="s">
        <v>6552</v>
      </c>
      <c r="E1611" s="224" t="str">
        <f t="shared" si="135"/>
        <v>426066</v>
      </c>
      <c r="F1611" s="322" t="s">
        <v>1154</v>
      </c>
      <c r="G1611" s="584" t="s">
        <v>6548</v>
      </c>
      <c r="I1611" s="223" t="s">
        <v>6427</v>
      </c>
      <c r="J1611" s="225">
        <v>1</v>
      </c>
      <c r="K1611" s="329">
        <v>30000</v>
      </c>
      <c r="L1611" s="232">
        <f t="shared" si="129"/>
        <v>33000</v>
      </c>
      <c r="M1611" s="351" t="s">
        <v>1434</v>
      </c>
      <c r="N1611" s="229"/>
      <c r="O1611" s="229"/>
      <c r="P1611" s="245"/>
      <c r="Q1611" s="312"/>
      <c r="R1611" s="382"/>
      <c r="S1611" s="242"/>
      <c r="T1611" s="219"/>
      <c r="U1611" s="303"/>
      <c r="V1611" s="303"/>
      <c r="W1611" s="303"/>
      <c r="X1611" s="303"/>
      <c r="Y1611" s="219"/>
      <c r="Z1611" s="303"/>
      <c r="AA1611" s="303"/>
      <c r="AB1611" s="303"/>
      <c r="AC1611" s="303"/>
      <c r="AD1611" s="325"/>
      <c r="AE1611" s="325"/>
      <c r="AF1611" s="325"/>
      <c r="AG1611" s="325"/>
      <c r="AH1611" s="325"/>
      <c r="AJ1611" s="286"/>
      <c r="AK1611" s="213"/>
      <c r="AL1611" s="325"/>
      <c r="AM1611" s="325"/>
      <c r="AN1611" s="325"/>
      <c r="AO1611" s="325"/>
      <c r="AP1611" s="229"/>
      <c r="AQ1611" s="589"/>
      <c r="AR1611" s="207"/>
      <c r="AS1611" s="207"/>
      <c r="AT1611" s="207"/>
      <c r="AU1611" s="207"/>
      <c r="AV1611" s="207"/>
      <c r="AW1611" s="207"/>
      <c r="AX1611" s="207"/>
      <c r="AY1611" s="207"/>
      <c r="AZ1611" s="207"/>
      <c r="BA1611" s="207"/>
      <c r="BB1611" s="207"/>
      <c r="BC1611" s="207"/>
      <c r="BD1611" s="207"/>
      <c r="BE1611" s="207"/>
      <c r="BF1611" s="207"/>
      <c r="BG1611" s="300"/>
      <c r="BH1611" s="300"/>
      <c r="BI1611" s="299"/>
      <c r="BJ1611" s="246"/>
      <c r="BK1611" s="255"/>
      <c r="BL1611" s="213"/>
      <c r="BM1611" s="213"/>
      <c r="BN1611" s="322"/>
      <c r="BO1611" s="321"/>
      <c r="BY1611" s="254"/>
      <c r="DN1611" s="284"/>
      <c r="DO1611" s="283"/>
      <c r="DP1611" s="278"/>
      <c r="DQ1611" s="282"/>
      <c r="DR1611" s="281"/>
      <c r="DS1611" s="280"/>
      <c r="DT1611" s="279"/>
      <c r="DU1611" s="278"/>
      <c r="DV1611" s="194"/>
    </row>
    <row r="1612" spans="1:129" ht="18.75">
      <c r="A1612" s="322"/>
      <c r="B1612" s="226" t="s">
        <v>6551</v>
      </c>
      <c r="C1612" s="226" t="s">
        <v>6550</v>
      </c>
      <c r="D1612" s="225" t="s">
        <v>6549</v>
      </c>
      <c r="E1612" s="224" t="str">
        <f t="shared" si="135"/>
        <v>426073</v>
      </c>
      <c r="F1612" s="322" t="s">
        <v>1154</v>
      </c>
      <c r="G1612" s="584" t="s">
        <v>6548</v>
      </c>
      <c r="I1612" s="223" t="s">
        <v>5902</v>
      </c>
      <c r="J1612" s="225">
        <v>1</v>
      </c>
      <c r="K1612" s="329">
        <v>30000</v>
      </c>
      <c r="L1612" s="232">
        <f t="shared" si="129"/>
        <v>33000</v>
      </c>
      <c r="M1612" s="351" t="s">
        <v>1434</v>
      </c>
      <c r="N1612" s="229"/>
      <c r="O1612" s="229"/>
      <c r="P1612" s="245"/>
      <c r="Q1612" s="312"/>
      <c r="R1612" s="382"/>
      <c r="S1612" s="242"/>
      <c r="T1612" s="219"/>
      <c r="U1612" s="303"/>
      <c r="V1612" s="303"/>
      <c r="W1612" s="303"/>
      <c r="X1612" s="303"/>
      <c r="Y1612" s="219"/>
      <c r="Z1612" s="303"/>
      <c r="AA1612" s="303"/>
      <c r="AB1612" s="303"/>
      <c r="AC1612" s="303"/>
      <c r="AD1612" s="378"/>
      <c r="AE1612" s="378"/>
      <c r="AF1612" s="378"/>
      <c r="AG1612" s="378"/>
      <c r="AH1612" s="378"/>
      <c r="AJ1612" s="286"/>
      <c r="AK1612" s="213"/>
      <c r="AL1612" s="325"/>
      <c r="AM1612" s="325"/>
      <c r="AN1612" s="378"/>
      <c r="AO1612" s="378"/>
      <c r="AP1612" s="229"/>
      <c r="AQ1612" s="377"/>
      <c r="AR1612" s="247"/>
      <c r="AS1612" s="247"/>
      <c r="AT1612" s="247"/>
      <c r="AU1612" s="247"/>
      <c r="AV1612" s="207"/>
      <c r="AW1612" s="207"/>
      <c r="AX1612" s="207"/>
      <c r="AY1612" s="207"/>
      <c r="AZ1612" s="247"/>
      <c r="BA1612" s="247"/>
      <c r="BB1612" s="247"/>
      <c r="BC1612" s="247"/>
      <c r="BD1612" s="207"/>
      <c r="BE1612" s="207"/>
      <c r="BF1612" s="207"/>
      <c r="BG1612" s="300"/>
      <c r="BH1612" s="300"/>
      <c r="BI1612" s="299"/>
      <c r="BJ1612" s="246"/>
      <c r="BK1612" s="255"/>
      <c r="BL1612" s="213"/>
      <c r="BM1612" s="213"/>
      <c r="BN1612" s="322"/>
      <c r="BO1612" s="321"/>
      <c r="BY1612" s="254"/>
      <c r="DN1612" s="284"/>
      <c r="DO1612" s="283"/>
      <c r="DP1612" s="278"/>
      <c r="DQ1612" s="282"/>
      <c r="DR1612" s="281"/>
      <c r="DS1612" s="280"/>
      <c r="DT1612" s="279"/>
      <c r="DU1612" s="278"/>
      <c r="DV1612" s="194"/>
    </row>
    <row r="1613" spans="1:129" ht="19.5">
      <c r="A1613" s="322"/>
      <c r="B1613" s="226" t="s">
        <v>6547</v>
      </c>
      <c r="C1613" s="226" t="s">
        <v>6546</v>
      </c>
      <c r="D1613" s="225" t="s">
        <v>6545</v>
      </c>
      <c r="E1613" s="224" t="str">
        <f t="shared" si="135"/>
        <v>426080</v>
      </c>
      <c r="F1613" s="322" t="s">
        <v>1154</v>
      </c>
      <c r="G1613" s="584" t="s">
        <v>6541</v>
      </c>
      <c r="I1613" s="223" t="s">
        <v>6427</v>
      </c>
      <c r="J1613" s="225">
        <v>1</v>
      </c>
      <c r="K1613" s="329">
        <v>30000</v>
      </c>
      <c r="L1613" s="232">
        <f t="shared" si="129"/>
        <v>33000</v>
      </c>
      <c r="M1613" s="351" t="s">
        <v>1434</v>
      </c>
      <c r="N1613" s="229"/>
      <c r="O1613" s="229"/>
      <c r="P1613" s="245"/>
      <c r="Q1613" s="312"/>
      <c r="R1613" s="382"/>
      <c r="S1613" s="242"/>
      <c r="T1613" s="219"/>
      <c r="U1613" s="303"/>
      <c r="V1613" s="303"/>
      <c r="W1613" s="303"/>
      <c r="X1613" s="303"/>
      <c r="Y1613" s="219"/>
      <c r="Z1613" s="303"/>
      <c r="AA1613" s="303"/>
      <c r="AB1613" s="303"/>
      <c r="AC1613" s="303"/>
      <c r="AD1613" s="325"/>
      <c r="AE1613" s="325"/>
      <c r="AF1613" s="325"/>
      <c r="AG1613" s="325"/>
      <c r="AH1613" s="325"/>
      <c r="AJ1613" s="286"/>
      <c r="AK1613" s="213"/>
      <c r="AL1613" s="325"/>
      <c r="AM1613" s="325"/>
      <c r="AN1613" s="325"/>
      <c r="AO1613" s="325"/>
      <c r="AP1613" s="229"/>
      <c r="AQ1613" s="589"/>
      <c r="AR1613" s="207"/>
      <c r="AS1613" s="207"/>
      <c r="AT1613" s="207"/>
      <c r="AU1613" s="207"/>
      <c r="AV1613" s="207"/>
      <c r="AW1613" s="207"/>
      <c r="AX1613" s="207"/>
      <c r="AY1613" s="207"/>
      <c r="AZ1613" s="207"/>
      <c r="BA1613" s="207"/>
      <c r="BB1613" s="207"/>
      <c r="BC1613" s="207"/>
      <c r="BD1613" s="207"/>
      <c r="BE1613" s="207"/>
      <c r="BF1613" s="207"/>
      <c r="BG1613" s="300"/>
      <c r="BH1613" s="300"/>
      <c r="BI1613" s="299"/>
      <c r="BJ1613" s="246"/>
      <c r="BK1613" s="255"/>
      <c r="BL1613" s="213"/>
      <c r="BM1613" s="213"/>
      <c r="BN1613" s="322"/>
      <c r="BO1613" s="321"/>
      <c r="BY1613" s="254"/>
      <c r="DN1613" s="284"/>
      <c r="DO1613" s="283"/>
      <c r="DP1613" s="278"/>
      <c r="DQ1613" s="282"/>
      <c r="DR1613" s="281"/>
      <c r="DS1613" s="280"/>
      <c r="DT1613" s="279"/>
      <c r="DU1613" s="278"/>
      <c r="DV1613" s="194"/>
    </row>
    <row r="1614" spans="1:129" ht="18.75">
      <c r="A1614" s="322"/>
      <c r="B1614" s="226" t="s">
        <v>6544</v>
      </c>
      <c r="C1614" s="226" t="s">
        <v>6543</v>
      </c>
      <c r="D1614" s="225" t="s">
        <v>6542</v>
      </c>
      <c r="E1614" s="224" t="str">
        <f t="shared" si="135"/>
        <v>426097</v>
      </c>
      <c r="F1614" s="322" t="s">
        <v>1154</v>
      </c>
      <c r="G1614" s="584" t="s">
        <v>6541</v>
      </c>
      <c r="I1614" s="223" t="s">
        <v>5902</v>
      </c>
      <c r="J1614" s="225">
        <v>1</v>
      </c>
      <c r="K1614" s="329">
        <v>30000</v>
      </c>
      <c r="L1614" s="232">
        <f t="shared" si="129"/>
        <v>33000</v>
      </c>
      <c r="M1614" s="351" t="s">
        <v>1434</v>
      </c>
      <c r="N1614" s="229"/>
      <c r="O1614" s="229"/>
      <c r="P1614" s="245"/>
      <c r="Q1614" s="312"/>
      <c r="R1614" s="382"/>
      <c r="S1614" s="242"/>
      <c r="T1614" s="219"/>
      <c r="U1614" s="303"/>
      <c r="V1614" s="303"/>
      <c r="W1614" s="303"/>
      <c r="X1614" s="303"/>
      <c r="Y1614" s="219"/>
      <c r="Z1614" s="303"/>
      <c r="AA1614" s="303"/>
      <c r="AB1614" s="303"/>
      <c r="AC1614" s="303"/>
      <c r="AD1614" s="325"/>
      <c r="AE1614" s="325"/>
      <c r="AF1614" s="325"/>
      <c r="AG1614" s="325"/>
      <c r="AH1614" s="325"/>
      <c r="AJ1614" s="286"/>
      <c r="AK1614" s="213"/>
      <c r="AL1614" s="325"/>
      <c r="AM1614" s="325"/>
      <c r="AN1614" s="325"/>
      <c r="AO1614" s="325"/>
      <c r="AP1614" s="229"/>
      <c r="AQ1614" s="589"/>
      <c r="AR1614" s="207"/>
      <c r="AS1614" s="207"/>
      <c r="AT1614" s="207"/>
      <c r="AU1614" s="207"/>
      <c r="AV1614" s="207"/>
      <c r="AW1614" s="207"/>
      <c r="AX1614" s="207"/>
      <c r="AY1614" s="207"/>
      <c r="AZ1614" s="207"/>
      <c r="BA1614" s="207"/>
      <c r="BB1614" s="207"/>
      <c r="BC1614" s="207"/>
      <c r="BD1614" s="207"/>
      <c r="BE1614" s="207"/>
      <c r="BF1614" s="207"/>
      <c r="BG1614" s="300"/>
      <c r="BH1614" s="300"/>
      <c r="BI1614" s="299"/>
      <c r="BJ1614" s="246"/>
      <c r="BK1614" s="255"/>
      <c r="BL1614" s="213"/>
      <c r="BM1614" s="213"/>
      <c r="BN1614" s="322"/>
      <c r="BO1614" s="321"/>
      <c r="BY1614" s="254"/>
      <c r="DN1614" s="284"/>
      <c r="DO1614" s="283"/>
      <c r="DP1614" s="278"/>
      <c r="DQ1614" s="282"/>
      <c r="DR1614" s="281"/>
      <c r="DS1614" s="280"/>
      <c r="DT1614" s="279"/>
      <c r="DU1614" s="278"/>
      <c r="DV1614" s="194"/>
    </row>
    <row r="1615" spans="1:129" ht="19.5">
      <c r="A1615" s="322" t="s">
        <v>4807</v>
      </c>
      <c r="B1615" s="226" t="s">
        <v>6540</v>
      </c>
      <c r="C1615" s="226" t="s">
        <v>6539</v>
      </c>
      <c r="D1615" s="225" t="s">
        <v>6538</v>
      </c>
      <c r="E1615" s="224" t="str">
        <f t="shared" si="135"/>
        <v>426127</v>
      </c>
      <c r="F1615" s="322" t="s">
        <v>1154</v>
      </c>
      <c r="G1615" s="584" t="s">
        <v>6531</v>
      </c>
      <c r="I1615" s="383" t="s">
        <v>127</v>
      </c>
      <c r="J1615" s="225">
        <v>1</v>
      </c>
      <c r="K1615" s="329">
        <v>18000</v>
      </c>
      <c r="L1615" s="232">
        <f t="shared" si="129"/>
        <v>19800</v>
      </c>
      <c r="M1615" s="351" t="s">
        <v>1434</v>
      </c>
      <c r="N1615" s="229"/>
      <c r="O1615" s="229"/>
      <c r="P1615" s="245"/>
      <c r="Q1615" s="312"/>
      <c r="R1615" s="382"/>
      <c r="S1615" s="242"/>
      <c r="T1615" s="219"/>
      <c r="U1615" s="303"/>
      <c r="V1615" s="303"/>
      <c r="W1615" s="303"/>
      <c r="X1615" s="303"/>
      <c r="Y1615" s="219"/>
      <c r="Z1615" s="303"/>
      <c r="AA1615" s="303"/>
      <c r="AB1615" s="303"/>
      <c r="AC1615" s="303"/>
      <c r="AD1615" s="325"/>
      <c r="AE1615" s="325"/>
      <c r="AF1615" s="325"/>
      <c r="AG1615" s="325"/>
      <c r="AH1615" s="325"/>
      <c r="AJ1615" s="286"/>
      <c r="AK1615" s="213"/>
      <c r="AL1615" s="325"/>
      <c r="AM1615" s="325"/>
      <c r="AN1615" s="325"/>
      <c r="AO1615" s="325"/>
      <c r="AP1615" s="229"/>
      <c r="AQ1615" s="589"/>
      <c r="AR1615" s="207"/>
      <c r="AS1615" s="207"/>
      <c r="AT1615" s="207"/>
      <c r="AU1615" s="207"/>
      <c r="AV1615" s="207"/>
      <c r="AW1615" s="207"/>
      <c r="AX1615" s="207"/>
      <c r="AY1615" s="207"/>
      <c r="AZ1615" s="207"/>
      <c r="BA1615" s="207"/>
      <c r="BB1615" s="207"/>
      <c r="BC1615" s="207"/>
      <c r="BD1615" s="207"/>
      <c r="BE1615" s="207"/>
      <c r="BF1615" s="207"/>
      <c r="BG1615" s="300"/>
      <c r="BH1615" s="300"/>
      <c r="BI1615" s="299"/>
      <c r="BJ1615" s="246"/>
      <c r="BK1615" s="255"/>
      <c r="BL1615" s="213"/>
      <c r="BM1615" s="213"/>
      <c r="BN1615" s="322"/>
      <c r="BO1615" s="321"/>
      <c r="BY1615" s="254"/>
      <c r="DN1615" s="284"/>
      <c r="DO1615" s="283"/>
      <c r="DP1615" s="278"/>
      <c r="DQ1615" s="282"/>
      <c r="DR1615" s="281"/>
      <c r="DS1615" s="280"/>
      <c r="DT1615" s="279"/>
      <c r="DU1615" s="278"/>
      <c r="DV1615" s="194"/>
    </row>
    <row r="1616" spans="1:129" ht="19.5">
      <c r="A1616" s="322" t="s">
        <v>4807</v>
      </c>
      <c r="B1616" s="226" t="s">
        <v>6537</v>
      </c>
      <c r="C1616" s="226" t="s">
        <v>6536</v>
      </c>
      <c r="D1616" s="225" t="s">
        <v>6535</v>
      </c>
      <c r="E1616" s="224" t="str">
        <f t="shared" si="135"/>
        <v>426103</v>
      </c>
      <c r="F1616" s="322" t="s">
        <v>1154</v>
      </c>
      <c r="G1616" s="584" t="s">
        <v>6531</v>
      </c>
      <c r="I1616" s="383" t="s">
        <v>161</v>
      </c>
      <c r="J1616" s="225">
        <v>1</v>
      </c>
      <c r="K1616" s="329">
        <v>18000</v>
      </c>
      <c r="L1616" s="232">
        <f t="shared" ref="L1616:L1679" si="136">K1616*1.1</f>
        <v>19800</v>
      </c>
      <c r="M1616" s="351" t="s">
        <v>1434</v>
      </c>
      <c r="N1616" s="229"/>
      <c r="O1616" s="229"/>
      <c r="P1616" s="245"/>
      <c r="Q1616" s="312"/>
      <c r="R1616" s="382"/>
      <c r="S1616" s="242"/>
      <c r="T1616" s="219"/>
      <c r="U1616" s="303"/>
      <c r="V1616" s="303"/>
      <c r="W1616" s="303"/>
      <c r="X1616" s="303"/>
      <c r="Y1616" s="219"/>
      <c r="Z1616" s="303"/>
      <c r="AA1616" s="303"/>
      <c r="AB1616" s="303"/>
      <c r="AC1616" s="303"/>
      <c r="AD1616" s="325"/>
      <c r="AE1616" s="325"/>
      <c r="AF1616" s="325"/>
      <c r="AG1616" s="325"/>
      <c r="AH1616" s="325"/>
      <c r="AJ1616" s="286"/>
      <c r="AK1616" s="213"/>
      <c r="AL1616" s="325"/>
      <c r="AM1616" s="325"/>
      <c r="AN1616" s="325"/>
      <c r="AO1616" s="325"/>
      <c r="AP1616" s="229"/>
      <c r="AQ1616" s="589"/>
      <c r="AR1616" s="207"/>
      <c r="AS1616" s="207"/>
      <c r="AT1616" s="207"/>
      <c r="AU1616" s="207"/>
      <c r="AV1616" s="207"/>
      <c r="AW1616" s="207"/>
      <c r="AX1616" s="207"/>
      <c r="AY1616" s="207"/>
      <c r="AZ1616" s="207"/>
      <c r="BA1616" s="207"/>
      <c r="BB1616" s="207"/>
      <c r="BC1616" s="207"/>
      <c r="BD1616" s="207"/>
      <c r="BE1616" s="207"/>
      <c r="BF1616" s="207"/>
      <c r="BG1616" s="300"/>
      <c r="BH1616" s="300"/>
      <c r="BI1616" s="299"/>
      <c r="BJ1616" s="246"/>
      <c r="BK1616" s="255"/>
      <c r="BL1616" s="213"/>
      <c r="BM1616" s="213"/>
      <c r="BN1616" s="322"/>
      <c r="BO1616" s="321"/>
      <c r="BY1616" s="254"/>
      <c r="DN1616" s="284"/>
      <c r="DO1616" s="283"/>
      <c r="DP1616" s="278"/>
      <c r="DQ1616" s="282"/>
      <c r="DR1616" s="281"/>
      <c r="DS1616" s="280"/>
      <c r="DT1616" s="279"/>
      <c r="DU1616" s="278"/>
      <c r="DV1616" s="194"/>
    </row>
    <row r="1617" spans="1:126" ht="19.5">
      <c r="A1617" s="322" t="s">
        <v>4807</v>
      </c>
      <c r="B1617" s="226" t="s">
        <v>6534</v>
      </c>
      <c r="C1617" s="226" t="s">
        <v>6533</v>
      </c>
      <c r="D1617" s="225" t="s">
        <v>6532</v>
      </c>
      <c r="E1617" s="224" t="str">
        <f t="shared" si="135"/>
        <v>426110</v>
      </c>
      <c r="F1617" s="322" t="s">
        <v>1154</v>
      </c>
      <c r="G1617" s="584" t="s">
        <v>6531</v>
      </c>
      <c r="I1617" s="383" t="s">
        <v>5902</v>
      </c>
      <c r="J1617" s="225">
        <v>1</v>
      </c>
      <c r="K1617" s="329">
        <v>18000</v>
      </c>
      <c r="L1617" s="232">
        <f t="shared" si="136"/>
        <v>19800</v>
      </c>
      <c r="M1617" s="351" t="s">
        <v>1434</v>
      </c>
      <c r="N1617" s="229"/>
      <c r="O1617" s="229"/>
      <c r="P1617" s="245"/>
      <c r="Q1617" s="312"/>
      <c r="R1617" s="382"/>
      <c r="S1617" s="242"/>
      <c r="T1617" s="219"/>
      <c r="U1617" s="303"/>
      <c r="V1617" s="303"/>
      <c r="W1617" s="303"/>
      <c r="X1617" s="303"/>
      <c r="Y1617" s="219"/>
      <c r="Z1617" s="303"/>
      <c r="AA1617" s="303"/>
      <c r="AB1617" s="303"/>
      <c r="AC1617" s="303"/>
      <c r="AD1617" s="325"/>
      <c r="AE1617" s="325"/>
      <c r="AF1617" s="325"/>
      <c r="AG1617" s="325"/>
      <c r="AH1617" s="325"/>
      <c r="AJ1617" s="286"/>
      <c r="AK1617" s="213"/>
      <c r="AL1617" s="325"/>
      <c r="AM1617" s="325"/>
      <c r="AN1617" s="325"/>
      <c r="AO1617" s="325"/>
      <c r="AP1617" s="229"/>
      <c r="AQ1617" s="589"/>
      <c r="AR1617" s="207"/>
      <c r="AS1617" s="207"/>
      <c r="AT1617" s="207"/>
      <c r="AU1617" s="207"/>
      <c r="AV1617" s="207"/>
      <c r="AW1617" s="207"/>
      <c r="AX1617" s="207"/>
      <c r="AY1617" s="207"/>
      <c r="AZ1617" s="207"/>
      <c r="BA1617" s="207"/>
      <c r="BB1617" s="207"/>
      <c r="BC1617" s="207"/>
      <c r="BD1617" s="207"/>
      <c r="BE1617" s="207"/>
      <c r="BF1617" s="207"/>
      <c r="BG1617" s="300"/>
      <c r="BH1617" s="300"/>
      <c r="BI1617" s="299"/>
      <c r="BJ1617" s="246"/>
      <c r="BK1617" s="255"/>
      <c r="BL1617" s="213"/>
      <c r="BM1617" s="213"/>
      <c r="BN1617" s="322"/>
      <c r="BO1617" s="321"/>
      <c r="BY1617" s="254"/>
      <c r="DN1617" s="284"/>
      <c r="DO1617" s="283"/>
      <c r="DP1617" s="278"/>
      <c r="DQ1617" s="282"/>
      <c r="DR1617" s="281"/>
      <c r="DS1617" s="280"/>
      <c r="DT1617" s="279"/>
      <c r="DU1617" s="278"/>
      <c r="DV1617" s="194"/>
    </row>
    <row r="1618" spans="1:126" ht="19.5">
      <c r="A1618" s="322" t="s">
        <v>4807</v>
      </c>
      <c r="B1618" s="226" t="s">
        <v>6530</v>
      </c>
      <c r="C1618" s="226" t="s">
        <v>6529</v>
      </c>
      <c r="D1618" s="225" t="s">
        <v>6528</v>
      </c>
      <c r="E1618" s="224" t="str">
        <f t="shared" si="135"/>
        <v>426158</v>
      </c>
      <c r="F1618" s="322" t="s">
        <v>1154</v>
      </c>
      <c r="G1618" s="584" t="s">
        <v>6521</v>
      </c>
      <c r="I1618" s="383" t="s">
        <v>127</v>
      </c>
      <c r="J1618" s="225">
        <v>1</v>
      </c>
      <c r="K1618" s="329">
        <v>20000</v>
      </c>
      <c r="L1618" s="232">
        <f t="shared" si="136"/>
        <v>22000</v>
      </c>
      <c r="M1618" s="351" t="s">
        <v>1434</v>
      </c>
      <c r="N1618" s="229"/>
      <c r="O1618" s="229"/>
      <c r="P1618" s="245"/>
      <c r="Q1618" s="312"/>
      <c r="R1618" s="382"/>
      <c r="S1618" s="242"/>
      <c r="T1618" s="219"/>
      <c r="U1618" s="303"/>
      <c r="V1618" s="303"/>
      <c r="W1618" s="303"/>
      <c r="X1618" s="303"/>
      <c r="Y1618" s="219"/>
      <c r="Z1618" s="303"/>
      <c r="AA1618" s="303"/>
      <c r="AB1618" s="303"/>
      <c r="AC1618" s="303"/>
      <c r="AD1618" s="378"/>
      <c r="AE1618" s="378"/>
      <c r="AF1618" s="378"/>
      <c r="AG1618" s="378"/>
      <c r="AH1618" s="378"/>
      <c r="AJ1618" s="286"/>
      <c r="AK1618" s="213"/>
      <c r="AL1618" s="325"/>
      <c r="AM1618" s="325"/>
      <c r="AN1618" s="378"/>
      <c r="AO1618" s="378"/>
      <c r="AP1618" s="229"/>
      <c r="AQ1618" s="377"/>
      <c r="AR1618" s="247"/>
      <c r="AS1618" s="247"/>
      <c r="AT1618" s="247"/>
      <c r="AU1618" s="247"/>
      <c r="AV1618" s="207"/>
      <c r="AW1618" s="207"/>
      <c r="AX1618" s="207"/>
      <c r="AY1618" s="207"/>
      <c r="AZ1618" s="247"/>
      <c r="BA1618" s="247"/>
      <c r="BB1618" s="247"/>
      <c r="BC1618" s="247"/>
      <c r="BD1618" s="207"/>
      <c r="BE1618" s="207"/>
      <c r="BF1618" s="207"/>
      <c r="BG1618" s="300"/>
      <c r="BH1618" s="300"/>
      <c r="BI1618" s="299"/>
      <c r="BJ1618" s="246"/>
      <c r="BK1618" s="255"/>
      <c r="BL1618" s="213"/>
      <c r="BM1618" s="213"/>
      <c r="BN1618" s="322"/>
      <c r="BO1618" s="321"/>
      <c r="BY1618" s="254"/>
      <c r="DN1618" s="284"/>
      <c r="DO1618" s="283"/>
      <c r="DP1618" s="278"/>
      <c r="DQ1618" s="282"/>
      <c r="DR1618" s="281"/>
      <c r="DS1618" s="280"/>
      <c r="DT1618" s="279"/>
      <c r="DU1618" s="278"/>
      <c r="DV1618" s="194"/>
    </row>
    <row r="1619" spans="1:126" ht="18.75">
      <c r="A1619" s="322"/>
      <c r="B1619" s="226" t="s">
        <v>6527</v>
      </c>
      <c r="C1619" s="226" t="s">
        <v>6526</v>
      </c>
      <c r="D1619" s="225" t="s">
        <v>6525</v>
      </c>
      <c r="E1619" s="224" t="str">
        <f t="shared" si="135"/>
        <v>426134</v>
      </c>
      <c r="F1619" s="322" t="s">
        <v>1154</v>
      </c>
      <c r="G1619" s="584" t="s">
        <v>6521</v>
      </c>
      <c r="I1619" s="383" t="s">
        <v>161</v>
      </c>
      <c r="J1619" s="225">
        <v>1</v>
      </c>
      <c r="K1619" s="329">
        <v>18000</v>
      </c>
      <c r="L1619" s="232">
        <f t="shared" si="136"/>
        <v>19800</v>
      </c>
      <c r="M1619" s="351" t="s">
        <v>1434</v>
      </c>
      <c r="N1619" s="229"/>
      <c r="O1619" s="229"/>
      <c r="P1619" s="245"/>
      <c r="Q1619" s="312"/>
      <c r="R1619" s="382"/>
      <c r="S1619" s="242"/>
      <c r="T1619" s="219"/>
      <c r="U1619" s="303"/>
      <c r="V1619" s="303"/>
      <c r="W1619" s="303"/>
      <c r="X1619" s="303"/>
      <c r="Y1619" s="219"/>
      <c r="Z1619" s="303"/>
      <c r="AA1619" s="303"/>
      <c r="AB1619" s="303"/>
      <c r="AC1619" s="303"/>
      <c r="AD1619" s="325"/>
      <c r="AE1619" s="325"/>
      <c r="AF1619" s="325"/>
      <c r="AG1619" s="325"/>
      <c r="AH1619" s="325"/>
      <c r="AJ1619" s="286"/>
      <c r="AK1619" s="213"/>
      <c r="AL1619" s="325"/>
      <c r="AM1619" s="325"/>
      <c r="AN1619" s="325"/>
      <c r="AO1619" s="325"/>
      <c r="AP1619" s="229"/>
      <c r="AQ1619" s="589"/>
      <c r="AR1619" s="207"/>
      <c r="AS1619" s="207"/>
      <c r="AT1619" s="207"/>
      <c r="AU1619" s="207"/>
      <c r="AV1619" s="207"/>
      <c r="AW1619" s="207"/>
      <c r="AX1619" s="207"/>
      <c r="AY1619" s="207"/>
      <c r="AZ1619" s="207"/>
      <c r="BA1619" s="207"/>
      <c r="BB1619" s="207"/>
      <c r="BC1619" s="207"/>
      <c r="BD1619" s="207"/>
      <c r="BE1619" s="207"/>
      <c r="BF1619" s="207"/>
      <c r="BG1619" s="300"/>
      <c r="BH1619" s="300"/>
      <c r="BI1619" s="299"/>
      <c r="BJ1619" s="246"/>
      <c r="BK1619" s="255"/>
      <c r="BL1619" s="213"/>
      <c r="BM1619" s="213"/>
      <c r="BN1619" s="322"/>
      <c r="BO1619" s="321"/>
      <c r="BY1619" s="254"/>
      <c r="DN1619" s="284"/>
      <c r="DO1619" s="283"/>
      <c r="DP1619" s="278"/>
      <c r="DQ1619" s="282"/>
      <c r="DR1619" s="281"/>
      <c r="DS1619" s="280"/>
      <c r="DT1619" s="279"/>
      <c r="DU1619" s="278"/>
      <c r="DV1619" s="194"/>
    </row>
    <row r="1620" spans="1:126" ht="18.75">
      <c r="A1620" s="322"/>
      <c r="B1620" s="226" t="s">
        <v>6524</v>
      </c>
      <c r="C1620" s="226" t="s">
        <v>6523</v>
      </c>
      <c r="D1620" s="225" t="s">
        <v>6522</v>
      </c>
      <c r="E1620" s="224" t="str">
        <f t="shared" si="135"/>
        <v>426141</v>
      </c>
      <c r="F1620" s="322" t="s">
        <v>1154</v>
      </c>
      <c r="G1620" s="584" t="s">
        <v>6521</v>
      </c>
      <c r="I1620" s="383" t="s">
        <v>5902</v>
      </c>
      <c r="J1620" s="225">
        <v>1</v>
      </c>
      <c r="K1620" s="329">
        <v>17000</v>
      </c>
      <c r="L1620" s="232">
        <f t="shared" si="136"/>
        <v>18700</v>
      </c>
      <c r="M1620" s="379" t="s">
        <v>1434</v>
      </c>
      <c r="N1620" s="229"/>
      <c r="O1620" s="229"/>
      <c r="P1620" s="347"/>
      <c r="Q1620" s="412"/>
      <c r="R1620" s="382"/>
      <c r="S1620" s="597"/>
      <c r="T1620" s="596"/>
      <c r="U1620" s="303"/>
      <c r="V1620" s="303"/>
      <c r="W1620" s="303"/>
      <c r="X1620" s="303"/>
      <c r="Y1620" s="219"/>
      <c r="Z1620" s="303"/>
      <c r="AA1620" s="303"/>
      <c r="AB1620" s="303"/>
      <c r="AC1620" s="303"/>
      <c r="AD1620" s="325"/>
      <c r="AE1620" s="325"/>
      <c r="AF1620" s="325"/>
      <c r="AG1620" s="325"/>
      <c r="AH1620" s="325"/>
      <c r="AJ1620" s="286"/>
      <c r="AK1620" s="213"/>
      <c r="AL1620" s="325"/>
      <c r="AM1620" s="325"/>
      <c r="AN1620" s="325"/>
      <c r="AO1620" s="325"/>
      <c r="AP1620" s="229"/>
      <c r="AQ1620" s="589"/>
      <c r="AR1620" s="207"/>
      <c r="AS1620" s="207"/>
      <c r="AT1620" s="207"/>
      <c r="AU1620" s="207"/>
      <c r="AV1620" s="207"/>
      <c r="AW1620" s="207"/>
      <c r="AX1620" s="207"/>
      <c r="AY1620" s="207"/>
      <c r="AZ1620" s="207"/>
      <c r="BA1620" s="207"/>
      <c r="BB1620" s="207"/>
      <c r="BC1620" s="207"/>
      <c r="BD1620" s="207"/>
      <c r="BE1620" s="207"/>
      <c r="BF1620" s="207"/>
      <c r="BG1620" s="300"/>
      <c r="BH1620" s="300"/>
      <c r="BI1620" s="299"/>
      <c r="BJ1620" s="246"/>
      <c r="BK1620" s="255"/>
      <c r="BL1620" s="213"/>
      <c r="BM1620" s="213"/>
      <c r="BN1620" s="322"/>
      <c r="BO1620" s="321"/>
      <c r="BY1620" s="254"/>
      <c r="DN1620" s="284"/>
      <c r="DO1620" s="283"/>
      <c r="DP1620" s="278"/>
      <c r="DQ1620" s="282"/>
      <c r="DR1620" s="281"/>
      <c r="DS1620" s="280"/>
      <c r="DT1620" s="279"/>
      <c r="DU1620" s="278"/>
      <c r="DV1620" s="194"/>
    </row>
    <row r="1621" spans="1:126" ht="18.75">
      <c r="A1621" s="322"/>
      <c r="B1621" s="226" t="s">
        <v>6520</v>
      </c>
      <c r="C1621" s="226" t="s">
        <v>6519</v>
      </c>
      <c r="D1621" s="225" t="s">
        <v>6518</v>
      </c>
      <c r="E1621" s="224" t="str">
        <f t="shared" si="135"/>
        <v>426189</v>
      </c>
      <c r="F1621" s="322" t="s">
        <v>1154</v>
      </c>
      <c r="G1621" s="584" t="s">
        <v>6511</v>
      </c>
      <c r="I1621" s="223" t="s">
        <v>127</v>
      </c>
      <c r="J1621" s="225">
        <v>1</v>
      </c>
      <c r="K1621" s="329">
        <v>31000</v>
      </c>
      <c r="L1621" s="232">
        <f t="shared" si="136"/>
        <v>34100</v>
      </c>
      <c r="M1621" s="379" t="s">
        <v>1434</v>
      </c>
      <c r="N1621" s="229"/>
      <c r="O1621" s="229"/>
      <c r="P1621" s="347"/>
      <c r="Q1621" s="412"/>
      <c r="R1621" s="382"/>
      <c r="S1621" s="242"/>
      <c r="T1621" s="219"/>
      <c r="U1621" s="303"/>
      <c r="V1621" s="303"/>
      <c r="W1621" s="303"/>
      <c r="X1621" s="303"/>
      <c r="Y1621" s="219"/>
      <c r="Z1621" s="303"/>
      <c r="AA1621" s="303"/>
      <c r="AB1621" s="303"/>
      <c r="AC1621" s="303"/>
      <c r="AD1621" s="325"/>
      <c r="AE1621" s="325"/>
      <c r="AF1621" s="325"/>
      <c r="AG1621" s="325"/>
      <c r="AH1621" s="325"/>
      <c r="AJ1621" s="286"/>
      <c r="AK1621" s="213"/>
      <c r="AL1621" s="325"/>
      <c r="AM1621" s="325"/>
      <c r="AN1621" s="325"/>
      <c r="AO1621" s="325"/>
      <c r="AP1621" s="229"/>
      <c r="AQ1621" s="589"/>
      <c r="AR1621" s="207"/>
      <c r="AS1621" s="207"/>
      <c r="AT1621" s="207"/>
      <c r="AU1621" s="207"/>
      <c r="AV1621" s="207"/>
      <c r="AW1621" s="207"/>
      <c r="AX1621" s="207"/>
      <c r="AY1621" s="207"/>
      <c r="AZ1621" s="207"/>
      <c r="BA1621" s="207"/>
      <c r="BB1621" s="207"/>
      <c r="BC1621" s="207"/>
      <c r="BD1621" s="207"/>
      <c r="BE1621" s="207"/>
      <c r="BF1621" s="207"/>
      <c r="BG1621" s="300"/>
      <c r="BH1621" s="300"/>
      <c r="BI1621" s="299"/>
      <c r="BJ1621" s="246"/>
      <c r="BK1621" s="255"/>
      <c r="BL1621" s="213"/>
      <c r="BM1621" s="213"/>
      <c r="BN1621" s="322"/>
      <c r="BO1621" s="321"/>
      <c r="BY1621" s="254"/>
      <c r="DN1621" s="284"/>
      <c r="DO1621" s="283"/>
      <c r="DP1621" s="278"/>
      <c r="DQ1621" s="282"/>
      <c r="DR1621" s="281"/>
      <c r="DS1621" s="280"/>
      <c r="DT1621" s="279"/>
      <c r="DU1621" s="278"/>
      <c r="DV1621" s="194"/>
    </row>
    <row r="1622" spans="1:126" ht="18.75">
      <c r="A1622" s="322"/>
      <c r="B1622" s="226" t="s">
        <v>6517</v>
      </c>
      <c r="C1622" s="226" t="s">
        <v>6516</v>
      </c>
      <c r="D1622" s="225" t="s">
        <v>6515</v>
      </c>
      <c r="E1622" s="224" t="str">
        <f t="shared" si="135"/>
        <v>426165</v>
      </c>
      <c r="F1622" s="322" t="s">
        <v>1154</v>
      </c>
      <c r="G1622" s="584" t="s">
        <v>6511</v>
      </c>
      <c r="I1622" s="223" t="s">
        <v>161</v>
      </c>
      <c r="J1622" s="225">
        <v>1</v>
      </c>
      <c r="K1622" s="329">
        <v>29000</v>
      </c>
      <c r="L1622" s="232">
        <f t="shared" si="136"/>
        <v>31900.000000000004</v>
      </c>
      <c r="M1622" s="379" t="s">
        <v>1434</v>
      </c>
      <c r="N1622" s="229"/>
      <c r="O1622" s="229"/>
      <c r="P1622" s="347"/>
      <c r="Q1622" s="412"/>
      <c r="R1622" s="382"/>
      <c r="S1622" s="242"/>
      <c r="T1622" s="219"/>
      <c r="U1622" s="303"/>
      <c r="V1622" s="303"/>
      <c r="W1622" s="303"/>
      <c r="X1622" s="303"/>
      <c r="Y1622" s="219"/>
      <c r="Z1622" s="303"/>
      <c r="AA1622" s="303"/>
      <c r="AB1622" s="303"/>
      <c r="AC1622" s="303"/>
      <c r="AD1622" s="325"/>
      <c r="AE1622" s="325"/>
      <c r="AF1622" s="325"/>
      <c r="AG1622" s="325"/>
      <c r="AH1622" s="325"/>
      <c r="AJ1622" s="286"/>
      <c r="AK1622" s="213"/>
      <c r="AL1622" s="325"/>
      <c r="AM1622" s="325"/>
      <c r="AN1622" s="325"/>
      <c r="AO1622" s="325"/>
      <c r="AP1622" s="229"/>
      <c r="AQ1622" s="589"/>
      <c r="AR1622" s="207"/>
      <c r="AS1622" s="207"/>
      <c r="AT1622" s="207"/>
      <c r="AU1622" s="207"/>
      <c r="AV1622" s="207"/>
      <c r="AW1622" s="207"/>
      <c r="AX1622" s="207"/>
      <c r="AY1622" s="207"/>
      <c r="AZ1622" s="207"/>
      <c r="BA1622" s="207"/>
      <c r="BB1622" s="207"/>
      <c r="BC1622" s="207"/>
      <c r="BD1622" s="207"/>
      <c r="BE1622" s="207"/>
      <c r="BF1622" s="207"/>
      <c r="BG1622" s="300"/>
      <c r="BH1622" s="300"/>
      <c r="BI1622" s="299"/>
      <c r="BJ1622" s="246"/>
      <c r="BK1622" s="255"/>
      <c r="BL1622" s="213"/>
      <c r="BM1622" s="213"/>
      <c r="BN1622" s="322"/>
      <c r="BO1622" s="321"/>
      <c r="BY1622" s="254"/>
      <c r="DN1622" s="284"/>
      <c r="DO1622" s="283"/>
      <c r="DP1622" s="278"/>
      <c r="DQ1622" s="282"/>
      <c r="DR1622" s="281"/>
      <c r="DS1622" s="280"/>
      <c r="DT1622" s="279"/>
      <c r="DU1622" s="278"/>
      <c r="DV1622" s="194"/>
    </row>
    <row r="1623" spans="1:126" ht="18.75">
      <c r="A1623" s="322"/>
      <c r="B1623" s="226" t="s">
        <v>6514</v>
      </c>
      <c r="C1623" s="226" t="s">
        <v>6513</v>
      </c>
      <c r="D1623" s="225" t="s">
        <v>6512</v>
      </c>
      <c r="E1623" s="224" t="str">
        <f t="shared" si="135"/>
        <v>426172</v>
      </c>
      <c r="F1623" s="322" t="s">
        <v>1154</v>
      </c>
      <c r="G1623" s="584" t="s">
        <v>6511</v>
      </c>
      <c r="I1623" s="223" t="s">
        <v>5902</v>
      </c>
      <c r="J1623" s="225">
        <v>1</v>
      </c>
      <c r="K1623" s="329">
        <v>28000</v>
      </c>
      <c r="L1623" s="232">
        <f t="shared" si="136"/>
        <v>30800.000000000004</v>
      </c>
      <c r="M1623" s="351" t="s">
        <v>1434</v>
      </c>
      <c r="N1623" s="229"/>
      <c r="O1623" s="229"/>
      <c r="P1623" s="245"/>
      <c r="Q1623" s="312"/>
      <c r="R1623" s="382"/>
      <c r="S1623" s="242"/>
      <c r="T1623" s="219"/>
      <c r="U1623" s="303"/>
      <c r="V1623" s="303"/>
      <c r="W1623" s="303"/>
      <c r="X1623" s="303"/>
      <c r="Y1623" s="219"/>
      <c r="Z1623" s="303"/>
      <c r="AA1623" s="303"/>
      <c r="AB1623" s="303"/>
      <c r="AC1623" s="303"/>
      <c r="AD1623" s="325"/>
      <c r="AE1623" s="325"/>
      <c r="AF1623" s="325"/>
      <c r="AG1623" s="325"/>
      <c r="AH1623" s="325"/>
      <c r="AJ1623" s="286"/>
      <c r="AK1623" s="213"/>
      <c r="AL1623" s="325"/>
      <c r="AM1623" s="325"/>
      <c r="AN1623" s="325"/>
      <c r="AO1623" s="325"/>
      <c r="AP1623" s="229"/>
      <c r="AQ1623" s="589"/>
      <c r="AR1623" s="207"/>
      <c r="AS1623" s="207"/>
      <c r="AT1623" s="207"/>
      <c r="AU1623" s="207"/>
      <c r="AV1623" s="207"/>
      <c r="AW1623" s="207"/>
      <c r="AX1623" s="207"/>
      <c r="AY1623" s="207"/>
      <c r="AZ1623" s="207"/>
      <c r="BA1623" s="207"/>
      <c r="BB1623" s="207"/>
      <c r="BC1623" s="207"/>
      <c r="BD1623" s="207"/>
      <c r="BE1623" s="207"/>
      <c r="BF1623" s="207"/>
      <c r="BG1623" s="300"/>
      <c r="BH1623" s="300"/>
      <c r="BI1623" s="299"/>
      <c r="BJ1623" s="246"/>
      <c r="BK1623" s="255"/>
      <c r="BL1623" s="213"/>
      <c r="BM1623" s="213"/>
      <c r="BN1623" s="322"/>
      <c r="BO1623" s="321"/>
      <c r="BY1623" s="254"/>
      <c r="DN1623" s="284"/>
      <c r="DO1623" s="283"/>
      <c r="DP1623" s="278"/>
      <c r="DQ1623" s="282"/>
      <c r="DR1623" s="281"/>
      <c r="DS1623" s="280"/>
      <c r="DT1623" s="279"/>
      <c r="DU1623" s="278"/>
      <c r="DV1623" s="194"/>
    </row>
    <row r="1624" spans="1:126" ht="18.75">
      <c r="A1624" s="322"/>
      <c r="B1624" s="226" t="s">
        <v>6510</v>
      </c>
      <c r="C1624" s="226" t="s">
        <v>6509</v>
      </c>
      <c r="D1624" s="225" t="s">
        <v>6508</v>
      </c>
      <c r="E1624" s="224" t="str">
        <f t="shared" si="135"/>
        <v>426219</v>
      </c>
      <c r="F1624" s="322" t="s">
        <v>1154</v>
      </c>
      <c r="G1624" s="584" t="s">
        <v>6501</v>
      </c>
      <c r="I1624" s="223" t="s">
        <v>127</v>
      </c>
      <c r="J1624" s="225">
        <v>1</v>
      </c>
      <c r="K1624" s="329">
        <v>28000</v>
      </c>
      <c r="L1624" s="232">
        <f t="shared" si="136"/>
        <v>30800.000000000004</v>
      </c>
      <c r="M1624" s="379" t="s">
        <v>1434</v>
      </c>
      <c r="N1624" s="229"/>
      <c r="O1624" s="229"/>
      <c r="P1624" s="347"/>
      <c r="Q1624" s="412"/>
      <c r="R1624" s="382"/>
      <c r="S1624" s="242"/>
      <c r="T1624" s="219"/>
      <c r="U1624" s="303"/>
      <c r="V1624" s="303"/>
      <c r="W1624" s="303"/>
      <c r="X1624" s="303"/>
      <c r="Y1624" s="219"/>
      <c r="Z1624" s="303"/>
      <c r="AA1624" s="303"/>
      <c r="AB1624" s="303"/>
      <c r="AC1624" s="303"/>
      <c r="AD1624" s="325"/>
      <c r="AE1624" s="325"/>
      <c r="AF1624" s="325"/>
      <c r="AG1624" s="325"/>
      <c r="AH1624" s="325"/>
      <c r="AJ1624" s="286"/>
      <c r="AK1624" s="213"/>
      <c r="AL1624" s="325"/>
      <c r="AM1624" s="325"/>
      <c r="AN1624" s="325"/>
      <c r="AO1624" s="325"/>
      <c r="AP1624" s="229"/>
      <c r="AQ1624" s="589"/>
      <c r="AR1624" s="207"/>
      <c r="AS1624" s="207"/>
      <c r="AT1624" s="207"/>
      <c r="AU1624" s="207"/>
      <c r="AV1624" s="207"/>
      <c r="AW1624" s="207"/>
      <c r="AX1624" s="207"/>
      <c r="AY1624" s="207"/>
      <c r="AZ1624" s="207"/>
      <c r="BA1624" s="207"/>
      <c r="BB1624" s="207"/>
      <c r="BC1624" s="207"/>
      <c r="BD1624" s="207"/>
      <c r="BE1624" s="207"/>
      <c r="BF1624" s="207"/>
      <c r="BG1624" s="300"/>
      <c r="BH1624" s="300"/>
      <c r="BI1624" s="299"/>
      <c r="BJ1624" s="246"/>
      <c r="BK1624" s="255"/>
      <c r="BL1624" s="213"/>
      <c r="BM1624" s="213"/>
      <c r="BN1624" s="322"/>
      <c r="BO1624" s="321"/>
      <c r="BY1624" s="254"/>
      <c r="DN1624" s="284"/>
      <c r="DO1624" s="283"/>
      <c r="DP1624" s="278"/>
      <c r="DQ1624" s="282"/>
      <c r="DR1624" s="281"/>
      <c r="DS1624" s="280"/>
      <c r="DT1624" s="279"/>
      <c r="DU1624" s="278"/>
      <c r="DV1624" s="194"/>
    </row>
    <row r="1625" spans="1:126" ht="18.75">
      <c r="A1625" s="322"/>
      <c r="B1625" s="226" t="s">
        <v>6507</v>
      </c>
      <c r="C1625" s="226" t="s">
        <v>6506</v>
      </c>
      <c r="D1625" s="225" t="s">
        <v>6505</v>
      </c>
      <c r="E1625" s="224" t="str">
        <f t="shared" si="135"/>
        <v>426196</v>
      </c>
      <c r="F1625" s="322" t="s">
        <v>1154</v>
      </c>
      <c r="G1625" s="584" t="s">
        <v>6501</v>
      </c>
      <c r="I1625" s="223" t="s">
        <v>161</v>
      </c>
      <c r="J1625" s="225">
        <v>1</v>
      </c>
      <c r="K1625" s="329">
        <v>28000</v>
      </c>
      <c r="L1625" s="232">
        <f t="shared" si="136"/>
        <v>30800.000000000004</v>
      </c>
      <c r="M1625" s="379" t="s">
        <v>1434</v>
      </c>
      <c r="N1625" s="229"/>
      <c r="O1625" s="229"/>
      <c r="P1625" s="347"/>
      <c r="Q1625" s="412"/>
      <c r="R1625" s="382"/>
      <c r="S1625" s="242"/>
      <c r="T1625" s="219"/>
      <c r="U1625" s="303"/>
      <c r="V1625" s="303"/>
      <c r="W1625" s="303"/>
      <c r="X1625" s="303"/>
      <c r="Y1625" s="219"/>
      <c r="Z1625" s="303"/>
      <c r="AA1625" s="303"/>
      <c r="AB1625" s="303"/>
      <c r="AC1625" s="303"/>
      <c r="AD1625" s="325"/>
      <c r="AE1625" s="325"/>
      <c r="AF1625" s="325"/>
      <c r="AG1625" s="325"/>
      <c r="AH1625" s="325"/>
      <c r="AJ1625" s="286"/>
      <c r="AK1625" s="213"/>
      <c r="AL1625" s="325"/>
      <c r="AM1625" s="325"/>
      <c r="AN1625" s="325"/>
      <c r="AO1625" s="325"/>
      <c r="AP1625" s="229"/>
      <c r="AQ1625" s="589"/>
      <c r="AR1625" s="207"/>
      <c r="AS1625" s="207"/>
      <c r="AT1625" s="207"/>
      <c r="AU1625" s="207"/>
      <c r="AV1625" s="207"/>
      <c r="AW1625" s="207"/>
      <c r="AX1625" s="207"/>
      <c r="AY1625" s="207"/>
      <c r="AZ1625" s="207"/>
      <c r="BA1625" s="207"/>
      <c r="BB1625" s="207"/>
      <c r="BC1625" s="207"/>
      <c r="BD1625" s="207"/>
      <c r="BE1625" s="207"/>
      <c r="BF1625" s="207"/>
      <c r="BG1625" s="300"/>
      <c r="BH1625" s="300"/>
      <c r="BI1625" s="299"/>
      <c r="BJ1625" s="246"/>
      <c r="BK1625" s="255"/>
      <c r="BL1625" s="213"/>
      <c r="BM1625" s="213"/>
      <c r="BN1625" s="322"/>
      <c r="BO1625" s="321"/>
      <c r="BY1625" s="254"/>
      <c r="DN1625" s="284"/>
      <c r="DO1625" s="283"/>
      <c r="DP1625" s="278"/>
      <c r="DQ1625" s="282"/>
      <c r="DR1625" s="281"/>
      <c r="DS1625" s="280"/>
      <c r="DT1625" s="279"/>
      <c r="DU1625" s="278"/>
      <c r="DV1625" s="194"/>
    </row>
    <row r="1626" spans="1:126" ht="18.75">
      <c r="A1626" s="322"/>
      <c r="B1626" s="226" t="s">
        <v>6504</v>
      </c>
      <c r="C1626" s="226" t="s">
        <v>6503</v>
      </c>
      <c r="D1626" s="225" t="s">
        <v>6502</v>
      </c>
      <c r="E1626" s="224" t="str">
        <f t="shared" si="135"/>
        <v>426202</v>
      </c>
      <c r="F1626" s="322" t="s">
        <v>1154</v>
      </c>
      <c r="G1626" s="584" t="s">
        <v>6501</v>
      </c>
      <c r="I1626" s="223" t="s">
        <v>5902</v>
      </c>
      <c r="J1626" s="225">
        <v>1</v>
      </c>
      <c r="K1626" s="329">
        <v>28000</v>
      </c>
      <c r="L1626" s="232">
        <f t="shared" si="136"/>
        <v>30800.000000000004</v>
      </c>
      <c r="M1626" s="379" t="s">
        <v>1434</v>
      </c>
      <c r="N1626" s="229"/>
      <c r="O1626" s="229"/>
      <c r="P1626" s="245"/>
      <c r="Q1626" s="312"/>
      <c r="R1626" s="382"/>
      <c r="S1626" s="242"/>
      <c r="T1626" s="219"/>
      <c r="U1626" s="303"/>
      <c r="V1626" s="303"/>
      <c r="W1626" s="303"/>
      <c r="X1626" s="303"/>
      <c r="Y1626" s="219"/>
      <c r="Z1626" s="303"/>
      <c r="AA1626" s="303"/>
      <c r="AB1626" s="303"/>
      <c r="AC1626" s="303"/>
      <c r="AD1626" s="325"/>
      <c r="AE1626" s="325"/>
      <c r="AF1626" s="325"/>
      <c r="AG1626" s="325"/>
      <c r="AH1626" s="325"/>
      <c r="AJ1626" s="286"/>
      <c r="AK1626" s="213"/>
      <c r="AL1626" s="325"/>
      <c r="AM1626" s="325"/>
      <c r="AN1626" s="325"/>
      <c r="AO1626" s="325"/>
      <c r="AP1626" s="229"/>
      <c r="AQ1626" s="589"/>
      <c r="AR1626" s="207"/>
      <c r="AS1626" s="207"/>
      <c r="AT1626" s="207"/>
      <c r="AU1626" s="207"/>
      <c r="AV1626" s="207"/>
      <c r="AW1626" s="207"/>
      <c r="AX1626" s="207"/>
      <c r="AY1626" s="207"/>
      <c r="AZ1626" s="207"/>
      <c r="BA1626" s="207"/>
      <c r="BB1626" s="207"/>
      <c r="BC1626" s="207"/>
      <c r="BD1626" s="207"/>
      <c r="BE1626" s="207"/>
      <c r="BF1626" s="207"/>
      <c r="BG1626" s="300"/>
      <c r="BH1626" s="300"/>
      <c r="BI1626" s="299"/>
      <c r="BJ1626" s="246"/>
      <c r="BK1626" s="255"/>
      <c r="BL1626" s="213"/>
      <c r="BM1626" s="213"/>
      <c r="BN1626" s="322"/>
      <c r="BO1626" s="321"/>
      <c r="BY1626" s="254"/>
      <c r="DN1626" s="284"/>
      <c r="DO1626" s="283"/>
      <c r="DP1626" s="278"/>
      <c r="DQ1626" s="282"/>
      <c r="DR1626" s="281"/>
      <c r="DS1626" s="280"/>
      <c r="DT1626" s="279"/>
      <c r="DU1626" s="278"/>
      <c r="DV1626" s="194"/>
    </row>
    <row r="1627" spans="1:126" ht="19.5">
      <c r="A1627" s="322" t="s">
        <v>4807</v>
      </c>
      <c r="B1627" s="226" t="s">
        <v>6500</v>
      </c>
      <c r="C1627" s="226" t="s">
        <v>6499</v>
      </c>
      <c r="D1627" s="225" t="s">
        <v>6498</v>
      </c>
      <c r="E1627" s="224" t="str">
        <f t="shared" si="135"/>
        <v>426240</v>
      </c>
      <c r="F1627" s="322" t="s">
        <v>1154</v>
      </c>
      <c r="G1627" s="584" t="s">
        <v>6491</v>
      </c>
      <c r="I1627" s="383" t="s">
        <v>127</v>
      </c>
      <c r="J1627" s="225">
        <v>1</v>
      </c>
      <c r="K1627" s="329">
        <v>35000</v>
      </c>
      <c r="L1627" s="232">
        <f t="shared" si="136"/>
        <v>38500</v>
      </c>
      <c r="M1627" s="351" t="s">
        <v>1434</v>
      </c>
      <c r="N1627" s="229"/>
      <c r="O1627" s="229"/>
      <c r="P1627" s="245"/>
      <c r="Q1627" s="312"/>
      <c r="R1627" s="382"/>
      <c r="S1627" s="242"/>
      <c r="T1627" s="219"/>
      <c r="U1627" s="303"/>
      <c r="V1627" s="303"/>
      <c r="W1627" s="303"/>
      <c r="X1627" s="303"/>
      <c r="Y1627" s="219"/>
      <c r="Z1627" s="303"/>
      <c r="AA1627" s="303"/>
      <c r="AB1627" s="303"/>
      <c r="AC1627" s="303"/>
      <c r="AD1627" s="325"/>
      <c r="AE1627" s="325"/>
      <c r="AF1627" s="325"/>
      <c r="AG1627" s="325"/>
      <c r="AH1627" s="325"/>
      <c r="AJ1627" s="286"/>
      <c r="AK1627" s="213"/>
      <c r="AL1627" s="325"/>
      <c r="AM1627" s="325"/>
      <c r="AN1627" s="325"/>
      <c r="AO1627" s="325"/>
      <c r="AP1627" s="229"/>
      <c r="AQ1627" s="589"/>
      <c r="AR1627" s="207"/>
      <c r="AS1627" s="207"/>
      <c r="AT1627" s="207"/>
      <c r="AU1627" s="207"/>
      <c r="AV1627" s="207"/>
      <c r="AW1627" s="207"/>
      <c r="AX1627" s="207"/>
      <c r="AY1627" s="207"/>
      <c r="AZ1627" s="207"/>
      <c r="BA1627" s="207"/>
      <c r="BB1627" s="207"/>
      <c r="BC1627" s="207"/>
      <c r="BD1627" s="207"/>
      <c r="BE1627" s="207"/>
      <c r="BF1627" s="207"/>
      <c r="BG1627" s="300"/>
      <c r="BH1627" s="300"/>
      <c r="BI1627" s="299"/>
      <c r="BJ1627" s="246"/>
      <c r="BK1627" s="255"/>
      <c r="BL1627" s="213"/>
      <c r="BM1627" s="213"/>
      <c r="BN1627" s="322"/>
      <c r="BO1627" s="321"/>
      <c r="BY1627" s="254"/>
      <c r="DN1627" s="284"/>
      <c r="DO1627" s="283"/>
      <c r="DP1627" s="278"/>
      <c r="DQ1627" s="282"/>
      <c r="DR1627" s="281"/>
      <c r="DS1627" s="280"/>
      <c r="DT1627" s="279"/>
      <c r="DU1627" s="278"/>
      <c r="DV1627" s="194"/>
    </row>
    <row r="1628" spans="1:126" ht="19.5">
      <c r="A1628" s="322" t="s">
        <v>4807</v>
      </c>
      <c r="B1628" s="226" t="s">
        <v>6497</v>
      </c>
      <c r="C1628" s="226" t="s">
        <v>6496</v>
      </c>
      <c r="D1628" s="225" t="s">
        <v>6495</v>
      </c>
      <c r="E1628" s="224" t="str">
        <f t="shared" si="135"/>
        <v>426226</v>
      </c>
      <c r="F1628" s="322" t="s">
        <v>1154</v>
      </c>
      <c r="G1628" s="584" t="s">
        <v>6491</v>
      </c>
      <c r="I1628" s="383" t="s">
        <v>161</v>
      </c>
      <c r="J1628" s="225">
        <v>1</v>
      </c>
      <c r="K1628" s="329">
        <v>35000</v>
      </c>
      <c r="L1628" s="232">
        <f t="shared" si="136"/>
        <v>38500</v>
      </c>
      <c r="M1628" s="351" t="s">
        <v>1434</v>
      </c>
      <c r="N1628" s="229"/>
      <c r="O1628" s="229"/>
      <c r="P1628" s="245"/>
      <c r="Q1628" s="312"/>
      <c r="R1628" s="382"/>
      <c r="S1628" s="242"/>
      <c r="T1628" s="219"/>
      <c r="U1628" s="303"/>
      <c r="V1628" s="303"/>
      <c r="W1628" s="303"/>
      <c r="X1628" s="303"/>
      <c r="Y1628" s="219"/>
      <c r="Z1628" s="303"/>
      <c r="AA1628" s="303"/>
      <c r="AB1628" s="303"/>
      <c r="AC1628" s="303"/>
      <c r="AD1628" s="325"/>
      <c r="AE1628" s="325"/>
      <c r="AF1628" s="325"/>
      <c r="AG1628" s="325"/>
      <c r="AH1628" s="325"/>
      <c r="AJ1628" s="286"/>
      <c r="AK1628" s="213"/>
      <c r="AL1628" s="325"/>
      <c r="AM1628" s="325"/>
      <c r="AN1628" s="325"/>
      <c r="AO1628" s="325"/>
      <c r="AP1628" s="229"/>
      <c r="AQ1628" s="589"/>
      <c r="AR1628" s="207"/>
      <c r="AS1628" s="207"/>
      <c r="AT1628" s="207"/>
      <c r="AU1628" s="207"/>
      <c r="AV1628" s="207"/>
      <c r="AW1628" s="207"/>
      <c r="AX1628" s="207"/>
      <c r="AY1628" s="207"/>
      <c r="AZ1628" s="207"/>
      <c r="BA1628" s="207"/>
      <c r="BB1628" s="207"/>
      <c r="BC1628" s="207"/>
      <c r="BD1628" s="207"/>
      <c r="BE1628" s="207"/>
      <c r="BF1628" s="207"/>
      <c r="BG1628" s="300"/>
      <c r="BH1628" s="300"/>
      <c r="BI1628" s="299"/>
      <c r="BJ1628" s="246"/>
      <c r="BK1628" s="255"/>
      <c r="BL1628" s="213"/>
      <c r="BM1628" s="213"/>
      <c r="BN1628" s="322"/>
      <c r="BO1628" s="321"/>
      <c r="BY1628" s="254"/>
      <c r="DN1628" s="284"/>
      <c r="DO1628" s="283"/>
      <c r="DP1628" s="278"/>
      <c r="DQ1628" s="282"/>
      <c r="DR1628" s="281"/>
      <c r="DS1628" s="280"/>
      <c r="DT1628" s="279"/>
      <c r="DU1628" s="278"/>
      <c r="DV1628" s="194"/>
    </row>
    <row r="1629" spans="1:126" ht="19.5">
      <c r="A1629" s="322" t="s">
        <v>4807</v>
      </c>
      <c r="B1629" s="226" t="s">
        <v>6494</v>
      </c>
      <c r="C1629" s="226" t="s">
        <v>6493</v>
      </c>
      <c r="D1629" s="225" t="s">
        <v>6492</v>
      </c>
      <c r="E1629" s="224" t="str">
        <f t="shared" si="135"/>
        <v>426233</v>
      </c>
      <c r="F1629" s="322" t="s">
        <v>1154</v>
      </c>
      <c r="G1629" s="584" t="s">
        <v>6491</v>
      </c>
      <c r="I1629" s="383" t="s">
        <v>5902</v>
      </c>
      <c r="J1629" s="225">
        <v>1</v>
      </c>
      <c r="K1629" s="329">
        <v>35000</v>
      </c>
      <c r="L1629" s="232">
        <f t="shared" si="136"/>
        <v>38500</v>
      </c>
      <c r="M1629" s="351" t="s">
        <v>1434</v>
      </c>
      <c r="N1629" s="229"/>
      <c r="O1629" s="229"/>
      <c r="P1629" s="245"/>
      <c r="Q1629" s="312"/>
      <c r="R1629" s="382"/>
      <c r="S1629" s="242"/>
      <c r="T1629" s="219"/>
      <c r="U1629" s="303"/>
      <c r="V1629" s="303"/>
      <c r="W1629" s="303"/>
      <c r="X1629" s="303"/>
      <c r="Y1629" s="219"/>
      <c r="Z1629" s="303"/>
      <c r="AA1629" s="303"/>
      <c r="AB1629" s="303"/>
      <c r="AC1629" s="303"/>
      <c r="AD1629" s="325"/>
      <c r="AE1629" s="325"/>
      <c r="AF1629" s="325"/>
      <c r="AG1629" s="325"/>
      <c r="AH1629" s="325"/>
      <c r="AJ1629" s="286"/>
      <c r="AK1629" s="213"/>
      <c r="AL1629" s="325"/>
      <c r="AM1629" s="325"/>
      <c r="AN1629" s="325"/>
      <c r="AO1629" s="325"/>
      <c r="AP1629" s="229"/>
      <c r="AQ1629" s="589"/>
      <c r="AR1629" s="207"/>
      <c r="AS1629" s="207"/>
      <c r="AT1629" s="207"/>
      <c r="AU1629" s="207"/>
      <c r="AV1629" s="207"/>
      <c r="AW1629" s="207"/>
      <c r="AX1629" s="207"/>
      <c r="AY1629" s="207"/>
      <c r="AZ1629" s="207"/>
      <c r="BA1629" s="207"/>
      <c r="BB1629" s="207"/>
      <c r="BC1629" s="207"/>
      <c r="BD1629" s="207"/>
      <c r="BE1629" s="207"/>
      <c r="BF1629" s="207"/>
      <c r="BG1629" s="300"/>
      <c r="BH1629" s="300"/>
      <c r="BI1629" s="299"/>
      <c r="BJ1629" s="246"/>
      <c r="BK1629" s="255"/>
      <c r="BL1629" s="213"/>
      <c r="BM1629" s="213"/>
      <c r="BN1629" s="322"/>
      <c r="BO1629" s="321"/>
      <c r="BY1629" s="254"/>
      <c r="DN1629" s="284"/>
      <c r="DO1629" s="283"/>
      <c r="DP1629" s="278"/>
      <c r="DQ1629" s="282"/>
      <c r="DR1629" s="281"/>
      <c r="DS1629" s="280"/>
      <c r="DT1629" s="279"/>
      <c r="DU1629" s="278"/>
      <c r="DV1629" s="194"/>
    </row>
    <row r="1630" spans="1:126" ht="18.75">
      <c r="A1630" s="298" t="s">
        <v>3394</v>
      </c>
      <c r="B1630" s="226" t="s">
        <v>6490</v>
      </c>
      <c r="C1630" s="226" t="s">
        <v>6489</v>
      </c>
      <c r="D1630" s="472" t="s">
        <v>6488</v>
      </c>
      <c r="E1630" s="224" t="str">
        <f>MID(D1630,8,10)</f>
        <v>435341</v>
      </c>
      <c r="F1630" s="207" t="s">
        <v>229</v>
      </c>
      <c r="G1630" s="220" t="s">
        <v>6487</v>
      </c>
      <c r="H1630" s="223" t="s">
        <v>6486</v>
      </c>
      <c r="I1630" s="306" t="s">
        <v>233</v>
      </c>
      <c r="J1630" s="225">
        <v>1</v>
      </c>
      <c r="K1630" s="302">
        <v>40000</v>
      </c>
      <c r="L1630" s="232">
        <f t="shared" si="136"/>
        <v>44000</v>
      </c>
      <c r="M1630" s="262" t="s">
        <v>1671</v>
      </c>
      <c r="N1630" s="290"/>
      <c r="O1630" s="290"/>
      <c r="P1630" s="251">
        <v>44986</v>
      </c>
      <c r="Q1630" s="500">
        <v>39000</v>
      </c>
      <c r="R1630" s="537">
        <v>4.9000000000000004</v>
      </c>
      <c r="S1630" s="242">
        <v>4900</v>
      </c>
      <c r="T1630" s="219"/>
      <c r="U1630" s="248" t="e">
        <f>VLOOKUP(T1630,'[1]段ボール 送料'!$H$16:$X$1013,16,FALSE)</f>
        <v>#N/A</v>
      </c>
      <c r="V1630" s="248" t="e">
        <f>VLOOKUP(T1630,'[1]段ボール 送料'!$H$16:$X$1013,13,FALSE)</f>
        <v>#N/A</v>
      </c>
      <c r="W1630" s="248" t="e">
        <f>VLOOKUP(T1630,'[1]段ボール 送料'!$H$16:$X$1013,14,FALSE)</f>
        <v>#N/A</v>
      </c>
      <c r="X1630" s="248" t="e">
        <f>VLOOKUP(T1630,'[1]段ボール 送料'!$H$16:$X$1013,15,FALSE)</f>
        <v>#N/A</v>
      </c>
      <c r="Y1630" s="219"/>
      <c r="Z1630" s="248"/>
      <c r="AA1630" s="248"/>
      <c r="AB1630" s="248"/>
      <c r="AC1630" s="248"/>
      <c r="AD1630" s="372"/>
      <c r="AE1630" s="372"/>
      <c r="AF1630" s="372"/>
      <c r="AG1630" s="372"/>
      <c r="AH1630" s="372"/>
      <c r="AI1630" s="228" t="s">
        <v>2714</v>
      </c>
      <c r="AJ1630" s="286" t="s">
        <v>2543</v>
      </c>
      <c r="AK1630" s="228" t="s">
        <v>2742</v>
      </c>
      <c r="AL1630" s="372"/>
      <c r="AM1630" s="372"/>
      <c r="AN1630" s="372"/>
      <c r="AO1630" s="372"/>
      <c r="AP1630" s="229"/>
      <c r="AQ1630" s="444">
        <v>1</v>
      </c>
      <c r="AR1630" s="207"/>
      <c r="AS1630" s="207"/>
      <c r="AT1630" s="207"/>
      <c r="AU1630" s="359">
        <f>S1630</f>
        <v>4900</v>
      </c>
      <c r="AV1630" s="248" t="e">
        <f>VLOOKUP(T1630,'[1]段ボール 送料'!$H$16:$X$1013,11,FALSE)</f>
        <v>#N/A</v>
      </c>
      <c r="AW1630" s="248"/>
      <c r="AX1630" s="207"/>
      <c r="AY1630" s="247" t="e">
        <f>SUBTOTAL(9,AV1630:AX1630)</f>
        <v>#N/A</v>
      </c>
      <c r="AZ1630" s="247" t="e">
        <f>AR1630+AV1630</f>
        <v>#N/A</v>
      </c>
      <c r="BA1630" s="247">
        <f>AS1630+AW1630</f>
        <v>0</v>
      </c>
      <c r="BB1630" s="247">
        <f>AT1630+AX1630</f>
        <v>0</v>
      </c>
      <c r="BC1630" s="359" t="e">
        <f>AU1630+AY1630</f>
        <v>#N/A</v>
      </c>
      <c r="BD1630" s="207"/>
      <c r="BE1630" s="207"/>
      <c r="BF1630" s="207"/>
      <c r="BG1630" s="228"/>
      <c r="BH1630" s="228" t="s">
        <v>1703</v>
      </c>
      <c r="BI1630" s="228"/>
      <c r="BJ1630" s="246"/>
      <c r="BK1630" s="255" t="s">
        <v>4630</v>
      </c>
      <c r="BL1630" s="228" t="s">
        <v>1703</v>
      </c>
      <c r="BM1630" s="228" t="s">
        <v>1703</v>
      </c>
      <c r="BN1630" s="298"/>
      <c r="BO1630" s="297"/>
      <c r="BQ1630" s="205" t="s">
        <v>1701</v>
      </c>
      <c r="BY1630" s="254"/>
      <c r="DN1630" s="284"/>
      <c r="DO1630" s="283"/>
      <c r="DP1630" s="278"/>
      <c r="DQ1630" s="282"/>
      <c r="DR1630" s="281"/>
      <c r="DS1630" s="280"/>
      <c r="DT1630" s="279"/>
      <c r="DU1630" s="278"/>
      <c r="DV1630" s="194" t="s">
        <v>3950</v>
      </c>
    </row>
    <row r="1631" spans="1:126" ht="19.5">
      <c r="A1631" s="322" t="s">
        <v>4807</v>
      </c>
      <c r="B1631" s="226" t="s">
        <v>6485</v>
      </c>
      <c r="C1631" s="226" t="s">
        <v>6484</v>
      </c>
      <c r="D1631" s="225" t="s">
        <v>6483</v>
      </c>
      <c r="E1631" s="224" t="str">
        <f t="shared" ref="E1631:E1647" si="137">MID(D1631,9,10)</f>
        <v>426271</v>
      </c>
      <c r="F1631" s="322" t="s">
        <v>1154</v>
      </c>
      <c r="G1631" s="584" t="s">
        <v>6476</v>
      </c>
      <c r="I1631" s="383" t="s">
        <v>127</v>
      </c>
      <c r="J1631" s="225">
        <v>1</v>
      </c>
      <c r="K1631" s="329">
        <v>35000</v>
      </c>
      <c r="L1631" s="232">
        <f t="shared" si="136"/>
        <v>38500</v>
      </c>
      <c r="M1631" s="351" t="s">
        <v>1434</v>
      </c>
      <c r="N1631" s="229"/>
      <c r="O1631" s="229"/>
      <c r="P1631" s="245"/>
      <c r="Q1631" s="312"/>
      <c r="R1631" s="382"/>
      <c r="S1631" s="242"/>
      <c r="T1631" s="219"/>
      <c r="U1631" s="303"/>
      <c r="V1631" s="303"/>
      <c r="W1631" s="303"/>
      <c r="X1631" s="303"/>
      <c r="Y1631" s="219"/>
      <c r="Z1631" s="303"/>
      <c r="AA1631" s="303"/>
      <c r="AB1631" s="303"/>
      <c r="AC1631" s="303"/>
      <c r="AD1631" s="378"/>
      <c r="AE1631" s="378"/>
      <c r="AF1631" s="378"/>
      <c r="AG1631" s="378"/>
      <c r="AH1631" s="378"/>
      <c r="AJ1631" s="286"/>
      <c r="AK1631" s="213"/>
      <c r="AL1631" s="325"/>
      <c r="AM1631" s="325"/>
      <c r="AN1631" s="378"/>
      <c r="AO1631" s="378"/>
      <c r="AP1631" s="229"/>
      <c r="AQ1631" s="377"/>
      <c r="AR1631" s="247"/>
      <c r="AS1631" s="247"/>
      <c r="AT1631" s="247"/>
      <c r="AU1631" s="247"/>
      <c r="AV1631" s="207"/>
      <c r="AW1631" s="207"/>
      <c r="AX1631" s="207"/>
      <c r="AY1631" s="207"/>
      <c r="AZ1631" s="247"/>
      <c r="BA1631" s="247"/>
      <c r="BB1631" s="247"/>
      <c r="BC1631" s="247"/>
      <c r="BD1631" s="207"/>
      <c r="BE1631" s="207"/>
      <c r="BF1631" s="207"/>
      <c r="BG1631" s="300"/>
      <c r="BH1631" s="300"/>
      <c r="BI1631" s="299"/>
      <c r="BJ1631" s="246"/>
      <c r="BK1631" s="255"/>
      <c r="BL1631" s="213"/>
      <c r="BM1631" s="213"/>
      <c r="BN1631" s="322"/>
      <c r="BO1631" s="321"/>
      <c r="BY1631" s="254"/>
      <c r="DN1631" s="284"/>
      <c r="DO1631" s="283"/>
      <c r="DP1631" s="278"/>
      <c r="DQ1631" s="282"/>
      <c r="DR1631" s="281"/>
      <c r="DS1631" s="280"/>
      <c r="DT1631" s="279"/>
      <c r="DU1631" s="278"/>
      <c r="DV1631" s="194"/>
    </row>
    <row r="1632" spans="1:126" ht="19.5">
      <c r="A1632" s="322" t="s">
        <v>4807</v>
      </c>
      <c r="B1632" s="226" t="s">
        <v>6482</v>
      </c>
      <c r="C1632" s="226" t="s">
        <v>6481</v>
      </c>
      <c r="D1632" s="225" t="s">
        <v>6480</v>
      </c>
      <c r="E1632" s="224" t="str">
        <f t="shared" si="137"/>
        <v>426257</v>
      </c>
      <c r="F1632" s="322" t="s">
        <v>1154</v>
      </c>
      <c r="G1632" s="584" t="s">
        <v>6476</v>
      </c>
      <c r="I1632" s="383" t="s">
        <v>161</v>
      </c>
      <c r="J1632" s="225">
        <v>1</v>
      </c>
      <c r="K1632" s="329">
        <v>35000</v>
      </c>
      <c r="L1632" s="232">
        <f t="shared" si="136"/>
        <v>38500</v>
      </c>
      <c r="M1632" s="351" t="s">
        <v>1434</v>
      </c>
      <c r="N1632" s="229"/>
      <c r="O1632" s="229"/>
      <c r="P1632" s="245"/>
      <c r="Q1632" s="312"/>
      <c r="R1632" s="382"/>
      <c r="S1632" s="242"/>
      <c r="T1632" s="219"/>
      <c r="U1632" s="303"/>
      <c r="V1632" s="303"/>
      <c r="W1632" s="303"/>
      <c r="X1632" s="303"/>
      <c r="Y1632" s="219"/>
      <c r="Z1632" s="303"/>
      <c r="AA1632" s="303"/>
      <c r="AB1632" s="303"/>
      <c r="AC1632" s="303"/>
      <c r="AD1632" s="325"/>
      <c r="AE1632" s="325"/>
      <c r="AF1632" s="325"/>
      <c r="AG1632" s="325"/>
      <c r="AH1632" s="325"/>
      <c r="AJ1632" s="286"/>
      <c r="AK1632" s="213"/>
      <c r="AL1632" s="325"/>
      <c r="AM1632" s="325"/>
      <c r="AN1632" s="325"/>
      <c r="AO1632" s="325"/>
      <c r="AP1632" s="229"/>
      <c r="AQ1632" s="589"/>
      <c r="AR1632" s="207"/>
      <c r="AS1632" s="207"/>
      <c r="AT1632" s="207"/>
      <c r="AU1632" s="207"/>
      <c r="AV1632" s="207"/>
      <c r="AW1632" s="207"/>
      <c r="AX1632" s="207"/>
      <c r="AY1632" s="207"/>
      <c r="AZ1632" s="207"/>
      <c r="BA1632" s="207"/>
      <c r="BB1632" s="207"/>
      <c r="BC1632" s="207"/>
      <c r="BD1632" s="207"/>
      <c r="BE1632" s="207"/>
      <c r="BF1632" s="207"/>
      <c r="BG1632" s="300"/>
      <c r="BH1632" s="300"/>
      <c r="BI1632" s="299"/>
      <c r="BJ1632" s="246"/>
      <c r="BK1632" s="255"/>
      <c r="BL1632" s="213"/>
      <c r="BM1632" s="213"/>
      <c r="BN1632" s="322"/>
      <c r="BO1632" s="321"/>
      <c r="BY1632" s="254"/>
      <c r="DN1632" s="284"/>
      <c r="DO1632" s="283"/>
      <c r="DP1632" s="278"/>
      <c r="DQ1632" s="282"/>
      <c r="DR1632" s="281"/>
      <c r="DS1632" s="280"/>
      <c r="DT1632" s="279"/>
      <c r="DU1632" s="278"/>
      <c r="DV1632" s="194"/>
    </row>
    <row r="1633" spans="1:129" ht="19.5">
      <c r="A1633" s="322" t="s">
        <v>4807</v>
      </c>
      <c r="B1633" s="226" t="s">
        <v>6479</v>
      </c>
      <c r="C1633" s="226" t="s">
        <v>6478</v>
      </c>
      <c r="D1633" s="225" t="s">
        <v>6477</v>
      </c>
      <c r="E1633" s="224" t="str">
        <f t="shared" si="137"/>
        <v>426264</v>
      </c>
      <c r="F1633" s="322" t="s">
        <v>1154</v>
      </c>
      <c r="G1633" s="584" t="s">
        <v>6476</v>
      </c>
      <c r="I1633" s="383" t="s">
        <v>5902</v>
      </c>
      <c r="J1633" s="225">
        <v>1</v>
      </c>
      <c r="K1633" s="329">
        <v>35000</v>
      </c>
      <c r="L1633" s="232">
        <f t="shared" si="136"/>
        <v>38500</v>
      </c>
      <c r="M1633" s="351" t="s">
        <v>1434</v>
      </c>
      <c r="N1633" s="229"/>
      <c r="O1633" s="229"/>
      <c r="P1633" s="245"/>
      <c r="Q1633" s="312"/>
      <c r="R1633" s="382"/>
      <c r="S1633" s="242"/>
      <c r="T1633" s="219"/>
      <c r="U1633" s="303"/>
      <c r="V1633" s="303"/>
      <c r="W1633" s="303"/>
      <c r="X1633" s="303"/>
      <c r="Y1633" s="219"/>
      <c r="Z1633" s="303"/>
      <c r="AA1633" s="303"/>
      <c r="AB1633" s="303"/>
      <c r="AC1633" s="303"/>
      <c r="AD1633" s="325"/>
      <c r="AE1633" s="325"/>
      <c r="AF1633" s="325"/>
      <c r="AG1633" s="325"/>
      <c r="AH1633" s="325"/>
      <c r="AJ1633" s="286"/>
      <c r="AK1633" s="213"/>
      <c r="AL1633" s="325"/>
      <c r="AM1633" s="325"/>
      <c r="AN1633" s="325"/>
      <c r="AO1633" s="325"/>
      <c r="AP1633" s="229"/>
      <c r="AQ1633" s="589"/>
      <c r="AR1633" s="207"/>
      <c r="AS1633" s="207"/>
      <c r="AT1633" s="207"/>
      <c r="AU1633" s="207"/>
      <c r="AV1633" s="207"/>
      <c r="AW1633" s="207"/>
      <c r="AX1633" s="207"/>
      <c r="AY1633" s="207"/>
      <c r="AZ1633" s="207"/>
      <c r="BA1633" s="207"/>
      <c r="BB1633" s="207"/>
      <c r="BC1633" s="207"/>
      <c r="BD1633" s="207"/>
      <c r="BE1633" s="207"/>
      <c r="BF1633" s="207"/>
      <c r="BG1633" s="300"/>
      <c r="BH1633" s="300"/>
      <c r="BI1633" s="299"/>
      <c r="BJ1633" s="246"/>
      <c r="BK1633" s="255"/>
      <c r="BL1633" s="213"/>
      <c r="BM1633" s="213"/>
      <c r="BN1633" s="322"/>
      <c r="BO1633" s="321"/>
      <c r="BY1633" s="254"/>
      <c r="DN1633" s="284"/>
      <c r="DO1633" s="283"/>
      <c r="DP1633" s="278"/>
      <c r="DQ1633" s="282"/>
      <c r="DR1633" s="281"/>
      <c r="DS1633" s="280"/>
      <c r="DT1633" s="279"/>
      <c r="DU1633" s="278"/>
      <c r="DV1633" s="194"/>
    </row>
    <row r="1634" spans="1:129" ht="19.5">
      <c r="A1634" s="322" t="s">
        <v>6019</v>
      </c>
      <c r="B1634" s="226" t="s">
        <v>6475</v>
      </c>
      <c r="C1634" s="226" t="s">
        <v>6474</v>
      </c>
      <c r="D1634" s="225" t="s">
        <v>6473</v>
      </c>
      <c r="E1634" s="224" t="str">
        <f t="shared" si="137"/>
        <v>426301</v>
      </c>
      <c r="F1634" s="322" t="s">
        <v>1154</v>
      </c>
      <c r="G1634" s="584" t="s">
        <v>6466</v>
      </c>
      <c r="I1634" s="383" t="s">
        <v>127</v>
      </c>
      <c r="J1634" s="225">
        <v>1</v>
      </c>
      <c r="K1634" s="329">
        <v>35000</v>
      </c>
      <c r="L1634" s="232">
        <f t="shared" si="136"/>
        <v>38500</v>
      </c>
      <c r="M1634" s="351" t="s">
        <v>1434</v>
      </c>
      <c r="N1634" s="229"/>
      <c r="O1634" s="229"/>
      <c r="P1634" s="245"/>
      <c r="Q1634" s="312"/>
      <c r="R1634" s="382"/>
      <c r="S1634" s="242"/>
      <c r="T1634" s="219"/>
      <c r="U1634" s="303"/>
      <c r="V1634" s="303"/>
      <c r="W1634" s="303"/>
      <c r="X1634" s="303"/>
      <c r="Y1634" s="219"/>
      <c r="Z1634" s="303"/>
      <c r="AA1634" s="303"/>
      <c r="AB1634" s="303"/>
      <c r="AC1634" s="303"/>
      <c r="AD1634" s="378"/>
      <c r="AE1634" s="378"/>
      <c r="AF1634" s="378"/>
      <c r="AG1634" s="378"/>
      <c r="AH1634" s="378"/>
      <c r="AJ1634" s="286"/>
      <c r="AK1634" s="213"/>
      <c r="AL1634" s="325"/>
      <c r="AM1634" s="325"/>
      <c r="AN1634" s="378"/>
      <c r="AO1634" s="378"/>
      <c r="AP1634" s="229"/>
      <c r="AQ1634" s="377"/>
      <c r="AR1634" s="247"/>
      <c r="AS1634" s="247"/>
      <c r="AT1634" s="247"/>
      <c r="AU1634" s="247"/>
      <c r="AV1634" s="207"/>
      <c r="AW1634" s="207"/>
      <c r="AX1634" s="207"/>
      <c r="AY1634" s="207"/>
      <c r="AZ1634" s="247"/>
      <c r="BA1634" s="247"/>
      <c r="BB1634" s="247"/>
      <c r="BC1634" s="247"/>
      <c r="BD1634" s="207"/>
      <c r="BE1634" s="207"/>
      <c r="BF1634" s="207"/>
      <c r="BG1634" s="300"/>
      <c r="BH1634" s="300"/>
      <c r="BI1634" s="299"/>
      <c r="BJ1634" s="246"/>
      <c r="BK1634" s="255"/>
      <c r="BL1634" s="213"/>
      <c r="BM1634" s="213"/>
      <c r="BN1634" s="322"/>
      <c r="BO1634" s="321"/>
      <c r="BY1634" s="254"/>
      <c r="DN1634" s="284"/>
      <c r="DO1634" s="283"/>
      <c r="DP1634" s="278"/>
      <c r="DQ1634" s="282"/>
      <c r="DR1634" s="281"/>
      <c r="DS1634" s="280"/>
      <c r="DT1634" s="279"/>
      <c r="DU1634" s="278"/>
      <c r="DV1634" s="194"/>
    </row>
    <row r="1635" spans="1:129" ht="19.5">
      <c r="A1635" s="322" t="s">
        <v>6019</v>
      </c>
      <c r="B1635" s="226" t="s">
        <v>6472</v>
      </c>
      <c r="C1635" s="226" t="s">
        <v>6471</v>
      </c>
      <c r="D1635" s="225" t="s">
        <v>6470</v>
      </c>
      <c r="E1635" s="224" t="str">
        <f t="shared" si="137"/>
        <v>426288</v>
      </c>
      <c r="F1635" s="322" t="s">
        <v>1154</v>
      </c>
      <c r="G1635" s="584" t="s">
        <v>6466</v>
      </c>
      <c r="I1635" s="383" t="s">
        <v>161</v>
      </c>
      <c r="J1635" s="225">
        <v>1</v>
      </c>
      <c r="K1635" s="329">
        <v>35000</v>
      </c>
      <c r="L1635" s="232">
        <f t="shared" si="136"/>
        <v>38500</v>
      </c>
      <c r="M1635" s="379" t="s">
        <v>1434</v>
      </c>
      <c r="N1635" s="229"/>
      <c r="O1635" s="229"/>
      <c r="P1635" s="347"/>
      <c r="Q1635" s="412"/>
      <c r="R1635" s="382"/>
      <c r="S1635" s="242"/>
      <c r="T1635" s="219"/>
      <c r="U1635" s="303"/>
      <c r="V1635" s="303"/>
      <c r="W1635" s="303"/>
      <c r="X1635" s="303"/>
      <c r="Y1635" s="219"/>
      <c r="Z1635" s="303"/>
      <c r="AA1635" s="303"/>
      <c r="AB1635" s="303"/>
      <c r="AC1635" s="303"/>
      <c r="AD1635" s="325"/>
      <c r="AE1635" s="325"/>
      <c r="AF1635" s="325"/>
      <c r="AG1635" s="325"/>
      <c r="AH1635" s="325"/>
      <c r="AJ1635" s="286"/>
      <c r="AK1635" s="213"/>
      <c r="AL1635" s="325"/>
      <c r="AM1635" s="325"/>
      <c r="AN1635" s="325"/>
      <c r="AO1635" s="325"/>
      <c r="AP1635" s="229"/>
      <c r="AQ1635" s="589"/>
      <c r="AR1635" s="207"/>
      <c r="AS1635" s="207"/>
      <c r="AT1635" s="207"/>
      <c r="AU1635" s="207"/>
      <c r="AV1635" s="207"/>
      <c r="AW1635" s="207"/>
      <c r="AX1635" s="207"/>
      <c r="AY1635" s="207"/>
      <c r="AZ1635" s="207"/>
      <c r="BA1635" s="207"/>
      <c r="BB1635" s="207"/>
      <c r="BC1635" s="207"/>
      <c r="BD1635" s="207"/>
      <c r="BE1635" s="207"/>
      <c r="BF1635" s="207"/>
      <c r="BG1635" s="300"/>
      <c r="BH1635" s="300"/>
      <c r="BI1635" s="299"/>
      <c r="BJ1635" s="246"/>
      <c r="BK1635" s="255"/>
      <c r="BL1635" s="213"/>
      <c r="BM1635" s="213"/>
      <c r="BN1635" s="322"/>
      <c r="BO1635" s="321"/>
      <c r="BY1635" s="254"/>
      <c r="DN1635" s="284"/>
      <c r="DO1635" s="283"/>
      <c r="DP1635" s="278"/>
      <c r="DQ1635" s="282"/>
      <c r="DR1635" s="281"/>
      <c r="DS1635" s="280"/>
      <c r="DT1635" s="279"/>
      <c r="DU1635" s="278"/>
      <c r="DV1635" s="194"/>
    </row>
    <row r="1636" spans="1:129" ht="19.5">
      <c r="A1636" s="322" t="s">
        <v>6019</v>
      </c>
      <c r="B1636" s="226" t="s">
        <v>6469</v>
      </c>
      <c r="C1636" s="226" t="s">
        <v>6468</v>
      </c>
      <c r="D1636" s="225" t="s">
        <v>6467</v>
      </c>
      <c r="E1636" s="224" t="str">
        <f t="shared" si="137"/>
        <v>426295</v>
      </c>
      <c r="F1636" s="322" t="s">
        <v>1154</v>
      </c>
      <c r="G1636" s="584" t="s">
        <v>6466</v>
      </c>
      <c r="I1636" s="383" t="s">
        <v>5902</v>
      </c>
      <c r="J1636" s="225">
        <v>1</v>
      </c>
      <c r="K1636" s="329">
        <v>35000</v>
      </c>
      <c r="L1636" s="232">
        <f t="shared" si="136"/>
        <v>38500</v>
      </c>
      <c r="M1636" s="379" t="s">
        <v>1434</v>
      </c>
      <c r="N1636" s="229"/>
      <c r="O1636" s="229"/>
      <c r="P1636" s="347"/>
      <c r="Q1636" s="412"/>
      <c r="R1636" s="382"/>
      <c r="S1636" s="242"/>
      <c r="T1636" s="219"/>
      <c r="U1636" s="303"/>
      <c r="V1636" s="303"/>
      <c r="W1636" s="303"/>
      <c r="X1636" s="303"/>
      <c r="Y1636" s="219"/>
      <c r="Z1636" s="303"/>
      <c r="AA1636" s="303"/>
      <c r="AB1636" s="303"/>
      <c r="AC1636" s="303"/>
      <c r="AD1636" s="325"/>
      <c r="AE1636" s="325"/>
      <c r="AF1636" s="325"/>
      <c r="AG1636" s="325"/>
      <c r="AH1636" s="325"/>
      <c r="AJ1636" s="286"/>
      <c r="AK1636" s="213"/>
      <c r="AL1636" s="325"/>
      <c r="AM1636" s="325"/>
      <c r="AN1636" s="325"/>
      <c r="AO1636" s="325"/>
      <c r="AP1636" s="229"/>
      <c r="AQ1636" s="589"/>
      <c r="AR1636" s="207"/>
      <c r="AS1636" s="207"/>
      <c r="AT1636" s="207"/>
      <c r="AU1636" s="207"/>
      <c r="AV1636" s="207"/>
      <c r="AW1636" s="207"/>
      <c r="AX1636" s="207"/>
      <c r="AY1636" s="207"/>
      <c r="AZ1636" s="207"/>
      <c r="BA1636" s="207"/>
      <c r="BB1636" s="207"/>
      <c r="BC1636" s="207"/>
      <c r="BD1636" s="207"/>
      <c r="BE1636" s="207"/>
      <c r="BF1636" s="207"/>
      <c r="BG1636" s="300"/>
      <c r="BH1636" s="300"/>
      <c r="BI1636" s="299"/>
      <c r="BJ1636" s="246"/>
      <c r="BK1636" s="255"/>
      <c r="BL1636" s="213"/>
      <c r="BM1636" s="213"/>
      <c r="BN1636" s="322"/>
      <c r="BO1636" s="321"/>
      <c r="BY1636" s="254"/>
      <c r="DN1636" s="284"/>
      <c r="DO1636" s="283"/>
      <c r="DP1636" s="278"/>
      <c r="DQ1636" s="282"/>
      <c r="DR1636" s="281"/>
      <c r="DS1636" s="280"/>
      <c r="DT1636" s="279"/>
      <c r="DU1636" s="278"/>
      <c r="DV1636" s="194"/>
    </row>
    <row r="1637" spans="1:129" ht="19.5">
      <c r="A1637" s="322" t="s">
        <v>6019</v>
      </c>
      <c r="B1637" s="226" t="s">
        <v>6465</v>
      </c>
      <c r="C1637" s="226" t="s">
        <v>6464</v>
      </c>
      <c r="D1637" s="225" t="s">
        <v>6463</v>
      </c>
      <c r="E1637" s="224" t="str">
        <f t="shared" si="137"/>
        <v>426332</v>
      </c>
      <c r="F1637" s="322" t="s">
        <v>1154</v>
      </c>
      <c r="G1637" s="584" t="s">
        <v>6456</v>
      </c>
      <c r="I1637" s="383" t="s">
        <v>127</v>
      </c>
      <c r="J1637" s="225">
        <v>1</v>
      </c>
      <c r="K1637" s="329">
        <v>35000</v>
      </c>
      <c r="L1637" s="232">
        <f t="shared" si="136"/>
        <v>38500</v>
      </c>
      <c r="M1637" s="379" t="s">
        <v>1434</v>
      </c>
      <c r="N1637" s="229"/>
      <c r="O1637" s="229"/>
      <c r="P1637" s="347"/>
      <c r="Q1637" s="412"/>
      <c r="R1637" s="382"/>
      <c r="S1637" s="242"/>
      <c r="T1637" s="219"/>
      <c r="U1637" s="303"/>
      <c r="V1637" s="303"/>
      <c r="W1637" s="303"/>
      <c r="X1637" s="303"/>
      <c r="Y1637" s="219"/>
      <c r="Z1637" s="303"/>
      <c r="AA1637" s="303"/>
      <c r="AB1637" s="303"/>
      <c r="AC1637" s="303"/>
      <c r="AD1637" s="325"/>
      <c r="AE1637" s="325"/>
      <c r="AF1637" s="325"/>
      <c r="AG1637" s="325"/>
      <c r="AH1637" s="325"/>
      <c r="AJ1637" s="286"/>
      <c r="AK1637" s="213"/>
      <c r="AL1637" s="325"/>
      <c r="AM1637" s="325"/>
      <c r="AN1637" s="325"/>
      <c r="AO1637" s="325"/>
      <c r="AP1637" s="229"/>
      <c r="AQ1637" s="589"/>
      <c r="AR1637" s="207"/>
      <c r="AS1637" s="207"/>
      <c r="AT1637" s="207"/>
      <c r="AU1637" s="207"/>
      <c r="AV1637" s="207"/>
      <c r="AW1637" s="207"/>
      <c r="AX1637" s="207"/>
      <c r="AY1637" s="207"/>
      <c r="AZ1637" s="207"/>
      <c r="BA1637" s="207"/>
      <c r="BB1637" s="207"/>
      <c r="BC1637" s="207"/>
      <c r="BD1637" s="207"/>
      <c r="BE1637" s="207"/>
      <c r="BF1637" s="207"/>
      <c r="BG1637" s="300"/>
      <c r="BH1637" s="300"/>
      <c r="BI1637" s="299"/>
      <c r="BJ1637" s="246"/>
      <c r="BK1637" s="255"/>
      <c r="BL1637" s="213"/>
      <c r="BM1637" s="213"/>
      <c r="BN1637" s="322"/>
      <c r="BO1637" s="321"/>
      <c r="BY1637" s="254"/>
      <c r="DN1637" s="284"/>
      <c r="DO1637" s="283"/>
      <c r="DP1637" s="278"/>
      <c r="DQ1637" s="282"/>
      <c r="DR1637" s="281"/>
      <c r="DS1637" s="280"/>
      <c r="DT1637" s="279"/>
      <c r="DU1637" s="278"/>
      <c r="DV1637" s="194"/>
    </row>
    <row r="1638" spans="1:129" ht="19.5">
      <c r="A1638" s="322" t="s">
        <v>6019</v>
      </c>
      <c r="B1638" s="226" t="s">
        <v>6462</v>
      </c>
      <c r="C1638" s="226" t="s">
        <v>6461</v>
      </c>
      <c r="D1638" s="225" t="s">
        <v>6460</v>
      </c>
      <c r="E1638" s="224" t="str">
        <f t="shared" si="137"/>
        <v>426318</v>
      </c>
      <c r="F1638" s="322" t="s">
        <v>1154</v>
      </c>
      <c r="G1638" s="584" t="s">
        <v>6456</v>
      </c>
      <c r="I1638" s="383" t="s">
        <v>161</v>
      </c>
      <c r="J1638" s="225">
        <v>1</v>
      </c>
      <c r="K1638" s="329">
        <v>35000</v>
      </c>
      <c r="L1638" s="232">
        <f t="shared" si="136"/>
        <v>38500</v>
      </c>
      <c r="M1638" s="351" t="s">
        <v>1434</v>
      </c>
      <c r="N1638" s="229"/>
      <c r="O1638" s="229"/>
      <c r="P1638" s="245"/>
      <c r="Q1638" s="312"/>
      <c r="R1638" s="382"/>
      <c r="S1638" s="242"/>
      <c r="T1638" s="219"/>
      <c r="U1638" s="303"/>
      <c r="V1638" s="303"/>
      <c r="W1638" s="303"/>
      <c r="X1638" s="303"/>
      <c r="Y1638" s="219"/>
      <c r="Z1638" s="303"/>
      <c r="AA1638" s="303"/>
      <c r="AB1638" s="303"/>
      <c r="AC1638" s="303"/>
      <c r="AD1638" s="325"/>
      <c r="AE1638" s="325"/>
      <c r="AF1638" s="325"/>
      <c r="AG1638" s="325"/>
      <c r="AH1638" s="325"/>
      <c r="AJ1638" s="286"/>
      <c r="AK1638" s="213"/>
      <c r="AL1638" s="325"/>
      <c r="AM1638" s="325"/>
      <c r="AN1638" s="325"/>
      <c r="AO1638" s="325"/>
      <c r="AP1638" s="229"/>
      <c r="AQ1638" s="589"/>
      <c r="AR1638" s="207"/>
      <c r="AS1638" s="207"/>
      <c r="AT1638" s="207"/>
      <c r="AU1638" s="207"/>
      <c r="AV1638" s="207"/>
      <c r="AW1638" s="207"/>
      <c r="AX1638" s="207"/>
      <c r="AY1638" s="207"/>
      <c r="AZ1638" s="207"/>
      <c r="BA1638" s="207"/>
      <c r="BB1638" s="207"/>
      <c r="BC1638" s="207"/>
      <c r="BD1638" s="207"/>
      <c r="BE1638" s="207"/>
      <c r="BF1638" s="207"/>
      <c r="BG1638" s="300"/>
      <c r="BH1638" s="300"/>
      <c r="BI1638" s="299"/>
      <c r="BJ1638" s="246"/>
      <c r="BK1638" s="255"/>
      <c r="BL1638" s="213"/>
      <c r="BM1638" s="213"/>
      <c r="BN1638" s="322"/>
      <c r="BO1638" s="321"/>
      <c r="BY1638" s="254"/>
      <c r="DN1638" s="284"/>
      <c r="DO1638" s="283"/>
      <c r="DP1638" s="278"/>
      <c r="DQ1638" s="282"/>
      <c r="DR1638" s="281"/>
      <c r="DS1638" s="280"/>
      <c r="DT1638" s="279"/>
      <c r="DU1638" s="278"/>
      <c r="DV1638" s="194"/>
    </row>
    <row r="1639" spans="1:129" ht="19.5">
      <c r="A1639" s="322" t="s">
        <v>6019</v>
      </c>
      <c r="B1639" s="226" t="s">
        <v>6459</v>
      </c>
      <c r="C1639" s="226" t="s">
        <v>6458</v>
      </c>
      <c r="D1639" s="225" t="s">
        <v>6457</v>
      </c>
      <c r="E1639" s="224" t="str">
        <f t="shared" si="137"/>
        <v>426325</v>
      </c>
      <c r="F1639" s="322" t="s">
        <v>1154</v>
      </c>
      <c r="G1639" s="584" t="s">
        <v>6456</v>
      </c>
      <c r="I1639" s="383" t="s">
        <v>5902</v>
      </c>
      <c r="J1639" s="225">
        <v>1</v>
      </c>
      <c r="K1639" s="329">
        <v>35000</v>
      </c>
      <c r="L1639" s="232">
        <f t="shared" si="136"/>
        <v>38500</v>
      </c>
      <c r="M1639" s="379" t="s">
        <v>1434</v>
      </c>
      <c r="N1639" s="229"/>
      <c r="O1639" s="229"/>
      <c r="P1639" s="347"/>
      <c r="Q1639" s="412"/>
      <c r="R1639" s="382"/>
      <c r="S1639" s="242"/>
      <c r="T1639" s="219"/>
      <c r="U1639" s="303"/>
      <c r="V1639" s="303"/>
      <c r="W1639" s="303"/>
      <c r="X1639" s="303"/>
      <c r="Y1639" s="219"/>
      <c r="Z1639" s="303"/>
      <c r="AA1639" s="303"/>
      <c r="AB1639" s="303"/>
      <c r="AC1639" s="303"/>
      <c r="AD1639" s="325"/>
      <c r="AE1639" s="325"/>
      <c r="AF1639" s="325"/>
      <c r="AG1639" s="325"/>
      <c r="AH1639" s="325"/>
      <c r="AJ1639" s="286"/>
      <c r="AK1639" s="213"/>
      <c r="AL1639" s="325"/>
      <c r="AM1639" s="325"/>
      <c r="AN1639" s="325"/>
      <c r="AO1639" s="325"/>
      <c r="AP1639" s="229"/>
      <c r="AQ1639" s="589"/>
      <c r="AR1639" s="207"/>
      <c r="AS1639" s="207"/>
      <c r="AT1639" s="207"/>
      <c r="AU1639" s="207"/>
      <c r="AV1639" s="207"/>
      <c r="AW1639" s="207"/>
      <c r="AX1639" s="207"/>
      <c r="AY1639" s="207"/>
      <c r="AZ1639" s="207"/>
      <c r="BA1639" s="207"/>
      <c r="BB1639" s="207"/>
      <c r="BC1639" s="207"/>
      <c r="BD1639" s="207"/>
      <c r="BE1639" s="207"/>
      <c r="BF1639" s="207"/>
      <c r="BG1639" s="300"/>
      <c r="BH1639" s="300"/>
      <c r="BI1639" s="299"/>
      <c r="BJ1639" s="246"/>
      <c r="BK1639" s="255"/>
      <c r="BL1639" s="213"/>
      <c r="BM1639" s="213"/>
      <c r="BN1639" s="322"/>
      <c r="BO1639" s="321"/>
      <c r="BY1639" s="254"/>
      <c r="DN1639" s="284"/>
      <c r="DO1639" s="283"/>
      <c r="DP1639" s="278"/>
      <c r="DQ1639" s="282"/>
      <c r="DR1639" s="281"/>
      <c r="DS1639" s="280"/>
      <c r="DT1639" s="279"/>
      <c r="DU1639" s="278"/>
      <c r="DV1639" s="194"/>
    </row>
    <row r="1640" spans="1:129" ht="19.5">
      <c r="A1640" s="322" t="s">
        <v>6019</v>
      </c>
      <c r="B1640" s="226" t="s">
        <v>6455</v>
      </c>
      <c r="C1640" s="226" t="s">
        <v>6454</v>
      </c>
      <c r="D1640" s="225" t="s">
        <v>6453</v>
      </c>
      <c r="E1640" s="224" t="str">
        <f t="shared" si="137"/>
        <v>426363</v>
      </c>
      <c r="F1640" s="322" t="s">
        <v>1154</v>
      </c>
      <c r="G1640" s="584" t="s">
        <v>6446</v>
      </c>
      <c r="I1640" s="383" t="s">
        <v>127</v>
      </c>
      <c r="J1640" s="225">
        <v>1</v>
      </c>
      <c r="K1640" s="329">
        <v>40000</v>
      </c>
      <c r="L1640" s="232">
        <f t="shared" si="136"/>
        <v>44000</v>
      </c>
      <c r="M1640" s="379" t="s">
        <v>1434</v>
      </c>
      <c r="N1640" s="229"/>
      <c r="O1640" s="229"/>
      <c r="P1640" s="347"/>
      <c r="Q1640" s="412"/>
      <c r="R1640" s="382"/>
      <c r="S1640" s="242"/>
      <c r="T1640" s="219"/>
      <c r="U1640" s="303"/>
      <c r="V1640" s="303"/>
      <c r="W1640" s="303"/>
      <c r="X1640" s="303"/>
      <c r="Y1640" s="219"/>
      <c r="Z1640" s="303"/>
      <c r="AA1640" s="303"/>
      <c r="AB1640" s="303"/>
      <c r="AC1640" s="303"/>
      <c r="AD1640" s="325"/>
      <c r="AE1640" s="325"/>
      <c r="AF1640" s="325"/>
      <c r="AG1640" s="325"/>
      <c r="AH1640" s="325"/>
      <c r="AJ1640" s="286"/>
      <c r="AK1640" s="213"/>
      <c r="AL1640" s="325"/>
      <c r="AM1640" s="325"/>
      <c r="AN1640" s="325"/>
      <c r="AO1640" s="325"/>
      <c r="AP1640" s="229"/>
      <c r="AQ1640" s="589"/>
      <c r="AR1640" s="207"/>
      <c r="AS1640" s="207"/>
      <c r="AT1640" s="207"/>
      <c r="AU1640" s="207"/>
      <c r="AV1640" s="207"/>
      <c r="AW1640" s="207"/>
      <c r="AX1640" s="207"/>
      <c r="AY1640" s="207"/>
      <c r="AZ1640" s="207"/>
      <c r="BA1640" s="207"/>
      <c r="BB1640" s="207"/>
      <c r="BC1640" s="207"/>
      <c r="BD1640" s="207"/>
      <c r="BE1640" s="207"/>
      <c r="BF1640" s="207"/>
      <c r="BG1640" s="300"/>
      <c r="BH1640" s="300"/>
      <c r="BI1640" s="299"/>
      <c r="BJ1640" s="246"/>
      <c r="BK1640" s="255"/>
      <c r="BL1640" s="213"/>
      <c r="BM1640" s="213"/>
      <c r="BN1640" s="322"/>
      <c r="BO1640" s="321"/>
      <c r="BY1640" s="254"/>
      <c r="DN1640" s="284"/>
      <c r="DO1640" s="283"/>
      <c r="DP1640" s="278"/>
      <c r="DQ1640" s="282"/>
      <c r="DR1640" s="281"/>
      <c r="DS1640" s="280"/>
      <c r="DT1640" s="279"/>
      <c r="DU1640" s="278"/>
      <c r="DV1640" s="194"/>
    </row>
    <row r="1641" spans="1:129" ht="19.5">
      <c r="A1641" s="322" t="s">
        <v>6019</v>
      </c>
      <c r="B1641" s="226" t="s">
        <v>6452</v>
      </c>
      <c r="C1641" s="226" t="s">
        <v>6451</v>
      </c>
      <c r="D1641" s="225" t="s">
        <v>6450</v>
      </c>
      <c r="E1641" s="224" t="str">
        <f t="shared" si="137"/>
        <v>426349</v>
      </c>
      <c r="F1641" s="322" t="s">
        <v>1154</v>
      </c>
      <c r="G1641" s="584" t="s">
        <v>6446</v>
      </c>
      <c r="I1641" s="383" t="s">
        <v>131</v>
      </c>
      <c r="J1641" s="225">
        <v>1</v>
      </c>
      <c r="K1641" s="329">
        <v>40000</v>
      </c>
      <c r="L1641" s="232">
        <f t="shared" si="136"/>
        <v>44000</v>
      </c>
      <c r="M1641" s="351" t="s">
        <v>1434</v>
      </c>
      <c r="N1641" s="229"/>
      <c r="O1641" s="229"/>
      <c r="P1641" s="245"/>
      <c r="Q1641" s="312"/>
      <c r="R1641" s="382"/>
      <c r="S1641" s="242"/>
      <c r="T1641" s="219"/>
      <c r="U1641" s="303"/>
      <c r="V1641" s="303"/>
      <c r="W1641" s="303"/>
      <c r="X1641" s="303"/>
      <c r="Y1641" s="219"/>
      <c r="Z1641" s="303"/>
      <c r="AA1641" s="303"/>
      <c r="AB1641" s="303"/>
      <c r="AC1641" s="303"/>
      <c r="AD1641" s="378"/>
      <c r="AE1641" s="378"/>
      <c r="AF1641" s="378"/>
      <c r="AG1641" s="378"/>
      <c r="AH1641" s="378"/>
      <c r="AJ1641" s="286"/>
      <c r="AK1641" s="213"/>
      <c r="AL1641" s="325"/>
      <c r="AM1641" s="325"/>
      <c r="AN1641" s="378"/>
      <c r="AO1641" s="378"/>
      <c r="AP1641" s="229"/>
      <c r="AQ1641" s="377"/>
      <c r="AR1641" s="247"/>
      <c r="AS1641" s="247"/>
      <c r="AT1641" s="247"/>
      <c r="AU1641" s="247"/>
      <c r="AV1641" s="207"/>
      <c r="AW1641" s="207"/>
      <c r="AX1641" s="207"/>
      <c r="AY1641" s="207"/>
      <c r="AZ1641" s="247"/>
      <c r="BA1641" s="247"/>
      <c r="BB1641" s="247"/>
      <c r="BC1641" s="247"/>
      <c r="BD1641" s="207"/>
      <c r="BE1641" s="207"/>
      <c r="BF1641" s="207"/>
      <c r="BG1641" s="300"/>
      <c r="BH1641" s="300"/>
      <c r="BI1641" s="299"/>
      <c r="BJ1641" s="246"/>
      <c r="BK1641" s="255"/>
      <c r="BL1641" s="213"/>
      <c r="BM1641" s="213"/>
      <c r="BN1641" s="322"/>
      <c r="BO1641" s="321"/>
      <c r="BY1641" s="254"/>
      <c r="DN1641" s="284"/>
      <c r="DO1641" s="283"/>
      <c r="DP1641" s="278"/>
      <c r="DQ1641" s="282"/>
      <c r="DR1641" s="281"/>
      <c r="DS1641" s="280"/>
      <c r="DT1641" s="279"/>
      <c r="DU1641" s="278"/>
      <c r="DV1641" s="194"/>
    </row>
    <row r="1642" spans="1:129" ht="19.5">
      <c r="A1642" s="322" t="s">
        <v>6019</v>
      </c>
      <c r="B1642" s="226" t="s">
        <v>6449</v>
      </c>
      <c r="C1642" s="226" t="s">
        <v>6448</v>
      </c>
      <c r="D1642" s="225" t="s">
        <v>6447</v>
      </c>
      <c r="E1642" s="224" t="str">
        <f t="shared" si="137"/>
        <v>426356</v>
      </c>
      <c r="F1642" s="322" t="s">
        <v>1154</v>
      </c>
      <c r="G1642" s="584" t="s">
        <v>6446</v>
      </c>
      <c r="I1642" s="383" t="s">
        <v>5902</v>
      </c>
      <c r="J1642" s="225">
        <v>1</v>
      </c>
      <c r="K1642" s="329">
        <v>40000</v>
      </c>
      <c r="L1642" s="232">
        <f t="shared" si="136"/>
        <v>44000</v>
      </c>
      <c r="M1642" s="379" t="s">
        <v>1434</v>
      </c>
      <c r="N1642" s="229"/>
      <c r="O1642" s="229"/>
      <c r="P1642" s="347"/>
      <c r="Q1642" s="412"/>
      <c r="R1642" s="382"/>
      <c r="S1642" s="242"/>
      <c r="T1642" s="219"/>
      <c r="U1642" s="303"/>
      <c r="V1642" s="303"/>
      <c r="W1642" s="303"/>
      <c r="X1642" s="303"/>
      <c r="Y1642" s="219"/>
      <c r="Z1642" s="303"/>
      <c r="AA1642" s="303"/>
      <c r="AB1642" s="303"/>
      <c r="AC1642" s="303"/>
      <c r="AD1642" s="378"/>
      <c r="AE1642" s="378"/>
      <c r="AF1642" s="378"/>
      <c r="AG1642" s="378"/>
      <c r="AH1642" s="378"/>
      <c r="AJ1642" s="286"/>
      <c r="AK1642" s="213"/>
      <c r="AL1642" s="325"/>
      <c r="AM1642" s="325"/>
      <c r="AN1642" s="378"/>
      <c r="AO1642" s="378"/>
      <c r="AP1642" s="229"/>
      <c r="AQ1642" s="377"/>
      <c r="AR1642" s="247"/>
      <c r="AS1642" s="247"/>
      <c r="AT1642" s="247"/>
      <c r="AU1642" s="247"/>
      <c r="AV1642" s="207"/>
      <c r="AW1642" s="207"/>
      <c r="AX1642" s="207"/>
      <c r="AY1642" s="207"/>
      <c r="AZ1642" s="247"/>
      <c r="BA1642" s="247"/>
      <c r="BB1642" s="247"/>
      <c r="BC1642" s="247"/>
      <c r="BD1642" s="207"/>
      <c r="BE1642" s="207"/>
      <c r="BF1642" s="207"/>
      <c r="BG1642" s="300"/>
      <c r="BH1642" s="300"/>
      <c r="BI1642" s="299"/>
      <c r="BJ1642" s="246"/>
      <c r="BK1642" s="255"/>
      <c r="BL1642" s="213"/>
      <c r="BM1642" s="213"/>
      <c r="BN1642" s="322"/>
      <c r="BO1642" s="321"/>
      <c r="BY1642" s="254"/>
      <c r="DN1642" s="284"/>
      <c r="DO1642" s="283"/>
      <c r="DP1642" s="278"/>
      <c r="DQ1642" s="282"/>
      <c r="DR1642" s="281"/>
      <c r="DS1642" s="280"/>
      <c r="DT1642" s="279"/>
      <c r="DU1642" s="278"/>
      <c r="DV1642" s="194"/>
    </row>
    <row r="1643" spans="1:129" ht="19.5">
      <c r="A1643" s="322" t="s">
        <v>6019</v>
      </c>
      <c r="B1643" s="226" t="s">
        <v>6445</v>
      </c>
      <c r="C1643" s="226" t="s">
        <v>6444</v>
      </c>
      <c r="D1643" s="225" t="s">
        <v>6443</v>
      </c>
      <c r="E1643" s="224" t="str">
        <f t="shared" si="137"/>
        <v>426394</v>
      </c>
      <c r="F1643" s="322" t="s">
        <v>1154</v>
      </c>
      <c r="G1643" s="584" t="s">
        <v>6436</v>
      </c>
      <c r="I1643" s="383" t="s">
        <v>127</v>
      </c>
      <c r="J1643" s="225">
        <v>1</v>
      </c>
      <c r="K1643" s="329">
        <v>40000</v>
      </c>
      <c r="L1643" s="232">
        <f t="shared" si="136"/>
        <v>44000</v>
      </c>
      <c r="M1643" s="379" t="s">
        <v>1434</v>
      </c>
      <c r="N1643" s="229"/>
      <c r="O1643" s="229"/>
      <c r="P1643" s="347"/>
      <c r="Q1643" s="412"/>
      <c r="R1643" s="382"/>
      <c r="S1643" s="242"/>
      <c r="T1643" s="219"/>
      <c r="U1643" s="303"/>
      <c r="V1643" s="303"/>
      <c r="W1643" s="303"/>
      <c r="X1643" s="303"/>
      <c r="Y1643" s="219"/>
      <c r="Z1643" s="303"/>
      <c r="AA1643" s="303"/>
      <c r="AB1643" s="303"/>
      <c r="AC1643" s="303"/>
      <c r="AD1643" s="378"/>
      <c r="AE1643" s="378"/>
      <c r="AF1643" s="378"/>
      <c r="AG1643" s="378"/>
      <c r="AH1643" s="378"/>
      <c r="AJ1643" s="286"/>
      <c r="AK1643" s="213"/>
      <c r="AL1643" s="325"/>
      <c r="AM1643" s="325"/>
      <c r="AN1643" s="378"/>
      <c r="AO1643" s="378"/>
      <c r="AP1643" s="229"/>
      <c r="AQ1643" s="377"/>
      <c r="AR1643" s="247"/>
      <c r="AS1643" s="247"/>
      <c r="AT1643" s="247"/>
      <c r="AU1643" s="247"/>
      <c r="AV1643" s="207"/>
      <c r="AW1643" s="207"/>
      <c r="AX1643" s="207"/>
      <c r="AY1643" s="207"/>
      <c r="AZ1643" s="247"/>
      <c r="BA1643" s="247"/>
      <c r="BB1643" s="247"/>
      <c r="BC1643" s="247"/>
      <c r="BD1643" s="207"/>
      <c r="BE1643" s="207"/>
      <c r="BF1643" s="207"/>
      <c r="BG1643" s="300"/>
      <c r="BH1643" s="300"/>
      <c r="BI1643" s="299"/>
      <c r="BJ1643" s="246"/>
      <c r="BK1643" s="255"/>
      <c r="BL1643" s="213"/>
      <c r="BM1643" s="213"/>
      <c r="BN1643" s="322"/>
      <c r="BO1643" s="321"/>
      <c r="BY1643" s="254"/>
      <c r="DN1643" s="284"/>
      <c r="DO1643" s="283"/>
      <c r="DP1643" s="278"/>
      <c r="DQ1643" s="282"/>
      <c r="DR1643" s="281"/>
      <c r="DS1643" s="280"/>
      <c r="DT1643" s="279"/>
      <c r="DU1643" s="278"/>
      <c r="DV1643" s="194"/>
    </row>
    <row r="1644" spans="1:129" ht="19.5">
      <c r="A1644" s="322" t="s">
        <v>6019</v>
      </c>
      <c r="B1644" s="226" t="s">
        <v>6442</v>
      </c>
      <c r="C1644" s="226" t="s">
        <v>6441</v>
      </c>
      <c r="D1644" s="225" t="s">
        <v>6440</v>
      </c>
      <c r="E1644" s="224" t="str">
        <f t="shared" si="137"/>
        <v>426370</v>
      </c>
      <c r="F1644" s="322" t="s">
        <v>1154</v>
      </c>
      <c r="G1644" s="584" t="s">
        <v>6436</v>
      </c>
      <c r="I1644" s="383" t="s">
        <v>131</v>
      </c>
      <c r="J1644" s="225">
        <v>1</v>
      </c>
      <c r="K1644" s="329">
        <v>40000</v>
      </c>
      <c r="L1644" s="232">
        <f t="shared" si="136"/>
        <v>44000</v>
      </c>
      <c r="M1644" s="379" t="s">
        <v>1434</v>
      </c>
      <c r="N1644" s="229"/>
      <c r="O1644" s="229"/>
      <c r="P1644" s="347"/>
      <c r="Q1644" s="412"/>
      <c r="R1644" s="382"/>
      <c r="S1644" s="242"/>
      <c r="T1644" s="219"/>
      <c r="U1644" s="303"/>
      <c r="V1644" s="303"/>
      <c r="W1644" s="303"/>
      <c r="X1644" s="303"/>
      <c r="Y1644" s="219"/>
      <c r="Z1644" s="303"/>
      <c r="AA1644" s="303"/>
      <c r="AB1644" s="303"/>
      <c r="AC1644" s="303"/>
      <c r="AD1644" s="325"/>
      <c r="AE1644" s="325"/>
      <c r="AF1644" s="325"/>
      <c r="AG1644" s="325"/>
      <c r="AH1644" s="325"/>
      <c r="AJ1644" s="286"/>
      <c r="AK1644" s="213"/>
      <c r="AL1644" s="325"/>
      <c r="AM1644" s="325"/>
      <c r="AN1644" s="325"/>
      <c r="AO1644" s="325"/>
      <c r="AP1644" s="229"/>
      <c r="AQ1644" s="589"/>
      <c r="AR1644" s="207"/>
      <c r="AS1644" s="207"/>
      <c r="AT1644" s="207"/>
      <c r="AU1644" s="207"/>
      <c r="AV1644" s="207"/>
      <c r="AW1644" s="207"/>
      <c r="AX1644" s="207"/>
      <c r="AY1644" s="207"/>
      <c r="AZ1644" s="207"/>
      <c r="BA1644" s="207"/>
      <c r="BB1644" s="207"/>
      <c r="BC1644" s="207"/>
      <c r="BD1644" s="207"/>
      <c r="BE1644" s="207"/>
      <c r="BF1644" s="207"/>
      <c r="BG1644" s="300"/>
      <c r="BH1644" s="300"/>
      <c r="BI1644" s="299"/>
      <c r="BJ1644" s="246"/>
      <c r="BK1644" s="255"/>
      <c r="BL1644" s="213"/>
      <c r="BM1644" s="213"/>
      <c r="BN1644" s="322"/>
      <c r="BO1644" s="321"/>
      <c r="BY1644" s="254"/>
      <c r="DN1644" s="284"/>
      <c r="DO1644" s="283"/>
      <c r="DP1644" s="278"/>
      <c r="DQ1644" s="282"/>
      <c r="DR1644" s="281"/>
      <c r="DS1644" s="280"/>
      <c r="DT1644" s="279"/>
      <c r="DU1644" s="278"/>
      <c r="DV1644" s="194"/>
    </row>
    <row r="1645" spans="1:129" ht="19.5">
      <c r="A1645" s="322" t="s">
        <v>6019</v>
      </c>
      <c r="B1645" s="226" t="s">
        <v>6439</v>
      </c>
      <c r="C1645" s="226" t="s">
        <v>6438</v>
      </c>
      <c r="D1645" s="225" t="s">
        <v>6437</v>
      </c>
      <c r="E1645" s="224" t="str">
        <f t="shared" si="137"/>
        <v>426387</v>
      </c>
      <c r="F1645" s="322" t="s">
        <v>1154</v>
      </c>
      <c r="G1645" s="584" t="s">
        <v>6436</v>
      </c>
      <c r="I1645" s="383" t="s">
        <v>5902</v>
      </c>
      <c r="J1645" s="225">
        <v>1</v>
      </c>
      <c r="K1645" s="329">
        <v>40000</v>
      </c>
      <c r="L1645" s="232">
        <f t="shared" si="136"/>
        <v>44000</v>
      </c>
      <c r="M1645" s="351" t="s">
        <v>1434</v>
      </c>
      <c r="N1645" s="229"/>
      <c r="O1645" s="229"/>
      <c r="P1645" s="245"/>
      <c r="Q1645" s="312"/>
      <c r="R1645" s="382"/>
      <c r="S1645" s="242"/>
      <c r="T1645" s="219"/>
      <c r="U1645" s="303"/>
      <c r="V1645" s="303"/>
      <c r="W1645" s="303"/>
      <c r="X1645" s="303"/>
      <c r="Y1645" s="219"/>
      <c r="Z1645" s="303"/>
      <c r="AA1645" s="303"/>
      <c r="AB1645" s="303"/>
      <c r="AC1645" s="303"/>
      <c r="AD1645" s="325"/>
      <c r="AE1645" s="325"/>
      <c r="AF1645" s="325"/>
      <c r="AG1645" s="325"/>
      <c r="AH1645" s="325"/>
      <c r="AJ1645" s="286"/>
      <c r="AK1645" s="213"/>
      <c r="AL1645" s="325"/>
      <c r="AM1645" s="325"/>
      <c r="AN1645" s="325"/>
      <c r="AO1645" s="325"/>
      <c r="AP1645" s="229"/>
      <c r="AQ1645" s="589"/>
      <c r="AR1645" s="207"/>
      <c r="AS1645" s="207"/>
      <c r="AT1645" s="207"/>
      <c r="AU1645" s="207"/>
      <c r="AV1645" s="207"/>
      <c r="AW1645" s="207"/>
      <c r="AX1645" s="207"/>
      <c r="AY1645" s="207"/>
      <c r="AZ1645" s="207"/>
      <c r="BA1645" s="207"/>
      <c r="BB1645" s="207"/>
      <c r="BC1645" s="207"/>
      <c r="BD1645" s="207"/>
      <c r="BE1645" s="207"/>
      <c r="BF1645" s="207"/>
      <c r="BG1645" s="300"/>
      <c r="BH1645" s="300"/>
      <c r="BI1645" s="299"/>
      <c r="BJ1645" s="246"/>
      <c r="BK1645" s="255"/>
      <c r="BL1645" s="213"/>
      <c r="BM1645" s="213"/>
      <c r="BN1645" s="322"/>
      <c r="BO1645" s="321"/>
      <c r="BY1645" s="254"/>
      <c r="DN1645" s="284"/>
      <c r="DO1645" s="283"/>
      <c r="DP1645" s="278"/>
      <c r="DQ1645" s="282"/>
      <c r="DR1645" s="281"/>
      <c r="DS1645" s="280"/>
      <c r="DT1645" s="279"/>
      <c r="DU1645" s="581"/>
      <c r="DV1645" s="466"/>
      <c r="DW1645" s="466"/>
      <c r="DX1645" s="466"/>
      <c r="DY1645" s="466"/>
    </row>
    <row r="1646" spans="1:129" ht="19.5">
      <c r="A1646" s="322"/>
      <c r="B1646" s="226" t="s">
        <v>6435</v>
      </c>
      <c r="C1646" s="226" t="s">
        <v>6434</v>
      </c>
      <c r="D1646" s="225" t="s">
        <v>6433</v>
      </c>
      <c r="E1646" s="224" t="str">
        <f t="shared" si="137"/>
        <v>426400</v>
      </c>
      <c r="F1646" s="322" t="s">
        <v>1154</v>
      </c>
      <c r="G1646" s="584" t="s">
        <v>6432</v>
      </c>
      <c r="I1646" s="223" t="s">
        <v>6427</v>
      </c>
      <c r="J1646" s="225">
        <v>1</v>
      </c>
      <c r="K1646" s="329">
        <v>36000</v>
      </c>
      <c r="L1646" s="232">
        <f t="shared" si="136"/>
        <v>39600</v>
      </c>
      <c r="M1646" s="351" t="s">
        <v>1434</v>
      </c>
      <c r="N1646" s="229"/>
      <c r="O1646" s="229"/>
      <c r="P1646" s="245"/>
      <c r="Q1646" s="312"/>
      <c r="R1646" s="382"/>
      <c r="S1646" s="242"/>
      <c r="T1646" s="219"/>
      <c r="U1646" s="303"/>
      <c r="V1646" s="303"/>
      <c r="W1646" s="303"/>
      <c r="X1646" s="303"/>
      <c r="Y1646" s="219"/>
      <c r="Z1646" s="303"/>
      <c r="AA1646" s="303"/>
      <c r="AB1646" s="303"/>
      <c r="AC1646" s="303"/>
      <c r="AD1646" s="325"/>
      <c r="AE1646" s="325"/>
      <c r="AF1646" s="325"/>
      <c r="AG1646" s="325"/>
      <c r="AH1646" s="325"/>
      <c r="AJ1646" s="286"/>
      <c r="AK1646" s="213"/>
      <c r="AL1646" s="325"/>
      <c r="AM1646" s="325"/>
      <c r="AN1646" s="325"/>
      <c r="AO1646" s="325"/>
      <c r="AP1646" s="229"/>
      <c r="AQ1646" s="589"/>
      <c r="AR1646" s="207"/>
      <c r="AS1646" s="207"/>
      <c r="AT1646" s="207"/>
      <c r="AU1646" s="207"/>
      <c r="AV1646" s="207"/>
      <c r="AW1646" s="207"/>
      <c r="AX1646" s="207"/>
      <c r="AY1646" s="207"/>
      <c r="AZ1646" s="207"/>
      <c r="BA1646" s="207"/>
      <c r="BB1646" s="207"/>
      <c r="BC1646" s="207"/>
      <c r="BD1646" s="207"/>
      <c r="BE1646" s="207"/>
      <c r="BF1646" s="207"/>
      <c r="BG1646" s="300"/>
      <c r="BH1646" s="300"/>
      <c r="BI1646" s="299"/>
      <c r="BJ1646" s="246"/>
      <c r="BK1646" s="255"/>
      <c r="BL1646" s="213"/>
      <c r="BM1646" s="213"/>
      <c r="BN1646" s="322"/>
      <c r="BO1646" s="321"/>
      <c r="BY1646" s="254"/>
      <c r="DN1646" s="284"/>
      <c r="DO1646" s="283"/>
      <c r="DP1646" s="278"/>
      <c r="DQ1646" s="282"/>
      <c r="DR1646" s="281"/>
      <c r="DS1646" s="280"/>
      <c r="DT1646" s="279"/>
      <c r="DU1646" s="278"/>
      <c r="DV1646" s="194"/>
    </row>
    <row r="1647" spans="1:129" ht="19.5">
      <c r="A1647" s="322"/>
      <c r="B1647" s="226" t="s">
        <v>6431</v>
      </c>
      <c r="C1647" s="226" t="s">
        <v>6430</v>
      </c>
      <c r="D1647" s="225" t="s">
        <v>6429</v>
      </c>
      <c r="E1647" s="224" t="str">
        <f t="shared" si="137"/>
        <v>426417</v>
      </c>
      <c r="F1647" s="322" t="s">
        <v>1154</v>
      </c>
      <c r="G1647" s="584" t="s">
        <v>6428</v>
      </c>
      <c r="I1647" s="223" t="s">
        <v>6427</v>
      </c>
      <c r="J1647" s="225">
        <v>1</v>
      </c>
      <c r="K1647" s="329">
        <v>41000</v>
      </c>
      <c r="L1647" s="232">
        <f t="shared" si="136"/>
        <v>45100.000000000007</v>
      </c>
      <c r="M1647" s="351" t="s">
        <v>1434</v>
      </c>
      <c r="N1647" s="229"/>
      <c r="O1647" s="229"/>
      <c r="P1647" s="245"/>
      <c r="Q1647" s="312"/>
      <c r="R1647" s="382"/>
      <c r="S1647" s="242"/>
      <c r="T1647" s="219"/>
      <c r="U1647" s="303"/>
      <c r="V1647" s="303"/>
      <c r="W1647" s="303"/>
      <c r="X1647" s="303"/>
      <c r="Y1647" s="219"/>
      <c r="Z1647" s="303"/>
      <c r="AA1647" s="303"/>
      <c r="AB1647" s="303"/>
      <c r="AC1647" s="303"/>
      <c r="AD1647" s="325"/>
      <c r="AE1647" s="325"/>
      <c r="AF1647" s="325"/>
      <c r="AG1647" s="325"/>
      <c r="AH1647" s="325"/>
      <c r="AJ1647" s="286"/>
      <c r="AK1647" s="213"/>
      <c r="AL1647" s="325"/>
      <c r="AM1647" s="325"/>
      <c r="AN1647" s="325"/>
      <c r="AO1647" s="325"/>
      <c r="AP1647" s="229"/>
      <c r="AQ1647" s="589"/>
      <c r="AR1647" s="207"/>
      <c r="AS1647" s="207"/>
      <c r="AT1647" s="207"/>
      <c r="AU1647" s="207"/>
      <c r="AV1647" s="207"/>
      <c r="AW1647" s="207"/>
      <c r="AX1647" s="207"/>
      <c r="AY1647" s="207"/>
      <c r="AZ1647" s="207"/>
      <c r="BA1647" s="207"/>
      <c r="BB1647" s="207"/>
      <c r="BC1647" s="207"/>
      <c r="BD1647" s="207"/>
      <c r="BE1647" s="207"/>
      <c r="BF1647" s="207"/>
      <c r="BG1647" s="300"/>
      <c r="BH1647" s="300"/>
      <c r="BI1647" s="299"/>
      <c r="BJ1647" s="246"/>
      <c r="BK1647" s="255"/>
      <c r="BL1647" s="213"/>
      <c r="BM1647" s="213"/>
      <c r="BN1647" s="322"/>
      <c r="BO1647" s="321"/>
      <c r="BY1647" s="254"/>
      <c r="DN1647" s="284"/>
      <c r="DO1647" s="283"/>
      <c r="DP1647" s="278"/>
      <c r="DQ1647" s="282"/>
      <c r="DR1647" s="281"/>
      <c r="DS1647" s="280"/>
      <c r="DT1647" s="582"/>
      <c r="DU1647" s="278"/>
      <c r="DV1647" s="194"/>
    </row>
    <row r="1648" spans="1:129" ht="18.75">
      <c r="A1648" s="298" t="s">
        <v>4117</v>
      </c>
      <c r="B1648" s="226" t="s">
        <v>6426</v>
      </c>
      <c r="C1648" s="226" t="s">
        <v>6425</v>
      </c>
      <c r="D1648" s="264" t="s">
        <v>6424</v>
      </c>
      <c r="E1648" s="224" t="str">
        <f>MID(D1648,8,10)</f>
        <v>426424</v>
      </c>
      <c r="F1648" s="207" t="s">
        <v>224</v>
      </c>
      <c r="G1648" s="220" t="s">
        <v>6423</v>
      </c>
      <c r="H1648" s="223" t="s">
        <v>6422</v>
      </c>
      <c r="I1648" s="306"/>
      <c r="J1648" s="225">
        <v>1</v>
      </c>
      <c r="K1648" s="277">
        <v>8000</v>
      </c>
      <c r="L1648" s="232">
        <f t="shared" si="136"/>
        <v>8800</v>
      </c>
      <c r="M1648" s="262" t="s">
        <v>1671</v>
      </c>
      <c r="N1648" s="290"/>
      <c r="O1648" s="290"/>
      <c r="P1648" s="245"/>
      <c r="Q1648" s="227"/>
      <c r="R1648" s="289">
        <v>310</v>
      </c>
      <c r="S1648" s="242">
        <v>310</v>
      </c>
      <c r="T1648" s="219"/>
      <c r="U1648" s="248" t="e">
        <f>VLOOKUP(T1648,'[1]段ボール 送料'!$H$16:$X$1013,16,FALSE)</f>
        <v>#N/A</v>
      </c>
      <c r="V1648" s="248" t="e">
        <f>VLOOKUP(T1648,'[1]段ボール 送料'!$H$16:$X$1013,13,FALSE)</f>
        <v>#N/A</v>
      </c>
      <c r="W1648" s="248" t="e">
        <f>VLOOKUP(T1648,'[1]段ボール 送料'!$H$16:$X$1013,14,FALSE)</f>
        <v>#N/A</v>
      </c>
      <c r="X1648" s="248" t="e">
        <f>VLOOKUP(T1648,'[1]段ボール 送料'!$H$16:$X$1013,15,FALSE)</f>
        <v>#N/A</v>
      </c>
      <c r="Y1648" s="219"/>
      <c r="Z1648" s="248"/>
      <c r="AA1648" s="248"/>
      <c r="AB1648" s="248"/>
      <c r="AC1648" s="248"/>
      <c r="AD1648" s="319"/>
      <c r="AE1648" s="319"/>
      <c r="AF1648" s="319"/>
      <c r="AG1648" s="319"/>
      <c r="AH1648" s="319"/>
      <c r="AI1648" s="228" t="s">
        <v>2700</v>
      </c>
      <c r="AJ1648" s="286" t="s">
        <v>2543</v>
      </c>
      <c r="AK1648" s="228" t="s">
        <v>2542</v>
      </c>
      <c r="AL1648" s="319"/>
      <c r="AM1648" s="319"/>
      <c r="AN1648" s="319"/>
      <c r="AO1648" s="319"/>
      <c r="AP1648" s="229"/>
      <c r="AQ1648" s="444">
        <v>1</v>
      </c>
      <c r="AR1648" s="207"/>
      <c r="AS1648" s="207"/>
      <c r="AT1648" s="207"/>
      <c r="AU1648" s="359">
        <f>S1648</f>
        <v>310</v>
      </c>
      <c r="AV1648" s="248" t="e">
        <f>VLOOKUP(T1648,'[1]段ボール 送料'!$H$16:$X$1013,11,FALSE)</f>
        <v>#N/A</v>
      </c>
      <c r="AW1648" s="248"/>
      <c r="AX1648" s="207"/>
      <c r="AY1648" s="247" t="e">
        <f>SUBTOTAL(9,AV1648:AX1648)</f>
        <v>#N/A</v>
      </c>
      <c r="AZ1648" s="247" t="e">
        <f t="shared" ref="AZ1648:BC1651" si="138">AR1648+AV1648</f>
        <v>#N/A</v>
      </c>
      <c r="BA1648" s="247">
        <f t="shared" si="138"/>
        <v>0</v>
      </c>
      <c r="BB1648" s="247">
        <f t="shared" si="138"/>
        <v>0</v>
      </c>
      <c r="BC1648" s="359" t="e">
        <f t="shared" si="138"/>
        <v>#N/A</v>
      </c>
      <c r="BD1648" s="207"/>
      <c r="BE1648" s="207"/>
      <c r="BF1648" s="207"/>
      <c r="BG1648" s="228"/>
      <c r="BH1648" s="228"/>
      <c r="BI1648" s="228"/>
      <c r="BJ1648" s="246"/>
      <c r="BK1648" s="255"/>
      <c r="BL1648" s="228" t="s">
        <v>1703</v>
      </c>
      <c r="BM1648" s="228" t="s">
        <v>1703</v>
      </c>
      <c r="BN1648" s="298"/>
      <c r="BO1648" s="297"/>
      <c r="BQ1648" s="205" t="s">
        <v>1701</v>
      </c>
      <c r="BY1648" s="254"/>
      <c r="DN1648" s="284"/>
      <c r="DO1648" s="283"/>
      <c r="DP1648" s="278"/>
      <c r="DQ1648" s="282"/>
      <c r="DR1648" s="281"/>
      <c r="DS1648" s="280"/>
      <c r="DT1648" s="279"/>
      <c r="DU1648" s="278"/>
      <c r="DV1648" s="194" t="s">
        <v>3950</v>
      </c>
    </row>
    <row r="1649" spans="1:127" ht="18.75">
      <c r="A1649" s="298" t="s">
        <v>4117</v>
      </c>
      <c r="B1649" s="226" t="s">
        <v>6421</v>
      </c>
      <c r="C1649" s="226" t="s">
        <v>6420</v>
      </c>
      <c r="D1649" s="264" t="s">
        <v>6419</v>
      </c>
      <c r="E1649" s="224" t="str">
        <f>MID(D1649,8,10)</f>
        <v>426431</v>
      </c>
      <c r="F1649" s="207" t="s">
        <v>224</v>
      </c>
      <c r="G1649" s="220" t="s">
        <v>6418</v>
      </c>
      <c r="H1649" s="223" t="s">
        <v>6417</v>
      </c>
      <c r="I1649" s="306"/>
      <c r="J1649" s="225">
        <v>1</v>
      </c>
      <c r="K1649" s="277">
        <v>6800</v>
      </c>
      <c r="L1649" s="232">
        <f t="shared" si="136"/>
        <v>7480.0000000000009</v>
      </c>
      <c r="M1649" s="262" t="s">
        <v>1671</v>
      </c>
      <c r="N1649" s="290"/>
      <c r="O1649" s="290"/>
      <c r="P1649" s="245"/>
      <c r="Q1649" s="227"/>
      <c r="R1649" s="289">
        <v>310</v>
      </c>
      <c r="S1649" s="242">
        <v>310</v>
      </c>
      <c r="T1649" s="219"/>
      <c r="U1649" s="248" t="e">
        <f>VLOOKUP(T1649,'[1]段ボール 送料'!$H$16:$X$1013,16,FALSE)</f>
        <v>#N/A</v>
      </c>
      <c r="V1649" s="248" t="e">
        <f>VLOOKUP(T1649,'[1]段ボール 送料'!$H$16:$X$1013,13,FALSE)</f>
        <v>#N/A</v>
      </c>
      <c r="W1649" s="248" t="e">
        <f>VLOOKUP(T1649,'[1]段ボール 送料'!$H$16:$X$1013,14,FALSE)</f>
        <v>#N/A</v>
      </c>
      <c r="X1649" s="248" t="e">
        <f>VLOOKUP(T1649,'[1]段ボール 送料'!$H$16:$X$1013,15,FALSE)</f>
        <v>#N/A</v>
      </c>
      <c r="Y1649" s="219"/>
      <c r="Z1649" s="248"/>
      <c r="AA1649" s="248"/>
      <c r="AB1649" s="248"/>
      <c r="AC1649" s="248"/>
      <c r="AD1649" s="319"/>
      <c r="AE1649" s="319"/>
      <c r="AF1649" s="319"/>
      <c r="AG1649" s="319"/>
      <c r="AH1649" s="319"/>
      <c r="AI1649" s="228" t="s">
        <v>2700</v>
      </c>
      <c r="AJ1649" s="286" t="s">
        <v>2543</v>
      </c>
      <c r="AK1649" s="228" t="s">
        <v>2542</v>
      </c>
      <c r="AL1649" s="319"/>
      <c r="AM1649" s="319"/>
      <c r="AN1649" s="319"/>
      <c r="AO1649" s="319"/>
      <c r="AP1649" s="229"/>
      <c r="AQ1649" s="444">
        <v>1</v>
      </c>
      <c r="AR1649" s="207"/>
      <c r="AS1649" s="207"/>
      <c r="AT1649" s="207"/>
      <c r="AU1649" s="359">
        <f>S1649</f>
        <v>310</v>
      </c>
      <c r="AV1649" s="248" t="e">
        <f>VLOOKUP(T1649,'[1]段ボール 送料'!$H$16:$X$1013,11,FALSE)</f>
        <v>#N/A</v>
      </c>
      <c r="AW1649" s="248"/>
      <c r="AX1649" s="207"/>
      <c r="AY1649" s="247" t="e">
        <f>SUBTOTAL(9,AV1649:AX1649)</f>
        <v>#N/A</v>
      </c>
      <c r="AZ1649" s="247" t="e">
        <f t="shared" si="138"/>
        <v>#N/A</v>
      </c>
      <c r="BA1649" s="247">
        <f t="shared" si="138"/>
        <v>0</v>
      </c>
      <c r="BB1649" s="247">
        <f t="shared" si="138"/>
        <v>0</v>
      </c>
      <c r="BC1649" s="359" t="e">
        <f t="shared" si="138"/>
        <v>#N/A</v>
      </c>
      <c r="BD1649" s="207"/>
      <c r="BE1649" s="207"/>
      <c r="BF1649" s="207"/>
      <c r="BG1649" s="228"/>
      <c r="BH1649" s="228"/>
      <c r="BI1649" s="228"/>
      <c r="BJ1649" s="246"/>
      <c r="BK1649" s="255"/>
      <c r="BL1649" s="228" t="s">
        <v>1703</v>
      </c>
      <c r="BM1649" s="228" t="s">
        <v>1703</v>
      </c>
      <c r="BN1649" s="298"/>
      <c r="BO1649" s="297"/>
      <c r="BQ1649" s="205" t="s">
        <v>1701</v>
      </c>
      <c r="BY1649" s="254"/>
      <c r="DN1649" s="284"/>
      <c r="DO1649" s="283"/>
      <c r="DP1649" s="278"/>
      <c r="DQ1649" s="282"/>
      <c r="DR1649" s="281"/>
      <c r="DS1649" s="280"/>
      <c r="DT1649" s="279"/>
      <c r="DU1649" s="278"/>
      <c r="DV1649" s="194" t="s">
        <v>3950</v>
      </c>
    </row>
    <row r="1650" spans="1:127" ht="18.75">
      <c r="A1650" s="298" t="s">
        <v>4117</v>
      </c>
      <c r="B1650" s="226" t="s">
        <v>6416</v>
      </c>
      <c r="C1650" s="226" t="s">
        <v>6415</v>
      </c>
      <c r="D1650" s="264" t="s">
        <v>6414</v>
      </c>
      <c r="E1650" s="224" t="str">
        <f>MID(D1650,8,10)</f>
        <v>426448</v>
      </c>
      <c r="F1650" s="207" t="s">
        <v>224</v>
      </c>
      <c r="G1650" s="387" t="s">
        <v>6413</v>
      </c>
      <c r="H1650" s="223" t="s">
        <v>6412</v>
      </c>
      <c r="I1650" s="306"/>
      <c r="J1650" s="225">
        <v>1</v>
      </c>
      <c r="K1650" s="277">
        <v>13000</v>
      </c>
      <c r="L1650" s="232">
        <f t="shared" si="136"/>
        <v>14300.000000000002</v>
      </c>
      <c r="M1650" s="262" t="s">
        <v>1671</v>
      </c>
      <c r="N1650" s="290"/>
      <c r="O1650" s="290"/>
      <c r="P1650" s="245"/>
      <c r="Q1650" s="227"/>
      <c r="R1650" s="289">
        <v>510</v>
      </c>
      <c r="S1650" s="242">
        <v>510</v>
      </c>
      <c r="T1650" s="219"/>
      <c r="U1650" s="248" t="e">
        <f>VLOOKUP(T1650,'[1]段ボール 送料'!$H$16:$X$1013,16,FALSE)</f>
        <v>#N/A</v>
      </c>
      <c r="V1650" s="248" t="e">
        <f>VLOOKUP(T1650,'[1]段ボール 送料'!$H$16:$X$1013,13,FALSE)</f>
        <v>#N/A</v>
      </c>
      <c r="W1650" s="248" t="e">
        <f>VLOOKUP(T1650,'[1]段ボール 送料'!$H$16:$X$1013,14,FALSE)</f>
        <v>#N/A</v>
      </c>
      <c r="X1650" s="248" t="e">
        <f>VLOOKUP(T1650,'[1]段ボール 送料'!$H$16:$X$1013,15,FALSE)</f>
        <v>#N/A</v>
      </c>
      <c r="Y1650" s="219"/>
      <c r="Z1650" s="248"/>
      <c r="AA1650" s="248"/>
      <c r="AB1650" s="248"/>
      <c r="AC1650" s="248"/>
      <c r="AD1650" s="319"/>
      <c r="AE1650" s="319"/>
      <c r="AF1650" s="319"/>
      <c r="AG1650" s="319"/>
      <c r="AH1650" s="319"/>
      <c r="AI1650" s="228" t="s">
        <v>2700</v>
      </c>
      <c r="AJ1650" s="286" t="s">
        <v>2543</v>
      </c>
      <c r="AK1650" s="228" t="s">
        <v>2542</v>
      </c>
      <c r="AL1650" s="319"/>
      <c r="AM1650" s="319"/>
      <c r="AN1650" s="319"/>
      <c r="AO1650" s="319"/>
      <c r="AP1650" s="229"/>
      <c r="AQ1650" s="444">
        <v>1</v>
      </c>
      <c r="AR1650" s="207"/>
      <c r="AS1650" s="207"/>
      <c r="AT1650" s="207"/>
      <c r="AU1650" s="359">
        <f>S1650</f>
        <v>510</v>
      </c>
      <c r="AV1650" s="248" t="e">
        <f>VLOOKUP(T1650,'[1]段ボール 送料'!$H$16:$X$1013,11,FALSE)</f>
        <v>#N/A</v>
      </c>
      <c r="AW1650" s="248"/>
      <c r="AX1650" s="207"/>
      <c r="AY1650" s="247" t="e">
        <f>SUBTOTAL(9,AV1650:AX1650)</f>
        <v>#N/A</v>
      </c>
      <c r="AZ1650" s="247" t="e">
        <f t="shared" si="138"/>
        <v>#N/A</v>
      </c>
      <c r="BA1650" s="247">
        <f t="shared" si="138"/>
        <v>0</v>
      </c>
      <c r="BB1650" s="247">
        <f t="shared" si="138"/>
        <v>0</v>
      </c>
      <c r="BC1650" s="359" t="e">
        <f t="shared" si="138"/>
        <v>#N/A</v>
      </c>
      <c r="BD1650" s="207"/>
      <c r="BE1650" s="207"/>
      <c r="BF1650" s="207"/>
      <c r="BG1650" s="228"/>
      <c r="BH1650" s="228"/>
      <c r="BI1650" s="228"/>
      <c r="BJ1650" s="246"/>
      <c r="BK1650" s="255"/>
      <c r="BL1650" s="228" t="s">
        <v>1703</v>
      </c>
      <c r="BM1650" s="228" t="s">
        <v>1703</v>
      </c>
      <c r="BN1650" s="298"/>
      <c r="BO1650" s="297"/>
      <c r="BQ1650" s="205" t="s">
        <v>1701</v>
      </c>
      <c r="BY1650" s="254"/>
      <c r="DN1650" s="284"/>
      <c r="DO1650" s="283"/>
      <c r="DP1650" s="278"/>
      <c r="DQ1650" s="282"/>
      <c r="DR1650" s="281"/>
      <c r="DS1650" s="280"/>
      <c r="DT1650" s="279"/>
      <c r="DU1650" s="278"/>
      <c r="DV1650" s="194"/>
    </row>
    <row r="1651" spans="1:127" ht="18.75">
      <c r="A1651" s="298" t="s">
        <v>4117</v>
      </c>
      <c r="B1651" s="226" t="s">
        <v>6411</v>
      </c>
      <c r="C1651" s="226" t="s">
        <v>6410</v>
      </c>
      <c r="D1651" s="264" t="s">
        <v>6409</v>
      </c>
      <c r="E1651" s="224" t="str">
        <f>MID(D1651,8,10)</f>
        <v>426455</v>
      </c>
      <c r="F1651" s="207" t="s">
        <v>224</v>
      </c>
      <c r="G1651" s="220" t="s">
        <v>6408</v>
      </c>
      <c r="H1651" s="223" t="s">
        <v>6407</v>
      </c>
      <c r="I1651" s="306"/>
      <c r="J1651" s="225">
        <v>1</v>
      </c>
      <c r="K1651" s="302">
        <v>12000</v>
      </c>
      <c r="L1651" s="232">
        <f t="shared" si="136"/>
        <v>13200.000000000002</v>
      </c>
      <c r="M1651" s="262" t="s">
        <v>1671</v>
      </c>
      <c r="N1651" s="290"/>
      <c r="O1651" s="290"/>
      <c r="P1651" s="245"/>
      <c r="Q1651" s="227"/>
      <c r="R1651" s="289">
        <v>580</v>
      </c>
      <c r="S1651" s="242">
        <v>580</v>
      </c>
      <c r="T1651" s="219"/>
      <c r="U1651" s="248" t="e">
        <f>VLOOKUP(T1651,'[1]段ボール 送料'!$H$16:$X$1013,16,FALSE)</f>
        <v>#N/A</v>
      </c>
      <c r="V1651" s="248" t="e">
        <f>VLOOKUP(T1651,'[1]段ボール 送料'!$H$16:$X$1013,13,FALSE)</f>
        <v>#N/A</v>
      </c>
      <c r="W1651" s="248" t="e">
        <f>VLOOKUP(T1651,'[1]段ボール 送料'!$H$16:$X$1013,14,FALSE)</f>
        <v>#N/A</v>
      </c>
      <c r="X1651" s="248" t="e">
        <f>VLOOKUP(T1651,'[1]段ボール 送料'!$H$16:$X$1013,15,FALSE)</f>
        <v>#N/A</v>
      </c>
      <c r="Y1651" s="219"/>
      <c r="Z1651" s="248"/>
      <c r="AA1651" s="248"/>
      <c r="AB1651" s="248"/>
      <c r="AC1651" s="248"/>
      <c r="AD1651" s="372"/>
      <c r="AE1651" s="372"/>
      <c r="AF1651" s="372"/>
      <c r="AG1651" s="372"/>
      <c r="AH1651" s="372"/>
      <c r="AI1651" s="228" t="s">
        <v>2700</v>
      </c>
      <c r="AJ1651" s="286" t="s">
        <v>2543</v>
      </c>
      <c r="AK1651" s="228" t="s">
        <v>2542</v>
      </c>
      <c r="AL1651" s="372"/>
      <c r="AM1651" s="372"/>
      <c r="AN1651" s="372"/>
      <c r="AO1651" s="372"/>
      <c r="AP1651" s="229"/>
      <c r="AQ1651" s="444">
        <v>1</v>
      </c>
      <c r="AR1651" s="207"/>
      <c r="AS1651" s="207"/>
      <c r="AT1651" s="207"/>
      <c r="AU1651" s="359">
        <f>S1651</f>
        <v>580</v>
      </c>
      <c r="AV1651" s="248" t="e">
        <f>VLOOKUP(T1651,'[1]段ボール 送料'!$H$16:$X$1013,11,FALSE)</f>
        <v>#N/A</v>
      </c>
      <c r="AW1651" s="248"/>
      <c r="AX1651" s="207"/>
      <c r="AY1651" s="247" t="e">
        <f>SUBTOTAL(9,AV1651:AX1651)</f>
        <v>#N/A</v>
      </c>
      <c r="AZ1651" s="247" t="e">
        <f t="shared" si="138"/>
        <v>#N/A</v>
      </c>
      <c r="BA1651" s="247">
        <f t="shared" si="138"/>
        <v>0</v>
      </c>
      <c r="BB1651" s="247">
        <f t="shared" si="138"/>
        <v>0</v>
      </c>
      <c r="BC1651" s="359" t="e">
        <f t="shared" si="138"/>
        <v>#N/A</v>
      </c>
      <c r="BD1651" s="207"/>
      <c r="BE1651" s="207"/>
      <c r="BF1651" s="207"/>
      <c r="BG1651" s="228"/>
      <c r="BH1651" s="228"/>
      <c r="BI1651" s="228"/>
      <c r="BJ1651" s="246"/>
      <c r="BK1651" s="255"/>
      <c r="BL1651" s="228" t="s">
        <v>1703</v>
      </c>
      <c r="BM1651" s="228" t="s">
        <v>1703</v>
      </c>
      <c r="BN1651" s="298"/>
      <c r="BO1651" s="297"/>
      <c r="BQ1651" s="205" t="s">
        <v>1701</v>
      </c>
      <c r="BY1651" s="254"/>
      <c r="DN1651" s="284"/>
      <c r="DO1651" s="283"/>
      <c r="DP1651" s="278"/>
      <c r="DQ1651" s="282"/>
      <c r="DR1651" s="281"/>
      <c r="DS1651" s="280"/>
      <c r="DT1651" s="279"/>
      <c r="DU1651" s="278"/>
      <c r="DV1651" s="194" t="s">
        <v>3950</v>
      </c>
    </row>
    <row r="1652" spans="1:127" ht="25.5">
      <c r="A1652" s="322"/>
      <c r="B1652" s="226" t="s">
        <v>6406</v>
      </c>
      <c r="C1652" s="226" t="s">
        <v>6405</v>
      </c>
      <c r="D1652" s="225" t="s">
        <v>6404</v>
      </c>
      <c r="E1652" s="224" t="str">
        <f t="shared" ref="E1652:E1658" si="139">MID(D1652,9,10)</f>
        <v>426462</v>
      </c>
      <c r="F1652" s="322" t="s">
        <v>6382</v>
      </c>
      <c r="G1652" s="584" t="s">
        <v>6403</v>
      </c>
      <c r="I1652" s="383"/>
      <c r="J1652" s="225">
        <v>1</v>
      </c>
      <c r="K1652" s="329">
        <v>20000</v>
      </c>
      <c r="L1652" s="232">
        <f t="shared" si="136"/>
        <v>22000</v>
      </c>
      <c r="M1652" s="351" t="s">
        <v>1434</v>
      </c>
      <c r="N1652" s="229"/>
      <c r="O1652" s="229"/>
      <c r="P1652" s="245"/>
      <c r="Q1652" s="312"/>
      <c r="R1652" s="382"/>
      <c r="S1652" s="242"/>
      <c r="T1652" s="219"/>
      <c r="U1652" s="303"/>
      <c r="V1652" s="303"/>
      <c r="W1652" s="303"/>
      <c r="X1652" s="303"/>
      <c r="Y1652" s="219"/>
      <c r="Z1652" s="303"/>
      <c r="AA1652" s="303"/>
      <c r="AB1652" s="303"/>
      <c r="AC1652" s="303"/>
      <c r="AD1652" s="325"/>
      <c r="AE1652" s="325"/>
      <c r="AF1652" s="325"/>
      <c r="AG1652" s="325"/>
      <c r="AH1652" s="325"/>
      <c r="AJ1652" s="286"/>
      <c r="AK1652" s="213"/>
      <c r="AL1652" s="325"/>
      <c r="AM1652" s="325"/>
      <c r="AN1652" s="325"/>
      <c r="AO1652" s="325"/>
      <c r="AP1652" s="229"/>
      <c r="AQ1652" s="589"/>
      <c r="AR1652" s="207"/>
      <c r="AS1652" s="207"/>
      <c r="AT1652" s="207"/>
      <c r="AU1652" s="207"/>
      <c r="AV1652" s="207"/>
      <c r="AW1652" s="207"/>
      <c r="AX1652" s="207"/>
      <c r="AY1652" s="207"/>
      <c r="AZ1652" s="207"/>
      <c r="BA1652" s="207"/>
      <c r="BB1652" s="207"/>
      <c r="BC1652" s="207"/>
      <c r="BD1652" s="207"/>
      <c r="BE1652" s="207"/>
      <c r="BF1652" s="207"/>
      <c r="BG1652" s="300"/>
      <c r="BH1652" s="300"/>
      <c r="BI1652" s="299"/>
      <c r="BJ1652" s="246"/>
      <c r="BK1652" s="255"/>
      <c r="BL1652" s="213"/>
      <c r="BM1652" s="213"/>
      <c r="BN1652" s="322"/>
      <c r="BO1652" s="321"/>
      <c r="BY1652" s="254"/>
      <c r="DN1652" s="284"/>
      <c r="DO1652" s="283"/>
      <c r="DP1652" s="278"/>
      <c r="DQ1652" s="282"/>
      <c r="DR1652" s="281"/>
      <c r="DS1652" s="280"/>
      <c r="DT1652" s="279"/>
      <c r="DU1652" s="278"/>
      <c r="DV1652" s="194"/>
    </row>
    <row r="1653" spans="1:127" ht="25.5">
      <c r="A1653" s="322"/>
      <c r="B1653" s="226" t="s">
        <v>6402</v>
      </c>
      <c r="C1653" s="226" t="s">
        <v>6401</v>
      </c>
      <c r="D1653" s="225" t="s">
        <v>6400</v>
      </c>
      <c r="E1653" s="224" t="str">
        <f t="shared" si="139"/>
        <v>426479</v>
      </c>
      <c r="F1653" s="322" t="s">
        <v>6382</v>
      </c>
      <c r="G1653" s="584" t="s">
        <v>6399</v>
      </c>
      <c r="I1653" s="383"/>
      <c r="J1653" s="225">
        <v>1</v>
      </c>
      <c r="K1653" s="329">
        <v>20000</v>
      </c>
      <c r="L1653" s="232">
        <f t="shared" si="136"/>
        <v>22000</v>
      </c>
      <c r="M1653" s="351" t="s">
        <v>1434</v>
      </c>
      <c r="N1653" s="229"/>
      <c r="O1653" s="229"/>
      <c r="P1653" s="245"/>
      <c r="Q1653" s="312"/>
      <c r="R1653" s="382"/>
      <c r="S1653" s="242"/>
      <c r="T1653" s="219"/>
      <c r="U1653" s="303"/>
      <c r="V1653" s="303"/>
      <c r="W1653" s="303"/>
      <c r="X1653" s="303"/>
      <c r="Y1653" s="219"/>
      <c r="Z1653" s="303"/>
      <c r="AA1653" s="303"/>
      <c r="AB1653" s="303"/>
      <c r="AC1653" s="303"/>
      <c r="AD1653" s="325"/>
      <c r="AE1653" s="325"/>
      <c r="AF1653" s="325"/>
      <c r="AG1653" s="325"/>
      <c r="AH1653" s="325"/>
      <c r="AJ1653" s="286"/>
      <c r="AK1653" s="213"/>
      <c r="AL1653" s="325"/>
      <c r="AM1653" s="325"/>
      <c r="AN1653" s="325"/>
      <c r="AO1653" s="325"/>
      <c r="AP1653" s="229"/>
      <c r="AQ1653" s="589"/>
      <c r="AR1653" s="207"/>
      <c r="AS1653" s="207"/>
      <c r="AT1653" s="207"/>
      <c r="AU1653" s="207"/>
      <c r="AV1653" s="207"/>
      <c r="AW1653" s="207"/>
      <c r="AX1653" s="207"/>
      <c r="AY1653" s="207"/>
      <c r="AZ1653" s="207"/>
      <c r="BA1653" s="207"/>
      <c r="BB1653" s="207"/>
      <c r="BC1653" s="207"/>
      <c r="BD1653" s="207"/>
      <c r="BE1653" s="207"/>
      <c r="BF1653" s="207"/>
      <c r="BG1653" s="300"/>
      <c r="BH1653" s="300"/>
      <c r="BI1653" s="299"/>
      <c r="BJ1653" s="246"/>
      <c r="BK1653" s="255"/>
      <c r="BL1653" s="213"/>
      <c r="BM1653" s="213"/>
      <c r="BN1653" s="322"/>
      <c r="BO1653" s="321"/>
      <c r="BY1653" s="254"/>
      <c r="DN1653" s="284"/>
      <c r="DO1653" s="283"/>
      <c r="DP1653" s="278"/>
      <c r="DQ1653" s="282"/>
      <c r="DR1653" s="281"/>
      <c r="DS1653" s="280"/>
      <c r="DT1653" s="279"/>
      <c r="DU1653" s="278"/>
      <c r="DV1653" s="194"/>
    </row>
    <row r="1654" spans="1:127" ht="18.75">
      <c r="A1654" s="322"/>
      <c r="B1654" s="226" t="s">
        <v>6398</v>
      </c>
      <c r="C1654" s="226" t="s">
        <v>6397</v>
      </c>
      <c r="D1654" s="225" t="s">
        <v>6396</v>
      </c>
      <c r="E1654" s="224" t="str">
        <f t="shared" si="139"/>
        <v>426486</v>
      </c>
      <c r="F1654" s="322" t="s">
        <v>6382</v>
      </c>
      <c r="G1654" s="584" t="s">
        <v>6395</v>
      </c>
      <c r="I1654" s="383"/>
      <c r="J1654" s="225">
        <v>1</v>
      </c>
      <c r="K1654" s="329">
        <v>20000</v>
      </c>
      <c r="L1654" s="232">
        <f t="shared" si="136"/>
        <v>22000</v>
      </c>
      <c r="M1654" s="351" t="s">
        <v>1434</v>
      </c>
      <c r="N1654" s="229"/>
      <c r="O1654" s="229"/>
      <c r="P1654" s="245"/>
      <c r="Q1654" s="312"/>
      <c r="R1654" s="382"/>
      <c r="S1654" s="242"/>
      <c r="T1654" s="219"/>
      <c r="U1654" s="303"/>
      <c r="V1654" s="303"/>
      <c r="W1654" s="303"/>
      <c r="X1654" s="303"/>
      <c r="Y1654" s="219"/>
      <c r="Z1654" s="303"/>
      <c r="AA1654" s="303"/>
      <c r="AB1654" s="303"/>
      <c r="AC1654" s="303"/>
      <c r="AD1654" s="325"/>
      <c r="AE1654" s="325"/>
      <c r="AF1654" s="325"/>
      <c r="AG1654" s="325"/>
      <c r="AH1654" s="325"/>
      <c r="AJ1654" s="286"/>
      <c r="AK1654" s="213"/>
      <c r="AL1654" s="325"/>
      <c r="AM1654" s="325"/>
      <c r="AN1654" s="325"/>
      <c r="AO1654" s="325"/>
      <c r="AP1654" s="229"/>
      <c r="AQ1654" s="589"/>
      <c r="AR1654" s="207"/>
      <c r="AS1654" s="207"/>
      <c r="AT1654" s="207"/>
      <c r="AU1654" s="207"/>
      <c r="AV1654" s="207"/>
      <c r="AW1654" s="207"/>
      <c r="AX1654" s="207"/>
      <c r="AY1654" s="207"/>
      <c r="AZ1654" s="207"/>
      <c r="BA1654" s="207"/>
      <c r="BB1654" s="207"/>
      <c r="BC1654" s="207"/>
      <c r="BD1654" s="207"/>
      <c r="BE1654" s="207"/>
      <c r="BF1654" s="207"/>
      <c r="BG1654" s="300"/>
      <c r="BH1654" s="300"/>
      <c r="BI1654" s="299"/>
      <c r="BJ1654" s="246"/>
      <c r="BK1654" s="255"/>
      <c r="BL1654" s="213"/>
      <c r="BM1654" s="213"/>
      <c r="BN1654" s="322"/>
      <c r="BO1654" s="321"/>
      <c r="BY1654" s="254"/>
      <c r="DN1654" s="284"/>
      <c r="DO1654" s="283"/>
      <c r="DP1654" s="278"/>
      <c r="DQ1654" s="282"/>
      <c r="DR1654" s="281"/>
      <c r="DS1654" s="280"/>
      <c r="DT1654" s="279"/>
      <c r="DU1654" s="278"/>
      <c r="DV1654" s="194"/>
    </row>
    <row r="1655" spans="1:127" ht="18.75">
      <c r="A1655" s="322"/>
      <c r="B1655" s="226" t="s">
        <v>6394</v>
      </c>
      <c r="C1655" s="226" t="s">
        <v>6393</v>
      </c>
      <c r="D1655" s="225" t="s">
        <v>6392</v>
      </c>
      <c r="E1655" s="224" t="str">
        <f t="shared" si="139"/>
        <v>426493</v>
      </c>
      <c r="F1655" s="322" t="s">
        <v>6382</v>
      </c>
      <c r="G1655" s="584" t="s">
        <v>6391</v>
      </c>
      <c r="I1655" s="223"/>
      <c r="J1655" s="225">
        <v>1</v>
      </c>
      <c r="K1655" s="329">
        <v>7500</v>
      </c>
      <c r="L1655" s="232">
        <f t="shared" si="136"/>
        <v>8250</v>
      </c>
      <c r="M1655" s="351" t="s">
        <v>1434</v>
      </c>
      <c r="N1655" s="229"/>
      <c r="O1655" s="229"/>
      <c r="P1655" s="245"/>
      <c r="Q1655" s="312"/>
      <c r="R1655" s="382"/>
      <c r="S1655" s="242"/>
      <c r="T1655" s="219"/>
      <c r="U1655" s="303"/>
      <c r="V1655" s="303"/>
      <c r="W1655" s="303"/>
      <c r="X1655" s="303"/>
      <c r="Y1655" s="219"/>
      <c r="Z1655" s="303"/>
      <c r="AA1655" s="303"/>
      <c r="AB1655" s="303"/>
      <c r="AC1655" s="303"/>
      <c r="AD1655" s="325"/>
      <c r="AE1655" s="325"/>
      <c r="AF1655" s="325"/>
      <c r="AG1655" s="325"/>
      <c r="AH1655" s="325"/>
      <c r="AJ1655" s="286"/>
      <c r="AK1655" s="213"/>
      <c r="AL1655" s="325"/>
      <c r="AM1655" s="325"/>
      <c r="AN1655" s="325"/>
      <c r="AO1655" s="325"/>
      <c r="AP1655" s="229"/>
      <c r="AQ1655" s="589"/>
      <c r="AR1655" s="207"/>
      <c r="AS1655" s="207"/>
      <c r="AT1655" s="207"/>
      <c r="AU1655" s="207"/>
      <c r="AV1655" s="207"/>
      <c r="AW1655" s="207"/>
      <c r="AX1655" s="207"/>
      <c r="AY1655" s="207"/>
      <c r="AZ1655" s="207"/>
      <c r="BA1655" s="207"/>
      <c r="BB1655" s="207"/>
      <c r="BC1655" s="207"/>
      <c r="BD1655" s="207"/>
      <c r="BE1655" s="207"/>
      <c r="BF1655" s="207"/>
      <c r="BG1655" s="300"/>
      <c r="BH1655" s="300"/>
      <c r="BI1655" s="299"/>
      <c r="BJ1655" s="246"/>
      <c r="BK1655" s="255"/>
      <c r="BL1655" s="213"/>
      <c r="BM1655" s="213"/>
      <c r="BN1655" s="322"/>
      <c r="BO1655" s="321"/>
      <c r="BY1655" s="254"/>
      <c r="DN1655" s="284"/>
      <c r="DO1655" s="283"/>
      <c r="DP1655" s="278"/>
      <c r="DQ1655" s="282"/>
      <c r="DR1655" s="281"/>
      <c r="DS1655" s="280"/>
      <c r="DT1655" s="279"/>
      <c r="DU1655" s="278"/>
      <c r="DV1655" s="194"/>
    </row>
    <row r="1656" spans="1:127" ht="18.75">
      <c r="A1656" s="322"/>
      <c r="B1656" s="226" t="s">
        <v>6390</v>
      </c>
      <c r="C1656" s="226" t="s">
        <v>6389</v>
      </c>
      <c r="D1656" s="225" t="s">
        <v>6388</v>
      </c>
      <c r="E1656" s="224" t="str">
        <f t="shared" si="139"/>
        <v>426509</v>
      </c>
      <c r="F1656" s="322" t="s">
        <v>6382</v>
      </c>
      <c r="G1656" s="584" t="s">
        <v>6387</v>
      </c>
      <c r="I1656" s="223"/>
      <c r="J1656" s="225">
        <v>1</v>
      </c>
      <c r="K1656" s="329">
        <v>7500</v>
      </c>
      <c r="L1656" s="232">
        <f t="shared" si="136"/>
        <v>8250</v>
      </c>
      <c r="M1656" s="351" t="s">
        <v>1434</v>
      </c>
      <c r="N1656" s="229"/>
      <c r="O1656" s="229"/>
      <c r="P1656" s="245"/>
      <c r="Q1656" s="312"/>
      <c r="R1656" s="382"/>
      <c r="S1656" s="242"/>
      <c r="T1656" s="219"/>
      <c r="U1656" s="303"/>
      <c r="V1656" s="303"/>
      <c r="W1656" s="303"/>
      <c r="X1656" s="303"/>
      <c r="Y1656" s="219"/>
      <c r="Z1656" s="303"/>
      <c r="AA1656" s="303"/>
      <c r="AB1656" s="303"/>
      <c r="AC1656" s="303"/>
      <c r="AD1656" s="325"/>
      <c r="AE1656" s="325"/>
      <c r="AF1656" s="325"/>
      <c r="AG1656" s="325"/>
      <c r="AH1656" s="325"/>
      <c r="AJ1656" s="286"/>
      <c r="AK1656" s="213"/>
      <c r="AL1656" s="325"/>
      <c r="AM1656" s="325"/>
      <c r="AN1656" s="325"/>
      <c r="AO1656" s="325"/>
      <c r="AP1656" s="229"/>
      <c r="AQ1656" s="589"/>
      <c r="AR1656" s="207"/>
      <c r="AS1656" s="207"/>
      <c r="AT1656" s="207"/>
      <c r="AU1656" s="207"/>
      <c r="AV1656" s="207"/>
      <c r="AW1656" s="207"/>
      <c r="AX1656" s="207"/>
      <c r="AY1656" s="207"/>
      <c r="AZ1656" s="207"/>
      <c r="BA1656" s="207"/>
      <c r="BB1656" s="207"/>
      <c r="BC1656" s="207"/>
      <c r="BD1656" s="207"/>
      <c r="BE1656" s="207"/>
      <c r="BF1656" s="207"/>
      <c r="BG1656" s="300"/>
      <c r="BH1656" s="300"/>
      <c r="BI1656" s="299"/>
      <c r="BJ1656" s="246"/>
      <c r="BK1656" s="255"/>
      <c r="BL1656" s="213"/>
      <c r="BM1656" s="213"/>
      <c r="BN1656" s="322"/>
      <c r="BO1656" s="321"/>
      <c r="BY1656" s="254"/>
      <c r="DN1656" s="284"/>
      <c r="DO1656" s="283"/>
      <c r="DP1656" s="278"/>
      <c r="DQ1656" s="282"/>
      <c r="DR1656" s="281"/>
      <c r="DS1656" s="280"/>
      <c r="DT1656" s="279"/>
      <c r="DU1656" s="278"/>
      <c r="DV1656" s="194"/>
    </row>
    <row r="1657" spans="1:127" ht="18.75">
      <c r="A1657" s="322"/>
      <c r="B1657" s="226" t="s">
        <v>6386</v>
      </c>
      <c r="C1657" s="226" t="s">
        <v>6385</v>
      </c>
      <c r="D1657" s="225" t="s">
        <v>6384</v>
      </c>
      <c r="E1657" s="224" t="str">
        <f t="shared" si="139"/>
        <v>426516</v>
      </c>
      <c r="F1657" s="322" t="s">
        <v>6382</v>
      </c>
      <c r="G1657" s="584" t="s">
        <v>6383</v>
      </c>
      <c r="I1657" s="223"/>
      <c r="J1657" s="225">
        <v>1</v>
      </c>
      <c r="K1657" s="329">
        <v>8500</v>
      </c>
      <c r="L1657" s="232">
        <f t="shared" si="136"/>
        <v>9350</v>
      </c>
      <c r="M1657" s="351" t="s">
        <v>1434</v>
      </c>
      <c r="N1657" s="229"/>
      <c r="O1657" s="229"/>
      <c r="P1657" s="245"/>
      <c r="Q1657" s="312"/>
      <c r="R1657" s="382"/>
      <c r="S1657" s="242"/>
      <c r="T1657" s="219"/>
      <c r="U1657" s="303"/>
      <c r="V1657" s="303"/>
      <c r="W1657" s="303"/>
      <c r="X1657" s="303"/>
      <c r="Y1657" s="219"/>
      <c r="Z1657" s="303"/>
      <c r="AA1657" s="303"/>
      <c r="AB1657" s="303"/>
      <c r="AC1657" s="303"/>
      <c r="AD1657" s="325"/>
      <c r="AE1657" s="325"/>
      <c r="AF1657" s="325"/>
      <c r="AG1657" s="325"/>
      <c r="AH1657" s="325"/>
      <c r="AJ1657" s="286"/>
      <c r="AK1657" s="213"/>
      <c r="AL1657" s="325"/>
      <c r="AM1657" s="325"/>
      <c r="AN1657" s="325"/>
      <c r="AO1657" s="325"/>
      <c r="AP1657" s="229"/>
      <c r="AQ1657" s="589"/>
      <c r="AR1657" s="207"/>
      <c r="AS1657" s="207"/>
      <c r="AT1657" s="207"/>
      <c r="AU1657" s="207"/>
      <c r="AV1657" s="207"/>
      <c r="AW1657" s="207"/>
      <c r="AX1657" s="207"/>
      <c r="AY1657" s="207"/>
      <c r="AZ1657" s="207"/>
      <c r="BA1657" s="207"/>
      <c r="BB1657" s="207"/>
      <c r="BC1657" s="207"/>
      <c r="BD1657" s="207"/>
      <c r="BE1657" s="207"/>
      <c r="BF1657" s="207"/>
      <c r="BG1657" s="300"/>
      <c r="BH1657" s="300"/>
      <c r="BI1657" s="299"/>
      <c r="BJ1657" s="246"/>
      <c r="BK1657" s="255"/>
      <c r="BL1657" s="213"/>
      <c r="BM1657" s="213"/>
      <c r="BN1657" s="322"/>
      <c r="BO1657" s="321"/>
      <c r="BY1657" s="254"/>
      <c r="DN1657" s="284"/>
      <c r="DO1657" s="283"/>
      <c r="DP1657" s="278"/>
      <c r="DQ1657" s="282"/>
      <c r="DR1657" s="281"/>
      <c r="DS1657" s="280"/>
      <c r="DT1657" s="279"/>
      <c r="DU1657" s="278"/>
      <c r="DV1657" s="194"/>
    </row>
    <row r="1658" spans="1:127" ht="25.5">
      <c r="A1658" s="322"/>
      <c r="B1658" s="226" t="s">
        <v>6381</v>
      </c>
      <c r="C1658" s="226" t="s">
        <v>6380</v>
      </c>
      <c r="D1658" s="225" t="s">
        <v>6379</v>
      </c>
      <c r="E1658" s="224" t="str">
        <f t="shared" si="139"/>
        <v>426523</v>
      </c>
      <c r="F1658" s="322" t="s">
        <v>6382</v>
      </c>
      <c r="G1658" s="584" t="s">
        <v>6378</v>
      </c>
      <c r="I1658" s="223"/>
      <c r="J1658" s="225">
        <v>1</v>
      </c>
      <c r="K1658" s="329">
        <v>8500</v>
      </c>
      <c r="L1658" s="232">
        <f t="shared" si="136"/>
        <v>9350</v>
      </c>
      <c r="M1658" s="351" t="s">
        <v>1434</v>
      </c>
      <c r="N1658" s="229"/>
      <c r="O1658" s="229"/>
      <c r="P1658" s="245"/>
      <c r="Q1658" s="312"/>
      <c r="R1658" s="382"/>
      <c r="S1658" s="242"/>
      <c r="T1658" s="219"/>
      <c r="U1658" s="303"/>
      <c r="V1658" s="303"/>
      <c r="W1658" s="303"/>
      <c r="X1658" s="303"/>
      <c r="Y1658" s="219"/>
      <c r="Z1658" s="303"/>
      <c r="AA1658" s="303"/>
      <c r="AB1658" s="303"/>
      <c r="AC1658" s="303"/>
      <c r="AD1658" s="325"/>
      <c r="AE1658" s="325"/>
      <c r="AF1658" s="325"/>
      <c r="AG1658" s="325"/>
      <c r="AH1658" s="325"/>
      <c r="AJ1658" s="286"/>
      <c r="AK1658" s="213"/>
      <c r="AL1658" s="325"/>
      <c r="AM1658" s="325"/>
      <c r="AN1658" s="325"/>
      <c r="AO1658" s="325"/>
      <c r="AP1658" s="229"/>
      <c r="AQ1658" s="589"/>
      <c r="AR1658" s="207"/>
      <c r="AS1658" s="207"/>
      <c r="AT1658" s="207"/>
      <c r="AU1658" s="207"/>
      <c r="AV1658" s="207"/>
      <c r="AW1658" s="207"/>
      <c r="AX1658" s="207"/>
      <c r="AY1658" s="207"/>
      <c r="AZ1658" s="207"/>
      <c r="BA1658" s="207"/>
      <c r="BB1658" s="207"/>
      <c r="BC1658" s="207"/>
      <c r="BD1658" s="207"/>
      <c r="BE1658" s="207"/>
      <c r="BF1658" s="207"/>
      <c r="BG1658" s="300"/>
      <c r="BH1658" s="300"/>
      <c r="BI1658" s="299"/>
      <c r="BJ1658" s="246"/>
      <c r="BK1658" s="255"/>
      <c r="BL1658" s="213"/>
      <c r="BM1658" s="213"/>
      <c r="BN1658" s="322"/>
      <c r="BO1658" s="321"/>
      <c r="BY1658" s="254"/>
      <c r="DN1658" s="284"/>
      <c r="DO1658" s="283"/>
      <c r="DP1658" s="278"/>
      <c r="DQ1658" s="282"/>
      <c r="DR1658" s="281"/>
      <c r="DS1658" s="280"/>
      <c r="DT1658" s="279"/>
      <c r="DU1658" s="278"/>
      <c r="DV1658" s="194"/>
    </row>
    <row r="1659" spans="1:127" ht="18.75">
      <c r="A1659" s="298" t="s">
        <v>3898</v>
      </c>
      <c r="B1659" s="226" t="s">
        <v>6377</v>
      </c>
      <c r="C1659" s="226" t="s">
        <v>6376</v>
      </c>
      <c r="D1659" s="264" t="s">
        <v>6375</v>
      </c>
      <c r="E1659" s="224" t="str">
        <f>MID(D1659,8,10)</f>
        <v>426530</v>
      </c>
      <c r="F1659" s="207" t="s">
        <v>224</v>
      </c>
      <c r="G1659" s="220" t="s">
        <v>5788</v>
      </c>
      <c r="H1659" s="223" t="s">
        <v>6374</v>
      </c>
      <c r="I1659" s="306"/>
      <c r="J1659" s="225">
        <v>1</v>
      </c>
      <c r="K1659" s="302">
        <v>8000</v>
      </c>
      <c r="L1659" s="232">
        <f t="shared" si="136"/>
        <v>8800</v>
      </c>
      <c r="M1659" s="262" t="s">
        <v>1671</v>
      </c>
      <c r="N1659" s="290"/>
      <c r="O1659" s="290"/>
      <c r="P1659" s="245"/>
      <c r="Q1659" s="227"/>
      <c r="R1659" s="289">
        <v>160</v>
      </c>
      <c r="S1659" s="242">
        <v>160</v>
      </c>
      <c r="T1659" s="219"/>
      <c r="U1659" s="248" t="e">
        <f>VLOOKUP(T1659,'[1]段ボール 送料'!$H$16:$X$1013,16,FALSE)</f>
        <v>#N/A</v>
      </c>
      <c r="V1659" s="248" t="e">
        <f>VLOOKUP(T1659,'[1]段ボール 送料'!$H$16:$X$1013,13,FALSE)</f>
        <v>#N/A</v>
      </c>
      <c r="W1659" s="248" t="e">
        <f>VLOOKUP(T1659,'[1]段ボール 送料'!$H$16:$X$1013,14,FALSE)</f>
        <v>#N/A</v>
      </c>
      <c r="X1659" s="248" t="e">
        <f>VLOOKUP(T1659,'[1]段ボール 送料'!$H$16:$X$1013,15,FALSE)</f>
        <v>#N/A</v>
      </c>
      <c r="Y1659" s="219"/>
      <c r="Z1659" s="248"/>
      <c r="AA1659" s="248"/>
      <c r="AB1659" s="248"/>
      <c r="AC1659" s="248"/>
      <c r="AD1659" s="372"/>
      <c r="AE1659" s="372"/>
      <c r="AF1659" s="372"/>
      <c r="AG1659" s="372"/>
      <c r="AH1659" s="372"/>
      <c r="AI1659" s="228" t="s">
        <v>2700</v>
      </c>
      <c r="AJ1659" s="286" t="s">
        <v>2543</v>
      </c>
      <c r="AK1659" s="228" t="s">
        <v>2542</v>
      </c>
      <c r="AL1659" s="372"/>
      <c r="AM1659" s="372"/>
      <c r="AN1659" s="372"/>
      <c r="AO1659" s="372"/>
      <c r="AP1659" s="229"/>
      <c r="AQ1659" s="444">
        <v>1</v>
      </c>
      <c r="AR1659" s="207"/>
      <c r="AS1659" s="207"/>
      <c r="AT1659" s="207"/>
      <c r="AU1659" s="359">
        <f>S1659</f>
        <v>160</v>
      </c>
      <c r="AV1659" s="248" t="e">
        <f>VLOOKUP(T1659,'[1]段ボール 送料'!$H$16:$X$1013,11,FALSE)</f>
        <v>#N/A</v>
      </c>
      <c r="AW1659" s="248"/>
      <c r="AX1659" s="207"/>
      <c r="AY1659" s="247" t="e">
        <f>SUBTOTAL(9,AV1659:AX1659)</f>
        <v>#N/A</v>
      </c>
      <c r="AZ1659" s="247" t="e">
        <f>AR1659+AV1659</f>
        <v>#N/A</v>
      </c>
      <c r="BA1659" s="247">
        <f>AS1659+AW1659</f>
        <v>0</v>
      </c>
      <c r="BB1659" s="247">
        <f>AT1659+AX1659</f>
        <v>0</v>
      </c>
      <c r="BC1659" s="359" t="e">
        <f>AU1659+AY1659</f>
        <v>#N/A</v>
      </c>
      <c r="BD1659" s="207"/>
      <c r="BE1659" s="207"/>
      <c r="BF1659" s="207"/>
      <c r="BG1659" s="228"/>
      <c r="BH1659" s="228"/>
      <c r="BI1659" s="228"/>
      <c r="BJ1659" s="246"/>
      <c r="BK1659" s="255"/>
      <c r="BL1659" s="228" t="s">
        <v>1703</v>
      </c>
      <c r="BM1659" s="228" t="s">
        <v>1703</v>
      </c>
      <c r="BN1659" s="298"/>
      <c r="BO1659" s="297"/>
      <c r="BQ1659" s="205" t="s">
        <v>1701</v>
      </c>
      <c r="BY1659" s="254"/>
      <c r="DN1659" s="284"/>
      <c r="DO1659" s="283"/>
      <c r="DP1659" s="278"/>
      <c r="DQ1659" s="282"/>
      <c r="DR1659" s="281"/>
      <c r="DS1659" s="280"/>
      <c r="DT1659" s="279"/>
      <c r="DU1659" s="278"/>
      <c r="DV1659" s="194"/>
    </row>
    <row r="1660" spans="1:127" ht="18.75">
      <c r="A1660" s="298" t="s">
        <v>3287</v>
      </c>
      <c r="B1660" s="226" t="s">
        <v>1069</v>
      </c>
      <c r="C1660" s="226" t="s">
        <v>6373</v>
      </c>
      <c r="D1660" s="264" t="s">
        <v>1070</v>
      </c>
      <c r="E1660" s="224" t="str">
        <f>MID(D1660,8,10)</f>
        <v>426547</v>
      </c>
      <c r="F1660" s="207" t="s">
        <v>224</v>
      </c>
      <c r="G1660" s="220" t="s">
        <v>1071</v>
      </c>
      <c r="H1660" s="223" t="s">
        <v>6372</v>
      </c>
      <c r="I1660" s="306"/>
      <c r="J1660" s="225">
        <v>1</v>
      </c>
      <c r="K1660" s="302">
        <v>6500</v>
      </c>
      <c r="L1660" s="232">
        <f t="shared" si="136"/>
        <v>7150.0000000000009</v>
      </c>
      <c r="M1660" s="262" t="s">
        <v>900</v>
      </c>
      <c r="N1660" s="290"/>
      <c r="O1660" s="290"/>
      <c r="P1660" s="251">
        <v>44986</v>
      </c>
      <c r="Q1660" s="500">
        <v>6000</v>
      </c>
      <c r="R1660" s="471">
        <v>110</v>
      </c>
      <c r="S1660" s="242">
        <v>110</v>
      </c>
      <c r="T1660" s="219"/>
      <c r="U1660" s="248" t="e">
        <f>VLOOKUP(T1660,'[1]段ボール 送料'!$H$16:$X$1013,16,FALSE)</f>
        <v>#N/A</v>
      </c>
      <c r="V1660" s="248" t="e">
        <f>VLOOKUP(T1660,'[1]段ボール 送料'!$H$16:$X$1013,13,FALSE)</f>
        <v>#N/A</v>
      </c>
      <c r="W1660" s="248" t="e">
        <f>VLOOKUP(T1660,'[1]段ボール 送料'!$H$16:$X$1013,14,FALSE)</f>
        <v>#N/A</v>
      </c>
      <c r="X1660" s="248" t="e">
        <f>VLOOKUP(T1660,'[1]段ボール 送料'!$H$16:$X$1013,15,FALSE)</f>
        <v>#N/A</v>
      </c>
      <c r="Y1660" s="219"/>
      <c r="Z1660" s="248"/>
      <c r="AA1660" s="248"/>
      <c r="AB1660" s="248"/>
      <c r="AC1660" s="248"/>
      <c r="AD1660" s="372"/>
      <c r="AE1660" s="372"/>
      <c r="AF1660" s="372"/>
      <c r="AG1660" s="372"/>
      <c r="AH1660" s="372"/>
      <c r="AI1660" s="228" t="s">
        <v>2700</v>
      </c>
      <c r="AJ1660" s="286" t="s">
        <v>2543</v>
      </c>
      <c r="AK1660" s="228" t="s">
        <v>2542</v>
      </c>
      <c r="AL1660" s="372"/>
      <c r="AM1660" s="372"/>
      <c r="AN1660" s="372"/>
      <c r="AO1660" s="372"/>
      <c r="AP1660" s="229"/>
      <c r="AQ1660" s="464"/>
      <c r="AR1660" s="207"/>
      <c r="AS1660" s="207"/>
      <c r="AT1660" s="207"/>
      <c r="AU1660" s="207"/>
      <c r="AV1660" s="207"/>
      <c r="AW1660" s="207"/>
      <c r="AX1660" s="207"/>
      <c r="AY1660" s="207"/>
      <c r="AZ1660" s="207"/>
      <c r="BA1660" s="207"/>
      <c r="BB1660" s="207"/>
      <c r="BC1660" s="207"/>
      <c r="BD1660" s="207"/>
      <c r="BE1660" s="207"/>
      <c r="BF1660" s="207"/>
      <c r="BG1660" s="228"/>
      <c r="BH1660" s="228"/>
      <c r="BI1660" s="228"/>
      <c r="BJ1660" s="246"/>
      <c r="BK1660" s="255"/>
      <c r="BL1660" s="228" t="s">
        <v>1703</v>
      </c>
      <c r="BM1660" s="228" t="s">
        <v>3899</v>
      </c>
      <c r="BN1660" s="298"/>
      <c r="BO1660" s="297"/>
      <c r="BQ1660" s="205" t="s">
        <v>1701</v>
      </c>
      <c r="BY1660" s="254"/>
      <c r="DN1660" s="284"/>
      <c r="DO1660" s="283"/>
      <c r="DP1660" s="278"/>
      <c r="DQ1660" s="282" t="s">
        <v>952</v>
      </c>
      <c r="DR1660" s="281"/>
      <c r="DS1660" s="280"/>
      <c r="DT1660" s="279"/>
      <c r="DU1660" s="278"/>
      <c r="DV1660" s="194"/>
      <c r="DW1660" s="254"/>
    </row>
    <row r="1661" spans="1:127" ht="18.75">
      <c r="A1661" s="298" t="s">
        <v>3898</v>
      </c>
      <c r="B1661" s="226" t="s">
        <v>6371</v>
      </c>
      <c r="C1661" s="226" t="s">
        <v>6370</v>
      </c>
      <c r="D1661" s="264" t="s">
        <v>6369</v>
      </c>
      <c r="E1661" s="224" t="str">
        <f>MID(D1661,8,10)</f>
        <v>426554</v>
      </c>
      <c r="F1661" s="207" t="s">
        <v>224</v>
      </c>
      <c r="G1661" s="220" t="s">
        <v>6368</v>
      </c>
      <c r="H1661" s="223" t="s">
        <v>6367</v>
      </c>
      <c r="I1661" s="306"/>
      <c r="J1661" s="225">
        <v>1</v>
      </c>
      <c r="K1661" s="302">
        <v>3000</v>
      </c>
      <c r="L1661" s="232">
        <f t="shared" si="136"/>
        <v>3300.0000000000005</v>
      </c>
      <c r="M1661" s="262" t="s">
        <v>1671</v>
      </c>
      <c r="N1661" s="290"/>
      <c r="O1661" s="290"/>
      <c r="P1661" s="245"/>
      <c r="Q1661" s="227"/>
      <c r="R1661" s="289">
        <v>30</v>
      </c>
      <c r="S1661" s="242">
        <v>30</v>
      </c>
      <c r="T1661" s="219"/>
      <c r="U1661" s="248" t="e">
        <f>VLOOKUP(T1661,'[1]段ボール 送料'!$H$16:$X$1013,16,FALSE)</f>
        <v>#N/A</v>
      </c>
      <c r="V1661" s="248" t="e">
        <f>VLOOKUP(T1661,'[1]段ボール 送料'!$H$16:$X$1013,13,FALSE)</f>
        <v>#N/A</v>
      </c>
      <c r="W1661" s="248" t="e">
        <f>VLOOKUP(T1661,'[1]段ボール 送料'!$H$16:$X$1013,14,FALSE)</f>
        <v>#N/A</v>
      </c>
      <c r="X1661" s="248" t="e">
        <f>VLOOKUP(T1661,'[1]段ボール 送料'!$H$16:$X$1013,15,FALSE)</f>
        <v>#N/A</v>
      </c>
      <c r="Y1661" s="219"/>
      <c r="Z1661" s="248"/>
      <c r="AA1661" s="248"/>
      <c r="AB1661" s="248"/>
      <c r="AC1661" s="248"/>
      <c r="AD1661" s="372"/>
      <c r="AE1661" s="372"/>
      <c r="AF1661" s="372"/>
      <c r="AG1661" s="372"/>
      <c r="AH1661" s="372"/>
      <c r="AI1661" s="228" t="s">
        <v>2700</v>
      </c>
      <c r="AJ1661" s="286" t="s">
        <v>2543</v>
      </c>
      <c r="AK1661" s="228" t="s">
        <v>2542</v>
      </c>
      <c r="AL1661" s="372"/>
      <c r="AM1661" s="372"/>
      <c r="AN1661" s="372"/>
      <c r="AO1661" s="372"/>
      <c r="AP1661" s="229"/>
      <c r="AQ1661" s="444">
        <v>1</v>
      </c>
      <c r="AR1661" s="207"/>
      <c r="AS1661" s="207"/>
      <c r="AT1661" s="207"/>
      <c r="AU1661" s="359">
        <f>S1661</f>
        <v>30</v>
      </c>
      <c r="AV1661" s="248" t="e">
        <f>VLOOKUP(T1661,'[1]段ボール 送料'!$H$16:$X$1013,11,FALSE)</f>
        <v>#N/A</v>
      </c>
      <c r="AW1661" s="248"/>
      <c r="AX1661" s="207"/>
      <c r="AY1661" s="247" t="e">
        <f>SUBTOTAL(9,AV1661:AX1661)</f>
        <v>#N/A</v>
      </c>
      <c r="AZ1661" s="247" t="e">
        <f>AR1661+AV1661</f>
        <v>#N/A</v>
      </c>
      <c r="BA1661" s="247">
        <f>AS1661+AW1661</f>
        <v>0</v>
      </c>
      <c r="BB1661" s="247">
        <f>AT1661+AX1661</f>
        <v>0</v>
      </c>
      <c r="BC1661" s="359" t="e">
        <f>AU1661+AY1661</f>
        <v>#N/A</v>
      </c>
      <c r="BD1661" s="207"/>
      <c r="BE1661" s="207"/>
      <c r="BF1661" s="207"/>
      <c r="BG1661" s="228"/>
      <c r="BH1661" s="228"/>
      <c r="BI1661" s="228"/>
      <c r="BJ1661" s="246"/>
      <c r="BK1661" s="255"/>
      <c r="BL1661" s="228" t="s">
        <v>1703</v>
      </c>
      <c r="BM1661" s="228"/>
      <c r="BN1661" s="298"/>
      <c r="BO1661" s="297"/>
      <c r="BQ1661" s="205" t="s">
        <v>1701</v>
      </c>
      <c r="BY1661" s="254"/>
      <c r="DN1661" s="284"/>
      <c r="DO1661" s="283"/>
      <c r="DP1661" s="278"/>
      <c r="DQ1661" s="282"/>
      <c r="DR1661" s="281"/>
      <c r="DS1661" s="280"/>
      <c r="DT1661" s="279"/>
      <c r="DU1661" s="278"/>
      <c r="DV1661" s="194" t="s">
        <v>3950</v>
      </c>
    </row>
    <row r="1662" spans="1:127" ht="18.75">
      <c r="A1662" s="322"/>
      <c r="B1662" s="226" t="s">
        <v>6366</v>
      </c>
      <c r="C1662" s="226" t="s">
        <v>6365</v>
      </c>
      <c r="D1662" s="225" t="s">
        <v>6364</v>
      </c>
      <c r="E1662" s="224" t="str">
        <f t="shared" ref="E1662:E1671" si="140">MID(D1662,9,10)</f>
        <v>426561</v>
      </c>
      <c r="F1662" s="322" t="s">
        <v>5867</v>
      </c>
      <c r="G1662" s="584" t="s">
        <v>4944</v>
      </c>
      <c r="I1662" s="223"/>
      <c r="J1662" s="225">
        <v>1</v>
      </c>
      <c r="K1662" s="329">
        <v>1400</v>
      </c>
      <c r="L1662" s="232">
        <f t="shared" si="136"/>
        <v>1540.0000000000002</v>
      </c>
      <c r="M1662" s="351" t="s">
        <v>1434</v>
      </c>
      <c r="N1662" s="229"/>
      <c r="O1662" s="229"/>
      <c r="P1662" s="245"/>
      <c r="Q1662" s="312"/>
      <c r="R1662" s="382"/>
      <c r="S1662" s="242"/>
      <c r="T1662" s="219"/>
      <c r="U1662" s="303"/>
      <c r="V1662" s="303"/>
      <c r="W1662" s="303"/>
      <c r="X1662" s="303"/>
      <c r="Y1662" s="219"/>
      <c r="Z1662" s="303"/>
      <c r="AA1662" s="303"/>
      <c r="AB1662" s="303"/>
      <c r="AC1662" s="303"/>
      <c r="AD1662" s="325"/>
      <c r="AE1662" s="325"/>
      <c r="AF1662" s="325"/>
      <c r="AG1662" s="325"/>
      <c r="AH1662" s="325"/>
      <c r="AJ1662" s="286"/>
      <c r="AK1662" s="213"/>
      <c r="AL1662" s="325"/>
      <c r="AM1662" s="325"/>
      <c r="AN1662" s="325"/>
      <c r="AO1662" s="325"/>
      <c r="AP1662" s="229"/>
      <c r="AQ1662" s="589"/>
      <c r="AR1662" s="207"/>
      <c r="AS1662" s="207"/>
      <c r="AT1662" s="207"/>
      <c r="AU1662" s="207"/>
      <c r="AV1662" s="207"/>
      <c r="AW1662" s="207"/>
      <c r="AX1662" s="207"/>
      <c r="AY1662" s="207"/>
      <c r="AZ1662" s="207"/>
      <c r="BA1662" s="207"/>
      <c r="BB1662" s="207"/>
      <c r="BC1662" s="207"/>
      <c r="BD1662" s="207"/>
      <c r="BE1662" s="207"/>
      <c r="BF1662" s="207"/>
      <c r="BG1662" s="300"/>
      <c r="BH1662" s="300"/>
      <c r="BI1662" s="299"/>
      <c r="BJ1662" s="246"/>
      <c r="BK1662" s="255" t="s">
        <v>6363</v>
      </c>
      <c r="BL1662" s="213"/>
      <c r="BM1662" s="213"/>
      <c r="BN1662" s="322"/>
      <c r="BO1662" s="321"/>
      <c r="BY1662" s="254"/>
      <c r="DN1662" s="284"/>
      <c r="DO1662" s="283"/>
      <c r="DP1662" s="278"/>
      <c r="DQ1662" s="282"/>
      <c r="DR1662" s="281"/>
      <c r="DS1662" s="280"/>
      <c r="DT1662" s="279"/>
      <c r="DU1662" s="278"/>
      <c r="DV1662" s="194"/>
    </row>
    <row r="1663" spans="1:127" ht="18.75">
      <c r="A1663" s="322"/>
      <c r="B1663" s="226" t="s">
        <v>6362</v>
      </c>
      <c r="C1663" s="226" t="s">
        <v>6361</v>
      </c>
      <c r="D1663" s="225" t="s">
        <v>6360</v>
      </c>
      <c r="E1663" s="224" t="str">
        <f t="shared" si="140"/>
        <v>426929</v>
      </c>
      <c r="F1663" s="322" t="s">
        <v>4863</v>
      </c>
      <c r="G1663" s="584" t="s">
        <v>6359</v>
      </c>
      <c r="I1663" s="383"/>
      <c r="J1663" s="225">
        <v>1</v>
      </c>
      <c r="K1663" s="329">
        <v>3000</v>
      </c>
      <c r="L1663" s="232">
        <f t="shared" si="136"/>
        <v>3300.0000000000005</v>
      </c>
      <c r="M1663" s="351" t="s">
        <v>1434</v>
      </c>
      <c r="N1663" s="229"/>
      <c r="O1663" s="229"/>
      <c r="P1663" s="245"/>
      <c r="Q1663" s="312"/>
      <c r="R1663" s="382"/>
      <c r="S1663" s="242"/>
      <c r="T1663" s="219"/>
      <c r="U1663" s="303"/>
      <c r="V1663" s="303"/>
      <c r="W1663" s="303"/>
      <c r="X1663" s="303"/>
      <c r="Y1663" s="219"/>
      <c r="Z1663" s="303"/>
      <c r="AA1663" s="303"/>
      <c r="AB1663" s="303"/>
      <c r="AC1663" s="303"/>
      <c r="AD1663" s="325"/>
      <c r="AE1663" s="325"/>
      <c r="AF1663" s="325"/>
      <c r="AG1663" s="325"/>
      <c r="AH1663" s="325"/>
      <c r="AJ1663" s="286"/>
      <c r="AK1663" s="213"/>
      <c r="AL1663" s="325"/>
      <c r="AM1663" s="325"/>
      <c r="AN1663" s="325"/>
      <c r="AO1663" s="325"/>
      <c r="AP1663" s="229"/>
      <c r="AQ1663" s="589"/>
      <c r="AR1663" s="207"/>
      <c r="AS1663" s="207"/>
      <c r="AT1663" s="207"/>
      <c r="AU1663" s="207"/>
      <c r="AV1663" s="207"/>
      <c r="AW1663" s="207"/>
      <c r="AX1663" s="207"/>
      <c r="AY1663" s="207"/>
      <c r="AZ1663" s="207"/>
      <c r="BA1663" s="207"/>
      <c r="BB1663" s="207"/>
      <c r="BC1663" s="207"/>
      <c r="BD1663" s="207"/>
      <c r="BE1663" s="207"/>
      <c r="BF1663" s="207"/>
      <c r="BG1663" s="300"/>
      <c r="BH1663" s="300"/>
      <c r="BI1663" s="299"/>
      <c r="BJ1663" s="246"/>
      <c r="BK1663" s="255"/>
      <c r="BL1663" s="213"/>
      <c r="BM1663" s="213"/>
      <c r="BN1663" s="322"/>
      <c r="BO1663" s="321"/>
      <c r="BY1663" s="254"/>
      <c r="DN1663" s="284"/>
      <c r="DO1663" s="283"/>
      <c r="DP1663" s="278"/>
      <c r="DQ1663" s="282"/>
      <c r="DR1663" s="281"/>
      <c r="DS1663" s="280"/>
      <c r="DT1663" s="279"/>
      <c r="DU1663" s="278"/>
      <c r="DV1663" s="194"/>
    </row>
    <row r="1664" spans="1:127" ht="18.75">
      <c r="A1664" s="322"/>
      <c r="B1664" s="226" t="s">
        <v>6358</v>
      </c>
      <c r="C1664" s="226" t="s">
        <v>6357</v>
      </c>
      <c r="D1664" s="225" t="s">
        <v>6356</v>
      </c>
      <c r="E1664" s="224" t="str">
        <f t="shared" si="140"/>
        <v>426936</v>
      </c>
      <c r="F1664" s="322" t="s">
        <v>4863</v>
      </c>
      <c r="G1664" s="584" t="s">
        <v>6355</v>
      </c>
      <c r="I1664" s="383"/>
      <c r="J1664" s="225">
        <v>1</v>
      </c>
      <c r="K1664" s="329">
        <v>3000</v>
      </c>
      <c r="L1664" s="232">
        <f t="shared" si="136"/>
        <v>3300.0000000000005</v>
      </c>
      <c r="M1664" s="351" t="s">
        <v>1434</v>
      </c>
      <c r="N1664" s="229"/>
      <c r="O1664" s="229"/>
      <c r="P1664" s="245"/>
      <c r="Q1664" s="312"/>
      <c r="R1664" s="382"/>
      <c r="S1664" s="242"/>
      <c r="T1664" s="219"/>
      <c r="U1664" s="303"/>
      <c r="V1664" s="303"/>
      <c r="W1664" s="303"/>
      <c r="X1664" s="303"/>
      <c r="Y1664" s="219"/>
      <c r="Z1664" s="303"/>
      <c r="AA1664" s="303"/>
      <c r="AB1664" s="303"/>
      <c r="AC1664" s="303"/>
      <c r="AD1664" s="325"/>
      <c r="AE1664" s="325"/>
      <c r="AF1664" s="325"/>
      <c r="AG1664" s="325"/>
      <c r="AH1664" s="325"/>
      <c r="AJ1664" s="286"/>
      <c r="AK1664" s="213"/>
      <c r="AL1664" s="325"/>
      <c r="AM1664" s="325"/>
      <c r="AN1664" s="325"/>
      <c r="AO1664" s="325"/>
      <c r="AP1664" s="229"/>
      <c r="AQ1664" s="589"/>
      <c r="AR1664" s="207"/>
      <c r="AS1664" s="207"/>
      <c r="AT1664" s="207"/>
      <c r="AU1664" s="207"/>
      <c r="AV1664" s="207"/>
      <c r="AW1664" s="207"/>
      <c r="AX1664" s="207"/>
      <c r="AY1664" s="207"/>
      <c r="AZ1664" s="207"/>
      <c r="BA1664" s="207"/>
      <c r="BB1664" s="207"/>
      <c r="BC1664" s="207"/>
      <c r="BD1664" s="207"/>
      <c r="BE1664" s="207"/>
      <c r="BF1664" s="207"/>
      <c r="BG1664" s="300"/>
      <c r="BH1664" s="300"/>
      <c r="BI1664" s="299"/>
      <c r="BJ1664" s="246"/>
      <c r="BK1664" s="255"/>
      <c r="BL1664" s="213"/>
      <c r="BM1664" s="213"/>
      <c r="BN1664" s="322"/>
      <c r="BO1664" s="321"/>
      <c r="BY1664" s="254"/>
      <c r="DN1664" s="284"/>
      <c r="DO1664" s="283"/>
      <c r="DP1664" s="278"/>
      <c r="DQ1664" s="282"/>
      <c r="DR1664" s="281"/>
      <c r="DS1664" s="280"/>
      <c r="DT1664" s="279"/>
      <c r="DU1664" s="278"/>
      <c r="DV1664" s="194"/>
    </row>
    <row r="1665" spans="1:126" ht="18.75">
      <c r="A1665" s="322"/>
      <c r="B1665" s="226" t="s">
        <v>6354</v>
      </c>
      <c r="C1665" s="226" t="s">
        <v>6353</v>
      </c>
      <c r="D1665" s="225" t="s">
        <v>6352</v>
      </c>
      <c r="E1665" s="224" t="str">
        <f t="shared" si="140"/>
        <v>426943</v>
      </c>
      <c r="F1665" s="322" t="s">
        <v>4863</v>
      </c>
      <c r="G1665" s="584" t="s">
        <v>6351</v>
      </c>
      <c r="I1665" s="383"/>
      <c r="J1665" s="225">
        <v>1</v>
      </c>
      <c r="K1665" s="329">
        <v>3000</v>
      </c>
      <c r="L1665" s="232">
        <f t="shared" si="136"/>
        <v>3300.0000000000005</v>
      </c>
      <c r="M1665" s="351" t="s">
        <v>1434</v>
      </c>
      <c r="N1665" s="229"/>
      <c r="O1665" s="229"/>
      <c r="P1665" s="245"/>
      <c r="Q1665" s="312"/>
      <c r="R1665" s="382"/>
      <c r="S1665" s="242"/>
      <c r="T1665" s="219"/>
      <c r="U1665" s="303"/>
      <c r="V1665" s="303"/>
      <c r="W1665" s="303"/>
      <c r="X1665" s="303"/>
      <c r="Y1665" s="219"/>
      <c r="Z1665" s="303"/>
      <c r="AA1665" s="303"/>
      <c r="AB1665" s="303"/>
      <c r="AC1665" s="303"/>
      <c r="AD1665" s="325"/>
      <c r="AE1665" s="325"/>
      <c r="AF1665" s="325"/>
      <c r="AG1665" s="325"/>
      <c r="AH1665" s="325"/>
      <c r="AJ1665" s="286"/>
      <c r="AK1665" s="213"/>
      <c r="AL1665" s="325"/>
      <c r="AM1665" s="325"/>
      <c r="AN1665" s="325"/>
      <c r="AO1665" s="325"/>
      <c r="AP1665" s="229"/>
      <c r="AQ1665" s="589"/>
      <c r="AR1665" s="207"/>
      <c r="AS1665" s="207"/>
      <c r="AT1665" s="207"/>
      <c r="AU1665" s="207"/>
      <c r="AV1665" s="207"/>
      <c r="AW1665" s="207"/>
      <c r="AX1665" s="207"/>
      <c r="AY1665" s="207"/>
      <c r="AZ1665" s="207"/>
      <c r="BA1665" s="207"/>
      <c r="BB1665" s="207"/>
      <c r="BC1665" s="207"/>
      <c r="BD1665" s="207"/>
      <c r="BE1665" s="207"/>
      <c r="BF1665" s="207"/>
      <c r="BG1665" s="300"/>
      <c r="BH1665" s="300"/>
      <c r="BI1665" s="299"/>
      <c r="BJ1665" s="246"/>
      <c r="BK1665" s="255"/>
      <c r="BL1665" s="213"/>
      <c r="BM1665" s="213"/>
      <c r="BN1665" s="322"/>
      <c r="BO1665" s="321"/>
      <c r="BY1665" s="254"/>
      <c r="DN1665" s="284"/>
      <c r="DO1665" s="283"/>
      <c r="DP1665" s="278"/>
      <c r="DQ1665" s="282"/>
      <c r="DR1665" s="281"/>
      <c r="DS1665" s="280"/>
      <c r="DT1665" s="279"/>
      <c r="DU1665" s="278"/>
      <c r="DV1665" s="194"/>
    </row>
    <row r="1666" spans="1:126" ht="18.75">
      <c r="A1666" s="322"/>
      <c r="B1666" s="226" t="s">
        <v>6350</v>
      </c>
      <c r="C1666" s="226" t="s">
        <v>6349</v>
      </c>
      <c r="D1666" s="225" t="s">
        <v>6348</v>
      </c>
      <c r="E1666" s="224" t="str">
        <f t="shared" si="140"/>
        <v>426950</v>
      </c>
      <c r="F1666" s="322" t="s">
        <v>4863</v>
      </c>
      <c r="G1666" s="584" t="s">
        <v>6347</v>
      </c>
      <c r="I1666" s="223"/>
      <c r="J1666" s="225">
        <v>1</v>
      </c>
      <c r="K1666" s="329">
        <v>2500</v>
      </c>
      <c r="L1666" s="232">
        <f t="shared" si="136"/>
        <v>2750</v>
      </c>
      <c r="M1666" s="351" t="s">
        <v>1434</v>
      </c>
      <c r="N1666" s="229"/>
      <c r="O1666" s="229"/>
      <c r="P1666" s="245"/>
      <c r="Q1666" s="312"/>
      <c r="R1666" s="382"/>
      <c r="S1666" s="242" t="s">
        <v>6342</v>
      </c>
      <c r="T1666" s="219"/>
      <c r="U1666" s="303"/>
      <c r="V1666" s="303"/>
      <c r="W1666" s="303"/>
      <c r="X1666" s="303"/>
      <c r="Y1666" s="219"/>
      <c r="Z1666" s="303"/>
      <c r="AA1666" s="303"/>
      <c r="AB1666" s="303"/>
      <c r="AC1666" s="303"/>
      <c r="AD1666" s="325"/>
      <c r="AE1666" s="325"/>
      <c r="AF1666" s="325"/>
      <c r="AG1666" s="325"/>
      <c r="AH1666" s="325"/>
      <c r="AJ1666" s="286"/>
      <c r="AK1666" s="213"/>
      <c r="AL1666" s="325"/>
      <c r="AM1666" s="325"/>
      <c r="AN1666" s="325"/>
      <c r="AO1666" s="325"/>
      <c r="AP1666" s="229"/>
      <c r="AQ1666" s="589"/>
      <c r="AR1666" s="207"/>
      <c r="AS1666" s="207"/>
      <c r="AT1666" s="207"/>
      <c r="AU1666" s="207"/>
      <c r="AV1666" s="207"/>
      <c r="AW1666" s="207"/>
      <c r="AX1666" s="207"/>
      <c r="AY1666" s="207"/>
      <c r="AZ1666" s="207"/>
      <c r="BA1666" s="207"/>
      <c r="BB1666" s="207"/>
      <c r="BC1666" s="207"/>
      <c r="BD1666" s="207"/>
      <c r="BE1666" s="207"/>
      <c r="BF1666" s="207"/>
      <c r="BG1666" s="300"/>
      <c r="BH1666" s="300"/>
      <c r="BI1666" s="299"/>
      <c r="BJ1666" s="246"/>
      <c r="BK1666" s="255"/>
      <c r="BL1666" s="213"/>
      <c r="BM1666" s="213"/>
      <c r="BN1666" s="322"/>
      <c r="BO1666" s="321"/>
      <c r="BY1666" s="254"/>
      <c r="DN1666" s="284"/>
      <c r="DO1666" s="283"/>
      <c r="DP1666" s="278"/>
      <c r="DQ1666" s="282"/>
      <c r="DR1666" s="281"/>
      <c r="DS1666" s="280"/>
      <c r="DT1666" s="279"/>
      <c r="DU1666" s="278"/>
      <c r="DV1666" s="194"/>
    </row>
    <row r="1667" spans="1:126" ht="18.75">
      <c r="A1667" s="322"/>
      <c r="B1667" s="226" t="s">
        <v>6346</v>
      </c>
      <c r="C1667" s="226" t="s">
        <v>6345</v>
      </c>
      <c r="D1667" s="225" t="s">
        <v>6344</v>
      </c>
      <c r="E1667" s="224" t="str">
        <f t="shared" si="140"/>
        <v>426967</v>
      </c>
      <c r="F1667" s="322" t="s">
        <v>4863</v>
      </c>
      <c r="G1667" s="584" t="s">
        <v>6343</v>
      </c>
      <c r="I1667" s="383"/>
      <c r="J1667" s="225">
        <v>1</v>
      </c>
      <c r="K1667" s="329">
        <v>3000</v>
      </c>
      <c r="L1667" s="232">
        <f t="shared" si="136"/>
        <v>3300.0000000000005</v>
      </c>
      <c r="M1667" s="351" t="s">
        <v>1434</v>
      </c>
      <c r="N1667" s="229"/>
      <c r="O1667" s="229"/>
      <c r="P1667" s="245"/>
      <c r="Q1667" s="312"/>
      <c r="R1667" s="382"/>
      <c r="S1667" s="242" t="s">
        <v>6342</v>
      </c>
      <c r="T1667" s="219"/>
      <c r="U1667" s="303"/>
      <c r="V1667" s="303"/>
      <c r="W1667" s="303"/>
      <c r="X1667" s="303"/>
      <c r="Y1667" s="219"/>
      <c r="Z1667" s="303"/>
      <c r="AA1667" s="303"/>
      <c r="AB1667" s="303"/>
      <c r="AC1667" s="303"/>
      <c r="AD1667" s="325"/>
      <c r="AE1667" s="325"/>
      <c r="AF1667" s="325"/>
      <c r="AG1667" s="325"/>
      <c r="AH1667" s="325"/>
      <c r="AJ1667" s="286"/>
      <c r="AK1667" s="213"/>
      <c r="AL1667" s="325"/>
      <c r="AM1667" s="325"/>
      <c r="AN1667" s="325"/>
      <c r="AO1667" s="325"/>
      <c r="AP1667" s="229"/>
      <c r="AQ1667" s="589"/>
      <c r="AR1667" s="207"/>
      <c r="AS1667" s="207"/>
      <c r="AT1667" s="207"/>
      <c r="AU1667" s="207"/>
      <c r="AV1667" s="207"/>
      <c r="AW1667" s="207"/>
      <c r="AX1667" s="207"/>
      <c r="AY1667" s="207"/>
      <c r="AZ1667" s="207"/>
      <c r="BA1667" s="207"/>
      <c r="BB1667" s="207"/>
      <c r="BC1667" s="207"/>
      <c r="BD1667" s="207"/>
      <c r="BE1667" s="207"/>
      <c r="BF1667" s="207"/>
      <c r="BG1667" s="300"/>
      <c r="BH1667" s="300"/>
      <c r="BI1667" s="299"/>
      <c r="BJ1667" s="246"/>
      <c r="BK1667" s="255"/>
      <c r="BL1667" s="213"/>
      <c r="BM1667" s="213"/>
      <c r="BN1667" s="322"/>
      <c r="BO1667" s="321"/>
      <c r="BY1667" s="254"/>
      <c r="DN1667" s="284"/>
      <c r="DO1667" s="283"/>
      <c r="DP1667" s="278"/>
      <c r="DQ1667" s="282"/>
      <c r="DR1667" s="281"/>
      <c r="DS1667" s="280"/>
      <c r="DT1667" s="279"/>
      <c r="DU1667" s="278"/>
      <c r="DV1667" s="194"/>
    </row>
    <row r="1668" spans="1:126" ht="18.75">
      <c r="A1668" s="322"/>
      <c r="B1668" s="226" t="s">
        <v>6341</v>
      </c>
      <c r="C1668" s="226" t="s">
        <v>6340</v>
      </c>
      <c r="D1668" s="225" t="s">
        <v>6339</v>
      </c>
      <c r="E1668" s="224" t="str">
        <f t="shared" si="140"/>
        <v>426974</v>
      </c>
      <c r="F1668" s="322" t="s">
        <v>4863</v>
      </c>
      <c r="G1668" s="584" t="s">
        <v>6338</v>
      </c>
      <c r="I1668" s="601"/>
      <c r="J1668" s="225">
        <v>1</v>
      </c>
      <c r="K1668" s="329">
        <v>3000</v>
      </c>
      <c r="L1668" s="232">
        <f t="shared" si="136"/>
        <v>3300.0000000000005</v>
      </c>
      <c r="M1668" s="351" t="s">
        <v>1434</v>
      </c>
      <c r="N1668" s="229"/>
      <c r="O1668" s="229"/>
      <c r="P1668" s="245"/>
      <c r="Q1668" s="312"/>
      <c r="R1668" s="382"/>
      <c r="S1668" s="242" t="s">
        <v>6337</v>
      </c>
      <c r="T1668" s="219"/>
      <c r="U1668" s="303"/>
      <c r="V1668" s="303"/>
      <c r="W1668" s="303"/>
      <c r="X1668" s="303"/>
      <c r="Y1668" s="219"/>
      <c r="Z1668" s="303"/>
      <c r="AA1668" s="303"/>
      <c r="AB1668" s="303"/>
      <c r="AC1668" s="303"/>
      <c r="AD1668" s="325"/>
      <c r="AE1668" s="325"/>
      <c r="AF1668" s="325"/>
      <c r="AG1668" s="325"/>
      <c r="AH1668" s="325"/>
      <c r="AJ1668" s="286"/>
      <c r="AK1668" s="213"/>
      <c r="AL1668" s="325"/>
      <c r="AM1668" s="325"/>
      <c r="AN1668" s="325"/>
      <c r="AO1668" s="325"/>
      <c r="AP1668" s="229"/>
      <c r="AQ1668" s="589"/>
      <c r="AR1668" s="207"/>
      <c r="AS1668" s="207"/>
      <c r="AT1668" s="207"/>
      <c r="AU1668" s="207"/>
      <c r="AV1668" s="207"/>
      <c r="AW1668" s="207"/>
      <c r="AX1668" s="207"/>
      <c r="AY1668" s="207"/>
      <c r="AZ1668" s="207"/>
      <c r="BA1668" s="207"/>
      <c r="BB1668" s="207"/>
      <c r="BC1668" s="207"/>
      <c r="BD1668" s="207"/>
      <c r="BE1668" s="207"/>
      <c r="BF1668" s="207"/>
      <c r="BG1668" s="300"/>
      <c r="BH1668" s="300"/>
      <c r="BI1668" s="299"/>
      <c r="BJ1668" s="246"/>
      <c r="BK1668" s="255"/>
      <c r="BL1668" s="213"/>
      <c r="BM1668" s="213"/>
      <c r="BN1668" s="322"/>
      <c r="BO1668" s="321"/>
      <c r="BY1668" s="254"/>
      <c r="DN1668" s="284"/>
      <c r="DO1668" s="283"/>
      <c r="DP1668" s="278"/>
      <c r="DQ1668" s="282"/>
      <c r="DR1668" s="281"/>
      <c r="DS1668" s="280"/>
      <c r="DT1668" s="279"/>
      <c r="DU1668" s="278"/>
      <c r="DV1668" s="194"/>
    </row>
    <row r="1669" spans="1:126" ht="18.75">
      <c r="A1669" s="322"/>
      <c r="B1669" s="226" t="s">
        <v>6336</v>
      </c>
      <c r="C1669" s="226" t="s">
        <v>6335</v>
      </c>
      <c r="D1669" s="225" t="s">
        <v>6334</v>
      </c>
      <c r="E1669" s="224" t="str">
        <f t="shared" si="140"/>
        <v>426981</v>
      </c>
      <c r="F1669" s="322" t="s">
        <v>4863</v>
      </c>
      <c r="G1669" s="584" t="s">
        <v>6333</v>
      </c>
      <c r="I1669" s="601"/>
      <c r="J1669" s="225">
        <v>1</v>
      </c>
      <c r="K1669" s="329">
        <v>3000</v>
      </c>
      <c r="L1669" s="232">
        <f t="shared" si="136"/>
        <v>3300.0000000000005</v>
      </c>
      <c r="M1669" s="351" t="s">
        <v>1434</v>
      </c>
      <c r="N1669" s="229"/>
      <c r="O1669" s="229"/>
      <c r="P1669" s="245"/>
      <c r="Q1669" s="312"/>
      <c r="R1669" s="382"/>
      <c r="S1669" s="242" t="s">
        <v>6328</v>
      </c>
      <c r="T1669" s="219"/>
      <c r="U1669" s="303"/>
      <c r="V1669" s="303"/>
      <c r="W1669" s="303"/>
      <c r="X1669" s="303"/>
      <c r="Y1669" s="219"/>
      <c r="Z1669" s="303"/>
      <c r="AA1669" s="303"/>
      <c r="AB1669" s="303"/>
      <c r="AC1669" s="303"/>
      <c r="AD1669" s="325"/>
      <c r="AE1669" s="325"/>
      <c r="AF1669" s="325"/>
      <c r="AG1669" s="325"/>
      <c r="AH1669" s="325"/>
      <c r="AJ1669" s="286"/>
      <c r="AK1669" s="213"/>
      <c r="AL1669" s="325"/>
      <c r="AM1669" s="325"/>
      <c r="AN1669" s="325"/>
      <c r="AO1669" s="325"/>
      <c r="AP1669" s="229"/>
      <c r="AQ1669" s="589"/>
      <c r="AR1669" s="207"/>
      <c r="AS1669" s="207"/>
      <c r="AT1669" s="207"/>
      <c r="AU1669" s="207"/>
      <c r="AV1669" s="207"/>
      <c r="AW1669" s="207"/>
      <c r="AX1669" s="207"/>
      <c r="AY1669" s="207"/>
      <c r="AZ1669" s="207"/>
      <c r="BA1669" s="207"/>
      <c r="BB1669" s="207"/>
      <c r="BC1669" s="207"/>
      <c r="BD1669" s="207"/>
      <c r="BE1669" s="207"/>
      <c r="BF1669" s="207"/>
      <c r="BG1669" s="300"/>
      <c r="BH1669" s="300"/>
      <c r="BI1669" s="299"/>
      <c r="BJ1669" s="246"/>
      <c r="BK1669" s="255"/>
      <c r="BL1669" s="213"/>
      <c r="BM1669" s="213"/>
      <c r="BN1669" s="322"/>
      <c r="BO1669" s="321"/>
      <c r="BY1669" s="254"/>
      <c r="DN1669" s="284"/>
      <c r="DO1669" s="283"/>
      <c r="DP1669" s="278"/>
      <c r="DQ1669" s="282"/>
      <c r="DR1669" s="281"/>
      <c r="DS1669" s="280"/>
      <c r="DT1669" s="279"/>
      <c r="DU1669" s="278"/>
      <c r="DV1669" s="194"/>
    </row>
    <row r="1670" spans="1:126" ht="18.75">
      <c r="A1670" s="322"/>
      <c r="B1670" s="226" t="s">
        <v>6332</v>
      </c>
      <c r="C1670" s="226" t="s">
        <v>6331</v>
      </c>
      <c r="D1670" s="225" t="s">
        <v>6330</v>
      </c>
      <c r="E1670" s="224" t="str">
        <f t="shared" si="140"/>
        <v>426998</v>
      </c>
      <c r="F1670" s="322" t="s">
        <v>4863</v>
      </c>
      <c r="G1670" s="584" t="s">
        <v>6329</v>
      </c>
      <c r="I1670" s="601"/>
      <c r="J1670" s="225">
        <v>1</v>
      </c>
      <c r="K1670" s="329">
        <v>3000</v>
      </c>
      <c r="L1670" s="232">
        <f t="shared" si="136"/>
        <v>3300.0000000000005</v>
      </c>
      <c r="M1670" s="351" t="s">
        <v>1434</v>
      </c>
      <c r="N1670" s="229"/>
      <c r="O1670" s="229"/>
      <c r="P1670" s="245"/>
      <c r="Q1670" s="312"/>
      <c r="R1670" s="382"/>
      <c r="S1670" s="242" t="s">
        <v>6328</v>
      </c>
      <c r="T1670" s="219"/>
      <c r="U1670" s="303"/>
      <c r="V1670" s="303"/>
      <c r="W1670" s="303"/>
      <c r="X1670" s="303"/>
      <c r="Y1670" s="219"/>
      <c r="Z1670" s="303"/>
      <c r="AA1670" s="303"/>
      <c r="AB1670" s="303"/>
      <c r="AC1670" s="303"/>
      <c r="AD1670" s="325"/>
      <c r="AE1670" s="325"/>
      <c r="AF1670" s="325"/>
      <c r="AG1670" s="325"/>
      <c r="AH1670" s="325"/>
      <c r="AJ1670" s="286"/>
      <c r="AK1670" s="213"/>
      <c r="AL1670" s="325"/>
      <c r="AM1670" s="325"/>
      <c r="AN1670" s="325"/>
      <c r="AO1670" s="325"/>
      <c r="AP1670" s="229"/>
      <c r="AQ1670" s="589"/>
      <c r="AR1670" s="207"/>
      <c r="AS1670" s="207"/>
      <c r="AT1670" s="207"/>
      <c r="AU1670" s="207"/>
      <c r="AV1670" s="207"/>
      <c r="AW1670" s="207"/>
      <c r="AX1670" s="207"/>
      <c r="AY1670" s="207"/>
      <c r="AZ1670" s="207"/>
      <c r="BA1670" s="207"/>
      <c r="BB1670" s="207"/>
      <c r="BC1670" s="207"/>
      <c r="BD1670" s="207"/>
      <c r="BE1670" s="207"/>
      <c r="BF1670" s="207"/>
      <c r="BG1670" s="300"/>
      <c r="BH1670" s="300"/>
      <c r="BI1670" s="299"/>
      <c r="BJ1670" s="246"/>
      <c r="BK1670" s="255"/>
      <c r="BL1670" s="213"/>
      <c r="BM1670" s="213"/>
      <c r="BN1670" s="322"/>
      <c r="BO1670" s="321"/>
      <c r="BY1670" s="254"/>
      <c r="DN1670" s="284"/>
      <c r="DO1670" s="283"/>
      <c r="DP1670" s="278"/>
      <c r="DQ1670" s="282"/>
      <c r="DR1670" s="281"/>
      <c r="DS1670" s="280"/>
      <c r="DT1670" s="279"/>
      <c r="DU1670" s="278"/>
      <c r="DV1670" s="194"/>
    </row>
    <row r="1671" spans="1:126" ht="18.75">
      <c r="A1671" s="322"/>
      <c r="B1671" s="226" t="s">
        <v>6327</v>
      </c>
      <c r="C1671" s="226" t="s">
        <v>6326</v>
      </c>
      <c r="D1671" s="225" t="s">
        <v>6325</v>
      </c>
      <c r="E1671" s="224" t="str">
        <f t="shared" si="140"/>
        <v>427001</v>
      </c>
      <c r="F1671" s="322" t="s">
        <v>4863</v>
      </c>
      <c r="G1671" s="584" t="s">
        <v>6324</v>
      </c>
      <c r="I1671" s="223"/>
      <c r="J1671" s="225">
        <v>1</v>
      </c>
      <c r="K1671" s="329">
        <v>3000</v>
      </c>
      <c r="L1671" s="232">
        <f t="shared" si="136"/>
        <v>3300.0000000000005</v>
      </c>
      <c r="M1671" s="351" t="s">
        <v>1434</v>
      </c>
      <c r="N1671" s="229"/>
      <c r="O1671" s="229"/>
      <c r="P1671" s="245"/>
      <c r="Q1671" s="312"/>
      <c r="R1671" s="382"/>
      <c r="S1671" s="242" t="s">
        <v>6323</v>
      </c>
      <c r="T1671" s="219"/>
      <c r="U1671" s="303"/>
      <c r="V1671" s="303"/>
      <c r="W1671" s="303"/>
      <c r="X1671" s="303"/>
      <c r="Y1671" s="219"/>
      <c r="Z1671" s="303"/>
      <c r="AA1671" s="303"/>
      <c r="AB1671" s="303"/>
      <c r="AC1671" s="303"/>
      <c r="AD1671" s="325"/>
      <c r="AE1671" s="325"/>
      <c r="AF1671" s="325"/>
      <c r="AG1671" s="325"/>
      <c r="AH1671" s="325"/>
      <c r="AJ1671" s="286"/>
      <c r="AK1671" s="213"/>
      <c r="AL1671" s="325"/>
      <c r="AM1671" s="325"/>
      <c r="AN1671" s="325"/>
      <c r="AO1671" s="325"/>
      <c r="AP1671" s="229"/>
      <c r="AQ1671" s="589"/>
      <c r="AR1671" s="207"/>
      <c r="AS1671" s="207"/>
      <c r="AT1671" s="207"/>
      <c r="AU1671" s="207"/>
      <c r="AV1671" s="207"/>
      <c r="AW1671" s="207"/>
      <c r="AX1671" s="207"/>
      <c r="AY1671" s="207"/>
      <c r="AZ1671" s="207"/>
      <c r="BA1671" s="207"/>
      <c r="BB1671" s="207"/>
      <c r="BC1671" s="207"/>
      <c r="BD1671" s="207"/>
      <c r="BE1671" s="207"/>
      <c r="BF1671" s="207"/>
      <c r="BG1671" s="300"/>
      <c r="BH1671" s="300"/>
      <c r="BI1671" s="299"/>
      <c r="BJ1671" s="246"/>
      <c r="BK1671" s="255"/>
      <c r="BL1671" s="213"/>
      <c r="BM1671" s="213"/>
      <c r="BN1671" s="322"/>
      <c r="BO1671" s="321"/>
      <c r="BY1671" s="254"/>
      <c r="DN1671" s="284"/>
      <c r="DO1671" s="283"/>
      <c r="DP1671" s="278"/>
      <c r="DQ1671" s="282"/>
      <c r="DR1671" s="281"/>
      <c r="DS1671" s="280"/>
      <c r="DT1671" s="279"/>
      <c r="DU1671" s="278"/>
      <c r="DV1671" s="194"/>
    </row>
    <row r="1672" spans="1:126" ht="18.75">
      <c r="A1672" s="298" t="s">
        <v>6309</v>
      </c>
      <c r="B1672" s="226" t="s">
        <v>166</v>
      </c>
      <c r="C1672" s="226" t="s">
        <v>6322</v>
      </c>
      <c r="D1672" s="264" t="s">
        <v>167</v>
      </c>
      <c r="E1672" s="224" t="str">
        <f>MID(D1672,8,10)</f>
        <v>427018</v>
      </c>
      <c r="F1672" s="389" t="s">
        <v>138</v>
      </c>
      <c r="G1672" s="220" t="s">
        <v>168</v>
      </c>
      <c r="H1672" s="223" t="s">
        <v>6321</v>
      </c>
      <c r="I1672" s="306"/>
      <c r="J1672" s="225">
        <v>1</v>
      </c>
      <c r="K1672" s="277">
        <v>11000</v>
      </c>
      <c r="L1672" s="232">
        <f t="shared" si="136"/>
        <v>12100.000000000002</v>
      </c>
      <c r="M1672" s="262" t="s">
        <v>1671</v>
      </c>
      <c r="N1672" s="290"/>
      <c r="O1672" s="290" t="s">
        <v>4713</v>
      </c>
      <c r="P1672" s="251">
        <v>45444</v>
      </c>
      <c r="Q1672" s="244">
        <v>10000</v>
      </c>
      <c r="R1672" s="471">
        <v>855</v>
      </c>
      <c r="S1672" s="242">
        <v>855</v>
      </c>
      <c r="T1672" s="219"/>
      <c r="U1672" s="248" t="e">
        <f>VLOOKUP(T1672,'[1]段ボール 送料'!$H$16:$X$1013,16,FALSE)</f>
        <v>#N/A</v>
      </c>
      <c r="V1672" s="248" t="e">
        <f>VLOOKUP(T1672,'[1]段ボール 送料'!$H$16:$X$1013,13,FALSE)</f>
        <v>#N/A</v>
      </c>
      <c r="W1672" s="248" t="e">
        <f>VLOOKUP(T1672,'[1]段ボール 送料'!$H$16:$X$1013,14,FALSE)</f>
        <v>#N/A</v>
      </c>
      <c r="X1672" s="248" t="e">
        <f>VLOOKUP(T1672,'[1]段ボール 送料'!$H$16:$X$1013,15,FALSE)</f>
        <v>#N/A</v>
      </c>
      <c r="Y1672" s="219"/>
      <c r="Z1672" s="248"/>
      <c r="AA1672" s="248"/>
      <c r="AB1672" s="248"/>
      <c r="AC1672" s="248"/>
      <c r="AD1672" s="371"/>
      <c r="AE1672" s="371"/>
      <c r="AF1672" s="371"/>
      <c r="AG1672" s="371"/>
      <c r="AH1672" s="371"/>
      <c r="AI1672" s="228" t="s">
        <v>2723</v>
      </c>
      <c r="AJ1672" s="286" t="s">
        <v>2543</v>
      </c>
      <c r="AK1672" s="228" t="s">
        <v>2542</v>
      </c>
      <c r="AL1672" s="372"/>
      <c r="AM1672" s="372"/>
      <c r="AN1672" s="371"/>
      <c r="AO1672" s="371"/>
      <c r="AP1672" s="229"/>
      <c r="AQ1672" s="444">
        <v>1</v>
      </c>
      <c r="AR1672" s="247"/>
      <c r="AS1672" s="247"/>
      <c r="AT1672" s="247"/>
      <c r="AU1672" s="359">
        <f>S1672</f>
        <v>855</v>
      </c>
      <c r="AV1672" s="248" t="e">
        <f>VLOOKUP(T1672,'[1]段ボール 送料'!$H$16:$X$1013,11,FALSE)</f>
        <v>#N/A</v>
      </c>
      <c r="AW1672" s="248"/>
      <c r="AX1672" s="207"/>
      <c r="AY1672" s="247" t="e">
        <f>SUBTOTAL(9,AV1672:AX1672)</f>
        <v>#N/A</v>
      </c>
      <c r="AZ1672" s="247" t="e">
        <f t="shared" ref="AZ1672:BC1674" si="141">AR1672+AV1672</f>
        <v>#N/A</v>
      </c>
      <c r="BA1672" s="247">
        <f t="shared" si="141"/>
        <v>0</v>
      </c>
      <c r="BB1672" s="247">
        <f t="shared" si="141"/>
        <v>0</v>
      </c>
      <c r="BC1672" s="359" t="e">
        <f t="shared" si="141"/>
        <v>#N/A</v>
      </c>
      <c r="BD1672" s="207"/>
      <c r="BE1672" s="207"/>
      <c r="BF1672" s="207"/>
      <c r="BG1672" s="228"/>
      <c r="BH1672" s="228"/>
      <c r="BI1672" s="228"/>
      <c r="BJ1672" s="246"/>
      <c r="BK1672" s="255"/>
      <c r="BL1672" s="228" t="s">
        <v>1703</v>
      </c>
      <c r="BM1672" s="228" t="s">
        <v>1703</v>
      </c>
      <c r="BN1672" s="298"/>
      <c r="BO1672" s="297"/>
      <c r="BY1672" s="254"/>
      <c r="DN1672" s="284">
        <v>11000</v>
      </c>
      <c r="DO1672" s="283">
        <f>DN1672*110%</f>
        <v>12100.000000000002</v>
      </c>
      <c r="DP1672" s="349">
        <v>45444</v>
      </c>
      <c r="DQ1672" s="282"/>
      <c r="DR1672" s="281"/>
      <c r="DS1672" s="280"/>
      <c r="DT1672" s="279"/>
      <c r="DU1672" s="348"/>
      <c r="DV1672" s="194"/>
    </row>
    <row r="1673" spans="1:126" ht="18.75">
      <c r="A1673" s="207" t="s">
        <v>6306</v>
      </c>
      <c r="B1673" s="421" t="s">
        <v>169</v>
      </c>
      <c r="C1673" s="421" t="s">
        <v>6320</v>
      </c>
      <c r="D1673" s="419"/>
      <c r="E1673" s="418"/>
      <c r="F1673" s="207" t="s">
        <v>25</v>
      </c>
      <c r="G1673" s="417" t="s">
        <v>171</v>
      </c>
      <c r="H1673" s="223" t="s">
        <v>6319</v>
      </c>
      <c r="J1673" s="222">
        <v>1</v>
      </c>
      <c r="K1673" s="277">
        <v>13000</v>
      </c>
      <c r="L1673" s="232">
        <f t="shared" si="136"/>
        <v>14300.000000000002</v>
      </c>
      <c r="M1673" s="262" t="s">
        <v>1671</v>
      </c>
      <c r="O1673" s="219"/>
      <c r="P1673" s="251">
        <v>45444</v>
      </c>
      <c r="Q1673" s="244">
        <v>12000</v>
      </c>
      <c r="R1673" s="261">
        <v>860</v>
      </c>
      <c r="S1673" s="242">
        <v>860</v>
      </c>
      <c r="T1673" s="219" t="s">
        <v>6303</v>
      </c>
      <c r="U1673" s="248">
        <f>VLOOKUP(T1673,'[1]段ボール 送料'!$H$16:$X$1013,16,FALSE)</f>
        <v>900</v>
      </c>
      <c r="V1673" s="248">
        <f>VLOOKUP(T1673,'[1]段ボール 送料'!$H$16:$X$1013,13,FALSE)</f>
        <v>200</v>
      </c>
      <c r="W1673" s="248">
        <f>VLOOKUP(T1673,'[1]段ボール 送料'!$H$16:$X$1013,14,FALSE)</f>
        <v>200</v>
      </c>
      <c r="X1673" s="248">
        <f>VLOOKUP(T1673,'[1]段ボール 送料'!$H$16:$X$1013,15,FALSE)</f>
        <v>500</v>
      </c>
      <c r="Y1673" s="219"/>
      <c r="Z1673" s="248"/>
      <c r="AA1673" s="248"/>
      <c r="AB1673" s="248"/>
      <c r="AC1673" s="248"/>
      <c r="AD1673" s="353"/>
      <c r="AE1673" s="353"/>
      <c r="AF1673" s="353"/>
      <c r="AG1673" s="353"/>
      <c r="AH1673" s="353"/>
      <c r="AI1673" s="213" t="s">
        <v>2723</v>
      </c>
      <c r="AJ1673" s="286" t="s">
        <v>2543</v>
      </c>
      <c r="AK1673" s="228" t="s">
        <v>2542</v>
      </c>
      <c r="AL1673" s="211">
        <v>2671</v>
      </c>
      <c r="AM1673" s="211">
        <f>AN1673+AO1673</f>
        <v>985</v>
      </c>
      <c r="AN1673" s="353">
        <f>VLOOKUP(T1673,'[1]段ボール 送料'!$H$16:$X$1013,6,FALSE)</f>
        <v>95</v>
      </c>
      <c r="AO1673" s="353">
        <f>VLOOKUP(T1673,'[1]段ボール 送料'!$H$16:$X$1013,17,FALSE)</f>
        <v>890</v>
      </c>
      <c r="AP1673" s="229" t="s">
        <v>6302</v>
      </c>
      <c r="AQ1673" s="444">
        <v>1</v>
      </c>
      <c r="AR1673" s="247"/>
      <c r="AS1673" s="247"/>
      <c r="AT1673" s="247"/>
      <c r="AU1673" s="359">
        <f>S1673</f>
        <v>860</v>
      </c>
      <c r="AV1673" s="248">
        <f>VLOOKUP(T1673,'[1]段ボール 送料'!$H$16:$X$1013,11,FALSE)</f>
        <v>318</v>
      </c>
      <c r="AW1673" s="248"/>
      <c r="AX1673" s="207"/>
      <c r="AY1673" s="247">
        <f>SUBTOTAL(9,AV1673:AX1673)</f>
        <v>318</v>
      </c>
      <c r="AZ1673" s="247">
        <f t="shared" si="141"/>
        <v>318</v>
      </c>
      <c r="BA1673" s="247">
        <f t="shared" si="141"/>
        <v>0</v>
      </c>
      <c r="BB1673" s="247">
        <f t="shared" si="141"/>
        <v>0</v>
      </c>
      <c r="BC1673" s="359">
        <f t="shared" si="141"/>
        <v>1178</v>
      </c>
      <c r="BD1673" s="207"/>
      <c r="BE1673" s="207"/>
      <c r="BF1673" s="207"/>
      <c r="BG1673" s="228"/>
      <c r="BH1673" s="228"/>
      <c r="BI1673" s="228"/>
      <c r="BJ1673" s="246"/>
      <c r="BK1673" s="265" t="s">
        <v>1874</v>
      </c>
      <c r="BL1673" s="228"/>
      <c r="BM1673" s="228"/>
      <c r="BX1673" s="204" t="s">
        <v>1873</v>
      </c>
      <c r="BY1673" s="203" t="s">
        <v>1769</v>
      </c>
      <c r="DN1673" s="284">
        <v>13000</v>
      </c>
      <c r="DO1673" s="283">
        <f>DN1673*110%</f>
        <v>14300.000000000002</v>
      </c>
      <c r="DP1673" s="349">
        <v>45444</v>
      </c>
      <c r="DQ1673" s="282"/>
      <c r="DR1673" s="281"/>
      <c r="DS1673" s="280"/>
      <c r="DT1673" s="279"/>
      <c r="DU1673" s="348"/>
      <c r="DV1673" s="194"/>
    </row>
    <row r="1674" spans="1:126" ht="18.75">
      <c r="A1674" s="298" t="s">
        <v>6309</v>
      </c>
      <c r="B1674" s="226" t="s">
        <v>172</v>
      </c>
      <c r="C1674" s="226" t="s">
        <v>6318</v>
      </c>
      <c r="D1674" s="264" t="s">
        <v>173</v>
      </c>
      <c r="E1674" s="224" t="str">
        <f>MID(D1674,8,10)</f>
        <v>427025</v>
      </c>
      <c r="F1674" s="389" t="s">
        <v>138</v>
      </c>
      <c r="G1674" s="220" t="s">
        <v>174</v>
      </c>
      <c r="H1674" s="223" t="s">
        <v>6317</v>
      </c>
      <c r="I1674" s="306"/>
      <c r="J1674" s="225">
        <v>1</v>
      </c>
      <c r="K1674" s="277">
        <v>11000</v>
      </c>
      <c r="L1674" s="232">
        <f t="shared" si="136"/>
        <v>12100.000000000002</v>
      </c>
      <c r="M1674" s="262" t="s">
        <v>1671</v>
      </c>
      <c r="N1674" s="290"/>
      <c r="O1674" s="290" t="s">
        <v>4713</v>
      </c>
      <c r="P1674" s="251">
        <v>45444</v>
      </c>
      <c r="Q1674" s="244">
        <v>10000</v>
      </c>
      <c r="R1674" s="471">
        <v>860</v>
      </c>
      <c r="S1674" s="242">
        <v>860</v>
      </c>
      <c r="T1674" s="219"/>
      <c r="U1674" s="248" t="e">
        <f>VLOOKUP(T1674,'[1]段ボール 送料'!$H$16:$X$1013,16,FALSE)</f>
        <v>#N/A</v>
      </c>
      <c r="V1674" s="248" t="e">
        <f>VLOOKUP(T1674,'[1]段ボール 送料'!$H$16:$X$1013,13,FALSE)</f>
        <v>#N/A</v>
      </c>
      <c r="W1674" s="248" t="e">
        <f>VLOOKUP(T1674,'[1]段ボール 送料'!$H$16:$X$1013,14,FALSE)</f>
        <v>#N/A</v>
      </c>
      <c r="X1674" s="248" t="e">
        <f>VLOOKUP(T1674,'[1]段ボール 送料'!$H$16:$X$1013,15,FALSE)</f>
        <v>#N/A</v>
      </c>
      <c r="Y1674" s="219"/>
      <c r="Z1674" s="248"/>
      <c r="AA1674" s="248"/>
      <c r="AB1674" s="248"/>
      <c r="AC1674" s="248"/>
      <c r="AD1674" s="372"/>
      <c r="AE1674" s="372"/>
      <c r="AF1674" s="372"/>
      <c r="AG1674" s="372"/>
      <c r="AH1674" s="372"/>
      <c r="AI1674" s="228" t="s">
        <v>2723</v>
      </c>
      <c r="AJ1674" s="286" t="s">
        <v>2543</v>
      </c>
      <c r="AK1674" s="228" t="s">
        <v>2542</v>
      </c>
      <c r="AL1674" s="372"/>
      <c r="AM1674" s="372"/>
      <c r="AN1674" s="372"/>
      <c r="AO1674" s="372"/>
      <c r="AP1674" s="229"/>
      <c r="AQ1674" s="444">
        <v>1</v>
      </c>
      <c r="AR1674" s="207"/>
      <c r="AS1674" s="207"/>
      <c r="AT1674" s="207"/>
      <c r="AU1674" s="359">
        <f>S1674</f>
        <v>860</v>
      </c>
      <c r="AV1674" s="248" t="e">
        <f>VLOOKUP(T1674,'[1]段ボール 送料'!$H$16:$X$1013,11,FALSE)</f>
        <v>#N/A</v>
      </c>
      <c r="AW1674" s="248"/>
      <c r="AX1674" s="207"/>
      <c r="AY1674" s="247" t="e">
        <f>SUBTOTAL(9,AV1674:AX1674)</f>
        <v>#N/A</v>
      </c>
      <c r="AZ1674" s="247" t="e">
        <f t="shared" si="141"/>
        <v>#N/A</v>
      </c>
      <c r="BA1674" s="247">
        <f t="shared" si="141"/>
        <v>0</v>
      </c>
      <c r="BB1674" s="247">
        <f t="shared" si="141"/>
        <v>0</v>
      </c>
      <c r="BC1674" s="359" t="e">
        <f t="shared" si="141"/>
        <v>#N/A</v>
      </c>
      <c r="BD1674" s="207"/>
      <c r="BE1674" s="207"/>
      <c r="BF1674" s="207"/>
      <c r="BG1674" s="228"/>
      <c r="BH1674" s="228"/>
      <c r="BI1674" s="228"/>
      <c r="BJ1674" s="246"/>
      <c r="BK1674" s="255"/>
      <c r="BL1674" s="228" t="s">
        <v>1703</v>
      </c>
      <c r="BM1674" s="228" t="s">
        <v>1703</v>
      </c>
      <c r="BN1674" s="298"/>
      <c r="BO1674" s="297"/>
      <c r="BY1674" s="254"/>
      <c r="DN1674" s="284">
        <v>11000</v>
      </c>
      <c r="DO1674" s="283">
        <f>DN1674*110%</f>
        <v>12100.000000000002</v>
      </c>
      <c r="DP1674" s="349">
        <v>45444</v>
      </c>
      <c r="DQ1674" s="282"/>
      <c r="DR1674" s="281"/>
      <c r="DS1674" s="280"/>
      <c r="DT1674" s="279"/>
      <c r="DU1674" s="348"/>
      <c r="DV1674" s="194"/>
    </row>
    <row r="1675" spans="1:126" ht="18.75">
      <c r="A1675" s="298" t="s">
        <v>6316</v>
      </c>
      <c r="B1675" s="226" t="s">
        <v>6315</v>
      </c>
      <c r="C1675" s="226" t="s">
        <v>6314</v>
      </c>
      <c r="D1675" s="225" t="s">
        <v>6313</v>
      </c>
      <c r="E1675" s="224" t="str">
        <f>MID(D1675,9,10)</f>
        <v>427032</v>
      </c>
      <c r="F1675" s="298" t="s">
        <v>4863</v>
      </c>
      <c r="G1675" s="220" t="s">
        <v>6312</v>
      </c>
      <c r="H1675" s="223" t="s">
        <v>6311</v>
      </c>
      <c r="I1675" s="383"/>
      <c r="J1675" s="225">
        <v>1</v>
      </c>
      <c r="K1675" s="329">
        <v>9000</v>
      </c>
      <c r="L1675" s="232">
        <f t="shared" si="136"/>
        <v>9900</v>
      </c>
      <c r="M1675" s="351" t="s">
        <v>900</v>
      </c>
      <c r="N1675" s="229"/>
      <c r="O1675" s="229"/>
      <c r="P1675" s="245"/>
      <c r="Q1675" s="312"/>
      <c r="R1675" s="382"/>
      <c r="S1675" s="242" t="s">
        <v>6310</v>
      </c>
      <c r="T1675" s="219"/>
      <c r="U1675" s="303"/>
      <c r="V1675" s="303"/>
      <c r="W1675" s="303"/>
      <c r="X1675" s="303"/>
      <c r="Y1675" s="219"/>
      <c r="Z1675" s="303"/>
      <c r="AA1675" s="303"/>
      <c r="AB1675" s="303"/>
      <c r="AC1675" s="303"/>
      <c r="AD1675" s="325"/>
      <c r="AE1675" s="325"/>
      <c r="AF1675" s="325"/>
      <c r="AG1675" s="325"/>
      <c r="AH1675" s="325"/>
      <c r="AJ1675" s="286"/>
      <c r="AK1675" s="213"/>
      <c r="AL1675" s="325"/>
      <c r="AM1675" s="325"/>
      <c r="AN1675" s="325"/>
      <c r="AO1675" s="325"/>
      <c r="AP1675" s="229"/>
      <c r="AQ1675" s="589"/>
      <c r="AR1675" s="207"/>
      <c r="AS1675" s="207"/>
      <c r="AT1675" s="207"/>
      <c r="AU1675" s="207"/>
      <c r="AV1675" s="207"/>
      <c r="AW1675" s="207"/>
      <c r="AX1675" s="207"/>
      <c r="AY1675" s="207"/>
      <c r="AZ1675" s="207"/>
      <c r="BA1675" s="207"/>
      <c r="BB1675" s="207"/>
      <c r="BC1675" s="207"/>
      <c r="BD1675" s="207"/>
      <c r="BE1675" s="207"/>
      <c r="BF1675" s="207"/>
      <c r="BG1675" s="300"/>
      <c r="BH1675" s="300"/>
      <c r="BI1675" s="299"/>
      <c r="BJ1675" s="246"/>
      <c r="BK1675" s="255"/>
      <c r="BL1675" s="213"/>
      <c r="BM1675" s="213"/>
      <c r="BN1675" s="298"/>
      <c r="BO1675" s="297"/>
      <c r="BY1675" s="254"/>
      <c r="DN1675" s="284"/>
      <c r="DO1675" s="283"/>
      <c r="DP1675" s="278"/>
      <c r="DQ1675" s="282"/>
      <c r="DR1675" s="281"/>
      <c r="DS1675" s="280"/>
      <c r="DT1675" s="279"/>
      <c r="DU1675" s="278"/>
      <c r="DV1675" s="194"/>
    </row>
    <row r="1676" spans="1:126" ht="18.75">
      <c r="A1676" s="298" t="s">
        <v>6309</v>
      </c>
      <c r="B1676" s="226" t="s">
        <v>175</v>
      </c>
      <c r="C1676" s="226" t="s">
        <v>6308</v>
      </c>
      <c r="D1676" s="264" t="s">
        <v>176</v>
      </c>
      <c r="E1676" s="224" t="str">
        <f>MID(D1676,8,10)</f>
        <v>427049</v>
      </c>
      <c r="F1676" s="389" t="s">
        <v>138</v>
      </c>
      <c r="G1676" s="220" t="s">
        <v>177</v>
      </c>
      <c r="H1676" s="223" t="s">
        <v>6307</v>
      </c>
      <c r="I1676" s="306"/>
      <c r="J1676" s="225">
        <v>1</v>
      </c>
      <c r="K1676" s="277">
        <v>11000</v>
      </c>
      <c r="L1676" s="232">
        <f t="shared" si="136"/>
        <v>12100.000000000002</v>
      </c>
      <c r="M1676" s="262" t="s">
        <v>1671</v>
      </c>
      <c r="N1676" s="290"/>
      <c r="O1676" s="290" t="s">
        <v>4713</v>
      </c>
      <c r="P1676" s="251">
        <v>45444</v>
      </c>
      <c r="Q1676" s="244">
        <v>10000</v>
      </c>
      <c r="R1676" s="471">
        <v>905</v>
      </c>
      <c r="S1676" s="242">
        <v>905</v>
      </c>
      <c r="T1676" s="219"/>
      <c r="U1676" s="248" t="e">
        <f>VLOOKUP(T1676,'[1]段ボール 送料'!$H$16:$X$1013,16,FALSE)</f>
        <v>#N/A</v>
      </c>
      <c r="V1676" s="248" t="e">
        <f>VLOOKUP(T1676,'[1]段ボール 送料'!$H$16:$X$1013,13,FALSE)</f>
        <v>#N/A</v>
      </c>
      <c r="W1676" s="248" t="e">
        <f>VLOOKUP(T1676,'[1]段ボール 送料'!$H$16:$X$1013,14,FALSE)</f>
        <v>#N/A</v>
      </c>
      <c r="X1676" s="248" t="e">
        <f>VLOOKUP(T1676,'[1]段ボール 送料'!$H$16:$X$1013,15,FALSE)</f>
        <v>#N/A</v>
      </c>
      <c r="Y1676" s="219"/>
      <c r="Z1676" s="248"/>
      <c r="AA1676" s="248"/>
      <c r="AB1676" s="248"/>
      <c r="AC1676" s="248"/>
      <c r="AD1676" s="372"/>
      <c r="AE1676" s="372"/>
      <c r="AF1676" s="372"/>
      <c r="AG1676" s="372"/>
      <c r="AH1676" s="372"/>
      <c r="AI1676" s="228" t="s">
        <v>2723</v>
      </c>
      <c r="AJ1676" s="286" t="s">
        <v>2543</v>
      </c>
      <c r="AK1676" s="228" t="s">
        <v>2542</v>
      </c>
      <c r="AL1676" s="372"/>
      <c r="AM1676" s="372"/>
      <c r="AN1676" s="372"/>
      <c r="AO1676" s="372"/>
      <c r="AP1676" s="229"/>
      <c r="AQ1676" s="444">
        <v>1</v>
      </c>
      <c r="AR1676" s="207"/>
      <c r="AS1676" s="207"/>
      <c r="AT1676" s="207"/>
      <c r="AU1676" s="359">
        <f>S1676</f>
        <v>905</v>
      </c>
      <c r="AV1676" s="248" t="e">
        <f>VLOOKUP(T1676,'[1]段ボール 送料'!$H$16:$X$1013,11,FALSE)</f>
        <v>#N/A</v>
      </c>
      <c r="AW1676" s="248"/>
      <c r="AX1676" s="207"/>
      <c r="AY1676" s="247" t="e">
        <f>SUBTOTAL(9,AV1676:AX1676)</f>
        <v>#N/A</v>
      </c>
      <c r="AZ1676" s="247" t="e">
        <f t="shared" ref="AZ1676:BC1678" si="142">AR1676+AV1676</f>
        <v>#N/A</v>
      </c>
      <c r="BA1676" s="247">
        <f t="shared" si="142"/>
        <v>0</v>
      </c>
      <c r="BB1676" s="247">
        <f t="shared" si="142"/>
        <v>0</v>
      </c>
      <c r="BC1676" s="359" t="e">
        <f t="shared" si="142"/>
        <v>#N/A</v>
      </c>
      <c r="BD1676" s="207"/>
      <c r="BE1676" s="207"/>
      <c r="BF1676" s="207"/>
      <c r="BG1676" s="228"/>
      <c r="BH1676" s="228"/>
      <c r="BI1676" s="228"/>
      <c r="BJ1676" s="246"/>
      <c r="BK1676" s="255"/>
      <c r="BL1676" s="228" t="s">
        <v>1703</v>
      </c>
      <c r="BM1676" s="228" t="s">
        <v>1703</v>
      </c>
      <c r="BN1676" s="298"/>
      <c r="BO1676" s="297"/>
      <c r="BY1676" s="254"/>
      <c r="DN1676" s="284">
        <v>11000</v>
      </c>
      <c r="DO1676" s="283">
        <f>DN1676*110%</f>
        <v>12100.000000000002</v>
      </c>
      <c r="DP1676" s="349">
        <v>45444</v>
      </c>
      <c r="DQ1676" s="282"/>
      <c r="DR1676" s="281"/>
      <c r="DS1676" s="280"/>
      <c r="DT1676" s="279"/>
      <c r="DU1676" s="348"/>
      <c r="DV1676" s="194"/>
    </row>
    <row r="1677" spans="1:126" ht="18.75">
      <c r="A1677" s="207" t="s">
        <v>6306</v>
      </c>
      <c r="B1677" s="421" t="s">
        <v>178</v>
      </c>
      <c r="C1677" s="421" t="s">
        <v>6305</v>
      </c>
      <c r="D1677" s="419"/>
      <c r="E1677" s="418"/>
      <c r="F1677" s="207" t="s">
        <v>25</v>
      </c>
      <c r="G1677" s="417" t="s">
        <v>179</v>
      </c>
      <c r="H1677" s="223" t="s">
        <v>6304</v>
      </c>
      <c r="J1677" s="222">
        <v>1</v>
      </c>
      <c r="K1677" s="277">
        <v>13000</v>
      </c>
      <c r="L1677" s="232">
        <f t="shared" si="136"/>
        <v>14300.000000000002</v>
      </c>
      <c r="M1677" s="262" t="s">
        <v>1671</v>
      </c>
      <c r="O1677" s="219"/>
      <c r="P1677" s="251">
        <v>45444</v>
      </c>
      <c r="Q1677" s="244">
        <v>12000</v>
      </c>
      <c r="R1677" s="261">
        <v>910</v>
      </c>
      <c r="S1677" s="242">
        <v>910</v>
      </c>
      <c r="T1677" s="219" t="s">
        <v>6303</v>
      </c>
      <c r="U1677" s="248">
        <f>VLOOKUP(T1677,'[1]段ボール 送料'!$H$16:$X$1013,16,FALSE)</f>
        <v>900</v>
      </c>
      <c r="V1677" s="248">
        <f>VLOOKUP(T1677,'[1]段ボール 送料'!$H$16:$X$1013,13,FALSE)</f>
        <v>200</v>
      </c>
      <c r="W1677" s="248">
        <f>VLOOKUP(T1677,'[1]段ボール 送料'!$H$16:$X$1013,14,FALSE)</f>
        <v>200</v>
      </c>
      <c r="X1677" s="248">
        <f>VLOOKUP(T1677,'[1]段ボール 送料'!$H$16:$X$1013,15,FALSE)</f>
        <v>500</v>
      </c>
      <c r="Y1677" s="219"/>
      <c r="Z1677" s="248"/>
      <c r="AA1677" s="248"/>
      <c r="AB1677" s="248"/>
      <c r="AC1677" s="248"/>
      <c r="AD1677" s="337"/>
      <c r="AE1677" s="337"/>
      <c r="AF1677" s="337"/>
      <c r="AG1677" s="337"/>
      <c r="AH1677" s="337"/>
      <c r="AI1677" s="213" t="s">
        <v>2723</v>
      </c>
      <c r="AJ1677" s="286" t="s">
        <v>2543</v>
      </c>
      <c r="AK1677" s="228" t="s">
        <v>2542</v>
      </c>
      <c r="AL1677" s="211">
        <v>2045</v>
      </c>
      <c r="AM1677" s="211">
        <f>AN1677+AO1677</f>
        <v>985</v>
      </c>
      <c r="AN1677" s="337">
        <f>VLOOKUP(T1677,'[1]段ボール 送料'!$H$16:$X$1013,6,FALSE)</f>
        <v>95</v>
      </c>
      <c r="AO1677" s="337">
        <f>VLOOKUP(T1677,'[1]段ボール 送料'!$H$16:$X$1013,17,FALSE)</f>
        <v>890</v>
      </c>
      <c r="AP1677" s="229" t="s">
        <v>6302</v>
      </c>
      <c r="AQ1677" s="444">
        <v>1</v>
      </c>
      <c r="AR1677" s="207"/>
      <c r="AS1677" s="207"/>
      <c r="AT1677" s="207"/>
      <c r="AU1677" s="359">
        <f>S1677</f>
        <v>910</v>
      </c>
      <c r="AV1677" s="248">
        <f>VLOOKUP(T1677,'[1]段ボール 送料'!$H$16:$X$1013,11,FALSE)</f>
        <v>318</v>
      </c>
      <c r="AW1677" s="248"/>
      <c r="AX1677" s="207"/>
      <c r="AY1677" s="247">
        <f>SUBTOTAL(9,AV1677:AX1677)</f>
        <v>318</v>
      </c>
      <c r="AZ1677" s="247">
        <f t="shared" si="142"/>
        <v>318</v>
      </c>
      <c r="BA1677" s="247">
        <f t="shared" si="142"/>
        <v>0</v>
      </c>
      <c r="BB1677" s="247">
        <f t="shared" si="142"/>
        <v>0</v>
      </c>
      <c r="BC1677" s="359">
        <f t="shared" si="142"/>
        <v>1228</v>
      </c>
      <c r="BD1677" s="207"/>
      <c r="BE1677" s="207"/>
      <c r="BF1677" s="207"/>
      <c r="BG1677" s="228"/>
      <c r="BH1677" s="228"/>
      <c r="BI1677" s="228"/>
      <c r="BJ1677" s="246"/>
      <c r="BK1677" s="265" t="s">
        <v>1874</v>
      </c>
      <c r="BL1677" s="228"/>
      <c r="BM1677" s="228"/>
      <c r="BX1677" s="204" t="s">
        <v>1873</v>
      </c>
      <c r="BY1677" s="203" t="s">
        <v>1769</v>
      </c>
      <c r="DN1677" s="284">
        <v>13000</v>
      </c>
      <c r="DO1677" s="283">
        <f>DN1677*110%</f>
        <v>14300.000000000002</v>
      </c>
      <c r="DP1677" s="349">
        <v>45444</v>
      </c>
      <c r="DQ1677" s="282"/>
      <c r="DR1677" s="281"/>
      <c r="DS1677" s="280"/>
      <c r="DT1677" s="279"/>
      <c r="DU1677" s="348"/>
      <c r="DV1677" s="194"/>
    </row>
    <row r="1678" spans="1:126" ht="19.5">
      <c r="A1678" s="298" t="s">
        <v>3287</v>
      </c>
      <c r="B1678" s="226" t="s">
        <v>1072</v>
      </c>
      <c r="C1678" s="226" t="s">
        <v>6301</v>
      </c>
      <c r="D1678" s="264" t="s">
        <v>1073</v>
      </c>
      <c r="E1678" s="224" t="str">
        <f>MID(D1678,8,10)</f>
        <v>427070</v>
      </c>
      <c r="F1678" s="207" t="s">
        <v>224</v>
      </c>
      <c r="G1678" s="220" t="s">
        <v>1074</v>
      </c>
      <c r="H1678" s="223" t="s">
        <v>6300</v>
      </c>
      <c r="I1678" s="306"/>
      <c r="J1678" s="225">
        <v>1</v>
      </c>
      <c r="K1678" s="302">
        <v>12000</v>
      </c>
      <c r="L1678" s="232">
        <f t="shared" si="136"/>
        <v>13200.000000000002</v>
      </c>
      <c r="M1678" s="262" t="s">
        <v>947</v>
      </c>
      <c r="N1678" s="290"/>
      <c r="O1678" s="290" t="s">
        <v>4713</v>
      </c>
      <c r="P1678" s="245"/>
      <c r="Q1678" s="227"/>
      <c r="R1678" s="289">
        <v>160</v>
      </c>
      <c r="S1678" s="242">
        <v>160</v>
      </c>
      <c r="T1678" s="219" t="s">
        <v>6299</v>
      </c>
      <c r="U1678" s="248">
        <f>VLOOKUP(T1678,'[1]段ボール 送料'!$H$16:$X$1013,16,FALSE)</f>
        <v>910</v>
      </c>
      <c r="V1678" s="248">
        <f>VLOOKUP(T1678,'[1]段ボール 送料'!$H$16:$X$1013,13,FALSE)</f>
        <v>530</v>
      </c>
      <c r="W1678" s="248">
        <f>VLOOKUP(T1678,'[1]段ボール 送料'!$H$16:$X$1013,14,FALSE)</f>
        <v>200</v>
      </c>
      <c r="X1678" s="248">
        <f>VLOOKUP(T1678,'[1]段ボール 送料'!$H$16:$X$1013,15,FALSE)</f>
        <v>180</v>
      </c>
      <c r="Y1678" s="219"/>
      <c r="Z1678" s="248"/>
      <c r="AA1678" s="248"/>
      <c r="AB1678" s="248"/>
      <c r="AC1678" s="248"/>
      <c r="AD1678" s="372"/>
      <c r="AE1678" s="372"/>
      <c r="AF1678" s="372"/>
      <c r="AG1678" s="372"/>
      <c r="AH1678" s="372"/>
      <c r="AI1678" s="228" t="s">
        <v>2700</v>
      </c>
      <c r="AJ1678" s="286" t="s">
        <v>2543</v>
      </c>
      <c r="AK1678" s="228" t="s">
        <v>2542</v>
      </c>
      <c r="AL1678" s="372"/>
      <c r="AM1678" s="372"/>
      <c r="AN1678" s="372"/>
      <c r="AO1678" s="372"/>
      <c r="AP1678" s="229"/>
      <c r="AQ1678" s="444">
        <v>1</v>
      </c>
      <c r="AR1678" s="207"/>
      <c r="AS1678" s="207"/>
      <c r="AT1678" s="207"/>
      <c r="AU1678" s="359">
        <f>S1678</f>
        <v>160</v>
      </c>
      <c r="AV1678" s="248">
        <f>VLOOKUP(T1678,'[1]段ボール 送料'!$H$16:$X$1013,11,FALSE)</f>
        <v>320</v>
      </c>
      <c r="AW1678" s="248"/>
      <c r="AX1678" s="207"/>
      <c r="AY1678" s="247">
        <f>SUBTOTAL(9,AV1678:AX1678)</f>
        <v>320</v>
      </c>
      <c r="AZ1678" s="247">
        <f t="shared" si="142"/>
        <v>320</v>
      </c>
      <c r="BA1678" s="247">
        <f t="shared" si="142"/>
        <v>0</v>
      </c>
      <c r="BB1678" s="247">
        <f t="shared" si="142"/>
        <v>0</v>
      </c>
      <c r="BC1678" s="359">
        <f t="shared" si="142"/>
        <v>480</v>
      </c>
      <c r="BD1678" s="207"/>
      <c r="BE1678" s="207"/>
      <c r="BF1678" s="207"/>
      <c r="BG1678" s="228"/>
      <c r="BH1678" s="228"/>
      <c r="BI1678" s="228"/>
      <c r="BJ1678" s="246"/>
      <c r="BK1678" s="605" t="s">
        <v>6298</v>
      </c>
      <c r="BL1678" s="228" t="s">
        <v>1703</v>
      </c>
      <c r="BM1678" s="228" t="s">
        <v>3899</v>
      </c>
      <c r="BN1678" s="298"/>
      <c r="BO1678" s="297"/>
      <c r="BQ1678" s="205" t="s">
        <v>1701</v>
      </c>
      <c r="BY1678" s="254"/>
      <c r="DN1678" s="284"/>
      <c r="DO1678" s="283"/>
      <c r="DP1678" s="278"/>
      <c r="DQ1678" s="282" t="s">
        <v>947</v>
      </c>
      <c r="DR1678" s="281"/>
      <c r="DS1678" s="280"/>
      <c r="DT1678" s="279"/>
      <c r="DU1678" s="278"/>
      <c r="DV1678" s="194"/>
    </row>
    <row r="1679" spans="1:126" ht="18.75">
      <c r="A1679" s="322"/>
      <c r="B1679" s="226" t="s">
        <v>6297</v>
      </c>
      <c r="C1679" s="226" t="s">
        <v>6296</v>
      </c>
      <c r="D1679" s="225" t="s">
        <v>6295</v>
      </c>
      <c r="E1679" s="224" t="str">
        <f t="shared" ref="E1679:E1686" si="143">MID(D1679,9,10)</f>
        <v>428329</v>
      </c>
      <c r="F1679" s="322" t="s">
        <v>4863</v>
      </c>
      <c r="G1679" s="584" t="s">
        <v>6294</v>
      </c>
      <c r="H1679" s="223" t="s">
        <v>6289</v>
      </c>
      <c r="I1679" s="223"/>
      <c r="J1679" s="225">
        <v>1</v>
      </c>
      <c r="K1679" s="329">
        <v>3000</v>
      </c>
      <c r="L1679" s="232">
        <f t="shared" si="136"/>
        <v>3300.0000000000005</v>
      </c>
      <c r="M1679" s="351" t="s">
        <v>1434</v>
      </c>
      <c r="N1679" s="229"/>
      <c r="O1679" s="229"/>
      <c r="P1679" s="245"/>
      <c r="Q1679" s="312"/>
      <c r="R1679" s="382"/>
      <c r="S1679" s="242" t="s">
        <v>6288</v>
      </c>
      <c r="T1679" s="606"/>
      <c r="U1679" s="303"/>
      <c r="V1679" s="303"/>
      <c r="W1679" s="303"/>
      <c r="X1679" s="303"/>
      <c r="Y1679" s="606"/>
      <c r="Z1679" s="303"/>
      <c r="AA1679" s="303"/>
      <c r="AB1679" s="303"/>
      <c r="AC1679" s="303"/>
      <c r="AD1679" s="325"/>
      <c r="AE1679" s="325"/>
      <c r="AF1679" s="325"/>
      <c r="AG1679" s="325"/>
      <c r="AH1679" s="325"/>
      <c r="AJ1679" s="286"/>
      <c r="AK1679" s="213"/>
      <c r="AL1679" s="325"/>
      <c r="AM1679" s="325"/>
      <c r="AN1679" s="325"/>
      <c r="AO1679" s="325"/>
      <c r="AP1679" s="229"/>
      <c r="AQ1679" s="589"/>
      <c r="AR1679" s="207"/>
      <c r="AS1679" s="207"/>
      <c r="AT1679" s="207"/>
      <c r="AU1679" s="207"/>
      <c r="AV1679" s="207"/>
      <c r="AW1679" s="207"/>
      <c r="AX1679" s="207"/>
      <c r="AY1679" s="207"/>
      <c r="AZ1679" s="207"/>
      <c r="BA1679" s="207"/>
      <c r="BB1679" s="207"/>
      <c r="BC1679" s="207"/>
      <c r="BD1679" s="207"/>
      <c r="BE1679" s="207"/>
      <c r="BF1679" s="207"/>
      <c r="BG1679" s="300"/>
      <c r="BH1679" s="300"/>
      <c r="BI1679" s="299"/>
      <c r="BJ1679" s="246"/>
      <c r="BK1679" s="255"/>
      <c r="BL1679" s="213"/>
      <c r="BM1679" s="213"/>
      <c r="BN1679" s="322"/>
      <c r="BO1679" s="321"/>
      <c r="BY1679" s="254"/>
      <c r="DN1679" s="284"/>
      <c r="DO1679" s="283"/>
      <c r="DP1679" s="278"/>
      <c r="DQ1679" s="282"/>
      <c r="DR1679" s="281"/>
      <c r="DS1679" s="280"/>
      <c r="DT1679" s="279"/>
      <c r="DU1679" s="278"/>
      <c r="DV1679" s="194"/>
    </row>
    <row r="1680" spans="1:126" ht="18.75">
      <c r="A1680" s="322"/>
      <c r="B1680" s="226" t="s">
        <v>6293</v>
      </c>
      <c r="C1680" s="226" t="s">
        <v>6292</v>
      </c>
      <c r="D1680" s="225" t="s">
        <v>6291</v>
      </c>
      <c r="E1680" s="224" t="str">
        <f t="shared" si="143"/>
        <v>428336</v>
      </c>
      <c r="F1680" s="322" t="s">
        <v>4863</v>
      </c>
      <c r="G1680" s="584" t="s">
        <v>6290</v>
      </c>
      <c r="H1680" s="223" t="s">
        <v>6289</v>
      </c>
      <c r="I1680" s="223"/>
      <c r="J1680" s="225">
        <v>1</v>
      </c>
      <c r="K1680" s="329">
        <v>3000</v>
      </c>
      <c r="L1680" s="232">
        <f t="shared" ref="L1680:L1743" si="144">K1680*1.1</f>
        <v>3300.0000000000005</v>
      </c>
      <c r="M1680" s="379" t="s">
        <v>1434</v>
      </c>
      <c r="N1680" s="229"/>
      <c r="O1680" s="229"/>
      <c r="P1680" s="245"/>
      <c r="Q1680" s="312"/>
      <c r="R1680" s="382"/>
      <c r="S1680" s="242" t="s">
        <v>6288</v>
      </c>
      <c r="T1680" s="606"/>
      <c r="U1680" s="303"/>
      <c r="V1680" s="303"/>
      <c r="W1680" s="303"/>
      <c r="X1680" s="303"/>
      <c r="Y1680" s="606"/>
      <c r="Z1680" s="303"/>
      <c r="AA1680" s="303"/>
      <c r="AB1680" s="303"/>
      <c r="AC1680" s="303"/>
      <c r="AD1680" s="325"/>
      <c r="AE1680" s="325"/>
      <c r="AF1680" s="325"/>
      <c r="AG1680" s="325"/>
      <c r="AH1680" s="325"/>
      <c r="AJ1680" s="286"/>
      <c r="AK1680" s="213"/>
      <c r="AL1680" s="325"/>
      <c r="AM1680" s="325"/>
      <c r="AN1680" s="325"/>
      <c r="AO1680" s="325"/>
      <c r="AP1680" s="229"/>
      <c r="AQ1680" s="589"/>
      <c r="AR1680" s="207"/>
      <c r="AS1680" s="207"/>
      <c r="AT1680" s="207"/>
      <c r="AU1680" s="207"/>
      <c r="AV1680" s="207"/>
      <c r="AW1680" s="207"/>
      <c r="AX1680" s="207"/>
      <c r="AY1680" s="207"/>
      <c r="AZ1680" s="207"/>
      <c r="BA1680" s="207"/>
      <c r="BB1680" s="207"/>
      <c r="BC1680" s="207"/>
      <c r="BD1680" s="207"/>
      <c r="BE1680" s="207"/>
      <c r="BF1680" s="207"/>
      <c r="BG1680" s="300"/>
      <c r="BH1680" s="300"/>
      <c r="BI1680" s="299"/>
      <c r="BJ1680" s="246"/>
      <c r="BK1680" s="255"/>
      <c r="BL1680" s="213"/>
      <c r="BM1680" s="213"/>
      <c r="BN1680" s="322"/>
      <c r="BO1680" s="321"/>
      <c r="BY1680" s="254"/>
      <c r="DN1680" s="284"/>
      <c r="DO1680" s="283"/>
      <c r="DP1680" s="278"/>
      <c r="DQ1680" s="282"/>
      <c r="DR1680" s="281"/>
      <c r="DS1680" s="280"/>
      <c r="DT1680" s="279"/>
      <c r="DU1680" s="278"/>
      <c r="DV1680" s="194"/>
    </row>
    <row r="1681" spans="1:126" ht="18.75">
      <c r="A1681" s="322"/>
      <c r="B1681" s="226" t="s">
        <v>6287</v>
      </c>
      <c r="C1681" s="226" t="s">
        <v>6286</v>
      </c>
      <c r="D1681" s="225" t="s">
        <v>6285</v>
      </c>
      <c r="E1681" s="224" t="str">
        <f t="shared" si="143"/>
        <v>428343</v>
      </c>
      <c r="F1681" s="322" t="s">
        <v>4863</v>
      </c>
      <c r="G1681" s="584" t="s">
        <v>6284</v>
      </c>
      <c r="H1681" s="223" t="s">
        <v>6278</v>
      </c>
      <c r="I1681" s="223"/>
      <c r="J1681" s="225">
        <v>1</v>
      </c>
      <c r="K1681" s="329">
        <v>2800</v>
      </c>
      <c r="L1681" s="232">
        <f t="shared" si="144"/>
        <v>3080.0000000000005</v>
      </c>
      <c r="M1681" s="351" t="s">
        <v>1434</v>
      </c>
      <c r="N1681" s="229"/>
      <c r="O1681" s="229"/>
      <c r="P1681" s="245"/>
      <c r="Q1681" s="312"/>
      <c r="R1681" s="382"/>
      <c r="S1681" s="242" t="s">
        <v>6283</v>
      </c>
      <c r="T1681" s="606"/>
      <c r="U1681" s="303"/>
      <c r="V1681" s="303"/>
      <c r="W1681" s="303"/>
      <c r="X1681" s="303"/>
      <c r="Y1681" s="606"/>
      <c r="Z1681" s="303"/>
      <c r="AA1681" s="303"/>
      <c r="AB1681" s="303"/>
      <c r="AC1681" s="303"/>
      <c r="AD1681" s="325"/>
      <c r="AE1681" s="325"/>
      <c r="AF1681" s="325"/>
      <c r="AG1681" s="325"/>
      <c r="AH1681" s="325"/>
      <c r="AJ1681" s="286"/>
      <c r="AK1681" s="213"/>
      <c r="AL1681" s="325"/>
      <c r="AM1681" s="325"/>
      <c r="AN1681" s="325"/>
      <c r="AO1681" s="325"/>
      <c r="AP1681" s="229"/>
      <c r="AQ1681" s="589"/>
      <c r="AR1681" s="207"/>
      <c r="AS1681" s="207"/>
      <c r="AT1681" s="207"/>
      <c r="AU1681" s="207"/>
      <c r="AV1681" s="207"/>
      <c r="AW1681" s="207"/>
      <c r="AX1681" s="207"/>
      <c r="AY1681" s="207"/>
      <c r="AZ1681" s="207"/>
      <c r="BA1681" s="207"/>
      <c r="BB1681" s="207"/>
      <c r="BC1681" s="207"/>
      <c r="BD1681" s="207"/>
      <c r="BE1681" s="207"/>
      <c r="BF1681" s="207"/>
      <c r="BG1681" s="300"/>
      <c r="BH1681" s="300"/>
      <c r="BI1681" s="299"/>
      <c r="BJ1681" s="246"/>
      <c r="BK1681" s="255"/>
      <c r="BL1681" s="213"/>
      <c r="BM1681" s="213"/>
      <c r="BN1681" s="322"/>
      <c r="BO1681" s="321"/>
      <c r="BY1681" s="254"/>
      <c r="DN1681" s="284"/>
      <c r="DO1681" s="283"/>
      <c r="DP1681" s="278"/>
      <c r="DQ1681" s="282"/>
      <c r="DR1681" s="281"/>
      <c r="DS1681" s="280"/>
      <c r="DT1681" s="279"/>
      <c r="DU1681" s="278"/>
      <c r="DV1681" s="194"/>
    </row>
    <row r="1682" spans="1:126" ht="18.75">
      <c r="A1682" s="322"/>
      <c r="B1682" s="226" t="s">
        <v>6282</v>
      </c>
      <c r="C1682" s="226" t="s">
        <v>6281</v>
      </c>
      <c r="D1682" s="225" t="s">
        <v>6280</v>
      </c>
      <c r="E1682" s="224" t="str">
        <f t="shared" si="143"/>
        <v>428350</v>
      </c>
      <c r="F1682" s="322" t="s">
        <v>4863</v>
      </c>
      <c r="G1682" s="584" t="s">
        <v>6279</v>
      </c>
      <c r="H1682" s="223" t="s">
        <v>6278</v>
      </c>
      <c r="I1682" s="223"/>
      <c r="J1682" s="225">
        <v>1</v>
      </c>
      <c r="K1682" s="329">
        <v>2800</v>
      </c>
      <c r="L1682" s="232">
        <f t="shared" si="144"/>
        <v>3080.0000000000005</v>
      </c>
      <c r="M1682" s="351" t="s">
        <v>1434</v>
      </c>
      <c r="N1682" s="229"/>
      <c r="O1682" s="229"/>
      <c r="P1682" s="245"/>
      <c r="Q1682" s="312"/>
      <c r="R1682" s="382"/>
      <c r="S1682" s="242" t="s">
        <v>6277</v>
      </c>
      <c r="T1682" s="606"/>
      <c r="U1682" s="303"/>
      <c r="V1682" s="303"/>
      <c r="W1682" s="303"/>
      <c r="X1682" s="303"/>
      <c r="Y1682" s="606"/>
      <c r="Z1682" s="303"/>
      <c r="AA1682" s="303"/>
      <c r="AB1682" s="303"/>
      <c r="AC1682" s="303"/>
      <c r="AD1682" s="325"/>
      <c r="AE1682" s="325"/>
      <c r="AF1682" s="325"/>
      <c r="AG1682" s="325"/>
      <c r="AH1682" s="325"/>
      <c r="AJ1682" s="286"/>
      <c r="AK1682" s="213"/>
      <c r="AL1682" s="325"/>
      <c r="AM1682" s="325"/>
      <c r="AN1682" s="325"/>
      <c r="AO1682" s="325"/>
      <c r="AP1682" s="229"/>
      <c r="AQ1682" s="589"/>
      <c r="AR1682" s="207"/>
      <c r="AS1682" s="207"/>
      <c r="AT1682" s="207"/>
      <c r="AU1682" s="207"/>
      <c r="AV1682" s="207"/>
      <c r="AW1682" s="207"/>
      <c r="AX1682" s="207"/>
      <c r="AY1682" s="207"/>
      <c r="AZ1682" s="207"/>
      <c r="BA1682" s="207"/>
      <c r="BB1682" s="207"/>
      <c r="BC1682" s="207"/>
      <c r="BD1682" s="207"/>
      <c r="BE1682" s="207"/>
      <c r="BF1682" s="207"/>
      <c r="BG1682" s="300"/>
      <c r="BH1682" s="300"/>
      <c r="BI1682" s="299"/>
      <c r="BJ1682" s="246"/>
      <c r="BK1682" s="255"/>
      <c r="BL1682" s="213"/>
      <c r="BM1682" s="213"/>
      <c r="BN1682" s="322"/>
      <c r="BO1682" s="321"/>
      <c r="BP1682" s="563"/>
      <c r="BQ1682" s="563"/>
      <c r="BR1682" s="563"/>
      <c r="BS1682" s="563"/>
      <c r="BT1682" s="563"/>
      <c r="BU1682" s="559"/>
      <c r="BV1682" s="559"/>
      <c r="BW1682" s="559"/>
      <c r="BX1682" s="563"/>
      <c r="BY1682" s="562"/>
      <c r="BZ1682" s="561"/>
      <c r="CA1682" s="561"/>
      <c r="CB1682" s="561"/>
      <c r="CC1682" s="560"/>
      <c r="CD1682" s="560"/>
      <c r="CE1682" s="559"/>
      <c r="DN1682" s="284"/>
      <c r="DO1682" s="283"/>
      <c r="DP1682" s="278"/>
      <c r="DQ1682" s="282"/>
      <c r="DR1682" s="281"/>
      <c r="DS1682" s="280"/>
      <c r="DT1682" s="279"/>
      <c r="DU1682" s="278"/>
      <c r="DV1682" s="194"/>
    </row>
    <row r="1683" spans="1:126" ht="18.75">
      <c r="A1683" s="322"/>
      <c r="B1683" s="226" t="s">
        <v>6276</v>
      </c>
      <c r="C1683" s="226" t="s">
        <v>6275</v>
      </c>
      <c r="D1683" s="225" t="s">
        <v>6274</v>
      </c>
      <c r="E1683" s="224" t="str">
        <f t="shared" si="143"/>
        <v>428367</v>
      </c>
      <c r="F1683" s="322" t="s">
        <v>4863</v>
      </c>
      <c r="G1683" s="584" t="s">
        <v>6273</v>
      </c>
      <c r="H1683" s="223" t="s">
        <v>6272</v>
      </c>
      <c r="I1683" s="223"/>
      <c r="J1683" s="225">
        <v>1</v>
      </c>
      <c r="K1683" s="329">
        <v>5000</v>
      </c>
      <c r="L1683" s="232">
        <f t="shared" si="144"/>
        <v>5500</v>
      </c>
      <c r="M1683" s="379" t="s">
        <v>1434</v>
      </c>
      <c r="N1683" s="229"/>
      <c r="O1683" s="229"/>
      <c r="P1683" s="245"/>
      <c r="Q1683" s="312"/>
      <c r="R1683" s="382"/>
      <c r="S1683" s="242"/>
      <c r="T1683" s="606"/>
      <c r="U1683" s="303"/>
      <c r="V1683" s="303"/>
      <c r="W1683" s="303"/>
      <c r="X1683" s="303"/>
      <c r="Y1683" s="606"/>
      <c r="Z1683" s="303"/>
      <c r="AA1683" s="303"/>
      <c r="AB1683" s="303"/>
      <c r="AC1683" s="303"/>
      <c r="AD1683" s="325"/>
      <c r="AE1683" s="325"/>
      <c r="AF1683" s="325"/>
      <c r="AG1683" s="325"/>
      <c r="AH1683" s="325"/>
      <c r="AJ1683" s="286"/>
      <c r="AK1683" s="213"/>
      <c r="AL1683" s="325"/>
      <c r="AM1683" s="325"/>
      <c r="AN1683" s="325"/>
      <c r="AO1683" s="325"/>
      <c r="AP1683" s="229"/>
      <c r="AQ1683" s="589"/>
      <c r="AR1683" s="207"/>
      <c r="AS1683" s="207"/>
      <c r="AT1683" s="207"/>
      <c r="AU1683" s="207"/>
      <c r="AV1683" s="207"/>
      <c r="AW1683" s="207"/>
      <c r="AX1683" s="207"/>
      <c r="AY1683" s="207"/>
      <c r="AZ1683" s="207"/>
      <c r="BA1683" s="207"/>
      <c r="BB1683" s="207"/>
      <c r="BC1683" s="207"/>
      <c r="BD1683" s="207"/>
      <c r="BE1683" s="207"/>
      <c r="BF1683" s="207"/>
      <c r="BG1683" s="300"/>
      <c r="BH1683" s="300"/>
      <c r="BI1683" s="299"/>
      <c r="BJ1683" s="246"/>
      <c r="BK1683" s="255"/>
      <c r="BL1683" s="213"/>
      <c r="BM1683" s="213"/>
      <c r="BN1683" s="322"/>
      <c r="BO1683" s="321"/>
      <c r="BY1683" s="254"/>
      <c r="DN1683" s="284"/>
      <c r="DO1683" s="283"/>
      <c r="DP1683" s="278"/>
      <c r="DQ1683" s="282"/>
      <c r="DR1683" s="281"/>
      <c r="DS1683" s="280"/>
      <c r="DT1683" s="279"/>
      <c r="DU1683" s="278"/>
      <c r="DV1683" s="194"/>
    </row>
    <row r="1684" spans="1:126" ht="18.75">
      <c r="A1684" s="322"/>
      <c r="B1684" s="226" t="s">
        <v>6271</v>
      </c>
      <c r="C1684" s="226" t="s">
        <v>6270</v>
      </c>
      <c r="D1684" s="225" t="s">
        <v>6269</v>
      </c>
      <c r="E1684" s="224" t="str">
        <f t="shared" si="143"/>
        <v>428374</v>
      </c>
      <c r="F1684" s="322" t="s">
        <v>4863</v>
      </c>
      <c r="G1684" s="584" t="s">
        <v>6268</v>
      </c>
      <c r="H1684" s="223" t="s">
        <v>6267</v>
      </c>
      <c r="I1684" s="223"/>
      <c r="J1684" s="225">
        <v>1</v>
      </c>
      <c r="K1684" s="329">
        <v>5000</v>
      </c>
      <c r="L1684" s="232">
        <f t="shared" si="144"/>
        <v>5500</v>
      </c>
      <c r="M1684" s="379" t="s">
        <v>1434</v>
      </c>
      <c r="N1684" s="229"/>
      <c r="O1684" s="229"/>
      <c r="P1684" s="245"/>
      <c r="Q1684" s="312"/>
      <c r="R1684" s="382"/>
      <c r="S1684" s="242" t="s">
        <v>6237</v>
      </c>
      <c r="T1684" s="219"/>
      <c r="U1684" s="303"/>
      <c r="V1684" s="303"/>
      <c r="W1684" s="303"/>
      <c r="X1684" s="303"/>
      <c r="Y1684" s="219"/>
      <c r="Z1684" s="303"/>
      <c r="AA1684" s="303"/>
      <c r="AB1684" s="303"/>
      <c r="AC1684" s="303"/>
      <c r="AD1684" s="378"/>
      <c r="AE1684" s="378"/>
      <c r="AF1684" s="378"/>
      <c r="AG1684" s="378"/>
      <c r="AH1684" s="378"/>
      <c r="AJ1684" s="286"/>
      <c r="AK1684" s="213"/>
      <c r="AL1684" s="325"/>
      <c r="AM1684" s="325"/>
      <c r="AN1684" s="378"/>
      <c r="AO1684" s="378"/>
      <c r="AP1684" s="229"/>
      <c r="AQ1684" s="377"/>
      <c r="AR1684" s="247"/>
      <c r="AS1684" s="247"/>
      <c r="AT1684" s="247"/>
      <c r="AU1684" s="247"/>
      <c r="AV1684" s="207"/>
      <c r="AW1684" s="207"/>
      <c r="AX1684" s="207"/>
      <c r="AY1684" s="207"/>
      <c r="AZ1684" s="247"/>
      <c r="BA1684" s="247"/>
      <c r="BB1684" s="247"/>
      <c r="BC1684" s="247"/>
      <c r="BD1684" s="207"/>
      <c r="BE1684" s="207"/>
      <c r="BF1684" s="207"/>
      <c r="BG1684" s="300"/>
      <c r="BH1684" s="300"/>
      <c r="BI1684" s="299"/>
      <c r="BJ1684" s="246"/>
      <c r="BK1684" s="255"/>
      <c r="BL1684" s="213"/>
      <c r="BM1684" s="213"/>
      <c r="BN1684" s="322"/>
      <c r="BO1684" s="321"/>
      <c r="BY1684" s="254"/>
      <c r="DN1684" s="284"/>
      <c r="DO1684" s="283"/>
      <c r="DP1684" s="278"/>
      <c r="DQ1684" s="282"/>
      <c r="DR1684" s="281"/>
      <c r="DS1684" s="280"/>
      <c r="DT1684" s="279"/>
      <c r="DU1684" s="278"/>
      <c r="DV1684" s="194"/>
    </row>
    <row r="1685" spans="1:126" ht="18.75">
      <c r="A1685" s="322"/>
      <c r="B1685" s="226" t="s">
        <v>6266</v>
      </c>
      <c r="C1685" s="226" t="s">
        <v>6265</v>
      </c>
      <c r="D1685" s="225" t="s">
        <v>6264</v>
      </c>
      <c r="E1685" s="224" t="str">
        <f t="shared" si="143"/>
        <v>428381</v>
      </c>
      <c r="F1685" s="322" t="s">
        <v>4863</v>
      </c>
      <c r="G1685" s="584" t="s">
        <v>6263</v>
      </c>
      <c r="H1685" s="223" t="s">
        <v>6262</v>
      </c>
      <c r="I1685" s="223"/>
      <c r="J1685" s="225">
        <v>1</v>
      </c>
      <c r="K1685" s="329">
        <v>2500</v>
      </c>
      <c r="L1685" s="232">
        <f t="shared" si="144"/>
        <v>2750</v>
      </c>
      <c r="M1685" s="351" t="s">
        <v>1434</v>
      </c>
      <c r="N1685" s="229"/>
      <c r="O1685" s="229"/>
      <c r="P1685" s="245"/>
      <c r="Q1685" s="312"/>
      <c r="R1685" s="382"/>
      <c r="S1685" s="242" t="s">
        <v>6237</v>
      </c>
      <c r="T1685" s="219"/>
      <c r="U1685" s="303"/>
      <c r="V1685" s="303"/>
      <c r="W1685" s="303"/>
      <c r="X1685" s="303"/>
      <c r="Y1685" s="219"/>
      <c r="Z1685" s="303"/>
      <c r="AA1685" s="303"/>
      <c r="AB1685" s="303"/>
      <c r="AC1685" s="303"/>
      <c r="AD1685" s="325"/>
      <c r="AE1685" s="325"/>
      <c r="AF1685" s="325"/>
      <c r="AG1685" s="325"/>
      <c r="AH1685" s="325"/>
      <c r="AJ1685" s="286"/>
      <c r="AK1685" s="213"/>
      <c r="AL1685" s="325"/>
      <c r="AM1685" s="325"/>
      <c r="AN1685" s="325"/>
      <c r="AO1685" s="325"/>
      <c r="AP1685" s="229"/>
      <c r="AQ1685" s="589"/>
      <c r="AR1685" s="207"/>
      <c r="AS1685" s="207"/>
      <c r="AT1685" s="207"/>
      <c r="AU1685" s="207"/>
      <c r="AV1685" s="207"/>
      <c r="AW1685" s="207"/>
      <c r="AX1685" s="207"/>
      <c r="AY1685" s="207"/>
      <c r="AZ1685" s="207"/>
      <c r="BA1685" s="207"/>
      <c r="BB1685" s="207"/>
      <c r="BC1685" s="207"/>
      <c r="BD1685" s="207"/>
      <c r="BE1685" s="207"/>
      <c r="BF1685" s="207"/>
      <c r="BG1685" s="300"/>
      <c r="BH1685" s="300"/>
      <c r="BI1685" s="299"/>
      <c r="BJ1685" s="246"/>
      <c r="BK1685" s="255"/>
      <c r="BL1685" s="213"/>
      <c r="BM1685" s="213"/>
      <c r="BN1685" s="322"/>
      <c r="BO1685" s="321"/>
      <c r="BY1685" s="254"/>
      <c r="DN1685" s="284"/>
      <c r="DO1685" s="283"/>
      <c r="DP1685" s="278"/>
      <c r="DQ1685" s="282"/>
      <c r="DR1685" s="281"/>
      <c r="DS1685" s="280"/>
      <c r="DT1685" s="279"/>
      <c r="DU1685" s="278"/>
      <c r="DV1685" s="194"/>
    </row>
    <row r="1686" spans="1:126" ht="18.75">
      <c r="A1686" s="322"/>
      <c r="B1686" s="226" t="s">
        <v>6261</v>
      </c>
      <c r="C1686" s="226" t="s">
        <v>6260</v>
      </c>
      <c r="D1686" s="225" t="s">
        <v>6259</v>
      </c>
      <c r="E1686" s="224" t="str">
        <f t="shared" si="143"/>
        <v>428398</v>
      </c>
      <c r="F1686" s="322" t="s">
        <v>4863</v>
      </c>
      <c r="G1686" s="584" t="s">
        <v>6258</v>
      </c>
      <c r="H1686" s="223" t="s">
        <v>6257</v>
      </c>
      <c r="I1686" s="223"/>
      <c r="J1686" s="225">
        <v>1</v>
      </c>
      <c r="K1686" s="329">
        <v>2500</v>
      </c>
      <c r="L1686" s="232">
        <f t="shared" si="144"/>
        <v>2750</v>
      </c>
      <c r="M1686" s="351" t="s">
        <v>1434</v>
      </c>
      <c r="N1686" s="229"/>
      <c r="O1686" s="229"/>
      <c r="P1686" s="245"/>
      <c r="Q1686" s="312"/>
      <c r="R1686" s="382"/>
      <c r="S1686" s="242" t="s">
        <v>6237</v>
      </c>
      <c r="T1686" s="219"/>
      <c r="U1686" s="303"/>
      <c r="V1686" s="303"/>
      <c r="W1686" s="303"/>
      <c r="X1686" s="303"/>
      <c r="Y1686" s="219"/>
      <c r="Z1686" s="303"/>
      <c r="AA1686" s="303"/>
      <c r="AB1686" s="303"/>
      <c r="AC1686" s="303"/>
      <c r="AD1686" s="325"/>
      <c r="AE1686" s="325"/>
      <c r="AF1686" s="325"/>
      <c r="AG1686" s="325"/>
      <c r="AH1686" s="325"/>
      <c r="AJ1686" s="286"/>
      <c r="AK1686" s="213"/>
      <c r="AL1686" s="325"/>
      <c r="AM1686" s="325"/>
      <c r="AN1686" s="325"/>
      <c r="AO1686" s="325"/>
      <c r="AP1686" s="229"/>
      <c r="AQ1686" s="589"/>
      <c r="AR1686" s="207"/>
      <c r="AS1686" s="207"/>
      <c r="AT1686" s="207"/>
      <c r="AU1686" s="207"/>
      <c r="AV1686" s="207"/>
      <c r="AW1686" s="207"/>
      <c r="AX1686" s="207"/>
      <c r="AY1686" s="207"/>
      <c r="AZ1686" s="207"/>
      <c r="BA1686" s="207"/>
      <c r="BB1686" s="207"/>
      <c r="BC1686" s="207"/>
      <c r="BD1686" s="207"/>
      <c r="BE1686" s="207"/>
      <c r="BF1686" s="207"/>
      <c r="BG1686" s="300"/>
      <c r="BH1686" s="300"/>
      <c r="BI1686" s="299"/>
      <c r="BJ1686" s="246"/>
      <c r="BK1686" s="255"/>
      <c r="BL1686" s="213"/>
      <c r="BM1686" s="213"/>
      <c r="BN1686" s="322"/>
      <c r="BO1686" s="321"/>
      <c r="BY1686" s="254"/>
      <c r="DN1686" s="284"/>
      <c r="DO1686" s="283"/>
      <c r="DP1686" s="278"/>
      <c r="DQ1686" s="282"/>
      <c r="DR1686" s="281"/>
      <c r="DS1686" s="280"/>
      <c r="DT1686" s="279"/>
      <c r="DU1686" s="278"/>
      <c r="DV1686" s="194"/>
    </row>
    <row r="1687" spans="1:126" ht="18.75">
      <c r="A1687" s="298" t="s">
        <v>5589</v>
      </c>
      <c r="B1687" s="226" t="s">
        <v>180</v>
      </c>
      <c r="C1687" s="226" t="s">
        <v>6256</v>
      </c>
      <c r="D1687" s="264" t="s">
        <v>181</v>
      </c>
      <c r="E1687" s="224" t="str">
        <f>MID(D1687,8,10)</f>
        <v>428404</v>
      </c>
      <c r="F1687" s="207" t="s">
        <v>25</v>
      </c>
      <c r="G1687" s="220" t="s">
        <v>182</v>
      </c>
      <c r="H1687" s="223" t="s">
        <v>6255</v>
      </c>
      <c r="I1687" s="306"/>
      <c r="J1687" s="225">
        <v>1</v>
      </c>
      <c r="K1687" s="277">
        <v>5400</v>
      </c>
      <c r="L1687" s="232">
        <f t="shared" si="144"/>
        <v>5940.0000000000009</v>
      </c>
      <c r="M1687" s="288" t="s">
        <v>1671</v>
      </c>
      <c r="N1687" s="290"/>
      <c r="O1687" s="290" t="s">
        <v>5852</v>
      </c>
      <c r="P1687" s="251">
        <v>45444</v>
      </c>
      <c r="Q1687" s="244">
        <v>5000</v>
      </c>
      <c r="R1687" s="289">
        <v>400</v>
      </c>
      <c r="S1687" s="357">
        <v>400</v>
      </c>
      <c r="T1687" s="219"/>
      <c r="U1687" s="248" t="e">
        <f>VLOOKUP(T1687,'[1]段ボール 送料'!$H$16:$X$1013,16,FALSE)</f>
        <v>#N/A</v>
      </c>
      <c r="V1687" s="248" t="e">
        <f>VLOOKUP(T1687,'[1]段ボール 送料'!$H$16:$X$1013,13,FALSE)</f>
        <v>#N/A</v>
      </c>
      <c r="W1687" s="248" t="e">
        <f>VLOOKUP(T1687,'[1]段ボール 送料'!$H$16:$X$1013,14,FALSE)</f>
        <v>#N/A</v>
      </c>
      <c r="X1687" s="248" t="e">
        <f>VLOOKUP(T1687,'[1]段ボール 送料'!$H$16:$X$1013,15,FALSE)</f>
        <v>#N/A</v>
      </c>
      <c r="Y1687" s="219"/>
      <c r="Z1687" s="248"/>
      <c r="AA1687" s="248"/>
      <c r="AB1687" s="248"/>
      <c r="AC1687" s="248"/>
      <c r="AD1687" s="372"/>
      <c r="AE1687" s="372"/>
      <c r="AF1687" s="372"/>
      <c r="AG1687" s="372"/>
      <c r="AH1687" s="372"/>
      <c r="AI1687" s="228" t="s">
        <v>2723</v>
      </c>
      <c r="AJ1687" s="286" t="s">
        <v>2543</v>
      </c>
      <c r="AK1687" s="228" t="s">
        <v>2542</v>
      </c>
      <c r="AL1687" s="372"/>
      <c r="AM1687" s="372"/>
      <c r="AN1687" s="372"/>
      <c r="AO1687" s="372"/>
      <c r="AP1687" s="229"/>
      <c r="AQ1687" s="444">
        <v>1</v>
      </c>
      <c r="AR1687" s="207"/>
      <c r="AS1687" s="207"/>
      <c r="AT1687" s="207"/>
      <c r="AU1687" s="359">
        <f>S1687</f>
        <v>400</v>
      </c>
      <c r="AV1687" s="248" t="e">
        <f>VLOOKUP(T1687,'[1]段ボール 送料'!$H$16:$X$1013,11,FALSE)</f>
        <v>#N/A</v>
      </c>
      <c r="AW1687" s="248"/>
      <c r="AX1687" s="207"/>
      <c r="AY1687" s="247" t="e">
        <f>SUBTOTAL(9,AV1687:AX1687)</f>
        <v>#N/A</v>
      </c>
      <c r="AZ1687" s="247" t="e">
        <f t="shared" ref="AZ1687:BC1690" si="145">AR1687+AV1687</f>
        <v>#N/A</v>
      </c>
      <c r="BA1687" s="247">
        <f t="shared" si="145"/>
        <v>0</v>
      </c>
      <c r="BB1687" s="247">
        <f t="shared" si="145"/>
        <v>0</v>
      </c>
      <c r="BC1687" s="359" t="e">
        <f t="shared" si="145"/>
        <v>#N/A</v>
      </c>
      <c r="BD1687" s="207"/>
      <c r="BE1687" s="207"/>
      <c r="BF1687" s="207"/>
      <c r="BG1687" s="228"/>
      <c r="BH1687" s="228"/>
      <c r="BI1687" s="228"/>
      <c r="BJ1687" s="246"/>
      <c r="BK1687" s="605"/>
      <c r="BL1687" s="228" t="s">
        <v>1703</v>
      </c>
      <c r="BM1687" s="228" t="s">
        <v>1703</v>
      </c>
      <c r="BN1687" s="298"/>
      <c r="BO1687" s="297"/>
      <c r="BY1687" s="254"/>
      <c r="DN1687" s="284">
        <v>5400</v>
      </c>
      <c r="DO1687" s="283">
        <f>DN1687*110%</f>
        <v>5940.0000000000009</v>
      </c>
      <c r="DP1687" s="349">
        <v>45444</v>
      </c>
      <c r="DQ1687" s="282"/>
      <c r="DR1687" s="281"/>
      <c r="DS1687" s="280"/>
      <c r="DT1687" s="279"/>
      <c r="DU1687" s="348"/>
      <c r="DV1687" s="194"/>
    </row>
    <row r="1688" spans="1:126" ht="18.75">
      <c r="A1688" s="298" t="s">
        <v>5589</v>
      </c>
      <c r="B1688" s="226" t="s">
        <v>183</v>
      </c>
      <c r="C1688" s="226" t="s">
        <v>6254</v>
      </c>
      <c r="D1688" s="264" t="s">
        <v>184</v>
      </c>
      <c r="E1688" s="224" t="str">
        <f>MID(D1688,8,10)</f>
        <v>428411</v>
      </c>
      <c r="F1688" s="207" t="s">
        <v>25</v>
      </c>
      <c r="G1688" s="220" t="s">
        <v>185</v>
      </c>
      <c r="H1688" s="223" t="s">
        <v>6253</v>
      </c>
      <c r="I1688" s="306"/>
      <c r="J1688" s="225">
        <v>1</v>
      </c>
      <c r="K1688" s="277">
        <v>5400</v>
      </c>
      <c r="L1688" s="232">
        <f t="shared" si="144"/>
        <v>5940.0000000000009</v>
      </c>
      <c r="M1688" s="262" t="s">
        <v>1671</v>
      </c>
      <c r="N1688" s="290"/>
      <c r="O1688" s="290" t="s">
        <v>5852</v>
      </c>
      <c r="P1688" s="251">
        <v>45444</v>
      </c>
      <c r="Q1688" s="244">
        <v>5000</v>
      </c>
      <c r="R1688" s="289">
        <v>400</v>
      </c>
      <c r="S1688" s="242">
        <v>400</v>
      </c>
      <c r="T1688" s="219"/>
      <c r="U1688" s="248" t="e">
        <f>VLOOKUP(T1688,'[1]段ボール 送料'!$H$16:$X$1013,16,FALSE)</f>
        <v>#N/A</v>
      </c>
      <c r="V1688" s="248" t="e">
        <f>VLOOKUP(T1688,'[1]段ボール 送料'!$H$16:$X$1013,13,FALSE)</f>
        <v>#N/A</v>
      </c>
      <c r="W1688" s="248" t="e">
        <f>VLOOKUP(T1688,'[1]段ボール 送料'!$H$16:$X$1013,14,FALSE)</f>
        <v>#N/A</v>
      </c>
      <c r="X1688" s="248" t="e">
        <f>VLOOKUP(T1688,'[1]段ボール 送料'!$H$16:$X$1013,15,FALSE)</f>
        <v>#N/A</v>
      </c>
      <c r="Y1688" s="219"/>
      <c r="Z1688" s="248"/>
      <c r="AA1688" s="248"/>
      <c r="AB1688" s="248"/>
      <c r="AC1688" s="248"/>
      <c r="AD1688" s="372"/>
      <c r="AE1688" s="372"/>
      <c r="AF1688" s="372"/>
      <c r="AG1688" s="372"/>
      <c r="AH1688" s="372"/>
      <c r="AI1688" s="228" t="s">
        <v>2723</v>
      </c>
      <c r="AJ1688" s="286" t="s">
        <v>2543</v>
      </c>
      <c r="AK1688" s="228" t="s">
        <v>2542</v>
      </c>
      <c r="AL1688" s="372"/>
      <c r="AM1688" s="372"/>
      <c r="AN1688" s="372"/>
      <c r="AO1688" s="372"/>
      <c r="AP1688" s="229"/>
      <c r="AQ1688" s="444">
        <v>1</v>
      </c>
      <c r="AR1688" s="207"/>
      <c r="AS1688" s="207"/>
      <c r="AT1688" s="207"/>
      <c r="AU1688" s="359">
        <f>S1688</f>
        <v>400</v>
      </c>
      <c r="AV1688" s="248" t="e">
        <f>VLOOKUP(T1688,'[1]段ボール 送料'!$H$16:$X$1013,11,FALSE)</f>
        <v>#N/A</v>
      </c>
      <c r="AW1688" s="248"/>
      <c r="AX1688" s="207"/>
      <c r="AY1688" s="247" t="e">
        <f>SUBTOTAL(9,AV1688:AX1688)</f>
        <v>#N/A</v>
      </c>
      <c r="AZ1688" s="247" t="e">
        <f t="shared" si="145"/>
        <v>#N/A</v>
      </c>
      <c r="BA1688" s="247">
        <f t="shared" si="145"/>
        <v>0</v>
      </c>
      <c r="BB1688" s="247">
        <f t="shared" si="145"/>
        <v>0</v>
      </c>
      <c r="BC1688" s="359" t="e">
        <f t="shared" si="145"/>
        <v>#N/A</v>
      </c>
      <c r="BD1688" s="207"/>
      <c r="BE1688" s="207"/>
      <c r="BF1688" s="207"/>
      <c r="BG1688" s="228"/>
      <c r="BH1688" s="228"/>
      <c r="BI1688" s="228"/>
      <c r="BJ1688" s="246"/>
      <c r="BK1688" s="255"/>
      <c r="BL1688" s="228" t="s">
        <v>1703</v>
      </c>
      <c r="BM1688" s="228" t="s">
        <v>1703</v>
      </c>
      <c r="BN1688" s="298"/>
      <c r="BO1688" s="297"/>
      <c r="BY1688" s="254"/>
      <c r="DN1688" s="284">
        <v>5400</v>
      </c>
      <c r="DO1688" s="283">
        <f>DN1688*110%</f>
        <v>5940.0000000000009</v>
      </c>
      <c r="DP1688" s="349">
        <v>45444</v>
      </c>
      <c r="DQ1688" s="282"/>
      <c r="DR1688" s="281"/>
      <c r="DS1688" s="280"/>
      <c r="DT1688" s="279"/>
      <c r="DU1688" s="348"/>
      <c r="DV1688" s="194"/>
    </row>
    <row r="1689" spans="1:126" ht="18.75">
      <c r="A1689" s="298" t="s">
        <v>5589</v>
      </c>
      <c r="B1689" s="226" t="s">
        <v>186</v>
      </c>
      <c r="C1689" s="226" t="s">
        <v>6252</v>
      </c>
      <c r="D1689" s="264" t="s">
        <v>187</v>
      </c>
      <c r="E1689" s="224" t="str">
        <f>MID(D1689,8,10)</f>
        <v>428428</v>
      </c>
      <c r="F1689" s="207" t="s">
        <v>25</v>
      </c>
      <c r="G1689" s="220" t="s">
        <v>188</v>
      </c>
      <c r="H1689" s="223" t="s">
        <v>6251</v>
      </c>
      <c r="I1689" s="306"/>
      <c r="J1689" s="225">
        <v>1</v>
      </c>
      <c r="K1689" s="277">
        <v>5400</v>
      </c>
      <c r="L1689" s="232">
        <f t="shared" si="144"/>
        <v>5940.0000000000009</v>
      </c>
      <c r="M1689" s="262" t="s">
        <v>1671</v>
      </c>
      <c r="N1689" s="290"/>
      <c r="O1689" s="290" t="s">
        <v>5852</v>
      </c>
      <c r="P1689" s="251">
        <v>45444</v>
      </c>
      <c r="Q1689" s="244">
        <v>5000</v>
      </c>
      <c r="R1689" s="289">
        <v>460</v>
      </c>
      <c r="S1689" s="242">
        <v>460</v>
      </c>
      <c r="T1689" s="219"/>
      <c r="U1689" s="248" t="e">
        <f>VLOOKUP(T1689,'[1]段ボール 送料'!$H$16:$X$1013,16,FALSE)</f>
        <v>#N/A</v>
      </c>
      <c r="V1689" s="248" t="e">
        <f>VLOOKUP(T1689,'[1]段ボール 送料'!$H$16:$X$1013,13,FALSE)</f>
        <v>#N/A</v>
      </c>
      <c r="W1689" s="248" t="e">
        <f>VLOOKUP(T1689,'[1]段ボール 送料'!$H$16:$X$1013,14,FALSE)</f>
        <v>#N/A</v>
      </c>
      <c r="X1689" s="248" t="e">
        <f>VLOOKUP(T1689,'[1]段ボール 送料'!$H$16:$X$1013,15,FALSE)</f>
        <v>#N/A</v>
      </c>
      <c r="Y1689" s="219"/>
      <c r="Z1689" s="248"/>
      <c r="AA1689" s="248"/>
      <c r="AB1689" s="248"/>
      <c r="AC1689" s="248"/>
      <c r="AD1689" s="372"/>
      <c r="AE1689" s="372"/>
      <c r="AF1689" s="372"/>
      <c r="AG1689" s="372"/>
      <c r="AH1689" s="372"/>
      <c r="AI1689" s="228" t="s">
        <v>2723</v>
      </c>
      <c r="AJ1689" s="286" t="s">
        <v>2543</v>
      </c>
      <c r="AK1689" s="228" t="s">
        <v>2542</v>
      </c>
      <c r="AL1689" s="372"/>
      <c r="AM1689" s="372"/>
      <c r="AN1689" s="372"/>
      <c r="AO1689" s="372"/>
      <c r="AP1689" s="229"/>
      <c r="AQ1689" s="444">
        <v>1</v>
      </c>
      <c r="AR1689" s="207"/>
      <c r="AS1689" s="207"/>
      <c r="AT1689" s="207"/>
      <c r="AU1689" s="359">
        <f>S1689</f>
        <v>460</v>
      </c>
      <c r="AV1689" s="248" t="e">
        <f>VLOOKUP(T1689,'[1]段ボール 送料'!$H$16:$X$1013,11,FALSE)</f>
        <v>#N/A</v>
      </c>
      <c r="AW1689" s="248"/>
      <c r="AX1689" s="207"/>
      <c r="AY1689" s="247" t="e">
        <f>SUBTOTAL(9,AV1689:AX1689)</f>
        <v>#N/A</v>
      </c>
      <c r="AZ1689" s="247" t="e">
        <f t="shared" si="145"/>
        <v>#N/A</v>
      </c>
      <c r="BA1689" s="247">
        <f t="shared" si="145"/>
        <v>0</v>
      </c>
      <c r="BB1689" s="247">
        <f t="shared" si="145"/>
        <v>0</v>
      </c>
      <c r="BC1689" s="359" t="e">
        <f t="shared" si="145"/>
        <v>#N/A</v>
      </c>
      <c r="BD1689" s="207"/>
      <c r="BE1689" s="207"/>
      <c r="BF1689" s="207"/>
      <c r="BG1689" s="228"/>
      <c r="BH1689" s="228"/>
      <c r="BI1689" s="228"/>
      <c r="BJ1689" s="246"/>
      <c r="BK1689" s="255"/>
      <c r="BL1689" s="228" t="s">
        <v>1703</v>
      </c>
      <c r="BM1689" s="228" t="s">
        <v>1703</v>
      </c>
      <c r="BN1689" s="298"/>
      <c r="BO1689" s="297"/>
      <c r="BY1689" s="254"/>
      <c r="DN1689" s="284">
        <v>5400</v>
      </c>
      <c r="DO1689" s="283">
        <f>DN1689*110%</f>
        <v>5940.0000000000009</v>
      </c>
      <c r="DP1689" s="349">
        <v>45444</v>
      </c>
      <c r="DQ1689" s="282"/>
      <c r="DR1689" s="281"/>
      <c r="DS1689" s="280"/>
      <c r="DT1689" s="279"/>
      <c r="DU1689" s="348"/>
      <c r="DV1689" s="194"/>
    </row>
    <row r="1690" spans="1:126" ht="18.75">
      <c r="A1690" s="433" t="s">
        <v>6249</v>
      </c>
      <c r="B1690" s="432" t="s">
        <v>6248</v>
      </c>
      <c r="C1690" s="431" t="s">
        <v>6247</v>
      </c>
      <c r="D1690" s="430" t="s">
        <v>6246</v>
      </c>
      <c r="E1690" s="429" t="str">
        <f>MID(D1690,8,10)</f>
        <v>440963</v>
      </c>
      <c r="F1690" s="433" t="s">
        <v>6250</v>
      </c>
      <c r="G1690" s="428" t="s">
        <v>6245</v>
      </c>
      <c r="H1690" s="223" t="s">
        <v>6244</v>
      </c>
      <c r="I1690" s="219" t="s">
        <v>2956</v>
      </c>
      <c r="J1690" s="222">
        <v>1</v>
      </c>
      <c r="K1690" s="212">
        <v>14000</v>
      </c>
      <c r="L1690" s="232">
        <f t="shared" si="144"/>
        <v>15400.000000000002</v>
      </c>
      <c r="M1690" s="288" t="s">
        <v>1671</v>
      </c>
      <c r="O1690" s="219"/>
      <c r="P1690" s="347"/>
      <c r="Q1690" s="346"/>
      <c r="R1690" s="416">
        <v>1200</v>
      </c>
      <c r="S1690" s="242">
        <v>1200</v>
      </c>
      <c r="T1690" s="219" t="s">
        <v>3380</v>
      </c>
      <c r="U1690" s="248">
        <f>VLOOKUP(T1690,'[1]段ボール 送料'!$H$16:$X$1013,16,FALSE)</f>
        <v>1360</v>
      </c>
      <c r="V1690" s="248">
        <f>VLOOKUP(T1690,'[1]段ボール 送料'!$H$16:$X$1013,13,FALSE)</f>
        <v>305</v>
      </c>
      <c r="W1690" s="248">
        <f>VLOOKUP(T1690,'[1]段ボール 送料'!$H$16:$X$1013,14,FALSE)</f>
        <v>305</v>
      </c>
      <c r="X1690" s="248">
        <f>VLOOKUP(T1690,'[1]段ボール 送料'!$H$16:$X$1013,15,FALSE)</f>
        <v>750</v>
      </c>
      <c r="Y1690" s="219"/>
      <c r="Z1690" s="287"/>
      <c r="AA1690" s="287"/>
      <c r="AB1690" s="287"/>
      <c r="AC1690" s="287"/>
      <c r="AD1690" s="211"/>
      <c r="AE1690" s="211"/>
      <c r="AF1690" s="211"/>
      <c r="AG1690" s="211"/>
      <c r="AH1690" s="211"/>
      <c r="AI1690" s="213" t="s">
        <v>2720</v>
      </c>
      <c r="AJ1690" s="392" t="s">
        <v>2543</v>
      </c>
      <c r="AK1690" s="228" t="s">
        <v>2542</v>
      </c>
      <c r="AL1690" s="211">
        <v>2974</v>
      </c>
      <c r="AM1690" s="211">
        <f>AN1690+AO1690</f>
        <v>1387</v>
      </c>
      <c r="AN1690" s="337">
        <f>VLOOKUP(T1690,'[1]段ボール 送料'!$H$16:$X$1013,6,FALSE)</f>
        <v>207</v>
      </c>
      <c r="AO1690" s="337">
        <f>VLOOKUP(T1690,'[1]段ボール 送料'!$H$16:$X$1013,17,FALSE)</f>
        <v>1180</v>
      </c>
      <c r="AP1690" s="229" t="s">
        <v>6243</v>
      </c>
      <c r="AQ1690" s="444">
        <v>1</v>
      </c>
      <c r="AR1690" s="207"/>
      <c r="AS1690" s="207"/>
      <c r="AT1690" s="207"/>
      <c r="AU1690" s="359">
        <f>S1690</f>
        <v>1200</v>
      </c>
      <c r="AV1690" s="248">
        <f>VLOOKUP(T1690,'[1]段ボール 送料'!$H$16:$X$1013,11,FALSE)</f>
        <v>700</v>
      </c>
      <c r="AW1690" s="248"/>
      <c r="AX1690" s="207"/>
      <c r="AY1690" s="247">
        <f>SUBTOTAL(9,AV1690:AX1690)</f>
        <v>700</v>
      </c>
      <c r="AZ1690" s="247">
        <f t="shared" si="145"/>
        <v>700</v>
      </c>
      <c r="BA1690" s="247">
        <f t="shared" si="145"/>
        <v>0</v>
      </c>
      <c r="BB1690" s="247">
        <f t="shared" si="145"/>
        <v>0</v>
      </c>
      <c r="BC1690" s="359">
        <f t="shared" si="145"/>
        <v>1900</v>
      </c>
      <c r="BD1690" s="207"/>
      <c r="BE1690" s="207"/>
      <c r="BF1690" s="207"/>
      <c r="BG1690" s="228"/>
      <c r="BH1690" s="228"/>
      <c r="BI1690" s="228"/>
      <c r="BJ1690" s="246"/>
      <c r="BK1690" s="208" t="s">
        <v>2953</v>
      </c>
      <c r="BL1690" s="228"/>
      <c r="BM1690" s="228"/>
      <c r="BQ1690" s="205">
        <v>14000</v>
      </c>
      <c r="BR1690" s="204">
        <v>15400.000000000002</v>
      </c>
      <c r="BS1690" s="204">
        <v>45444</v>
      </c>
      <c r="CW1690" s="200" t="s">
        <v>1769</v>
      </c>
      <c r="DN1690" s="284"/>
      <c r="DO1690" s="283"/>
      <c r="DP1690" s="278"/>
      <c r="DQ1690" s="278"/>
      <c r="DR1690" s="281"/>
      <c r="DS1690" s="280"/>
      <c r="DT1690" s="280"/>
      <c r="DU1690" s="278"/>
    </row>
    <row r="1691" spans="1:126" ht="18.75">
      <c r="A1691" s="298" t="s">
        <v>5589</v>
      </c>
      <c r="B1691" s="226" t="s">
        <v>6242</v>
      </c>
      <c r="C1691" s="226" t="s">
        <v>6241</v>
      </c>
      <c r="D1691" s="225" t="s">
        <v>6240</v>
      </c>
      <c r="E1691" s="224" t="str">
        <f>MID(D1691,9,10)</f>
        <v>428435</v>
      </c>
      <c r="F1691" s="298" t="s">
        <v>4863</v>
      </c>
      <c r="G1691" s="584" t="s">
        <v>6239</v>
      </c>
      <c r="H1691" s="223" t="s">
        <v>6238</v>
      </c>
      <c r="I1691" s="383"/>
      <c r="J1691" s="225">
        <v>1</v>
      </c>
      <c r="K1691" s="329">
        <v>5000</v>
      </c>
      <c r="L1691" s="232">
        <f t="shared" si="144"/>
        <v>5500</v>
      </c>
      <c r="M1691" s="351" t="s">
        <v>1434</v>
      </c>
      <c r="N1691" s="229"/>
      <c r="O1691" s="229"/>
      <c r="P1691" s="245"/>
      <c r="Q1691" s="312"/>
      <c r="R1691" s="382"/>
      <c r="S1691" s="242" t="s">
        <v>6237</v>
      </c>
      <c r="T1691" s="219"/>
      <c r="U1691" s="303"/>
      <c r="V1691" s="303"/>
      <c r="W1691" s="303"/>
      <c r="X1691" s="303"/>
      <c r="Y1691" s="219"/>
      <c r="Z1691" s="303"/>
      <c r="AA1691" s="303"/>
      <c r="AB1691" s="303"/>
      <c r="AC1691" s="303"/>
      <c r="AD1691" s="325"/>
      <c r="AE1691" s="325"/>
      <c r="AF1691" s="325"/>
      <c r="AG1691" s="325"/>
      <c r="AH1691" s="325"/>
      <c r="AJ1691" s="286" t="s">
        <v>2543</v>
      </c>
      <c r="AK1691" s="213" t="s">
        <v>2542</v>
      </c>
      <c r="AL1691" s="325"/>
      <c r="AM1691" s="325"/>
      <c r="AN1691" s="325"/>
      <c r="AO1691" s="325"/>
      <c r="AP1691" s="229"/>
      <c r="AQ1691" s="589"/>
      <c r="AR1691" s="207"/>
      <c r="AS1691" s="207"/>
      <c r="AT1691" s="207"/>
      <c r="AU1691" s="207"/>
      <c r="AV1691" s="207"/>
      <c r="AW1691" s="207"/>
      <c r="AX1691" s="207"/>
      <c r="AY1691" s="207"/>
      <c r="AZ1691" s="207"/>
      <c r="BA1691" s="207"/>
      <c r="BB1691" s="207"/>
      <c r="BC1691" s="207"/>
      <c r="BD1691" s="207"/>
      <c r="BE1691" s="207"/>
      <c r="BF1691" s="207"/>
      <c r="BG1691" s="300"/>
      <c r="BH1691" s="300"/>
      <c r="BI1691" s="299"/>
      <c r="BJ1691" s="246"/>
      <c r="BK1691" s="255" t="s">
        <v>5852</v>
      </c>
      <c r="BL1691" s="213"/>
      <c r="BM1691" s="213"/>
      <c r="BN1691" s="298"/>
      <c r="BO1691" s="297"/>
      <c r="BY1691" s="254"/>
      <c r="DN1691" s="284"/>
      <c r="DO1691" s="283"/>
      <c r="DP1691" s="278"/>
      <c r="DQ1691" s="282"/>
      <c r="DR1691" s="281"/>
      <c r="DS1691" s="280"/>
      <c r="DT1691" s="279"/>
      <c r="DU1691" s="278"/>
      <c r="DV1691" s="194"/>
    </row>
    <row r="1692" spans="1:126" ht="18.75">
      <c r="A1692" s="298" t="s">
        <v>5589</v>
      </c>
      <c r="B1692" s="226" t="s">
        <v>189</v>
      </c>
      <c r="C1692" s="226" t="s">
        <v>6236</v>
      </c>
      <c r="D1692" s="264" t="s">
        <v>190</v>
      </c>
      <c r="E1692" s="224" t="str">
        <f>MID(D1692,8,10)</f>
        <v>428442</v>
      </c>
      <c r="F1692" s="207" t="s">
        <v>25</v>
      </c>
      <c r="G1692" s="220" t="s">
        <v>191</v>
      </c>
      <c r="H1692" s="223" t="s">
        <v>6235</v>
      </c>
      <c r="I1692" s="306"/>
      <c r="J1692" s="225">
        <v>1</v>
      </c>
      <c r="K1692" s="277">
        <v>5400</v>
      </c>
      <c r="L1692" s="232">
        <f t="shared" si="144"/>
        <v>5940.0000000000009</v>
      </c>
      <c r="M1692" s="262" t="s">
        <v>1671</v>
      </c>
      <c r="N1692" s="290"/>
      <c r="O1692" s="290" t="s">
        <v>5852</v>
      </c>
      <c r="P1692" s="251">
        <v>45444</v>
      </c>
      <c r="Q1692" s="244">
        <v>5000</v>
      </c>
      <c r="R1692" s="289">
        <v>460</v>
      </c>
      <c r="S1692" s="242">
        <v>460</v>
      </c>
      <c r="T1692" s="219"/>
      <c r="U1692" s="248" t="e">
        <f>VLOOKUP(T1692,'[1]段ボール 送料'!$H$16:$X$1013,16,FALSE)</f>
        <v>#N/A</v>
      </c>
      <c r="V1692" s="248" t="e">
        <f>VLOOKUP(T1692,'[1]段ボール 送料'!$H$16:$X$1013,13,FALSE)</f>
        <v>#N/A</v>
      </c>
      <c r="W1692" s="248" t="e">
        <f>VLOOKUP(T1692,'[1]段ボール 送料'!$H$16:$X$1013,14,FALSE)</f>
        <v>#N/A</v>
      </c>
      <c r="X1692" s="248" t="e">
        <f>VLOOKUP(T1692,'[1]段ボール 送料'!$H$16:$X$1013,15,FALSE)</f>
        <v>#N/A</v>
      </c>
      <c r="Y1692" s="219"/>
      <c r="Z1692" s="248"/>
      <c r="AA1692" s="248"/>
      <c r="AB1692" s="248"/>
      <c r="AC1692" s="248"/>
      <c r="AD1692" s="372"/>
      <c r="AE1692" s="372"/>
      <c r="AF1692" s="372"/>
      <c r="AG1692" s="372"/>
      <c r="AH1692" s="372"/>
      <c r="AI1692" s="228" t="s">
        <v>2723</v>
      </c>
      <c r="AJ1692" s="286" t="s">
        <v>2543</v>
      </c>
      <c r="AK1692" s="228" t="s">
        <v>2542</v>
      </c>
      <c r="AL1692" s="372"/>
      <c r="AM1692" s="372"/>
      <c r="AN1692" s="372"/>
      <c r="AO1692" s="372"/>
      <c r="AP1692" s="229"/>
      <c r="AQ1692" s="444">
        <v>1</v>
      </c>
      <c r="AR1692" s="207"/>
      <c r="AS1692" s="207"/>
      <c r="AT1692" s="207"/>
      <c r="AU1692" s="359">
        <f>S1692</f>
        <v>460</v>
      </c>
      <c r="AV1692" s="248" t="e">
        <f>VLOOKUP(T1692,'[1]段ボール 送料'!$H$16:$X$1013,11,FALSE)</f>
        <v>#N/A</v>
      </c>
      <c r="AW1692" s="248"/>
      <c r="AX1692" s="207"/>
      <c r="AY1692" s="247" t="e">
        <f>SUBTOTAL(9,AV1692:AX1692)</f>
        <v>#N/A</v>
      </c>
      <c r="AZ1692" s="247" t="e">
        <f t="shared" ref="AZ1692:BC1693" si="146">AR1692+AV1692</f>
        <v>#N/A</v>
      </c>
      <c r="BA1692" s="247">
        <f t="shared" si="146"/>
        <v>0</v>
      </c>
      <c r="BB1692" s="247">
        <f t="shared" si="146"/>
        <v>0</v>
      </c>
      <c r="BC1692" s="359" t="e">
        <f t="shared" si="146"/>
        <v>#N/A</v>
      </c>
      <c r="BD1692" s="207"/>
      <c r="BE1692" s="207"/>
      <c r="BF1692" s="207"/>
      <c r="BG1692" s="228"/>
      <c r="BH1692" s="228"/>
      <c r="BI1692" s="228"/>
      <c r="BJ1692" s="246"/>
      <c r="BK1692" s="255"/>
      <c r="BL1692" s="228" t="s">
        <v>1703</v>
      </c>
      <c r="BM1692" s="228" t="s">
        <v>1703</v>
      </c>
      <c r="BN1692" s="298"/>
      <c r="BO1692" s="297"/>
      <c r="BY1692" s="254"/>
      <c r="DN1692" s="284">
        <v>5400</v>
      </c>
      <c r="DO1692" s="283">
        <f>DN1692*110%</f>
        <v>5940.0000000000009</v>
      </c>
      <c r="DP1692" s="349">
        <v>45444</v>
      </c>
      <c r="DQ1692" s="282"/>
      <c r="DR1692" s="281"/>
      <c r="DS1692" s="280"/>
      <c r="DT1692" s="279"/>
      <c r="DU1692" s="348"/>
      <c r="DV1692" s="194"/>
    </row>
    <row r="1693" spans="1:126" ht="18.75">
      <c r="A1693" s="298" t="s">
        <v>5589</v>
      </c>
      <c r="B1693" s="226" t="s">
        <v>192</v>
      </c>
      <c r="C1693" s="226" t="s">
        <v>6234</v>
      </c>
      <c r="D1693" s="264" t="s">
        <v>193</v>
      </c>
      <c r="E1693" s="224" t="str">
        <f>MID(D1693,8,10)</f>
        <v>428459</v>
      </c>
      <c r="F1693" s="207" t="s">
        <v>25</v>
      </c>
      <c r="G1693" s="220" t="s">
        <v>194</v>
      </c>
      <c r="H1693" s="223" t="s">
        <v>6233</v>
      </c>
      <c r="I1693" s="306"/>
      <c r="J1693" s="225">
        <v>1</v>
      </c>
      <c r="K1693" s="277">
        <v>5400</v>
      </c>
      <c r="L1693" s="232">
        <f t="shared" si="144"/>
        <v>5940.0000000000009</v>
      </c>
      <c r="M1693" s="262" t="s">
        <v>1671</v>
      </c>
      <c r="N1693" s="290"/>
      <c r="O1693" s="290" t="s">
        <v>5852</v>
      </c>
      <c r="P1693" s="251">
        <v>45444</v>
      </c>
      <c r="Q1693" s="244">
        <v>5000</v>
      </c>
      <c r="R1693" s="289">
        <v>470</v>
      </c>
      <c r="S1693" s="242">
        <v>470</v>
      </c>
      <c r="T1693" s="219"/>
      <c r="U1693" s="248" t="e">
        <f>VLOOKUP(T1693,'[1]段ボール 送料'!$H$16:$X$1013,16,FALSE)</f>
        <v>#N/A</v>
      </c>
      <c r="V1693" s="248" t="e">
        <f>VLOOKUP(T1693,'[1]段ボール 送料'!$H$16:$X$1013,13,FALSE)</f>
        <v>#N/A</v>
      </c>
      <c r="W1693" s="248" t="e">
        <f>VLOOKUP(T1693,'[1]段ボール 送料'!$H$16:$X$1013,14,FALSE)</f>
        <v>#N/A</v>
      </c>
      <c r="X1693" s="248" t="e">
        <f>VLOOKUP(T1693,'[1]段ボール 送料'!$H$16:$X$1013,15,FALSE)</f>
        <v>#N/A</v>
      </c>
      <c r="Y1693" s="219"/>
      <c r="Z1693" s="248"/>
      <c r="AA1693" s="248"/>
      <c r="AB1693" s="248"/>
      <c r="AC1693" s="248"/>
      <c r="AD1693" s="372"/>
      <c r="AE1693" s="372"/>
      <c r="AF1693" s="372"/>
      <c r="AG1693" s="372"/>
      <c r="AH1693" s="372"/>
      <c r="AI1693" s="228" t="s">
        <v>2723</v>
      </c>
      <c r="AJ1693" s="286" t="s">
        <v>2543</v>
      </c>
      <c r="AK1693" s="228" t="s">
        <v>2542</v>
      </c>
      <c r="AL1693" s="372"/>
      <c r="AM1693" s="372"/>
      <c r="AN1693" s="372"/>
      <c r="AO1693" s="372"/>
      <c r="AP1693" s="229"/>
      <c r="AQ1693" s="444">
        <v>1</v>
      </c>
      <c r="AR1693" s="207"/>
      <c r="AS1693" s="207"/>
      <c r="AT1693" s="207"/>
      <c r="AU1693" s="359">
        <f>S1693</f>
        <v>470</v>
      </c>
      <c r="AV1693" s="248" t="e">
        <f>VLOOKUP(T1693,'[1]段ボール 送料'!$H$16:$X$1013,11,FALSE)</f>
        <v>#N/A</v>
      </c>
      <c r="AW1693" s="248"/>
      <c r="AX1693" s="207"/>
      <c r="AY1693" s="247" t="e">
        <f>SUBTOTAL(9,AV1693:AX1693)</f>
        <v>#N/A</v>
      </c>
      <c r="AZ1693" s="247" t="e">
        <f t="shared" si="146"/>
        <v>#N/A</v>
      </c>
      <c r="BA1693" s="247">
        <f t="shared" si="146"/>
        <v>0</v>
      </c>
      <c r="BB1693" s="247">
        <f t="shared" si="146"/>
        <v>0</v>
      </c>
      <c r="BC1693" s="359" t="e">
        <f t="shared" si="146"/>
        <v>#N/A</v>
      </c>
      <c r="BD1693" s="207"/>
      <c r="BE1693" s="207"/>
      <c r="BF1693" s="207"/>
      <c r="BG1693" s="228"/>
      <c r="BH1693" s="228"/>
      <c r="BI1693" s="228"/>
      <c r="BJ1693" s="246"/>
      <c r="BK1693" s="255"/>
      <c r="BL1693" s="228" t="s">
        <v>1703</v>
      </c>
      <c r="BM1693" s="228" t="s">
        <v>1703</v>
      </c>
      <c r="BN1693" s="298"/>
      <c r="BO1693" s="297"/>
      <c r="BY1693" s="254"/>
      <c r="DN1693" s="284">
        <v>5400</v>
      </c>
      <c r="DO1693" s="283">
        <f>DN1693*110%</f>
        <v>5940.0000000000009</v>
      </c>
      <c r="DP1693" s="349">
        <v>45444</v>
      </c>
      <c r="DQ1693" s="282"/>
      <c r="DR1693" s="281"/>
      <c r="DS1693" s="280"/>
      <c r="DT1693" s="279"/>
      <c r="DU1693" s="348"/>
      <c r="DV1693" s="194"/>
    </row>
    <row r="1694" spans="1:126" ht="18.75">
      <c r="A1694" s="298" t="s">
        <v>5589</v>
      </c>
      <c r="B1694" s="226" t="s">
        <v>6232</v>
      </c>
      <c r="C1694" s="226" t="s">
        <v>6231</v>
      </c>
      <c r="D1694" s="225" t="s">
        <v>6230</v>
      </c>
      <c r="E1694" s="224" t="str">
        <f>MID(D1694,9,10)</f>
        <v>435167</v>
      </c>
      <c r="F1694" s="298" t="s">
        <v>4863</v>
      </c>
      <c r="G1694" s="220" t="s">
        <v>6229</v>
      </c>
      <c r="H1694" s="223" t="s">
        <v>6228</v>
      </c>
      <c r="I1694" s="306"/>
      <c r="J1694" s="225">
        <v>1</v>
      </c>
      <c r="K1694" s="302">
        <v>5400</v>
      </c>
      <c r="L1694" s="232">
        <f t="shared" si="144"/>
        <v>5940.0000000000009</v>
      </c>
      <c r="M1694" s="262" t="s">
        <v>900</v>
      </c>
      <c r="N1694" s="229" t="s">
        <v>4809</v>
      </c>
      <c r="O1694" s="290"/>
      <c r="P1694" s="245"/>
      <c r="Q1694" s="227"/>
      <c r="R1694" s="376"/>
      <c r="S1694" s="242"/>
      <c r="T1694" s="219" t="s">
        <v>6227</v>
      </c>
      <c r="U1694" s="303"/>
      <c r="V1694" s="303"/>
      <c r="W1694" s="303"/>
      <c r="X1694" s="303"/>
      <c r="Y1694" s="219"/>
      <c r="Z1694" s="303"/>
      <c r="AA1694" s="303"/>
      <c r="AB1694" s="303"/>
      <c r="AC1694" s="303"/>
      <c r="AD1694" s="302"/>
      <c r="AE1694" s="302"/>
      <c r="AF1694" s="302"/>
      <c r="AG1694" s="302"/>
      <c r="AH1694" s="302"/>
      <c r="AJ1694" s="286"/>
      <c r="AK1694" s="213"/>
      <c r="AL1694" s="302"/>
      <c r="AM1694" s="302"/>
      <c r="AN1694" s="302"/>
      <c r="AO1694" s="302"/>
      <c r="AP1694" s="229"/>
      <c r="AQ1694" s="301"/>
      <c r="AR1694" s="207"/>
      <c r="AS1694" s="207"/>
      <c r="AT1694" s="207"/>
      <c r="AU1694" s="207"/>
      <c r="AV1694" s="207"/>
      <c r="AW1694" s="207"/>
      <c r="AX1694" s="207"/>
      <c r="AY1694" s="207"/>
      <c r="AZ1694" s="207"/>
      <c r="BA1694" s="207"/>
      <c r="BB1694" s="207"/>
      <c r="BC1694" s="207"/>
      <c r="BD1694" s="207"/>
      <c r="BE1694" s="207"/>
      <c r="BF1694" s="207"/>
      <c r="BG1694" s="300"/>
      <c r="BH1694" s="300"/>
      <c r="BI1694" s="299"/>
      <c r="BJ1694" s="246"/>
      <c r="BK1694" s="255"/>
      <c r="BL1694" s="213"/>
      <c r="BM1694" s="213"/>
      <c r="BN1694" s="298"/>
      <c r="BO1694" s="297"/>
      <c r="BY1694" s="254"/>
      <c r="DN1694" s="284"/>
      <c r="DO1694" s="283"/>
      <c r="DP1694" s="278"/>
      <c r="DQ1694" s="282"/>
      <c r="DR1694" s="281"/>
      <c r="DS1694" s="280"/>
      <c r="DT1694" s="279"/>
      <c r="DU1694" s="278"/>
      <c r="DV1694" s="194"/>
    </row>
    <row r="1695" spans="1:126" ht="18.75">
      <c r="A1695" s="298" t="s">
        <v>5589</v>
      </c>
      <c r="B1695" s="226" t="s">
        <v>195</v>
      </c>
      <c r="C1695" s="226" t="s">
        <v>6226</v>
      </c>
      <c r="D1695" s="264" t="s">
        <v>196</v>
      </c>
      <c r="E1695" s="224" t="str">
        <f>MID(D1695,8,10)</f>
        <v>428466</v>
      </c>
      <c r="F1695" s="207" t="s">
        <v>25</v>
      </c>
      <c r="G1695" s="220" t="s">
        <v>197</v>
      </c>
      <c r="H1695" s="223" t="s">
        <v>6225</v>
      </c>
      <c r="I1695" s="306"/>
      <c r="J1695" s="225">
        <v>1</v>
      </c>
      <c r="K1695" s="277">
        <v>5400</v>
      </c>
      <c r="L1695" s="232">
        <f t="shared" si="144"/>
        <v>5940.0000000000009</v>
      </c>
      <c r="M1695" s="262" t="s">
        <v>1671</v>
      </c>
      <c r="N1695" s="290"/>
      <c r="O1695" s="290"/>
      <c r="P1695" s="251">
        <v>45444</v>
      </c>
      <c r="Q1695" s="244">
        <v>5000</v>
      </c>
      <c r="R1695" s="289">
        <v>420</v>
      </c>
      <c r="S1695" s="242">
        <v>420</v>
      </c>
      <c r="T1695" s="219"/>
      <c r="U1695" s="248" t="e">
        <f>VLOOKUP(T1695,'[1]段ボール 送料'!$H$16:$X$1013,16,FALSE)</f>
        <v>#N/A</v>
      </c>
      <c r="V1695" s="248" t="e">
        <f>VLOOKUP(T1695,'[1]段ボール 送料'!$H$16:$X$1013,13,FALSE)</f>
        <v>#N/A</v>
      </c>
      <c r="W1695" s="248" t="e">
        <f>VLOOKUP(T1695,'[1]段ボール 送料'!$H$16:$X$1013,14,FALSE)</f>
        <v>#N/A</v>
      </c>
      <c r="X1695" s="248" t="e">
        <f>VLOOKUP(T1695,'[1]段ボール 送料'!$H$16:$X$1013,15,FALSE)</f>
        <v>#N/A</v>
      </c>
      <c r="Y1695" s="219"/>
      <c r="Z1695" s="248"/>
      <c r="AA1695" s="248"/>
      <c r="AB1695" s="248"/>
      <c r="AC1695" s="248"/>
      <c r="AD1695" s="372"/>
      <c r="AE1695" s="372"/>
      <c r="AF1695" s="372"/>
      <c r="AG1695" s="372"/>
      <c r="AH1695" s="372"/>
      <c r="AI1695" s="228" t="s">
        <v>2723</v>
      </c>
      <c r="AJ1695" s="286" t="s">
        <v>2543</v>
      </c>
      <c r="AK1695" s="228" t="s">
        <v>2542</v>
      </c>
      <c r="AL1695" s="372"/>
      <c r="AM1695" s="372"/>
      <c r="AN1695" s="372"/>
      <c r="AO1695" s="372"/>
      <c r="AP1695" s="229"/>
      <c r="AQ1695" s="444">
        <v>1</v>
      </c>
      <c r="AR1695" s="207"/>
      <c r="AS1695" s="207"/>
      <c r="AT1695" s="207"/>
      <c r="AU1695" s="359">
        <f>S1695</f>
        <v>420</v>
      </c>
      <c r="AV1695" s="248" t="e">
        <f>VLOOKUP(T1695,'[1]段ボール 送料'!$H$16:$X$1013,11,FALSE)</f>
        <v>#N/A</v>
      </c>
      <c r="AW1695" s="248"/>
      <c r="AX1695" s="207"/>
      <c r="AY1695" s="247" t="e">
        <f>SUBTOTAL(9,AV1695:AX1695)</f>
        <v>#N/A</v>
      </c>
      <c r="AZ1695" s="247" t="e">
        <f t="shared" ref="AZ1695:BC1697" si="147">AR1695+AV1695</f>
        <v>#N/A</v>
      </c>
      <c r="BA1695" s="247">
        <f t="shared" si="147"/>
        <v>0</v>
      </c>
      <c r="BB1695" s="247">
        <f t="shared" si="147"/>
        <v>0</v>
      </c>
      <c r="BC1695" s="359" t="e">
        <f t="shared" si="147"/>
        <v>#N/A</v>
      </c>
      <c r="BD1695" s="207"/>
      <c r="BE1695" s="207"/>
      <c r="BF1695" s="207"/>
      <c r="BG1695" s="228"/>
      <c r="BH1695" s="228"/>
      <c r="BI1695" s="228"/>
      <c r="BJ1695" s="246"/>
      <c r="BK1695" s="255"/>
      <c r="BL1695" s="228" t="s">
        <v>1703</v>
      </c>
      <c r="BM1695" s="228" t="s">
        <v>1703</v>
      </c>
      <c r="BN1695" s="298"/>
      <c r="BO1695" s="297"/>
      <c r="BY1695" s="254"/>
      <c r="DN1695" s="284">
        <v>5400</v>
      </c>
      <c r="DO1695" s="283">
        <f>DN1695*110%</f>
        <v>5940.0000000000009</v>
      </c>
      <c r="DP1695" s="349">
        <v>45444</v>
      </c>
      <c r="DQ1695" s="282"/>
      <c r="DR1695" s="281"/>
      <c r="DS1695" s="280"/>
      <c r="DT1695" s="279"/>
      <c r="DU1695" s="348"/>
      <c r="DV1695" s="194"/>
    </row>
    <row r="1696" spans="1:126" ht="18.75">
      <c r="A1696" s="298" t="s">
        <v>4332</v>
      </c>
      <c r="B1696" s="226" t="s">
        <v>198</v>
      </c>
      <c r="C1696" s="226" t="s">
        <v>6224</v>
      </c>
      <c r="D1696" s="264" t="s">
        <v>199</v>
      </c>
      <c r="E1696" s="224" t="str">
        <f>MID(D1696,8,10)</f>
        <v>428534</v>
      </c>
      <c r="F1696" s="207" t="s">
        <v>148</v>
      </c>
      <c r="G1696" s="220" t="s">
        <v>200</v>
      </c>
      <c r="H1696" s="223" t="s">
        <v>6223</v>
      </c>
      <c r="I1696" s="306"/>
      <c r="J1696" s="225">
        <v>1</v>
      </c>
      <c r="K1696" s="277">
        <v>16000</v>
      </c>
      <c r="L1696" s="232">
        <f t="shared" si="144"/>
        <v>17600</v>
      </c>
      <c r="M1696" s="262" t="s">
        <v>1671</v>
      </c>
      <c r="N1696" s="290"/>
      <c r="O1696" s="290"/>
      <c r="P1696" s="251">
        <v>45444</v>
      </c>
      <c r="Q1696" s="244">
        <v>15000</v>
      </c>
      <c r="R1696" s="272">
        <v>1400</v>
      </c>
      <c r="S1696" s="242">
        <v>1400</v>
      </c>
      <c r="T1696" s="219"/>
      <c r="U1696" s="248" t="e">
        <f>VLOOKUP(T1696,'[1]段ボール 送料'!$H$16:$X$1013,16,FALSE)</f>
        <v>#N/A</v>
      </c>
      <c r="V1696" s="248" t="e">
        <f>VLOOKUP(T1696,'[1]段ボール 送料'!$H$16:$X$1013,13,FALSE)</f>
        <v>#N/A</v>
      </c>
      <c r="W1696" s="248" t="e">
        <f>VLOOKUP(T1696,'[1]段ボール 送料'!$H$16:$X$1013,14,FALSE)</f>
        <v>#N/A</v>
      </c>
      <c r="X1696" s="248" t="e">
        <f>VLOOKUP(T1696,'[1]段ボール 送料'!$H$16:$X$1013,15,FALSE)</f>
        <v>#N/A</v>
      </c>
      <c r="Y1696" s="219"/>
      <c r="Z1696" s="248"/>
      <c r="AA1696" s="248"/>
      <c r="AB1696" s="248"/>
      <c r="AC1696" s="248"/>
      <c r="AD1696" s="211"/>
      <c r="AE1696" s="211"/>
      <c r="AF1696" s="211"/>
      <c r="AG1696" s="211"/>
      <c r="AH1696" s="211"/>
      <c r="AI1696" s="445" t="s">
        <v>2703</v>
      </c>
      <c r="AJ1696" s="286" t="s">
        <v>2543</v>
      </c>
      <c r="AK1696" s="228" t="s">
        <v>2542</v>
      </c>
      <c r="AN1696" s="211"/>
      <c r="AO1696" s="211"/>
      <c r="AP1696" s="229"/>
      <c r="AQ1696" s="444">
        <v>1</v>
      </c>
      <c r="AR1696" s="207"/>
      <c r="AS1696" s="207"/>
      <c r="AT1696" s="207"/>
      <c r="AU1696" s="359">
        <f>S1696</f>
        <v>1400</v>
      </c>
      <c r="AV1696" s="248" t="e">
        <f>VLOOKUP(T1696,'[1]段ボール 送料'!$H$16:$X$1013,11,FALSE)</f>
        <v>#N/A</v>
      </c>
      <c r="AW1696" s="248"/>
      <c r="AX1696" s="207"/>
      <c r="AY1696" s="247" t="e">
        <f>SUBTOTAL(9,AV1696:AX1696)</f>
        <v>#N/A</v>
      </c>
      <c r="AZ1696" s="247" t="e">
        <f t="shared" si="147"/>
        <v>#N/A</v>
      </c>
      <c r="BA1696" s="247">
        <f t="shared" si="147"/>
        <v>0</v>
      </c>
      <c r="BB1696" s="247">
        <f t="shared" si="147"/>
        <v>0</v>
      </c>
      <c r="BC1696" s="359" t="e">
        <f t="shared" si="147"/>
        <v>#N/A</v>
      </c>
      <c r="BD1696" s="207"/>
      <c r="BE1696" s="207"/>
      <c r="BF1696" s="207"/>
      <c r="BG1696" s="228"/>
      <c r="BH1696" s="228"/>
      <c r="BI1696" s="228"/>
      <c r="BJ1696" s="246"/>
      <c r="BK1696" s="255"/>
      <c r="BL1696" s="228" t="s">
        <v>1703</v>
      </c>
      <c r="BM1696" s="228" t="s">
        <v>1703</v>
      </c>
      <c r="BN1696" s="298"/>
      <c r="BO1696" s="297"/>
      <c r="BP1696" s="204" t="s">
        <v>1701</v>
      </c>
      <c r="BY1696" s="254"/>
      <c r="DN1696" s="284">
        <v>16000</v>
      </c>
      <c r="DO1696" s="283">
        <f>DN1696*110%</f>
        <v>17600</v>
      </c>
      <c r="DP1696" s="349">
        <v>45444</v>
      </c>
      <c r="DQ1696" s="282"/>
      <c r="DR1696" s="281"/>
      <c r="DS1696" s="280"/>
      <c r="DT1696" s="279"/>
      <c r="DU1696" s="348"/>
      <c r="DV1696" s="194"/>
    </row>
    <row r="1697" spans="1:137" ht="18.75">
      <c r="A1697" s="298" t="s">
        <v>4332</v>
      </c>
      <c r="B1697" s="226" t="s">
        <v>201</v>
      </c>
      <c r="C1697" s="226" t="s">
        <v>6222</v>
      </c>
      <c r="D1697" s="264" t="s">
        <v>202</v>
      </c>
      <c r="E1697" s="224" t="str">
        <f>MID(D1697,8,10)</f>
        <v>428541</v>
      </c>
      <c r="F1697" s="207" t="s">
        <v>148</v>
      </c>
      <c r="G1697" s="220" t="s">
        <v>6221</v>
      </c>
      <c r="H1697" s="223" t="s">
        <v>6220</v>
      </c>
      <c r="I1697" s="306"/>
      <c r="J1697" s="225">
        <v>1</v>
      </c>
      <c r="K1697" s="277">
        <v>10000</v>
      </c>
      <c r="L1697" s="232">
        <f t="shared" si="144"/>
        <v>11000</v>
      </c>
      <c r="M1697" s="262" t="s">
        <v>1671</v>
      </c>
      <c r="N1697" s="290"/>
      <c r="O1697" s="290"/>
      <c r="P1697" s="251">
        <v>45444</v>
      </c>
      <c r="Q1697" s="244">
        <v>8500</v>
      </c>
      <c r="R1697" s="471">
        <v>750</v>
      </c>
      <c r="S1697" s="242">
        <v>750</v>
      </c>
      <c r="T1697" s="219"/>
      <c r="U1697" s="248" t="e">
        <f>VLOOKUP(T1697,'[1]段ボール 送料'!$H$16:$X$1013,16,FALSE)</f>
        <v>#N/A</v>
      </c>
      <c r="V1697" s="248" t="e">
        <f>VLOOKUP(T1697,'[1]段ボール 送料'!$H$16:$X$1013,13,FALSE)</f>
        <v>#N/A</v>
      </c>
      <c r="W1697" s="248" t="e">
        <f>VLOOKUP(T1697,'[1]段ボール 送料'!$H$16:$X$1013,14,FALSE)</f>
        <v>#N/A</v>
      </c>
      <c r="X1697" s="248" t="e">
        <f>VLOOKUP(T1697,'[1]段ボール 送料'!$H$16:$X$1013,15,FALSE)</f>
        <v>#N/A</v>
      </c>
      <c r="Y1697" s="219"/>
      <c r="Z1697" s="248"/>
      <c r="AA1697" s="248"/>
      <c r="AB1697" s="248"/>
      <c r="AC1697" s="248"/>
      <c r="AD1697" s="372"/>
      <c r="AE1697" s="372"/>
      <c r="AF1697" s="372"/>
      <c r="AG1697" s="372"/>
      <c r="AH1697" s="372"/>
      <c r="AI1697" s="445" t="s">
        <v>2703</v>
      </c>
      <c r="AJ1697" s="286" t="s">
        <v>2543</v>
      </c>
      <c r="AK1697" s="228" t="s">
        <v>2542</v>
      </c>
      <c r="AL1697" s="372"/>
      <c r="AM1697" s="372"/>
      <c r="AN1697" s="372"/>
      <c r="AO1697" s="372"/>
      <c r="AP1697" s="229"/>
      <c r="AQ1697" s="444">
        <v>1</v>
      </c>
      <c r="AR1697" s="207"/>
      <c r="AS1697" s="207"/>
      <c r="AT1697" s="207"/>
      <c r="AU1697" s="359">
        <f>S1697</f>
        <v>750</v>
      </c>
      <c r="AV1697" s="248" t="e">
        <f>VLOOKUP(T1697,'[1]段ボール 送料'!$H$16:$X$1013,11,FALSE)</f>
        <v>#N/A</v>
      </c>
      <c r="AW1697" s="248"/>
      <c r="AX1697" s="207"/>
      <c r="AY1697" s="247" t="e">
        <f>SUBTOTAL(9,AV1697:AX1697)</f>
        <v>#N/A</v>
      </c>
      <c r="AZ1697" s="247" t="e">
        <f t="shared" si="147"/>
        <v>#N/A</v>
      </c>
      <c r="BA1697" s="247">
        <f t="shared" si="147"/>
        <v>0</v>
      </c>
      <c r="BB1697" s="247">
        <f t="shared" si="147"/>
        <v>0</v>
      </c>
      <c r="BC1697" s="359" t="e">
        <f t="shared" si="147"/>
        <v>#N/A</v>
      </c>
      <c r="BD1697" s="207"/>
      <c r="BE1697" s="207"/>
      <c r="BF1697" s="207"/>
      <c r="BG1697" s="228"/>
      <c r="BH1697" s="228"/>
      <c r="BI1697" s="228"/>
      <c r="BJ1697" s="246"/>
      <c r="BK1697" s="255"/>
      <c r="BL1697" s="228" t="s">
        <v>1703</v>
      </c>
      <c r="BM1697" s="228" t="s">
        <v>1703</v>
      </c>
      <c r="BN1697" s="298"/>
      <c r="BO1697" s="297"/>
      <c r="BP1697" s="204" t="s">
        <v>1701</v>
      </c>
      <c r="BY1697" s="254"/>
      <c r="DN1697" s="284">
        <v>10000</v>
      </c>
      <c r="DO1697" s="283">
        <f>DN1697*110%</f>
        <v>11000</v>
      </c>
      <c r="DP1697" s="349">
        <v>45444</v>
      </c>
      <c r="DQ1697" s="282"/>
      <c r="DR1697" s="281"/>
      <c r="DS1697" s="280"/>
      <c r="DT1697" s="279"/>
      <c r="DU1697" s="348"/>
      <c r="DV1697" s="194"/>
    </row>
    <row r="1698" spans="1:137" ht="18.75">
      <c r="A1698" s="322"/>
      <c r="B1698" s="226" t="s">
        <v>6219</v>
      </c>
      <c r="C1698" s="226" t="s">
        <v>6218</v>
      </c>
      <c r="D1698" s="225" t="s">
        <v>6217</v>
      </c>
      <c r="E1698" s="224" t="str">
        <f t="shared" ref="E1698:E1703" si="148">MID(D1698,9,10)</f>
        <v>428565</v>
      </c>
      <c r="F1698" s="322" t="s">
        <v>4117</v>
      </c>
      <c r="G1698" s="604" t="s">
        <v>6216</v>
      </c>
      <c r="H1698" s="223" t="s">
        <v>6192</v>
      </c>
      <c r="I1698" s="601"/>
      <c r="J1698" s="225">
        <v>1</v>
      </c>
      <c r="K1698" s="329">
        <v>5000</v>
      </c>
      <c r="L1698" s="232">
        <f t="shared" si="144"/>
        <v>5500</v>
      </c>
      <c r="M1698" s="351" t="s">
        <v>1434</v>
      </c>
      <c r="N1698" s="229"/>
      <c r="O1698" s="229"/>
      <c r="P1698" s="245"/>
      <c r="Q1698" s="312"/>
      <c r="R1698" s="382"/>
      <c r="S1698" s="242"/>
      <c r="T1698" s="219" t="s">
        <v>6211</v>
      </c>
      <c r="U1698" s="303"/>
      <c r="V1698" s="303"/>
      <c r="W1698" s="303"/>
      <c r="X1698" s="303"/>
      <c r="Y1698" s="219"/>
      <c r="Z1698" s="303"/>
      <c r="AA1698" s="303"/>
      <c r="AB1698" s="303"/>
      <c r="AC1698" s="303"/>
      <c r="AD1698" s="325"/>
      <c r="AE1698" s="325"/>
      <c r="AF1698" s="325"/>
      <c r="AG1698" s="325"/>
      <c r="AH1698" s="325"/>
      <c r="AJ1698" s="286"/>
      <c r="AK1698" s="213"/>
      <c r="AL1698" s="325"/>
      <c r="AM1698" s="325"/>
      <c r="AN1698" s="325"/>
      <c r="AO1698" s="325"/>
      <c r="AP1698" s="229"/>
      <c r="AQ1698" s="589"/>
      <c r="AR1698" s="207"/>
      <c r="AS1698" s="207"/>
      <c r="AT1698" s="207"/>
      <c r="AU1698" s="207"/>
      <c r="AV1698" s="207"/>
      <c r="AW1698" s="207"/>
      <c r="AX1698" s="207"/>
      <c r="AY1698" s="207"/>
      <c r="AZ1698" s="207"/>
      <c r="BA1698" s="207"/>
      <c r="BB1698" s="207"/>
      <c r="BC1698" s="207"/>
      <c r="BD1698" s="207"/>
      <c r="BE1698" s="207"/>
      <c r="BF1698" s="207"/>
      <c r="BG1698" s="300"/>
      <c r="BH1698" s="300"/>
      <c r="BI1698" s="299"/>
      <c r="BJ1698" s="246"/>
      <c r="BK1698" s="255"/>
      <c r="BL1698" s="213"/>
      <c r="BM1698" s="213"/>
      <c r="BN1698" s="322"/>
      <c r="BO1698" s="321"/>
      <c r="BY1698" s="254"/>
      <c r="DN1698" s="284"/>
      <c r="DO1698" s="283"/>
      <c r="DP1698" s="278"/>
      <c r="DQ1698" s="282"/>
      <c r="DR1698" s="281"/>
      <c r="DS1698" s="280"/>
      <c r="DT1698" s="279"/>
      <c r="DU1698" s="278"/>
      <c r="DV1698" s="194"/>
    </row>
    <row r="1699" spans="1:137" ht="18.75">
      <c r="A1699" s="322"/>
      <c r="B1699" s="226" t="s">
        <v>6215</v>
      </c>
      <c r="C1699" s="226" t="s">
        <v>6214</v>
      </c>
      <c r="D1699" s="225" t="s">
        <v>6213</v>
      </c>
      <c r="E1699" s="224" t="str">
        <f t="shared" si="148"/>
        <v>428572</v>
      </c>
      <c r="F1699" s="322" t="s">
        <v>4117</v>
      </c>
      <c r="G1699" s="604" t="s">
        <v>6212</v>
      </c>
      <c r="H1699" s="223" t="s">
        <v>6192</v>
      </c>
      <c r="I1699" s="601"/>
      <c r="J1699" s="225">
        <v>1</v>
      </c>
      <c r="K1699" s="329">
        <v>5000</v>
      </c>
      <c r="L1699" s="232">
        <f t="shared" si="144"/>
        <v>5500</v>
      </c>
      <c r="M1699" s="351" t="s">
        <v>1434</v>
      </c>
      <c r="N1699" s="229"/>
      <c r="O1699" s="229"/>
      <c r="P1699" s="245"/>
      <c r="Q1699" s="312"/>
      <c r="R1699" s="382"/>
      <c r="S1699" s="242"/>
      <c r="T1699" s="219" t="s">
        <v>6211</v>
      </c>
      <c r="U1699" s="303"/>
      <c r="V1699" s="303"/>
      <c r="W1699" s="303"/>
      <c r="X1699" s="303"/>
      <c r="Y1699" s="219"/>
      <c r="Z1699" s="303"/>
      <c r="AA1699" s="303"/>
      <c r="AB1699" s="303"/>
      <c r="AC1699" s="303"/>
      <c r="AD1699" s="325"/>
      <c r="AE1699" s="325"/>
      <c r="AF1699" s="325"/>
      <c r="AG1699" s="325"/>
      <c r="AH1699" s="325"/>
      <c r="AJ1699" s="286"/>
      <c r="AK1699" s="213"/>
      <c r="AL1699" s="325"/>
      <c r="AM1699" s="325"/>
      <c r="AN1699" s="325"/>
      <c r="AO1699" s="325"/>
      <c r="AP1699" s="229"/>
      <c r="AQ1699" s="589"/>
      <c r="AR1699" s="207"/>
      <c r="AS1699" s="207"/>
      <c r="AT1699" s="207"/>
      <c r="AU1699" s="207"/>
      <c r="AV1699" s="207"/>
      <c r="AW1699" s="207"/>
      <c r="AX1699" s="207"/>
      <c r="AY1699" s="207"/>
      <c r="AZ1699" s="207"/>
      <c r="BA1699" s="207"/>
      <c r="BB1699" s="207"/>
      <c r="BC1699" s="207"/>
      <c r="BD1699" s="207"/>
      <c r="BE1699" s="207"/>
      <c r="BF1699" s="207"/>
      <c r="BG1699" s="300"/>
      <c r="BH1699" s="300"/>
      <c r="BI1699" s="299"/>
      <c r="BJ1699" s="246"/>
      <c r="BK1699" s="255"/>
      <c r="BL1699" s="213"/>
      <c r="BM1699" s="213"/>
      <c r="BN1699" s="322"/>
      <c r="BO1699" s="321"/>
      <c r="BY1699" s="254"/>
      <c r="DN1699" s="284"/>
      <c r="DO1699" s="283"/>
      <c r="DP1699" s="278"/>
      <c r="DQ1699" s="282"/>
      <c r="DR1699" s="281"/>
      <c r="DS1699" s="280"/>
      <c r="DT1699" s="279"/>
      <c r="DU1699" s="278"/>
      <c r="DV1699" s="194"/>
    </row>
    <row r="1700" spans="1:137" ht="18.75">
      <c r="A1700" s="322"/>
      <c r="B1700" s="226" t="s">
        <v>6210</v>
      </c>
      <c r="C1700" s="226" t="s">
        <v>6209</v>
      </c>
      <c r="D1700" s="225" t="s">
        <v>6208</v>
      </c>
      <c r="E1700" s="224" t="str">
        <f t="shared" si="148"/>
        <v>428589</v>
      </c>
      <c r="F1700" s="322" t="s">
        <v>4117</v>
      </c>
      <c r="G1700" s="584" t="s">
        <v>6207</v>
      </c>
      <c r="H1700" s="223" t="s">
        <v>6192</v>
      </c>
      <c r="I1700" s="601"/>
      <c r="J1700" s="225">
        <v>1</v>
      </c>
      <c r="K1700" s="329">
        <v>4500</v>
      </c>
      <c r="L1700" s="232">
        <f t="shared" si="144"/>
        <v>4950</v>
      </c>
      <c r="M1700" s="351" t="s">
        <v>1434</v>
      </c>
      <c r="N1700" s="229"/>
      <c r="O1700" s="229"/>
      <c r="P1700" s="245"/>
      <c r="Q1700" s="312"/>
      <c r="R1700" s="382"/>
      <c r="S1700" s="242"/>
      <c r="T1700" s="219" t="s">
        <v>6206</v>
      </c>
      <c r="U1700" s="303"/>
      <c r="V1700" s="303"/>
      <c r="W1700" s="303"/>
      <c r="X1700" s="303"/>
      <c r="Y1700" s="219"/>
      <c r="Z1700" s="303"/>
      <c r="AA1700" s="303"/>
      <c r="AB1700" s="303"/>
      <c r="AC1700" s="303"/>
      <c r="AD1700" s="325"/>
      <c r="AE1700" s="325"/>
      <c r="AF1700" s="325"/>
      <c r="AG1700" s="325"/>
      <c r="AH1700" s="325"/>
      <c r="AJ1700" s="286"/>
      <c r="AK1700" s="213"/>
      <c r="AL1700" s="325"/>
      <c r="AM1700" s="325"/>
      <c r="AN1700" s="325"/>
      <c r="AO1700" s="325"/>
      <c r="AP1700" s="229"/>
      <c r="AQ1700" s="589"/>
      <c r="AR1700" s="207"/>
      <c r="AS1700" s="207"/>
      <c r="AT1700" s="207"/>
      <c r="AU1700" s="207"/>
      <c r="AV1700" s="207"/>
      <c r="AW1700" s="207"/>
      <c r="AX1700" s="207"/>
      <c r="AY1700" s="207"/>
      <c r="AZ1700" s="207"/>
      <c r="BA1700" s="207"/>
      <c r="BB1700" s="207"/>
      <c r="BC1700" s="207"/>
      <c r="BD1700" s="207"/>
      <c r="BE1700" s="207"/>
      <c r="BF1700" s="207"/>
      <c r="BG1700" s="300"/>
      <c r="BH1700" s="300"/>
      <c r="BI1700" s="299"/>
      <c r="BJ1700" s="246"/>
      <c r="BK1700" s="255"/>
      <c r="BL1700" s="213"/>
      <c r="BM1700" s="213"/>
      <c r="BN1700" s="322"/>
      <c r="BO1700" s="321"/>
      <c r="BY1700" s="254"/>
      <c r="DN1700" s="284"/>
      <c r="DO1700" s="283"/>
      <c r="DP1700" s="278"/>
      <c r="DQ1700" s="282"/>
      <c r="DR1700" s="281"/>
      <c r="DS1700" s="280"/>
      <c r="DT1700" s="279"/>
      <c r="DU1700" s="278"/>
      <c r="DV1700" s="194"/>
    </row>
    <row r="1701" spans="1:137" ht="18.75">
      <c r="A1701" s="322"/>
      <c r="B1701" s="226" t="s">
        <v>6205</v>
      </c>
      <c r="C1701" s="226" t="s">
        <v>6204</v>
      </c>
      <c r="D1701" s="225" t="s">
        <v>6203</v>
      </c>
      <c r="E1701" s="224" t="str">
        <f t="shared" si="148"/>
        <v>428596</v>
      </c>
      <c r="F1701" s="322" t="s">
        <v>4117</v>
      </c>
      <c r="G1701" s="584" t="s">
        <v>6202</v>
      </c>
      <c r="H1701" s="223" t="s">
        <v>6192</v>
      </c>
      <c r="I1701" s="601"/>
      <c r="J1701" s="225">
        <v>1</v>
      </c>
      <c r="K1701" s="329">
        <v>4500</v>
      </c>
      <c r="L1701" s="232">
        <f t="shared" si="144"/>
        <v>4950</v>
      </c>
      <c r="M1701" s="351" t="s">
        <v>1434</v>
      </c>
      <c r="N1701" s="229"/>
      <c r="O1701" s="229"/>
      <c r="P1701" s="245"/>
      <c r="Q1701" s="312"/>
      <c r="R1701" s="382"/>
      <c r="S1701" s="242"/>
      <c r="T1701" s="219" t="s">
        <v>6201</v>
      </c>
      <c r="U1701" s="303"/>
      <c r="V1701" s="303"/>
      <c r="W1701" s="303"/>
      <c r="X1701" s="303"/>
      <c r="Y1701" s="219"/>
      <c r="Z1701" s="303"/>
      <c r="AA1701" s="303"/>
      <c r="AB1701" s="303"/>
      <c r="AC1701" s="303"/>
      <c r="AD1701" s="325"/>
      <c r="AE1701" s="325"/>
      <c r="AF1701" s="325"/>
      <c r="AG1701" s="325"/>
      <c r="AH1701" s="325"/>
      <c r="AJ1701" s="286"/>
      <c r="AK1701" s="213"/>
      <c r="AL1701" s="325"/>
      <c r="AM1701" s="325"/>
      <c r="AN1701" s="325"/>
      <c r="AO1701" s="325"/>
      <c r="AP1701" s="229"/>
      <c r="AQ1701" s="589"/>
      <c r="AR1701" s="207"/>
      <c r="AS1701" s="207"/>
      <c r="AT1701" s="207"/>
      <c r="AU1701" s="207"/>
      <c r="AV1701" s="207"/>
      <c r="AW1701" s="207"/>
      <c r="AX1701" s="207"/>
      <c r="AY1701" s="207"/>
      <c r="AZ1701" s="207"/>
      <c r="BA1701" s="207"/>
      <c r="BB1701" s="207"/>
      <c r="BC1701" s="207"/>
      <c r="BD1701" s="207"/>
      <c r="BE1701" s="207"/>
      <c r="BF1701" s="207"/>
      <c r="BG1701" s="300"/>
      <c r="BH1701" s="300"/>
      <c r="BI1701" s="299"/>
      <c r="BJ1701" s="246"/>
      <c r="BK1701" s="255"/>
      <c r="BL1701" s="213"/>
      <c r="BM1701" s="213"/>
      <c r="BN1701" s="322"/>
      <c r="BO1701" s="321"/>
      <c r="BY1701" s="254"/>
      <c r="DN1701" s="284"/>
      <c r="DO1701" s="283"/>
      <c r="DP1701" s="278"/>
      <c r="DQ1701" s="282"/>
      <c r="DR1701" s="281"/>
      <c r="DS1701" s="280"/>
      <c r="DT1701" s="279"/>
      <c r="DU1701" s="278"/>
      <c r="DV1701" s="194"/>
    </row>
    <row r="1702" spans="1:137" s="490" customFormat="1" ht="18.75">
      <c r="A1702" s="322"/>
      <c r="B1702" s="226" t="s">
        <v>6200</v>
      </c>
      <c r="C1702" s="226" t="s">
        <v>6199</v>
      </c>
      <c r="D1702" s="225" t="s">
        <v>6198</v>
      </c>
      <c r="E1702" s="224" t="str">
        <f t="shared" si="148"/>
        <v>428602</v>
      </c>
      <c r="F1702" s="322" t="s">
        <v>4117</v>
      </c>
      <c r="G1702" s="584" t="s">
        <v>6197</v>
      </c>
      <c r="H1702" s="223" t="s">
        <v>6192</v>
      </c>
      <c r="I1702" s="601"/>
      <c r="J1702" s="225">
        <v>1</v>
      </c>
      <c r="K1702" s="329">
        <v>4500</v>
      </c>
      <c r="L1702" s="232">
        <f t="shared" si="144"/>
        <v>4950</v>
      </c>
      <c r="M1702" s="351" t="s">
        <v>1434</v>
      </c>
      <c r="N1702" s="229"/>
      <c r="O1702" s="229"/>
      <c r="P1702" s="245"/>
      <c r="Q1702" s="312"/>
      <c r="R1702" s="382"/>
      <c r="S1702" s="242"/>
      <c r="T1702" s="219" t="s">
        <v>6191</v>
      </c>
      <c r="U1702" s="303"/>
      <c r="V1702" s="303"/>
      <c r="W1702" s="303"/>
      <c r="X1702" s="303"/>
      <c r="Y1702" s="219"/>
      <c r="Z1702" s="303"/>
      <c r="AA1702" s="303"/>
      <c r="AB1702" s="303"/>
      <c r="AC1702" s="303"/>
      <c r="AD1702" s="325"/>
      <c r="AE1702" s="325"/>
      <c r="AF1702" s="325"/>
      <c r="AG1702" s="325"/>
      <c r="AH1702" s="325"/>
      <c r="AI1702" s="213"/>
      <c r="AJ1702" s="286"/>
      <c r="AK1702" s="213"/>
      <c r="AL1702" s="325"/>
      <c r="AM1702" s="325"/>
      <c r="AN1702" s="325"/>
      <c r="AO1702" s="325"/>
      <c r="AP1702" s="229"/>
      <c r="AQ1702" s="589"/>
      <c r="AR1702" s="207"/>
      <c r="AS1702" s="207"/>
      <c r="AT1702" s="207"/>
      <c r="AU1702" s="207"/>
      <c r="AV1702" s="207"/>
      <c r="AW1702" s="207"/>
      <c r="AX1702" s="207"/>
      <c r="AY1702" s="207"/>
      <c r="AZ1702" s="207"/>
      <c r="BA1702" s="207"/>
      <c r="BB1702" s="207"/>
      <c r="BC1702" s="207"/>
      <c r="BD1702" s="207"/>
      <c r="BE1702" s="207"/>
      <c r="BF1702" s="207"/>
      <c r="BG1702" s="300"/>
      <c r="BH1702" s="300"/>
      <c r="BI1702" s="299"/>
      <c r="BJ1702" s="246"/>
      <c r="BK1702" s="255"/>
      <c r="BL1702" s="213"/>
      <c r="BM1702" s="213"/>
      <c r="BN1702" s="322"/>
      <c r="BO1702" s="321"/>
      <c r="BP1702" s="204"/>
      <c r="BQ1702" s="205"/>
      <c r="BR1702" s="204"/>
      <c r="BS1702" s="204"/>
      <c r="BT1702" s="204"/>
      <c r="BU1702" s="194"/>
      <c r="BV1702" s="194"/>
      <c r="BW1702" s="194"/>
      <c r="BX1702" s="204"/>
      <c r="BY1702" s="254"/>
      <c r="BZ1702" s="202"/>
      <c r="CA1702" s="202"/>
      <c r="CB1702" s="202"/>
      <c r="CC1702" s="201"/>
      <c r="CD1702" s="201"/>
      <c r="CE1702" s="194"/>
      <c r="CF1702" s="200"/>
      <c r="CG1702" s="200"/>
      <c r="CH1702" s="200"/>
      <c r="CI1702" s="200"/>
      <c r="CJ1702" s="200"/>
      <c r="CK1702" s="200"/>
      <c r="CL1702" s="200"/>
      <c r="CM1702" s="200"/>
      <c r="CN1702" s="200"/>
      <c r="CO1702" s="200"/>
      <c r="CP1702" s="200"/>
      <c r="CQ1702" s="200"/>
      <c r="CR1702" s="200"/>
      <c r="CS1702" s="200"/>
      <c r="CT1702" s="200"/>
      <c r="CU1702" s="200"/>
      <c r="CV1702" s="200"/>
      <c r="CW1702" s="200"/>
      <c r="CX1702" s="200"/>
      <c r="CY1702" s="200"/>
      <c r="CZ1702" s="200"/>
      <c r="DA1702" s="200"/>
      <c r="DB1702" s="200"/>
      <c r="DC1702" s="200"/>
      <c r="DD1702" s="200"/>
      <c r="DE1702" s="200"/>
      <c r="DF1702" s="200"/>
      <c r="DG1702" s="200"/>
      <c r="DH1702" s="200"/>
      <c r="DI1702" s="200"/>
      <c r="DJ1702" s="200"/>
      <c r="DK1702" s="200"/>
      <c r="DL1702" s="200"/>
      <c r="DM1702" s="200"/>
      <c r="DN1702" s="284"/>
      <c r="DO1702" s="283"/>
      <c r="DP1702" s="278"/>
      <c r="DQ1702" s="282"/>
      <c r="DR1702" s="281"/>
      <c r="DS1702" s="280"/>
      <c r="DT1702" s="279"/>
      <c r="DU1702" s="278"/>
      <c r="DV1702" s="194"/>
      <c r="DW1702" s="194"/>
      <c r="DX1702" s="194"/>
      <c r="DY1702" s="194"/>
      <c r="DZ1702" s="481"/>
      <c r="EA1702" s="481"/>
      <c r="EB1702" s="481"/>
      <c r="EC1702" s="481"/>
      <c r="ED1702" s="481"/>
      <c r="EE1702" s="481"/>
      <c r="EF1702" s="481"/>
      <c r="EG1702" s="481"/>
    </row>
    <row r="1703" spans="1:137" s="587" customFormat="1" ht="18.75">
      <c r="A1703" s="322"/>
      <c r="B1703" s="226" t="s">
        <v>6196</v>
      </c>
      <c r="C1703" s="226" t="s">
        <v>6195</v>
      </c>
      <c r="D1703" s="225" t="s">
        <v>6194</v>
      </c>
      <c r="E1703" s="224" t="str">
        <f t="shared" si="148"/>
        <v>428619</v>
      </c>
      <c r="F1703" s="322" t="s">
        <v>4117</v>
      </c>
      <c r="G1703" s="584" t="s">
        <v>6193</v>
      </c>
      <c r="H1703" s="223" t="s">
        <v>6192</v>
      </c>
      <c r="I1703" s="601"/>
      <c r="J1703" s="225">
        <v>1</v>
      </c>
      <c r="K1703" s="329">
        <v>4500</v>
      </c>
      <c r="L1703" s="232">
        <f t="shared" si="144"/>
        <v>4950</v>
      </c>
      <c r="M1703" s="351" t="s">
        <v>1434</v>
      </c>
      <c r="N1703" s="229"/>
      <c r="O1703" s="229"/>
      <c r="P1703" s="245"/>
      <c r="Q1703" s="312"/>
      <c r="R1703" s="382"/>
      <c r="S1703" s="242"/>
      <c r="T1703" s="219" t="s">
        <v>6191</v>
      </c>
      <c r="U1703" s="303"/>
      <c r="V1703" s="303"/>
      <c r="W1703" s="303"/>
      <c r="X1703" s="303"/>
      <c r="Y1703" s="219"/>
      <c r="Z1703" s="303"/>
      <c r="AA1703" s="303"/>
      <c r="AB1703" s="303"/>
      <c r="AC1703" s="303"/>
      <c r="AD1703" s="325"/>
      <c r="AE1703" s="325"/>
      <c r="AF1703" s="325"/>
      <c r="AG1703" s="325"/>
      <c r="AH1703" s="325"/>
      <c r="AI1703" s="213"/>
      <c r="AJ1703" s="286"/>
      <c r="AK1703" s="213"/>
      <c r="AL1703" s="325"/>
      <c r="AM1703" s="325"/>
      <c r="AN1703" s="325"/>
      <c r="AO1703" s="325"/>
      <c r="AP1703" s="229"/>
      <c r="AQ1703" s="589"/>
      <c r="AR1703" s="207"/>
      <c r="AS1703" s="207"/>
      <c r="AT1703" s="207"/>
      <c r="AU1703" s="207"/>
      <c r="AV1703" s="207"/>
      <c r="AW1703" s="207"/>
      <c r="AX1703" s="207"/>
      <c r="AY1703" s="207"/>
      <c r="AZ1703" s="207"/>
      <c r="BA1703" s="207"/>
      <c r="BB1703" s="207"/>
      <c r="BC1703" s="207"/>
      <c r="BD1703" s="207"/>
      <c r="BE1703" s="207"/>
      <c r="BF1703" s="207"/>
      <c r="BG1703" s="300"/>
      <c r="BH1703" s="300"/>
      <c r="BI1703" s="299"/>
      <c r="BJ1703" s="246"/>
      <c r="BK1703" s="255"/>
      <c r="BL1703" s="213"/>
      <c r="BM1703" s="213"/>
      <c r="BN1703" s="322"/>
      <c r="BO1703" s="321"/>
      <c r="BP1703" s="204"/>
      <c r="BQ1703" s="205"/>
      <c r="BR1703" s="204"/>
      <c r="BS1703" s="204"/>
      <c r="BT1703" s="204"/>
      <c r="BU1703" s="194"/>
      <c r="BV1703" s="194"/>
      <c r="BW1703" s="194"/>
      <c r="BX1703" s="204"/>
      <c r="BY1703" s="254"/>
      <c r="BZ1703" s="202"/>
      <c r="CA1703" s="202"/>
      <c r="CB1703" s="202"/>
      <c r="CC1703" s="201"/>
      <c r="CD1703" s="201"/>
      <c r="CE1703" s="194"/>
      <c r="CF1703" s="200"/>
      <c r="CG1703" s="200"/>
      <c r="CH1703" s="200"/>
      <c r="CI1703" s="200"/>
      <c r="CJ1703" s="200"/>
      <c r="CK1703" s="200"/>
      <c r="CL1703" s="200"/>
      <c r="CM1703" s="200"/>
      <c r="CN1703" s="200"/>
      <c r="CO1703" s="200"/>
      <c r="CP1703" s="200"/>
      <c r="CQ1703" s="200"/>
      <c r="CR1703" s="200"/>
      <c r="CS1703" s="200"/>
      <c r="CT1703" s="200"/>
      <c r="CU1703" s="200"/>
      <c r="CV1703" s="200"/>
      <c r="CW1703" s="200"/>
      <c r="CX1703" s="200"/>
      <c r="CY1703" s="200"/>
      <c r="CZ1703" s="200"/>
      <c r="DA1703" s="200"/>
      <c r="DB1703" s="200"/>
      <c r="DC1703" s="200"/>
      <c r="DD1703" s="200"/>
      <c r="DE1703" s="200"/>
      <c r="DF1703" s="200"/>
      <c r="DG1703" s="200"/>
      <c r="DH1703" s="200"/>
      <c r="DI1703" s="200"/>
      <c r="DJ1703" s="200"/>
      <c r="DK1703" s="200"/>
      <c r="DL1703" s="200"/>
      <c r="DM1703" s="200"/>
      <c r="DN1703" s="284"/>
      <c r="DO1703" s="283"/>
      <c r="DP1703" s="278"/>
      <c r="DQ1703" s="282"/>
      <c r="DR1703" s="281"/>
      <c r="DS1703" s="280"/>
      <c r="DT1703" s="279"/>
      <c r="DU1703" s="278"/>
      <c r="DV1703" s="194"/>
      <c r="DW1703" s="194"/>
      <c r="DX1703" s="194"/>
      <c r="DY1703" s="194"/>
      <c r="DZ1703" s="466"/>
      <c r="EA1703" s="466"/>
      <c r="EB1703" s="466"/>
      <c r="EC1703" s="466"/>
      <c r="ED1703" s="466"/>
      <c r="EE1703" s="466"/>
      <c r="EF1703" s="466"/>
      <c r="EG1703" s="466"/>
    </row>
    <row r="1704" spans="1:137" ht="18.75">
      <c r="A1704" s="207" t="s">
        <v>3905</v>
      </c>
      <c r="B1704" s="226" t="s">
        <v>1075</v>
      </c>
      <c r="C1704" s="226" t="s">
        <v>6190</v>
      </c>
      <c r="D1704" s="264" t="s">
        <v>1076</v>
      </c>
      <c r="E1704" s="224" t="str">
        <f>MID(D1704,8,10)</f>
        <v>429517</v>
      </c>
      <c r="F1704" s="207" t="s">
        <v>948</v>
      </c>
      <c r="G1704" s="220" t="s">
        <v>1077</v>
      </c>
      <c r="H1704" s="453" t="s">
        <v>6188</v>
      </c>
      <c r="I1704" s="306" t="s">
        <v>127</v>
      </c>
      <c r="J1704" s="225">
        <v>1</v>
      </c>
      <c r="K1704" s="302">
        <v>2000</v>
      </c>
      <c r="L1704" s="232">
        <f t="shared" si="144"/>
        <v>2200</v>
      </c>
      <c r="M1704" s="288" t="s">
        <v>900</v>
      </c>
      <c r="N1704" s="290"/>
      <c r="O1704" s="290"/>
      <c r="P1704" s="603">
        <v>44986</v>
      </c>
      <c r="Q1704" s="500">
        <v>1800</v>
      </c>
      <c r="R1704" s="471"/>
      <c r="S1704" s="242"/>
      <c r="T1704" s="219"/>
      <c r="U1704" s="248" t="e">
        <f>VLOOKUP(T1704,'[1]段ボール 送料'!$H$16:$X$1013,16,FALSE)</f>
        <v>#N/A</v>
      </c>
      <c r="V1704" s="248" t="e">
        <f>VLOOKUP(T1704,'[1]段ボール 送料'!$H$16:$X$1013,13,FALSE)</f>
        <v>#N/A</v>
      </c>
      <c r="W1704" s="248" t="e">
        <f>VLOOKUP(T1704,'[1]段ボール 送料'!$H$16:$X$1013,14,FALSE)</f>
        <v>#N/A</v>
      </c>
      <c r="X1704" s="248" t="e">
        <f>VLOOKUP(T1704,'[1]段ボール 送料'!$H$16:$X$1013,15,FALSE)</f>
        <v>#N/A</v>
      </c>
      <c r="Y1704" s="219"/>
      <c r="Z1704" s="248"/>
      <c r="AA1704" s="248"/>
      <c r="AB1704" s="248"/>
      <c r="AC1704" s="248"/>
      <c r="AD1704" s="372"/>
      <c r="AE1704" s="372"/>
      <c r="AF1704" s="372"/>
      <c r="AG1704" s="372"/>
      <c r="AH1704" s="372"/>
      <c r="AI1704" s="228" t="s">
        <v>2708</v>
      </c>
      <c r="AJ1704" s="286" t="s">
        <v>2543</v>
      </c>
      <c r="AK1704" s="228" t="s">
        <v>2542</v>
      </c>
      <c r="AL1704" s="372"/>
      <c r="AM1704" s="372"/>
      <c r="AN1704" s="372"/>
      <c r="AO1704" s="372"/>
      <c r="AP1704" s="229"/>
      <c r="AQ1704" s="464"/>
      <c r="AR1704" s="207"/>
      <c r="AS1704" s="207"/>
      <c r="AT1704" s="207"/>
      <c r="AU1704" s="207"/>
      <c r="AV1704" s="207"/>
      <c r="AW1704" s="207"/>
      <c r="AX1704" s="207"/>
      <c r="AY1704" s="207"/>
      <c r="AZ1704" s="207"/>
      <c r="BA1704" s="207"/>
      <c r="BB1704" s="207"/>
      <c r="BC1704" s="207"/>
      <c r="BD1704" s="207"/>
      <c r="BE1704" s="207"/>
      <c r="BF1704" s="207"/>
      <c r="BG1704" s="228"/>
      <c r="BH1704" s="228"/>
      <c r="BI1704" s="228"/>
      <c r="BJ1704" s="246"/>
      <c r="BK1704" s="255"/>
      <c r="BL1704" s="228"/>
      <c r="BM1704" s="228"/>
      <c r="BQ1704" s="205" t="s">
        <v>1701</v>
      </c>
      <c r="BY1704" s="254"/>
      <c r="DN1704" s="284"/>
      <c r="DO1704" s="283"/>
      <c r="DP1704" s="278"/>
      <c r="DQ1704" s="282" t="s">
        <v>947</v>
      </c>
      <c r="DR1704" s="281"/>
      <c r="DS1704" s="280"/>
      <c r="DT1704" s="279"/>
      <c r="DU1704" s="278"/>
      <c r="DV1704" s="194"/>
    </row>
    <row r="1705" spans="1:137" s="587" customFormat="1" ht="18.75">
      <c r="A1705" s="207" t="s">
        <v>3905</v>
      </c>
      <c r="B1705" s="226" t="s">
        <v>1078</v>
      </c>
      <c r="C1705" s="226" t="s">
        <v>6189</v>
      </c>
      <c r="D1705" s="264" t="s">
        <v>1079</v>
      </c>
      <c r="E1705" s="224" t="str">
        <f>MID(D1705,8,10)</f>
        <v>429500</v>
      </c>
      <c r="F1705" s="207" t="s">
        <v>948</v>
      </c>
      <c r="G1705" s="220" t="s">
        <v>1077</v>
      </c>
      <c r="H1705" s="453" t="s">
        <v>6188</v>
      </c>
      <c r="I1705" s="306" t="s">
        <v>956</v>
      </c>
      <c r="J1705" s="225">
        <v>1</v>
      </c>
      <c r="K1705" s="302">
        <v>2000</v>
      </c>
      <c r="L1705" s="232">
        <f t="shared" si="144"/>
        <v>2200</v>
      </c>
      <c r="M1705" s="288" t="s">
        <v>900</v>
      </c>
      <c r="N1705" s="290"/>
      <c r="O1705" s="290"/>
      <c r="P1705" s="251">
        <v>44986</v>
      </c>
      <c r="Q1705" s="500">
        <v>1800</v>
      </c>
      <c r="R1705" s="471"/>
      <c r="S1705" s="242"/>
      <c r="T1705" s="219" t="s">
        <v>6186</v>
      </c>
      <c r="U1705" s="248" t="e">
        <f>VLOOKUP(T1705,'[1]段ボール 送料'!$H$16:$X$1013,16,FALSE)</f>
        <v>#N/A</v>
      </c>
      <c r="V1705" s="248" t="e">
        <f>VLOOKUP(T1705,'[1]段ボール 送料'!$H$16:$X$1013,13,FALSE)</f>
        <v>#N/A</v>
      </c>
      <c r="W1705" s="248" t="e">
        <f>VLOOKUP(T1705,'[1]段ボール 送料'!$H$16:$X$1013,14,FALSE)</f>
        <v>#N/A</v>
      </c>
      <c r="X1705" s="248" t="e">
        <f>VLOOKUP(T1705,'[1]段ボール 送料'!$H$16:$X$1013,15,FALSE)</f>
        <v>#N/A</v>
      </c>
      <c r="Y1705" s="219"/>
      <c r="Z1705" s="248"/>
      <c r="AA1705" s="248"/>
      <c r="AB1705" s="248"/>
      <c r="AC1705" s="248"/>
      <c r="AD1705" s="372"/>
      <c r="AE1705" s="372"/>
      <c r="AF1705" s="372"/>
      <c r="AG1705" s="372"/>
      <c r="AH1705" s="372"/>
      <c r="AI1705" s="228" t="s">
        <v>2708</v>
      </c>
      <c r="AJ1705" s="286" t="s">
        <v>2543</v>
      </c>
      <c r="AK1705" s="228" t="s">
        <v>2542</v>
      </c>
      <c r="AL1705" s="372"/>
      <c r="AM1705" s="372"/>
      <c r="AN1705" s="372"/>
      <c r="AO1705" s="372"/>
      <c r="AP1705" s="229"/>
      <c r="AQ1705" s="464"/>
      <c r="AR1705" s="207"/>
      <c r="AS1705" s="207"/>
      <c r="AT1705" s="207"/>
      <c r="AU1705" s="207"/>
      <c r="AV1705" s="207"/>
      <c r="AW1705" s="207"/>
      <c r="AX1705" s="207"/>
      <c r="AY1705" s="207"/>
      <c r="AZ1705" s="207"/>
      <c r="BA1705" s="207"/>
      <c r="BB1705" s="207"/>
      <c r="BC1705" s="207"/>
      <c r="BD1705" s="207"/>
      <c r="BE1705" s="207"/>
      <c r="BF1705" s="207"/>
      <c r="BG1705" s="228"/>
      <c r="BH1705" s="228"/>
      <c r="BI1705" s="228"/>
      <c r="BJ1705" s="246"/>
      <c r="BK1705" s="255"/>
      <c r="BL1705" s="228"/>
      <c r="BM1705" s="228"/>
      <c r="BN1705" s="207"/>
      <c r="BO1705" s="206"/>
      <c r="BP1705" s="204"/>
      <c r="BQ1705" s="205" t="s">
        <v>1701</v>
      </c>
      <c r="BR1705" s="204"/>
      <c r="BS1705" s="204"/>
      <c r="BT1705" s="204"/>
      <c r="BU1705" s="194"/>
      <c r="BV1705" s="194"/>
      <c r="BW1705" s="194"/>
      <c r="BX1705" s="204"/>
      <c r="BY1705" s="254"/>
      <c r="BZ1705" s="202"/>
      <c r="CA1705" s="202"/>
      <c r="CB1705" s="202"/>
      <c r="CC1705" s="201"/>
      <c r="CD1705" s="201"/>
      <c r="CE1705" s="194"/>
      <c r="CF1705" s="200"/>
      <c r="CG1705" s="200"/>
      <c r="CH1705" s="200"/>
      <c r="CI1705" s="200"/>
      <c r="CJ1705" s="200"/>
      <c r="CK1705" s="200"/>
      <c r="CL1705" s="200"/>
      <c r="CM1705" s="200"/>
      <c r="CN1705" s="200"/>
      <c r="CO1705" s="200"/>
      <c r="CP1705" s="200"/>
      <c r="CQ1705" s="200"/>
      <c r="CR1705" s="200"/>
      <c r="CS1705" s="200"/>
      <c r="CT1705" s="200"/>
      <c r="CU1705" s="200"/>
      <c r="CV1705" s="200"/>
      <c r="CW1705" s="200"/>
      <c r="CX1705" s="200"/>
      <c r="CY1705" s="200"/>
      <c r="CZ1705" s="200"/>
      <c r="DA1705" s="200"/>
      <c r="DB1705" s="200"/>
      <c r="DC1705" s="200"/>
      <c r="DD1705" s="200"/>
      <c r="DE1705" s="200"/>
      <c r="DF1705" s="200"/>
      <c r="DG1705" s="200"/>
      <c r="DH1705" s="200"/>
      <c r="DI1705" s="200"/>
      <c r="DJ1705" s="200"/>
      <c r="DK1705" s="200"/>
      <c r="DL1705" s="200"/>
      <c r="DM1705" s="200"/>
      <c r="DN1705" s="284"/>
      <c r="DO1705" s="283"/>
      <c r="DP1705" s="278"/>
      <c r="DQ1705" s="282" t="s">
        <v>947</v>
      </c>
      <c r="DR1705" s="281"/>
      <c r="DS1705" s="280"/>
      <c r="DT1705" s="279"/>
      <c r="DU1705" s="278"/>
      <c r="DV1705" s="194"/>
      <c r="DW1705" s="194"/>
      <c r="DX1705" s="194"/>
      <c r="DY1705" s="194"/>
      <c r="DZ1705" s="466"/>
      <c r="EA1705" s="466"/>
      <c r="EB1705" s="466"/>
      <c r="EC1705" s="466"/>
      <c r="ED1705" s="466"/>
      <c r="EE1705" s="466"/>
      <c r="EF1705" s="466"/>
      <c r="EG1705" s="466"/>
    </row>
    <row r="1706" spans="1:137" ht="18.75">
      <c r="A1706" s="207" t="s">
        <v>3905</v>
      </c>
      <c r="B1706" s="226" t="s">
        <v>1080</v>
      </c>
      <c r="C1706" s="226" t="s">
        <v>6187</v>
      </c>
      <c r="D1706" s="264" t="s">
        <v>1081</v>
      </c>
      <c r="E1706" s="224" t="str">
        <f>MID(D1706,8,10)</f>
        <v>429531</v>
      </c>
      <c r="F1706" s="207" t="s">
        <v>948</v>
      </c>
      <c r="G1706" s="220" t="s">
        <v>1082</v>
      </c>
      <c r="H1706" s="223" t="s">
        <v>6184</v>
      </c>
      <c r="I1706" s="306" t="s">
        <v>127</v>
      </c>
      <c r="J1706" s="225">
        <v>1</v>
      </c>
      <c r="K1706" s="277">
        <v>2000</v>
      </c>
      <c r="L1706" s="232">
        <f t="shared" si="144"/>
        <v>2200</v>
      </c>
      <c r="M1706" s="288" t="s">
        <v>900</v>
      </c>
      <c r="N1706" s="229"/>
      <c r="O1706" s="290"/>
      <c r="P1706" s="251">
        <v>44986</v>
      </c>
      <c r="Q1706" s="602">
        <v>1800</v>
      </c>
      <c r="R1706" s="289"/>
      <c r="S1706" s="242"/>
      <c r="T1706" s="219" t="s">
        <v>6186</v>
      </c>
      <c r="U1706" s="248" t="e">
        <f>VLOOKUP(T1706,'[1]段ボール 送料'!$H$16:$X$1013,16,FALSE)</f>
        <v>#N/A</v>
      </c>
      <c r="V1706" s="248" t="e">
        <f>VLOOKUP(T1706,'[1]段ボール 送料'!$H$16:$X$1013,13,FALSE)</f>
        <v>#N/A</v>
      </c>
      <c r="W1706" s="248" t="e">
        <f>VLOOKUP(T1706,'[1]段ボール 送料'!$H$16:$X$1013,14,FALSE)</f>
        <v>#N/A</v>
      </c>
      <c r="X1706" s="248" t="e">
        <f>VLOOKUP(T1706,'[1]段ボール 送料'!$H$16:$X$1013,15,FALSE)</f>
        <v>#N/A</v>
      </c>
      <c r="Y1706" s="219"/>
      <c r="Z1706" s="248"/>
      <c r="AA1706" s="248"/>
      <c r="AB1706" s="248"/>
      <c r="AC1706" s="248"/>
      <c r="AD1706" s="372"/>
      <c r="AE1706" s="372"/>
      <c r="AF1706" s="372"/>
      <c r="AG1706" s="372"/>
      <c r="AH1706" s="372"/>
      <c r="AI1706" s="228" t="s">
        <v>2708</v>
      </c>
      <c r="AJ1706" s="286" t="s">
        <v>2543</v>
      </c>
      <c r="AK1706" s="228" t="s">
        <v>2542</v>
      </c>
      <c r="AL1706" s="372"/>
      <c r="AM1706" s="372"/>
      <c r="AN1706" s="372"/>
      <c r="AO1706" s="372"/>
      <c r="AP1706" s="229"/>
      <c r="AQ1706" s="464"/>
      <c r="AR1706" s="207"/>
      <c r="AS1706" s="207"/>
      <c r="AT1706" s="207"/>
      <c r="AU1706" s="207"/>
      <c r="AV1706" s="207"/>
      <c r="AW1706" s="207"/>
      <c r="AX1706" s="207"/>
      <c r="AY1706" s="207"/>
      <c r="AZ1706" s="207"/>
      <c r="BA1706" s="207"/>
      <c r="BB1706" s="207"/>
      <c r="BC1706" s="207"/>
      <c r="BD1706" s="207"/>
      <c r="BE1706" s="207"/>
      <c r="BF1706" s="207"/>
      <c r="BG1706" s="228"/>
      <c r="BH1706" s="228"/>
      <c r="BI1706" s="228"/>
      <c r="BJ1706" s="246"/>
      <c r="BK1706" s="255"/>
      <c r="BL1706" s="228"/>
      <c r="BM1706" s="228"/>
      <c r="BQ1706" s="205" t="s">
        <v>1701</v>
      </c>
      <c r="BY1706" s="254"/>
      <c r="DN1706" s="284"/>
      <c r="DO1706" s="283"/>
      <c r="DP1706" s="278"/>
      <c r="DQ1706" s="282" t="s">
        <v>947</v>
      </c>
      <c r="DR1706" s="281"/>
      <c r="DS1706" s="280"/>
      <c r="DT1706" s="279"/>
      <c r="DU1706" s="278"/>
      <c r="DV1706" s="194"/>
    </row>
    <row r="1707" spans="1:137" s="587" customFormat="1" ht="18.75">
      <c r="A1707" s="207" t="s">
        <v>3905</v>
      </c>
      <c r="B1707" s="226" t="s">
        <v>1083</v>
      </c>
      <c r="C1707" s="226" t="s">
        <v>6185</v>
      </c>
      <c r="D1707" s="264" t="s">
        <v>1084</v>
      </c>
      <c r="E1707" s="224" t="str">
        <f>MID(D1707,8,10)</f>
        <v>429524</v>
      </c>
      <c r="F1707" s="207" t="s">
        <v>948</v>
      </c>
      <c r="G1707" s="220" t="s">
        <v>1082</v>
      </c>
      <c r="H1707" s="223" t="s">
        <v>6184</v>
      </c>
      <c r="I1707" s="306" t="s">
        <v>956</v>
      </c>
      <c r="J1707" s="225">
        <v>1</v>
      </c>
      <c r="K1707" s="277">
        <v>2000</v>
      </c>
      <c r="L1707" s="232">
        <f t="shared" si="144"/>
        <v>2200</v>
      </c>
      <c r="M1707" s="262" t="s">
        <v>900</v>
      </c>
      <c r="N1707" s="229"/>
      <c r="O1707" s="290"/>
      <c r="P1707" s="251">
        <v>44986</v>
      </c>
      <c r="Q1707" s="602">
        <v>1800</v>
      </c>
      <c r="R1707" s="289">
        <v>280</v>
      </c>
      <c r="S1707" s="242">
        <v>280</v>
      </c>
      <c r="T1707" s="219"/>
      <c r="U1707" s="248" t="e">
        <f>VLOOKUP(T1707,'[1]段ボール 送料'!$H$16:$X$1013,16,FALSE)</f>
        <v>#N/A</v>
      </c>
      <c r="V1707" s="248" t="e">
        <f>VLOOKUP(T1707,'[1]段ボール 送料'!$H$16:$X$1013,13,FALSE)</f>
        <v>#N/A</v>
      </c>
      <c r="W1707" s="248" t="e">
        <f>VLOOKUP(T1707,'[1]段ボール 送料'!$H$16:$X$1013,14,FALSE)</f>
        <v>#N/A</v>
      </c>
      <c r="X1707" s="248" t="e">
        <f>VLOOKUP(T1707,'[1]段ボール 送料'!$H$16:$X$1013,15,FALSE)</f>
        <v>#N/A</v>
      </c>
      <c r="Y1707" s="219"/>
      <c r="Z1707" s="248"/>
      <c r="AA1707" s="248"/>
      <c r="AB1707" s="248"/>
      <c r="AC1707" s="248"/>
      <c r="AD1707" s="372"/>
      <c r="AE1707" s="372"/>
      <c r="AF1707" s="372"/>
      <c r="AG1707" s="372"/>
      <c r="AH1707" s="372"/>
      <c r="AI1707" s="228" t="s">
        <v>2708</v>
      </c>
      <c r="AJ1707" s="286" t="s">
        <v>2543</v>
      </c>
      <c r="AK1707" s="228" t="s">
        <v>2542</v>
      </c>
      <c r="AL1707" s="372"/>
      <c r="AM1707" s="372"/>
      <c r="AN1707" s="372"/>
      <c r="AO1707" s="372"/>
      <c r="AP1707" s="229"/>
      <c r="AQ1707" s="464"/>
      <c r="AR1707" s="207"/>
      <c r="AS1707" s="207"/>
      <c r="AT1707" s="207"/>
      <c r="AU1707" s="207"/>
      <c r="AV1707" s="207"/>
      <c r="AW1707" s="207"/>
      <c r="AX1707" s="207"/>
      <c r="AY1707" s="207"/>
      <c r="AZ1707" s="207"/>
      <c r="BA1707" s="207"/>
      <c r="BB1707" s="207"/>
      <c r="BC1707" s="207"/>
      <c r="BD1707" s="207"/>
      <c r="BE1707" s="207"/>
      <c r="BF1707" s="207"/>
      <c r="BG1707" s="228"/>
      <c r="BH1707" s="228"/>
      <c r="BI1707" s="228"/>
      <c r="BJ1707" s="246"/>
      <c r="BK1707" s="255"/>
      <c r="BL1707" s="228"/>
      <c r="BM1707" s="228"/>
      <c r="BN1707" s="207"/>
      <c r="BO1707" s="206"/>
      <c r="BP1707" s="204"/>
      <c r="BQ1707" s="205" t="s">
        <v>1701</v>
      </c>
      <c r="BR1707" s="204"/>
      <c r="BS1707" s="204"/>
      <c r="BT1707" s="204"/>
      <c r="BU1707" s="194"/>
      <c r="BV1707" s="194"/>
      <c r="BW1707" s="194"/>
      <c r="BX1707" s="204"/>
      <c r="BY1707" s="254"/>
      <c r="BZ1707" s="202"/>
      <c r="CA1707" s="202"/>
      <c r="CB1707" s="202"/>
      <c r="CC1707" s="201"/>
      <c r="CD1707" s="201"/>
      <c r="CE1707" s="194"/>
      <c r="CF1707" s="200"/>
      <c r="CG1707" s="200"/>
      <c r="CH1707" s="200"/>
      <c r="CI1707" s="200"/>
      <c r="CJ1707" s="200"/>
      <c r="CK1707" s="200"/>
      <c r="CL1707" s="200"/>
      <c r="CM1707" s="200"/>
      <c r="CN1707" s="200"/>
      <c r="CO1707" s="200"/>
      <c r="CP1707" s="200"/>
      <c r="CQ1707" s="200"/>
      <c r="CR1707" s="200"/>
      <c r="CS1707" s="200"/>
      <c r="CT1707" s="200"/>
      <c r="CU1707" s="200"/>
      <c r="CV1707" s="200"/>
      <c r="CW1707" s="200"/>
      <c r="CX1707" s="200"/>
      <c r="CY1707" s="200"/>
      <c r="CZ1707" s="200"/>
      <c r="DA1707" s="200"/>
      <c r="DB1707" s="200"/>
      <c r="DC1707" s="200"/>
      <c r="DD1707" s="200"/>
      <c r="DE1707" s="200"/>
      <c r="DF1707" s="200"/>
      <c r="DG1707" s="200"/>
      <c r="DH1707" s="200"/>
      <c r="DI1707" s="200"/>
      <c r="DJ1707" s="200"/>
      <c r="DK1707" s="200"/>
      <c r="DL1707" s="200"/>
      <c r="DM1707" s="200"/>
      <c r="DN1707" s="284"/>
      <c r="DO1707" s="283"/>
      <c r="DP1707" s="278"/>
      <c r="DQ1707" s="282" t="s">
        <v>947</v>
      </c>
      <c r="DR1707" s="281"/>
      <c r="DS1707" s="280"/>
      <c r="DT1707" s="279"/>
      <c r="DU1707" s="278"/>
      <c r="DV1707" s="194"/>
      <c r="DW1707" s="194"/>
      <c r="DX1707" s="194"/>
      <c r="DY1707" s="194"/>
      <c r="DZ1707" s="466"/>
      <c r="EA1707" s="466"/>
      <c r="EB1707" s="466"/>
      <c r="EC1707" s="466"/>
      <c r="ED1707" s="466"/>
      <c r="EE1707" s="466"/>
      <c r="EF1707" s="466"/>
      <c r="EG1707" s="466"/>
    </row>
    <row r="1708" spans="1:137" s="587" customFormat="1" ht="18.75">
      <c r="A1708" s="322"/>
      <c r="B1708" s="226" t="s">
        <v>6183</v>
      </c>
      <c r="C1708" s="226" t="s">
        <v>6182</v>
      </c>
      <c r="D1708" s="225" t="s">
        <v>6181</v>
      </c>
      <c r="E1708" s="224" t="str">
        <f t="shared" ref="E1708:E1716" si="149">MID(D1708,9,10)</f>
        <v>429555</v>
      </c>
      <c r="F1708" s="322" t="s">
        <v>6068</v>
      </c>
      <c r="G1708" s="220" t="s">
        <v>6177</v>
      </c>
      <c r="H1708" s="223" t="s">
        <v>6176</v>
      </c>
      <c r="I1708" s="223" t="s">
        <v>127</v>
      </c>
      <c r="J1708" s="225">
        <v>1</v>
      </c>
      <c r="K1708" s="329">
        <v>2800</v>
      </c>
      <c r="L1708" s="232">
        <f t="shared" si="144"/>
        <v>3080.0000000000005</v>
      </c>
      <c r="M1708" s="379" t="s">
        <v>1434</v>
      </c>
      <c r="N1708" s="229"/>
      <c r="O1708" s="229"/>
      <c r="P1708" s="245"/>
      <c r="Q1708" s="312"/>
      <c r="R1708" s="382"/>
      <c r="S1708" s="242"/>
      <c r="T1708" s="219"/>
      <c r="U1708" s="303"/>
      <c r="V1708" s="303"/>
      <c r="W1708" s="303"/>
      <c r="X1708" s="303"/>
      <c r="Y1708" s="219"/>
      <c r="Z1708" s="303"/>
      <c r="AA1708" s="303"/>
      <c r="AB1708" s="303"/>
      <c r="AC1708" s="303"/>
      <c r="AD1708" s="325"/>
      <c r="AE1708" s="325"/>
      <c r="AF1708" s="325"/>
      <c r="AG1708" s="325"/>
      <c r="AH1708" s="325"/>
      <c r="AI1708" s="213"/>
      <c r="AJ1708" s="286"/>
      <c r="AK1708" s="213"/>
      <c r="AL1708" s="325"/>
      <c r="AM1708" s="325"/>
      <c r="AN1708" s="325"/>
      <c r="AO1708" s="325"/>
      <c r="AP1708" s="229"/>
      <c r="AQ1708" s="589"/>
      <c r="AR1708" s="207"/>
      <c r="AS1708" s="207"/>
      <c r="AT1708" s="207"/>
      <c r="AU1708" s="207"/>
      <c r="AV1708" s="207"/>
      <c r="AW1708" s="207"/>
      <c r="AX1708" s="207"/>
      <c r="AY1708" s="207"/>
      <c r="AZ1708" s="207"/>
      <c r="BA1708" s="207"/>
      <c r="BB1708" s="207"/>
      <c r="BC1708" s="207"/>
      <c r="BD1708" s="207"/>
      <c r="BE1708" s="207"/>
      <c r="BF1708" s="207"/>
      <c r="BG1708" s="300"/>
      <c r="BH1708" s="300"/>
      <c r="BI1708" s="299"/>
      <c r="BJ1708" s="246"/>
      <c r="BK1708" s="255" t="s">
        <v>6175</v>
      </c>
      <c r="BL1708" s="213"/>
      <c r="BM1708" s="213"/>
      <c r="BN1708" s="322"/>
      <c r="BO1708" s="321"/>
      <c r="BP1708" s="204"/>
      <c r="BQ1708" s="205"/>
      <c r="BR1708" s="204"/>
      <c r="BS1708" s="204"/>
      <c r="BT1708" s="204"/>
      <c r="BU1708" s="194"/>
      <c r="BV1708" s="194"/>
      <c r="BW1708" s="194"/>
      <c r="BX1708" s="204"/>
      <c r="BY1708" s="254"/>
      <c r="BZ1708" s="202"/>
      <c r="CA1708" s="202"/>
      <c r="CB1708" s="202"/>
      <c r="CC1708" s="201"/>
      <c r="CD1708" s="201"/>
      <c r="CE1708" s="194"/>
      <c r="CF1708" s="200"/>
      <c r="CG1708" s="200"/>
      <c r="CH1708" s="200"/>
      <c r="CI1708" s="200"/>
      <c r="CJ1708" s="200"/>
      <c r="CK1708" s="200"/>
      <c r="CL1708" s="200"/>
      <c r="CM1708" s="200"/>
      <c r="CN1708" s="200"/>
      <c r="CO1708" s="200"/>
      <c r="CP1708" s="200"/>
      <c r="CQ1708" s="200"/>
      <c r="CR1708" s="200"/>
      <c r="CS1708" s="200"/>
      <c r="CT1708" s="200"/>
      <c r="CU1708" s="200"/>
      <c r="CV1708" s="200"/>
      <c r="CW1708" s="200"/>
      <c r="CX1708" s="200"/>
      <c r="CY1708" s="200"/>
      <c r="CZ1708" s="200"/>
      <c r="DA1708" s="200"/>
      <c r="DB1708" s="200"/>
      <c r="DC1708" s="200"/>
      <c r="DD1708" s="200"/>
      <c r="DE1708" s="200"/>
      <c r="DF1708" s="200"/>
      <c r="DG1708" s="200"/>
      <c r="DH1708" s="200"/>
      <c r="DI1708" s="200"/>
      <c r="DJ1708" s="200"/>
      <c r="DK1708" s="200"/>
      <c r="DL1708" s="200"/>
      <c r="DM1708" s="200"/>
      <c r="DN1708" s="284"/>
      <c r="DO1708" s="283"/>
      <c r="DP1708" s="278"/>
      <c r="DQ1708" s="282"/>
      <c r="DR1708" s="281"/>
      <c r="DS1708" s="280"/>
      <c r="DT1708" s="279"/>
      <c r="DU1708" s="278"/>
      <c r="DV1708" s="194"/>
      <c r="DW1708" s="194"/>
      <c r="DX1708" s="194"/>
      <c r="DY1708" s="194"/>
      <c r="DZ1708" s="466"/>
      <c r="EA1708" s="466"/>
      <c r="EB1708" s="466"/>
      <c r="EC1708" s="466"/>
      <c r="ED1708" s="466"/>
      <c r="EE1708" s="466"/>
      <c r="EF1708" s="466"/>
      <c r="EG1708" s="466"/>
    </row>
    <row r="1709" spans="1:137" s="587" customFormat="1" ht="18.75">
      <c r="A1709" s="322"/>
      <c r="B1709" s="226" t="s">
        <v>6180</v>
      </c>
      <c r="C1709" s="226" t="s">
        <v>6179</v>
      </c>
      <c r="D1709" s="225" t="s">
        <v>6178</v>
      </c>
      <c r="E1709" s="224" t="str">
        <f t="shared" si="149"/>
        <v>429548</v>
      </c>
      <c r="F1709" s="322" t="s">
        <v>6068</v>
      </c>
      <c r="G1709" s="220" t="s">
        <v>6177</v>
      </c>
      <c r="H1709" s="223" t="s">
        <v>6176</v>
      </c>
      <c r="I1709" s="223" t="s">
        <v>956</v>
      </c>
      <c r="J1709" s="225">
        <v>1</v>
      </c>
      <c r="K1709" s="329">
        <v>2500</v>
      </c>
      <c r="L1709" s="232">
        <f t="shared" si="144"/>
        <v>2750</v>
      </c>
      <c r="M1709" s="379" t="s">
        <v>1434</v>
      </c>
      <c r="N1709" s="229"/>
      <c r="O1709" s="229"/>
      <c r="P1709" s="245"/>
      <c r="Q1709" s="312"/>
      <c r="R1709" s="382"/>
      <c r="S1709" s="242"/>
      <c r="T1709" s="219"/>
      <c r="U1709" s="303"/>
      <c r="V1709" s="303"/>
      <c r="W1709" s="303"/>
      <c r="X1709" s="303"/>
      <c r="Y1709" s="219"/>
      <c r="Z1709" s="303"/>
      <c r="AA1709" s="303"/>
      <c r="AB1709" s="303"/>
      <c r="AC1709" s="303"/>
      <c r="AD1709" s="325"/>
      <c r="AE1709" s="325"/>
      <c r="AF1709" s="325"/>
      <c r="AG1709" s="325"/>
      <c r="AH1709" s="325"/>
      <c r="AI1709" s="213"/>
      <c r="AJ1709" s="286"/>
      <c r="AK1709" s="213"/>
      <c r="AL1709" s="325"/>
      <c r="AM1709" s="325"/>
      <c r="AN1709" s="325"/>
      <c r="AO1709" s="325"/>
      <c r="AP1709" s="229"/>
      <c r="AQ1709" s="589"/>
      <c r="AR1709" s="207"/>
      <c r="AS1709" s="207"/>
      <c r="AT1709" s="207"/>
      <c r="AU1709" s="207"/>
      <c r="AV1709" s="207"/>
      <c r="AW1709" s="207"/>
      <c r="AX1709" s="207"/>
      <c r="AY1709" s="207"/>
      <c r="AZ1709" s="207"/>
      <c r="BA1709" s="207"/>
      <c r="BB1709" s="207"/>
      <c r="BC1709" s="207"/>
      <c r="BD1709" s="207"/>
      <c r="BE1709" s="207"/>
      <c r="BF1709" s="207"/>
      <c r="BG1709" s="300"/>
      <c r="BH1709" s="300"/>
      <c r="BI1709" s="299"/>
      <c r="BJ1709" s="246"/>
      <c r="BK1709" s="255" t="s">
        <v>6175</v>
      </c>
      <c r="BL1709" s="213"/>
      <c r="BM1709" s="213"/>
      <c r="BN1709" s="322"/>
      <c r="BO1709" s="321"/>
      <c r="BP1709" s="204"/>
      <c r="BQ1709" s="205"/>
      <c r="BR1709" s="204"/>
      <c r="BS1709" s="204"/>
      <c r="BT1709" s="204"/>
      <c r="BU1709" s="194"/>
      <c r="BV1709" s="194"/>
      <c r="BW1709" s="194"/>
      <c r="BX1709" s="204"/>
      <c r="BY1709" s="254"/>
      <c r="BZ1709" s="202"/>
      <c r="CA1709" s="202"/>
      <c r="CB1709" s="202"/>
      <c r="CC1709" s="201"/>
      <c r="CD1709" s="201"/>
      <c r="CE1709" s="194"/>
      <c r="CF1709" s="200"/>
      <c r="CG1709" s="200"/>
      <c r="CH1709" s="200"/>
      <c r="CI1709" s="200"/>
      <c r="CJ1709" s="200"/>
      <c r="CK1709" s="200"/>
      <c r="CL1709" s="200"/>
      <c r="CM1709" s="200"/>
      <c r="CN1709" s="200"/>
      <c r="CO1709" s="200"/>
      <c r="CP1709" s="200"/>
      <c r="CQ1709" s="200"/>
      <c r="CR1709" s="200"/>
      <c r="CS1709" s="200"/>
      <c r="CT1709" s="200"/>
      <c r="CU1709" s="200"/>
      <c r="CV1709" s="200"/>
      <c r="CW1709" s="200"/>
      <c r="CX1709" s="200"/>
      <c r="CY1709" s="200"/>
      <c r="CZ1709" s="200"/>
      <c r="DA1709" s="200"/>
      <c r="DB1709" s="200"/>
      <c r="DC1709" s="200"/>
      <c r="DD1709" s="200"/>
      <c r="DE1709" s="200"/>
      <c r="DF1709" s="200"/>
      <c r="DG1709" s="200"/>
      <c r="DH1709" s="200"/>
      <c r="DI1709" s="200"/>
      <c r="DJ1709" s="200"/>
      <c r="DK1709" s="200"/>
      <c r="DL1709" s="200"/>
      <c r="DM1709" s="200"/>
      <c r="DN1709" s="284"/>
      <c r="DO1709" s="283"/>
      <c r="DP1709" s="278"/>
      <c r="DQ1709" s="282"/>
      <c r="DR1709" s="281"/>
      <c r="DS1709" s="280"/>
      <c r="DT1709" s="279"/>
      <c r="DU1709" s="278"/>
      <c r="DV1709" s="194"/>
      <c r="DW1709" s="194"/>
      <c r="DX1709" s="194"/>
      <c r="DY1709" s="194"/>
      <c r="DZ1709" s="466"/>
      <c r="EA1709" s="466"/>
      <c r="EB1709" s="466"/>
      <c r="EC1709" s="466"/>
      <c r="ED1709" s="466"/>
      <c r="EE1709" s="466"/>
      <c r="EF1709" s="466"/>
      <c r="EG1709" s="466"/>
    </row>
    <row r="1710" spans="1:137" s="587" customFormat="1" ht="31.5">
      <c r="A1710" s="322"/>
      <c r="B1710" s="226" t="s">
        <v>6173</v>
      </c>
      <c r="C1710" s="226" t="s">
        <v>6172</v>
      </c>
      <c r="D1710" s="225" t="s">
        <v>6171</v>
      </c>
      <c r="E1710" s="224" t="str">
        <f t="shared" si="149"/>
        <v>429562</v>
      </c>
      <c r="F1710" s="322" t="s">
        <v>6174</v>
      </c>
      <c r="G1710" s="220" t="s">
        <v>6170</v>
      </c>
      <c r="H1710" s="223" t="s">
        <v>6169</v>
      </c>
      <c r="I1710" s="601" t="s">
        <v>5889</v>
      </c>
      <c r="J1710" s="225">
        <v>1</v>
      </c>
      <c r="K1710" s="329">
        <v>3500</v>
      </c>
      <c r="L1710" s="232">
        <f t="shared" si="144"/>
        <v>3850.0000000000005</v>
      </c>
      <c r="M1710" s="379" t="s">
        <v>1434</v>
      </c>
      <c r="N1710" s="229"/>
      <c r="O1710" s="229"/>
      <c r="P1710" s="245"/>
      <c r="Q1710" s="312"/>
      <c r="R1710" s="382"/>
      <c r="S1710" s="242"/>
      <c r="T1710" s="219"/>
      <c r="U1710" s="303"/>
      <c r="V1710" s="303"/>
      <c r="W1710" s="303"/>
      <c r="X1710" s="303"/>
      <c r="Y1710" s="219"/>
      <c r="Z1710" s="303"/>
      <c r="AA1710" s="303"/>
      <c r="AB1710" s="303"/>
      <c r="AC1710" s="303"/>
      <c r="AD1710" s="325"/>
      <c r="AE1710" s="325"/>
      <c r="AF1710" s="325"/>
      <c r="AG1710" s="325"/>
      <c r="AH1710" s="325"/>
      <c r="AI1710" s="213"/>
      <c r="AJ1710" s="286"/>
      <c r="AK1710" s="213"/>
      <c r="AL1710" s="325"/>
      <c r="AM1710" s="325"/>
      <c r="AN1710" s="325"/>
      <c r="AO1710" s="325"/>
      <c r="AP1710" s="229"/>
      <c r="AQ1710" s="589"/>
      <c r="AR1710" s="207"/>
      <c r="AS1710" s="207"/>
      <c r="AT1710" s="207"/>
      <c r="AU1710" s="207"/>
      <c r="AV1710" s="207"/>
      <c r="AW1710" s="207"/>
      <c r="AX1710" s="207"/>
      <c r="AY1710" s="207"/>
      <c r="AZ1710" s="207"/>
      <c r="BA1710" s="207"/>
      <c r="BB1710" s="207"/>
      <c r="BC1710" s="207"/>
      <c r="BD1710" s="207"/>
      <c r="BE1710" s="207"/>
      <c r="BF1710" s="207"/>
      <c r="BG1710" s="300"/>
      <c r="BH1710" s="300"/>
      <c r="BI1710" s="299"/>
      <c r="BJ1710" s="246"/>
      <c r="BK1710" s="255"/>
      <c r="BL1710" s="213"/>
      <c r="BM1710" s="213"/>
      <c r="BN1710" s="322"/>
      <c r="BO1710" s="321"/>
      <c r="BP1710" s="204"/>
      <c r="BQ1710" s="205"/>
      <c r="BR1710" s="204"/>
      <c r="BS1710" s="204"/>
      <c r="BT1710" s="204"/>
      <c r="BU1710" s="194"/>
      <c r="BV1710" s="194"/>
      <c r="BW1710" s="194"/>
      <c r="BX1710" s="204"/>
      <c r="BY1710" s="254"/>
      <c r="BZ1710" s="202"/>
      <c r="CA1710" s="202"/>
      <c r="CB1710" s="202"/>
      <c r="CC1710" s="201"/>
      <c r="CD1710" s="201"/>
      <c r="CE1710" s="194"/>
      <c r="CF1710" s="200"/>
      <c r="CG1710" s="200"/>
      <c r="CH1710" s="200"/>
      <c r="CI1710" s="200"/>
      <c r="CJ1710" s="200"/>
      <c r="CK1710" s="200"/>
      <c r="CL1710" s="200"/>
      <c r="CM1710" s="200"/>
      <c r="CN1710" s="200"/>
      <c r="CO1710" s="200"/>
      <c r="CP1710" s="200"/>
      <c r="CQ1710" s="200"/>
      <c r="CR1710" s="200"/>
      <c r="CS1710" s="200"/>
      <c r="CT1710" s="200"/>
      <c r="CU1710" s="200"/>
      <c r="CV1710" s="200"/>
      <c r="CW1710" s="200"/>
      <c r="CX1710" s="200"/>
      <c r="CY1710" s="200"/>
      <c r="CZ1710" s="200"/>
      <c r="DA1710" s="200"/>
      <c r="DB1710" s="200"/>
      <c r="DC1710" s="200"/>
      <c r="DD1710" s="200"/>
      <c r="DE1710" s="200"/>
      <c r="DF1710" s="200"/>
      <c r="DG1710" s="200"/>
      <c r="DH1710" s="200"/>
      <c r="DI1710" s="200"/>
      <c r="DJ1710" s="200"/>
      <c r="DK1710" s="200"/>
      <c r="DL1710" s="200"/>
      <c r="DM1710" s="200"/>
      <c r="DN1710" s="284"/>
      <c r="DO1710" s="283"/>
      <c r="DP1710" s="278"/>
      <c r="DQ1710" s="282"/>
      <c r="DR1710" s="281"/>
      <c r="DS1710" s="280"/>
      <c r="DT1710" s="279"/>
      <c r="DU1710" s="278"/>
      <c r="DV1710" s="194"/>
      <c r="DW1710" s="194"/>
      <c r="DX1710" s="194"/>
      <c r="DY1710" s="194"/>
      <c r="DZ1710" s="466"/>
      <c r="EA1710" s="466"/>
      <c r="EB1710" s="466"/>
      <c r="EC1710" s="466"/>
      <c r="ED1710" s="466"/>
      <c r="EE1710" s="466"/>
      <c r="EF1710" s="466"/>
      <c r="EG1710" s="466"/>
    </row>
    <row r="1711" spans="1:137" s="587" customFormat="1" ht="18.75">
      <c r="A1711" s="322"/>
      <c r="B1711" s="226" t="s">
        <v>6168</v>
      </c>
      <c r="C1711" s="226" t="s">
        <v>6167</v>
      </c>
      <c r="D1711" s="225" t="s">
        <v>6166</v>
      </c>
      <c r="E1711" s="224" t="str">
        <f t="shared" si="149"/>
        <v>429579</v>
      </c>
      <c r="F1711" s="322" t="s">
        <v>6068</v>
      </c>
      <c r="G1711" s="220" t="s">
        <v>6165</v>
      </c>
      <c r="H1711" s="223" t="s">
        <v>6164</v>
      </c>
      <c r="I1711" s="383" t="s">
        <v>6148</v>
      </c>
      <c r="J1711" s="225">
        <v>1</v>
      </c>
      <c r="K1711" s="329">
        <v>3000</v>
      </c>
      <c r="L1711" s="232">
        <f t="shared" si="144"/>
        <v>3300.0000000000005</v>
      </c>
      <c r="M1711" s="351" t="s">
        <v>1434</v>
      </c>
      <c r="N1711" s="229"/>
      <c r="O1711" s="229"/>
      <c r="P1711" s="245"/>
      <c r="Q1711" s="312"/>
      <c r="R1711" s="382"/>
      <c r="S1711" s="242"/>
      <c r="T1711" s="219"/>
      <c r="U1711" s="303"/>
      <c r="V1711" s="303"/>
      <c r="W1711" s="303"/>
      <c r="X1711" s="303"/>
      <c r="Y1711" s="219"/>
      <c r="Z1711" s="303"/>
      <c r="AA1711" s="303"/>
      <c r="AB1711" s="303"/>
      <c r="AC1711" s="303"/>
      <c r="AD1711" s="325"/>
      <c r="AE1711" s="325"/>
      <c r="AF1711" s="325"/>
      <c r="AG1711" s="325"/>
      <c r="AH1711" s="325"/>
      <c r="AI1711" s="213"/>
      <c r="AJ1711" s="286"/>
      <c r="AK1711" s="213"/>
      <c r="AL1711" s="325"/>
      <c r="AM1711" s="325"/>
      <c r="AN1711" s="325"/>
      <c r="AO1711" s="325"/>
      <c r="AP1711" s="229"/>
      <c r="AQ1711" s="589"/>
      <c r="AR1711" s="207"/>
      <c r="AS1711" s="207"/>
      <c r="AT1711" s="207"/>
      <c r="AU1711" s="207"/>
      <c r="AV1711" s="207"/>
      <c r="AW1711" s="207"/>
      <c r="AX1711" s="207"/>
      <c r="AY1711" s="207"/>
      <c r="AZ1711" s="207"/>
      <c r="BA1711" s="207"/>
      <c r="BB1711" s="207"/>
      <c r="BC1711" s="207"/>
      <c r="BD1711" s="207"/>
      <c r="BE1711" s="207"/>
      <c r="BF1711" s="207"/>
      <c r="BG1711" s="300"/>
      <c r="BH1711" s="300"/>
      <c r="BI1711" s="299"/>
      <c r="BJ1711" s="246"/>
      <c r="BK1711" s="255"/>
      <c r="BL1711" s="213"/>
      <c r="BM1711" s="213"/>
      <c r="BN1711" s="322"/>
      <c r="BO1711" s="321"/>
      <c r="BP1711" s="204"/>
      <c r="BQ1711" s="205"/>
      <c r="BR1711" s="204"/>
      <c r="BS1711" s="204"/>
      <c r="BT1711" s="204"/>
      <c r="BU1711" s="194"/>
      <c r="BV1711" s="194"/>
      <c r="BW1711" s="194"/>
      <c r="BX1711" s="204"/>
      <c r="BY1711" s="254"/>
      <c r="BZ1711" s="202"/>
      <c r="CA1711" s="202"/>
      <c r="CB1711" s="202"/>
      <c r="CC1711" s="201"/>
      <c r="CD1711" s="201"/>
      <c r="CE1711" s="194"/>
      <c r="CF1711" s="200"/>
      <c r="CG1711" s="200"/>
      <c r="CH1711" s="200"/>
      <c r="CI1711" s="200"/>
      <c r="CJ1711" s="200"/>
      <c r="CK1711" s="200"/>
      <c r="CL1711" s="200"/>
      <c r="CM1711" s="200"/>
      <c r="CN1711" s="200"/>
      <c r="CO1711" s="200"/>
      <c r="CP1711" s="200"/>
      <c r="CQ1711" s="200"/>
      <c r="CR1711" s="200"/>
      <c r="CS1711" s="200"/>
      <c r="CT1711" s="200"/>
      <c r="CU1711" s="200"/>
      <c r="CV1711" s="200"/>
      <c r="CW1711" s="200"/>
      <c r="CX1711" s="200"/>
      <c r="CY1711" s="200"/>
      <c r="CZ1711" s="200"/>
      <c r="DA1711" s="200"/>
      <c r="DB1711" s="200"/>
      <c r="DC1711" s="200"/>
      <c r="DD1711" s="200"/>
      <c r="DE1711" s="200"/>
      <c r="DF1711" s="200"/>
      <c r="DG1711" s="200"/>
      <c r="DH1711" s="200"/>
      <c r="DI1711" s="200"/>
      <c r="DJ1711" s="200"/>
      <c r="DK1711" s="200"/>
      <c r="DL1711" s="200"/>
      <c r="DM1711" s="200"/>
      <c r="DN1711" s="284"/>
      <c r="DO1711" s="283"/>
      <c r="DP1711" s="278"/>
      <c r="DQ1711" s="282"/>
      <c r="DR1711" s="281"/>
      <c r="DS1711" s="280"/>
      <c r="DT1711" s="279"/>
      <c r="DU1711" s="278"/>
      <c r="DV1711" s="194"/>
      <c r="DW1711" s="194"/>
      <c r="DX1711" s="194"/>
      <c r="DY1711" s="194"/>
      <c r="DZ1711" s="466"/>
      <c r="EA1711" s="466"/>
      <c r="EB1711" s="466"/>
      <c r="EC1711" s="466"/>
      <c r="ED1711" s="466"/>
      <c r="EE1711" s="466"/>
      <c r="EF1711" s="466"/>
      <c r="EG1711" s="466"/>
    </row>
    <row r="1712" spans="1:137" s="587" customFormat="1" ht="18.75">
      <c r="A1712" s="322"/>
      <c r="B1712" s="226" t="s">
        <v>6163</v>
      </c>
      <c r="C1712" s="226" t="s">
        <v>6162</v>
      </c>
      <c r="D1712" s="225" t="s">
        <v>6161</v>
      </c>
      <c r="E1712" s="224" t="str">
        <f t="shared" si="149"/>
        <v>429586</v>
      </c>
      <c r="F1712" s="322" t="s">
        <v>6068</v>
      </c>
      <c r="G1712" s="220" t="s">
        <v>6160</v>
      </c>
      <c r="H1712" s="223" t="s">
        <v>6159</v>
      </c>
      <c r="I1712" s="383" t="s">
        <v>6148</v>
      </c>
      <c r="J1712" s="225">
        <v>1</v>
      </c>
      <c r="K1712" s="329">
        <v>3000</v>
      </c>
      <c r="L1712" s="232">
        <f t="shared" si="144"/>
        <v>3300.0000000000005</v>
      </c>
      <c r="M1712" s="351" t="s">
        <v>1434</v>
      </c>
      <c r="N1712" s="229"/>
      <c r="O1712" s="229"/>
      <c r="P1712" s="245"/>
      <c r="Q1712" s="312"/>
      <c r="R1712" s="382"/>
      <c r="S1712" s="242"/>
      <c r="T1712" s="219"/>
      <c r="U1712" s="303"/>
      <c r="V1712" s="303"/>
      <c r="W1712" s="303"/>
      <c r="X1712" s="303"/>
      <c r="Y1712" s="219"/>
      <c r="Z1712" s="303"/>
      <c r="AA1712" s="303"/>
      <c r="AB1712" s="303"/>
      <c r="AC1712" s="303"/>
      <c r="AD1712" s="325"/>
      <c r="AE1712" s="325"/>
      <c r="AF1712" s="325"/>
      <c r="AG1712" s="325"/>
      <c r="AH1712" s="325"/>
      <c r="AI1712" s="213"/>
      <c r="AJ1712" s="286"/>
      <c r="AK1712" s="213"/>
      <c r="AL1712" s="325"/>
      <c r="AM1712" s="325"/>
      <c r="AN1712" s="325"/>
      <c r="AO1712" s="325"/>
      <c r="AP1712" s="229"/>
      <c r="AQ1712" s="589"/>
      <c r="AR1712" s="207"/>
      <c r="AS1712" s="207"/>
      <c r="AT1712" s="207"/>
      <c r="AU1712" s="207"/>
      <c r="AV1712" s="207"/>
      <c r="AW1712" s="207"/>
      <c r="AX1712" s="207"/>
      <c r="AY1712" s="207"/>
      <c r="AZ1712" s="207"/>
      <c r="BA1712" s="207"/>
      <c r="BB1712" s="207"/>
      <c r="BC1712" s="207"/>
      <c r="BD1712" s="207"/>
      <c r="BE1712" s="207"/>
      <c r="BF1712" s="207"/>
      <c r="BG1712" s="300"/>
      <c r="BH1712" s="300"/>
      <c r="BI1712" s="299"/>
      <c r="BJ1712" s="246"/>
      <c r="BK1712" s="255"/>
      <c r="BL1712" s="213"/>
      <c r="BM1712" s="213"/>
      <c r="BN1712" s="322"/>
      <c r="BO1712" s="321"/>
      <c r="BP1712" s="204"/>
      <c r="BQ1712" s="205"/>
      <c r="BR1712" s="204"/>
      <c r="BS1712" s="204"/>
      <c r="BT1712" s="204"/>
      <c r="BU1712" s="194"/>
      <c r="BV1712" s="194"/>
      <c r="BW1712" s="194"/>
      <c r="BX1712" s="204"/>
      <c r="BY1712" s="254"/>
      <c r="BZ1712" s="202"/>
      <c r="CA1712" s="202"/>
      <c r="CB1712" s="202"/>
      <c r="CC1712" s="201"/>
      <c r="CD1712" s="201"/>
      <c r="CE1712" s="194"/>
      <c r="CF1712" s="200"/>
      <c r="CG1712" s="200"/>
      <c r="CH1712" s="200"/>
      <c r="CI1712" s="200"/>
      <c r="CJ1712" s="200"/>
      <c r="CK1712" s="200"/>
      <c r="CL1712" s="200"/>
      <c r="CM1712" s="200"/>
      <c r="CN1712" s="200"/>
      <c r="CO1712" s="200"/>
      <c r="CP1712" s="200"/>
      <c r="CQ1712" s="200"/>
      <c r="CR1712" s="200"/>
      <c r="CS1712" s="200"/>
      <c r="CT1712" s="200"/>
      <c r="CU1712" s="200"/>
      <c r="CV1712" s="200"/>
      <c r="CW1712" s="200"/>
      <c r="CX1712" s="200"/>
      <c r="CY1712" s="200"/>
      <c r="CZ1712" s="200"/>
      <c r="DA1712" s="200"/>
      <c r="DB1712" s="200"/>
      <c r="DC1712" s="200"/>
      <c r="DD1712" s="200"/>
      <c r="DE1712" s="200"/>
      <c r="DF1712" s="200"/>
      <c r="DG1712" s="200"/>
      <c r="DH1712" s="200"/>
      <c r="DI1712" s="200"/>
      <c r="DJ1712" s="200"/>
      <c r="DK1712" s="200"/>
      <c r="DL1712" s="200"/>
      <c r="DM1712" s="200"/>
      <c r="DN1712" s="284"/>
      <c r="DO1712" s="283"/>
      <c r="DP1712" s="278"/>
      <c r="DQ1712" s="282"/>
      <c r="DR1712" s="281"/>
      <c r="DS1712" s="280"/>
      <c r="DT1712" s="279"/>
      <c r="DU1712" s="278"/>
      <c r="DV1712" s="194"/>
      <c r="DW1712" s="194"/>
      <c r="DX1712" s="194"/>
      <c r="DY1712" s="194"/>
      <c r="DZ1712" s="466"/>
      <c r="EA1712" s="466"/>
      <c r="EB1712" s="466"/>
      <c r="EC1712" s="466"/>
      <c r="ED1712" s="466"/>
      <c r="EE1712" s="466"/>
      <c r="EF1712" s="466"/>
      <c r="EG1712" s="466"/>
    </row>
    <row r="1713" spans="1:137" s="587" customFormat="1" ht="18.75">
      <c r="A1713" s="322"/>
      <c r="B1713" s="226" t="s">
        <v>6158</v>
      </c>
      <c r="C1713" s="226" t="s">
        <v>6157</v>
      </c>
      <c r="D1713" s="225" t="s">
        <v>6156</v>
      </c>
      <c r="E1713" s="224" t="str">
        <f t="shared" si="149"/>
        <v>429593</v>
      </c>
      <c r="F1713" s="322" t="s">
        <v>6068</v>
      </c>
      <c r="G1713" s="220" t="s">
        <v>6155</v>
      </c>
      <c r="H1713" s="223" t="s">
        <v>6154</v>
      </c>
      <c r="I1713" s="383" t="s">
        <v>6148</v>
      </c>
      <c r="J1713" s="225">
        <v>1</v>
      </c>
      <c r="K1713" s="329">
        <v>3000</v>
      </c>
      <c r="L1713" s="232">
        <f t="shared" si="144"/>
        <v>3300.0000000000005</v>
      </c>
      <c r="M1713" s="351" t="s">
        <v>1434</v>
      </c>
      <c r="N1713" s="229"/>
      <c r="O1713" s="229"/>
      <c r="P1713" s="245"/>
      <c r="Q1713" s="312"/>
      <c r="R1713" s="382"/>
      <c r="S1713" s="242"/>
      <c r="T1713" s="219"/>
      <c r="U1713" s="303"/>
      <c r="V1713" s="303"/>
      <c r="W1713" s="303"/>
      <c r="X1713" s="303"/>
      <c r="Y1713" s="219"/>
      <c r="Z1713" s="303"/>
      <c r="AA1713" s="303"/>
      <c r="AB1713" s="303"/>
      <c r="AC1713" s="303"/>
      <c r="AD1713" s="325"/>
      <c r="AE1713" s="325"/>
      <c r="AF1713" s="325"/>
      <c r="AG1713" s="325"/>
      <c r="AH1713" s="325"/>
      <c r="AI1713" s="213"/>
      <c r="AJ1713" s="286"/>
      <c r="AK1713" s="213"/>
      <c r="AL1713" s="325"/>
      <c r="AM1713" s="325"/>
      <c r="AN1713" s="325"/>
      <c r="AO1713" s="325"/>
      <c r="AP1713" s="229"/>
      <c r="AQ1713" s="589"/>
      <c r="AR1713" s="207"/>
      <c r="AS1713" s="207"/>
      <c r="AT1713" s="207"/>
      <c r="AU1713" s="207"/>
      <c r="AV1713" s="207"/>
      <c r="AW1713" s="207"/>
      <c r="AX1713" s="207"/>
      <c r="AY1713" s="207"/>
      <c r="AZ1713" s="207"/>
      <c r="BA1713" s="207"/>
      <c r="BB1713" s="207"/>
      <c r="BC1713" s="207"/>
      <c r="BD1713" s="207"/>
      <c r="BE1713" s="207"/>
      <c r="BF1713" s="207"/>
      <c r="BG1713" s="300"/>
      <c r="BH1713" s="300"/>
      <c r="BI1713" s="299"/>
      <c r="BJ1713" s="246"/>
      <c r="BK1713" s="255"/>
      <c r="BL1713" s="213"/>
      <c r="BM1713" s="213"/>
      <c r="BN1713" s="322"/>
      <c r="BO1713" s="321"/>
      <c r="BP1713" s="204"/>
      <c r="BQ1713" s="205"/>
      <c r="BR1713" s="204"/>
      <c r="BS1713" s="204"/>
      <c r="BT1713" s="204"/>
      <c r="BU1713" s="194"/>
      <c r="BV1713" s="194"/>
      <c r="BW1713" s="194"/>
      <c r="BX1713" s="204"/>
      <c r="BY1713" s="254"/>
      <c r="BZ1713" s="202"/>
      <c r="CA1713" s="202"/>
      <c r="CB1713" s="202"/>
      <c r="CC1713" s="201"/>
      <c r="CD1713" s="201"/>
      <c r="CE1713" s="194"/>
      <c r="CF1713" s="200"/>
      <c r="CG1713" s="200"/>
      <c r="CH1713" s="200"/>
      <c r="CI1713" s="200"/>
      <c r="CJ1713" s="200"/>
      <c r="CK1713" s="200"/>
      <c r="CL1713" s="200"/>
      <c r="CM1713" s="200"/>
      <c r="CN1713" s="200"/>
      <c r="CO1713" s="200"/>
      <c r="CP1713" s="200"/>
      <c r="CQ1713" s="200"/>
      <c r="CR1713" s="200"/>
      <c r="CS1713" s="200"/>
      <c r="CT1713" s="200"/>
      <c r="CU1713" s="200"/>
      <c r="CV1713" s="200"/>
      <c r="CW1713" s="200"/>
      <c r="CX1713" s="200"/>
      <c r="CY1713" s="200"/>
      <c r="CZ1713" s="200"/>
      <c r="DA1713" s="200"/>
      <c r="DB1713" s="200"/>
      <c r="DC1713" s="200"/>
      <c r="DD1713" s="200"/>
      <c r="DE1713" s="200"/>
      <c r="DF1713" s="200"/>
      <c r="DG1713" s="200"/>
      <c r="DH1713" s="200"/>
      <c r="DI1713" s="200"/>
      <c r="DJ1713" s="200"/>
      <c r="DK1713" s="200"/>
      <c r="DL1713" s="200"/>
      <c r="DM1713" s="200"/>
      <c r="DN1713" s="284"/>
      <c r="DO1713" s="283"/>
      <c r="DP1713" s="278"/>
      <c r="DQ1713" s="282"/>
      <c r="DR1713" s="281"/>
      <c r="DS1713" s="280"/>
      <c r="DT1713" s="279"/>
      <c r="DU1713" s="278"/>
      <c r="DV1713" s="194"/>
      <c r="DW1713" s="194"/>
      <c r="DX1713" s="194"/>
      <c r="DY1713" s="194"/>
      <c r="DZ1713" s="466"/>
      <c r="EA1713" s="466"/>
      <c r="EB1713" s="466"/>
      <c r="EC1713" s="466"/>
      <c r="ED1713" s="466"/>
      <c r="EE1713" s="466"/>
      <c r="EF1713" s="466"/>
      <c r="EG1713" s="466"/>
    </row>
    <row r="1714" spans="1:137" ht="18.75">
      <c r="A1714" s="322"/>
      <c r="B1714" s="226" t="s">
        <v>6153</v>
      </c>
      <c r="C1714" s="226" t="s">
        <v>6152</v>
      </c>
      <c r="D1714" s="225" t="s">
        <v>6151</v>
      </c>
      <c r="E1714" s="224" t="str">
        <f t="shared" si="149"/>
        <v>429609</v>
      </c>
      <c r="F1714" s="322" t="s">
        <v>6068</v>
      </c>
      <c r="G1714" s="220" t="s">
        <v>6150</v>
      </c>
      <c r="H1714" s="223" t="s">
        <v>6149</v>
      </c>
      <c r="I1714" s="383" t="s">
        <v>6148</v>
      </c>
      <c r="J1714" s="225">
        <v>1</v>
      </c>
      <c r="K1714" s="329">
        <v>3500</v>
      </c>
      <c r="L1714" s="232">
        <f t="shared" si="144"/>
        <v>3850.0000000000005</v>
      </c>
      <c r="M1714" s="351" t="s">
        <v>1434</v>
      </c>
      <c r="N1714" s="229"/>
      <c r="O1714" s="229"/>
      <c r="P1714" s="245"/>
      <c r="Q1714" s="312"/>
      <c r="R1714" s="382"/>
      <c r="S1714" s="242"/>
      <c r="T1714" s="219"/>
      <c r="U1714" s="303"/>
      <c r="V1714" s="303"/>
      <c r="W1714" s="303"/>
      <c r="X1714" s="303"/>
      <c r="Y1714" s="219"/>
      <c r="Z1714" s="303"/>
      <c r="AA1714" s="303"/>
      <c r="AB1714" s="303"/>
      <c r="AC1714" s="303"/>
      <c r="AD1714" s="325"/>
      <c r="AE1714" s="325"/>
      <c r="AF1714" s="325"/>
      <c r="AG1714" s="325"/>
      <c r="AH1714" s="325"/>
      <c r="AJ1714" s="286"/>
      <c r="AK1714" s="213"/>
      <c r="AL1714" s="325"/>
      <c r="AM1714" s="325"/>
      <c r="AN1714" s="325"/>
      <c r="AO1714" s="325"/>
      <c r="AP1714" s="229"/>
      <c r="AQ1714" s="589"/>
      <c r="AR1714" s="207"/>
      <c r="AS1714" s="207"/>
      <c r="AT1714" s="207"/>
      <c r="AU1714" s="207"/>
      <c r="AV1714" s="207"/>
      <c r="AW1714" s="207"/>
      <c r="AX1714" s="207"/>
      <c r="AY1714" s="207"/>
      <c r="AZ1714" s="207"/>
      <c r="BA1714" s="207"/>
      <c r="BB1714" s="207"/>
      <c r="BC1714" s="207"/>
      <c r="BD1714" s="207"/>
      <c r="BE1714" s="207"/>
      <c r="BF1714" s="207"/>
      <c r="BG1714" s="300"/>
      <c r="BH1714" s="300"/>
      <c r="BI1714" s="299"/>
      <c r="BJ1714" s="246"/>
      <c r="BK1714" s="255"/>
      <c r="BL1714" s="213"/>
      <c r="BM1714" s="213"/>
      <c r="BN1714" s="322"/>
      <c r="BO1714" s="321"/>
      <c r="BY1714" s="254"/>
      <c r="DN1714" s="284"/>
      <c r="DO1714" s="283"/>
      <c r="DP1714" s="278"/>
      <c r="DQ1714" s="282"/>
      <c r="DR1714" s="281"/>
      <c r="DS1714" s="280"/>
      <c r="DT1714" s="279"/>
      <c r="DU1714" s="278"/>
      <c r="DV1714" s="194"/>
    </row>
    <row r="1715" spans="1:137" ht="18.75">
      <c r="A1715" s="322"/>
      <c r="B1715" s="226" t="s">
        <v>6147</v>
      </c>
      <c r="C1715" s="226" t="s">
        <v>6146</v>
      </c>
      <c r="D1715" s="225" t="s">
        <v>6145</v>
      </c>
      <c r="E1715" s="224" t="str">
        <f t="shared" si="149"/>
        <v>429616</v>
      </c>
      <c r="F1715" s="322" t="s">
        <v>6068</v>
      </c>
      <c r="G1715" s="220" t="s">
        <v>6144</v>
      </c>
      <c r="H1715" s="223" t="s">
        <v>6139</v>
      </c>
      <c r="I1715" s="383"/>
      <c r="J1715" s="225">
        <v>1</v>
      </c>
      <c r="K1715" s="329">
        <v>2800</v>
      </c>
      <c r="L1715" s="232">
        <f t="shared" si="144"/>
        <v>3080.0000000000005</v>
      </c>
      <c r="M1715" s="351" t="s">
        <v>1434</v>
      </c>
      <c r="N1715" s="229"/>
      <c r="O1715" s="229"/>
      <c r="P1715" s="245"/>
      <c r="Q1715" s="312"/>
      <c r="R1715" s="382"/>
      <c r="S1715" s="242"/>
      <c r="T1715" s="219"/>
      <c r="U1715" s="303"/>
      <c r="V1715" s="303"/>
      <c r="W1715" s="303"/>
      <c r="X1715" s="303"/>
      <c r="Y1715" s="219"/>
      <c r="Z1715" s="303"/>
      <c r="AA1715" s="303"/>
      <c r="AB1715" s="303"/>
      <c r="AC1715" s="303"/>
      <c r="AD1715" s="325"/>
      <c r="AE1715" s="325"/>
      <c r="AF1715" s="325"/>
      <c r="AG1715" s="325"/>
      <c r="AH1715" s="325"/>
      <c r="AJ1715" s="286"/>
      <c r="AK1715" s="213"/>
      <c r="AL1715" s="325"/>
      <c r="AM1715" s="325"/>
      <c r="AN1715" s="325"/>
      <c r="AO1715" s="325"/>
      <c r="AP1715" s="229"/>
      <c r="AQ1715" s="589"/>
      <c r="AR1715" s="207"/>
      <c r="AS1715" s="207"/>
      <c r="AT1715" s="207"/>
      <c r="AU1715" s="207"/>
      <c r="AV1715" s="207"/>
      <c r="AW1715" s="207"/>
      <c r="AX1715" s="207"/>
      <c r="AY1715" s="207"/>
      <c r="AZ1715" s="207"/>
      <c r="BA1715" s="207"/>
      <c r="BB1715" s="207"/>
      <c r="BC1715" s="207"/>
      <c r="BD1715" s="207"/>
      <c r="BE1715" s="207"/>
      <c r="BF1715" s="207"/>
      <c r="BG1715" s="300"/>
      <c r="BH1715" s="300"/>
      <c r="BI1715" s="299"/>
      <c r="BJ1715" s="246"/>
      <c r="BK1715" s="255"/>
      <c r="BL1715" s="213"/>
      <c r="BM1715" s="213"/>
      <c r="BN1715" s="322"/>
      <c r="BO1715" s="321"/>
      <c r="BY1715" s="254"/>
      <c r="DN1715" s="284"/>
      <c r="DO1715" s="283"/>
      <c r="DP1715" s="278"/>
      <c r="DQ1715" s="282"/>
      <c r="DR1715" s="281"/>
      <c r="DS1715" s="280"/>
      <c r="DT1715" s="279"/>
      <c r="DU1715" s="278"/>
      <c r="DV1715" s="194"/>
    </row>
    <row r="1716" spans="1:137" ht="18.75">
      <c r="A1716" s="322"/>
      <c r="B1716" s="226" t="s">
        <v>6143</v>
      </c>
      <c r="C1716" s="226" t="s">
        <v>6142</v>
      </c>
      <c r="D1716" s="225" t="s">
        <v>6141</v>
      </c>
      <c r="E1716" s="224" t="str">
        <f t="shared" si="149"/>
        <v>429623</v>
      </c>
      <c r="F1716" s="322" t="s">
        <v>6068</v>
      </c>
      <c r="G1716" s="220" t="s">
        <v>6140</v>
      </c>
      <c r="H1716" s="223" t="s">
        <v>6139</v>
      </c>
      <c r="I1716" s="383"/>
      <c r="J1716" s="225">
        <v>1</v>
      </c>
      <c r="K1716" s="329">
        <v>2800</v>
      </c>
      <c r="L1716" s="232">
        <f t="shared" si="144"/>
        <v>3080.0000000000005</v>
      </c>
      <c r="M1716" s="351" t="s">
        <v>1434</v>
      </c>
      <c r="N1716" s="229"/>
      <c r="O1716" s="229"/>
      <c r="P1716" s="245"/>
      <c r="Q1716" s="312"/>
      <c r="R1716" s="382"/>
      <c r="S1716" s="242"/>
      <c r="T1716" s="219"/>
      <c r="U1716" s="303"/>
      <c r="V1716" s="303"/>
      <c r="W1716" s="303"/>
      <c r="X1716" s="303"/>
      <c r="Y1716" s="219"/>
      <c r="Z1716" s="303"/>
      <c r="AA1716" s="303"/>
      <c r="AB1716" s="303"/>
      <c r="AC1716" s="303"/>
      <c r="AD1716" s="325"/>
      <c r="AE1716" s="325"/>
      <c r="AF1716" s="325"/>
      <c r="AG1716" s="325"/>
      <c r="AH1716" s="325"/>
      <c r="AJ1716" s="286"/>
      <c r="AK1716" s="213"/>
      <c r="AL1716" s="325"/>
      <c r="AM1716" s="325"/>
      <c r="AN1716" s="325"/>
      <c r="AO1716" s="325"/>
      <c r="AP1716" s="229"/>
      <c r="AQ1716" s="589"/>
      <c r="AR1716" s="207"/>
      <c r="AS1716" s="207"/>
      <c r="AT1716" s="207"/>
      <c r="AU1716" s="207"/>
      <c r="AV1716" s="207"/>
      <c r="AW1716" s="207"/>
      <c r="AX1716" s="207"/>
      <c r="AY1716" s="207"/>
      <c r="AZ1716" s="207"/>
      <c r="BA1716" s="207"/>
      <c r="BB1716" s="207"/>
      <c r="BC1716" s="207"/>
      <c r="BD1716" s="207"/>
      <c r="BE1716" s="207"/>
      <c r="BF1716" s="207"/>
      <c r="BG1716" s="300"/>
      <c r="BH1716" s="300"/>
      <c r="BI1716" s="299"/>
      <c r="BJ1716" s="246"/>
      <c r="BK1716" s="255"/>
      <c r="BL1716" s="213"/>
      <c r="BM1716" s="213"/>
      <c r="BN1716" s="322"/>
      <c r="BO1716" s="321"/>
      <c r="BY1716" s="254"/>
      <c r="DN1716" s="284"/>
      <c r="DO1716" s="283"/>
      <c r="DP1716" s="278"/>
      <c r="DQ1716" s="282"/>
      <c r="DR1716" s="281"/>
      <c r="DS1716" s="280"/>
      <c r="DT1716" s="279"/>
      <c r="DU1716" s="278"/>
      <c r="DV1716" s="194"/>
    </row>
    <row r="1717" spans="1:137" ht="18.75">
      <c r="A1717" s="298" t="s">
        <v>6090</v>
      </c>
      <c r="B1717" s="226" t="s">
        <v>6138</v>
      </c>
      <c r="C1717" s="226" t="s">
        <v>6137</v>
      </c>
      <c r="D1717" s="264" t="s">
        <v>6136</v>
      </c>
      <c r="E1717" s="224" t="str">
        <f>MID(D1717,8,10)</f>
        <v>429630</v>
      </c>
      <c r="F1717" s="207" t="s">
        <v>948</v>
      </c>
      <c r="G1717" s="220" t="s">
        <v>6135</v>
      </c>
      <c r="H1717" s="223" t="s">
        <v>6130</v>
      </c>
      <c r="I1717" s="306"/>
      <c r="J1717" s="225">
        <v>1</v>
      </c>
      <c r="K1717" s="302">
        <v>2200</v>
      </c>
      <c r="L1717" s="232">
        <f t="shared" si="144"/>
        <v>2420</v>
      </c>
      <c r="M1717" s="262" t="s">
        <v>900</v>
      </c>
      <c r="N1717" s="229"/>
      <c r="O1717" s="290"/>
      <c r="P1717" s="245"/>
      <c r="Q1717" s="227"/>
      <c r="R1717" s="376"/>
      <c r="S1717" s="242"/>
      <c r="T1717" s="219"/>
      <c r="U1717" s="248"/>
      <c r="V1717" s="248"/>
      <c r="W1717" s="248"/>
      <c r="X1717" s="248"/>
      <c r="Y1717" s="219"/>
      <c r="Z1717" s="248"/>
      <c r="AA1717" s="248"/>
      <c r="AB1717" s="248"/>
      <c r="AC1717" s="248"/>
      <c r="AD1717" s="372"/>
      <c r="AE1717" s="372"/>
      <c r="AF1717" s="372"/>
      <c r="AG1717" s="372"/>
      <c r="AH1717" s="372"/>
      <c r="AI1717" s="228" t="s">
        <v>1694</v>
      </c>
      <c r="AJ1717" s="286" t="s">
        <v>2543</v>
      </c>
      <c r="AK1717" s="228" t="s">
        <v>2542</v>
      </c>
      <c r="AL1717" s="372"/>
      <c r="AM1717" s="372"/>
      <c r="AN1717" s="372"/>
      <c r="AO1717" s="372"/>
      <c r="AP1717" s="229"/>
      <c r="AQ1717" s="464"/>
      <c r="AR1717" s="207"/>
      <c r="AS1717" s="207"/>
      <c r="AT1717" s="207"/>
      <c r="AU1717" s="207"/>
      <c r="AV1717" s="207"/>
      <c r="AW1717" s="207"/>
      <c r="AX1717" s="207"/>
      <c r="AY1717" s="207"/>
      <c r="AZ1717" s="207"/>
      <c r="BA1717" s="207"/>
      <c r="BB1717" s="207"/>
      <c r="BC1717" s="207"/>
      <c r="BD1717" s="207"/>
      <c r="BE1717" s="207"/>
      <c r="BF1717" s="207"/>
      <c r="BG1717" s="228"/>
      <c r="BH1717" s="228"/>
      <c r="BI1717" s="228"/>
      <c r="BJ1717" s="246"/>
      <c r="BK1717" s="255"/>
      <c r="BL1717" s="228"/>
      <c r="BM1717" s="228"/>
      <c r="BN1717" s="298"/>
      <c r="BO1717" s="297"/>
      <c r="BQ1717" s="205" t="s">
        <v>1701</v>
      </c>
      <c r="BY1717" s="254"/>
      <c r="DN1717" s="284"/>
      <c r="DO1717" s="283"/>
      <c r="DP1717" s="278"/>
      <c r="DQ1717" s="282"/>
      <c r="DR1717" s="281"/>
      <c r="DS1717" s="280"/>
      <c r="DT1717" s="279"/>
      <c r="DU1717" s="278"/>
      <c r="DV1717" s="194"/>
    </row>
    <row r="1718" spans="1:137" ht="19.5">
      <c r="A1718" s="322" t="s">
        <v>6090</v>
      </c>
      <c r="B1718" s="226" t="s">
        <v>6134</v>
      </c>
      <c r="C1718" s="226" t="s">
        <v>6133</v>
      </c>
      <c r="D1718" s="225" t="s">
        <v>6132</v>
      </c>
      <c r="E1718" s="224" t="str">
        <f t="shared" ref="E1718:E1732" si="150">MID(D1718,9,10)</f>
        <v>430186</v>
      </c>
      <c r="F1718" s="599" t="s">
        <v>1085</v>
      </c>
      <c r="G1718" s="220" t="s">
        <v>6131</v>
      </c>
      <c r="H1718" s="223" t="s">
        <v>6130</v>
      </c>
      <c r="I1718" s="383"/>
      <c r="J1718" s="225">
        <v>1</v>
      </c>
      <c r="K1718" s="329">
        <v>2500</v>
      </c>
      <c r="L1718" s="232">
        <f t="shared" si="144"/>
        <v>2750</v>
      </c>
      <c r="M1718" s="379" t="s">
        <v>1434</v>
      </c>
      <c r="N1718" s="229"/>
      <c r="O1718" s="229"/>
      <c r="P1718" s="245"/>
      <c r="Q1718" s="312"/>
      <c r="R1718" s="382"/>
      <c r="S1718" s="242"/>
      <c r="T1718" s="219"/>
      <c r="U1718" s="303"/>
      <c r="V1718" s="303"/>
      <c r="W1718" s="303"/>
      <c r="X1718" s="303"/>
      <c r="Y1718" s="219"/>
      <c r="Z1718" s="303"/>
      <c r="AA1718" s="303"/>
      <c r="AB1718" s="303"/>
      <c r="AC1718" s="303"/>
      <c r="AD1718" s="325"/>
      <c r="AE1718" s="325"/>
      <c r="AF1718" s="325"/>
      <c r="AG1718" s="325"/>
      <c r="AH1718" s="325"/>
      <c r="AJ1718" s="286"/>
      <c r="AK1718" s="213"/>
      <c r="AL1718" s="325"/>
      <c r="AM1718" s="325"/>
      <c r="AN1718" s="325"/>
      <c r="AO1718" s="325"/>
      <c r="AP1718" s="229"/>
      <c r="AQ1718" s="589"/>
      <c r="AR1718" s="207"/>
      <c r="AS1718" s="207"/>
      <c r="AT1718" s="207"/>
      <c r="AU1718" s="207"/>
      <c r="AV1718" s="207"/>
      <c r="AW1718" s="207"/>
      <c r="AX1718" s="207"/>
      <c r="AY1718" s="207"/>
      <c r="AZ1718" s="207"/>
      <c r="BA1718" s="207"/>
      <c r="BB1718" s="207"/>
      <c r="BC1718" s="207"/>
      <c r="BD1718" s="207"/>
      <c r="BE1718" s="207"/>
      <c r="BF1718" s="207"/>
      <c r="BG1718" s="300"/>
      <c r="BH1718" s="300"/>
      <c r="BI1718" s="299"/>
      <c r="BJ1718" s="246"/>
      <c r="BK1718" s="255"/>
      <c r="BL1718" s="213"/>
      <c r="BM1718" s="213"/>
      <c r="BN1718" s="322"/>
      <c r="BO1718" s="321"/>
      <c r="BY1718" s="254"/>
      <c r="DN1718" s="284"/>
      <c r="DO1718" s="283"/>
      <c r="DP1718" s="278"/>
      <c r="DQ1718" s="282"/>
      <c r="DR1718" s="281"/>
      <c r="DS1718" s="280"/>
      <c r="DT1718" s="279"/>
      <c r="DU1718" s="278"/>
      <c r="DV1718" s="194"/>
    </row>
    <row r="1719" spans="1:137" ht="18.75">
      <c r="A1719" s="307"/>
      <c r="B1719" s="226" t="s">
        <v>6129</v>
      </c>
      <c r="C1719" s="226" t="s">
        <v>6128</v>
      </c>
      <c r="D1719" s="225" t="s">
        <v>6127</v>
      </c>
      <c r="E1719" s="224" t="str">
        <f t="shared" si="150"/>
        <v>429647</v>
      </c>
      <c r="F1719" s="600"/>
      <c r="G1719" s="220" t="s">
        <v>6126</v>
      </c>
      <c r="H1719" s="223" t="s">
        <v>6085</v>
      </c>
      <c r="I1719" s="306"/>
      <c r="J1719" s="225">
        <v>1</v>
      </c>
      <c r="K1719" s="302">
        <v>2200</v>
      </c>
      <c r="L1719" s="232">
        <f t="shared" si="144"/>
        <v>2420</v>
      </c>
      <c r="M1719" s="379" t="s">
        <v>1434</v>
      </c>
      <c r="N1719" s="229"/>
      <c r="O1719" s="290"/>
      <c r="P1719" s="245"/>
      <c r="Q1719" s="227"/>
      <c r="R1719" s="376"/>
      <c r="S1719" s="242"/>
      <c r="T1719" s="219" t="s">
        <v>6114</v>
      </c>
      <c r="U1719" s="248"/>
      <c r="V1719" s="248"/>
      <c r="W1719" s="248"/>
      <c r="X1719" s="248"/>
      <c r="Y1719" s="219"/>
      <c r="Z1719" s="303"/>
      <c r="AA1719" s="303"/>
      <c r="AB1719" s="303"/>
      <c r="AC1719" s="303"/>
      <c r="AD1719" s="302"/>
      <c r="AE1719" s="302"/>
      <c r="AF1719" s="302"/>
      <c r="AG1719" s="302"/>
      <c r="AH1719" s="302"/>
      <c r="AJ1719" s="286" t="s">
        <v>2543</v>
      </c>
      <c r="AK1719" s="213" t="s">
        <v>2542</v>
      </c>
      <c r="AL1719" s="302"/>
      <c r="AM1719" s="302"/>
      <c r="AN1719" s="302"/>
      <c r="AO1719" s="302"/>
      <c r="AP1719" s="229"/>
      <c r="AQ1719" s="301"/>
      <c r="AR1719" s="207"/>
      <c r="AS1719" s="207"/>
      <c r="AT1719" s="207"/>
      <c r="AU1719" s="207"/>
      <c r="AV1719" s="207"/>
      <c r="AW1719" s="207"/>
      <c r="AX1719" s="207"/>
      <c r="AY1719" s="207"/>
      <c r="AZ1719" s="207"/>
      <c r="BA1719" s="207"/>
      <c r="BB1719" s="207"/>
      <c r="BC1719" s="207"/>
      <c r="BD1719" s="207"/>
      <c r="BE1719" s="207"/>
      <c r="BF1719" s="207"/>
      <c r="BG1719" s="299"/>
      <c r="BH1719" s="299"/>
      <c r="BI1719" s="299"/>
      <c r="BJ1719" s="246"/>
      <c r="BK1719" s="255"/>
      <c r="BL1719" s="213"/>
      <c r="BM1719" s="213"/>
      <c r="BN1719" s="298"/>
      <c r="BO1719" s="297"/>
      <c r="BY1719" s="254"/>
      <c r="DN1719" s="284"/>
      <c r="DO1719" s="283"/>
      <c r="DP1719" s="278"/>
      <c r="DQ1719" s="282"/>
      <c r="DR1719" s="281"/>
      <c r="DS1719" s="280"/>
      <c r="DT1719" s="279"/>
      <c r="DU1719" s="278"/>
      <c r="DV1719" s="194"/>
    </row>
    <row r="1720" spans="1:137" ht="19.5">
      <c r="A1720" s="322" t="s">
        <v>6090</v>
      </c>
      <c r="B1720" s="226" t="s">
        <v>6125</v>
      </c>
      <c r="C1720" s="226" t="s">
        <v>6124</v>
      </c>
      <c r="D1720" s="225" t="s">
        <v>6123</v>
      </c>
      <c r="E1720" s="224" t="str">
        <f t="shared" si="150"/>
        <v>430193</v>
      </c>
      <c r="F1720" s="599" t="s">
        <v>1085</v>
      </c>
      <c r="G1720" s="220" t="s">
        <v>6122</v>
      </c>
      <c r="H1720" s="223" t="s">
        <v>6085</v>
      </c>
      <c r="I1720" s="383"/>
      <c r="J1720" s="225">
        <v>1</v>
      </c>
      <c r="K1720" s="329">
        <v>2500</v>
      </c>
      <c r="L1720" s="232">
        <f t="shared" si="144"/>
        <v>2750</v>
      </c>
      <c r="M1720" s="379" t="s">
        <v>1434</v>
      </c>
      <c r="N1720" s="229"/>
      <c r="O1720" s="229"/>
      <c r="P1720" s="245"/>
      <c r="Q1720" s="312"/>
      <c r="R1720" s="382"/>
      <c r="S1720" s="242"/>
      <c r="T1720" s="219" t="s">
        <v>6114</v>
      </c>
      <c r="U1720" s="303"/>
      <c r="V1720" s="303"/>
      <c r="W1720" s="303"/>
      <c r="X1720" s="303"/>
      <c r="Y1720" s="219"/>
      <c r="Z1720" s="303"/>
      <c r="AA1720" s="303"/>
      <c r="AB1720" s="303"/>
      <c r="AC1720" s="303"/>
      <c r="AD1720" s="325"/>
      <c r="AE1720" s="325"/>
      <c r="AF1720" s="325"/>
      <c r="AG1720" s="325"/>
      <c r="AH1720" s="325"/>
      <c r="AJ1720" s="286"/>
      <c r="AK1720" s="213"/>
      <c r="AL1720" s="325"/>
      <c r="AM1720" s="325"/>
      <c r="AN1720" s="325"/>
      <c r="AO1720" s="325"/>
      <c r="AP1720" s="229"/>
      <c r="AQ1720" s="589"/>
      <c r="AR1720" s="207"/>
      <c r="AS1720" s="207"/>
      <c r="AT1720" s="207"/>
      <c r="AU1720" s="207"/>
      <c r="AV1720" s="207"/>
      <c r="AW1720" s="207"/>
      <c r="AX1720" s="207"/>
      <c r="AY1720" s="207"/>
      <c r="AZ1720" s="207"/>
      <c r="BA1720" s="207"/>
      <c r="BB1720" s="207"/>
      <c r="BC1720" s="207"/>
      <c r="BD1720" s="207"/>
      <c r="BE1720" s="207"/>
      <c r="BF1720" s="207"/>
      <c r="BG1720" s="300"/>
      <c r="BH1720" s="300"/>
      <c r="BI1720" s="299"/>
      <c r="BJ1720" s="246"/>
      <c r="BK1720" s="255"/>
      <c r="BL1720" s="213"/>
      <c r="BM1720" s="213"/>
      <c r="BN1720" s="322"/>
      <c r="BO1720" s="321"/>
      <c r="BY1720" s="254"/>
      <c r="DN1720" s="284"/>
      <c r="DO1720" s="283"/>
      <c r="DP1720" s="278"/>
      <c r="DQ1720" s="282"/>
      <c r="DR1720" s="281"/>
      <c r="DS1720" s="280"/>
      <c r="DT1720" s="279"/>
      <c r="DU1720" s="278"/>
      <c r="DV1720" s="194"/>
    </row>
    <row r="1721" spans="1:137" ht="18.75">
      <c r="A1721" s="307"/>
      <c r="B1721" s="226" t="s">
        <v>6121</v>
      </c>
      <c r="C1721" s="226">
        <v>1124</v>
      </c>
      <c r="D1721" s="225" t="s">
        <v>6120</v>
      </c>
      <c r="E1721" s="224" t="str">
        <f t="shared" si="150"/>
        <v>429654</v>
      </c>
      <c r="F1721" s="600"/>
      <c r="G1721" s="220" t="s">
        <v>6119</v>
      </c>
      <c r="H1721" s="223" t="s">
        <v>6085</v>
      </c>
      <c r="I1721" s="306"/>
      <c r="J1721" s="225">
        <v>1</v>
      </c>
      <c r="K1721" s="302">
        <v>2200</v>
      </c>
      <c r="L1721" s="232">
        <f t="shared" si="144"/>
        <v>2420</v>
      </c>
      <c r="M1721" s="351" t="s">
        <v>1434</v>
      </c>
      <c r="N1721" s="229"/>
      <c r="O1721" s="290"/>
      <c r="P1721" s="245"/>
      <c r="Q1721" s="227"/>
      <c r="R1721" s="376"/>
      <c r="S1721" s="242"/>
      <c r="T1721" s="219" t="s">
        <v>6114</v>
      </c>
      <c r="U1721" s="248"/>
      <c r="V1721" s="248"/>
      <c r="W1721" s="248"/>
      <c r="X1721" s="248"/>
      <c r="Y1721" s="219"/>
      <c r="Z1721" s="303"/>
      <c r="AA1721" s="303"/>
      <c r="AB1721" s="303"/>
      <c r="AC1721" s="303"/>
      <c r="AD1721" s="302"/>
      <c r="AE1721" s="302"/>
      <c r="AF1721" s="302"/>
      <c r="AG1721" s="302"/>
      <c r="AH1721" s="302"/>
      <c r="AJ1721" s="286" t="s">
        <v>2543</v>
      </c>
      <c r="AK1721" s="213" t="s">
        <v>2542</v>
      </c>
      <c r="AL1721" s="302"/>
      <c r="AM1721" s="302"/>
      <c r="AN1721" s="302"/>
      <c r="AO1721" s="302"/>
      <c r="AP1721" s="229"/>
      <c r="AQ1721" s="301"/>
      <c r="AR1721" s="207"/>
      <c r="AS1721" s="207"/>
      <c r="AT1721" s="207"/>
      <c r="AU1721" s="207"/>
      <c r="AV1721" s="207"/>
      <c r="AW1721" s="207"/>
      <c r="AX1721" s="207"/>
      <c r="AY1721" s="207"/>
      <c r="AZ1721" s="207"/>
      <c r="BA1721" s="207"/>
      <c r="BB1721" s="207"/>
      <c r="BC1721" s="207"/>
      <c r="BD1721" s="207"/>
      <c r="BE1721" s="207"/>
      <c r="BF1721" s="207"/>
      <c r="BG1721" s="299"/>
      <c r="BH1721" s="299"/>
      <c r="BI1721" s="299"/>
      <c r="BJ1721" s="246"/>
      <c r="BK1721" s="255"/>
      <c r="BL1721" s="213"/>
      <c r="BM1721" s="213"/>
      <c r="BN1721" s="298"/>
      <c r="BO1721" s="297"/>
      <c r="BY1721" s="254"/>
      <c r="DN1721" s="284"/>
      <c r="DO1721" s="283"/>
      <c r="DP1721" s="278"/>
      <c r="DQ1721" s="282"/>
      <c r="DR1721" s="281"/>
      <c r="DS1721" s="280"/>
      <c r="DT1721" s="279"/>
      <c r="DU1721" s="278"/>
      <c r="DV1721" s="194"/>
    </row>
    <row r="1722" spans="1:137" ht="19.5">
      <c r="A1722" s="322" t="s">
        <v>6090</v>
      </c>
      <c r="B1722" s="226" t="s">
        <v>6118</v>
      </c>
      <c r="C1722" s="226" t="s">
        <v>6117</v>
      </c>
      <c r="D1722" s="225" t="s">
        <v>6116</v>
      </c>
      <c r="E1722" s="224" t="str">
        <f t="shared" si="150"/>
        <v>430209</v>
      </c>
      <c r="F1722" s="599" t="s">
        <v>1085</v>
      </c>
      <c r="G1722" s="220" t="s">
        <v>6115</v>
      </c>
      <c r="H1722" s="223" t="s">
        <v>6085</v>
      </c>
      <c r="I1722" s="383"/>
      <c r="J1722" s="225">
        <v>1</v>
      </c>
      <c r="K1722" s="329">
        <v>2500</v>
      </c>
      <c r="L1722" s="232">
        <f t="shared" si="144"/>
        <v>2750</v>
      </c>
      <c r="M1722" s="351" t="s">
        <v>1434</v>
      </c>
      <c r="N1722" s="229"/>
      <c r="O1722" s="229"/>
      <c r="P1722" s="245"/>
      <c r="Q1722" s="312"/>
      <c r="R1722" s="382"/>
      <c r="S1722" s="242"/>
      <c r="T1722" s="219" t="s">
        <v>6114</v>
      </c>
      <c r="U1722" s="303"/>
      <c r="V1722" s="303"/>
      <c r="W1722" s="303"/>
      <c r="X1722" s="303"/>
      <c r="Y1722" s="219"/>
      <c r="Z1722" s="303"/>
      <c r="AA1722" s="303"/>
      <c r="AB1722" s="303"/>
      <c r="AC1722" s="303"/>
      <c r="AD1722" s="325"/>
      <c r="AE1722" s="325"/>
      <c r="AF1722" s="325"/>
      <c r="AG1722" s="325"/>
      <c r="AH1722" s="325"/>
      <c r="AJ1722" s="286"/>
      <c r="AK1722" s="213"/>
      <c r="AL1722" s="325"/>
      <c r="AM1722" s="325"/>
      <c r="AN1722" s="325"/>
      <c r="AO1722" s="325"/>
      <c r="AP1722" s="229"/>
      <c r="AQ1722" s="589"/>
      <c r="AR1722" s="207"/>
      <c r="AS1722" s="207"/>
      <c r="AT1722" s="207"/>
      <c r="AU1722" s="207"/>
      <c r="AV1722" s="207"/>
      <c r="AW1722" s="207"/>
      <c r="AX1722" s="207"/>
      <c r="AY1722" s="207"/>
      <c r="AZ1722" s="207"/>
      <c r="BA1722" s="207"/>
      <c r="BB1722" s="207"/>
      <c r="BC1722" s="207"/>
      <c r="BD1722" s="207"/>
      <c r="BE1722" s="207"/>
      <c r="BF1722" s="207"/>
      <c r="BG1722" s="300"/>
      <c r="BH1722" s="300"/>
      <c r="BI1722" s="299"/>
      <c r="BJ1722" s="246"/>
      <c r="BK1722" s="255"/>
      <c r="BL1722" s="213"/>
      <c r="BM1722" s="213"/>
      <c r="BN1722" s="322"/>
      <c r="BO1722" s="321"/>
      <c r="BY1722" s="254"/>
      <c r="DN1722" s="284"/>
      <c r="DO1722" s="283"/>
      <c r="DP1722" s="278"/>
      <c r="DQ1722" s="282"/>
      <c r="DR1722" s="281"/>
      <c r="DS1722" s="280"/>
      <c r="DT1722" s="279"/>
      <c r="DU1722" s="278"/>
      <c r="DV1722" s="194"/>
    </row>
    <row r="1723" spans="1:137" ht="18.75">
      <c r="A1723" s="307"/>
      <c r="B1723" s="226" t="s">
        <v>6113</v>
      </c>
      <c r="C1723" s="226" t="s">
        <v>6112</v>
      </c>
      <c r="D1723" s="225" t="s">
        <v>6111</v>
      </c>
      <c r="E1723" s="224" t="str">
        <f t="shared" si="150"/>
        <v>429661</v>
      </c>
      <c r="F1723" s="600"/>
      <c r="G1723" s="220" t="s">
        <v>6110</v>
      </c>
      <c r="H1723" s="223" t="s">
        <v>6085</v>
      </c>
      <c r="I1723" s="306"/>
      <c r="J1723" s="225">
        <v>1</v>
      </c>
      <c r="K1723" s="302">
        <v>2200</v>
      </c>
      <c r="L1723" s="232">
        <f t="shared" si="144"/>
        <v>2420</v>
      </c>
      <c r="M1723" s="379" t="s">
        <v>1434</v>
      </c>
      <c r="N1723" s="229"/>
      <c r="O1723" s="290"/>
      <c r="P1723" s="245"/>
      <c r="Q1723" s="227"/>
      <c r="R1723" s="376"/>
      <c r="S1723" s="242"/>
      <c r="T1723" s="219" t="s">
        <v>6109</v>
      </c>
      <c r="U1723" s="248"/>
      <c r="V1723" s="248"/>
      <c r="W1723" s="248"/>
      <c r="X1723" s="248"/>
      <c r="Y1723" s="219"/>
      <c r="Z1723" s="303"/>
      <c r="AA1723" s="303"/>
      <c r="AB1723" s="303"/>
      <c r="AC1723" s="303"/>
      <c r="AD1723" s="302"/>
      <c r="AE1723" s="302"/>
      <c r="AF1723" s="302"/>
      <c r="AG1723" s="302"/>
      <c r="AH1723" s="302"/>
      <c r="AJ1723" s="286" t="s">
        <v>2543</v>
      </c>
      <c r="AK1723" s="213" t="s">
        <v>2542</v>
      </c>
      <c r="AL1723" s="302"/>
      <c r="AM1723" s="302"/>
      <c r="AN1723" s="302"/>
      <c r="AO1723" s="302"/>
      <c r="AP1723" s="229"/>
      <c r="AQ1723" s="301"/>
      <c r="AR1723" s="207"/>
      <c r="AS1723" s="207"/>
      <c r="AT1723" s="207"/>
      <c r="AU1723" s="207"/>
      <c r="AV1723" s="207"/>
      <c r="AW1723" s="207"/>
      <c r="AX1723" s="207"/>
      <c r="AY1723" s="207"/>
      <c r="AZ1723" s="207"/>
      <c r="BA1723" s="207"/>
      <c r="BB1723" s="207"/>
      <c r="BC1723" s="207"/>
      <c r="BD1723" s="207"/>
      <c r="BE1723" s="207"/>
      <c r="BF1723" s="207"/>
      <c r="BG1723" s="299"/>
      <c r="BH1723" s="299"/>
      <c r="BI1723" s="299"/>
      <c r="BJ1723" s="246"/>
      <c r="BK1723" s="255"/>
      <c r="BL1723" s="213"/>
      <c r="BM1723" s="213"/>
      <c r="BN1723" s="298"/>
      <c r="BO1723" s="297"/>
      <c r="BY1723" s="254"/>
      <c r="DN1723" s="284"/>
      <c r="DO1723" s="283"/>
      <c r="DP1723" s="278"/>
      <c r="DQ1723" s="282"/>
      <c r="DR1723" s="281"/>
      <c r="DS1723" s="280"/>
      <c r="DT1723" s="279"/>
      <c r="DU1723" s="278"/>
      <c r="DV1723" s="194"/>
    </row>
    <row r="1724" spans="1:137" ht="19.5">
      <c r="A1724" s="322" t="s">
        <v>6090</v>
      </c>
      <c r="B1724" s="226" t="s">
        <v>6108</v>
      </c>
      <c r="C1724" s="226" t="s">
        <v>6107</v>
      </c>
      <c r="D1724" s="225" t="s">
        <v>6106</v>
      </c>
      <c r="E1724" s="224" t="str">
        <f t="shared" si="150"/>
        <v>430216</v>
      </c>
      <c r="F1724" s="599" t="s">
        <v>1085</v>
      </c>
      <c r="G1724" s="220" t="s">
        <v>6105</v>
      </c>
      <c r="H1724" s="223" t="s">
        <v>6085</v>
      </c>
      <c r="I1724" s="383"/>
      <c r="J1724" s="225">
        <v>1</v>
      </c>
      <c r="K1724" s="329">
        <v>2500</v>
      </c>
      <c r="L1724" s="232">
        <f t="shared" si="144"/>
        <v>2750</v>
      </c>
      <c r="M1724" s="351" t="s">
        <v>1434</v>
      </c>
      <c r="N1724" s="229"/>
      <c r="O1724" s="229"/>
      <c r="P1724" s="245"/>
      <c r="Q1724" s="312"/>
      <c r="R1724" s="382"/>
      <c r="S1724" s="242"/>
      <c r="T1724" s="219" t="s">
        <v>6096</v>
      </c>
      <c r="U1724" s="303"/>
      <c r="V1724" s="303"/>
      <c r="W1724" s="303"/>
      <c r="X1724" s="303"/>
      <c r="Y1724" s="219"/>
      <c r="Z1724" s="303"/>
      <c r="AA1724" s="303"/>
      <c r="AB1724" s="303"/>
      <c r="AC1724" s="303"/>
      <c r="AD1724" s="325"/>
      <c r="AE1724" s="325"/>
      <c r="AF1724" s="325"/>
      <c r="AG1724" s="325"/>
      <c r="AH1724" s="325"/>
      <c r="AJ1724" s="286"/>
      <c r="AK1724" s="213"/>
      <c r="AL1724" s="325"/>
      <c r="AM1724" s="325"/>
      <c r="AN1724" s="325"/>
      <c r="AO1724" s="325"/>
      <c r="AP1724" s="229"/>
      <c r="AQ1724" s="589"/>
      <c r="AR1724" s="207"/>
      <c r="AS1724" s="207"/>
      <c r="AT1724" s="207"/>
      <c r="AU1724" s="207"/>
      <c r="AV1724" s="207"/>
      <c r="AW1724" s="207"/>
      <c r="AX1724" s="207"/>
      <c r="AY1724" s="207"/>
      <c r="AZ1724" s="207"/>
      <c r="BA1724" s="207"/>
      <c r="BB1724" s="207"/>
      <c r="BC1724" s="207"/>
      <c r="BD1724" s="207"/>
      <c r="BE1724" s="207"/>
      <c r="BF1724" s="207"/>
      <c r="BG1724" s="300"/>
      <c r="BH1724" s="300"/>
      <c r="BI1724" s="299"/>
      <c r="BJ1724" s="246"/>
      <c r="BK1724" s="255"/>
      <c r="BL1724" s="213"/>
      <c r="BM1724" s="213"/>
      <c r="BN1724" s="322"/>
      <c r="BO1724" s="321"/>
      <c r="BY1724" s="254"/>
      <c r="DN1724" s="284"/>
      <c r="DO1724" s="283"/>
      <c r="DP1724" s="278"/>
      <c r="DQ1724" s="282"/>
      <c r="DR1724" s="281"/>
      <c r="DS1724" s="280"/>
      <c r="DT1724" s="279"/>
      <c r="DU1724" s="278"/>
      <c r="DV1724" s="194"/>
    </row>
    <row r="1725" spans="1:137" ht="18.75">
      <c r="A1725" s="307"/>
      <c r="B1725" s="226" t="s">
        <v>6104</v>
      </c>
      <c r="C1725" s="226" t="s">
        <v>6103</v>
      </c>
      <c r="D1725" s="225" t="s">
        <v>6102</v>
      </c>
      <c r="E1725" s="224" t="str">
        <f t="shared" si="150"/>
        <v>429678</v>
      </c>
      <c r="F1725" s="600"/>
      <c r="G1725" s="220" t="s">
        <v>6101</v>
      </c>
      <c r="H1725" s="223" t="s">
        <v>6085</v>
      </c>
      <c r="I1725" s="306"/>
      <c r="J1725" s="225">
        <v>1</v>
      </c>
      <c r="K1725" s="302">
        <v>2200</v>
      </c>
      <c r="L1725" s="232">
        <f t="shared" si="144"/>
        <v>2420</v>
      </c>
      <c r="M1725" s="351" t="s">
        <v>1434</v>
      </c>
      <c r="N1725" s="229"/>
      <c r="O1725" s="290"/>
      <c r="P1725" s="245"/>
      <c r="Q1725" s="227"/>
      <c r="R1725" s="376"/>
      <c r="S1725" s="242"/>
      <c r="T1725" s="219" t="s">
        <v>6096</v>
      </c>
      <c r="U1725" s="248"/>
      <c r="V1725" s="248"/>
      <c r="W1725" s="248"/>
      <c r="X1725" s="248"/>
      <c r="Y1725" s="219"/>
      <c r="Z1725" s="303"/>
      <c r="AA1725" s="303"/>
      <c r="AB1725" s="303"/>
      <c r="AC1725" s="303"/>
      <c r="AD1725" s="302"/>
      <c r="AE1725" s="302"/>
      <c r="AF1725" s="302"/>
      <c r="AG1725" s="302"/>
      <c r="AH1725" s="302"/>
      <c r="AJ1725" s="286" t="s">
        <v>2543</v>
      </c>
      <c r="AK1725" s="213" t="s">
        <v>2542</v>
      </c>
      <c r="AL1725" s="302"/>
      <c r="AM1725" s="302"/>
      <c r="AN1725" s="302"/>
      <c r="AO1725" s="302"/>
      <c r="AP1725" s="229"/>
      <c r="AQ1725" s="301"/>
      <c r="AR1725" s="207"/>
      <c r="AS1725" s="207"/>
      <c r="AT1725" s="207"/>
      <c r="AU1725" s="207"/>
      <c r="AV1725" s="207"/>
      <c r="AW1725" s="207"/>
      <c r="AX1725" s="207"/>
      <c r="AY1725" s="207"/>
      <c r="AZ1725" s="207"/>
      <c r="BA1725" s="207"/>
      <c r="BB1725" s="207"/>
      <c r="BC1725" s="207"/>
      <c r="BD1725" s="207"/>
      <c r="BE1725" s="207"/>
      <c r="BF1725" s="207"/>
      <c r="BG1725" s="299"/>
      <c r="BH1725" s="299"/>
      <c r="BI1725" s="299"/>
      <c r="BJ1725" s="246"/>
      <c r="BK1725" s="255"/>
      <c r="BL1725" s="213"/>
      <c r="BM1725" s="213"/>
      <c r="BN1725" s="298"/>
      <c r="BO1725" s="297"/>
      <c r="BY1725" s="254"/>
      <c r="DN1725" s="284"/>
      <c r="DO1725" s="283"/>
      <c r="DP1725" s="278"/>
      <c r="DQ1725" s="282"/>
      <c r="DR1725" s="281"/>
      <c r="DS1725" s="280"/>
      <c r="DT1725" s="279"/>
      <c r="DU1725" s="278"/>
      <c r="DV1725" s="194"/>
    </row>
    <row r="1726" spans="1:137" s="587" customFormat="1" ht="19.5">
      <c r="A1726" s="322" t="s">
        <v>6090</v>
      </c>
      <c r="B1726" s="226" t="s">
        <v>6100</v>
      </c>
      <c r="C1726" s="226" t="s">
        <v>6099</v>
      </c>
      <c r="D1726" s="225" t="s">
        <v>6098</v>
      </c>
      <c r="E1726" s="224" t="str">
        <f t="shared" si="150"/>
        <v>430223</v>
      </c>
      <c r="F1726" s="599" t="s">
        <v>1085</v>
      </c>
      <c r="G1726" s="220" t="s">
        <v>6097</v>
      </c>
      <c r="H1726" s="223" t="s">
        <v>6085</v>
      </c>
      <c r="I1726" s="383"/>
      <c r="J1726" s="225">
        <v>1</v>
      </c>
      <c r="K1726" s="329">
        <v>2500</v>
      </c>
      <c r="L1726" s="232">
        <f t="shared" si="144"/>
        <v>2750</v>
      </c>
      <c r="M1726" s="351" t="s">
        <v>1434</v>
      </c>
      <c r="N1726" s="229"/>
      <c r="O1726" s="229"/>
      <c r="P1726" s="245"/>
      <c r="Q1726" s="312"/>
      <c r="R1726" s="382"/>
      <c r="S1726" s="242"/>
      <c r="T1726" s="219" t="s">
        <v>6096</v>
      </c>
      <c r="U1726" s="303"/>
      <c r="V1726" s="303"/>
      <c r="W1726" s="303"/>
      <c r="X1726" s="303"/>
      <c r="Y1726" s="219"/>
      <c r="Z1726" s="303"/>
      <c r="AA1726" s="303"/>
      <c r="AB1726" s="303"/>
      <c r="AC1726" s="303"/>
      <c r="AD1726" s="325"/>
      <c r="AE1726" s="325"/>
      <c r="AF1726" s="325"/>
      <c r="AG1726" s="325"/>
      <c r="AH1726" s="325"/>
      <c r="AI1726" s="213"/>
      <c r="AJ1726" s="286"/>
      <c r="AK1726" s="213"/>
      <c r="AL1726" s="325"/>
      <c r="AM1726" s="325"/>
      <c r="AN1726" s="325"/>
      <c r="AO1726" s="325"/>
      <c r="AP1726" s="229"/>
      <c r="AQ1726" s="589"/>
      <c r="AR1726" s="207"/>
      <c r="AS1726" s="207"/>
      <c r="AT1726" s="207"/>
      <c r="AU1726" s="207"/>
      <c r="AV1726" s="207"/>
      <c r="AW1726" s="207"/>
      <c r="AX1726" s="207"/>
      <c r="AY1726" s="207"/>
      <c r="AZ1726" s="207"/>
      <c r="BA1726" s="207"/>
      <c r="BB1726" s="207"/>
      <c r="BC1726" s="207"/>
      <c r="BD1726" s="207"/>
      <c r="BE1726" s="207"/>
      <c r="BF1726" s="207"/>
      <c r="BG1726" s="300"/>
      <c r="BH1726" s="300"/>
      <c r="BI1726" s="299"/>
      <c r="BJ1726" s="246"/>
      <c r="BK1726" s="255"/>
      <c r="BL1726" s="213"/>
      <c r="BM1726" s="213"/>
      <c r="BN1726" s="322"/>
      <c r="BO1726" s="321"/>
      <c r="BP1726" s="204"/>
      <c r="BQ1726" s="205"/>
      <c r="BR1726" s="204"/>
      <c r="BS1726" s="204"/>
      <c r="BT1726" s="204"/>
      <c r="BU1726" s="194"/>
      <c r="BV1726" s="194"/>
      <c r="BW1726" s="194"/>
      <c r="BX1726" s="204"/>
      <c r="BY1726" s="254"/>
      <c r="BZ1726" s="202"/>
      <c r="CA1726" s="202"/>
      <c r="CB1726" s="202"/>
      <c r="CC1726" s="201"/>
      <c r="CD1726" s="201"/>
      <c r="CE1726" s="194"/>
      <c r="CF1726" s="200"/>
      <c r="CG1726" s="200"/>
      <c r="CH1726" s="200"/>
      <c r="CI1726" s="200"/>
      <c r="CJ1726" s="200"/>
      <c r="CK1726" s="200"/>
      <c r="CL1726" s="200"/>
      <c r="CM1726" s="200"/>
      <c r="CN1726" s="200"/>
      <c r="CO1726" s="200"/>
      <c r="CP1726" s="200"/>
      <c r="CQ1726" s="200"/>
      <c r="CR1726" s="200"/>
      <c r="CS1726" s="200"/>
      <c r="CT1726" s="200"/>
      <c r="CU1726" s="200"/>
      <c r="CV1726" s="200"/>
      <c r="CW1726" s="200"/>
      <c r="CX1726" s="200"/>
      <c r="CY1726" s="200"/>
      <c r="CZ1726" s="200"/>
      <c r="DA1726" s="200"/>
      <c r="DB1726" s="200"/>
      <c r="DC1726" s="200"/>
      <c r="DD1726" s="200"/>
      <c r="DE1726" s="200"/>
      <c r="DF1726" s="200"/>
      <c r="DG1726" s="200"/>
      <c r="DH1726" s="200"/>
      <c r="DI1726" s="200"/>
      <c r="DJ1726" s="200"/>
      <c r="DK1726" s="200"/>
      <c r="DL1726" s="200"/>
      <c r="DM1726" s="200"/>
      <c r="DN1726" s="284"/>
      <c r="DO1726" s="283"/>
      <c r="DP1726" s="278"/>
      <c r="DQ1726" s="282"/>
      <c r="DR1726" s="281"/>
      <c r="DS1726" s="280"/>
      <c r="DT1726" s="279"/>
      <c r="DU1726" s="278"/>
      <c r="DV1726" s="194"/>
      <c r="DW1726" s="194"/>
      <c r="DX1726" s="194"/>
      <c r="DY1726" s="194"/>
      <c r="DZ1726" s="466"/>
      <c r="EA1726" s="466"/>
      <c r="EB1726" s="466"/>
      <c r="EC1726" s="466"/>
      <c r="ED1726" s="466"/>
      <c r="EE1726" s="466"/>
      <c r="EF1726" s="466"/>
      <c r="EG1726" s="466"/>
    </row>
    <row r="1727" spans="1:137" ht="18.75">
      <c r="A1727" s="307"/>
      <c r="B1727" s="226" t="s">
        <v>6095</v>
      </c>
      <c r="C1727" s="226" t="s">
        <v>6094</v>
      </c>
      <c r="D1727" s="225" t="s">
        <v>6093</v>
      </c>
      <c r="E1727" s="224" t="str">
        <f t="shared" si="150"/>
        <v>429685</v>
      </c>
      <c r="F1727" s="600"/>
      <c r="G1727" s="220" t="s">
        <v>6092</v>
      </c>
      <c r="H1727" s="223" t="s">
        <v>6085</v>
      </c>
      <c r="I1727" s="306"/>
      <c r="J1727" s="225">
        <v>1</v>
      </c>
      <c r="K1727" s="302">
        <v>2200</v>
      </c>
      <c r="L1727" s="232">
        <f t="shared" si="144"/>
        <v>2420</v>
      </c>
      <c r="M1727" s="351" t="s">
        <v>1434</v>
      </c>
      <c r="N1727" s="229"/>
      <c r="O1727" s="290"/>
      <c r="P1727" s="245"/>
      <c r="Q1727" s="227"/>
      <c r="R1727" s="376"/>
      <c r="S1727" s="242"/>
      <c r="T1727" s="219" t="s">
        <v>6091</v>
      </c>
      <c r="U1727" s="248"/>
      <c r="V1727" s="248"/>
      <c r="W1727" s="248"/>
      <c r="X1727" s="248"/>
      <c r="Y1727" s="219"/>
      <c r="Z1727" s="303"/>
      <c r="AA1727" s="303"/>
      <c r="AB1727" s="303"/>
      <c r="AC1727" s="303"/>
      <c r="AD1727" s="302"/>
      <c r="AE1727" s="302"/>
      <c r="AF1727" s="302"/>
      <c r="AG1727" s="302"/>
      <c r="AH1727" s="302"/>
      <c r="AJ1727" s="286" t="s">
        <v>2543</v>
      </c>
      <c r="AK1727" s="213" t="s">
        <v>2542</v>
      </c>
      <c r="AL1727" s="302"/>
      <c r="AM1727" s="302"/>
      <c r="AN1727" s="302"/>
      <c r="AO1727" s="302"/>
      <c r="AP1727" s="229"/>
      <c r="AQ1727" s="301"/>
      <c r="AR1727" s="207"/>
      <c r="AS1727" s="207"/>
      <c r="AT1727" s="207"/>
      <c r="AU1727" s="207"/>
      <c r="AV1727" s="207"/>
      <c r="AW1727" s="207"/>
      <c r="AX1727" s="207"/>
      <c r="AY1727" s="207"/>
      <c r="AZ1727" s="207"/>
      <c r="BA1727" s="207"/>
      <c r="BB1727" s="207"/>
      <c r="BC1727" s="207"/>
      <c r="BD1727" s="207"/>
      <c r="BE1727" s="207"/>
      <c r="BF1727" s="207"/>
      <c r="BG1727" s="299"/>
      <c r="BH1727" s="299"/>
      <c r="BI1727" s="299"/>
      <c r="BJ1727" s="246"/>
      <c r="BK1727" s="255"/>
      <c r="BL1727" s="213"/>
      <c r="BM1727" s="213"/>
      <c r="BN1727" s="298"/>
      <c r="BO1727" s="297"/>
      <c r="BY1727" s="254"/>
      <c r="DN1727" s="284"/>
      <c r="DO1727" s="283"/>
      <c r="DP1727" s="278"/>
      <c r="DQ1727" s="282"/>
      <c r="DR1727" s="281"/>
      <c r="DS1727" s="280"/>
      <c r="DT1727" s="279"/>
      <c r="DU1727" s="278"/>
      <c r="DV1727" s="194"/>
    </row>
    <row r="1728" spans="1:137" s="587" customFormat="1" ht="19.5">
      <c r="A1728" s="322" t="s">
        <v>6090</v>
      </c>
      <c r="B1728" s="226" t="s">
        <v>6089</v>
      </c>
      <c r="C1728" s="226" t="s">
        <v>6088</v>
      </c>
      <c r="D1728" s="225" t="s">
        <v>6087</v>
      </c>
      <c r="E1728" s="224" t="str">
        <f t="shared" si="150"/>
        <v>430230</v>
      </c>
      <c r="F1728" s="599" t="s">
        <v>1085</v>
      </c>
      <c r="G1728" s="220" t="s">
        <v>6086</v>
      </c>
      <c r="H1728" s="223" t="s">
        <v>6085</v>
      </c>
      <c r="I1728" s="383"/>
      <c r="J1728" s="225">
        <v>1</v>
      </c>
      <c r="K1728" s="329">
        <v>2500</v>
      </c>
      <c r="L1728" s="232">
        <f t="shared" si="144"/>
        <v>2750</v>
      </c>
      <c r="M1728" s="379" t="s">
        <v>1434</v>
      </c>
      <c r="N1728" s="229"/>
      <c r="O1728" s="229"/>
      <c r="P1728" s="347"/>
      <c r="Q1728" s="412"/>
      <c r="R1728" s="382"/>
      <c r="S1728" s="242"/>
      <c r="T1728" s="219" t="s">
        <v>6084</v>
      </c>
      <c r="U1728" s="303"/>
      <c r="V1728" s="303"/>
      <c r="W1728" s="303"/>
      <c r="X1728" s="303"/>
      <c r="Y1728" s="219"/>
      <c r="Z1728" s="303"/>
      <c r="AA1728" s="303"/>
      <c r="AB1728" s="303"/>
      <c r="AC1728" s="303"/>
      <c r="AD1728" s="325"/>
      <c r="AE1728" s="325"/>
      <c r="AF1728" s="325"/>
      <c r="AG1728" s="325"/>
      <c r="AH1728" s="325"/>
      <c r="AI1728" s="213"/>
      <c r="AJ1728" s="286"/>
      <c r="AK1728" s="213"/>
      <c r="AL1728" s="325"/>
      <c r="AM1728" s="325"/>
      <c r="AN1728" s="325"/>
      <c r="AO1728" s="325"/>
      <c r="AP1728" s="229"/>
      <c r="AQ1728" s="589"/>
      <c r="AR1728" s="207"/>
      <c r="AS1728" s="207"/>
      <c r="AT1728" s="207"/>
      <c r="AU1728" s="207"/>
      <c r="AV1728" s="207"/>
      <c r="AW1728" s="207"/>
      <c r="AX1728" s="207"/>
      <c r="AY1728" s="207"/>
      <c r="AZ1728" s="207"/>
      <c r="BA1728" s="207"/>
      <c r="BB1728" s="207"/>
      <c r="BC1728" s="207"/>
      <c r="BD1728" s="207"/>
      <c r="BE1728" s="207"/>
      <c r="BF1728" s="207"/>
      <c r="BG1728" s="300"/>
      <c r="BH1728" s="300"/>
      <c r="BI1728" s="299"/>
      <c r="BJ1728" s="246"/>
      <c r="BK1728" s="255"/>
      <c r="BL1728" s="213"/>
      <c r="BM1728" s="213"/>
      <c r="BN1728" s="322"/>
      <c r="BO1728" s="321"/>
      <c r="BP1728" s="204"/>
      <c r="BQ1728" s="205"/>
      <c r="BR1728" s="204"/>
      <c r="BS1728" s="204"/>
      <c r="BT1728" s="204"/>
      <c r="BU1728" s="194"/>
      <c r="BV1728" s="194"/>
      <c r="BW1728" s="194"/>
      <c r="BX1728" s="204"/>
      <c r="BY1728" s="254"/>
      <c r="BZ1728" s="202"/>
      <c r="CA1728" s="202"/>
      <c r="CB1728" s="202"/>
      <c r="CC1728" s="201"/>
      <c r="CD1728" s="201"/>
      <c r="CE1728" s="194"/>
      <c r="CF1728" s="200"/>
      <c r="CG1728" s="200"/>
      <c r="CH1728" s="200"/>
      <c r="CI1728" s="200"/>
      <c r="CJ1728" s="200"/>
      <c r="CK1728" s="200"/>
      <c r="CL1728" s="200"/>
      <c r="CM1728" s="200"/>
      <c r="CN1728" s="200"/>
      <c r="CO1728" s="200"/>
      <c r="CP1728" s="200"/>
      <c r="CQ1728" s="200"/>
      <c r="CR1728" s="200"/>
      <c r="CS1728" s="200"/>
      <c r="CT1728" s="200"/>
      <c r="CU1728" s="200"/>
      <c r="CV1728" s="200"/>
      <c r="CW1728" s="200"/>
      <c r="CX1728" s="200"/>
      <c r="CY1728" s="200"/>
      <c r="CZ1728" s="200"/>
      <c r="DA1728" s="200"/>
      <c r="DB1728" s="200"/>
      <c r="DC1728" s="200"/>
      <c r="DD1728" s="200"/>
      <c r="DE1728" s="200"/>
      <c r="DF1728" s="200"/>
      <c r="DG1728" s="200"/>
      <c r="DH1728" s="200"/>
      <c r="DI1728" s="200"/>
      <c r="DJ1728" s="200"/>
      <c r="DK1728" s="200"/>
      <c r="DL1728" s="200"/>
      <c r="DM1728" s="200"/>
      <c r="DN1728" s="284"/>
      <c r="DO1728" s="283"/>
      <c r="DP1728" s="278"/>
      <c r="DQ1728" s="282"/>
      <c r="DR1728" s="281"/>
      <c r="DS1728" s="280"/>
      <c r="DT1728" s="279"/>
      <c r="DU1728" s="278"/>
      <c r="DV1728" s="194"/>
      <c r="DW1728" s="194"/>
      <c r="DX1728" s="194"/>
      <c r="DY1728" s="194"/>
      <c r="DZ1728" s="466"/>
      <c r="EA1728" s="466"/>
      <c r="EB1728" s="466"/>
      <c r="EC1728" s="466"/>
      <c r="ED1728" s="466"/>
      <c r="EE1728" s="466"/>
      <c r="EF1728" s="466"/>
      <c r="EG1728" s="466"/>
    </row>
    <row r="1729" spans="1:137" ht="18.75">
      <c r="A1729" s="207" t="s">
        <v>5062</v>
      </c>
      <c r="B1729" s="226" t="s">
        <v>1086</v>
      </c>
      <c r="C1729" s="226" t="s">
        <v>6083</v>
      </c>
      <c r="D1729" s="225" t="s">
        <v>6082</v>
      </c>
      <c r="E1729" s="224" t="str">
        <f t="shared" si="150"/>
        <v>429692</v>
      </c>
      <c r="F1729" s="558" t="s">
        <v>1085</v>
      </c>
      <c r="G1729" s="220" t="s">
        <v>1088</v>
      </c>
      <c r="H1729" s="223" t="s">
        <v>6081</v>
      </c>
      <c r="I1729" s="306"/>
      <c r="J1729" s="225">
        <v>1</v>
      </c>
      <c r="K1729" s="302">
        <v>2500</v>
      </c>
      <c r="L1729" s="232">
        <f t="shared" si="144"/>
        <v>2750</v>
      </c>
      <c r="M1729" s="288" t="s">
        <v>900</v>
      </c>
      <c r="N1729" s="229"/>
      <c r="O1729" s="290" t="s">
        <v>5706</v>
      </c>
      <c r="P1729" s="347"/>
      <c r="Q1729" s="241"/>
      <c r="R1729" s="376"/>
      <c r="S1729" s="242"/>
      <c r="T1729" s="219" t="s">
        <v>6075</v>
      </c>
      <c r="U1729" s="303"/>
      <c r="V1729" s="303"/>
      <c r="W1729" s="303"/>
      <c r="X1729" s="303"/>
      <c r="Y1729" s="219"/>
      <c r="Z1729" s="303"/>
      <c r="AA1729" s="303"/>
      <c r="AB1729" s="303"/>
      <c r="AC1729" s="303"/>
      <c r="AD1729" s="302"/>
      <c r="AE1729" s="302"/>
      <c r="AF1729" s="302"/>
      <c r="AG1729" s="302"/>
      <c r="AH1729" s="302"/>
      <c r="AJ1729" s="286" t="s">
        <v>2543</v>
      </c>
      <c r="AK1729" s="213" t="s">
        <v>2542</v>
      </c>
      <c r="AL1729" s="302"/>
      <c r="AM1729" s="302"/>
      <c r="AN1729" s="302"/>
      <c r="AO1729" s="302"/>
      <c r="AP1729" s="229"/>
      <c r="AQ1729" s="301"/>
      <c r="AR1729" s="207"/>
      <c r="AS1729" s="207"/>
      <c r="AT1729" s="207"/>
      <c r="AU1729" s="207"/>
      <c r="AV1729" s="207"/>
      <c r="AW1729" s="207"/>
      <c r="AX1729" s="207"/>
      <c r="AY1729" s="207"/>
      <c r="AZ1729" s="207"/>
      <c r="BA1729" s="207"/>
      <c r="BB1729" s="207"/>
      <c r="BC1729" s="207"/>
      <c r="BD1729" s="207"/>
      <c r="BE1729" s="207"/>
      <c r="BF1729" s="207"/>
      <c r="BG1729" s="300"/>
      <c r="BH1729" s="300"/>
      <c r="BI1729" s="299"/>
      <c r="BJ1729" s="246"/>
      <c r="BK1729" s="255"/>
      <c r="BL1729" s="213"/>
      <c r="BM1729" s="228"/>
      <c r="BY1729" s="254"/>
      <c r="DN1729" s="284"/>
      <c r="DO1729" s="283"/>
      <c r="DP1729" s="278"/>
      <c r="DQ1729" s="282" t="s">
        <v>900</v>
      </c>
      <c r="DR1729" s="281"/>
      <c r="DS1729" s="280"/>
      <c r="DT1729" s="279"/>
      <c r="DU1729" s="278"/>
      <c r="DV1729" s="194"/>
      <c r="DW1729" s="254"/>
    </row>
    <row r="1730" spans="1:137" ht="18.75">
      <c r="A1730" s="322"/>
      <c r="B1730" s="226" t="s">
        <v>6080</v>
      </c>
      <c r="C1730" s="226" t="s">
        <v>6079</v>
      </c>
      <c r="D1730" s="225" t="s">
        <v>6078</v>
      </c>
      <c r="E1730" s="224" t="str">
        <f t="shared" si="150"/>
        <v>429708</v>
      </c>
      <c r="F1730" s="322" t="s">
        <v>6068</v>
      </c>
      <c r="G1730" s="220" t="s">
        <v>6077</v>
      </c>
      <c r="H1730" s="223" t="s">
        <v>6076</v>
      </c>
      <c r="I1730" s="383"/>
      <c r="J1730" s="225">
        <v>1</v>
      </c>
      <c r="K1730" s="329">
        <v>2500</v>
      </c>
      <c r="L1730" s="232">
        <f t="shared" si="144"/>
        <v>2750</v>
      </c>
      <c r="M1730" s="379" t="s">
        <v>1434</v>
      </c>
      <c r="N1730" s="229"/>
      <c r="O1730" s="229"/>
      <c r="P1730" s="347"/>
      <c r="Q1730" s="412"/>
      <c r="R1730" s="382"/>
      <c r="S1730" s="242"/>
      <c r="T1730" s="219" t="s">
        <v>6075</v>
      </c>
      <c r="U1730" s="303"/>
      <c r="V1730" s="303"/>
      <c r="W1730" s="303"/>
      <c r="X1730" s="303"/>
      <c r="Y1730" s="219"/>
      <c r="Z1730" s="303"/>
      <c r="AA1730" s="303"/>
      <c r="AB1730" s="303"/>
      <c r="AC1730" s="303"/>
      <c r="AD1730" s="325"/>
      <c r="AE1730" s="325"/>
      <c r="AF1730" s="325"/>
      <c r="AG1730" s="325"/>
      <c r="AH1730" s="325"/>
      <c r="AJ1730" s="286"/>
      <c r="AK1730" s="213"/>
      <c r="AL1730" s="325"/>
      <c r="AM1730" s="325"/>
      <c r="AN1730" s="325"/>
      <c r="AO1730" s="325"/>
      <c r="AP1730" s="229"/>
      <c r="AQ1730" s="589"/>
      <c r="AR1730" s="207"/>
      <c r="AS1730" s="207"/>
      <c r="AT1730" s="207"/>
      <c r="AU1730" s="207"/>
      <c r="AV1730" s="207"/>
      <c r="AW1730" s="207"/>
      <c r="AX1730" s="207"/>
      <c r="AY1730" s="207"/>
      <c r="AZ1730" s="207"/>
      <c r="BA1730" s="207"/>
      <c r="BB1730" s="207"/>
      <c r="BC1730" s="207"/>
      <c r="BD1730" s="207"/>
      <c r="BE1730" s="207"/>
      <c r="BF1730" s="207"/>
      <c r="BG1730" s="300"/>
      <c r="BH1730" s="300"/>
      <c r="BI1730" s="299"/>
      <c r="BJ1730" s="246"/>
      <c r="BK1730" s="255"/>
      <c r="BL1730" s="213"/>
      <c r="BM1730" s="213"/>
      <c r="BN1730" s="322"/>
      <c r="BO1730" s="321"/>
      <c r="BY1730" s="254"/>
      <c r="DN1730" s="284"/>
      <c r="DO1730" s="283"/>
      <c r="DP1730" s="278"/>
      <c r="DQ1730" s="282"/>
      <c r="DR1730" s="281"/>
      <c r="DS1730" s="588"/>
      <c r="DT1730" s="279"/>
      <c r="DU1730" s="278"/>
      <c r="DV1730" s="194"/>
    </row>
    <row r="1731" spans="1:137" ht="18.75">
      <c r="A1731" s="322"/>
      <c r="B1731" s="226" t="s">
        <v>6074</v>
      </c>
      <c r="C1731" s="226" t="s">
        <v>6073</v>
      </c>
      <c r="D1731" s="225" t="s">
        <v>6072</v>
      </c>
      <c r="E1731" s="224" t="str">
        <f t="shared" si="150"/>
        <v>429715</v>
      </c>
      <c r="F1731" s="322" t="s">
        <v>6068</v>
      </c>
      <c r="G1731" s="220" t="s">
        <v>6071</v>
      </c>
      <c r="H1731" s="223" t="s">
        <v>6070</v>
      </c>
      <c r="I1731" s="383"/>
      <c r="J1731" s="225">
        <v>1</v>
      </c>
      <c r="K1731" s="329">
        <v>2500</v>
      </c>
      <c r="L1731" s="232">
        <f t="shared" si="144"/>
        <v>2750</v>
      </c>
      <c r="M1731" s="351" t="s">
        <v>1434</v>
      </c>
      <c r="N1731" s="229"/>
      <c r="O1731" s="229"/>
      <c r="P1731" s="245"/>
      <c r="Q1731" s="312"/>
      <c r="R1731" s="382"/>
      <c r="S1731" s="242"/>
      <c r="T1731" s="219" t="s">
        <v>6069</v>
      </c>
      <c r="U1731" s="303"/>
      <c r="V1731" s="303"/>
      <c r="W1731" s="303"/>
      <c r="X1731" s="303"/>
      <c r="Y1731" s="219"/>
      <c r="Z1731" s="303"/>
      <c r="AA1731" s="303"/>
      <c r="AB1731" s="303"/>
      <c r="AC1731" s="303"/>
      <c r="AD1731" s="325"/>
      <c r="AE1731" s="325"/>
      <c r="AF1731" s="325"/>
      <c r="AG1731" s="325"/>
      <c r="AH1731" s="325"/>
      <c r="AI1731" s="595"/>
      <c r="AJ1731" s="286"/>
      <c r="AK1731" s="213"/>
      <c r="AL1731" s="325"/>
      <c r="AM1731" s="325"/>
      <c r="AN1731" s="325"/>
      <c r="AO1731" s="325"/>
      <c r="AP1731" s="229"/>
      <c r="AQ1731" s="589"/>
      <c r="AR1731" s="207"/>
      <c r="AS1731" s="207"/>
      <c r="AT1731" s="207"/>
      <c r="AU1731" s="207"/>
      <c r="AV1731" s="207"/>
      <c r="AW1731" s="207"/>
      <c r="AX1731" s="207"/>
      <c r="AY1731" s="207"/>
      <c r="AZ1731" s="207"/>
      <c r="BA1731" s="207"/>
      <c r="BB1731" s="207"/>
      <c r="BC1731" s="207"/>
      <c r="BD1731" s="207"/>
      <c r="BE1731" s="207"/>
      <c r="BF1731" s="207"/>
      <c r="BG1731" s="300"/>
      <c r="BH1731" s="300"/>
      <c r="BI1731" s="299"/>
      <c r="BJ1731" s="246"/>
      <c r="BK1731" s="255"/>
      <c r="BL1731" s="213"/>
      <c r="BM1731" s="213"/>
      <c r="BN1731" s="322"/>
      <c r="BO1731" s="321"/>
      <c r="BY1731" s="254"/>
      <c r="DN1731" s="284"/>
      <c r="DO1731" s="283"/>
      <c r="DP1731" s="278"/>
      <c r="DQ1731" s="282"/>
      <c r="DR1731" s="281"/>
      <c r="DS1731" s="588"/>
      <c r="DT1731" s="279"/>
      <c r="DU1731" s="278"/>
      <c r="DV1731" s="194"/>
    </row>
    <row r="1732" spans="1:137" s="587" customFormat="1" ht="18.75">
      <c r="A1732" s="322"/>
      <c r="B1732" s="226" t="s">
        <v>6067</v>
      </c>
      <c r="C1732" s="226" t="s">
        <v>6066</v>
      </c>
      <c r="D1732" s="225" t="s">
        <v>6065</v>
      </c>
      <c r="E1732" s="224" t="str">
        <f t="shared" si="150"/>
        <v>429722</v>
      </c>
      <c r="F1732" s="322" t="s">
        <v>6068</v>
      </c>
      <c r="G1732" s="220" t="s">
        <v>6064</v>
      </c>
      <c r="H1732" s="223" t="s">
        <v>6063</v>
      </c>
      <c r="I1732" s="383"/>
      <c r="J1732" s="225">
        <v>1</v>
      </c>
      <c r="K1732" s="329">
        <v>2000</v>
      </c>
      <c r="L1732" s="232">
        <f t="shared" si="144"/>
        <v>2200</v>
      </c>
      <c r="M1732" s="351" t="s">
        <v>1434</v>
      </c>
      <c r="N1732" s="229"/>
      <c r="O1732" s="229"/>
      <c r="P1732" s="245"/>
      <c r="Q1732" s="312"/>
      <c r="R1732" s="382"/>
      <c r="S1732" s="242"/>
      <c r="T1732" s="219" t="s">
        <v>6062</v>
      </c>
      <c r="U1732" s="303"/>
      <c r="V1732" s="303"/>
      <c r="W1732" s="303"/>
      <c r="X1732" s="303"/>
      <c r="Y1732" s="219"/>
      <c r="Z1732" s="303"/>
      <c r="AA1732" s="303"/>
      <c r="AB1732" s="303"/>
      <c r="AC1732" s="303"/>
      <c r="AD1732" s="325"/>
      <c r="AE1732" s="325"/>
      <c r="AF1732" s="325"/>
      <c r="AG1732" s="325"/>
      <c r="AH1732" s="325"/>
      <c r="AI1732" s="213"/>
      <c r="AJ1732" s="286"/>
      <c r="AK1732" s="213"/>
      <c r="AL1732" s="325"/>
      <c r="AM1732" s="325"/>
      <c r="AN1732" s="325"/>
      <c r="AO1732" s="325"/>
      <c r="AP1732" s="229"/>
      <c r="AQ1732" s="589"/>
      <c r="AR1732" s="207"/>
      <c r="AS1732" s="207"/>
      <c r="AT1732" s="207"/>
      <c r="AU1732" s="207"/>
      <c r="AV1732" s="207"/>
      <c r="AW1732" s="207"/>
      <c r="AX1732" s="207"/>
      <c r="AY1732" s="207"/>
      <c r="AZ1732" s="207"/>
      <c r="BA1732" s="207"/>
      <c r="BB1732" s="207"/>
      <c r="BC1732" s="207"/>
      <c r="BD1732" s="207"/>
      <c r="BE1732" s="207"/>
      <c r="BF1732" s="207"/>
      <c r="BG1732" s="300"/>
      <c r="BH1732" s="300"/>
      <c r="BI1732" s="299"/>
      <c r="BJ1732" s="246"/>
      <c r="BK1732" s="255"/>
      <c r="BL1732" s="213"/>
      <c r="BM1732" s="213"/>
      <c r="BN1732" s="322"/>
      <c r="BO1732" s="321"/>
      <c r="BP1732" s="204"/>
      <c r="BQ1732" s="205"/>
      <c r="BR1732" s="204"/>
      <c r="BS1732" s="204"/>
      <c r="BT1732" s="204"/>
      <c r="BU1732" s="194"/>
      <c r="BV1732" s="194"/>
      <c r="BW1732" s="194"/>
      <c r="BX1732" s="204"/>
      <c r="BY1732" s="254"/>
      <c r="BZ1732" s="202"/>
      <c r="CA1732" s="202"/>
      <c r="CB1732" s="202"/>
      <c r="CC1732" s="201"/>
      <c r="CD1732" s="201"/>
      <c r="CE1732" s="194"/>
      <c r="CF1732" s="200"/>
      <c r="CG1732" s="200"/>
      <c r="CH1732" s="200"/>
      <c r="CI1732" s="200"/>
      <c r="CJ1732" s="200"/>
      <c r="CK1732" s="200"/>
      <c r="CL1732" s="200"/>
      <c r="CM1732" s="200"/>
      <c r="CN1732" s="200"/>
      <c r="CO1732" s="200"/>
      <c r="CP1732" s="200"/>
      <c r="CQ1732" s="200"/>
      <c r="CR1732" s="200"/>
      <c r="CS1732" s="200"/>
      <c r="CT1732" s="200"/>
      <c r="CU1732" s="200"/>
      <c r="CV1732" s="200"/>
      <c r="CW1732" s="200"/>
      <c r="CX1732" s="200"/>
      <c r="CY1732" s="200"/>
      <c r="CZ1732" s="200"/>
      <c r="DA1732" s="200"/>
      <c r="DB1732" s="200"/>
      <c r="DC1732" s="200"/>
      <c r="DD1732" s="200"/>
      <c r="DE1732" s="200"/>
      <c r="DF1732" s="200"/>
      <c r="DG1732" s="200"/>
      <c r="DH1732" s="200"/>
      <c r="DI1732" s="200"/>
      <c r="DJ1732" s="200"/>
      <c r="DK1732" s="200"/>
      <c r="DL1732" s="200"/>
      <c r="DM1732" s="200"/>
      <c r="DN1732" s="284"/>
      <c r="DO1732" s="283"/>
      <c r="DP1732" s="278"/>
      <c r="DQ1732" s="282"/>
      <c r="DR1732" s="281"/>
      <c r="DS1732" s="280"/>
      <c r="DT1732" s="279"/>
      <c r="DU1732" s="278"/>
      <c r="DV1732" s="194"/>
      <c r="DW1732" s="194"/>
      <c r="DX1732" s="194"/>
      <c r="DY1732" s="194"/>
      <c r="DZ1732" s="466"/>
      <c r="EA1732" s="466"/>
      <c r="EB1732" s="466"/>
      <c r="EC1732" s="466"/>
      <c r="ED1732" s="466"/>
      <c r="EE1732" s="466"/>
      <c r="EF1732" s="466"/>
      <c r="EG1732" s="466"/>
    </row>
    <row r="1733" spans="1:137" s="587" customFormat="1" ht="19.5">
      <c r="A1733" s="298" t="s">
        <v>4332</v>
      </c>
      <c r="B1733" s="226" t="s">
        <v>6061</v>
      </c>
      <c r="C1733" s="226" t="s">
        <v>6060</v>
      </c>
      <c r="D1733" s="264" t="s">
        <v>6059</v>
      </c>
      <c r="E1733" s="224" t="str">
        <f>MID(D1733,8,10)</f>
        <v>-429739</v>
      </c>
      <c r="F1733" s="207" t="s">
        <v>148</v>
      </c>
      <c r="G1733" s="220" t="s">
        <v>6058</v>
      </c>
      <c r="H1733" s="453" t="s">
        <v>6057</v>
      </c>
      <c r="I1733" s="306"/>
      <c r="J1733" s="225">
        <v>1</v>
      </c>
      <c r="K1733" s="277">
        <v>3500</v>
      </c>
      <c r="L1733" s="232">
        <f t="shared" si="144"/>
        <v>3850.0000000000005</v>
      </c>
      <c r="M1733" s="262" t="s">
        <v>1671</v>
      </c>
      <c r="N1733" s="290"/>
      <c r="O1733" s="548" t="s">
        <v>4940</v>
      </c>
      <c r="P1733" s="245"/>
      <c r="Q1733" s="227"/>
      <c r="R1733" s="289">
        <v>290</v>
      </c>
      <c r="S1733" s="242">
        <v>290</v>
      </c>
      <c r="T1733" s="219" t="s">
        <v>2566</v>
      </c>
      <c r="U1733" s="248">
        <f>VLOOKUP(T1733,'[1]段ボール 送料'!$H$16:$X$1013,16,FALSE)</f>
        <v>498</v>
      </c>
      <c r="V1733" s="248">
        <f>VLOOKUP(T1733,'[1]段ボール 送料'!$H$16:$X$1013,13,FALSE)</f>
        <v>126</v>
      </c>
      <c r="W1733" s="248">
        <f>VLOOKUP(T1733,'[1]段ボール 送料'!$H$16:$X$1013,14,FALSE)</f>
        <v>126</v>
      </c>
      <c r="X1733" s="248">
        <f>VLOOKUP(T1733,'[1]段ボール 送料'!$H$16:$X$1013,15,FALSE)</f>
        <v>246</v>
      </c>
      <c r="Y1733" s="219"/>
      <c r="Z1733" s="248"/>
      <c r="AA1733" s="248"/>
      <c r="AB1733" s="248"/>
      <c r="AC1733" s="248"/>
      <c r="AD1733" s="319"/>
      <c r="AE1733" s="319"/>
      <c r="AF1733" s="319"/>
      <c r="AG1733" s="319"/>
      <c r="AH1733" s="319"/>
      <c r="AI1733" s="445" t="s">
        <v>2703</v>
      </c>
      <c r="AJ1733" s="286" t="s">
        <v>2543</v>
      </c>
      <c r="AK1733" s="228" t="s">
        <v>2542</v>
      </c>
      <c r="AL1733" s="319"/>
      <c r="AM1733" s="319"/>
      <c r="AN1733" s="319"/>
      <c r="AO1733" s="319"/>
      <c r="AP1733" s="229"/>
      <c r="AQ1733" s="444">
        <v>1</v>
      </c>
      <c r="AR1733" s="207"/>
      <c r="AS1733" s="207"/>
      <c r="AT1733" s="207"/>
      <c r="AU1733" s="359">
        <f>S1733</f>
        <v>290</v>
      </c>
      <c r="AV1733" s="248">
        <f>VLOOKUP(T1733,'[1]段ボール 送料'!$H$16:$X$1013,11,FALSE)</f>
        <v>108</v>
      </c>
      <c r="AW1733" s="248"/>
      <c r="AX1733" s="207"/>
      <c r="AY1733" s="247">
        <f>SUBTOTAL(9,AV1733:AX1733)</f>
        <v>108</v>
      </c>
      <c r="AZ1733" s="247">
        <f>AR1733+AV1733</f>
        <v>108</v>
      </c>
      <c r="BA1733" s="247">
        <f>AS1733+AW1733</f>
        <v>0</v>
      </c>
      <c r="BB1733" s="247">
        <f>AT1733+AX1733</f>
        <v>0</v>
      </c>
      <c r="BC1733" s="359">
        <f>AU1733+AY1733</f>
        <v>398</v>
      </c>
      <c r="BD1733" s="207"/>
      <c r="BE1733" s="207"/>
      <c r="BF1733" s="207"/>
      <c r="BG1733" s="228"/>
      <c r="BH1733" s="228"/>
      <c r="BI1733" s="228"/>
      <c r="BJ1733" s="246"/>
      <c r="BK1733" s="255"/>
      <c r="BL1733" s="228" t="s">
        <v>1703</v>
      </c>
      <c r="BM1733" s="228" t="s">
        <v>1703</v>
      </c>
      <c r="BN1733" s="298"/>
      <c r="BO1733" s="297"/>
      <c r="BP1733" s="204" t="s">
        <v>1701</v>
      </c>
      <c r="BQ1733" s="205"/>
      <c r="BR1733" s="204"/>
      <c r="BS1733" s="204"/>
      <c r="BT1733" s="204"/>
      <c r="BU1733" s="194"/>
      <c r="BV1733" s="194"/>
      <c r="BW1733" s="194"/>
      <c r="BX1733" s="204"/>
      <c r="BY1733" s="254"/>
      <c r="BZ1733" s="202"/>
      <c r="CA1733" s="202"/>
      <c r="CB1733" s="202"/>
      <c r="CC1733" s="201"/>
      <c r="CD1733" s="201"/>
      <c r="CE1733" s="194"/>
      <c r="CF1733" s="200"/>
      <c r="CG1733" s="200"/>
      <c r="CH1733" s="200"/>
      <c r="CI1733" s="200"/>
      <c r="CJ1733" s="200"/>
      <c r="CK1733" s="200"/>
      <c r="CL1733" s="200"/>
      <c r="CM1733" s="200"/>
      <c r="CN1733" s="200"/>
      <c r="CO1733" s="200"/>
      <c r="CP1733" s="200"/>
      <c r="CQ1733" s="200"/>
      <c r="CR1733" s="200"/>
      <c r="CS1733" s="200"/>
      <c r="CT1733" s="200"/>
      <c r="CU1733" s="200"/>
      <c r="CV1733" s="200"/>
      <c r="CW1733" s="200"/>
      <c r="CX1733" s="200"/>
      <c r="CY1733" s="200"/>
      <c r="CZ1733" s="200"/>
      <c r="DA1733" s="200"/>
      <c r="DB1733" s="200"/>
      <c r="DC1733" s="200"/>
      <c r="DD1733" s="200"/>
      <c r="DE1733" s="200"/>
      <c r="DF1733" s="200"/>
      <c r="DG1733" s="200"/>
      <c r="DH1733" s="200"/>
      <c r="DI1733" s="200"/>
      <c r="DJ1733" s="200"/>
      <c r="DK1733" s="200"/>
      <c r="DL1733" s="200"/>
      <c r="DM1733" s="200"/>
      <c r="DN1733" s="284"/>
      <c r="DO1733" s="283"/>
      <c r="DP1733" s="278"/>
      <c r="DQ1733" s="282"/>
      <c r="DR1733" s="281"/>
      <c r="DS1733" s="280"/>
      <c r="DT1733" s="279"/>
      <c r="DU1733" s="278"/>
      <c r="DV1733" s="194" t="s">
        <v>3950</v>
      </c>
      <c r="DW1733" s="194"/>
      <c r="DX1733" s="194"/>
      <c r="DY1733" s="194"/>
      <c r="DZ1733" s="466"/>
      <c r="EA1733" s="466"/>
      <c r="EB1733" s="466"/>
      <c r="EC1733" s="466"/>
      <c r="ED1733" s="466"/>
      <c r="EE1733" s="466"/>
      <c r="EF1733" s="466"/>
      <c r="EG1733" s="466"/>
    </row>
    <row r="1734" spans="1:137" ht="18.75">
      <c r="A1734" s="322"/>
      <c r="B1734" s="226" t="s">
        <v>6056</v>
      </c>
      <c r="C1734" s="226" t="s">
        <v>6055</v>
      </c>
      <c r="D1734" s="225" t="s">
        <v>6054</v>
      </c>
      <c r="E1734" s="224" t="str">
        <f>MID(D1734,9,10)</f>
        <v>429746</v>
      </c>
      <c r="F1734" s="322" t="s">
        <v>6052</v>
      </c>
      <c r="G1734" s="220" t="s">
        <v>6053</v>
      </c>
      <c r="H1734" s="223" t="s">
        <v>6047</v>
      </c>
      <c r="I1734" s="383"/>
      <c r="J1734" s="225">
        <v>1</v>
      </c>
      <c r="K1734" s="329">
        <v>8000</v>
      </c>
      <c r="L1734" s="232">
        <f t="shared" si="144"/>
        <v>8800</v>
      </c>
      <c r="M1734" s="379" t="s">
        <v>1434</v>
      </c>
      <c r="N1734" s="229"/>
      <c r="O1734" s="229"/>
      <c r="P1734" s="245"/>
      <c r="Q1734" s="412"/>
      <c r="R1734" s="382"/>
      <c r="S1734" s="242"/>
      <c r="T1734" s="219" t="s">
        <v>5980</v>
      </c>
      <c r="U1734" s="303"/>
      <c r="V1734" s="303"/>
      <c r="W1734" s="303"/>
      <c r="X1734" s="303"/>
      <c r="Y1734" s="219"/>
      <c r="Z1734" s="303"/>
      <c r="AA1734" s="303"/>
      <c r="AB1734" s="303"/>
      <c r="AC1734" s="303"/>
      <c r="AD1734" s="325"/>
      <c r="AE1734" s="325"/>
      <c r="AF1734" s="325"/>
      <c r="AG1734" s="325"/>
      <c r="AH1734" s="325"/>
      <c r="AI1734" s="595"/>
      <c r="AJ1734" s="286"/>
      <c r="AK1734" s="213"/>
      <c r="AL1734" s="325"/>
      <c r="AM1734" s="325"/>
      <c r="AN1734" s="325"/>
      <c r="AO1734" s="325"/>
      <c r="AP1734" s="229"/>
      <c r="AQ1734" s="589"/>
      <c r="AR1734" s="207"/>
      <c r="AS1734" s="207"/>
      <c r="AT1734" s="207"/>
      <c r="AU1734" s="207"/>
      <c r="AV1734" s="207"/>
      <c r="AW1734" s="207"/>
      <c r="AX1734" s="207"/>
      <c r="AY1734" s="207"/>
      <c r="AZ1734" s="207"/>
      <c r="BA1734" s="207"/>
      <c r="BB1734" s="207"/>
      <c r="BC1734" s="207"/>
      <c r="BD1734" s="207"/>
      <c r="BE1734" s="207"/>
      <c r="BF1734" s="207"/>
      <c r="BG1734" s="300"/>
      <c r="BH1734" s="300"/>
      <c r="BI1734" s="299"/>
      <c r="BJ1734" s="246"/>
      <c r="BK1734" s="255"/>
      <c r="BL1734" s="213"/>
      <c r="BM1734" s="213"/>
      <c r="BN1734" s="322"/>
      <c r="BO1734" s="321"/>
      <c r="BY1734" s="254"/>
      <c r="DN1734" s="284"/>
      <c r="DO1734" s="283"/>
      <c r="DP1734" s="278"/>
      <c r="DQ1734" s="282"/>
      <c r="DR1734" s="281"/>
      <c r="DS1734" s="280"/>
      <c r="DT1734" s="279"/>
      <c r="DU1734" s="278"/>
      <c r="DV1734" s="194"/>
    </row>
    <row r="1735" spans="1:137" ht="18.75">
      <c r="A1735" s="322"/>
      <c r="B1735" s="226" t="s">
        <v>6051</v>
      </c>
      <c r="C1735" s="226" t="s">
        <v>6050</v>
      </c>
      <c r="D1735" s="225" t="s">
        <v>6049</v>
      </c>
      <c r="E1735" s="224" t="str">
        <f>MID(D1735,9,10)</f>
        <v>429753</v>
      </c>
      <c r="F1735" s="322" t="s">
        <v>6052</v>
      </c>
      <c r="G1735" s="220" t="s">
        <v>6048</v>
      </c>
      <c r="H1735" s="223" t="s">
        <v>6047</v>
      </c>
      <c r="I1735" s="383"/>
      <c r="J1735" s="225">
        <v>1</v>
      </c>
      <c r="K1735" s="329">
        <v>8000</v>
      </c>
      <c r="L1735" s="232">
        <f t="shared" si="144"/>
        <v>8800</v>
      </c>
      <c r="M1735" s="379" t="s">
        <v>1434</v>
      </c>
      <c r="N1735" s="229"/>
      <c r="O1735" s="229"/>
      <c r="P1735" s="245"/>
      <c r="Q1735" s="412"/>
      <c r="R1735" s="382"/>
      <c r="S1735" s="242"/>
      <c r="T1735" s="219" t="s">
        <v>5980</v>
      </c>
      <c r="U1735" s="303"/>
      <c r="V1735" s="303"/>
      <c r="W1735" s="303"/>
      <c r="X1735" s="303"/>
      <c r="Y1735" s="219"/>
      <c r="Z1735" s="303"/>
      <c r="AA1735" s="303"/>
      <c r="AB1735" s="303"/>
      <c r="AC1735" s="303"/>
      <c r="AD1735" s="325"/>
      <c r="AE1735" s="325"/>
      <c r="AF1735" s="325"/>
      <c r="AG1735" s="325"/>
      <c r="AH1735" s="325"/>
      <c r="AJ1735" s="286"/>
      <c r="AK1735" s="213"/>
      <c r="AL1735" s="325"/>
      <c r="AM1735" s="325"/>
      <c r="AN1735" s="325"/>
      <c r="AO1735" s="325"/>
      <c r="AP1735" s="229"/>
      <c r="AQ1735" s="589"/>
      <c r="AR1735" s="207"/>
      <c r="AS1735" s="207"/>
      <c r="AT1735" s="207"/>
      <c r="AU1735" s="207"/>
      <c r="AV1735" s="207"/>
      <c r="AW1735" s="207"/>
      <c r="AX1735" s="207"/>
      <c r="AY1735" s="207"/>
      <c r="AZ1735" s="207"/>
      <c r="BA1735" s="207"/>
      <c r="BB1735" s="207"/>
      <c r="BC1735" s="207"/>
      <c r="BD1735" s="207"/>
      <c r="BE1735" s="207"/>
      <c r="BF1735" s="207"/>
      <c r="BG1735" s="300"/>
      <c r="BH1735" s="300"/>
      <c r="BI1735" s="299"/>
      <c r="BJ1735" s="246"/>
      <c r="BK1735" s="255"/>
      <c r="BL1735" s="213"/>
      <c r="BM1735" s="213"/>
      <c r="BN1735" s="322"/>
      <c r="BO1735" s="321"/>
      <c r="BY1735" s="254"/>
      <c r="DN1735" s="284"/>
      <c r="DO1735" s="283"/>
      <c r="DP1735" s="278"/>
      <c r="DQ1735" s="282"/>
      <c r="DR1735" s="281"/>
      <c r="DS1735" s="280"/>
      <c r="DT1735" s="279"/>
      <c r="DU1735" s="278"/>
      <c r="DV1735" s="194"/>
    </row>
    <row r="1736" spans="1:137" s="587" customFormat="1" ht="19.5">
      <c r="A1736" s="298" t="s">
        <v>4332</v>
      </c>
      <c r="B1736" s="226" t="s">
        <v>6046</v>
      </c>
      <c r="C1736" s="226" t="s">
        <v>6045</v>
      </c>
      <c r="D1736" s="264" t="s">
        <v>6044</v>
      </c>
      <c r="E1736" s="224" t="str">
        <f>MID(D1736,8,10)</f>
        <v>-429760</v>
      </c>
      <c r="F1736" s="207" t="s">
        <v>148</v>
      </c>
      <c r="G1736" s="220" t="s">
        <v>6043</v>
      </c>
      <c r="H1736" s="223" t="s">
        <v>6042</v>
      </c>
      <c r="I1736" s="306"/>
      <c r="J1736" s="225">
        <v>1</v>
      </c>
      <c r="K1736" s="302">
        <v>8000</v>
      </c>
      <c r="L1736" s="232">
        <f t="shared" si="144"/>
        <v>8800</v>
      </c>
      <c r="M1736" s="288" t="s">
        <v>1671</v>
      </c>
      <c r="N1736" s="290"/>
      <c r="O1736" s="548" t="s">
        <v>4940</v>
      </c>
      <c r="P1736" s="347"/>
      <c r="Q1736" s="241"/>
      <c r="R1736" s="289">
        <v>530</v>
      </c>
      <c r="S1736" s="242">
        <v>530</v>
      </c>
      <c r="T1736" s="219" t="s">
        <v>2812</v>
      </c>
      <c r="U1736" s="248">
        <f>VLOOKUP(T1736,'[1]段ボール 送料'!$H$16:$X$1013,16,FALSE)</f>
        <v>498</v>
      </c>
      <c r="V1736" s="248">
        <f>VLOOKUP(T1736,'[1]段ボール 送料'!$H$16:$X$1013,13,FALSE)</f>
        <v>126</v>
      </c>
      <c r="W1736" s="248">
        <f>VLOOKUP(T1736,'[1]段ボール 送料'!$H$16:$X$1013,14,FALSE)</f>
        <v>126</v>
      </c>
      <c r="X1736" s="248">
        <f>VLOOKUP(T1736,'[1]段ボール 送料'!$H$16:$X$1013,15,FALSE)</f>
        <v>246</v>
      </c>
      <c r="Y1736" s="219"/>
      <c r="Z1736" s="248"/>
      <c r="AA1736" s="248"/>
      <c r="AB1736" s="248"/>
      <c r="AC1736" s="248"/>
      <c r="AD1736" s="372"/>
      <c r="AE1736" s="372"/>
      <c r="AF1736" s="372"/>
      <c r="AG1736" s="372"/>
      <c r="AH1736" s="372"/>
      <c r="AI1736" s="598" t="s">
        <v>2703</v>
      </c>
      <c r="AJ1736" s="286" t="s">
        <v>2543</v>
      </c>
      <c r="AK1736" s="228" t="s">
        <v>2542</v>
      </c>
      <c r="AL1736" s="372"/>
      <c r="AM1736" s="372"/>
      <c r="AN1736" s="372"/>
      <c r="AO1736" s="372"/>
      <c r="AP1736" s="229"/>
      <c r="AQ1736" s="444">
        <v>1</v>
      </c>
      <c r="AR1736" s="207"/>
      <c r="AS1736" s="207"/>
      <c r="AT1736" s="207"/>
      <c r="AU1736" s="359">
        <f>S1736</f>
        <v>530</v>
      </c>
      <c r="AV1736" s="248">
        <f>VLOOKUP(T1736,'[1]段ボール 送料'!$H$16:$X$1013,11,FALSE)</f>
        <v>108</v>
      </c>
      <c r="AW1736" s="248"/>
      <c r="AX1736" s="207"/>
      <c r="AY1736" s="247">
        <f>SUBTOTAL(9,AV1736:AX1736)</f>
        <v>108</v>
      </c>
      <c r="AZ1736" s="247">
        <f t="shared" ref="AZ1736:BC1737" si="151">AR1736+AV1736</f>
        <v>108</v>
      </c>
      <c r="BA1736" s="247">
        <f t="shared" si="151"/>
        <v>0</v>
      </c>
      <c r="BB1736" s="247">
        <f t="shared" si="151"/>
        <v>0</v>
      </c>
      <c r="BC1736" s="359">
        <f t="shared" si="151"/>
        <v>638</v>
      </c>
      <c r="BD1736" s="207"/>
      <c r="BE1736" s="207"/>
      <c r="BF1736" s="207"/>
      <c r="BG1736" s="228"/>
      <c r="BH1736" s="228"/>
      <c r="BI1736" s="228"/>
      <c r="BJ1736" s="246"/>
      <c r="BK1736" s="255"/>
      <c r="BL1736" s="228" t="s">
        <v>1703</v>
      </c>
      <c r="BM1736" s="228" t="s">
        <v>1703</v>
      </c>
      <c r="BN1736" s="298"/>
      <c r="BO1736" s="297"/>
      <c r="BP1736" s="204" t="s">
        <v>1701</v>
      </c>
      <c r="BQ1736" s="205"/>
      <c r="BR1736" s="204"/>
      <c r="BS1736" s="204"/>
      <c r="BT1736" s="204"/>
      <c r="BU1736" s="194"/>
      <c r="BV1736" s="194"/>
      <c r="BW1736" s="194"/>
      <c r="BX1736" s="204"/>
      <c r="BY1736" s="254"/>
      <c r="BZ1736" s="202"/>
      <c r="CA1736" s="202"/>
      <c r="CB1736" s="202"/>
      <c r="CC1736" s="201"/>
      <c r="CD1736" s="201"/>
      <c r="CE1736" s="194"/>
      <c r="CF1736" s="200"/>
      <c r="CG1736" s="200"/>
      <c r="CH1736" s="200"/>
      <c r="CI1736" s="200"/>
      <c r="CJ1736" s="200"/>
      <c r="CK1736" s="200"/>
      <c r="CL1736" s="200"/>
      <c r="CM1736" s="200"/>
      <c r="CN1736" s="200"/>
      <c r="CO1736" s="200"/>
      <c r="CP1736" s="200"/>
      <c r="CQ1736" s="200"/>
      <c r="CR1736" s="200"/>
      <c r="CS1736" s="200"/>
      <c r="CT1736" s="200"/>
      <c r="CU1736" s="200"/>
      <c r="CV1736" s="200"/>
      <c r="CW1736" s="200"/>
      <c r="CX1736" s="200"/>
      <c r="CY1736" s="200"/>
      <c r="CZ1736" s="200"/>
      <c r="DA1736" s="200"/>
      <c r="DB1736" s="200"/>
      <c r="DC1736" s="200"/>
      <c r="DD1736" s="200"/>
      <c r="DE1736" s="200"/>
      <c r="DF1736" s="200"/>
      <c r="DG1736" s="200"/>
      <c r="DH1736" s="200"/>
      <c r="DI1736" s="200"/>
      <c r="DJ1736" s="200"/>
      <c r="DK1736" s="200"/>
      <c r="DL1736" s="200"/>
      <c r="DM1736" s="200"/>
      <c r="DN1736" s="284"/>
      <c r="DO1736" s="283"/>
      <c r="DP1736" s="278"/>
      <c r="DQ1736" s="282"/>
      <c r="DR1736" s="281"/>
      <c r="DS1736" s="280"/>
      <c r="DT1736" s="279"/>
      <c r="DU1736" s="278"/>
      <c r="DV1736" s="194" t="s">
        <v>3950</v>
      </c>
      <c r="DW1736" s="194"/>
      <c r="DX1736" s="194"/>
      <c r="DY1736" s="194"/>
      <c r="DZ1736" s="466"/>
      <c r="EA1736" s="466"/>
      <c r="EB1736" s="466"/>
      <c r="EC1736" s="466"/>
      <c r="ED1736" s="466"/>
      <c r="EE1736" s="466"/>
      <c r="EF1736" s="466"/>
      <c r="EG1736" s="466"/>
    </row>
    <row r="1737" spans="1:137" ht="18.75">
      <c r="A1737" s="298" t="s">
        <v>4332</v>
      </c>
      <c r="B1737" s="226" t="s">
        <v>6041</v>
      </c>
      <c r="C1737" s="226" t="s">
        <v>6040</v>
      </c>
      <c r="D1737" s="264" t="s">
        <v>6039</v>
      </c>
      <c r="E1737" s="224" t="str">
        <f>MID(D1737,8,10)</f>
        <v>-429777</v>
      </c>
      <c r="F1737" s="207" t="s">
        <v>148</v>
      </c>
      <c r="G1737" s="220" t="s">
        <v>6038</v>
      </c>
      <c r="H1737" s="223" t="s">
        <v>6037</v>
      </c>
      <c r="I1737" s="306"/>
      <c r="J1737" s="225">
        <v>1</v>
      </c>
      <c r="K1737" s="302">
        <v>4000</v>
      </c>
      <c r="L1737" s="232">
        <f t="shared" si="144"/>
        <v>4400</v>
      </c>
      <c r="M1737" s="262" t="s">
        <v>1671</v>
      </c>
      <c r="N1737" s="290"/>
      <c r="O1737" s="290"/>
      <c r="P1737" s="245"/>
      <c r="Q1737" s="227"/>
      <c r="R1737" s="289">
        <v>520</v>
      </c>
      <c r="S1737" s="242">
        <v>520</v>
      </c>
      <c r="T1737" s="219"/>
      <c r="U1737" s="248" t="e">
        <f>VLOOKUP(T1737,'[1]段ボール 送料'!$H$16:$X$1013,16,FALSE)</f>
        <v>#N/A</v>
      </c>
      <c r="V1737" s="248" t="e">
        <f>VLOOKUP(T1737,'[1]段ボール 送料'!$H$16:$X$1013,13,FALSE)</f>
        <v>#N/A</v>
      </c>
      <c r="W1737" s="248" t="e">
        <f>VLOOKUP(T1737,'[1]段ボール 送料'!$H$16:$X$1013,14,FALSE)</f>
        <v>#N/A</v>
      </c>
      <c r="X1737" s="248" t="e">
        <f>VLOOKUP(T1737,'[1]段ボール 送料'!$H$16:$X$1013,15,FALSE)</f>
        <v>#N/A</v>
      </c>
      <c r="Y1737" s="219"/>
      <c r="Z1737" s="248"/>
      <c r="AA1737" s="248"/>
      <c r="AB1737" s="248"/>
      <c r="AC1737" s="248"/>
      <c r="AD1737" s="372"/>
      <c r="AE1737" s="372"/>
      <c r="AF1737" s="372"/>
      <c r="AG1737" s="372"/>
      <c r="AH1737" s="372"/>
      <c r="AI1737" s="445" t="s">
        <v>2703</v>
      </c>
      <c r="AJ1737" s="286" t="s">
        <v>2543</v>
      </c>
      <c r="AK1737" s="228" t="s">
        <v>2542</v>
      </c>
      <c r="AL1737" s="372"/>
      <c r="AM1737" s="372"/>
      <c r="AN1737" s="372"/>
      <c r="AO1737" s="372"/>
      <c r="AP1737" s="229"/>
      <c r="AQ1737" s="444">
        <v>1</v>
      </c>
      <c r="AR1737" s="207"/>
      <c r="AS1737" s="207"/>
      <c r="AT1737" s="207"/>
      <c r="AU1737" s="359">
        <f>S1737</f>
        <v>520</v>
      </c>
      <c r="AV1737" s="248" t="e">
        <f>VLOOKUP(T1737,'[1]段ボール 送料'!$H$16:$X$1013,11,FALSE)</f>
        <v>#N/A</v>
      </c>
      <c r="AW1737" s="248"/>
      <c r="AX1737" s="207"/>
      <c r="AY1737" s="247" t="e">
        <f>SUBTOTAL(9,AV1737:AX1737)</f>
        <v>#N/A</v>
      </c>
      <c r="AZ1737" s="247" t="e">
        <f t="shared" si="151"/>
        <v>#N/A</v>
      </c>
      <c r="BA1737" s="247">
        <f t="shared" si="151"/>
        <v>0</v>
      </c>
      <c r="BB1737" s="247">
        <f t="shared" si="151"/>
        <v>0</v>
      </c>
      <c r="BC1737" s="359" t="e">
        <f t="shared" si="151"/>
        <v>#N/A</v>
      </c>
      <c r="BD1737" s="207"/>
      <c r="BE1737" s="207"/>
      <c r="BF1737" s="207"/>
      <c r="BG1737" s="228"/>
      <c r="BH1737" s="228"/>
      <c r="BI1737" s="228"/>
      <c r="BJ1737" s="246"/>
      <c r="BK1737" s="255"/>
      <c r="BL1737" s="228" t="s">
        <v>1703</v>
      </c>
      <c r="BM1737" s="228" t="s">
        <v>1703</v>
      </c>
      <c r="BN1737" s="298"/>
      <c r="BO1737" s="297"/>
      <c r="BP1737" s="204" t="s">
        <v>1701</v>
      </c>
      <c r="BY1737" s="254"/>
      <c r="DN1737" s="284"/>
      <c r="DO1737" s="283"/>
      <c r="DP1737" s="278"/>
      <c r="DQ1737" s="282"/>
      <c r="DR1737" s="281"/>
      <c r="DS1737" s="280"/>
      <c r="DT1737" s="279"/>
      <c r="DU1737" s="278"/>
      <c r="DV1737" s="194" t="s">
        <v>3950</v>
      </c>
    </row>
    <row r="1738" spans="1:137" ht="18.75">
      <c r="A1738" s="307"/>
      <c r="B1738" s="226" t="s">
        <v>6036</v>
      </c>
      <c r="C1738" s="226" t="s">
        <v>6035</v>
      </c>
      <c r="D1738" s="225" t="s">
        <v>6034</v>
      </c>
      <c r="E1738" s="224" t="str">
        <f>MID(D1738,9,10)</f>
        <v>429784</v>
      </c>
      <c r="F1738" s="564"/>
      <c r="G1738" s="220" t="s">
        <v>1424</v>
      </c>
      <c r="H1738" s="223" t="s">
        <v>6033</v>
      </c>
      <c r="I1738" s="306"/>
      <c r="J1738" s="225">
        <v>1</v>
      </c>
      <c r="K1738" s="277">
        <v>9000</v>
      </c>
      <c r="L1738" s="232">
        <f t="shared" si="144"/>
        <v>9900</v>
      </c>
      <c r="M1738" s="262" t="s">
        <v>900</v>
      </c>
      <c r="N1738" s="229"/>
      <c r="O1738" s="290" t="s">
        <v>6032</v>
      </c>
      <c r="P1738" s="245"/>
      <c r="Q1738" s="227"/>
      <c r="R1738" s="376"/>
      <c r="S1738" s="242"/>
      <c r="T1738" s="219" t="s">
        <v>5958</v>
      </c>
      <c r="U1738" s="303"/>
      <c r="V1738" s="303"/>
      <c r="W1738" s="303"/>
      <c r="X1738" s="303"/>
      <c r="Y1738" s="219"/>
      <c r="Z1738" s="303"/>
      <c r="AA1738" s="303"/>
      <c r="AB1738" s="303"/>
      <c r="AC1738" s="303"/>
      <c r="AD1738" s="277"/>
      <c r="AE1738" s="277"/>
      <c r="AF1738" s="277"/>
      <c r="AG1738" s="277"/>
      <c r="AH1738" s="277"/>
      <c r="AJ1738" s="286" t="s">
        <v>2543</v>
      </c>
      <c r="AK1738" s="213" t="s">
        <v>2542</v>
      </c>
      <c r="AL1738" s="277"/>
      <c r="AM1738" s="277"/>
      <c r="AN1738" s="277"/>
      <c r="AO1738" s="277"/>
      <c r="AP1738" s="229"/>
      <c r="AQ1738" s="571"/>
      <c r="AR1738" s="207"/>
      <c r="AS1738" s="207"/>
      <c r="AT1738" s="207"/>
      <c r="AU1738" s="207"/>
      <c r="AV1738" s="207"/>
      <c r="AW1738" s="207"/>
      <c r="AX1738" s="207"/>
      <c r="AY1738" s="207"/>
      <c r="AZ1738" s="207"/>
      <c r="BA1738" s="207"/>
      <c r="BB1738" s="207"/>
      <c r="BC1738" s="207"/>
      <c r="BD1738" s="207"/>
      <c r="BE1738" s="207"/>
      <c r="BF1738" s="207"/>
      <c r="BG1738" s="299"/>
      <c r="BH1738" s="299"/>
      <c r="BI1738" s="299"/>
      <c r="BJ1738" s="246"/>
      <c r="BK1738" s="255"/>
      <c r="BL1738" s="213"/>
      <c r="BM1738" s="213"/>
      <c r="BN1738" s="298"/>
      <c r="BO1738" s="297"/>
      <c r="BY1738" s="254"/>
      <c r="DN1738" s="284"/>
      <c r="DO1738" s="283"/>
      <c r="DP1738" s="278"/>
      <c r="DQ1738" s="282"/>
      <c r="DR1738" s="281"/>
      <c r="DS1738" s="280"/>
      <c r="DT1738" s="279"/>
      <c r="DU1738" s="278"/>
      <c r="DV1738" s="194"/>
    </row>
    <row r="1739" spans="1:137" ht="18.75">
      <c r="A1739" s="298" t="s">
        <v>4332</v>
      </c>
      <c r="B1739" s="226" t="s">
        <v>1089</v>
      </c>
      <c r="C1739" s="226" t="s">
        <v>6031</v>
      </c>
      <c r="D1739" s="264" t="s">
        <v>1090</v>
      </c>
      <c r="E1739" s="224" t="str">
        <f>MID(D1739,8,10)</f>
        <v>429791</v>
      </c>
      <c r="F1739" s="207" t="s">
        <v>148</v>
      </c>
      <c r="G1739" s="387" t="s">
        <v>1091</v>
      </c>
      <c r="H1739" s="223" t="s">
        <v>6030</v>
      </c>
      <c r="I1739" s="306"/>
      <c r="J1739" s="225">
        <v>1</v>
      </c>
      <c r="K1739" s="302">
        <v>16000</v>
      </c>
      <c r="L1739" s="232">
        <f t="shared" si="144"/>
        <v>17600</v>
      </c>
      <c r="M1739" s="262" t="s">
        <v>900</v>
      </c>
      <c r="N1739" s="290"/>
      <c r="O1739" s="290"/>
      <c r="P1739" s="251">
        <v>44986</v>
      </c>
      <c r="Q1739" s="500">
        <v>14000</v>
      </c>
      <c r="R1739" s="471"/>
      <c r="S1739" s="242"/>
      <c r="T1739" s="219"/>
      <c r="U1739" s="248" t="e">
        <f>VLOOKUP(T1739,'[1]段ボール 送料'!$H$16:$X$1013,16,FALSE)</f>
        <v>#N/A</v>
      </c>
      <c r="V1739" s="248" t="e">
        <f>VLOOKUP(T1739,'[1]段ボール 送料'!$H$16:$X$1013,13,FALSE)</f>
        <v>#N/A</v>
      </c>
      <c r="W1739" s="248" t="e">
        <f>VLOOKUP(T1739,'[1]段ボール 送料'!$H$16:$X$1013,14,FALSE)</f>
        <v>#N/A</v>
      </c>
      <c r="X1739" s="248" t="e">
        <f>VLOOKUP(T1739,'[1]段ボール 送料'!$H$16:$X$1013,15,FALSE)</f>
        <v>#N/A</v>
      </c>
      <c r="Y1739" s="219"/>
      <c r="Z1739" s="248"/>
      <c r="AA1739" s="248"/>
      <c r="AB1739" s="248"/>
      <c r="AC1739" s="248"/>
      <c r="AD1739" s="372"/>
      <c r="AE1739" s="372"/>
      <c r="AF1739" s="372"/>
      <c r="AG1739" s="372"/>
      <c r="AH1739" s="372"/>
      <c r="AI1739" s="445" t="s">
        <v>2703</v>
      </c>
      <c r="AJ1739" s="286" t="s">
        <v>2543</v>
      </c>
      <c r="AK1739" s="228" t="s">
        <v>2542</v>
      </c>
      <c r="AL1739" s="372"/>
      <c r="AM1739" s="372"/>
      <c r="AN1739" s="372"/>
      <c r="AO1739" s="372"/>
      <c r="AP1739" s="229"/>
      <c r="AQ1739" s="464"/>
      <c r="AR1739" s="207"/>
      <c r="AS1739" s="207"/>
      <c r="AT1739" s="207"/>
      <c r="AU1739" s="207"/>
      <c r="AV1739" s="207"/>
      <c r="AW1739" s="207"/>
      <c r="AX1739" s="207"/>
      <c r="AY1739" s="207"/>
      <c r="AZ1739" s="207"/>
      <c r="BA1739" s="207"/>
      <c r="BB1739" s="207"/>
      <c r="BC1739" s="207"/>
      <c r="BD1739" s="207"/>
      <c r="BE1739" s="207"/>
      <c r="BF1739" s="207"/>
      <c r="BG1739" s="228"/>
      <c r="BH1739" s="228"/>
      <c r="BI1739" s="228"/>
      <c r="BJ1739" s="246"/>
      <c r="BK1739" s="255"/>
      <c r="BL1739" s="228" t="s">
        <v>1703</v>
      </c>
      <c r="BM1739" s="228" t="s">
        <v>3899</v>
      </c>
      <c r="BN1739" s="298"/>
      <c r="BO1739" s="297"/>
      <c r="BP1739" s="204" t="s">
        <v>1701</v>
      </c>
      <c r="BY1739" s="254"/>
      <c r="DN1739" s="284"/>
      <c r="DO1739" s="283"/>
      <c r="DP1739" s="278"/>
      <c r="DQ1739" s="282" t="s">
        <v>952</v>
      </c>
      <c r="DR1739" s="281"/>
      <c r="DS1739" s="280"/>
      <c r="DT1739" s="279"/>
      <c r="DU1739" s="278"/>
      <c r="DV1739" s="194"/>
      <c r="DW1739" s="254"/>
    </row>
    <row r="1740" spans="1:137" ht="18.75">
      <c r="A1740" s="298" t="s">
        <v>4332</v>
      </c>
      <c r="B1740" s="226" t="s">
        <v>6029</v>
      </c>
      <c r="C1740" s="226" t="s">
        <v>6028</v>
      </c>
      <c r="D1740" s="264" t="s">
        <v>6027</v>
      </c>
      <c r="E1740" s="224" t="str">
        <f>MID(D1740,8,10)</f>
        <v>-429807</v>
      </c>
      <c r="F1740" s="207" t="s">
        <v>148</v>
      </c>
      <c r="G1740" s="220" t="s">
        <v>6026</v>
      </c>
      <c r="H1740" s="223" t="s">
        <v>6025</v>
      </c>
      <c r="I1740" s="306"/>
      <c r="J1740" s="225">
        <v>1</v>
      </c>
      <c r="K1740" s="302">
        <v>9000</v>
      </c>
      <c r="L1740" s="232">
        <f t="shared" si="144"/>
        <v>9900</v>
      </c>
      <c r="M1740" s="262" t="s">
        <v>1671</v>
      </c>
      <c r="N1740" s="290"/>
      <c r="O1740" s="290"/>
      <c r="P1740" s="245"/>
      <c r="Q1740" s="227"/>
      <c r="R1740" s="416">
        <v>1300</v>
      </c>
      <c r="S1740" s="242">
        <v>1300</v>
      </c>
      <c r="T1740" s="219"/>
      <c r="U1740" s="248" t="e">
        <f>VLOOKUP(T1740,'[1]段ボール 送料'!$H$16:$X$1013,16,FALSE)</f>
        <v>#N/A</v>
      </c>
      <c r="V1740" s="248" t="e">
        <f>VLOOKUP(T1740,'[1]段ボール 送料'!$H$16:$X$1013,13,FALSE)</f>
        <v>#N/A</v>
      </c>
      <c r="W1740" s="248" t="e">
        <f>VLOOKUP(T1740,'[1]段ボール 送料'!$H$16:$X$1013,14,FALSE)</f>
        <v>#N/A</v>
      </c>
      <c r="X1740" s="248" t="e">
        <f>VLOOKUP(T1740,'[1]段ボール 送料'!$H$16:$X$1013,15,FALSE)</f>
        <v>#N/A</v>
      </c>
      <c r="Y1740" s="219"/>
      <c r="Z1740" s="248"/>
      <c r="AA1740" s="248"/>
      <c r="AB1740" s="248"/>
      <c r="AC1740" s="248"/>
      <c r="AD1740" s="372"/>
      <c r="AE1740" s="372"/>
      <c r="AF1740" s="372"/>
      <c r="AG1740" s="372"/>
      <c r="AH1740" s="372"/>
      <c r="AI1740" s="445" t="s">
        <v>2703</v>
      </c>
      <c r="AJ1740" s="286" t="s">
        <v>2543</v>
      </c>
      <c r="AK1740" s="228" t="s">
        <v>2542</v>
      </c>
      <c r="AL1740" s="372"/>
      <c r="AM1740" s="372"/>
      <c r="AN1740" s="372"/>
      <c r="AO1740" s="372"/>
      <c r="AP1740" s="229"/>
      <c r="AQ1740" s="444">
        <v>1</v>
      </c>
      <c r="AR1740" s="207"/>
      <c r="AS1740" s="207"/>
      <c r="AT1740" s="207"/>
      <c r="AU1740" s="359">
        <f>S1740</f>
        <v>1300</v>
      </c>
      <c r="AV1740" s="248" t="e">
        <f>VLOOKUP(T1740,'[1]段ボール 送料'!$H$16:$X$1013,11,FALSE)</f>
        <v>#N/A</v>
      </c>
      <c r="AW1740" s="248"/>
      <c r="AX1740" s="207"/>
      <c r="AY1740" s="247" t="e">
        <f>SUBTOTAL(9,AV1740:AX1740)</f>
        <v>#N/A</v>
      </c>
      <c r="AZ1740" s="247" t="e">
        <f>AR1740+AV1740</f>
        <v>#N/A</v>
      </c>
      <c r="BA1740" s="247">
        <f>AS1740+AW1740</f>
        <v>0</v>
      </c>
      <c r="BB1740" s="247">
        <f>AT1740+AX1740</f>
        <v>0</v>
      </c>
      <c r="BC1740" s="359" t="e">
        <f>AU1740+AY1740</f>
        <v>#N/A</v>
      </c>
      <c r="BD1740" s="207"/>
      <c r="BE1740" s="207"/>
      <c r="BF1740" s="207"/>
      <c r="BG1740" s="228"/>
      <c r="BH1740" s="228"/>
      <c r="BI1740" s="228"/>
      <c r="BJ1740" s="246"/>
      <c r="BK1740" s="255"/>
      <c r="BL1740" s="228" t="s">
        <v>1703</v>
      </c>
      <c r="BM1740" s="228" t="s">
        <v>1703</v>
      </c>
      <c r="BN1740" s="298"/>
      <c r="BO1740" s="297"/>
      <c r="BP1740" s="204" t="s">
        <v>1701</v>
      </c>
      <c r="BY1740" s="254"/>
      <c r="DN1740" s="284"/>
      <c r="DO1740" s="283"/>
      <c r="DP1740" s="278"/>
      <c r="DQ1740" s="282"/>
      <c r="DR1740" s="281"/>
      <c r="DS1740" s="280"/>
      <c r="DT1740" s="279"/>
      <c r="DU1740" s="278"/>
      <c r="DV1740" s="194" t="s">
        <v>3950</v>
      </c>
    </row>
    <row r="1741" spans="1:137" ht="18.75">
      <c r="A1741" s="298" t="s">
        <v>5572</v>
      </c>
      <c r="B1741" s="226" t="s">
        <v>6024</v>
      </c>
      <c r="C1741" s="226" t="s">
        <v>6023</v>
      </c>
      <c r="D1741" s="225" t="s">
        <v>6022</v>
      </c>
      <c r="E1741" s="224" t="str">
        <f>MID(D1741,9,10)</f>
        <v>429814</v>
      </c>
      <c r="F1741" s="298" t="s">
        <v>1154</v>
      </c>
      <c r="G1741" s="220" t="s">
        <v>6021</v>
      </c>
      <c r="H1741" s="223" t="s">
        <v>6020</v>
      </c>
      <c r="I1741" s="306"/>
      <c r="J1741" s="225">
        <v>1</v>
      </c>
      <c r="K1741" s="302">
        <v>18000</v>
      </c>
      <c r="L1741" s="232">
        <f t="shared" si="144"/>
        <v>19800</v>
      </c>
      <c r="M1741" s="288" t="s">
        <v>900</v>
      </c>
      <c r="N1741" s="229"/>
      <c r="O1741" s="290"/>
      <c r="P1741" s="347"/>
      <c r="Q1741" s="241"/>
      <c r="R1741" s="376"/>
      <c r="S1741" s="242"/>
      <c r="T1741" s="219" t="s">
        <v>5958</v>
      </c>
      <c r="U1741" s="303"/>
      <c r="V1741" s="303"/>
      <c r="W1741" s="303"/>
      <c r="X1741" s="303"/>
      <c r="Y1741" s="219"/>
      <c r="Z1741" s="303"/>
      <c r="AA1741" s="303"/>
      <c r="AB1741" s="303"/>
      <c r="AC1741" s="303"/>
      <c r="AD1741" s="302"/>
      <c r="AE1741" s="302"/>
      <c r="AF1741" s="302"/>
      <c r="AG1741" s="302"/>
      <c r="AH1741" s="302"/>
      <c r="AJ1741" s="286" t="s">
        <v>2543</v>
      </c>
      <c r="AK1741" s="213" t="s">
        <v>2542</v>
      </c>
      <c r="AL1741" s="302"/>
      <c r="AM1741" s="302"/>
      <c r="AN1741" s="302"/>
      <c r="AO1741" s="302"/>
      <c r="AP1741" s="229"/>
      <c r="AQ1741" s="301"/>
      <c r="AR1741" s="207"/>
      <c r="AS1741" s="207"/>
      <c r="AT1741" s="207"/>
      <c r="AU1741" s="207"/>
      <c r="AV1741" s="207"/>
      <c r="AW1741" s="207"/>
      <c r="AX1741" s="207"/>
      <c r="AY1741" s="207"/>
      <c r="AZ1741" s="207"/>
      <c r="BA1741" s="207"/>
      <c r="BB1741" s="207"/>
      <c r="BC1741" s="207"/>
      <c r="BD1741" s="207"/>
      <c r="BE1741" s="207"/>
      <c r="BF1741" s="207"/>
      <c r="BG1741" s="300"/>
      <c r="BH1741" s="300"/>
      <c r="BI1741" s="299"/>
      <c r="BJ1741" s="246"/>
      <c r="BK1741" s="255"/>
      <c r="BL1741" s="213"/>
      <c r="BM1741" s="213"/>
      <c r="BN1741" s="298"/>
      <c r="BO1741" s="297"/>
      <c r="BY1741" s="254"/>
      <c r="DN1741" s="284"/>
      <c r="DO1741" s="283"/>
      <c r="DP1741" s="278"/>
      <c r="DQ1741" s="282"/>
      <c r="DR1741" s="281"/>
      <c r="DS1741" s="280"/>
      <c r="DT1741" s="279"/>
      <c r="DU1741" s="278"/>
      <c r="DV1741" s="194"/>
    </row>
    <row r="1742" spans="1:137" ht="19.5">
      <c r="A1742" s="322" t="s">
        <v>6019</v>
      </c>
      <c r="B1742" s="226" t="s">
        <v>6018</v>
      </c>
      <c r="C1742" s="226" t="s">
        <v>6017</v>
      </c>
      <c r="D1742" s="225" t="s">
        <v>6016</v>
      </c>
      <c r="E1742" s="224" t="str">
        <f>MID(D1742,9,10)</f>
        <v>429821</v>
      </c>
      <c r="F1742" s="322" t="s">
        <v>1154</v>
      </c>
      <c r="G1742" s="220" t="s">
        <v>6015</v>
      </c>
      <c r="H1742" s="223" t="s">
        <v>6014</v>
      </c>
      <c r="I1742" s="383"/>
      <c r="J1742" s="225">
        <v>1</v>
      </c>
      <c r="K1742" s="329">
        <v>25000</v>
      </c>
      <c r="L1742" s="232">
        <f t="shared" si="144"/>
        <v>27500.000000000004</v>
      </c>
      <c r="M1742" s="351" t="s">
        <v>900</v>
      </c>
      <c r="N1742" s="229"/>
      <c r="O1742" s="229"/>
      <c r="P1742" s="245"/>
      <c r="Q1742" s="312"/>
      <c r="R1742" s="382"/>
      <c r="S1742" s="242"/>
      <c r="T1742" s="219" t="s">
        <v>5958</v>
      </c>
      <c r="U1742" s="303"/>
      <c r="V1742" s="303"/>
      <c r="W1742" s="303"/>
      <c r="X1742" s="303"/>
      <c r="Y1742" s="219"/>
      <c r="Z1742" s="303" t="e">
        <f>VLOOKUP(Y1742,'[1]段ボール 送料'!$H$16:$X$1013,16,FALSE)</f>
        <v>#N/A</v>
      </c>
      <c r="AA1742" s="303" t="e">
        <f>VLOOKUP(Y1742,'[1]段ボール 送料'!$H$16:$X$1013,13,FALSE)</f>
        <v>#N/A</v>
      </c>
      <c r="AB1742" s="303" t="e">
        <f>VLOOKUP(Y1742,'[1]段ボール 送料'!$H$16:$X$1013,14,FALSE)</f>
        <v>#N/A</v>
      </c>
      <c r="AC1742" s="303" t="e">
        <f>VLOOKUP(Y1742,'[1]段ボール 送料'!$H$16:$X$1013,15,FALSE)</f>
        <v>#N/A</v>
      </c>
      <c r="AD1742" s="325"/>
      <c r="AE1742" s="325"/>
      <c r="AF1742" s="325"/>
      <c r="AG1742" s="325"/>
      <c r="AH1742" s="325"/>
      <c r="AJ1742" s="286" t="s">
        <v>2543</v>
      </c>
      <c r="AK1742" s="213" t="s">
        <v>2542</v>
      </c>
      <c r="AL1742" s="325"/>
      <c r="AM1742" s="325"/>
      <c r="AN1742" s="325"/>
      <c r="AO1742" s="325"/>
      <c r="AP1742" s="229"/>
      <c r="AQ1742" s="589"/>
      <c r="AR1742" s="207"/>
      <c r="AS1742" s="207"/>
      <c r="AT1742" s="207"/>
      <c r="AU1742" s="207"/>
      <c r="AV1742" s="207"/>
      <c r="AW1742" s="207"/>
      <c r="AX1742" s="207"/>
      <c r="AY1742" s="207"/>
      <c r="AZ1742" s="207"/>
      <c r="BA1742" s="207"/>
      <c r="BB1742" s="207"/>
      <c r="BC1742" s="207"/>
      <c r="BD1742" s="207"/>
      <c r="BE1742" s="207"/>
      <c r="BF1742" s="207"/>
      <c r="BG1742" s="300"/>
      <c r="BH1742" s="300"/>
      <c r="BI1742" s="299"/>
      <c r="BJ1742" s="246"/>
      <c r="BK1742" s="255"/>
      <c r="BL1742" s="213"/>
      <c r="BM1742" s="213"/>
      <c r="BN1742" s="322"/>
      <c r="BO1742" s="321"/>
      <c r="BY1742" s="254"/>
      <c r="DN1742" s="284"/>
      <c r="DO1742" s="283"/>
      <c r="DP1742" s="278"/>
      <c r="DQ1742" s="282"/>
      <c r="DR1742" s="281"/>
      <c r="DS1742" s="280"/>
      <c r="DT1742" s="279"/>
      <c r="DU1742" s="278"/>
      <c r="DV1742" s="194"/>
    </row>
    <row r="1743" spans="1:137" ht="18.75">
      <c r="A1743" s="298" t="s">
        <v>3933</v>
      </c>
      <c r="B1743" s="226" t="s">
        <v>204</v>
      </c>
      <c r="C1743" s="226" t="s">
        <v>6013</v>
      </c>
      <c r="D1743" s="264" t="s">
        <v>6012</v>
      </c>
      <c r="E1743" s="224" t="str">
        <f>MID(D1743,8,10)</f>
        <v>-429838</v>
      </c>
      <c r="F1743" s="207" t="s">
        <v>123</v>
      </c>
      <c r="G1743" s="220" t="s">
        <v>206</v>
      </c>
      <c r="H1743" s="223" t="s">
        <v>6011</v>
      </c>
      <c r="I1743" s="306"/>
      <c r="J1743" s="225">
        <v>1</v>
      </c>
      <c r="K1743" s="277">
        <v>27000</v>
      </c>
      <c r="L1743" s="232">
        <f t="shared" si="144"/>
        <v>29700.000000000004</v>
      </c>
      <c r="M1743" s="288" t="s">
        <v>1671</v>
      </c>
      <c r="N1743" s="290"/>
      <c r="O1743" s="290"/>
      <c r="P1743" s="459">
        <v>45444</v>
      </c>
      <c r="Q1743" s="346">
        <v>26000</v>
      </c>
      <c r="R1743" s="537">
        <v>2700</v>
      </c>
      <c r="S1743" s="242">
        <v>2700</v>
      </c>
      <c r="T1743" s="219" t="s">
        <v>6010</v>
      </c>
      <c r="U1743" s="248">
        <f>VLOOKUP(T1743,'[1]段ボール 送料'!$H$16:$X$1013,16,FALSE)</f>
        <v>2486</v>
      </c>
      <c r="V1743" s="248">
        <f>VLOOKUP(T1743,'[1]段ボール 送料'!$H$16:$X$1013,13,FALSE)</f>
        <v>335</v>
      </c>
      <c r="W1743" s="248">
        <f>VLOOKUP(T1743,'[1]段ボール 送料'!$H$16:$X$1013,14,FALSE)</f>
        <v>335</v>
      </c>
      <c r="X1743" s="248">
        <f>VLOOKUP(T1743,'[1]段ボール 送料'!$H$16:$X$1013,15,FALSE)</f>
        <v>1816</v>
      </c>
      <c r="Y1743" s="219"/>
      <c r="Z1743" s="248"/>
      <c r="AA1743" s="248"/>
      <c r="AB1743" s="248"/>
      <c r="AC1743" s="248"/>
      <c r="AD1743" s="372"/>
      <c r="AE1743" s="372"/>
      <c r="AF1743" s="372"/>
      <c r="AG1743" s="372"/>
      <c r="AH1743" s="372"/>
      <c r="AI1743" s="204" t="s">
        <v>2717</v>
      </c>
      <c r="AJ1743" s="286" t="s">
        <v>2543</v>
      </c>
      <c r="AK1743" s="228" t="s">
        <v>2542</v>
      </c>
      <c r="AL1743" s="372"/>
      <c r="AM1743" s="372"/>
      <c r="AN1743" s="372"/>
      <c r="AO1743" s="372"/>
      <c r="AP1743" s="229"/>
      <c r="AQ1743" s="444">
        <v>1</v>
      </c>
      <c r="AR1743" s="207"/>
      <c r="AS1743" s="207"/>
      <c r="AT1743" s="207"/>
      <c r="AU1743" s="359">
        <f>S1743</f>
        <v>2700</v>
      </c>
      <c r="AV1743" s="248">
        <f>VLOOKUP(T1743,'[1]段ボール 送料'!$H$16:$X$1013,11,FALSE)</f>
        <v>2517</v>
      </c>
      <c r="AW1743" s="248"/>
      <c r="AX1743" s="207"/>
      <c r="AY1743" s="247">
        <f>SUBTOTAL(9,AV1743:AX1743)</f>
        <v>2517</v>
      </c>
      <c r="AZ1743" s="247">
        <f>AR1743+AV1743</f>
        <v>2517</v>
      </c>
      <c r="BA1743" s="247">
        <f>AS1743+AW1743</f>
        <v>0</v>
      </c>
      <c r="BB1743" s="247">
        <f>AT1743+AX1743</f>
        <v>0</v>
      </c>
      <c r="BC1743" s="359">
        <f>AU1743+AY1743</f>
        <v>5217</v>
      </c>
      <c r="BD1743" s="207"/>
      <c r="BE1743" s="207"/>
      <c r="BF1743" s="207"/>
      <c r="BG1743" s="228"/>
      <c r="BH1743" s="228"/>
      <c r="BI1743" s="228"/>
      <c r="BJ1743" s="246"/>
      <c r="BK1743" s="255"/>
      <c r="BL1743" s="228" t="s">
        <v>1703</v>
      </c>
      <c r="BM1743" s="228" t="s">
        <v>1703</v>
      </c>
      <c r="BN1743" s="298"/>
      <c r="BO1743" s="297"/>
      <c r="BQ1743" s="205" t="s">
        <v>1701</v>
      </c>
      <c r="BY1743" s="254"/>
      <c r="DN1743" s="284">
        <v>27000</v>
      </c>
      <c r="DO1743" s="283">
        <f>DN1743*110%</f>
        <v>29700.000000000004</v>
      </c>
      <c r="DP1743" s="349">
        <v>45444</v>
      </c>
      <c r="DQ1743" s="282"/>
      <c r="DR1743" s="281"/>
      <c r="DS1743" s="280"/>
      <c r="DT1743" s="279"/>
      <c r="DU1743" s="348"/>
      <c r="DV1743" s="194"/>
    </row>
    <row r="1744" spans="1:137" ht="19.5">
      <c r="A1744" s="322" t="s">
        <v>4807</v>
      </c>
      <c r="B1744" s="226" t="s">
        <v>6009</v>
      </c>
      <c r="C1744" s="226" t="s">
        <v>6008</v>
      </c>
      <c r="D1744" s="225" t="s">
        <v>6007</v>
      </c>
      <c r="E1744" s="224" t="str">
        <f t="shared" ref="E1744:E1756" si="152">MID(D1744,9,10)</f>
        <v>429869</v>
      </c>
      <c r="F1744" s="322" t="s">
        <v>1154</v>
      </c>
      <c r="G1744" s="220" t="s">
        <v>5999</v>
      </c>
      <c r="H1744" s="223" t="s">
        <v>5998</v>
      </c>
      <c r="I1744" s="383" t="s">
        <v>127</v>
      </c>
      <c r="J1744" s="225">
        <v>1</v>
      </c>
      <c r="K1744" s="329">
        <v>25000</v>
      </c>
      <c r="L1744" s="232">
        <f t="shared" ref="L1744:L1807" si="153">K1744*1.1</f>
        <v>27500.000000000004</v>
      </c>
      <c r="M1744" s="379" t="s">
        <v>1434</v>
      </c>
      <c r="N1744" s="229"/>
      <c r="O1744" s="229"/>
      <c r="P1744" s="347"/>
      <c r="Q1744" s="412"/>
      <c r="R1744" s="382"/>
      <c r="S1744" s="242"/>
      <c r="T1744" s="219" t="s">
        <v>6006</v>
      </c>
      <c r="U1744" s="303"/>
      <c r="V1744" s="303"/>
      <c r="W1744" s="303"/>
      <c r="X1744" s="303"/>
      <c r="Y1744" s="219"/>
      <c r="Z1744" s="303" t="e">
        <f>VLOOKUP(Y1744,'[1]段ボール 送料'!$H$16:$X$1013,16,FALSE)</f>
        <v>#N/A</v>
      </c>
      <c r="AA1744" s="303" t="e">
        <f>VLOOKUP(Y1744,'[1]段ボール 送料'!$H$16:$X$1013,13,FALSE)</f>
        <v>#N/A</v>
      </c>
      <c r="AB1744" s="303" t="e">
        <f>VLOOKUP(Y1744,'[1]段ボール 送料'!$H$16:$X$1013,14,FALSE)</f>
        <v>#N/A</v>
      </c>
      <c r="AC1744" s="303" t="e">
        <f>VLOOKUP(Y1744,'[1]段ボール 送料'!$H$16:$X$1013,15,FALSE)</f>
        <v>#N/A</v>
      </c>
      <c r="AD1744" s="325"/>
      <c r="AE1744" s="325"/>
      <c r="AF1744" s="325"/>
      <c r="AG1744" s="325"/>
      <c r="AH1744" s="325"/>
      <c r="AJ1744" s="286"/>
      <c r="AK1744" s="213"/>
      <c r="AL1744" s="325"/>
      <c r="AM1744" s="325"/>
      <c r="AN1744" s="325"/>
      <c r="AO1744" s="325"/>
      <c r="AP1744" s="229"/>
      <c r="AQ1744" s="589"/>
      <c r="AR1744" s="207"/>
      <c r="AS1744" s="207"/>
      <c r="AT1744" s="207"/>
      <c r="AU1744" s="207"/>
      <c r="AV1744" s="207"/>
      <c r="AW1744" s="207"/>
      <c r="AX1744" s="207"/>
      <c r="AY1744" s="207"/>
      <c r="AZ1744" s="207"/>
      <c r="BA1744" s="207"/>
      <c r="BB1744" s="207"/>
      <c r="BC1744" s="207"/>
      <c r="BD1744" s="207"/>
      <c r="BE1744" s="207"/>
      <c r="BF1744" s="207"/>
      <c r="BG1744" s="300"/>
      <c r="BH1744" s="300"/>
      <c r="BI1744" s="299"/>
      <c r="BJ1744" s="246"/>
      <c r="BK1744" s="255"/>
      <c r="BL1744" s="213"/>
      <c r="BM1744" s="213"/>
      <c r="BN1744" s="322"/>
      <c r="BO1744" s="321"/>
      <c r="BY1744" s="254"/>
      <c r="DN1744" s="284"/>
      <c r="DO1744" s="283"/>
      <c r="DP1744" s="278"/>
      <c r="DQ1744" s="282"/>
      <c r="DR1744" s="281"/>
      <c r="DS1744" s="280"/>
      <c r="DT1744" s="279"/>
      <c r="DU1744" s="278"/>
      <c r="DV1744" s="194"/>
    </row>
    <row r="1745" spans="1:137" ht="19.5">
      <c r="A1745" s="322" t="s">
        <v>4807</v>
      </c>
      <c r="B1745" s="226" t="s">
        <v>6005</v>
      </c>
      <c r="C1745" s="226" t="s">
        <v>6004</v>
      </c>
      <c r="D1745" s="225" t="s">
        <v>6003</v>
      </c>
      <c r="E1745" s="224" t="str">
        <f t="shared" si="152"/>
        <v>429845</v>
      </c>
      <c r="F1745" s="322" t="s">
        <v>1154</v>
      </c>
      <c r="G1745" s="220" t="s">
        <v>5999</v>
      </c>
      <c r="H1745" s="223" t="s">
        <v>5998</v>
      </c>
      <c r="I1745" s="383" t="s">
        <v>161</v>
      </c>
      <c r="J1745" s="225">
        <v>1</v>
      </c>
      <c r="K1745" s="329">
        <v>25000</v>
      </c>
      <c r="L1745" s="232">
        <f t="shared" si="153"/>
        <v>27500.000000000004</v>
      </c>
      <c r="M1745" s="379" t="s">
        <v>1434</v>
      </c>
      <c r="N1745" s="229"/>
      <c r="O1745" s="229"/>
      <c r="P1745" s="245"/>
      <c r="Q1745" s="312"/>
      <c r="R1745" s="382"/>
      <c r="S1745" s="242"/>
      <c r="T1745" s="219" t="s">
        <v>5958</v>
      </c>
      <c r="U1745" s="303"/>
      <c r="V1745" s="303"/>
      <c r="W1745" s="303"/>
      <c r="X1745" s="303"/>
      <c r="Y1745" s="219"/>
      <c r="Z1745" s="303" t="e">
        <f>VLOOKUP(Y1745,'[1]段ボール 送料'!$H$16:$X$1013,16,FALSE)</f>
        <v>#N/A</v>
      </c>
      <c r="AA1745" s="303" t="e">
        <f>VLOOKUP(Y1745,'[1]段ボール 送料'!$H$16:$X$1013,13,FALSE)</f>
        <v>#N/A</v>
      </c>
      <c r="AB1745" s="303" t="e">
        <f>VLOOKUP(Y1745,'[1]段ボール 送料'!$H$16:$X$1013,14,FALSE)</f>
        <v>#N/A</v>
      </c>
      <c r="AC1745" s="303" t="e">
        <f>VLOOKUP(Y1745,'[1]段ボール 送料'!$H$16:$X$1013,15,FALSE)</f>
        <v>#N/A</v>
      </c>
      <c r="AD1745" s="325"/>
      <c r="AE1745" s="325"/>
      <c r="AF1745" s="325"/>
      <c r="AG1745" s="325"/>
      <c r="AH1745" s="325"/>
      <c r="AJ1745" s="286"/>
      <c r="AK1745" s="213"/>
      <c r="AL1745" s="325"/>
      <c r="AM1745" s="325"/>
      <c r="AN1745" s="325"/>
      <c r="AO1745" s="325"/>
      <c r="AP1745" s="229"/>
      <c r="AQ1745" s="589"/>
      <c r="AR1745" s="207"/>
      <c r="AS1745" s="207"/>
      <c r="AT1745" s="207"/>
      <c r="AU1745" s="207"/>
      <c r="AV1745" s="207"/>
      <c r="AW1745" s="207"/>
      <c r="AX1745" s="207"/>
      <c r="AY1745" s="207"/>
      <c r="AZ1745" s="207"/>
      <c r="BA1745" s="207"/>
      <c r="BB1745" s="207"/>
      <c r="BC1745" s="207"/>
      <c r="BD1745" s="207"/>
      <c r="BE1745" s="207"/>
      <c r="BF1745" s="207"/>
      <c r="BG1745" s="300"/>
      <c r="BH1745" s="300"/>
      <c r="BI1745" s="299"/>
      <c r="BJ1745" s="246"/>
      <c r="BK1745" s="255"/>
      <c r="BL1745" s="213"/>
      <c r="BM1745" s="213"/>
      <c r="BN1745" s="322"/>
      <c r="BO1745" s="321"/>
      <c r="BY1745" s="254"/>
      <c r="DN1745" s="284"/>
      <c r="DO1745" s="283"/>
      <c r="DP1745" s="278"/>
      <c r="DQ1745" s="282"/>
      <c r="DR1745" s="281"/>
      <c r="DS1745" s="280"/>
      <c r="DT1745" s="279"/>
      <c r="DU1745" s="278"/>
      <c r="DV1745" s="194"/>
    </row>
    <row r="1746" spans="1:137" ht="19.5">
      <c r="A1746" s="322" t="s">
        <v>4807</v>
      </c>
      <c r="B1746" s="226" t="s">
        <v>6002</v>
      </c>
      <c r="C1746" s="226" t="s">
        <v>6001</v>
      </c>
      <c r="D1746" s="225" t="s">
        <v>6000</v>
      </c>
      <c r="E1746" s="224" t="str">
        <f t="shared" si="152"/>
        <v>429852</v>
      </c>
      <c r="F1746" s="322" t="s">
        <v>1154</v>
      </c>
      <c r="G1746" s="220" t="s">
        <v>5999</v>
      </c>
      <c r="H1746" s="223" t="s">
        <v>5998</v>
      </c>
      <c r="I1746" s="383" t="s">
        <v>5902</v>
      </c>
      <c r="J1746" s="225">
        <v>1</v>
      </c>
      <c r="K1746" s="329">
        <v>25000</v>
      </c>
      <c r="L1746" s="232">
        <f t="shared" si="153"/>
        <v>27500.000000000004</v>
      </c>
      <c r="M1746" s="379" t="s">
        <v>1434</v>
      </c>
      <c r="N1746" s="229"/>
      <c r="O1746" s="229"/>
      <c r="P1746" s="245"/>
      <c r="Q1746" s="312"/>
      <c r="R1746" s="382"/>
      <c r="S1746" s="242"/>
      <c r="T1746" s="219" t="s">
        <v>5958</v>
      </c>
      <c r="U1746" s="303"/>
      <c r="V1746" s="303"/>
      <c r="W1746" s="303"/>
      <c r="X1746" s="303"/>
      <c r="Y1746" s="219"/>
      <c r="Z1746" s="303" t="e">
        <f>VLOOKUP(Y1746,'[1]段ボール 送料'!$H$16:$X$1013,16,FALSE)</f>
        <v>#N/A</v>
      </c>
      <c r="AA1746" s="303" t="e">
        <f>VLOOKUP(Y1746,'[1]段ボール 送料'!$H$16:$X$1013,13,FALSE)</f>
        <v>#N/A</v>
      </c>
      <c r="AB1746" s="303" t="e">
        <f>VLOOKUP(Y1746,'[1]段ボール 送料'!$H$16:$X$1013,14,FALSE)</f>
        <v>#N/A</v>
      </c>
      <c r="AC1746" s="303" t="e">
        <f>VLOOKUP(Y1746,'[1]段ボール 送料'!$H$16:$X$1013,15,FALSE)</f>
        <v>#N/A</v>
      </c>
      <c r="AD1746" s="325"/>
      <c r="AE1746" s="325"/>
      <c r="AF1746" s="325"/>
      <c r="AG1746" s="325"/>
      <c r="AH1746" s="325"/>
      <c r="AJ1746" s="286"/>
      <c r="AK1746" s="213"/>
      <c r="AL1746" s="325"/>
      <c r="AM1746" s="325"/>
      <c r="AN1746" s="325"/>
      <c r="AO1746" s="325"/>
      <c r="AP1746" s="229"/>
      <c r="AQ1746" s="589"/>
      <c r="AR1746" s="207"/>
      <c r="AS1746" s="207"/>
      <c r="AT1746" s="207"/>
      <c r="AU1746" s="207"/>
      <c r="AV1746" s="207"/>
      <c r="AW1746" s="207"/>
      <c r="AX1746" s="207"/>
      <c r="AY1746" s="207"/>
      <c r="AZ1746" s="207"/>
      <c r="BA1746" s="207"/>
      <c r="BB1746" s="207"/>
      <c r="BC1746" s="207"/>
      <c r="BD1746" s="207"/>
      <c r="BE1746" s="207"/>
      <c r="BF1746" s="207"/>
      <c r="BG1746" s="300"/>
      <c r="BH1746" s="300"/>
      <c r="BI1746" s="299"/>
      <c r="BJ1746" s="246"/>
      <c r="BK1746" s="255"/>
      <c r="BL1746" s="213"/>
      <c r="BM1746" s="213"/>
      <c r="BN1746" s="322"/>
      <c r="BO1746" s="321"/>
      <c r="BY1746" s="254"/>
      <c r="DN1746" s="284"/>
      <c r="DO1746" s="283"/>
      <c r="DP1746" s="278"/>
      <c r="DQ1746" s="282"/>
      <c r="DR1746" s="281"/>
      <c r="DS1746" s="280"/>
      <c r="DT1746" s="279"/>
      <c r="DU1746" s="278"/>
      <c r="DV1746" s="194"/>
    </row>
    <row r="1747" spans="1:137" ht="18.75">
      <c r="A1747" s="405" t="s">
        <v>4807</v>
      </c>
      <c r="B1747" s="226" t="s">
        <v>5997</v>
      </c>
      <c r="C1747" s="226" t="s">
        <v>5996</v>
      </c>
      <c r="D1747" s="225" t="s">
        <v>5995</v>
      </c>
      <c r="E1747" s="224" t="str">
        <f t="shared" si="152"/>
        <v>429890</v>
      </c>
      <c r="F1747" s="322" t="s">
        <v>1154</v>
      </c>
      <c r="G1747" s="220" t="s">
        <v>5988</v>
      </c>
      <c r="H1747" s="223" t="s">
        <v>5987</v>
      </c>
      <c r="I1747" s="383" t="s">
        <v>127</v>
      </c>
      <c r="J1747" s="225">
        <v>1</v>
      </c>
      <c r="K1747" s="329">
        <v>18000</v>
      </c>
      <c r="L1747" s="232">
        <f t="shared" si="153"/>
        <v>19800</v>
      </c>
      <c r="M1747" s="379" t="s">
        <v>1434</v>
      </c>
      <c r="N1747" s="229"/>
      <c r="O1747" s="229"/>
      <c r="P1747" s="245"/>
      <c r="Q1747" s="312"/>
      <c r="R1747" s="382"/>
      <c r="S1747" s="597"/>
      <c r="T1747" s="596" t="s">
        <v>5980</v>
      </c>
      <c r="U1747" s="303"/>
      <c r="V1747" s="303"/>
      <c r="W1747" s="303"/>
      <c r="X1747" s="303"/>
      <c r="Y1747" s="219"/>
      <c r="Z1747" s="303" t="e">
        <f>VLOOKUP(Y1747,'[1]段ボール 送料'!$H$16:$X$1013,16,FALSE)</f>
        <v>#N/A</v>
      </c>
      <c r="AA1747" s="303" t="e">
        <f>VLOOKUP(Y1747,'[1]段ボール 送料'!$H$16:$X$1013,13,FALSE)</f>
        <v>#N/A</v>
      </c>
      <c r="AB1747" s="303" t="e">
        <f>VLOOKUP(Y1747,'[1]段ボール 送料'!$H$16:$X$1013,14,FALSE)</f>
        <v>#N/A</v>
      </c>
      <c r="AC1747" s="303" t="e">
        <f>VLOOKUP(Y1747,'[1]段ボール 送料'!$H$16:$X$1013,15,FALSE)</f>
        <v>#N/A</v>
      </c>
      <c r="AD1747" s="325"/>
      <c r="AE1747" s="325"/>
      <c r="AF1747" s="325"/>
      <c r="AG1747" s="325"/>
      <c r="AH1747" s="325"/>
      <c r="AJ1747" s="286"/>
      <c r="AK1747" s="213"/>
      <c r="AL1747" s="325"/>
      <c r="AM1747" s="325"/>
      <c r="AN1747" s="325"/>
      <c r="AO1747" s="325"/>
      <c r="AP1747" s="229"/>
      <c r="AQ1747" s="589"/>
      <c r="AR1747" s="207"/>
      <c r="AS1747" s="207"/>
      <c r="AT1747" s="207"/>
      <c r="AU1747" s="207"/>
      <c r="AV1747" s="207"/>
      <c r="AW1747" s="207"/>
      <c r="AX1747" s="207"/>
      <c r="AY1747" s="207"/>
      <c r="AZ1747" s="207"/>
      <c r="BA1747" s="207"/>
      <c r="BB1747" s="207"/>
      <c r="BC1747" s="207"/>
      <c r="BD1747" s="207"/>
      <c r="BE1747" s="207"/>
      <c r="BF1747" s="207"/>
      <c r="BG1747" s="300"/>
      <c r="BH1747" s="300"/>
      <c r="BI1747" s="299"/>
      <c r="BJ1747" s="246"/>
      <c r="BK1747" s="255"/>
      <c r="BL1747" s="213"/>
      <c r="BM1747" s="213"/>
      <c r="BN1747" s="405"/>
      <c r="BO1747" s="200"/>
      <c r="BY1747" s="254"/>
      <c r="DN1747" s="284"/>
      <c r="DO1747" s="283"/>
      <c r="DP1747" s="278"/>
      <c r="DQ1747" s="282"/>
      <c r="DR1747" s="281"/>
      <c r="DS1747" s="280"/>
      <c r="DT1747" s="279"/>
      <c r="DU1747" s="278"/>
      <c r="DV1747" s="194"/>
    </row>
    <row r="1748" spans="1:137" ht="18.75">
      <c r="A1748" s="405" t="s">
        <v>4807</v>
      </c>
      <c r="B1748" s="226" t="s">
        <v>5994</v>
      </c>
      <c r="C1748" s="226" t="s">
        <v>5993</v>
      </c>
      <c r="D1748" s="225" t="s">
        <v>5992</v>
      </c>
      <c r="E1748" s="224" t="str">
        <f t="shared" si="152"/>
        <v>429876</v>
      </c>
      <c r="F1748" s="322" t="s">
        <v>1154</v>
      </c>
      <c r="G1748" s="220" t="s">
        <v>5988</v>
      </c>
      <c r="H1748" s="223" t="s">
        <v>5987</v>
      </c>
      <c r="I1748" s="383" t="s">
        <v>161</v>
      </c>
      <c r="J1748" s="225">
        <v>1</v>
      </c>
      <c r="K1748" s="329">
        <v>18000</v>
      </c>
      <c r="L1748" s="232">
        <f t="shared" si="153"/>
        <v>19800</v>
      </c>
      <c r="M1748" s="351" t="s">
        <v>1434</v>
      </c>
      <c r="N1748" s="229"/>
      <c r="O1748" s="229"/>
      <c r="P1748" s="245"/>
      <c r="Q1748" s="312"/>
      <c r="R1748" s="382"/>
      <c r="S1748" s="597"/>
      <c r="T1748" s="596" t="s">
        <v>5980</v>
      </c>
      <c r="U1748" s="303"/>
      <c r="V1748" s="303"/>
      <c r="W1748" s="303"/>
      <c r="X1748" s="303"/>
      <c r="Y1748" s="219"/>
      <c r="Z1748" s="303" t="e">
        <f>VLOOKUP(Y1748,'[1]段ボール 送料'!$H$16:$X$1013,16,FALSE)</f>
        <v>#N/A</v>
      </c>
      <c r="AA1748" s="303" t="e">
        <f>VLOOKUP(Y1748,'[1]段ボール 送料'!$H$16:$X$1013,13,FALSE)</f>
        <v>#N/A</v>
      </c>
      <c r="AB1748" s="303" t="e">
        <f>VLOOKUP(Y1748,'[1]段ボール 送料'!$H$16:$X$1013,14,FALSE)</f>
        <v>#N/A</v>
      </c>
      <c r="AC1748" s="303" t="e">
        <f>VLOOKUP(Y1748,'[1]段ボール 送料'!$H$16:$X$1013,15,FALSE)</f>
        <v>#N/A</v>
      </c>
      <c r="AD1748" s="325"/>
      <c r="AE1748" s="325"/>
      <c r="AF1748" s="325"/>
      <c r="AG1748" s="325"/>
      <c r="AH1748" s="325"/>
      <c r="AJ1748" s="286"/>
      <c r="AK1748" s="213"/>
      <c r="AL1748" s="325"/>
      <c r="AM1748" s="325"/>
      <c r="AN1748" s="325"/>
      <c r="AO1748" s="325"/>
      <c r="AP1748" s="229"/>
      <c r="AQ1748" s="589"/>
      <c r="AR1748" s="207"/>
      <c r="AS1748" s="207"/>
      <c r="AT1748" s="207"/>
      <c r="AU1748" s="207"/>
      <c r="AV1748" s="207"/>
      <c r="AW1748" s="207"/>
      <c r="AX1748" s="207"/>
      <c r="AY1748" s="207"/>
      <c r="AZ1748" s="207"/>
      <c r="BA1748" s="207"/>
      <c r="BB1748" s="207"/>
      <c r="BC1748" s="207"/>
      <c r="BD1748" s="207"/>
      <c r="BE1748" s="207"/>
      <c r="BF1748" s="207"/>
      <c r="BG1748" s="300"/>
      <c r="BH1748" s="300"/>
      <c r="BI1748" s="299"/>
      <c r="BJ1748" s="246"/>
      <c r="BK1748" s="255"/>
      <c r="BL1748" s="213"/>
      <c r="BM1748" s="213"/>
      <c r="BN1748" s="405"/>
      <c r="BO1748" s="200"/>
      <c r="BY1748" s="254"/>
      <c r="DN1748" s="284"/>
      <c r="DO1748" s="283"/>
      <c r="DP1748" s="278"/>
      <c r="DQ1748" s="282"/>
      <c r="DR1748" s="281"/>
      <c r="DS1748" s="280"/>
      <c r="DT1748" s="279"/>
      <c r="DU1748" s="278"/>
      <c r="DV1748" s="194"/>
    </row>
    <row r="1749" spans="1:137" ht="18.75">
      <c r="A1749" s="405" t="s">
        <v>4807</v>
      </c>
      <c r="B1749" s="226" t="s">
        <v>5991</v>
      </c>
      <c r="C1749" s="226" t="s">
        <v>5990</v>
      </c>
      <c r="D1749" s="225" t="s">
        <v>5989</v>
      </c>
      <c r="E1749" s="224" t="str">
        <f t="shared" si="152"/>
        <v>429883</v>
      </c>
      <c r="F1749" s="322" t="s">
        <v>1154</v>
      </c>
      <c r="G1749" s="220" t="s">
        <v>5988</v>
      </c>
      <c r="H1749" s="223" t="s">
        <v>5987</v>
      </c>
      <c r="I1749" s="383" t="s">
        <v>5902</v>
      </c>
      <c r="J1749" s="225">
        <v>1</v>
      </c>
      <c r="K1749" s="329">
        <v>18000</v>
      </c>
      <c r="L1749" s="232">
        <f t="shared" si="153"/>
        <v>19800</v>
      </c>
      <c r="M1749" s="351" t="s">
        <v>1434</v>
      </c>
      <c r="N1749" s="229"/>
      <c r="O1749" s="229"/>
      <c r="P1749" s="245"/>
      <c r="Q1749" s="312"/>
      <c r="R1749" s="382"/>
      <c r="S1749" s="242"/>
      <c r="T1749" s="219" t="s">
        <v>5980</v>
      </c>
      <c r="U1749" s="303"/>
      <c r="V1749" s="303"/>
      <c r="W1749" s="303"/>
      <c r="X1749" s="303"/>
      <c r="Y1749" s="219"/>
      <c r="Z1749" s="303" t="e">
        <f>VLOOKUP(Y1749,'[1]段ボール 送料'!$H$16:$X$1013,16,FALSE)</f>
        <v>#N/A</v>
      </c>
      <c r="AA1749" s="303" t="e">
        <f>VLOOKUP(Y1749,'[1]段ボール 送料'!$H$16:$X$1013,13,FALSE)</f>
        <v>#N/A</v>
      </c>
      <c r="AB1749" s="303" t="e">
        <f>VLOOKUP(Y1749,'[1]段ボール 送料'!$H$16:$X$1013,14,FALSE)</f>
        <v>#N/A</v>
      </c>
      <c r="AC1749" s="303" t="e">
        <f>VLOOKUP(Y1749,'[1]段ボール 送料'!$H$16:$X$1013,15,FALSE)</f>
        <v>#N/A</v>
      </c>
      <c r="AD1749" s="325"/>
      <c r="AE1749" s="325"/>
      <c r="AF1749" s="325"/>
      <c r="AG1749" s="325"/>
      <c r="AH1749" s="325"/>
      <c r="AJ1749" s="286"/>
      <c r="AK1749" s="213"/>
      <c r="AL1749" s="325"/>
      <c r="AM1749" s="325"/>
      <c r="AN1749" s="325"/>
      <c r="AO1749" s="325"/>
      <c r="AP1749" s="229"/>
      <c r="AQ1749" s="589"/>
      <c r="AR1749" s="207"/>
      <c r="AS1749" s="207"/>
      <c r="AT1749" s="207"/>
      <c r="AU1749" s="207"/>
      <c r="AV1749" s="207"/>
      <c r="AW1749" s="207"/>
      <c r="AX1749" s="207"/>
      <c r="AY1749" s="207"/>
      <c r="AZ1749" s="207"/>
      <c r="BA1749" s="207"/>
      <c r="BB1749" s="207"/>
      <c r="BC1749" s="207"/>
      <c r="BD1749" s="207"/>
      <c r="BE1749" s="207"/>
      <c r="BF1749" s="207"/>
      <c r="BG1749" s="300"/>
      <c r="BH1749" s="300"/>
      <c r="BI1749" s="299"/>
      <c r="BJ1749" s="246"/>
      <c r="BK1749" s="255"/>
      <c r="BL1749" s="213"/>
      <c r="BM1749" s="213"/>
      <c r="BN1749" s="405"/>
      <c r="BO1749" s="200"/>
      <c r="BY1749" s="254"/>
      <c r="DN1749" s="284"/>
      <c r="DO1749" s="283"/>
      <c r="DP1749" s="278"/>
      <c r="DQ1749" s="282"/>
      <c r="DR1749" s="281"/>
      <c r="DS1749" s="280"/>
      <c r="DT1749" s="279"/>
      <c r="DU1749" s="278"/>
      <c r="DV1749" s="194"/>
    </row>
    <row r="1750" spans="1:137" ht="19.5">
      <c r="A1750" s="322" t="s">
        <v>4807</v>
      </c>
      <c r="B1750" s="226" t="s">
        <v>5986</v>
      </c>
      <c r="C1750" s="226" t="s">
        <v>5985</v>
      </c>
      <c r="D1750" s="225" t="s">
        <v>5984</v>
      </c>
      <c r="E1750" s="224" t="str">
        <f t="shared" si="152"/>
        <v>429920</v>
      </c>
      <c r="F1750" s="322" t="s">
        <v>1154</v>
      </c>
      <c r="G1750" s="220" t="s">
        <v>5976</v>
      </c>
      <c r="H1750" s="223" t="s">
        <v>5975</v>
      </c>
      <c r="I1750" s="383" t="s">
        <v>127</v>
      </c>
      <c r="J1750" s="225">
        <v>1</v>
      </c>
      <c r="K1750" s="329">
        <v>25000</v>
      </c>
      <c r="L1750" s="232">
        <f t="shared" si="153"/>
        <v>27500.000000000004</v>
      </c>
      <c r="M1750" s="351" t="s">
        <v>1434</v>
      </c>
      <c r="N1750" s="229"/>
      <c r="O1750" s="229"/>
      <c r="P1750" s="245"/>
      <c r="Q1750" s="312"/>
      <c r="R1750" s="382"/>
      <c r="S1750" s="242"/>
      <c r="T1750" s="219" t="s">
        <v>5980</v>
      </c>
      <c r="U1750" s="303"/>
      <c r="V1750" s="303"/>
      <c r="W1750" s="303"/>
      <c r="X1750" s="303"/>
      <c r="Y1750" s="219"/>
      <c r="Z1750" s="303" t="e">
        <f>VLOOKUP(Y1750,'[1]段ボール 送料'!$H$16:$X$1013,16,FALSE)</f>
        <v>#N/A</v>
      </c>
      <c r="AA1750" s="303" t="e">
        <f>VLOOKUP(Y1750,'[1]段ボール 送料'!$H$16:$X$1013,13,FALSE)</f>
        <v>#N/A</v>
      </c>
      <c r="AB1750" s="303" t="e">
        <f>VLOOKUP(Y1750,'[1]段ボール 送料'!$H$16:$X$1013,14,FALSE)</f>
        <v>#N/A</v>
      </c>
      <c r="AC1750" s="303" t="e">
        <f>VLOOKUP(Y1750,'[1]段ボール 送料'!$H$16:$X$1013,15,FALSE)</f>
        <v>#N/A</v>
      </c>
      <c r="AD1750" s="325"/>
      <c r="AE1750" s="325"/>
      <c r="AF1750" s="325"/>
      <c r="AG1750" s="325"/>
      <c r="AH1750" s="325"/>
      <c r="AJ1750" s="286"/>
      <c r="AK1750" s="213"/>
      <c r="AL1750" s="325"/>
      <c r="AM1750" s="325"/>
      <c r="AN1750" s="325"/>
      <c r="AO1750" s="325"/>
      <c r="AP1750" s="229"/>
      <c r="AQ1750" s="589"/>
      <c r="AR1750" s="207"/>
      <c r="AS1750" s="207"/>
      <c r="AT1750" s="207"/>
      <c r="AU1750" s="207"/>
      <c r="AV1750" s="207"/>
      <c r="AW1750" s="207"/>
      <c r="AX1750" s="207"/>
      <c r="AY1750" s="207"/>
      <c r="AZ1750" s="207"/>
      <c r="BA1750" s="207"/>
      <c r="BB1750" s="207"/>
      <c r="BC1750" s="207"/>
      <c r="BD1750" s="207"/>
      <c r="BE1750" s="207"/>
      <c r="BF1750" s="207"/>
      <c r="BG1750" s="300"/>
      <c r="BH1750" s="300"/>
      <c r="BI1750" s="299"/>
      <c r="BJ1750" s="246"/>
      <c r="BK1750" s="255"/>
      <c r="BL1750" s="213"/>
      <c r="BM1750" s="213"/>
      <c r="BN1750" s="322"/>
      <c r="BO1750" s="321"/>
      <c r="BY1750" s="254"/>
      <c r="DN1750" s="284"/>
      <c r="DO1750" s="283"/>
      <c r="DP1750" s="278"/>
      <c r="DQ1750" s="282"/>
      <c r="DR1750" s="281"/>
      <c r="DS1750" s="280"/>
      <c r="DT1750" s="279"/>
      <c r="DU1750" s="278"/>
      <c r="DV1750" s="194"/>
    </row>
    <row r="1751" spans="1:137" s="590" customFormat="1" ht="19.5">
      <c r="A1751" s="322" t="s">
        <v>4807</v>
      </c>
      <c r="B1751" s="226" t="s">
        <v>5983</v>
      </c>
      <c r="C1751" s="226" t="s">
        <v>5982</v>
      </c>
      <c r="D1751" s="225" t="s">
        <v>5981</v>
      </c>
      <c r="E1751" s="224" t="str">
        <f t="shared" si="152"/>
        <v>429906</v>
      </c>
      <c r="F1751" s="322" t="s">
        <v>1154</v>
      </c>
      <c r="G1751" s="220" t="s">
        <v>5976</v>
      </c>
      <c r="H1751" s="223" t="s">
        <v>5975</v>
      </c>
      <c r="I1751" s="383" t="s">
        <v>161</v>
      </c>
      <c r="J1751" s="225">
        <v>1</v>
      </c>
      <c r="K1751" s="329">
        <v>25000</v>
      </c>
      <c r="L1751" s="232">
        <f t="shared" si="153"/>
        <v>27500.000000000004</v>
      </c>
      <c r="M1751" s="379" t="s">
        <v>1434</v>
      </c>
      <c r="N1751" s="229"/>
      <c r="O1751" s="229"/>
      <c r="P1751" s="347"/>
      <c r="Q1751" s="412"/>
      <c r="R1751" s="382"/>
      <c r="S1751" s="242"/>
      <c r="T1751" s="219" t="s">
        <v>5980</v>
      </c>
      <c r="U1751" s="303"/>
      <c r="V1751" s="303"/>
      <c r="W1751" s="303"/>
      <c r="X1751" s="303"/>
      <c r="Y1751" s="219"/>
      <c r="Z1751" s="326" t="e">
        <f>VLOOKUP(Y1751,'[1]段ボール 送料'!$H$16:$X$1013,16,FALSE)</f>
        <v>#N/A</v>
      </c>
      <c r="AA1751" s="326" t="e">
        <f>VLOOKUP(Y1751,'[1]段ボール 送料'!$H$16:$X$1013,13,FALSE)</f>
        <v>#N/A</v>
      </c>
      <c r="AB1751" s="326" t="e">
        <f>VLOOKUP(Y1751,'[1]段ボール 送料'!$H$16:$X$1013,14,FALSE)</f>
        <v>#N/A</v>
      </c>
      <c r="AC1751" s="326" t="e">
        <f>VLOOKUP(Y1751,'[1]段ボール 送料'!$H$16:$X$1013,15,FALSE)</f>
        <v>#N/A</v>
      </c>
      <c r="AD1751" s="325"/>
      <c r="AE1751" s="325"/>
      <c r="AF1751" s="325"/>
      <c r="AG1751" s="325"/>
      <c r="AH1751" s="325"/>
      <c r="AI1751" s="213"/>
      <c r="AJ1751" s="286"/>
      <c r="AK1751" s="213"/>
      <c r="AL1751" s="325"/>
      <c r="AM1751" s="325"/>
      <c r="AN1751" s="325"/>
      <c r="AO1751" s="325"/>
      <c r="AP1751" s="229"/>
      <c r="AQ1751" s="589"/>
      <c r="AR1751" s="207"/>
      <c r="AS1751" s="207"/>
      <c r="AT1751" s="207"/>
      <c r="AU1751" s="207"/>
      <c r="AV1751" s="207"/>
      <c r="AW1751" s="207"/>
      <c r="AX1751" s="207"/>
      <c r="AY1751" s="207"/>
      <c r="AZ1751" s="207"/>
      <c r="BA1751" s="207"/>
      <c r="BB1751" s="207"/>
      <c r="BC1751" s="207"/>
      <c r="BD1751" s="207"/>
      <c r="BE1751" s="207"/>
      <c r="BF1751" s="207"/>
      <c r="BG1751" s="300"/>
      <c r="BH1751" s="300"/>
      <c r="BI1751" s="299"/>
      <c r="BJ1751" s="246"/>
      <c r="BK1751" s="255"/>
      <c r="BL1751" s="213"/>
      <c r="BM1751" s="213"/>
      <c r="BN1751" s="322"/>
      <c r="BO1751" s="321"/>
      <c r="BP1751" s="204"/>
      <c r="BQ1751" s="205"/>
      <c r="BR1751" s="204"/>
      <c r="BS1751" s="204"/>
      <c r="BT1751" s="204"/>
      <c r="BU1751" s="194"/>
      <c r="BV1751" s="194"/>
      <c r="BW1751" s="194"/>
      <c r="BX1751" s="204"/>
      <c r="BY1751" s="254"/>
      <c r="BZ1751" s="202"/>
      <c r="CA1751" s="202"/>
      <c r="CB1751" s="202"/>
      <c r="CC1751" s="201"/>
      <c r="CD1751" s="201"/>
      <c r="CE1751" s="194"/>
      <c r="CF1751" s="200"/>
      <c r="CG1751" s="200"/>
      <c r="CH1751" s="200"/>
      <c r="CI1751" s="200"/>
      <c r="CJ1751" s="200"/>
      <c r="CK1751" s="200"/>
      <c r="CL1751" s="200"/>
      <c r="CM1751" s="200"/>
      <c r="CN1751" s="200"/>
      <c r="CO1751" s="200"/>
      <c r="CP1751" s="200"/>
      <c r="CQ1751" s="200"/>
      <c r="CR1751" s="200"/>
      <c r="CS1751" s="200"/>
      <c r="CT1751" s="200"/>
      <c r="CU1751" s="200"/>
      <c r="CV1751" s="200"/>
      <c r="CW1751" s="200"/>
      <c r="CX1751" s="200"/>
      <c r="CY1751" s="200"/>
      <c r="CZ1751" s="200"/>
      <c r="DA1751" s="200"/>
      <c r="DB1751" s="200"/>
      <c r="DC1751" s="200"/>
      <c r="DD1751" s="200"/>
      <c r="DE1751" s="200"/>
      <c r="DF1751" s="200"/>
      <c r="DG1751" s="200"/>
      <c r="DH1751" s="200"/>
      <c r="DI1751" s="200"/>
      <c r="DJ1751" s="200"/>
      <c r="DK1751" s="200"/>
      <c r="DL1751" s="200"/>
      <c r="DM1751" s="200"/>
      <c r="DN1751" s="284"/>
      <c r="DO1751" s="283"/>
      <c r="DP1751" s="278"/>
      <c r="DQ1751" s="282"/>
      <c r="DR1751" s="281"/>
      <c r="DS1751" s="280"/>
      <c r="DT1751" s="279"/>
      <c r="DU1751" s="278"/>
      <c r="DV1751" s="194"/>
      <c r="DW1751" s="194"/>
      <c r="DX1751" s="194"/>
      <c r="DY1751" s="194"/>
      <c r="DZ1751" s="197"/>
      <c r="EA1751" s="197"/>
      <c r="EB1751" s="197"/>
      <c r="EC1751" s="197"/>
      <c r="ED1751" s="197"/>
      <c r="EE1751" s="197"/>
      <c r="EF1751" s="197"/>
      <c r="EG1751" s="197"/>
    </row>
    <row r="1752" spans="1:137" s="590" customFormat="1" ht="19.5">
      <c r="A1752" s="322" t="s">
        <v>4807</v>
      </c>
      <c r="B1752" s="226" t="s">
        <v>5979</v>
      </c>
      <c r="C1752" s="226" t="s">
        <v>5978</v>
      </c>
      <c r="D1752" s="225" t="s">
        <v>5977</v>
      </c>
      <c r="E1752" s="224" t="str">
        <f t="shared" si="152"/>
        <v>429913</v>
      </c>
      <c r="F1752" s="322" t="s">
        <v>1154</v>
      </c>
      <c r="G1752" s="220" t="s">
        <v>5976</v>
      </c>
      <c r="H1752" s="223" t="s">
        <v>5975</v>
      </c>
      <c r="I1752" s="383" t="s">
        <v>5902</v>
      </c>
      <c r="J1752" s="225">
        <v>1</v>
      </c>
      <c r="K1752" s="329">
        <v>25000</v>
      </c>
      <c r="L1752" s="232">
        <f t="shared" si="153"/>
        <v>27500.000000000004</v>
      </c>
      <c r="M1752" s="351" t="s">
        <v>1434</v>
      </c>
      <c r="N1752" s="229"/>
      <c r="O1752" s="229"/>
      <c r="P1752" s="245"/>
      <c r="Q1752" s="312"/>
      <c r="R1752" s="382"/>
      <c r="S1752" s="242"/>
      <c r="T1752" s="219" t="s">
        <v>5967</v>
      </c>
      <c r="U1752" s="303"/>
      <c r="V1752" s="303"/>
      <c r="W1752" s="303"/>
      <c r="X1752" s="303"/>
      <c r="Y1752" s="219"/>
      <c r="Z1752" s="303" t="e">
        <f>VLOOKUP(Y1752,'[1]段ボール 送料'!$H$16:$X$1013,16,FALSE)</f>
        <v>#N/A</v>
      </c>
      <c r="AA1752" s="303" t="e">
        <f>VLOOKUP(Y1752,'[1]段ボール 送料'!$H$16:$X$1013,13,FALSE)</f>
        <v>#N/A</v>
      </c>
      <c r="AB1752" s="303" t="e">
        <f>VLOOKUP(Y1752,'[1]段ボール 送料'!$H$16:$X$1013,14,FALSE)</f>
        <v>#N/A</v>
      </c>
      <c r="AC1752" s="303" t="e">
        <f>VLOOKUP(Y1752,'[1]段ボール 送料'!$H$16:$X$1013,15,FALSE)</f>
        <v>#N/A</v>
      </c>
      <c r="AD1752" s="325"/>
      <c r="AE1752" s="325"/>
      <c r="AF1752" s="325"/>
      <c r="AG1752" s="325"/>
      <c r="AH1752" s="325"/>
      <c r="AI1752" s="213"/>
      <c r="AJ1752" s="286"/>
      <c r="AK1752" s="213"/>
      <c r="AL1752" s="325"/>
      <c r="AM1752" s="325"/>
      <c r="AN1752" s="325"/>
      <c r="AO1752" s="325"/>
      <c r="AP1752" s="229"/>
      <c r="AQ1752" s="589"/>
      <c r="AR1752" s="207"/>
      <c r="AS1752" s="207"/>
      <c r="AT1752" s="207"/>
      <c r="AU1752" s="207"/>
      <c r="AV1752" s="207"/>
      <c r="AW1752" s="207"/>
      <c r="AX1752" s="207"/>
      <c r="AY1752" s="207"/>
      <c r="AZ1752" s="207"/>
      <c r="BA1752" s="207"/>
      <c r="BB1752" s="207"/>
      <c r="BC1752" s="207"/>
      <c r="BD1752" s="207"/>
      <c r="BE1752" s="207"/>
      <c r="BF1752" s="207"/>
      <c r="BG1752" s="300"/>
      <c r="BH1752" s="300"/>
      <c r="BI1752" s="299"/>
      <c r="BJ1752" s="246"/>
      <c r="BK1752" s="255"/>
      <c r="BL1752" s="213"/>
      <c r="BM1752" s="213"/>
      <c r="BN1752" s="322"/>
      <c r="BO1752" s="321"/>
      <c r="BP1752" s="204"/>
      <c r="BQ1752" s="205"/>
      <c r="BR1752" s="204"/>
      <c r="BS1752" s="204"/>
      <c r="BT1752" s="204"/>
      <c r="BU1752" s="194"/>
      <c r="BV1752" s="194"/>
      <c r="BW1752" s="194"/>
      <c r="BX1752" s="204"/>
      <c r="BY1752" s="254"/>
      <c r="BZ1752" s="202"/>
      <c r="CA1752" s="202"/>
      <c r="CB1752" s="202"/>
      <c r="CC1752" s="201"/>
      <c r="CD1752" s="201"/>
      <c r="CE1752" s="194"/>
      <c r="CF1752" s="200"/>
      <c r="CG1752" s="200"/>
      <c r="CH1752" s="200"/>
      <c r="CI1752" s="200"/>
      <c r="CJ1752" s="200"/>
      <c r="CK1752" s="200"/>
      <c r="CL1752" s="200"/>
      <c r="CM1752" s="200"/>
      <c r="CN1752" s="200"/>
      <c r="CO1752" s="200"/>
      <c r="CP1752" s="200"/>
      <c r="CQ1752" s="200"/>
      <c r="CR1752" s="200"/>
      <c r="CS1752" s="200"/>
      <c r="CT1752" s="200"/>
      <c r="CU1752" s="200"/>
      <c r="CV1752" s="200"/>
      <c r="CW1752" s="200"/>
      <c r="CX1752" s="200"/>
      <c r="CY1752" s="200"/>
      <c r="CZ1752" s="200"/>
      <c r="DA1752" s="200"/>
      <c r="DB1752" s="200"/>
      <c r="DC1752" s="200"/>
      <c r="DD1752" s="200"/>
      <c r="DE1752" s="200"/>
      <c r="DF1752" s="200"/>
      <c r="DG1752" s="200"/>
      <c r="DH1752" s="200"/>
      <c r="DI1752" s="200"/>
      <c r="DJ1752" s="200"/>
      <c r="DK1752" s="200"/>
      <c r="DL1752" s="200"/>
      <c r="DM1752" s="200"/>
      <c r="DN1752" s="284"/>
      <c r="DO1752" s="283"/>
      <c r="DP1752" s="278"/>
      <c r="DQ1752" s="282"/>
      <c r="DR1752" s="281"/>
      <c r="DS1752" s="280"/>
      <c r="DT1752" s="279"/>
      <c r="DU1752" s="278"/>
      <c r="DV1752" s="194"/>
      <c r="DW1752" s="194"/>
      <c r="DX1752" s="194"/>
      <c r="DY1752" s="194"/>
      <c r="DZ1752" s="197"/>
      <c r="EA1752" s="197"/>
      <c r="EB1752" s="197"/>
      <c r="EC1752" s="197"/>
      <c r="ED1752" s="197"/>
      <c r="EE1752" s="197"/>
      <c r="EF1752" s="197"/>
      <c r="EG1752" s="197"/>
    </row>
    <row r="1753" spans="1:137" s="590" customFormat="1" ht="18.75">
      <c r="A1753" s="405" t="s">
        <v>5519</v>
      </c>
      <c r="B1753" s="226" t="s">
        <v>5974</v>
      </c>
      <c r="C1753" s="226" t="s">
        <v>5973</v>
      </c>
      <c r="D1753" s="225" t="s">
        <v>5972</v>
      </c>
      <c r="E1753" s="224" t="str">
        <f t="shared" si="152"/>
        <v>429937</v>
      </c>
      <c r="F1753" s="322" t="s">
        <v>1154</v>
      </c>
      <c r="G1753" s="220" t="s">
        <v>5968</v>
      </c>
      <c r="H1753" s="223" t="s">
        <v>5914</v>
      </c>
      <c r="I1753" s="383" t="s">
        <v>2956</v>
      </c>
      <c r="J1753" s="225">
        <v>1</v>
      </c>
      <c r="K1753" s="329">
        <v>38000</v>
      </c>
      <c r="L1753" s="232">
        <f t="shared" si="153"/>
        <v>41800</v>
      </c>
      <c r="M1753" s="351" t="s">
        <v>1434</v>
      </c>
      <c r="N1753" s="229"/>
      <c r="O1753" s="229"/>
      <c r="P1753" s="245"/>
      <c r="Q1753" s="312"/>
      <c r="R1753" s="382"/>
      <c r="S1753" s="242"/>
      <c r="T1753" s="219" t="s">
        <v>5967</v>
      </c>
      <c r="U1753" s="303"/>
      <c r="V1753" s="303"/>
      <c r="W1753" s="303"/>
      <c r="X1753" s="303"/>
      <c r="Y1753" s="219"/>
      <c r="Z1753" s="303" t="e">
        <f>VLOOKUP(Y1753,'[1]段ボール 送料'!$H$16:$X$1013,16,FALSE)</f>
        <v>#N/A</v>
      </c>
      <c r="AA1753" s="303" t="e">
        <f>VLOOKUP(Y1753,'[1]段ボール 送料'!$H$16:$X$1013,13,FALSE)</f>
        <v>#N/A</v>
      </c>
      <c r="AB1753" s="303" t="e">
        <f>VLOOKUP(Y1753,'[1]段ボール 送料'!$H$16:$X$1013,14,FALSE)</f>
        <v>#N/A</v>
      </c>
      <c r="AC1753" s="303" t="e">
        <f>VLOOKUP(Y1753,'[1]段ボール 送料'!$H$16:$X$1013,15,FALSE)</f>
        <v>#N/A</v>
      </c>
      <c r="AD1753" s="325"/>
      <c r="AE1753" s="325"/>
      <c r="AF1753" s="325"/>
      <c r="AG1753" s="325"/>
      <c r="AH1753" s="325"/>
      <c r="AI1753" s="213"/>
      <c r="AJ1753" s="286"/>
      <c r="AK1753" s="213"/>
      <c r="AL1753" s="325"/>
      <c r="AM1753" s="325"/>
      <c r="AN1753" s="325"/>
      <c r="AO1753" s="325"/>
      <c r="AP1753" s="229"/>
      <c r="AQ1753" s="589"/>
      <c r="AR1753" s="207"/>
      <c r="AS1753" s="207"/>
      <c r="AT1753" s="207"/>
      <c r="AU1753" s="207"/>
      <c r="AV1753" s="207"/>
      <c r="AW1753" s="207"/>
      <c r="AX1753" s="207"/>
      <c r="AY1753" s="207"/>
      <c r="AZ1753" s="207"/>
      <c r="BA1753" s="207"/>
      <c r="BB1753" s="207"/>
      <c r="BC1753" s="207"/>
      <c r="BD1753" s="207"/>
      <c r="BE1753" s="207"/>
      <c r="BF1753" s="207"/>
      <c r="BG1753" s="300"/>
      <c r="BH1753" s="300"/>
      <c r="BI1753" s="299"/>
      <c r="BJ1753" s="246"/>
      <c r="BK1753" s="255"/>
      <c r="BL1753" s="213"/>
      <c r="BM1753" s="213"/>
      <c r="BN1753" s="405"/>
      <c r="BO1753" s="200"/>
      <c r="BP1753" s="204"/>
      <c r="BQ1753" s="205"/>
      <c r="BR1753" s="204"/>
      <c r="BS1753" s="204"/>
      <c r="BT1753" s="204"/>
      <c r="BU1753" s="194"/>
      <c r="BV1753" s="194"/>
      <c r="BW1753" s="194"/>
      <c r="BX1753" s="204"/>
      <c r="BY1753" s="254"/>
      <c r="BZ1753" s="202"/>
      <c r="CA1753" s="202"/>
      <c r="CB1753" s="202"/>
      <c r="CC1753" s="201"/>
      <c r="CD1753" s="201"/>
      <c r="CE1753" s="194"/>
      <c r="CF1753" s="200"/>
      <c r="CG1753" s="200"/>
      <c r="CH1753" s="200"/>
      <c r="CI1753" s="200"/>
      <c r="CJ1753" s="200"/>
      <c r="CK1753" s="200"/>
      <c r="CL1753" s="200"/>
      <c r="CM1753" s="200"/>
      <c r="CN1753" s="200"/>
      <c r="CO1753" s="200"/>
      <c r="CP1753" s="200"/>
      <c r="CQ1753" s="200"/>
      <c r="CR1753" s="200"/>
      <c r="CS1753" s="200"/>
      <c r="CT1753" s="200"/>
      <c r="CU1753" s="200"/>
      <c r="CV1753" s="200"/>
      <c r="CW1753" s="200"/>
      <c r="CX1753" s="200"/>
      <c r="CY1753" s="200"/>
      <c r="CZ1753" s="200"/>
      <c r="DA1753" s="200"/>
      <c r="DB1753" s="200"/>
      <c r="DC1753" s="200"/>
      <c r="DD1753" s="200"/>
      <c r="DE1753" s="200"/>
      <c r="DF1753" s="200"/>
      <c r="DG1753" s="200"/>
      <c r="DH1753" s="200"/>
      <c r="DI1753" s="200"/>
      <c r="DJ1753" s="200"/>
      <c r="DK1753" s="200"/>
      <c r="DL1753" s="200"/>
      <c r="DM1753" s="200"/>
      <c r="DN1753" s="284"/>
      <c r="DO1753" s="283"/>
      <c r="DP1753" s="278"/>
      <c r="DQ1753" s="282"/>
      <c r="DR1753" s="281"/>
      <c r="DS1753" s="280"/>
      <c r="DT1753" s="279"/>
      <c r="DU1753" s="278"/>
      <c r="DV1753" s="194"/>
      <c r="DW1753" s="194"/>
      <c r="DX1753" s="194"/>
      <c r="DY1753" s="194"/>
      <c r="DZ1753" s="197"/>
      <c r="EA1753" s="197"/>
      <c r="EB1753" s="197"/>
      <c r="EC1753" s="197"/>
      <c r="ED1753" s="197"/>
      <c r="EE1753" s="197"/>
      <c r="EF1753" s="197"/>
      <c r="EG1753" s="197"/>
    </row>
    <row r="1754" spans="1:137" s="590" customFormat="1" ht="18.75">
      <c r="A1754" s="405" t="s">
        <v>5519</v>
      </c>
      <c r="B1754" s="226" t="s">
        <v>5971</v>
      </c>
      <c r="C1754" s="226" t="s">
        <v>5970</v>
      </c>
      <c r="D1754" s="225" t="s">
        <v>5969</v>
      </c>
      <c r="E1754" s="224" t="str">
        <f t="shared" si="152"/>
        <v>429944</v>
      </c>
      <c r="F1754" s="322" t="s">
        <v>1154</v>
      </c>
      <c r="G1754" s="220" t="s">
        <v>5968</v>
      </c>
      <c r="H1754" s="223" t="s">
        <v>5914</v>
      </c>
      <c r="I1754" s="383" t="s">
        <v>5902</v>
      </c>
      <c r="J1754" s="225">
        <v>1</v>
      </c>
      <c r="K1754" s="329">
        <v>38000</v>
      </c>
      <c r="L1754" s="232">
        <f t="shared" si="153"/>
        <v>41800</v>
      </c>
      <c r="M1754" s="351" t="s">
        <v>1434</v>
      </c>
      <c r="N1754" s="229"/>
      <c r="O1754" s="229"/>
      <c r="P1754" s="245"/>
      <c r="Q1754" s="312"/>
      <c r="R1754" s="382"/>
      <c r="S1754" s="242"/>
      <c r="T1754" s="219" t="s">
        <v>5967</v>
      </c>
      <c r="U1754" s="303"/>
      <c r="V1754" s="303"/>
      <c r="W1754" s="303"/>
      <c r="X1754" s="303"/>
      <c r="Y1754" s="219"/>
      <c r="Z1754" s="303" t="e">
        <f>VLOOKUP(Y1754,'[1]段ボール 送料'!$H$16:$X$1013,16,FALSE)</f>
        <v>#N/A</v>
      </c>
      <c r="AA1754" s="303" t="e">
        <f>VLOOKUP(Y1754,'[1]段ボール 送料'!$H$16:$X$1013,13,FALSE)</f>
        <v>#N/A</v>
      </c>
      <c r="AB1754" s="303" t="e">
        <f>VLOOKUP(Y1754,'[1]段ボール 送料'!$H$16:$X$1013,14,FALSE)</f>
        <v>#N/A</v>
      </c>
      <c r="AC1754" s="303" t="e">
        <f>VLOOKUP(Y1754,'[1]段ボール 送料'!$H$16:$X$1013,15,FALSE)</f>
        <v>#N/A</v>
      </c>
      <c r="AD1754" s="325"/>
      <c r="AE1754" s="325"/>
      <c r="AF1754" s="325"/>
      <c r="AG1754" s="325"/>
      <c r="AH1754" s="325"/>
      <c r="AI1754" s="595"/>
      <c r="AJ1754" s="286"/>
      <c r="AK1754" s="213"/>
      <c r="AL1754" s="325"/>
      <c r="AM1754" s="325"/>
      <c r="AN1754" s="325"/>
      <c r="AO1754" s="325"/>
      <c r="AP1754" s="229"/>
      <c r="AQ1754" s="589"/>
      <c r="AR1754" s="207"/>
      <c r="AS1754" s="207"/>
      <c r="AT1754" s="207"/>
      <c r="AU1754" s="207"/>
      <c r="AV1754" s="207"/>
      <c r="AW1754" s="207"/>
      <c r="AX1754" s="207"/>
      <c r="AY1754" s="207"/>
      <c r="AZ1754" s="207"/>
      <c r="BA1754" s="207"/>
      <c r="BB1754" s="207"/>
      <c r="BC1754" s="207"/>
      <c r="BD1754" s="207"/>
      <c r="BE1754" s="207"/>
      <c r="BF1754" s="207"/>
      <c r="BG1754" s="300"/>
      <c r="BH1754" s="300"/>
      <c r="BI1754" s="299"/>
      <c r="BJ1754" s="246"/>
      <c r="BK1754" s="255"/>
      <c r="BL1754" s="213"/>
      <c r="BM1754" s="213"/>
      <c r="BN1754" s="405"/>
      <c r="BO1754" s="200"/>
      <c r="BP1754" s="204"/>
      <c r="BQ1754" s="205"/>
      <c r="BR1754" s="204"/>
      <c r="BS1754" s="204"/>
      <c r="BT1754" s="204"/>
      <c r="BU1754" s="194"/>
      <c r="BV1754" s="194"/>
      <c r="BW1754" s="194"/>
      <c r="BX1754" s="204"/>
      <c r="BY1754" s="254"/>
      <c r="BZ1754" s="202"/>
      <c r="CA1754" s="202"/>
      <c r="CB1754" s="202"/>
      <c r="CC1754" s="201"/>
      <c r="CD1754" s="201"/>
      <c r="CE1754" s="194"/>
      <c r="CF1754" s="200"/>
      <c r="CG1754" s="200"/>
      <c r="CH1754" s="200"/>
      <c r="CI1754" s="200"/>
      <c r="CJ1754" s="200"/>
      <c r="CK1754" s="200"/>
      <c r="CL1754" s="200"/>
      <c r="CM1754" s="200"/>
      <c r="CN1754" s="200"/>
      <c r="CO1754" s="200"/>
      <c r="CP1754" s="200"/>
      <c r="CQ1754" s="200"/>
      <c r="CR1754" s="200"/>
      <c r="CS1754" s="200"/>
      <c r="CT1754" s="200"/>
      <c r="CU1754" s="200"/>
      <c r="CV1754" s="200"/>
      <c r="CW1754" s="200"/>
      <c r="CX1754" s="200"/>
      <c r="CY1754" s="200"/>
      <c r="CZ1754" s="200"/>
      <c r="DA1754" s="200"/>
      <c r="DB1754" s="200"/>
      <c r="DC1754" s="200"/>
      <c r="DD1754" s="200"/>
      <c r="DE1754" s="200"/>
      <c r="DF1754" s="200"/>
      <c r="DG1754" s="200"/>
      <c r="DH1754" s="200"/>
      <c r="DI1754" s="200"/>
      <c r="DJ1754" s="200"/>
      <c r="DK1754" s="200"/>
      <c r="DL1754" s="200"/>
      <c r="DM1754" s="200"/>
      <c r="DN1754" s="284"/>
      <c r="DO1754" s="283"/>
      <c r="DP1754" s="278"/>
      <c r="DQ1754" s="282"/>
      <c r="DR1754" s="281"/>
      <c r="DS1754" s="280"/>
      <c r="DT1754" s="279"/>
      <c r="DU1754" s="278"/>
      <c r="DV1754" s="194"/>
      <c r="DW1754" s="194"/>
      <c r="DX1754" s="194"/>
      <c r="DY1754" s="194"/>
      <c r="DZ1754" s="197"/>
      <c r="EA1754" s="197"/>
      <c r="EB1754" s="197"/>
      <c r="EC1754" s="197"/>
      <c r="ED1754" s="197"/>
      <c r="EE1754" s="197"/>
      <c r="EF1754" s="197"/>
      <c r="EG1754" s="197"/>
    </row>
    <row r="1755" spans="1:137" s="590" customFormat="1" ht="19.5">
      <c r="A1755" s="322" t="s">
        <v>4807</v>
      </c>
      <c r="B1755" s="226" t="s">
        <v>5966</v>
      </c>
      <c r="C1755" s="226" t="s">
        <v>5965</v>
      </c>
      <c r="D1755" s="225" t="s">
        <v>5964</v>
      </c>
      <c r="E1755" s="224" t="str">
        <f t="shared" si="152"/>
        <v>429951</v>
      </c>
      <c r="F1755" s="322" t="s">
        <v>1154</v>
      </c>
      <c r="G1755" s="220" t="s">
        <v>5960</v>
      </c>
      <c r="H1755" s="223" t="s">
        <v>5959</v>
      </c>
      <c r="I1755" s="383" t="s">
        <v>2956</v>
      </c>
      <c r="J1755" s="225">
        <v>1</v>
      </c>
      <c r="K1755" s="329">
        <v>33000</v>
      </c>
      <c r="L1755" s="232">
        <f t="shared" si="153"/>
        <v>36300</v>
      </c>
      <c r="M1755" s="351" t="s">
        <v>1434</v>
      </c>
      <c r="N1755" s="229"/>
      <c r="O1755" s="229"/>
      <c r="P1755" s="245"/>
      <c r="Q1755" s="312"/>
      <c r="R1755" s="382"/>
      <c r="S1755" s="242"/>
      <c r="T1755" s="219" t="s">
        <v>5958</v>
      </c>
      <c r="U1755" s="303"/>
      <c r="V1755" s="303"/>
      <c r="W1755" s="303"/>
      <c r="X1755" s="303"/>
      <c r="Y1755" s="219"/>
      <c r="Z1755" s="303" t="e">
        <f>VLOOKUP(Y1755,'[1]段ボール 送料'!$H$16:$X$1013,16,FALSE)</f>
        <v>#N/A</v>
      </c>
      <c r="AA1755" s="303" t="e">
        <f>VLOOKUP(Y1755,'[1]段ボール 送料'!$H$16:$X$1013,13,FALSE)</f>
        <v>#N/A</v>
      </c>
      <c r="AB1755" s="303" t="e">
        <f>VLOOKUP(Y1755,'[1]段ボール 送料'!$H$16:$X$1013,14,FALSE)</f>
        <v>#N/A</v>
      </c>
      <c r="AC1755" s="303" t="e">
        <f>VLOOKUP(Y1755,'[1]段ボール 送料'!$H$16:$X$1013,15,FALSE)</f>
        <v>#N/A</v>
      </c>
      <c r="AD1755" s="325"/>
      <c r="AE1755" s="325"/>
      <c r="AF1755" s="325"/>
      <c r="AG1755" s="325"/>
      <c r="AH1755" s="325"/>
      <c r="AI1755" s="595"/>
      <c r="AJ1755" s="286"/>
      <c r="AK1755" s="213"/>
      <c r="AL1755" s="325"/>
      <c r="AM1755" s="325"/>
      <c r="AN1755" s="325"/>
      <c r="AO1755" s="325"/>
      <c r="AP1755" s="229"/>
      <c r="AQ1755" s="589"/>
      <c r="AR1755" s="207"/>
      <c r="AS1755" s="207"/>
      <c r="AT1755" s="207"/>
      <c r="AU1755" s="207"/>
      <c r="AV1755" s="207"/>
      <c r="AW1755" s="207"/>
      <c r="AX1755" s="207"/>
      <c r="AY1755" s="207"/>
      <c r="AZ1755" s="207"/>
      <c r="BA1755" s="207"/>
      <c r="BB1755" s="207"/>
      <c r="BC1755" s="207"/>
      <c r="BD1755" s="207"/>
      <c r="BE1755" s="207"/>
      <c r="BF1755" s="207"/>
      <c r="BG1755" s="300"/>
      <c r="BH1755" s="300"/>
      <c r="BI1755" s="299"/>
      <c r="BJ1755" s="246"/>
      <c r="BK1755" s="255"/>
      <c r="BL1755" s="213"/>
      <c r="BM1755" s="213"/>
      <c r="BN1755" s="322"/>
      <c r="BO1755" s="321"/>
      <c r="BP1755" s="204"/>
      <c r="BQ1755" s="205"/>
      <c r="BR1755" s="204"/>
      <c r="BS1755" s="204"/>
      <c r="BT1755" s="204"/>
      <c r="BU1755" s="194"/>
      <c r="BV1755" s="194"/>
      <c r="BW1755" s="194"/>
      <c r="BX1755" s="204"/>
      <c r="BY1755" s="254"/>
      <c r="BZ1755" s="202"/>
      <c r="CA1755" s="202"/>
      <c r="CB1755" s="202"/>
      <c r="CC1755" s="201"/>
      <c r="CD1755" s="201"/>
      <c r="CE1755" s="194"/>
      <c r="CF1755" s="200"/>
      <c r="CG1755" s="200"/>
      <c r="CH1755" s="200"/>
      <c r="CI1755" s="200"/>
      <c r="CJ1755" s="200"/>
      <c r="CK1755" s="200"/>
      <c r="CL1755" s="200"/>
      <c r="CM1755" s="200"/>
      <c r="CN1755" s="200"/>
      <c r="CO1755" s="200"/>
      <c r="CP1755" s="200"/>
      <c r="CQ1755" s="200"/>
      <c r="CR1755" s="200"/>
      <c r="CS1755" s="200"/>
      <c r="CT1755" s="200"/>
      <c r="CU1755" s="200"/>
      <c r="CV1755" s="200"/>
      <c r="CW1755" s="200"/>
      <c r="CX1755" s="200"/>
      <c r="CY1755" s="200"/>
      <c r="CZ1755" s="200"/>
      <c r="DA1755" s="200"/>
      <c r="DB1755" s="200"/>
      <c r="DC1755" s="200"/>
      <c r="DD1755" s="200"/>
      <c r="DE1755" s="200"/>
      <c r="DF1755" s="200"/>
      <c r="DG1755" s="200"/>
      <c r="DH1755" s="200"/>
      <c r="DI1755" s="200"/>
      <c r="DJ1755" s="200"/>
      <c r="DK1755" s="200"/>
      <c r="DL1755" s="200"/>
      <c r="DM1755" s="200"/>
      <c r="DN1755" s="284"/>
      <c r="DO1755" s="283"/>
      <c r="DP1755" s="278"/>
      <c r="DQ1755" s="282"/>
      <c r="DR1755" s="281"/>
      <c r="DS1755" s="280"/>
      <c r="DT1755" s="279"/>
      <c r="DU1755" s="575"/>
      <c r="DV1755" s="481"/>
      <c r="DW1755" s="481"/>
      <c r="DX1755" s="481"/>
      <c r="DY1755" s="481"/>
      <c r="DZ1755" s="197"/>
      <c r="EA1755" s="197"/>
      <c r="EB1755" s="197"/>
      <c r="EC1755" s="197"/>
      <c r="ED1755" s="197"/>
      <c r="EE1755" s="197"/>
      <c r="EF1755" s="197"/>
      <c r="EG1755" s="197"/>
    </row>
    <row r="1756" spans="1:137" s="590" customFormat="1" ht="19.5">
      <c r="A1756" s="322" t="s">
        <v>4807</v>
      </c>
      <c r="B1756" s="226" t="s">
        <v>5963</v>
      </c>
      <c r="C1756" s="226" t="s">
        <v>5962</v>
      </c>
      <c r="D1756" s="225" t="s">
        <v>5961</v>
      </c>
      <c r="E1756" s="224" t="str">
        <f t="shared" si="152"/>
        <v>429968</v>
      </c>
      <c r="F1756" s="322" t="s">
        <v>1154</v>
      </c>
      <c r="G1756" s="220" t="s">
        <v>5960</v>
      </c>
      <c r="H1756" s="223" t="s">
        <v>5959</v>
      </c>
      <c r="I1756" s="383" t="s">
        <v>5902</v>
      </c>
      <c r="J1756" s="225">
        <v>1</v>
      </c>
      <c r="K1756" s="329">
        <v>33000</v>
      </c>
      <c r="L1756" s="232">
        <f t="shared" si="153"/>
        <v>36300</v>
      </c>
      <c r="M1756" s="351" t="s">
        <v>1434</v>
      </c>
      <c r="N1756" s="229"/>
      <c r="O1756" s="229"/>
      <c r="P1756" s="245"/>
      <c r="Q1756" s="312"/>
      <c r="R1756" s="382"/>
      <c r="S1756" s="242"/>
      <c r="T1756" s="219" t="s">
        <v>5958</v>
      </c>
      <c r="U1756" s="303"/>
      <c r="V1756" s="303"/>
      <c r="W1756" s="303"/>
      <c r="X1756" s="303"/>
      <c r="Y1756" s="219"/>
      <c r="Z1756" s="303" t="e">
        <f>VLOOKUP(Y1756,'[1]段ボール 送料'!$H$16:$X$1013,16,FALSE)</f>
        <v>#N/A</v>
      </c>
      <c r="AA1756" s="303" t="e">
        <f>VLOOKUP(Y1756,'[1]段ボール 送料'!$H$16:$X$1013,13,FALSE)</f>
        <v>#N/A</v>
      </c>
      <c r="AB1756" s="303" t="e">
        <f>VLOOKUP(Y1756,'[1]段ボール 送料'!$H$16:$X$1013,14,FALSE)</f>
        <v>#N/A</v>
      </c>
      <c r="AC1756" s="303" t="e">
        <f>VLOOKUP(Y1756,'[1]段ボール 送料'!$H$16:$X$1013,15,FALSE)</f>
        <v>#N/A</v>
      </c>
      <c r="AD1756" s="325"/>
      <c r="AE1756" s="325"/>
      <c r="AF1756" s="325"/>
      <c r="AG1756" s="325"/>
      <c r="AH1756" s="325"/>
      <c r="AI1756" s="213"/>
      <c r="AJ1756" s="286"/>
      <c r="AK1756" s="213"/>
      <c r="AL1756" s="325"/>
      <c r="AM1756" s="325"/>
      <c r="AN1756" s="325"/>
      <c r="AO1756" s="325"/>
      <c r="AP1756" s="229"/>
      <c r="AQ1756" s="589"/>
      <c r="AR1756" s="207"/>
      <c r="AS1756" s="207"/>
      <c r="AT1756" s="207"/>
      <c r="AU1756" s="207"/>
      <c r="AV1756" s="207"/>
      <c r="AW1756" s="207"/>
      <c r="AX1756" s="207"/>
      <c r="AY1756" s="207"/>
      <c r="AZ1756" s="207"/>
      <c r="BA1756" s="207"/>
      <c r="BB1756" s="207"/>
      <c r="BC1756" s="207"/>
      <c r="BD1756" s="207"/>
      <c r="BE1756" s="207"/>
      <c r="BF1756" s="207"/>
      <c r="BG1756" s="300"/>
      <c r="BH1756" s="300"/>
      <c r="BI1756" s="299"/>
      <c r="BJ1756" s="246"/>
      <c r="BK1756" s="255"/>
      <c r="BL1756" s="213"/>
      <c r="BM1756" s="213"/>
      <c r="BN1756" s="322"/>
      <c r="BO1756" s="321"/>
      <c r="BP1756" s="204"/>
      <c r="BQ1756" s="205"/>
      <c r="BR1756" s="204"/>
      <c r="BS1756" s="204"/>
      <c r="BT1756" s="204"/>
      <c r="BU1756" s="194"/>
      <c r="BV1756" s="194"/>
      <c r="BW1756" s="194"/>
      <c r="BX1756" s="204"/>
      <c r="BY1756" s="254"/>
      <c r="BZ1756" s="202"/>
      <c r="CA1756" s="202"/>
      <c r="CB1756" s="202"/>
      <c r="CC1756" s="201"/>
      <c r="CD1756" s="201"/>
      <c r="CE1756" s="194"/>
      <c r="CF1756" s="200"/>
      <c r="CG1756" s="200"/>
      <c r="CH1756" s="200"/>
      <c r="CI1756" s="200"/>
      <c r="CJ1756" s="200"/>
      <c r="CK1756" s="200"/>
      <c r="CL1756" s="200"/>
      <c r="CM1756" s="200"/>
      <c r="CN1756" s="200"/>
      <c r="CO1756" s="200"/>
      <c r="CP1756" s="200"/>
      <c r="CQ1756" s="200"/>
      <c r="CR1756" s="200"/>
      <c r="CS1756" s="200"/>
      <c r="CT1756" s="200"/>
      <c r="CU1756" s="200"/>
      <c r="CV1756" s="200"/>
      <c r="CW1756" s="200"/>
      <c r="CX1756" s="200"/>
      <c r="CY1756" s="200"/>
      <c r="CZ1756" s="200"/>
      <c r="DA1756" s="200"/>
      <c r="DB1756" s="200"/>
      <c r="DC1756" s="200"/>
      <c r="DD1756" s="200"/>
      <c r="DE1756" s="200"/>
      <c r="DF1756" s="200"/>
      <c r="DG1756" s="200"/>
      <c r="DH1756" s="200"/>
      <c r="DI1756" s="200"/>
      <c r="DJ1756" s="200"/>
      <c r="DK1756" s="200"/>
      <c r="DL1756" s="200"/>
      <c r="DM1756" s="200"/>
      <c r="DN1756" s="284"/>
      <c r="DO1756" s="283"/>
      <c r="DP1756" s="278"/>
      <c r="DQ1756" s="282"/>
      <c r="DR1756" s="281"/>
      <c r="DS1756" s="280"/>
      <c r="DT1756" s="279"/>
      <c r="DU1756" s="581"/>
      <c r="DV1756" s="466"/>
      <c r="DW1756" s="466"/>
      <c r="DX1756" s="466"/>
      <c r="DY1756" s="466"/>
      <c r="DZ1756" s="197"/>
      <c r="EA1756" s="197"/>
      <c r="EB1756" s="197"/>
      <c r="EC1756" s="197"/>
      <c r="ED1756" s="197"/>
      <c r="EE1756" s="197"/>
      <c r="EF1756" s="197"/>
      <c r="EG1756" s="197"/>
    </row>
    <row r="1757" spans="1:137" s="590" customFormat="1" ht="18.75">
      <c r="A1757" s="298" t="s">
        <v>4016</v>
      </c>
      <c r="B1757" s="226" t="s">
        <v>5957</v>
      </c>
      <c r="C1757" s="226" t="s">
        <v>5956</v>
      </c>
      <c r="D1757" s="472" t="s">
        <v>5955</v>
      </c>
      <c r="E1757" s="224" t="str">
        <f>MID(D1757,8,10)</f>
        <v>435358</v>
      </c>
      <c r="F1757" s="207" t="s">
        <v>229</v>
      </c>
      <c r="G1757" s="220" t="s">
        <v>5954</v>
      </c>
      <c r="H1757" s="223" t="s">
        <v>5950</v>
      </c>
      <c r="I1757" s="306" t="s">
        <v>2956</v>
      </c>
      <c r="J1757" s="225">
        <v>1</v>
      </c>
      <c r="K1757" s="212">
        <v>40000</v>
      </c>
      <c r="L1757" s="232">
        <f t="shared" si="153"/>
        <v>44000</v>
      </c>
      <c r="M1757" s="262" t="s">
        <v>1671</v>
      </c>
      <c r="N1757" s="290"/>
      <c r="O1757" s="290"/>
      <c r="P1757" s="251">
        <v>44986</v>
      </c>
      <c r="Q1757" s="350">
        <v>39000</v>
      </c>
      <c r="R1757" s="272">
        <v>4200</v>
      </c>
      <c r="S1757" s="242">
        <v>4200</v>
      </c>
      <c r="T1757" s="219" t="s">
        <v>3389</v>
      </c>
      <c r="U1757" s="248">
        <f>VLOOKUP(T1757,'[1]段ボール 送料'!$H$16:$X$1013,16,FALSE)</f>
        <v>2370</v>
      </c>
      <c r="V1757" s="248">
        <f>VLOOKUP(T1757,'[1]段ボール 送料'!$H$16:$X$1013,13,FALSE)</f>
        <v>360</v>
      </c>
      <c r="W1757" s="248">
        <f>VLOOKUP(T1757,'[1]段ボール 送料'!$H$16:$X$1013,14,FALSE)</f>
        <v>360</v>
      </c>
      <c r="X1757" s="248">
        <f>VLOOKUP(T1757,'[1]段ボール 送料'!$H$16:$X$1013,15,FALSE)</f>
        <v>1650</v>
      </c>
      <c r="Y1757" s="219" t="s">
        <v>3504</v>
      </c>
      <c r="Z1757" s="248">
        <f>VLOOKUP(Y1757,'[1]段ボール 送料'!$H$16:$X$1013,16,FALSE)</f>
        <v>990</v>
      </c>
      <c r="AA1757" s="248">
        <f>VLOOKUP(Y1757,'[1]段ボール 送料'!$H$16:$X$1013,13,FALSE)</f>
        <v>330</v>
      </c>
      <c r="AB1757" s="248">
        <f>VLOOKUP(Y1757,'[1]段ボール 送料'!$H$16:$X$1013,14,FALSE)</f>
        <v>330</v>
      </c>
      <c r="AC1757" s="248">
        <f>VLOOKUP(Y1757,'[1]段ボール 送料'!$H$16:$X$1013,15,FALSE)</f>
        <v>330</v>
      </c>
      <c r="AD1757" s="211"/>
      <c r="AE1757" s="211"/>
      <c r="AF1757" s="211"/>
      <c r="AG1757" s="211"/>
      <c r="AH1757" s="211"/>
      <c r="AI1757" s="228" t="s">
        <v>2714</v>
      </c>
      <c r="AJ1757" s="286" t="s">
        <v>2543</v>
      </c>
      <c r="AK1757" s="228" t="s">
        <v>2742</v>
      </c>
      <c r="AL1757" s="211"/>
      <c r="AM1757" s="211"/>
      <c r="AN1757" s="211"/>
      <c r="AO1757" s="211"/>
      <c r="AP1757" s="229"/>
      <c r="AQ1757" s="444">
        <v>1</v>
      </c>
      <c r="AR1757" s="207"/>
      <c r="AS1757" s="207"/>
      <c r="AT1757" s="207"/>
      <c r="AU1757" s="359">
        <f>S1757</f>
        <v>4200</v>
      </c>
      <c r="AV1757" s="248">
        <f>VLOOKUP(T1757,'[1]段ボール 送料'!$H$16:$X$1013,11,FALSE)</f>
        <v>2450</v>
      </c>
      <c r="AW1757" s="248"/>
      <c r="AX1757" s="207"/>
      <c r="AY1757" s="247">
        <f>SUBTOTAL(9,AV1757:AX1757)</f>
        <v>2450</v>
      </c>
      <c r="AZ1757" s="247">
        <f t="shared" ref="AZ1757:BC1759" si="154">AR1757+AV1757</f>
        <v>2450</v>
      </c>
      <c r="BA1757" s="247">
        <f t="shared" si="154"/>
        <v>0</v>
      </c>
      <c r="BB1757" s="247">
        <f t="shared" si="154"/>
        <v>0</v>
      </c>
      <c r="BC1757" s="359">
        <f t="shared" si="154"/>
        <v>6650</v>
      </c>
      <c r="BD1757" s="207"/>
      <c r="BE1757" s="207"/>
      <c r="BF1757" s="207"/>
      <c r="BG1757" s="228"/>
      <c r="BH1757" s="228" t="s">
        <v>1703</v>
      </c>
      <c r="BI1757" s="228"/>
      <c r="BJ1757" s="246"/>
      <c r="BK1757" s="255" t="s">
        <v>4630</v>
      </c>
      <c r="BL1757" s="228" t="s">
        <v>1703</v>
      </c>
      <c r="BM1757" s="228" t="s">
        <v>1703</v>
      </c>
      <c r="BN1757" s="298"/>
      <c r="BO1757" s="297"/>
      <c r="BP1757" s="204"/>
      <c r="BQ1757" s="205" t="s">
        <v>1701</v>
      </c>
      <c r="BR1757" s="204"/>
      <c r="BS1757" s="204"/>
      <c r="BT1757" s="204"/>
      <c r="BU1757" s="194"/>
      <c r="BV1757" s="194"/>
      <c r="BW1757" s="194"/>
      <c r="BX1757" s="204"/>
      <c r="BY1757" s="254"/>
      <c r="BZ1757" s="202"/>
      <c r="CA1757" s="202"/>
      <c r="CB1757" s="202"/>
      <c r="CC1757" s="201"/>
      <c r="CD1757" s="201"/>
      <c r="CE1757" s="194"/>
      <c r="CF1757" s="200"/>
      <c r="CG1757" s="200"/>
      <c r="CH1757" s="200"/>
      <c r="CI1757" s="200"/>
      <c r="CJ1757" s="200"/>
      <c r="CK1757" s="200"/>
      <c r="CL1757" s="200"/>
      <c r="CM1757" s="200"/>
      <c r="CN1757" s="200"/>
      <c r="CO1757" s="200"/>
      <c r="CP1757" s="200"/>
      <c r="CQ1757" s="200"/>
      <c r="CR1757" s="200"/>
      <c r="CS1757" s="200"/>
      <c r="CT1757" s="200"/>
      <c r="CU1757" s="200"/>
      <c r="CV1757" s="200"/>
      <c r="CW1757" s="200"/>
      <c r="CX1757" s="200"/>
      <c r="CY1757" s="200"/>
      <c r="CZ1757" s="200"/>
      <c r="DA1757" s="200"/>
      <c r="DB1757" s="200"/>
      <c r="DC1757" s="200"/>
      <c r="DD1757" s="200"/>
      <c r="DE1757" s="200"/>
      <c r="DF1757" s="200"/>
      <c r="DG1757" s="200"/>
      <c r="DH1757" s="200"/>
      <c r="DI1757" s="200"/>
      <c r="DJ1757" s="200"/>
      <c r="DK1757" s="200"/>
      <c r="DL1757" s="200"/>
      <c r="DM1757" s="200"/>
      <c r="DN1757" s="284"/>
      <c r="DO1757" s="283"/>
      <c r="DP1757" s="278"/>
      <c r="DQ1757" s="282"/>
      <c r="DR1757" s="281"/>
      <c r="DS1757" s="280"/>
      <c r="DT1757" s="279"/>
      <c r="DU1757" s="278"/>
      <c r="DV1757" s="194" t="s">
        <v>3950</v>
      </c>
      <c r="DW1757" s="194"/>
      <c r="DX1757" s="194"/>
      <c r="DY1757" s="194"/>
      <c r="DZ1757" s="197"/>
      <c r="EA1757" s="197"/>
      <c r="EB1757" s="197"/>
      <c r="EC1757" s="197"/>
      <c r="ED1757" s="197"/>
      <c r="EE1757" s="197"/>
      <c r="EF1757" s="197"/>
      <c r="EG1757" s="197"/>
    </row>
    <row r="1758" spans="1:137" s="590" customFormat="1" ht="18.75">
      <c r="A1758" s="298" t="s">
        <v>4016</v>
      </c>
      <c r="B1758" s="226" t="s">
        <v>5953</v>
      </c>
      <c r="C1758" s="226" t="s">
        <v>5952</v>
      </c>
      <c r="D1758" s="472" t="s">
        <v>5951</v>
      </c>
      <c r="E1758" s="224" t="str">
        <f>MID(D1758,8,10)</f>
        <v>435365</v>
      </c>
      <c r="F1758" s="207" t="s">
        <v>229</v>
      </c>
      <c r="G1758" s="220" t="s">
        <v>5928</v>
      </c>
      <c r="H1758" s="223" t="s">
        <v>5950</v>
      </c>
      <c r="I1758" s="306" t="s">
        <v>2956</v>
      </c>
      <c r="J1758" s="225">
        <v>1</v>
      </c>
      <c r="K1758" s="212">
        <v>40000</v>
      </c>
      <c r="L1758" s="232">
        <f t="shared" si="153"/>
        <v>44000</v>
      </c>
      <c r="M1758" s="262" t="s">
        <v>1671</v>
      </c>
      <c r="N1758" s="290"/>
      <c r="O1758" s="290"/>
      <c r="P1758" s="251">
        <v>44986</v>
      </c>
      <c r="Q1758" s="350">
        <v>39000</v>
      </c>
      <c r="R1758" s="272">
        <v>4200</v>
      </c>
      <c r="S1758" s="242">
        <v>4200</v>
      </c>
      <c r="T1758" s="219" t="s">
        <v>3389</v>
      </c>
      <c r="U1758" s="248">
        <f>VLOOKUP(T1758,'[1]段ボール 送料'!$H$16:$X$1013,16,FALSE)</f>
        <v>2370</v>
      </c>
      <c r="V1758" s="248">
        <f>VLOOKUP(T1758,'[1]段ボール 送料'!$H$16:$X$1013,13,FALSE)</f>
        <v>360</v>
      </c>
      <c r="W1758" s="248">
        <f>VLOOKUP(T1758,'[1]段ボール 送料'!$H$16:$X$1013,14,FALSE)</f>
        <v>360</v>
      </c>
      <c r="X1758" s="248">
        <f>VLOOKUP(T1758,'[1]段ボール 送料'!$H$16:$X$1013,15,FALSE)</f>
        <v>1650</v>
      </c>
      <c r="Y1758" s="219" t="s">
        <v>4697</v>
      </c>
      <c r="Z1758" s="248">
        <f>VLOOKUP(Y1758,'[1]段ボール 送料'!$H$16:$X$1013,16,FALSE)</f>
        <v>990</v>
      </c>
      <c r="AA1758" s="248">
        <f>VLOOKUP(Y1758,'[1]段ボール 送料'!$H$16:$X$1013,13,FALSE)</f>
        <v>330</v>
      </c>
      <c r="AB1758" s="248">
        <f>VLOOKUP(Y1758,'[1]段ボール 送料'!$H$16:$X$1013,14,FALSE)</f>
        <v>330</v>
      </c>
      <c r="AC1758" s="248">
        <f>VLOOKUP(Y1758,'[1]段ボール 送料'!$H$16:$X$1013,15,FALSE)</f>
        <v>330</v>
      </c>
      <c r="AD1758" s="211"/>
      <c r="AE1758" s="211"/>
      <c r="AF1758" s="211"/>
      <c r="AG1758" s="211"/>
      <c r="AH1758" s="211"/>
      <c r="AI1758" s="228" t="s">
        <v>2714</v>
      </c>
      <c r="AJ1758" s="286" t="s">
        <v>2543</v>
      </c>
      <c r="AK1758" s="228" t="s">
        <v>2742</v>
      </c>
      <c r="AL1758" s="211"/>
      <c r="AM1758" s="211"/>
      <c r="AN1758" s="211"/>
      <c r="AO1758" s="211"/>
      <c r="AP1758" s="229"/>
      <c r="AQ1758" s="442">
        <v>1</v>
      </c>
      <c r="AR1758" s="207"/>
      <c r="AS1758" s="207"/>
      <c r="AT1758" s="207"/>
      <c r="AU1758" s="359">
        <f>S1758</f>
        <v>4200</v>
      </c>
      <c r="AV1758" s="248">
        <f>VLOOKUP(T1758,'[1]段ボール 送料'!$H$16:$X$1013,11,FALSE)</f>
        <v>2450</v>
      </c>
      <c r="AW1758" s="248"/>
      <c r="AX1758" s="207"/>
      <c r="AY1758" s="247">
        <f>SUBTOTAL(9,AV1758:AX1758)</f>
        <v>2450</v>
      </c>
      <c r="AZ1758" s="247">
        <f t="shared" si="154"/>
        <v>2450</v>
      </c>
      <c r="BA1758" s="247">
        <f t="shared" si="154"/>
        <v>0</v>
      </c>
      <c r="BB1758" s="247">
        <f t="shared" si="154"/>
        <v>0</v>
      </c>
      <c r="BC1758" s="359">
        <f t="shared" si="154"/>
        <v>6650</v>
      </c>
      <c r="BD1758" s="207"/>
      <c r="BE1758" s="207"/>
      <c r="BF1758" s="207"/>
      <c r="BG1758" s="228"/>
      <c r="BH1758" s="228" t="s">
        <v>1703</v>
      </c>
      <c r="BI1758" s="228"/>
      <c r="BJ1758" s="246"/>
      <c r="BK1758" s="255" t="s">
        <v>4630</v>
      </c>
      <c r="BL1758" s="228" t="s">
        <v>1703</v>
      </c>
      <c r="BM1758" s="228" t="s">
        <v>1703</v>
      </c>
      <c r="BN1758" s="298"/>
      <c r="BO1758" s="297"/>
      <c r="BP1758" s="580"/>
      <c r="BQ1758" s="205" t="s">
        <v>1701</v>
      </c>
      <c r="BR1758" s="580"/>
      <c r="BS1758" s="580"/>
      <c r="BT1758" s="580"/>
      <c r="BU1758" s="481"/>
      <c r="BV1758" s="481"/>
      <c r="BW1758" s="481"/>
      <c r="BX1758" s="580"/>
      <c r="BY1758" s="579"/>
      <c r="BZ1758" s="578"/>
      <c r="CA1758" s="578"/>
      <c r="CB1758" s="578"/>
      <c r="CC1758" s="577"/>
      <c r="CD1758" s="577"/>
      <c r="CE1758" s="481"/>
      <c r="CF1758" s="497"/>
      <c r="CG1758" s="497"/>
      <c r="CH1758" s="497"/>
      <c r="CI1758" s="497"/>
      <c r="CJ1758" s="497"/>
      <c r="CK1758" s="497"/>
      <c r="CL1758" s="497"/>
      <c r="CM1758" s="497"/>
      <c r="CN1758" s="497"/>
      <c r="CO1758" s="497"/>
      <c r="CP1758" s="497"/>
      <c r="CQ1758" s="497"/>
      <c r="CR1758" s="497"/>
      <c r="CS1758" s="497"/>
      <c r="CT1758" s="497"/>
      <c r="CU1758" s="497"/>
      <c r="CV1758" s="497"/>
      <c r="CW1758" s="497"/>
      <c r="CX1758" s="497"/>
      <c r="CY1758" s="497"/>
      <c r="CZ1758" s="497"/>
      <c r="DA1758" s="497"/>
      <c r="DB1758" s="497"/>
      <c r="DC1758" s="497"/>
      <c r="DD1758" s="497"/>
      <c r="DE1758" s="497"/>
      <c r="DF1758" s="497"/>
      <c r="DG1758" s="497"/>
      <c r="DH1758" s="497"/>
      <c r="DI1758" s="497"/>
      <c r="DJ1758" s="497"/>
      <c r="DK1758" s="497"/>
      <c r="DL1758" s="497"/>
      <c r="DM1758" s="497"/>
      <c r="DN1758" s="576"/>
      <c r="DO1758" s="283"/>
      <c r="DP1758" s="575"/>
      <c r="DQ1758" s="282"/>
      <c r="DR1758" s="594"/>
      <c r="DS1758" s="593"/>
      <c r="DT1758" s="279"/>
      <c r="DU1758" s="278"/>
      <c r="DV1758" s="194" t="s">
        <v>3950</v>
      </c>
      <c r="DW1758" s="194"/>
      <c r="DX1758" s="194"/>
      <c r="DY1758" s="466"/>
      <c r="DZ1758" s="197"/>
      <c r="EA1758" s="197"/>
      <c r="EB1758" s="197"/>
      <c r="EC1758" s="197"/>
      <c r="ED1758" s="197"/>
      <c r="EE1758" s="197"/>
      <c r="EF1758" s="197"/>
      <c r="EG1758" s="197"/>
    </row>
    <row r="1759" spans="1:137" s="590" customFormat="1" ht="18.75">
      <c r="A1759" s="298" t="s">
        <v>4016</v>
      </c>
      <c r="B1759" s="226" t="s">
        <v>5949</v>
      </c>
      <c r="C1759" s="226" t="s">
        <v>5948</v>
      </c>
      <c r="D1759" s="264" t="s">
        <v>5947</v>
      </c>
      <c r="E1759" s="224" t="str">
        <f>MID(D1759,8,10)</f>
        <v>435228</v>
      </c>
      <c r="F1759" s="207" t="s">
        <v>229</v>
      </c>
      <c r="G1759" s="220" t="s">
        <v>5928</v>
      </c>
      <c r="H1759" s="223" t="s">
        <v>5927</v>
      </c>
      <c r="I1759" s="306" t="s">
        <v>2956</v>
      </c>
      <c r="J1759" s="225">
        <v>1</v>
      </c>
      <c r="K1759" s="212">
        <v>40000</v>
      </c>
      <c r="L1759" s="232">
        <f t="shared" si="153"/>
        <v>44000</v>
      </c>
      <c r="M1759" s="262" t="s">
        <v>1671</v>
      </c>
      <c r="N1759" s="290"/>
      <c r="O1759" s="290"/>
      <c r="P1759" s="251">
        <v>44986</v>
      </c>
      <c r="Q1759" s="350">
        <v>39000</v>
      </c>
      <c r="R1759" s="272">
        <v>4400</v>
      </c>
      <c r="S1759" s="242">
        <v>4400</v>
      </c>
      <c r="T1759" s="219" t="s">
        <v>3389</v>
      </c>
      <c r="U1759" s="248">
        <f>VLOOKUP(T1759,'[1]段ボール 送料'!$H$16:$X$1013,16,FALSE)</f>
        <v>2370</v>
      </c>
      <c r="V1759" s="248">
        <f>VLOOKUP(T1759,'[1]段ボール 送料'!$H$16:$X$1013,13,FALSE)</f>
        <v>360</v>
      </c>
      <c r="W1759" s="248">
        <f>VLOOKUP(T1759,'[1]段ボール 送料'!$H$16:$X$1013,14,FALSE)</f>
        <v>360</v>
      </c>
      <c r="X1759" s="248">
        <f>VLOOKUP(T1759,'[1]段ボール 送料'!$H$16:$X$1013,15,FALSE)</f>
        <v>1650</v>
      </c>
      <c r="Y1759" s="219" t="s">
        <v>3530</v>
      </c>
      <c r="Z1759" s="248">
        <f>VLOOKUP(Y1759,'[1]段ボール 送料'!$H$16:$X$1013,16,FALSE)</f>
        <v>1110</v>
      </c>
      <c r="AA1759" s="248">
        <f>VLOOKUP(Y1759,'[1]段ボール 送料'!$H$16:$X$1013,13,FALSE)</f>
        <v>305</v>
      </c>
      <c r="AB1759" s="248">
        <f>VLOOKUP(Y1759,'[1]段ボール 送料'!$H$16:$X$1013,14,FALSE)</f>
        <v>305</v>
      </c>
      <c r="AC1759" s="248">
        <f>VLOOKUP(Y1759,'[1]段ボール 送料'!$H$16:$X$1013,15,FALSE)</f>
        <v>500</v>
      </c>
      <c r="AD1759" s="211"/>
      <c r="AE1759" s="211"/>
      <c r="AF1759" s="211"/>
      <c r="AG1759" s="211"/>
      <c r="AH1759" s="211"/>
      <c r="AI1759" s="228" t="s">
        <v>2714</v>
      </c>
      <c r="AJ1759" s="286" t="s">
        <v>2543</v>
      </c>
      <c r="AK1759" s="228" t="s">
        <v>2742</v>
      </c>
      <c r="AL1759" s="211"/>
      <c r="AM1759" s="211"/>
      <c r="AN1759" s="211"/>
      <c r="AO1759" s="211"/>
      <c r="AP1759" s="229"/>
      <c r="AQ1759" s="442">
        <v>1</v>
      </c>
      <c r="AR1759" s="207"/>
      <c r="AS1759" s="207"/>
      <c r="AT1759" s="207"/>
      <c r="AU1759" s="359">
        <f>S1759</f>
        <v>4400</v>
      </c>
      <c r="AV1759" s="248">
        <f>VLOOKUP(T1759,'[1]段ボール 送料'!$H$16:$X$1013,11,FALSE)</f>
        <v>2450</v>
      </c>
      <c r="AW1759" s="248"/>
      <c r="AX1759" s="207"/>
      <c r="AY1759" s="247">
        <f>SUBTOTAL(9,AV1759:AX1759)</f>
        <v>2450</v>
      </c>
      <c r="AZ1759" s="247">
        <f t="shared" si="154"/>
        <v>2450</v>
      </c>
      <c r="BA1759" s="247">
        <f t="shared" si="154"/>
        <v>0</v>
      </c>
      <c r="BB1759" s="247">
        <f t="shared" si="154"/>
        <v>0</v>
      </c>
      <c r="BC1759" s="359">
        <f t="shared" si="154"/>
        <v>6850</v>
      </c>
      <c r="BD1759" s="207"/>
      <c r="BE1759" s="207"/>
      <c r="BF1759" s="207"/>
      <c r="BG1759" s="228"/>
      <c r="BH1759" s="228" t="s">
        <v>1703</v>
      </c>
      <c r="BI1759" s="228"/>
      <c r="BJ1759" s="246"/>
      <c r="BK1759" s="255"/>
      <c r="BL1759" s="228" t="s">
        <v>1703</v>
      </c>
      <c r="BM1759" s="228" t="s">
        <v>1703</v>
      </c>
      <c r="BN1759" s="298"/>
      <c r="BO1759" s="297"/>
      <c r="BP1759" s="470"/>
      <c r="BQ1759" s="205" t="s">
        <v>1701</v>
      </c>
      <c r="BR1759" s="470"/>
      <c r="BS1759" s="470"/>
      <c r="BT1759" s="470"/>
      <c r="BU1759" s="466"/>
      <c r="BV1759" s="466"/>
      <c r="BW1759" s="466"/>
      <c r="BX1759" s="470"/>
      <c r="BY1759" s="469"/>
      <c r="BZ1759" s="468"/>
      <c r="CA1759" s="468"/>
      <c r="CB1759" s="468"/>
      <c r="CC1759" s="467"/>
      <c r="CD1759" s="467"/>
      <c r="CE1759" s="466"/>
      <c r="CF1759" s="200"/>
      <c r="CG1759" s="200"/>
      <c r="CH1759" s="200"/>
      <c r="CI1759" s="200"/>
      <c r="CJ1759" s="200"/>
      <c r="CK1759" s="200"/>
      <c r="CL1759" s="200"/>
      <c r="CM1759" s="200"/>
      <c r="CN1759" s="200"/>
      <c r="CO1759" s="200"/>
      <c r="CP1759" s="200"/>
      <c r="CQ1759" s="200"/>
      <c r="CR1759" s="200"/>
      <c r="CS1759" s="200"/>
      <c r="CT1759" s="200"/>
      <c r="CU1759" s="200"/>
      <c r="CV1759" s="200"/>
      <c r="CW1759" s="200"/>
      <c r="CX1759" s="200"/>
      <c r="CY1759" s="200"/>
      <c r="CZ1759" s="200"/>
      <c r="DA1759" s="200"/>
      <c r="DB1759" s="200"/>
      <c r="DC1759" s="200"/>
      <c r="DD1759" s="200"/>
      <c r="DE1759" s="200"/>
      <c r="DF1759" s="200"/>
      <c r="DG1759" s="200"/>
      <c r="DH1759" s="200"/>
      <c r="DI1759" s="200"/>
      <c r="DJ1759" s="200"/>
      <c r="DK1759" s="200"/>
      <c r="DL1759" s="200"/>
      <c r="DM1759" s="200"/>
      <c r="DN1759" s="284"/>
      <c r="DO1759" s="283"/>
      <c r="DP1759" s="278"/>
      <c r="DQ1759" s="282"/>
      <c r="DR1759" s="281"/>
      <c r="DS1759" s="280"/>
      <c r="DT1759" s="279"/>
      <c r="DU1759" s="278"/>
      <c r="DV1759" s="194" t="s">
        <v>3950</v>
      </c>
      <c r="DW1759" s="194"/>
      <c r="DX1759" s="194"/>
      <c r="DY1759" s="194"/>
      <c r="DZ1759" s="197"/>
      <c r="EA1759" s="197"/>
      <c r="EB1759" s="197"/>
      <c r="EC1759" s="197"/>
      <c r="ED1759" s="197"/>
      <c r="EE1759" s="197"/>
      <c r="EF1759" s="197"/>
      <c r="EG1759" s="197"/>
    </row>
    <row r="1760" spans="1:137" s="590" customFormat="1" ht="19.5">
      <c r="A1760" s="322" t="s">
        <v>4807</v>
      </c>
      <c r="B1760" s="226" t="s">
        <v>5946</v>
      </c>
      <c r="C1760" s="226" t="s">
        <v>5945</v>
      </c>
      <c r="D1760" s="225" t="s">
        <v>5944</v>
      </c>
      <c r="E1760" s="224" t="str">
        <f>MID(D1760,9,10)</f>
        <v>429982</v>
      </c>
      <c r="F1760" s="322" t="s">
        <v>1154</v>
      </c>
      <c r="G1760" s="220" t="s">
        <v>5928</v>
      </c>
      <c r="H1760" s="223" t="s">
        <v>5943</v>
      </c>
      <c r="I1760" s="383" t="s">
        <v>5902</v>
      </c>
      <c r="J1760" s="225">
        <v>1</v>
      </c>
      <c r="K1760" s="592">
        <v>33000</v>
      </c>
      <c r="L1760" s="232">
        <f t="shared" si="153"/>
        <v>36300</v>
      </c>
      <c r="M1760" s="351" t="s">
        <v>900</v>
      </c>
      <c r="N1760" s="229"/>
      <c r="O1760" s="229" t="s">
        <v>5942</v>
      </c>
      <c r="P1760" s="245"/>
      <c r="Q1760" s="312"/>
      <c r="R1760" s="382"/>
      <c r="S1760" s="242"/>
      <c r="T1760" s="219" t="s">
        <v>5941</v>
      </c>
      <c r="U1760" s="303"/>
      <c r="V1760" s="303"/>
      <c r="W1760" s="303"/>
      <c r="X1760" s="303"/>
      <c r="Y1760" s="219"/>
      <c r="Z1760" s="303" t="e">
        <f>VLOOKUP(Y1760,'[1]段ボール 送料'!$H$16:$X$1013,16,FALSE)</f>
        <v>#N/A</v>
      </c>
      <c r="AA1760" s="303" t="e">
        <f>VLOOKUP(Y1760,'[1]段ボール 送料'!$H$16:$X$1013,13,FALSE)</f>
        <v>#N/A</v>
      </c>
      <c r="AB1760" s="303" t="e">
        <f>VLOOKUP(Y1760,'[1]段ボール 送料'!$H$16:$X$1013,14,FALSE)</f>
        <v>#N/A</v>
      </c>
      <c r="AC1760" s="303" t="e">
        <f>VLOOKUP(Y1760,'[1]段ボール 送料'!$H$16:$X$1013,15,FALSE)</f>
        <v>#N/A</v>
      </c>
      <c r="AD1760" s="408"/>
      <c r="AE1760" s="408"/>
      <c r="AF1760" s="408"/>
      <c r="AG1760" s="408"/>
      <c r="AH1760" s="408"/>
      <c r="AI1760" s="213"/>
      <c r="AJ1760" s="286"/>
      <c r="AK1760" s="213"/>
      <c r="AL1760" s="408"/>
      <c r="AM1760" s="408"/>
      <c r="AN1760" s="408"/>
      <c r="AO1760" s="408"/>
      <c r="AP1760" s="229"/>
      <c r="AQ1760" s="591"/>
      <c r="AR1760" s="207"/>
      <c r="AS1760" s="207"/>
      <c r="AT1760" s="207"/>
      <c r="AU1760" s="207"/>
      <c r="AV1760" s="207"/>
      <c r="AW1760" s="207"/>
      <c r="AX1760" s="207"/>
      <c r="AY1760" s="207"/>
      <c r="AZ1760" s="207"/>
      <c r="BA1760" s="207"/>
      <c r="BB1760" s="207"/>
      <c r="BC1760" s="207"/>
      <c r="BD1760" s="207"/>
      <c r="BE1760" s="207"/>
      <c r="BF1760" s="207"/>
      <c r="BG1760" s="300"/>
      <c r="BH1760" s="300"/>
      <c r="BI1760" s="299"/>
      <c r="BJ1760" s="246"/>
      <c r="BK1760" s="255"/>
      <c r="BL1760" s="213"/>
      <c r="BM1760" s="228"/>
      <c r="BN1760" s="322"/>
      <c r="BO1760" s="321"/>
      <c r="BP1760" s="204"/>
      <c r="BQ1760" s="205"/>
      <c r="BR1760" s="204"/>
      <c r="BS1760" s="204"/>
      <c r="BT1760" s="204"/>
      <c r="BU1760" s="194"/>
      <c r="BV1760" s="194"/>
      <c r="BW1760" s="194"/>
      <c r="BX1760" s="204"/>
      <c r="BY1760" s="254"/>
      <c r="BZ1760" s="202"/>
      <c r="CA1760" s="202"/>
      <c r="CB1760" s="202"/>
      <c r="CC1760" s="201"/>
      <c r="CD1760" s="201"/>
      <c r="CE1760" s="194"/>
      <c r="CF1760" s="200"/>
      <c r="CG1760" s="200"/>
      <c r="CH1760" s="200"/>
      <c r="CI1760" s="200"/>
      <c r="CJ1760" s="200"/>
      <c r="CK1760" s="200"/>
      <c r="CL1760" s="200"/>
      <c r="CM1760" s="200"/>
      <c r="CN1760" s="200"/>
      <c r="CO1760" s="200"/>
      <c r="CP1760" s="200"/>
      <c r="CQ1760" s="200"/>
      <c r="CR1760" s="200"/>
      <c r="CS1760" s="200"/>
      <c r="CT1760" s="200"/>
      <c r="CU1760" s="200"/>
      <c r="CV1760" s="200"/>
      <c r="CW1760" s="200"/>
      <c r="CX1760" s="200"/>
      <c r="CY1760" s="200"/>
      <c r="CZ1760" s="200"/>
      <c r="DA1760" s="200"/>
      <c r="DB1760" s="200"/>
      <c r="DC1760" s="200"/>
      <c r="DD1760" s="200"/>
      <c r="DE1760" s="200"/>
      <c r="DF1760" s="200"/>
      <c r="DG1760" s="200"/>
      <c r="DH1760" s="200"/>
      <c r="DI1760" s="200"/>
      <c r="DJ1760" s="200"/>
      <c r="DK1760" s="200"/>
      <c r="DL1760" s="200"/>
      <c r="DM1760" s="200"/>
      <c r="DN1760" s="284"/>
      <c r="DO1760" s="283"/>
      <c r="DP1760" s="278"/>
      <c r="DQ1760" s="282"/>
      <c r="DR1760" s="281"/>
      <c r="DS1760" s="280"/>
      <c r="DT1760" s="582"/>
      <c r="DU1760" s="581"/>
      <c r="DV1760" s="466"/>
      <c r="DW1760" s="466"/>
      <c r="DX1760" s="466"/>
      <c r="DY1760" s="466"/>
      <c r="DZ1760" s="197"/>
      <c r="EA1760" s="197"/>
      <c r="EB1760" s="197"/>
      <c r="EC1760" s="197"/>
      <c r="ED1760" s="197"/>
      <c r="EE1760" s="197"/>
      <c r="EF1760" s="197"/>
      <c r="EG1760" s="197"/>
    </row>
    <row r="1761" spans="1:137" s="590" customFormat="1" ht="18.75">
      <c r="A1761" s="207" t="s">
        <v>3408</v>
      </c>
      <c r="B1761" s="227" t="s">
        <v>5940</v>
      </c>
      <c r="C1761" s="420" t="s">
        <v>5939</v>
      </c>
      <c r="D1761" s="585" t="s">
        <v>5938</v>
      </c>
      <c r="E1761" s="418" t="str">
        <f>MID(D1761,8,10)</f>
        <v>440789</v>
      </c>
      <c r="F1761" s="207" t="s">
        <v>886</v>
      </c>
      <c r="G1761" s="387" t="s">
        <v>5934</v>
      </c>
      <c r="H1761" s="223" t="s">
        <v>5933</v>
      </c>
      <c r="I1761" s="219" t="s">
        <v>39</v>
      </c>
      <c r="J1761" s="222">
        <v>1</v>
      </c>
      <c r="K1761" s="212">
        <v>45000</v>
      </c>
      <c r="L1761" s="232">
        <f t="shared" si="153"/>
        <v>49500.000000000007</v>
      </c>
      <c r="M1761" s="262" t="s">
        <v>1671</v>
      </c>
      <c r="N1761" s="219"/>
      <c r="O1761" s="219"/>
      <c r="P1761" s="245"/>
      <c r="Q1761" s="244"/>
      <c r="R1761" s="272">
        <v>5200</v>
      </c>
      <c r="S1761" s="242">
        <v>5200</v>
      </c>
      <c r="T1761" s="219" t="s">
        <v>3389</v>
      </c>
      <c r="U1761" s="248">
        <f>VLOOKUP(T1761,'[1]段ボール 送料'!$H$16:$X$1013,16,FALSE)</f>
        <v>2370</v>
      </c>
      <c r="V1761" s="248">
        <f>VLOOKUP(T1761,'[1]段ボール 送料'!$H$16:$X$1013,13,FALSE)</f>
        <v>360</v>
      </c>
      <c r="W1761" s="248">
        <f>VLOOKUP(T1761,'[1]段ボール 送料'!$H$16:$X$1013,14,FALSE)</f>
        <v>360</v>
      </c>
      <c r="X1761" s="248">
        <f>VLOOKUP(T1761,'[1]段ボール 送料'!$H$16:$X$1013,15,FALSE)</f>
        <v>1650</v>
      </c>
      <c r="Y1761" s="219" t="s">
        <v>5932</v>
      </c>
      <c r="Z1761" s="248"/>
      <c r="AA1761" s="248"/>
      <c r="AB1761" s="248"/>
      <c r="AC1761" s="248"/>
      <c r="AD1761" s="337"/>
      <c r="AE1761" s="337"/>
      <c r="AF1761" s="337"/>
      <c r="AG1761" s="337"/>
      <c r="AH1761" s="337"/>
      <c r="AI1761" s="213" t="s">
        <v>2714</v>
      </c>
      <c r="AJ1761" s="286" t="s">
        <v>3388</v>
      </c>
      <c r="AK1761" s="228" t="s">
        <v>2742</v>
      </c>
      <c r="AL1761" s="211">
        <v>10557</v>
      </c>
      <c r="AM1761" s="211">
        <f>AN1761+AO1761</f>
        <v>5138</v>
      </c>
      <c r="AN1761" s="443">
        <f>605+83</f>
        <v>688</v>
      </c>
      <c r="AO1761" s="337">
        <f>VLOOKUP(T1761,'[1]段ボール 送料'!$H$16:$X$1013,17,FALSE)</f>
        <v>4450</v>
      </c>
      <c r="AP1761" s="229" t="s">
        <v>3402</v>
      </c>
      <c r="AQ1761" s="442">
        <v>1</v>
      </c>
      <c r="AR1761" s="442"/>
      <c r="AS1761" s="442"/>
      <c r="AT1761" s="442"/>
      <c r="AU1761" s="359">
        <f>S1761</f>
        <v>5200</v>
      </c>
      <c r="AV1761" s="248">
        <f>VLOOKUP(T1761,'[1]段ボール 送料'!$H$16:$X$1013,11,FALSE)</f>
        <v>2450</v>
      </c>
      <c r="AW1761" s="248"/>
      <c r="AX1761" s="207"/>
      <c r="AY1761" s="247">
        <f>SUBTOTAL(9,AV1761:AX1761)</f>
        <v>2450</v>
      </c>
      <c r="AZ1761" s="247">
        <f t="shared" ref="AZ1761:BC1763" si="155">AR1761+AV1761</f>
        <v>2450</v>
      </c>
      <c r="BA1761" s="247">
        <f t="shared" si="155"/>
        <v>0</v>
      </c>
      <c r="BB1761" s="247">
        <f t="shared" si="155"/>
        <v>0</v>
      </c>
      <c r="BC1761" s="359">
        <f t="shared" si="155"/>
        <v>7650</v>
      </c>
      <c r="BD1761" s="207"/>
      <c r="BE1761" s="207"/>
      <c r="BF1761" s="207"/>
      <c r="BG1761" s="228"/>
      <c r="BH1761" s="228" t="s">
        <v>1703</v>
      </c>
      <c r="BI1761" s="228"/>
      <c r="BJ1761" s="246"/>
      <c r="BK1761" s="436">
        <v>45444</v>
      </c>
      <c r="BL1761" s="228"/>
      <c r="BM1761" s="213" t="s">
        <v>1703</v>
      </c>
      <c r="BN1761" s="207"/>
      <c r="BO1761" s="206"/>
      <c r="BP1761" s="204"/>
      <c r="BQ1761" s="205"/>
      <c r="BR1761" s="204"/>
      <c r="BS1761" s="204"/>
      <c r="BT1761" s="204"/>
      <c r="BU1761" s="194"/>
      <c r="BV1761" s="194"/>
      <c r="BW1761" s="194"/>
      <c r="BX1761" s="204" t="s">
        <v>1873</v>
      </c>
      <c r="BY1761" s="254"/>
      <c r="BZ1761" s="202"/>
      <c r="CA1761" s="202"/>
      <c r="CB1761" s="202"/>
      <c r="CC1761" s="201"/>
      <c r="CD1761" s="201"/>
      <c r="CE1761" s="194"/>
      <c r="CF1761" s="200"/>
      <c r="CG1761" s="200"/>
      <c r="CH1761" s="200"/>
      <c r="CI1761" s="200" t="s">
        <v>1769</v>
      </c>
      <c r="CJ1761" s="200"/>
      <c r="CK1761" s="200"/>
      <c r="CL1761" s="200"/>
      <c r="CM1761" s="200"/>
      <c r="CN1761" s="200"/>
      <c r="CO1761" s="200"/>
      <c r="CP1761" s="200"/>
      <c r="CQ1761" s="200"/>
      <c r="CR1761" s="200"/>
      <c r="CS1761" s="200"/>
      <c r="CT1761" s="200"/>
      <c r="CU1761" s="200"/>
      <c r="CV1761" s="200"/>
      <c r="CW1761" s="200"/>
      <c r="CX1761" s="200"/>
      <c r="CY1761" s="200"/>
      <c r="CZ1761" s="200"/>
      <c r="DA1761" s="200"/>
      <c r="DB1761" s="200"/>
      <c r="DC1761" s="200"/>
      <c r="DD1761" s="200"/>
      <c r="DE1761" s="200"/>
      <c r="DF1761" s="200"/>
      <c r="DG1761" s="200"/>
      <c r="DH1761" s="200"/>
      <c r="DI1761" s="200"/>
      <c r="DJ1761" s="200"/>
      <c r="DK1761" s="200"/>
      <c r="DL1761" s="200"/>
      <c r="DM1761" s="200"/>
      <c r="DN1761" s="284"/>
      <c r="DO1761" s="280"/>
      <c r="DP1761" s="278"/>
      <c r="DQ1761" s="278"/>
      <c r="DR1761" s="281"/>
      <c r="DS1761" s="280"/>
      <c r="DT1761" s="279"/>
      <c r="DU1761" s="278"/>
      <c r="DV1761" s="195"/>
      <c r="DW1761" s="194"/>
      <c r="DX1761" s="194"/>
      <c r="DY1761" s="194"/>
      <c r="DZ1761" s="197"/>
      <c r="EA1761" s="197"/>
      <c r="EB1761" s="197"/>
      <c r="EC1761" s="197"/>
      <c r="ED1761" s="197"/>
      <c r="EE1761" s="197"/>
      <c r="EF1761" s="197"/>
      <c r="EG1761" s="197"/>
    </row>
    <row r="1762" spans="1:137" s="590" customFormat="1" ht="18.75">
      <c r="A1762" s="207" t="s">
        <v>3408</v>
      </c>
      <c r="B1762" s="227" t="s">
        <v>5937</v>
      </c>
      <c r="C1762" s="420" t="s">
        <v>5936</v>
      </c>
      <c r="D1762" s="585" t="s">
        <v>5935</v>
      </c>
      <c r="E1762" s="418" t="str">
        <f>MID(D1762,8,10)</f>
        <v>440772</v>
      </c>
      <c r="F1762" s="207" t="s">
        <v>886</v>
      </c>
      <c r="G1762" s="387" t="s">
        <v>5934</v>
      </c>
      <c r="H1762" s="223" t="s">
        <v>5933</v>
      </c>
      <c r="I1762" s="219" t="s">
        <v>39</v>
      </c>
      <c r="J1762" s="222">
        <v>1</v>
      </c>
      <c r="K1762" s="212">
        <v>45000</v>
      </c>
      <c r="L1762" s="232">
        <f t="shared" si="153"/>
        <v>49500.000000000007</v>
      </c>
      <c r="M1762" s="262" t="s">
        <v>1671</v>
      </c>
      <c r="N1762" s="219"/>
      <c r="O1762" s="219"/>
      <c r="P1762" s="245"/>
      <c r="Q1762" s="244"/>
      <c r="R1762" s="272">
        <v>5200</v>
      </c>
      <c r="S1762" s="242">
        <v>5200</v>
      </c>
      <c r="T1762" s="219" t="s">
        <v>3389</v>
      </c>
      <c r="U1762" s="248">
        <f>VLOOKUP(T1762,'[1]段ボール 送料'!$H$16:$X$1013,16,FALSE)</f>
        <v>2370</v>
      </c>
      <c r="V1762" s="248">
        <f>VLOOKUP(T1762,'[1]段ボール 送料'!$H$16:$X$1013,13,FALSE)</f>
        <v>360</v>
      </c>
      <c r="W1762" s="248">
        <f>VLOOKUP(T1762,'[1]段ボール 送料'!$H$16:$X$1013,14,FALSE)</f>
        <v>360</v>
      </c>
      <c r="X1762" s="248">
        <f>VLOOKUP(T1762,'[1]段ボール 送料'!$H$16:$X$1013,15,FALSE)</f>
        <v>1650</v>
      </c>
      <c r="Y1762" s="219" t="s">
        <v>5932</v>
      </c>
      <c r="Z1762" s="248"/>
      <c r="AA1762" s="248"/>
      <c r="AB1762" s="248"/>
      <c r="AC1762" s="248"/>
      <c r="AD1762" s="337"/>
      <c r="AE1762" s="337"/>
      <c r="AF1762" s="337"/>
      <c r="AG1762" s="337"/>
      <c r="AH1762" s="337"/>
      <c r="AI1762" s="213" t="s">
        <v>2714</v>
      </c>
      <c r="AJ1762" s="286" t="s">
        <v>3388</v>
      </c>
      <c r="AK1762" s="228" t="s">
        <v>2742</v>
      </c>
      <c r="AL1762" s="211">
        <v>10557</v>
      </c>
      <c r="AM1762" s="211">
        <f>AN1762+AO1762</f>
        <v>5138</v>
      </c>
      <c r="AN1762" s="443">
        <f>605+83</f>
        <v>688</v>
      </c>
      <c r="AO1762" s="337">
        <f>VLOOKUP(T1762,'[1]段ボール 送料'!$H$16:$X$1013,17,FALSE)</f>
        <v>4450</v>
      </c>
      <c r="AP1762" s="229" t="s">
        <v>3402</v>
      </c>
      <c r="AQ1762" s="442">
        <v>1</v>
      </c>
      <c r="AR1762" s="442"/>
      <c r="AS1762" s="442"/>
      <c r="AT1762" s="442"/>
      <c r="AU1762" s="359">
        <f>S1762</f>
        <v>5200</v>
      </c>
      <c r="AV1762" s="248">
        <f>VLOOKUP(T1762,'[1]段ボール 送料'!$H$16:$X$1013,11,FALSE)</f>
        <v>2450</v>
      </c>
      <c r="AW1762" s="248"/>
      <c r="AX1762" s="207"/>
      <c r="AY1762" s="247">
        <f>SUBTOTAL(9,AV1762:AX1762)</f>
        <v>2450</v>
      </c>
      <c r="AZ1762" s="247">
        <f t="shared" si="155"/>
        <v>2450</v>
      </c>
      <c r="BA1762" s="247">
        <f t="shared" si="155"/>
        <v>0</v>
      </c>
      <c r="BB1762" s="247">
        <f t="shared" si="155"/>
        <v>0</v>
      </c>
      <c r="BC1762" s="359">
        <f t="shared" si="155"/>
        <v>7650</v>
      </c>
      <c r="BD1762" s="207"/>
      <c r="BE1762" s="207"/>
      <c r="BF1762" s="207"/>
      <c r="BG1762" s="228"/>
      <c r="BH1762" s="228" t="s">
        <v>1703</v>
      </c>
      <c r="BI1762" s="228"/>
      <c r="BJ1762" s="246"/>
      <c r="BK1762" s="436">
        <v>45444</v>
      </c>
      <c r="BL1762" s="228"/>
      <c r="BM1762" s="213" t="s">
        <v>1703</v>
      </c>
      <c r="BN1762" s="207"/>
      <c r="BO1762" s="206"/>
      <c r="BP1762" s="204"/>
      <c r="BQ1762" s="205"/>
      <c r="BR1762" s="204"/>
      <c r="BS1762" s="204"/>
      <c r="BT1762" s="204"/>
      <c r="BU1762" s="194"/>
      <c r="BV1762" s="194"/>
      <c r="BW1762" s="194"/>
      <c r="BX1762" s="204" t="s">
        <v>1873</v>
      </c>
      <c r="BY1762" s="254"/>
      <c r="BZ1762" s="202"/>
      <c r="CA1762" s="202"/>
      <c r="CB1762" s="202"/>
      <c r="CC1762" s="201"/>
      <c r="CD1762" s="201"/>
      <c r="CE1762" s="194"/>
      <c r="CF1762" s="200"/>
      <c r="CG1762" s="200"/>
      <c r="CH1762" s="200"/>
      <c r="CI1762" s="200" t="s">
        <v>1769</v>
      </c>
      <c r="CJ1762" s="200"/>
      <c r="CK1762" s="200"/>
      <c r="CL1762" s="200"/>
      <c r="CM1762" s="200"/>
      <c r="CN1762" s="200"/>
      <c r="CO1762" s="200"/>
      <c r="CP1762" s="200"/>
      <c r="CQ1762" s="200"/>
      <c r="CR1762" s="200"/>
      <c r="CS1762" s="200"/>
      <c r="CT1762" s="200"/>
      <c r="CU1762" s="200"/>
      <c r="CV1762" s="200"/>
      <c r="CW1762" s="200"/>
      <c r="CX1762" s="200"/>
      <c r="CY1762" s="200"/>
      <c r="CZ1762" s="200"/>
      <c r="DA1762" s="200"/>
      <c r="DB1762" s="200"/>
      <c r="DC1762" s="200"/>
      <c r="DD1762" s="200"/>
      <c r="DE1762" s="200"/>
      <c r="DF1762" s="200"/>
      <c r="DG1762" s="200"/>
      <c r="DH1762" s="200"/>
      <c r="DI1762" s="200"/>
      <c r="DJ1762" s="200"/>
      <c r="DK1762" s="200"/>
      <c r="DL1762" s="200"/>
      <c r="DM1762" s="200"/>
      <c r="DN1762" s="284"/>
      <c r="DO1762" s="280"/>
      <c r="DP1762" s="278"/>
      <c r="DQ1762" s="278"/>
      <c r="DR1762" s="281"/>
      <c r="DS1762" s="280"/>
      <c r="DT1762" s="279"/>
      <c r="DU1762" s="278"/>
      <c r="DV1762" s="195"/>
      <c r="DW1762" s="194"/>
      <c r="DX1762" s="194"/>
      <c r="DY1762" s="194"/>
      <c r="DZ1762" s="197"/>
      <c r="EA1762" s="197"/>
      <c r="EB1762" s="197"/>
      <c r="EC1762" s="197"/>
      <c r="ED1762" s="197"/>
      <c r="EE1762" s="197"/>
      <c r="EF1762" s="197"/>
      <c r="EG1762" s="197"/>
    </row>
    <row r="1763" spans="1:137" s="590" customFormat="1" ht="18.75">
      <c r="A1763" s="298" t="s">
        <v>4016</v>
      </c>
      <c r="B1763" s="226" t="s">
        <v>5931</v>
      </c>
      <c r="C1763" s="226" t="s">
        <v>5930</v>
      </c>
      <c r="D1763" s="264" t="s">
        <v>5929</v>
      </c>
      <c r="E1763" s="224" t="str">
        <f>MID(D1763,8,10)</f>
        <v>435211</v>
      </c>
      <c r="F1763" s="207" t="s">
        <v>229</v>
      </c>
      <c r="G1763" s="220" t="s">
        <v>5928</v>
      </c>
      <c r="H1763" s="223" t="s">
        <v>5927</v>
      </c>
      <c r="I1763" s="306" t="s">
        <v>2956</v>
      </c>
      <c r="J1763" s="225">
        <v>1</v>
      </c>
      <c r="K1763" s="212">
        <v>40000</v>
      </c>
      <c r="L1763" s="232">
        <f t="shared" si="153"/>
        <v>44000</v>
      </c>
      <c r="M1763" s="262" t="s">
        <v>1671</v>
      </c>
      <c r="N1763" s="290"/>
      <c r="O1763" s="290"/>
      <c r="P1763" s="251">
        <v>44986</v>
      </c>
      <c r="Q1763" s="350">
        <v>39000</v>
      </c>
      <c r="R1763" s="272">
        <v>4400</v>
      </c>
      <c r="S1763" s="242">
        <v>4400</v>
      </c>
      <c r="T1763" s="219" t="s">
        <v>3389</v>
      </c>
      <c r="U1763" s="248">
        <f>VLOOKUP(T1763,'[1]段ボール 送料'!$H$16:$X$1013,16,FALSE)</f>
        <v>2370</v>
      </c>
      <c r="V1763" s="248">
        <f>VLOOKUP(T1763,'[1]段ボール 送料'!$H$16:$X$1013,13,FALSE)</f>
        <v>360</v>
      </c>
      <c r="W1763" s="248">
        <f>VLOOKUP(T1763,'[1]段ボール 送料'!$H$16:$X$1013,14,FALSE)</f>
        <v>360</v>
      </c>
      <c r="X1763" s="248">
        <f>VLOOKUP(T1763,'[1]段ボール 送料'!$H$16:$X$1013,15,FALSE)</f>
        <v>1650</v>
      </c>
      <c r="Y1763" s="219" t="s">
        <v>3530</v>
      </c>
      <c r="Z1763" s="248">
        <f>VLOOKUP(Y1763,'[1]段ボール 送料'!$H$16:$X$1013,16,FALSE)</f>
        <v>1110</v>
      </c>
      <c r="AA1763" s="248">
        <f>VLOOKUP(Y1763,'[1]段ボール 送料'!$H$16:$X$1013,13,FALSE)</f>
        <v>305</v>
      </c>
      <c r="AB1763" s="248">
        <f>VLOOKUP(Y1763,'[1]段ボール 送料'!$H$16:$X$1013,14,FALSE)</f>
        <v>305</v>
      </c>
      <c r="AC1763" s="248">
        <f>VLOOKUP(Y1763,'[1]段ボール 送料'!$H$16:$X$1013,15,FALSE)</f>
        <v>500</v>
      </c>
      <c r="AD1763" s="211"/>
      <c r="AE1763" s="211"/>
      <c r="AF1763" s="211"/>
      <c r="AG1763" s="211"/>
      <c r="AH1763" s="211"/>
      <c r="AI1763" s="228" t="s">
        <v>2714</v>
      </c>
      <c r="AJ1763" s="286" t="s">
        <v>2543</v>
      </c>
      <c r="AK1763" s="228" t="s">
        <v>2742</v>
      </c>
      <c r="AL1763" s="211"/>
      <c r="AM1763" s="211"/>
      <c r="AN1763" s="211"/>
      <c r="AO1763" s="211"/>
      <c r="AP1763" s="229"/>
      <c r="AQ1763" s="442">
        <v>1</v>
      </c>
      <c r="AR1763" s="207"/>
      <c r="AS1763" s="207"/>
      <c r="AT1763" s="207"/>
      <c r="AU1763" s="359">
        <f>S1763</f>
        <v>4400</v>
      </c>
      <c r="AV1763" s="248">
        <f>VLOOKUP(T1763,'[1]段ボール 送料'!$H$16:$X$1013,11,FALSE)</f>
        <v>2450</v>
      </c>
      <c r="AW1763" s="248"/>
      <c r="AX1763" s="207"/>
      <c r="AY1763" s="247">
        <f>SUBTOTAL(9,AV1763:AX1763)</f>
        <v>2450</v>
      </c>
      <c r="AZ1763" s="247">
        <f t="shared" si="155"/>
        <v>2450</v>
      </c>
      <c r="BA1763" s="247">
        <f t="shared" si="155"/>
        <v>0</v>
      </c>
      <c r="BB1763" s="247">
        <f t="shared" si="155"/>
        <v>0</v>
      </c>
      <c r="BC1763" s="359">
        <f t="shared" si="155"/>
        <v>6850</v>
      </c>
      <c r="BD1763" s="207"/>
      <c r="BE1763" s="207"/>
      <c r="BF1763" s="207"/>
      <c r="BG1763" s="228"/>
      <c r="BH1763" s="228" t="s">
        <v>1703</v>
      </c>
      <c r="BI1763" s="228"/>
      <c r="BJ1763" s="246"/>
      <c r="BK1763" s="255"/>
      <c r="BL1763" s="228" t="s">
        <v>1703</v>
      </c>
      <c r="BM1763" s="213" t="s">
        <v>1703</v>
      </c>
      <c r="BN1763" s="298"/>
      <c r="BO1763" s="297"/>
      <c r="BP1763" s="204"/>
      <c r="BQ1763" s="205" t="s">
        <v>1701</v>
      </c>
      <c r="BR1763" s="204"/>
      <c r="BS1763" s="204"/>
      <c r="BT1763" s="204"/>
      <c r="BU1763" s="194"/>
      <c r="BV1763" s="194"/>
      <c r="BW1763" s="194"/>
      <c r="BX1763" s="204"/>
      <c r="BY1763" s="254"/>
      <c r="BZ1763" s="202"/>
      <c r="CA1763" s="202"/>
      <c r="CB1763" s="202"/>
      <c r="CC1763" s="201"/>
      <c r="CD1763" s="201"/>
      <c r="CE1763" s="194"/>
      <c r="CF1763" s="200"/>
      <c r="CG1763" s="200"/>
      <c r="CH1763" s="200"/>
      <c r="CI1763" s="200"/>
      <c r="CJ1763" s="200"/>
      <c r="CK1763" s="200"/>
      <c r="CL1763" s="200"/>
      <c r="CM1763" s="200"/>
      <c r="CN1763" s="200"/>
      <c r="CO1763" s="200"/>
      <c r="CP1763" s="200"/>
      <c r="CQ1763" s="200"/>
      <c r="CR1763" s="200"/>
      <c r="CS1763" s="200"/>
      <c r="CT1763" s="200"/>
      <c r="CU1763" s="200"/>
      <c r="CV1763" s="200"/>
      <c r="CW1763" s="200"/>
      <c r="CX1763" s="200"/>
      <c r="CY1763" s="200"/>
      <c r="CZ1763" s="200"/>
      <c r="DA1763" s="200"/>
      <c r="DB1763" s="200"/>
      <c r="DC1763" s="200"/>
      <c r="DD1763" s="200"/>
      <c r="DE1763" s="200"/>
      <c r="DF1763" s="200"/>
      <c r="DG1763" s="200"/>
      <c r="DH1763" s="200"/>
      <c r="DI1763" s="200"/>
      <c r="DJ1763" s="200"/>
      <c r="DK1763" s="200"/>
      <c r="DL1763" s="200"/>
      <c r="DM1763" s="200"/>
      <c r="DN1763" s="284"/>
      <c r="DO1763" s="283"/>
      <c r="DP1763" s="278"/>
      <c r="DQ1763" s="282"/>
      <c r="DR1763" s="281"/>
      <c r="DS1763" s="280"/>
      <c r="DT1763" s="279"/>
      <c r="DU1763" s="278"/>
      <c r="DV1763" s="194" t="s">
        <v>3950</v>
      </c>
      <c r="DW1763" s="194"/>
      <c r="DX1763" s="194"/>
      <c r="DY1763" s="466"/>
      <c r="DZ1763" s="197"/>
      <c r="EA1763" s="197"/>
      <c r="EB1763" s="197"/>
      <c r="EC1763" s="197"/>
      <c r="ED1763" s="197"/>
      <c r="EE1763" s="197"/>
      <c r="EF1763" s="197"/>
      <c r="EG1763" s="197"/>
    </row>
    <row r="1764" spans="1:137" s="590" customFormat="1" ht="18.75">
      <c r="A1764" s="405" t="s">
        <v>5519</v>
      </c>
      <c r="B1764" s="226" t="s">
        <v>5926</v>
      </c>
      <c r="C1764" s="226" t="s">
        <v>5925</v>
      </c>
      <c r="D1764" s="225" t="s">
        <v>5924</v>
      </c>
      <c r="E1764" s="224" t="str">
        <f t="shared" ref="E1764:E1770" si="156">MID(D1764,9,10)</f>
        <v>430018</v>
      </c>
      <c r="F1764" s="322" t="s">
        <v>1154</v>
      </c>
      <c r="G1764" s="220" t="s">
        <v>5915</v>
      </c>
      <c r="H1764" s="223" t="s">
        <v>5914</v>
      </c>
      <c r="I1764" s="383" t="s">
        <v>127</v>
      </c>
      <c r="J1764" s="225">
        <v>1</v>
      </c>
      <c r="K1764" s="329">
        <v>45000</v>
      </c>
      <c r="L1764" s="232">
        <f t="shared" si="153"/>
        <v>49500.000000000007</v>
      </c>
      <c r="M1764" s="351" t="s">
        <v>1434</v>
      </c>
      <c r="N1764" s="229"/>
      <c r="O1764" s="229"/>
      <c r="P1764" s="245"/>
      <c r="Q1764" s="312"/>
      <c r="R1764" s="382"/>
      <c r="S1764" s="242"/>
      <c r="T1764" s="219" t="s">
        <v>5923</v>
      </c>
      <c r="U1764" s="303"/>
      <c r="V1764" s="303"/>
      <c r="W1764" s="303"/>
      <c r="X1764" s="303"/>
      <c r="Y1764" s="219"/>
      <c r="Z1764" s="303"/>
      <c r="AA1764" s="303"/>
      <c r="AB1764" s="303"/>
      <c r="AC1764" s="303"/>
      <c r="AD1764" s="325"/>
      <c r="AE1764" s="325"/>
      <c r="AF1764" s="325"/>
      <c r="AG1764" s="325"/>
      <c r="AH1764" s="325"/>
      <c r="AI1764" s="213"/>
      <c r="AJ1764" s="286"/>
      <c r="AK1764" s="213"/>
      <c r="AL1764" s="325"/>
      <c r="AM1764" s="325"/>
      <c r="AN1764" s="325"/>
      <c r="AO1764" s="325"/>
      <c r="AP1764" s="229"/>
      <c r="AQ1764" s="589"/>
      <c r="AR1764" s="207"/>
      <c r="AS1764" s="207"/>
      <c r="AT1764" s="207"/>
      <c r="AU1764" s="207"/>
      <c r="AV1764" s="207"/>
      <c r="AW1764" s="207"/>
      <c r="AX1764" s="207"/>
      <c r="AY1764" s="207"/>
      <c r="AZ1764" s="207"/>
      <c r="BA1764" s="207"/>
      <c r="BB1764" s="207"/>
      <c r="BC1764" s="207"/>
      <c r="BD1764" s="207"/>
      <c r="BE1764" s="207"/>
      <c r="BF1764" s="207"/>
      <c r="BG1764" s="300"/>
      <c r="BH1764" s="300"/>
      <c r="BI1764" s="299"/>
      <c r="BJ1764" s="246"/>
      <c r="BK1764" s="255"/>
      <c r="BL1764" s="213"/>
      <c r="BM1764" s="213"/>
      <c r="BN1764" s="405"/>
      <c r="BO1764" s="200"/>
      <c r="BP1764" s="204"/>
      <c r="BQ1764" s="205"/>
      <c r="BR1764" s="204"/>
      <c r="BS1764" s="204"/>
      <c r="BT1764" s="204"/>
      <c r="BU1764" s="194"/>
      <c r="BV1764" s="194"/>
      <c r="BW1764" s="194"/>
      <c r="BX1764" s="204"/>
      <c r="BY1764" s="254"/>
      <c r="BZ1764" s="202"/>
      <c r="CA1764" s="202"/>
      <c r="CB1764" s="202"/>
      <c r="CC1764" s="201"/>
      <c r="CD1764" s="201"/>
      <c r="CE1764" s="194"/>
      <c r="CF1764" s="200"/>
      <c r="CG1764" s="200"/>
      <c r="CH1764" s="200"/>
      <c r="CI1764" s="200"/>
      <c r="CJ1764" s="200"/>
      <c r="CK1764" s="200"/>
      <c r="CL1764" s="200"/>
      <c r="CM1764" s="200"/>
      <c r="CN1764" s="200"/>
      <c r="CO1764" s="200"/>
      <c r="CP1764" s="200"/>
      <c r="CQ1764" s="200"/>
      <c r="CR1764" s="200"/>
      <c r="CS1764" s="200"/>
      <c r="CT1764" s="200"/>
      <c r="CU1764" s="200"/>
      <c r="CV1764" s="200"/>
      <c r="CW1764" s="200"/>
      <c r="CX1764" s="200"/>
      <c r="CY1764" s="200"/>
      <c r="CZ1764" s="200"/>
      <c r="DA1764" s="200"/>
      <c r="DB1764" s="200"/>
      <c r="DC1764" s="200"/>
      <c r="DD1764" s="200"/>
      <c r="DE1764" s="200"/>
      <c r="DF1764" s="200"/>
      <c r="DG1764" s="200"/>
      <c r="DH1764" s="200"/>
      <c r="DI1764" s="200"/>
      <c r="DJ1764" s="200"/>
      <c r="DK1764" s="200"/>
      <c r="DL1764" s="200"/>
      <c r="DM1764" s="200"/>
      <c r="DN1764" s="284"/>
      <c r="DO1764" s="283"/>
      <c r="DP1764" s="278"/>
      <c r="DQ1764" s="282"/>
      <c r="DR1764" s="281"/>
      <c r="DS1764" s="280"/>
      <c r="DT1764" s="582"/>
      <c r="DU1764" s="581"/>
      <c r="DV1764" s="466"/>
      <c r="DW1764" s="466"/>
      <c r="DX1764" s="466"/>
      <c r="DY1764" s="466"/>
      <c r="DZ1764" s="197"/>
      <c r="EA1764" s="197"/>
      <c r="EB1764" s="197"/>
      <c r="EC1764" s="197"/>
      <c r="ED1764" s="197"/>
      <c r="EE1764" s="197"/>
      <c r="EF1764" s="197"/>
      <c r="EG1764" s="197"/>
    </row>
    <row r="1765" spans="1:137" s="590" customFormat="1" ht="18.75">
      <c r="A1765" s="405" t="s">
        <v>5519</v>
      </c>
      <c r="B1765" s="226" t="s">
        <v>5922</v>
      </c>
      <c r="C1765" s="226" t="s">
        <v>5921</v>
      </c>
      <c r="D1765" s="225" t="s">
        <v>5920</v>
      </c>
      <c r="E1765" s="224" t="str">
        <f t="shared" si="156"/>
        <v>429999</v>
      </c>
      <c r="F1765" s="322" t="s">
        <v>1154</v>
      </c>
      <c r="G1765" s="220" t="s">
        <v>5915</v>
      </c>
      <c r="H1765" s="223" t="s">
        <v>5914</v>
      </c>
      <c r="I1765" s="383" t="s">
        <v>161</v>
      </c>
      <c r="J1765" s="225">
        <v>1</v>
      </c>
      <c r="K1765" s="329">
        <v>45000</v>
      </c>
      <c r="L1765" s="232">
        <f t="shared" si="153"/>
        <v>49500.000000000007</v>
      </c>
      <c r="M1765" s="351" t="s">
        <v>1434</v>
      </c>
      <c r="N1765" s="229"/>
      <c r="O1765" s="229"/>
      <c r="P1765" s="245"/>
      <c r="Q1765" s="312"/>
      <c r="R1765" s="382"/>
      <c r="S1765" s="242"/>
      <c r="T1765" s="219" t="s">
        <v>5919</v>
      </c>
      <c r="U1765" s="303"/>
      <c r="V1765" s="303"/>
      <c r="W1765" s="303"/>
      <c r="X1765" s="303"/>
      <c r="Y1765" s="219"/>
      <c r="Z1765" s="303"/>
      <c r="AA1765" s="303"/>
      <c r="AB1765" s="303"/>
      <c r="AC1765" s="303"/>
      <c r="AD1765" s="325"/>
      <c r="AE1765" s="325"/>
      <c r="AF1765" s="325"/>
      <c r="AG1765" s="325"/>
      <c r="AH1765" s="325"/>
      <c r="AI1765" s="213"/>
      <c r="AJ1765" s="286"/>
      <c r="AK1765" s="213"/>
      <c r="AL1765" s="325"/>
      <c r="AM1765" s="325"/>
      <c r="AN1765" s="325"/>
      <c r="AO1765" s="325"/>
      <c r="AP1765" s="229"/>
      <c r="AQ1765" s="589"/>
      <c r="AR1765" s="207"/>
      <c r="AS1765" s="207"/>
      <c r="AT1765" s="207"/>
      <c r="AU1765" s="207"/>
      <c r="AV1765" s="207"/>
      <c r="AW1765" s="207"/>
      <c r="AX1765" s="207"/>
      <c r="AY1765" s="207"/>
      <c r="AZ1765" s="207"/>
      <c r="BA1765" s="207"/>
      <c r="BB1765" s="207"/>
      <c r="BC1765" s="207"/>
      <c r="BD1765" s="207"/>
      <c r="BE1765" s="207"/>
      <c r="BF1765" s="207"/>
      <c r="BG1765" s="300"/>
      <c r="BH1765" s="300"/>
      <c r="BI1765" s="299"/>
      <c r="BJ1765" s="246"/>
      <c r="BK1765" s="255"/>
      <c r="BL1765" s="213"/>
      <c r="BM1765" s="213"/>
      <c r="BN1765" s="405"/>
      <c r="BO1765" s="200"/>
      <c r="BP1765" s="204"/>
      <c r="BQ1765" s="205"/>
      <c r="BR1765" s="204"/>
      <c r="BS1765" s="204"/>
      <c r="BT1765" s="204"/>
      <c r="BU1765" s="194"/>
      <c r="BV1765" s="194"/>
      <c r="BW1765" s="194"/>
      <c r="BX1765" s="204"/>
      <c r="BY1765" s="254"/>
      <c r="BZ1765" s="202"/>
      <c r="CA1765" s="202"/>
      <c r="CB1765" s="202"/>
      <c r="CC1765" s="201"/>
      <c r="CD1765" s="201"/>
      <c r="CE1765" s="194"/>
      <c r="CF1765" s="200"/>
      <c r="CG1765" s="200"/>
      <c r="CH1765" s="200"/>
      <c r="CI1765" s="200"/>
      <c r="CJ1765" s="200"/>
      <c r="CK1765" s="200"/>
      <c r="CL1765" s="200"/>
      <c r="CM1765" s="200"/>
      <c r="CN1765" s="200"/>
      <c r="CO1765" s="200"/>
      <c r="CP1765" s="200"/>
      <c r="CQ1765" s="200"/>
      <c r="CR1765" s="200"/>
      <c r="CS1765" s="200"/>
      <c r="CT1765" s="200"/>
      <c r="CU1765" s="200"/>
      <c r="CV1765" s="200"/>
      <c r="CW1765" s="200"/>
      <c r="CX1765" s="200"/>
      <c r="CY1765" s="200"/>
      <c r="CZ1765" s="200"/>
      <c r="DA1765" s="200"/>
      <c r="DB1765" s="200"/>
      <c r="DC1765" s="200"/>
      <c r="DD1765" s="200"/>
      <c r="DE1765" s="200"/>
      <c r="DF1765" s="200"/>
      <c r="DG1765" s="200"/>
      <c r="DH1765" s="200"/>
      <c r="DI1765" s="200"/>
      <c r="DJ1765" s="200"/>
      <c r="DK1765" s="200"/>
      <c r="DL1765" s="200"/>
      <c r="DM1765" s="200"/>
      <c r="DN1765" s="284"/>
      <c r="DO1765" s="283"/>
      <c r="DP1765" s="278"/>
      <c r="DQ1765" s="282"/>
      <c r="DR1765" s="281"/>
      <c r="DS1765" s="280"/>
      <c r="DT1765" s="582"/>
      <c r="DU1765" s="581"/>
      <c r="DV1765" s="466"/>
      <c r="DW1765" s="466"/>
      <c r="DX1765" s="466"/>
      <c r="DY1765" s="466"/>
      <c r="DZ1765" s="197"/>
      <c r="EA1765" s="197"/>
      <c r="EB1765" s="197"/>
      <c r="EC1765" s="197"/>
      <c r="ED1765" s="197"/>
      <c r="EE1765" s="197"/>
      <c r="EF1765" s="197"/>
      <c r="EG1765" s="197"/>
    </row>
    <row r="1766" spans="1:137" s="590" customFormat="1" ht="18.75">
      <c r="A1766" s="405" t="s">
        <v>5519</v>
      </c>
      <c r="B1766" s="226" t="s">
        <v>5918</v>
      </c>
      <c r="C1766" s="226" t="s">
        <v>5917</v>
      </c>
      <c r="D1766" s="225" t="s">
        <v>5916</v>
      </c>
      <c r="E1766" s="224" t="str">
        <f t="shared" si="156"/>
        <v>430001</v>
      </c>
      <c r="F1766" s="322" t="s">
        <v>1154</v>
      </c>
      <c r="G1766" s="220" t="s">
        <v>5915</v>
      </c>
      <c r="H1766" s="223" t="s">
        <v>5914</v>
      </c>
      <c r="I1766" s="383" t="s">
        <v>5902</v>
      </c>
      <c r="J1766" s="225">
        <v>1</v>
      </c>
      <c r="K1766" s="329">
        <v>45000</v>
      </c>
      <c r="L1766" s="232">
        <f t="shared" si="153"/>
        <v>49500.000000000007</v>
      </c>
      <c r="M1766" s="351" t="s">
        <v>1434</v>
      </c>
      <c r="N1766" s="229"/>
      <c r="O1766" s="229"/>
      <c r="P1766" s="245"/>
      <c r="Q1766" s="312"/>
      <c r="R1766" s="382"/>
      <c r="S1766" s="242"/>
      <c r="T1766" s="219" t="s">
        <v>5901</v>
      </c>
      <c r="U1766" s="303"/>
      <c r="V1766" s="303"/>
      <c r="W1766" s="303"/>
      <c r="X1766" s="303"/>
      <c r="Y1766" s="219"/>
      <c r="Z1766" s="303"/>
      <c r="AA1766" s="303"/>
      <c r="AB1766" s="303"/>
      <c r="AC1766" s="303"/>
      <c r="AD1766" s="325"/>
      <c r="AE1766" s="325"/>
      <c r="AF1766" s="325"/>
      <c r="AG1766" s="325"/>
      <c r="AH1766" s="325"/>
      <c r="AI1766" s="213"/>
      <c r="AJ1766" s="286"/>
      <c r="AK1766" s="213"/>
      <c r="AL1766" s="325"/>
      <c r="AM1766" s="325"/>
      <c r="AN1766" s="325"/>
      <c r="AO1766" s="325"/>
      <c r="AP1766" s="229"/>
      <c r="AQ1766" s="589"/>
      <c r="AR1766" s="207"/>
      <c r="AS1766" s="207"/>
      <c r="AT1766" s="207"/>
      <c r="AU1766" s="207"/>
      <c r="AV1766" s="207"/>
      <c r="AW1766" s="207"/>
      <c r="AX1766" s="207"/>
      <c r="AY1766" s="207"/>
      <c r="AZ1766" s="207"/>
      <c r="BA1766" s="207"/>
      <c r="BB1766" s="207"/>
      <c r="BC1766" s="207"/>
      <c r="BD1766" s="207"/>
      <c r="BE1766" s="207"/>
      <c r="BF1766" s="207"/>
      <c r="BG1766" s="300"/>
      <c r="BH1766" s="300"/>
      <c r="BI1766" s="299"/>
      <c r="BJ1766" s="246"/>
      <c r="BK1766" s="255"/>
      <c r="BL1766" s="213"/>
      <c r="BM1766" s="213"/>
      <c r="BN1766" s="405"/>
      <c r="BO1766" s="200"/>
      <c r="BP1766" s="204"/>
      <c r="BQ1766" s="205"/>
      <c r="BR1766" s="204"/>
      <c r="BS1766" s="204"/>
      <c r="BT1766" s="204"/>
      <c r="BU1766" s="194"/>
      <c r="BV1766" s="194"/>
      <c r="BW1766" s="194"/>
      <c r="BX1766" s="204"/>
      <c r="BY1766" s="254"/>
      <c r="BZ1766" s="202"/>
      <c r="CA1766" s="202"/>
      <c r="CB1766" s="202"/>
      <c r="CC1766" s="201"/>
      <c r="CD1766" s="201"/>
      <c r="CE1766" s="194"/>
      <c r="CF1766" s="200"/>
      <c r="CG1766" s="200"/>
      <c r="CH1766" s="200"/>
      <c r="CI1766" s="200"/>
      <c r="CJ1766" s="200"/>
      <c r="CK1766" s="200"/>
      <c r="CL1766" s="200"/>
      <c r="CM1766" s="200"/>
      <c r="CN1766" s="200"/>
      <c r="CO1766" s="200"/>
      <c r="CP1766" s="200"/>
      <c r="CQ1766" s="200"/>
      <c r="CR1766" s="200"/>
      <c r="CS1766" s="200"/>
      <c r="CT1766" s="200"/>
      <c r="CU1766" s="200"/>
      <c r="CV1766" s="200"/>
      <c r="CW1766" s="200"/>
      <c r="CX1766" s="200"/>
      <c r="CY1766" s="200"/>
      <c r="CZ1766" s="200"/>
      <c r="DA1766" s="200"/>
      <c r="DB1766" s="200"/>
      <c r="DC1766" s="200"/>
      <c r="DD1766" s="200"/>
      <c r="DE1766" s="200"/>
      <c r="DF1766" s="200"/>
      <c r="DG1766" s="200"/>
      <c r="DH1766" s="200"/>
      <c r="DI1766" s="200"/>
      <c r="DJ1766" s="200"/>
      <c r="DK1766" s="200"/>
      <c r="DL1766" s="200"/>
      <c r="DM1766" s="200"/>
      <c r="DN1766" s="284"/>
      <c r="DO1766" s="283"/>
      <c r="DP1766" s="278"/>
      <c r="DQ1766" s="282"/>
      <c r="DR1766" s="281"/>
      <c r="DS1766" s="280"/>
      <c r="DT1766" s="582"/>
      <c r="DU1766" s="581"/>
      <c r="DV1766" s="466"/>
      <c r="DW1766" s="466"/>
      <c r="DX1766" s="466"/>
      <c r="DY1766" s="466"/>
      <c r="DZ1766" s="197"/>
      <c r="EA1766" s="197"/>
      <c r="EB1766" s="197"/>
      <c r="EC1766" s="197"/>
      <c r="ED1766" s="197"/>
      <c r="EE1766" s="197"/>
      <c r="EF1766" s="197"/>
      <c r="EG1766" s="197"/>
    </row>
    <row r="1767" spans="1:137" s="590" customFormat="1" ht="19.5">
      <c r="A1767" s="322" t="s">
        <v>4807</v>
      </c>
      <c r="B1767" s="226" t="s">
        <v>5913</v>
      </c>
      <c r="C1767" s="226" t="s">
        <v>5912</v>
      </c>
      <c r="D1767" s="225" t="s">
        <v>5911</v>
      </c>
      <c r="E1767" s="224" t="str">
        <f t="shared" si="156"/>
        <v>430049</v>
      </c>
      <c r="F1767" s="322" t="s">
        <v>1154</v>
      </c>
      <c r="G1767" s="220" t="s">
        <v>5904</v>
      </c>
      <c r="H1767" s="223" t="s">
        <v>5903</v>
      </c>
      <c r="I1767" s="383" t="s">
        <v>127</v>
      </c>
      <c r="J1767" s="225">
        <v>1</v>
      </c>
      <c r="K1767" s="329">
        <v>32000</v>
      </c>
      <c r="L1767" s="232">
        <f t="shared" si="153"/>
        <v>35200</v>
      </c>
      <c r="M1767" s="351" t="s">
        <v>1434</v>
      </c>
      <c r="N1767" s="229"/>
      <c r="O1767" s="229"/>
      <c r="P1767" s="245"/>
      <c r="Q1767" s="312"/>
      <c r="R1767" s="382"/>
      <c r="S1767" s="242"/>
      <c r="T1767" s="219" t="s">
        <v>5901</v>
      </c>
      <c r="U1767" s="303"/>
      <c r="V1767" s="303"/>
      <c r="W1767" s="303"/>
      <c r="X1767" s="303"/>
      <c r="Y1767" s="219"/>
      <c r="Z1767" s="303"/>
      <c r="AA1767" s="303"/>
      <c r="AB1767" s="303"/>
      <c r="AC1767" s="303"/>
      <c r="AD1767" s="325"/>
      <c r="AE1767" s="325"/>
      <c r="AF1767" s="325"/>
      <c r="AG1767" s="325"/>
      <c r="AH1767" s="325"/>
      <c r="AI1767" s="213"/>
      <c r="AJ1767" s="286"/>
      <c r="AK1767" s="213"/>
      <c r="AL1767" s="325"/>
      <c r="AM1767" s="325"/>
      <c r="AN1767" s="325"/>
      <c r="AO1767" s="325"/>
      <c r="AP1767" s="229"/>
      <c r="AQ1767" s="589"/>
      <c r="AR1767" s="207"/>
      <c r="AS1767" s="207"/>
      <c r="AT1767" s="207"/>
      <c r="AU1767" s="207"/>
      <c r="AV1767" s="207"/>
      <c r="AW1767" s="207"/>
      <c r="AX1767" s="207"/>
      <c r="AY1767" s="207"/>
      <c r="AZ1767" s="207"/>
      <c r="BA1767" s="207"/>
      <c r="BB1767" s="207"/>
      <c r="BC1767" s="207"/>
      <c r="BD1767" s="207"/>
      <c r="BE1767" s="207"/>
      <c r="BF1767" s="207"/>
      <c r="BG1767" s="300"/>
      <c r="BH1767" s="300"/>
      <c r="BI1767" s="299"/>
      <c r="BJ1767" s="246"/>
      <c r="BK1767" s="255"/>
      <c r="BL1767" s="213"/>
      <c r="BM1767" s="213"/>
      <c r="BN1767" s="322"/>
      <c r="BO1767" s="321"/>
      <c r="BP1767" s="204"/>
      <c r="BQ1767" s="205"/>
      <c r="BR1767" s="204"/>
      <c r="BS1767" s="204"/>
      <c r="BT1767" s="204"/>
      <c r="BU1767" s="194"/>
      <c r="BV1767" s="194"/>
      <c r="BW1767" s="194"/>
      <c r="BX1767" s="204"/>
      <c r="BY1767" s="254"/>
      <c r="BZ1767" s="202"/>
      <c r="CA1767" s="202"/>
      <c r="CB1767" s="202"/>
      <c r="CC1767" s="201"/>
      <c r="CD1767" s="201"/>
      <c r="CE1767" s="194"/>
      <c r="CF1767" s="200"/>
      <c r="CG1767" s="200"/>
      <c r="CH1767" s="200"/>
      <c r="CI1767" s="200"/>
      <c r="CJ1767" s="200"/>
      <c r="CK1767" s="200"/>
      <c r="CL1767" s="200"/>
      <c r="CM1767" s="200"/>
      <c r="CN1767" s="200"/>
      <c r="CO1767" s="200"/>
      <c r="CP1767" s="200"/>
      <c r="CQ1767" s="200"/>
      <c r="CR1767" s="200"/>
      <c r="CS1767" s="200"/>
      <c r="CT1767" s="200"/>
      <c r="CU1767" s="200"/>
      <c r="CV1767" s="200"/>
      <c r="CW1767" s="200"/>
      <c r="CX1767" s="200"/>
      <c r="CY1767" s="200"/>
      <c r="CZ1767" s="200"/>
      <c r="DA1767" s="200"/>
      <c r="DB1767" s="200"/>
      <c r="DC1767" s="200"/>
      <c r="DD1767" s="200"/>
      <c r="DE1767" s="200"/>
      <c r="DF1767" s="200"/>
      <c r="DG1767" s="200"/>
      <c r="DH1767" s="200"/>
      <c r="DI1767" s="200"/>
      <c r="DJ1767" s="200"/>
      <c r="DK1767" s="200"/>
      <c r="DL1767" s="200"/>
      <c r="DM1767" s="200"/>
      <c r="DN1767" s="284"/>
      <c r="DO1767" s="283"/>
      <c r="DP1767" s="278"/>
      <c r="DQ1767" s="282"/>
      <c r="DR1767" s="281"/>
      <c r="DS1767" s="280"/>
      <c r="DT1767" s="582"/>
      <c r="DU1767" s="278"/>
      <c r="DV1767" s="194"/>
      <c r="DW1767" s="194"/>
      <c r="DX1767" s="194"/>
      <c r="DY1767" s="194"/>
      <c r="DZ1767" s="197"/>
      <c r="EA1767" s="197"/>
      <c r="EB1767" s="197"/>
      <c r="EC1767" s="197"/>
      <c r="ED1767" s="197"/>
      <c r="EE1767" s="197"/>
      <c r="EF1767" s="197"/>
      <c r="EG1767" s="197"/>
    </row>
    <row r="1768" spans="1:137" s="590" customFormat="1" ht="19.5">
      <c r="A1768" s="322" t="s">
        <v>4807</v>
      </c>
      <c r="B1768" s="226" t="s">
        <v>5910</v>
      </c>
      <c r="C1768" s="226" t="s">
        <v>5909</v>
      </c>
      <c r="D1768" s="225" t="s">
        <v>5908</v>
      </c>
      <c r="E1768" s="224" t="str">
        <f t="shared" si="156"/>
        <v>430025</v>
      </c>
      <c r="F1768" s="322" t="s">
        <v>1154</v>
      </c>
      <c r="G1768" s="220" t="s">
        <v>5904</v>
      </c>
      <c r="H1768" s="223" t="s">
        <v>5903</v>
      </c>
      <c r="I1768" s="383" t="s">
        <v>161</v>
      </c>
      <c r="J1768" s="225">
        <v>1</v>
      </c>
      <c r="K1768" s="329">
        <v>32000</v>
      </c>
      <c r="L1768" s="232">
        <f t="shared" si="153"/>
        <v>35200</v>
      </c>
      <c r="M1768" s="351" t="s">
        <v>1434</v>
      </c>
      <c r="N1768" s="229"/>
      <c r="O1768" s="229"/>
      <c r="P1768" s="245"/>
      <c r="Q1768" s="312"/>
      <c r="R1768" s="382"/>
      <c r="S1768" s="242"/>
      <c r="T1768" s="219" t="s">
        <v>5901</v>
      </c>
      <c r="U1768" s="303"/>
      <c r="V1768" s="303"/>
      <c r="W1768" s="303"/>
      <c r="X1768" s="303"/>
      <c r="Y1768" s="219"/>
      <c r="Z1768" s="303"/>
      <c r="AA1768" s="303"/>
      <c r="AB1768" s="303"/>
      <c r="AC1768" s="303"/>
      <c r="AD1768" s="325"/>
      <c r="AE1768" s="325"/>
      <c r="AF1768" s="325"/>
      <c r="AG1768" s="325"/>
      <c r="AH1768" s="325"/>
      <c r="AI1768" s="213"/>
      <c r="AJ1768" s="286"/>
      <c r="AK1768" s="213"/>
      <c r="AL1768" s="325"/>
      <c r="AM1768" s="325"/>
      <c r="AN1768" s="325"/>
      <c r="AO1768" s="325"/>
      <c r="AP1768" s="229"/>
      <c r="AQ1768" s="589"/>
      <c r="AR1768" s="207"/>
      <c r="AS1768" s="207"/>
      <c r="AT1768" s="207"/>
      <c r="AU1768" s="207"/>
      <c r="AV1768" s="207"/>
      <c r="AW1768" s="207"/>
      <c r="AX1768" s="207"/>
      <c r="AY1768" s="207"/>
      <c r="AZ1768" s="207"/>
      <c r="BA1768" s="207"/>
      <c r="BB1768" s="207"/>
      <c r="BC1768" s="207"/>
      <c r="BD1768" s="207"/>
      <c r="BE1768" s="207"/>
      <c r="BF1768" s="207"/>
      <c r="BG1768" s="300"/>
      <c r="BH1768" s="300"/>
      <c r="BI1768" s="299"/>
      <c r="BJ1768" s="246"/>
      <c r="BK1768" s="255"/>
      <c r="BL1768" s="213"/>
      <c r="BM1768" s="213"/>
      <c r="BN1768" s="322"/>
      <c r="BO1768" s="321"/>
      <c r="BP1768" s="204"/>
      <c r="BQ1768" s="205"/>
      <c r="BR1768" s="204"/>
      <c r="BS1768" s="204"/>
      <c r="BT1768" s="204"/>
      <c r="BU1768" s="194"/>
      <c r="BV1768" s="194"/>
      <c r="BW1768" s="194"/>
      <c r="BX1768" s="204"/>
      <c r="BY1768" s="254"/>
      <c r="BZ1768" s="202"/>
      <c r="CA1768" s="202"/>
      <c r="CB1768" s="202"/>
      <c r="CC1768" s="201"/>
      <c r="CD1768" s="201"/>
      <c r="CE1768" s="194"/>
      <c r="CF1768" s="200"/>
      <c r="CG1768" s="200"/>
      <c r="CH1768" s="200"/>
      <c r="CI1768" s="200"/>
      <c r="CJ1768" s="200"/>
      <c r="CK1768" s="200"/>
      <c r="CL1768" s="200"/>
      <c r="CM1768" s="200"/>
      <c r="CN1768" s="200"/>
      <c r="CO1768" s="200"/>
      <c r="CP1768" s="200"/>
      <c r="CQ1768" s="200"/>
      <c r="CR1768" s="200"/>
      <c r="CS1768" s="200"/>
      <c r="CT1768" s="200"/>
      <c r="CU1768" s="200"/>
      <c r="CV1768" s="200"/>
      <c r="CW1768" s="200"/>
      <c r="CX1768" s="200"/>
      <c r="CY1768" s="200"/>
      <c r="CZ1768" s="200"/>
      <c r="DA1768" s="200"/>
      <c r="DB1768" s="200"/>
      <c r="DC1768" s="200"/>
      <c r="DD1768" s="200"/>
      <c r="DE1768" s="200"/>
      <c r="DF1768" s="200"/>
      <c r="DG1768" s="200"/>
      <c r="DH1768" s="200"/>
      <c r="DI1768" s="200"/>
      <c r="DJ1768" s="200"/>
      <c r="DK1768" s="200"/>
      <c r="DL1768" s="200"/>
      <c r="DM1768" s="200"/>
      <c r="DN1768" s="284"/>
      <c r="DO1768" s="283"/>
      <c r="DP1768" s="278"/>
      <c r="DQ1768" s="282"/>
      <c r="DR1768" s="281"/>
      <c r="DS1768" s="280"/>
      <c r="DT1768" s="582"/>
      <c r="DU1768" s="278"/>
      <c r="DV1768" s="194"/>
      <c r="DW1768" s="194"/>
      <c r="DX1768" s="194"/>
      <c r="DY1768" s="194"/>
      <c r="DZ1768" s="197"/>
      <c r="EA1768" s="197"/>
      <c r="EB1768" s="197"/>
      <c r="EC1768" s="197"/>
      <c r="ED1768" s="197"/>
      <c r="EE1768" s="197"/>
      <c r="EF1768" s="197"/>
      <c r="EG1768" s="197"/>
    </row>
    <row r="1769" spans="1:137" s="590" customFormat="1" ht="19.5">
      <c r="A1769" s="322" t="s">
        <v>4807</v>
      </c>
      <c r="B1769" s="226" t="s">
        <v>5907</v>
      </c>
      <c r="C1769" s="226" t="s">
        <v>5906</v>
      </c>
      <c r="D1769" s="225" t="s">
        <v>5905</v>
      </c>
      <c r="E1769" s="224" t="str">
        <f t="shared" si="156"/>
        <v>430032</v>
      </c>
      <c r="F1769" s="322" t="s">
        <v>1154</v>
      </c>
      <c r="G1769" s="220" t="s">
        <v>5904</v>
      </c>
      <c r="H1769" s="223" t="s">
        <v>5903</v>
      </c>
      <c r="I1769" s="383" t="s">
        <v>5902</v>
      </c>
      <c r="J1769" s="225">
        <v>1</v>
      </c>
      <c r="K1769" s="329">
        <v>32000</v>
      </c>
      <c r="L1769" s="232">
        <f t="shared" si="153"/>
        <v>35200</v>
      </c>
      <c r="M1769" s="351" t="s">
        <v>1434</v>
      </c>
      <c r="N1769" s="229"/>
      <c r="O1769" s="229"/>
      <c r="P1769" s="245"/>
      <c r="Q1769" s="312"/>
      <c r="R1769" s="382"/>
      <c r="S1769" s="242"/>
      <c r="T1769" s="219" t="s">
        <v>5901</v>
      </c>
      <c r="U1769" s="303"/>
      <c r="V1769" s="303"/>
      <c r="W1769" s="303"/>
      <c r="X1769" s="303"/>
      <c r="Y1769" s="219"/>
      <c r="Z1769" s="303"/>
      <c r="AA1769" s="303"/>
      <c r="AB1769" s="303"/>
      <c r="AC1769" s="303"/>
      <c r="AD1769" s="325"/>
      <c r="AE1769" s="325"/>
      <c r="AF1769" s="325"/>
      <c r="AG1769" s="325"/>
      <c r="AH1769" s="325"/>
      <c r="AI1769" s="213"/>
      <c r="AJ1769" s="286"/>
      <c r="AK1769" s="213"/>
      <c r="AL1769" s="325"/>
      <c r="AM1769" s="325"/>
      <c r="AN1769" s="325"/>
      <c r="AO1769" s="325"/>
      <c r="AP1769" s="229"/>
      <c r="AQ1769" s="589"/>
      <c r="AR1769" s="207"/>
      <c r="AS1769" s="207"/>
      <c r="AT1769" s="207"/>
      <c r="AU1769" s="207"/>
      <c r="AV1769" s="207"/>
      <c r="AW1769" s="207"/>
      <c r="AX1769" s="207"/>
      <c r="AY1769" s="207"/>
      <c r="AZ1769" s="207"/>
      <c r="BA1769" s="207"/>
      <c r="BB1769" s="207"/>
      <c r="BC1769" s="207"/>
      <c r="BD1769" s="207"/>
      <c r="BE1769" s="207"/>
      <c r="BF1769" s="207"/>
      <c r="BG1769" s="300"/>
      <c r="BH1769" s="300"/>
      <c r="BI1769" s="299"/>
      <c r="BJ1769" s="246"/>
      <c r="BK1769" s="255"/>
      <c r="BL1769" s="213"/>
      <c r="BM1769" s="213"/>
      <c r="BN1769" s="322"/>
      <c r="BO1769" s="321"/>
      <c r="BP1769" s="204"/>
      <c r="BQ1769" s="205"/>
      <c r="BR1769" s="204"/>
      <c r="BS1769" s="204"/>
      <c r="BT1769" s="204"/>
      <c r="BU1769" s="194"/>
      <c r="BV1769" s="194"/>
      <c r="BW1769" s="194"/>
      <c r="BX1769" s="204"/>
      <c r="BY1769" s="254"/>
      <c r="BZ1769" s="202"/>
      <c r="CA1769" s="202"/>
      <c r="CB1769" s="202"/>
      <c r="CC1769" s="201"/>
      <c r="CD1769" s="201"/>
      <c r="CE1769" s="194"/>
      <c r="CF1769" s="200"/>
      <c r="CG1769" s="200"/>
      <c r="CH1769" s="200"/>
      <c r="CI1769" s="200"/>
      <c r="CJ1769" s="200"/>
      <c r="CK1769" s="200"/>
      <c r="CL1769" s="200"/>
      <c r="CM1769" s="200"/>
      <c r="CN1769" s="200"/>
      <c r="CO1769" s="200"/>
      <c r="CP1769" s="200"/>
      <c r="CQ1769" s="200"/>
      <c r="CR1769" s="200"/>
      <c r="CS1769" s="200"/>
      <c r="CT1769" s="200"/>
      <c r="CU1769" s="200"/>
      <c r="CV1769" s="200"/>
      <c r="CW1769" s="200"/>
      <c r="CX1769" s="200"/>
      <c r="CY1769" s="200"/>
      <c r="CZ1769" s="200"/>
      <c r="DA1769" s="200"/>
      <c r="DB1769" s="200"/>
      <c r="DC1769" s="200"/>
      <c r="DD1769" s="200"/>
      <c r="DE1769" s="200"/>
      <c r="DF1769" s="200"/>
      <c r="DG1769" s="200"/>
      <c r="DH1769" s="200"/>
      <c r="DI1769" s="200"/>
      <c r="DJ1769" s="200"/>
      <c r="DK1769" s="200"/>
      <c r="DL1769" s="200"/>
      <c r="DM1769" s="200"/>
      <c r="DN1769" s="284"/>
      <c r="DO1769" s="283"/>
      <c r="DP1769" s="278"/>
      <c r="DQ1769" s="282"/>
      <c r="DR1769" s="281"/>
      <c r="DS1769" s="280"/>
      <c r="DT1769" s="582"/>
      <c r="DU1769" s="278"/>
      <c r="DV1769" s="194"/>
      <c r="DW1769" s="194"/>
      <c r="DX1769" s="194"/>
      <c r="DY1769" s="194"/>
      <c r="DZ1769" s="197"/>
      <c r="EA1769" s="197"/>
      <c r="EB1769" s="197"/>
      <c r="EC1769" s="197"/>
      <c r="ED1769" s="197"/>
      <c r="EE1769" s="197"/>
      <c r="EF1769" s="197"/>
      <c r="EG1769" s="197"/>
    </row>
    <row r="1770" spans="1:137" s="590" customFormat="1" ht="19.5">
      <c r="A1770" s="322" t="s">
        <v>4807</v>
      </c>
      <c r="B1770" s="226" t="s">
        <v>5900</v>
      </c>
      <c r="C1770" s="226" t="s">
        <v>5899</v>
      </c>
      <c r="D1770" s="225" t="s">
        <v>5898</v>
      </c>
      <c r="E1770" s="224" t="str">
        <f t="shared" si="156"/>
        <v>430056</v>
      </c>
      <c r="F1770" s="322" t="s">
        <v>1154</v>
      </c>
      <c r="G1770" s="220" t="s">
        <v>5897</v>
      </c>
      <c r="H1770" s="223" t="s">
        <v>5896</v>
      </c>
      <c r="I1770" s="383" t="s">
        <v>5889</v>
      </c>
      <c r="J1770" s="225">
        <v>1</v>
      </c>
      <c r="K1770" s="329">
        <v>25000</v>
      </c>
      <c r="L1770" s="232">
        <f t="shared" si="153"/>
        <v>27500.000000000004</v>
      </c>
      <c r="M1770" s="351" t="s">
        <v>1434</v>
      </c>
      <c r="N1770" s="229"/>
      <c r="O1770" s="229"/>
      <c r="P1770" s="245"/>
      <c r="Q1770" s="312"/>
      <c r="R1770" s="382"/>
      <c r="S1770" s="242"/>
      <c r="T1770" s="219" t="s">
        <v>5895</v>
      </c>
      <c r="U1770" s="303"/>
      <c r="V1770" s="303"/>
      <c r="W1770" s="303"/>
      <c r="X1770" s="303"/>
      <c r="Y1770" s="219"/>
      <c r="Z1770" s="303"/>
      <c r="AA1770" s="303"/>
      <c r="AB1770" s="303"/>
      <c r="AC1770" s="303"/>
      <c r="AD1770" s="325"/>
      <c r="AE1770" s="325"/>
      <c r="AF1770" s="325"/>
      <c r="AG1770" s="325"/>
      <c r="AH1770" s="325"/>
      <c r="AI1770" s="213"/>
      <c r="AJ1770" s="286"/>
      <c r="AK1770" s="213"/>
      <c r="AL1770" s="325"/>
      <c r="AM1770" s="325"/>
      <c r="AN1770" s="325"/>
      <c r="AO1770" s="325"/>
      <c r="AP1770" s="229"/>
      <c r="AQ1770" s="589"/>
      <c r="AR1770" s="207"/>
      <c r="AS1770" s="207"/>
      <c r="AT1770" s="207"/>
      <c r="AU1770" s="207"/>
      <c r="AV1770" s="207"/>
      <c r="AW1770" s="207"/>
      <c r="AX1770" s="207"/>
      <c r="AY1770" s="207"/>
      <c r="AZ1770" s="207"/>
      <c r="BA1770" s="207"/>
      <c r="BB1770" s="207"/>
      <c r="BC1770" s="207"/>
      <c r="BD1770" s="207"/>
      <c r="BE1770" s="207"/>
      <c r="BF1770" s="207"/>
      <c r="BG1770" s="300"/>
      <c r="BH1770" s="300"/>
      <c r="BI1770" s="299"/>
      <c r="BJ1770" s="246"/>
      <c r="BK1770" s="255"/>
      <c r="BL1770" s="213"/>
      <c r="BM1770" s="213"/>
      <c r="BN1770" s="322"/>
      <c r="BO1770" s="321"/>
      <c r="BP1770" s="204"/>
      <c r="BQ1770" s="205"/>
      <c r="BR1770" s="204"/>
      <c r="BS1770" s="204"/>
      <c r="BT1770" s="204"/>
      <c r="BU1770" s="194"/>
      <c r="BV1770" s="194"/>
      <c r="BW1770" s="194"/>
      <c r="BX1770" s="204"/>
      <c r="BY1770" s="254"/>
      <c r="BZ1770" s="202"/>
      <c r="CA1770" s="202"/>
      <c r="CB1770" s="202"/>
      <c r="CC1770" s="201"/>
      <c r="CD1770" s="201"/>
      <c r="CE1770" s="194"/>
      <c r="CF1770" s="200"/>
      <c r="CG1770" s="200"/>
      <c r="CH1770" s="200"/>
      <c r="CI1770" s="200"/>
      <c r="CJ1770" s="200"/>
      <c r="CK1770" s="200"/>
      <c r="CL1770" s="200"/>
      <c r="CM1770" s="200"/>
      <c r="CN1770" s="200"/>
      <c r="CO1770" s="200"/>
      <c r="CP1770" s="200"/>
      <c r="CQ1770" s="200"/>
      <c r="CR1770" s="200"/>
      <c r="CS1770" s="200"/>
      <c r="CT1770" s="200"/>
      <c r="CU1770" s="200"/>
      <c r="CV1770" s="200"/>
      <c r="CW1770" s="200"/>
      <c r="CX1770" s="200"/>
      <c r="CY1770" s="200"/>
      <c r="CZ1770" s="200"/>
      <c r="DA1770" s="200"/>
      <c r="DB1770" s="200"/>
      <c r="DC1770" s="200"/>
      <c r="DD1770" s="200"/>
      <c r="DE1770" s="200"/>
      <c r="DF1770" s="200"/>
      <c r="DG1770" s="200"/>
      <c r="DH1770" s="200"/>
      <c r="DI1770" s="200"/>
      <c r="DJ1770" s="200"/>
      <c r="DK1770" s="200"/>
      <c r="DL1770" s="200"/>
      <c r="DM1770" s="200"/>
      <c r="DN1770" s="284"/>
      <c r="DO1770" s="283"/>
      <c r="DP1770" s="278"/>
      <c r="DQ1770" s="282"/>
      <c r="DR1770" s="281"/>
      <c r="DS1770" s="280"/>
      <c r="DT1770" s="582"/>
      <c r="DU1770" s="278"/>
      <c r="DV1770" s="194"/>
      <c r="DW1770" s="194"/>
      <c r="DX1770" s="194"/>
      <c r="DY1770" s="194"/>
      <c r="DZ1770" s="197"/>
      <c r="EA1770" s="197"/>
      <c r="EB1770" s="197"/>
      <c r="EC1770" s="197"/>
      <c r="ED1770" s="197"/>
      <c r="EE1770" s="197"/>
      <c r="EF1770" s="197"/>
      <c r="EG1770" s="197"/>
    </row>
    <row r="1771" spans="1:137" s="590" customFormat="1" ht="18.75">
      <c r="A1771" s="298" t="s">
        <v>3933</v>
      </c>
      <c r="B1771" s="226" t="s">
        <v>5894</v>
      </c>
      <c r="C1771" s="226" t="s">
        <v>5893</v>
      </c>
      <c r="D1771" s="264" t="s">
        <v>5892</v>
      </c>
      <c r="E1771" s="224" t="str">
        <f t="shared" ref="E1771:E1777" si="157">MID(D1771,8,10)</f>
        <v>430063</v>
      </c>
      <c r="F1771" s="207" t="s">
        <v>229</v>
      </c>
      <c r="G1771" s="220" t="s">
        <v>5891</v>
      </c>
      <c r="H1771" s="223" t="s">
        <v>5890</v>
      </c>
      <c r="I1771" s="383" t="s">
        <v>5889</v>
      </c>
      <c r="J1771" s="225">
        <v>1</v>
      </c>
      <c r="K1771" s="212">
        <v>43000</v>
      </c>
      <c r="L1771" s="232">
        <f t="shared" si="153"/>
        <v>47300.000000000007</v>
      </c>
      <c r="M1771" s="288" t="s">
        <v>1671</v>
      </c>
      <c r="N1771" s="290"/>
      <c r="O1771" s="290"/>
      <c r="P1771" s="251">
        <v>44986</v>
      </c>
      <c r="Q1771" s="350">
        <v>42000</v>
      </c>
      <c r="R1771" s="272">
        <v>3900</v>
      </c>
      <c r="S1771" s="242">
        <v>3900</v>
      </c>
      <c r="T1771" s="219" t="s">
        <v>2743</v>
      </c>
      <c r="U1771" s="248">
        <f>VLOOKUP(T1771,'[1]段ボール 送料'!$H$16:$X$1013,16,FALSE)</f>
        <v>2370</v>
      </c>
      <c r="V1771" s="248">
        <f>VLOOKUP(T1771,'[1]段ボール 送料'!$H$16:$X$1013,13,FALSE)</f>
        <v>360</v>
      </c>
      <c r="W1771" s="248">
        <f>VLOOKUP(T1771,'[1]段ボール 送料'!$H$16:$X$1013,14,FALSE)</f>
        <v>360</v>
      </c>
      <c r="X1771" s="248">
        <f>VLOOKUP(T1771,'[1]段ボール 送料'!$H$16:$X$1013,15,FALSE)</f>
        <v>1650</v>
      </c>
      <c r="Y1771" s="219"/>
      <c r="Z1771" s="248"/>
      <c r="AA1771" s="248"/>
      <c r="AB1771" s="248"/>
      <c r="AC1771" s="248"/>
      <c r="AD1771" s="211"/>
      <c r="AE1771" s="211"/>
      <c r="AF1771" s="211"/>
      <c r="AG1771" s="211"/>
      <c r="AH1771" s="211"/>
      <c r="AI1771" s="228" t="s">
        <v>2714</v>
      </c>
      <c r="AJ1771" s="286" t="s">
        <v>2543</v>
      </c>
      <c r="AK1771" s="228" t="s">
        <v>2742</v>
      </c>
      <c r="AL1771" s="211"/>
      <c r="AM1771" s="211"/>
      <c r="AN1771" s="211"/>
      <c r="AO1771" s="211"/>
      <c r="AP1771" s="229"/>
      <c r="AQ1771" s="444">
        <v>1</v>
      </c>
      <c r="AR1771" s="207"/>
      <c r="AS1771" s="207"/>
      <c r="AT1771" s="207"/>
      <c r="AU1771" s="359">
        <f>S1771</f>
        <v>3900</v>
      </c>
      <c r="AV1771" s="248">
        <f>VLOOKUP(T1771,'[1]段ボール 送料'!$H$16:$X$1013,11,FALSE)</f>
        <v>2450</v>
      </c>
      <c r="AW1771" s="248"/>
      <c r="AX1771" s="207"/>
      <c r="AY1771" s="247">
        <f>SUBTOTAL(9,AV1771:AX1771)</f>
        <v>2450</v>
      </c>
      <c r="AZ1771" s="247">
        <f t="shared" ref="AZ1771:BC1773" si="158">AR1771+AV1771</f>
        <v>2450</v>
      </c>
      <c r="BA1771" s="247">
        <f t="shared" si="158"/>
        <v>0</v>
      </c>
      <c r="BB1771" s="247">
        <f t="shared" si="158"/>
        <v>0</v>
      </c>
      <c r="BC1771" s="359">
        <f t="shared" si="158"/>
        <v>6350</v>
      </c>
      <c r="BD1771" s="207"/>
      <c r="BE1771" s="207"/>
      <c r="BF1771" s="207"/>
      <c r="BG1771" s="228"/>
      <c r="BH1771" s="228" t="s">
        <v>1703</v>
      </c>
      <c r="BI1771" s="228"/>
      <c r="BJ1771" s="246"/>
      <c r="BK1771" s="255"/>
      <c r="BL1771" s="228" t="s">
        <v>1703</v>
      </c>
      <c r="BM1771" s="228" t="s">
        <v>1703</v>
      </c>
      <c r="BN1771" s="298"/>
      <c r="BO1771" s="297"/>
      <c r="BP1771" s="470"/>
      <c r="BQ1771" s="205" t="s">
        <v>1701</v>
      </c>
      <c r="BR1771" s="470"/>
      <c r="BS1771" s="470"/>
      <c r="BT1771" s="470"/>
      <c r="BU1771" s="466"/>
      <c r="BV1771" s="466"/>
      <c r="BW1771" s="466"/>
      <c r="BX1771" s="470"/>
      <c r="BY1771" s="469"/>
      <c r="BZ1771" s="468"/>
      <c r="CA1771" s="468"/>
      <c r="CB1771" s="468"/>
      <c r="CC1771" s="467"/>
      <c r="CD1771" s="467"/>
      <c r="CE1771" s="466"/>
      <c r="CF1771" s="200"/>
      <c r="CG1771" s="200"/>
      <c r="CH1771" s="200"/>
      <c r="CI1771" s="200"/>
      <c r="CJ1771" s="200"/>
      <c r="CK1771" s="200"/>
      <c r="CL1771" s="200"/>
      <c r="CM1771" s="200"/>
      <c r="CN1771" s="200"/>
      <c r="CO1771" s="200"/>
      <c r="CP1771" s="200"/>
      <c r="CQ1771" s="200"/>
      <c r="CR1771" s="200"/>
      <c r="CS1771" s="200"/>
      <c r="CT1771" s="200"/>
      <c r="CU1771" s="200"/>
      <c r="CV1771" s="200"/>
      <c r="CW1771" s="200"/>
      <c r="CX1771" s="200"/>
      <c r="CY1771" s="200"/>
      <c r="CZ1771" s="200"/>
      <c r="DA1771" s="200"/>
      <c r="DB1771" s="200"/>
      <c r="DC1771" s="200"/>
      <c r="DD1771" s="200"/>
      <c r="DE1771" s="200"/>
      <c r="DF1771" s="200"/>
      <c r="DG1771" s="200"/>
      <c r="DH1771" s="200"/>
      <c r="DI1771" s="200"/>
      <c r="DJ1771" s="200"/>
      <c r="DK1771" s="200"/>
      <c r="DL1771" s="200"/>
      <c r="DM1771" s="200"/>
      <c r="DN1771" s="284"/>
      <c r="DO1771" s="283"/>
      <c r="DP1771" s="278"/>
      <c r="DQ1771" s="282"/>
      <c r="DR1771" s="281"/>
      <c r="DS1771" s="280"/>
      <c r="DT1771" s="279"/>
      <c r="DU1771" s="278"/>
      <c r="DV1771" s="194" t="s">
        <v>3950</v>
      </c>
      <c r="DW1771" s="194"/>
      <c r="DX1771" s="194"/>
      <c r="DY1771" s="194"/>
      <c r="DZ1771" s="197"/>
      <c r="EA1771" s="197"/>
      <c r="EB1771" s="197"/>
      <c r="EC1771" s="197"/>
      <c r="ED1771" s="197"/>
      <c r="EE1771" s="197"/>
      <c r="EF1771" s="197"/>
      <c r="EG1771" s="197"/>
    </row>
    <row r="1772" spans="1:137" ht="18.75">
      <c r="A1772" s="298" t="s">
        <v>4117</v>
      </c>
      <c r="B1772" s="226" t="s">
        <v>5888</v>
      </c>
      <c r="C1772" s="226" t="s">
        <v>5887</v>
      </c>
      <c r="D1772" s="264" t="s">
        <v>5886</v>
      </c>
      <c r="E1772" s="224" t="str">
        <f t="shared" si="157"/>
        <v>430070</v>
      </c>
      <c r="F1772" s="207" t="s">
        <v>224</v>
      </c>
      <c r="G1772" s="220" t="s">
        <v>5885</v>
      </c>
      <c r="H1772" s="223" t="s">
        <v>5884</v>
      </c>
      <c r="I1772" s="306"/>
      <c r="J1772" s="225">
        <v>1</v>
      </c>
      <c r="K1772" s="277">
        <v>6800</v>
      </c>
      <c r="L1772" s="232">
        <f t="shared" si="153"/>
        <v>7480.0000000000009</v>
      </c>
      <c r="M1772" s="262" t="s">
        <v>1671</v>
      </c>
      <c r="N1772" s="290"/>
      <c r="O1772" s="290"/>
      <c r="P1772" s="245"/>
      <c r="Q1772" s="227"/>
      <c r="R1772" s="289">
        <v>310</v>
      </c>
      <c r="S1772" s="242">
        <v>310</v>
      </c>
      <c r="T1772" s="219"/>
      <c r="U1772" s="248" t="e">
        <f>VLOOKUP(T1772,'[1]段ボール 送料'!$H$16:$X$1013,16,FALSE)</f>
        <v>#N/A</v>
      </c>
      <c r="V1772" s="248" t="e">
        <f>VLOOKUP(T1772,'[1]段ボール 送料'!$H$16:$X$1013,13,FALSE)</f>
        <v>#N/A</v>
      </c>
      <c r="W1772" s="248" t="e">
        <f>VLOOKUP(T1772,'[1]段ボール 送料'!$H$16:$X$1013,14,FALSE)</f>
        <v>#N/A</v>
      </c>
      <c r="X1772" s="248" t="e">
        <f>VLOOKUP(T1772,'[1]段ボール 送料'!$H$16:$X$1013,15,FALSE)</f>
        <v>#N/A</v>
      </c>
      <c r="Y1772" s="219"/>
      <c r="Z1772" s="248"/>
      <c r="AA1772" s="248"/>
      <c r="AB1772" s="248"/>
      <c r="AC1772" s="248"/>
      <c r="AD1772" s="319"/>
      <c r="AE1772" s="319"/>
      <c r="AF1772" s="319"/>
      <c r="AG1772" s="319"/>
      <c r="AH1772" s="319"/>
      <c r="AI1772" s="228" t="s">
        <v>2700</v>
      </c>
      <c r="AJ1772" s="286" t="s">
        <v>2543</v>
      </c>
      <c r="AK1772" s="228" t="s">
        <v>2542</v>
      </c>
      <c r="AL1772" s="319"/>
      <c r="AM1772" s="319"/>
      <c r="AN1772" s="319"/>
      <c r="AO1772" s="319"/>
      <c r="AP1772" s="229"/>
      <c r="AQ1772" s="444">
        <v>1</v>
      </c>
      <c r="AR1772" s="207"/>
      <c r="AS1772" s="207"/>
      <c r="AT1772" s="207"/>
      <c r="AU1772" s="359">
        <f>S1772</f>
        <v>310</v>
      </c>
      <c r="AV1772" s="248" t="e">
        <f>VLOOKUP(T1772,'[1]段ボール 送料'!$H$16:$X$1013,11,FALSE)</f>
        <v>#N/A</v>
      </c>
      <c r="AW1772" s="248"/>
      <c r="AX1772" s="207"/>
      <c r="AY1772" s="247" t="e">
        <f>SUBTOTAL(9,AV1772:AX1772)</f>
        <v>#N/A</v>
      </c>
      <c r="AZ1772" s="247" t="e">
        <f t="shared" si="158"/>
        <v>#N/A</v>
      </c>
      <c r="BA1772" s="247">
        <f t="shared" si="158"/>
        <v>0</v>
      </c>
      <c r="BB1772" s="247">
        <f t="shared" si="158"/>
        <v>0</v>
      </c>
      <c r="BC1772" s="359" t="e">
        <f t="shared" si="158"/>
        <v>#N/A</v>
      </c>
      <c r="BD1772" s="207"/>
      <c r="BE1772" s="207"/>
      <c r="BF1772" s="207"/>
      <c r="BG1772" s="228"/>
      <c r="BH1772" s="228"/>
      <c r="BI1772" s="228"/>
      <c r="BJ1772" s="246"/>
      <c r="BK1772" s="255"/>
      <c r="BL1772" s="228" t="s">
        <v>1703</v>
      </c>
      <c r="BM1772" s="228" t="s">
        <v>1703</v>
      </c>
      <c r="BN1772" s="298"/>
      <c r="BO1772" s="297"/>
      <c r="BQ1772" s="205" t="s">
        <v>1701</v>
      </c>
      <c r="BY1772" s="254"/>
      <c r="DN1772" s="284"/>
      <c r="DO1772" s="283"/>
      <c r="DP1772" s="278"/>
      <c r="DQ1772" s="282"/>
      <c r="DR1772" s="281"/>
      <c r="DS1772" s="280"/>
      <c r="DT1772" s="279"/>
      <c r="DU1772" s="278"/>
      <c r="DV1772" s="194"/>
    </row>
    <row r="1773" spans="1:137" ht="18.75">
      <c r="A1773" s="298" t="s">
        <v>4117</v>
      </c>
      <c r="B1773" s="226" t="s">
        <v>5883</v>
      </c>
      <c r="C1773" s="226" t="s">
        <v>5882</v>
      </c>
      <c r="D1773" s="264" t="s">
        <v>5881</v>
      </c>
      <c r="E1773" s="224" t="str">
        <f t="shared" si="157"/>
        <v>430087</v>
      </c>
      <c r="F1773" s="207" t="s">
        <v>224</v>
      </c>
      <c r="G1773" s="220" t="s">
        <v>5880</v>
      </c>
      <c r="H1773" s="223" t="s">
        <v>5879</v>
      </c>
      <c r="I1773" s="306"/>
      <c r="J1773" s="225">
        <v>1</v>
      </c>
      <c r="K1773" s="302">
        <v>12000</v>
      </c>
      <c r="L1773" s="232">
        <f t="shared" si="153"/>
        <v>13200.000000000002</v>
      </c>
      <c r="M1773" s="288" t="s">
        <v>1671</v>
      </c>
      <c r="N1773" s="290"/>
      <c r="O1773" s="290"/>
      <c r="P1773" s="347"/>
      <c r="Q1773" s="241"/>
      <c r="R1773" s="289">
        <v>490</v>
      </c>
      <c r="S1773" s="242">
        <v>490</v>
      </c>
      <c r="T1773" s="219"/>
      <c r="U1773" s="248" t="e">
        <f>VLOOKUP(T1773,'[1]段ボール 送料'!$H$16:$X$1013,16,FALSE)</f>
        <v>#N/A</v>
      </c>
      <c r="V1773" s="248" t="e">
        <f>VLOOKUP(T1773,'[1]段ボール 送料'!$H$16:$X$1013,13,FALSE)</f>
        <v>#N/A</v>
      </c>
      <c r="W1773" s="248" t="e">
        <f>VLOOKUP(T1773,'[1]段ボール 送料'!$H$16:$X$1013,14,FALSE)</f>
        <v>#N/A</v>
      </c>
      <c r="X1773" s="248" t="e">
        <f>VLOOKUP(T1773,'[1]段ボール 送料'!$H$16:$X$1013,15,FALSE)</f>
        <v>#N/A</v>
      </c>
      <c r="Y1773" s="219"/>
      <c r="Z1773" s="248"/>
      <c r="AA1773" s="248"/>
      <c r="AB1773" s="248"/>
      <c r="AC1773" s="248"/>
      <c r="AD1773" s="372"/>
      <c r="AE1773" s="372"/>
      <c r="AF1773" s="372"/>
      <c r="AG1773" s="372"/>
      <c r="AH1773" s="372"/>
      <c r="AI1773" s="228" t="s">
        <v>2700</v>
      </c>
      <c r="AJ1773" s="286" t="s">
        <v>2543</v>
      </c>
      <c r="AK1773" s="228" t="s">
        <v>2542</v>
      </c>
      <c r="AL1773" s="372"/>
      <c r="AM1773" s="372"/>
      <c r="AN1773" s="372"/>
      <c r="AO1773" s="372"/>
      <c r="AP1773" s="229"/>
      <c r="AQ1773" s="444">
        <v>1</v>
      </c>
      <c r="AR1773" s="207"/>
      <c r="AS1773" s="207"/>
      <c r="AT1773" s="207"/>
      <c r="AU1773" s="359">
        <f>S1773</f>
        <v>490</v>
      </c>
      <c r="AV1773" s="248" t="e">
        <f>VLOOKUP(T1773,'[1]段ボール 送料'!$H$16:$X$1013,11,FALSE)</f>
        <v>#N/A</v>
      </c>
      <c r="AW1773" s="248"/>
      <c r="AX1773" s="207"/>
      <c r="AY1773" s="247" t="e">
        <f>SUBTOTAL(9,AV1773:AX1773)</f>
        <v>#N/A</v>
      </c>
      <c r="AZ1773" s="247" t="e">
        <f t="shared" si="158"/>
        <v>#N/A</v>
      </c>
      <c r="BA1773" s="247">
        <f t="shared" si="158"/>
        <v>0</v>
      </c>
      <c r="BB1773" s="247">
        <f t="shared" si="158"/>
        <v>0</v>
      </c>
      <c r="BC1773" s="359" t="e">
        <f t="shared" si="158"/>
        <v>#N/A</v>
      </c>
      <c r="BD1773" s="207"/>
      <c r="BE1773" s="207"/>
      <c r="BF1773" s="207"/>
      <c r="BG1773" s="228"/>
      <c r="BH1773" s="228"/>
      <c r="BI1773" s="228"/>
      <c r="BJ1773" s="246"/>
      <c r="BK1773" s="255"/>
      <c r="BL1773" s="228" t="s">
        <v>1703</v>
      </c>
      <c r="BM1773" s="228" t="s">
        <v>1703</v>
      </c>
      <c r="BN1773" s="298"/>
      <c r="BO1773" s="297"/>
      <c r="BQ1773" s="205" t="s">
        <v>1701</v>
      </c>
      <c r="BY1773" s="254"/>
      <c r="DN1773" s="284"/>
      <c r="DO1773" s="283"/>
      <c r="DP1773" s="278"/>
      <c r="DQ1773" s="282"/>
      <c r="DR1773" s="281"/>
      <c r="DS1773" s="280"/>
      <c r="DT1773" s="279"/>
      <c r="DU1773" s="278"/>
      <c r="DV1773" s="194"/>
    </row>
    <row r="1774" spans="1:137" ht="18.75">
      <c r="A1774" s="298" t="s">
        <v>4117</v>
      </c>
      <c r="B1774" s="226" t="s">
        <v>1092</v>
      </c>
      <c r="C1774" s="226" t="s">
        <v>5878</v>
      </c>
      <c r="D1774" s="264" t="s">
        <v>1093</v>
      </c>
      <c r="E1774" s="224" t="str">
        <f t="shared" si="157"/>
        <v>430094</v>
      </c>
      <c r="F1774" s="207" t="s">
        <v>224</v>
      </c>
      <c r="G1774" s="220" t="s">
        <v>1094</v>
      </c>
      <c r="H1774" s="223" t="s">
        <v>5876</v>
      </c>
      <c r="I1774" s="306"/>
      <c r="J1774" s="225">
        <v>1</v>
      </c>
      <c r="K1774" s="302">
        <v>45000</v>
      </c>
      <c r="L1774" s="232">
        <f t="shared" si="153"/>
        <v>49500.000000000007</v>
      </c>
      <c r="M1774" s="288" t="s">
        <v>900</v>
      </c>
      <c r="N1774" s="290"/>
      <c r="O1774" s="290"/>
      <c r="P1774" s="347"/>
      <c r="Q1774" s="241"/>
      <c r="R1774" s="289"/>
      <c r="S1774" s="427"/>
      <c r="T1774" s="219" t="s">
        <v>3942</v>
      </c>
      <c r="U1774" s="248" t="e">
        <f>VLOOKUP(T1774,'[1]段ボール 送料'!$H$16:$X$1013,16,FALSE)</f>
        <v>#N/A</v>
      </c>
      <c r="V1774" s="248" t="e">
        <f>VLOOKUP(T1774,'[1]段ボール 送料'!$H$16:$X$1013,13,FALSE)</f>
        <v>#N/A</v>
      </c>
      <c r="W1774" s="248" t="e">
        <f>VLOOKUP(T1774,'[1]段ボール 送料'!$H$16:$X$1013,14,FALSE)</f>
        <v>#N/A</v>
      </c>
      <c r="X1774" s="248" t="e">
        <f>VLOOKUP(T1774,'[1]段ボール 送料'!$H$16:$X$1013,15,FALSE)</f>
        <v>#N/A</v>
      </c>
      <c r="Y1774" s="219"/>
      <c r="Z1774" s="248"/>
      <c r="AA1774" s="248"/>
      <c r="AB1774" s="248"/>
      <c r="AC1774" s="248"/>
      <c r="AD1774" s="372"/>
      <c r="AE1774" s="372"/>
      <c r="AF1774" s="372"/>
      <c r="AG1774" s="372"/>
      <c r="AH1774" s="372"/>
      <c r="AI1774" s="228" t="s">
        <v>2700</v>
      </c>
      <c r="AJ1774" s="286" t="s">
        <v>2543</v>
      </c>
      <c r="AK1774" s="228" t="s">
        <v>2742</v>
      </c>
      <c r="AL1774" s="372"/>
      <c r="AM1774" s="372"/>
      <c r="AN1774" s="372"/>
      <c r="AO1774" s="372"/>
      <c r="AP1774" s="229"/>
      <c r="AQ1774" s="464"/>
      <c r="AR1774" s="207"/>
      <c r="AS1774" s="207"/>
      <c r="AT1774" s="207"/>
      <c r="AU1774" s="207"/>
      <c r="AV1774" s="207"/>
      <c r="AW1774" s="207"/>
      <c r="AX1774" s="207"/>
      <c r="AY1774" s="207"/>
      <c r="AZ1774" s="207"/>
      <c r="BA1774" s="207"/>
      <c r="BB1774" s="207"/>
      <c r="BC1774" s="207"/>
      <c r="BD1774" s="207"/>
      <c r="BE1774" s="207"/>
      <c r="BF1774" s="207"/>
      <c r="BG1774" s="228"/>
      <c r="BH1774" s="228" t="s">
        <v>1703</v>
      </c>
      <c r="BI1774" s="228"/>
      <c r="BJ1774" s="246"/>
      <c r="BK1774" s="255"/>
      <c r="BL1774" s="228" t="s">
        <v>1703</v>
      </c>
      <c r="BM1774" s="228" t="s">
        <v>3899</v>
      </c>
      <c r="BN1774" s="298"/>
      <c r="BO1774" s="297"/>
      <c r="BP1774" s="470"/>
      <c r="BQ1774" s="205" t="s">
        <v>1701</v>
      </c>
      <c r="BR1774" s="470"/>
      <c r="BS1774" s="470"/>
      <c r="BT1774" s="470"/>
      <c r="BU1774" s="466"/>
      <c r="BV1774" s="466"/>
      <c r="BW1774" s="466"/>
      <c r="BX1774" s="470"/>
      <c r="BY1774" s="469"/>
      <c r="BZ1774" s="468"/>
      <c r="CA1774" s="468"/>
      <c r="CB1774" s="468"/>
      <c r="CC1774" s="467"/>
      <c r="CD1774" s="467"/>
      <c r="CE1774" s="466"/>
      <c r="DN1774" s="284"/>
      <c r="DO1774" s="283"/>
      <c r="DP1774" s="278"/>
      <c r="DQ1774" s="282" t="s">
        <v>900</v>
      </c>
      <c r="DR1774" s="281"/>
      <c r="DS1774" s="280"/>
      <c r="DT1774" s="279"/>
      <c r="DU1774" s="278"/>
      <c r="DV1774" s="194"/>
      <c r="DW1774" s="254"/>
    </row>
    <row r="1775" spans="1:137" ht="18.75">
      <c r="A1775" s="298" t="s">
        <v>4117</v>
      </c>
      <c r="B1775" s="226" t="s">
        <v>1095</v>
      </c>
      <c r="C1775" s="226" t="s">
        <v>5877</v>
      </c>
      <c r="D1775" s="264" t="s">
        <v>1096</v>
      </c>
      <c r="E1775" s="224" t="str">
        <f t="shared" si="157"/>
        <v>430100</v>
      </c>
      <c r="F1775" s="207" t="s">
        <v>224</v>
      </c>
      <c r="G1775" s="220" t="s">
        <v>1097</v>
      </c>
      <c r="H1775" s="223" t="s">
        <v>5876</v>
      </c>
      <c r="I1775" s="306"/>
      <c r="J1775" s="225">
        <v>1</v>
      </c>
      <c r="K1775" s="302">
        <v>45000</v>
      </c>
      <c r="L1775" s="232">
        <f t="shared" si="153"/>
        <v>49500.000000000007</v>
      </c>
      <c r="M1775" s="288" t="s">
        <v>900</v>
      </c>
      <c r="N1775" s="290"/>
      <c r="O1775" s="290"/>
      <c r="P1775" s="347"/>
      <c r="Q1775" s="241"/>
      <c r="R1775" s="289"/>
      <c r="S1775" s="427"/>
      <c r="T1775" s="219" t="s">
        <v>3942</v>
      </c>
      <c r="U1775" s="248" t="e">
        <f>VLOOKUP(T1775,'[1]段ボール 送料'!$H$16:$X$1013,16,FALSE)</f>
        <v>#N/A</v>
      </c>
      <c r="V1775" s="248" t="e">
        <f>VLOOKUP(T1775,'[1]段ボール 送料'!$H$16:$X$1013,13,FALSE)</f>
        <v>#N/A</v>
      </c>
      <c r="W1775" s="248" t="e">
        <f>VLOOKUP(T1775,'[1]段ボール 送料'!$H$16:$X$1013,14,FALSE)</f>
        <v>#N/A</v>
      </c>
      <c r="X1775" s="248" t="e">
        <f>VLOOKUP(T1775,'[1]段ボール 送料'!$H$16:$X$1013,15,FALSE)</f>
        <v>#N/A</v>
      </c>
      <c r="Y1775" s="219"/>
      <c r="Z1775" s="248"/>
      <c r="AA1775" s="248"/>
      <c r="AB1775" s="248"/>
      <c r="AC1775" s="248"/>
      <c r="AD1775" s="372"/>
      <c r="AE1775" s="372"/>
      <c r="AF1775" s="372"/>
      <c r="AG1775" s="372"/>
      <c r="AH1775" s="372"/>
      <c r="AI1775" s="228" t="s">
        <v>2700</v>
      </c>
      <c r="AJ1775" s="286" t="s">
        <v>2543</v>
      </c>
      <c r="AK1775" s="228" t="s">
        <v>2742</v>
      </c>
      <c r="AL1775" s="372"/>
      <c r="AM1775" s="372"/>
      <c r="AN1775" s="372"/>
      <c r="AO1775" s="372"/>
      <c r="AP1775" s="229"/>
      <c r="AQ1775" s="464"/>
      <c r="AR1775" s="207"/>
      <c r="AS1775" s="207"/>
      <c r="AT1775" s="207"/>
      <c r="AU1775" s="207"/>
      <c r="AV1775" s="207"/>
      <c r="AW1775" s="207"/>
      <c r="AX1775" s="207"/>
      <c r="AY1775" s="207"/>
      <c r="AZ1775" s="207"/>
      <c r="BA1775" s="207"/>
      <c r="BB1775" s="207"/>
      <c r="BC1775" s="207"/>
      <c r="BD1775" s="207"/>
      <c r="BE1775" s="207"/>
      <c r="BF1775" s="207"/>
      <c r="BG1775" s="228"/>
      <c r="BH1775" s="228" t="s">
        <v>1703</v>
      </c>
      <c r="BI1775" s="228"/>
      <c r="BJ1775" s="246"/>
      <c r="BK1775" s="255"/>
      <c r="BL1775" s="228" t="s">
        <v>1703</v>
      </c>
      <c r="BM1775" s="228" t="s">
        <v>3899</v>
      </c>
      <c r="BN1775" s="298"/>
      <c r="BO1775" s="297"/>
      <c r="BQ1775" s="205" t="s">
        <v>1701</v>
      </c>
      <c r="BY1775" s="254"/>
      <c r="DN1775" s="284"/>
      <c r="DO1775" s="283"/>
      <c r="DP1775" s="278"/>
      <c r="DQ1775" s="282" t="s">
        <v>900</v>
      </c>
      <c r="DR1775" s="281"/>
      <c r="DS1775" s="280"/>
      <c r="DT1775" s="279"/>
      <c r="DU1775" s="278"/>
      <c r="DV1775" s="194"/>
      <c r="DW1775" s="254"/>
    </row>
    <row r="1776" spans="1:137" ht="18.75">
      <c r="A1776" s="298" t="s">
        <v>3898</v>
      </c>
      <c r="B1776" s="226" t="s">
        <v>5875</v>
      </c>
      <c r="C1776" s="226" t="s">
        <v>5874</v>
      </c>
      <c r="D1776" s="264" t="s">
        <v>5873</v>
      </c>
      <c r="E1776" s="224" t="str">
        <f t="shared" si="157"/>
        <v>430117</v>
      </c>
      <c r="F1776" s="207" t="s">
        <v>224</v>
      </c>
      <c r="G1776" s="220" t="s">
        <v>5872</v>
      </c>
      <c r="H1776" s="223" t="s">
        <v>5871</v>
      </c>
      <c r="I1776" s="306"/>
      <c r="J1776" s="225">
        <v>1</v>
      </c>
      <c r="K1776" s="302">
        <v>1800</v>
      </c>
      <c r="L1776" s="232">
        <f t="shared" si="153"/>
        <v>1980.0000000000002</v>
      </c>
      <c r="M1776" s="262" t="s">
        <v>1671</v>
      </c>
      <c r="N1776" s="290"/>
      <c r="O1776" s="290"/>
      <c r="P1776" s="245"/>
      <c r="Q1776" s="227"/>
      <c r="R1776" s="289">
        <v>30</v>
      </c>
      <c r="S1776" s="242">
        <v>30</v>
      </c>
      <c r="T1776" s="219" t="s">
        <v>5870</v>
      </c>
      <c r="U1776" s="248">
        <f>VLOOKUP(T1776,'[1]段ボール 送料'!$H$16:$X$1013,16,FALSE)</f>
        <v>730</v>
      </c>
      <c r="V1776" s="248">
        <f>VLOOKUP(T1776,'[1]段ボール 送料'!$H$16:$X$1013,13,FALSE)</f>
        <v>200</v>
      </c>
      <c r="W1776" s="248">
        <f>VLOOKUP(T1776,'[1]段ボール 送料'!$H$16:$X$1013,14,FALSE)</f>
        <v>200</v>
      </c>
      <c r="X1776" s="248">
        <f>VLOOKUP(T1776,'[1]段ボール 送料'!$H$16:$X$1013,15,FALSE)</f>
        <v>330</v>
      </c>
      <c r="Y1776" s="219"/>
      <c r="Z1776" s="248"/>
      <c r="AA1776" s="248"/>
      <c r="AB1776" s="248"/>
      <c r="AC1776" s="248"/>
      <c r="AD1776" s="372"/>
      <c r="AE1776" s="372"/>
      <c r="AF1776" s="372"/>
      <c r="AG1776" s="372"/>
      <c r="AH1776" s="372"/>
      <c r="AI1776" s="228" t="s">
        <v>2700</v>
      </c>
      <c r="AJ1776" s="286" t="s">
        <v>2543</v>
      </c>
      <c r="AK1776" s="228" t="s">
        <v>2542</v>
      </c>
      <c r="AL1776" s="372"/>
      <c r="AM1776" s="372"/>
      <c r="AN1776" s="372"/>
      <c r="AO1776" s="372"/>
      <c r="AP1776" s="229"/>
      <c r="AQ1776" s="444">
        <v>1</v>
      </c>
      <c r="AR1776" s="207"/>
      <c r="AS1776" s="207"/>
      <c r="AT1776" s="207"/>
      <c r="AU1776" s="359">
        <f>S1776</f>
        <v>30</v>
      </c>
      <c r="AV1776" s="248">
        <f>VLOOKUP(T1776,'[1]段ボール 送料'!$H$16:$X$1013,11,FALSE)</f>
        <v>256</v>
      </c>
      <c r="AW1776" s="248"/>
      <c r="AX1776" s="207"/>
      <c r="AY1776" s="247">
        <f>SUBTOTAL(9,AV1776:AX1776)</f>
        <v>256</v>
      </c>
      <c r="AZ1776" s="247">
        <f>AR1776+AV1776</f>
        <v>256</v>
      </c>
      <c r="BA1776" s="247">
        <f>AS1776+AW1776</f>
        <v>0</v>
      </c>
      <c r="BB1776" s="247">
        <f>AT1776+AX1776</f>
        <v>0</v>
      </c>
      <c r="BC1776" s="359">
        <f>AU1776+AY1776</f>
        <v>286</v>
      </c>
      <c r="BD1776" s="207"/>
      <c r="BE1776" s="207"/>
      <c r="BF1776" s="207"/>
      <c r="BG1776" s="228"/>
      <c r="BH1776" s="228"/>
      <c r="BI1776" s="228"/>
      <c r="BJ1776" s="246"/>
      <c r="BK1776" s="255"/>
      <c r="BL1776" s="228" t="s">
        <v>1703</v>
      </c>
      <c r="BM1776" s="228"/>
      <c r="BN1776" s="298"/>
      <c r="BO1776" s="297"/>
      <c r="BQ1776" s="205" t="s">
        <v>1701</v>
      </c>
      <c r="BY1776" s="254"/>
      <c r="DN1776" s="284"/>
      <c r="DO1776" s="283"/>
      <c r="DP1776" s="278"/>
      <c r="DQ1776" s="282"/>
      <c r="DR1776" s="281"/>
      <c r="DS1776" s="280"/>
      <c r="DT1776" s="279"/>
      <c r="DU1776" s="278"/>
      <c r="DV1776" s="194" t="s">
        <v>3950</v>
      </c>
    </row>
    <row r="1777" spans="1:129" ht="18.75">
      <c r="A1777" s="298" t="s">
        <v>3287</v>
      </c>
      <c r="B1777" s="226" t="s">
        <v>1098</v>
      </c>
      <c r="C1777" s="226" t="s">
        <v>5869</v>
      </c>
      <c r="D1777" s="264" t="s">
        <v>1099</v>
      </c>
      <c r="E1777" s="224" t="str">
        <f t="shared" si="157"/>
        <v>430124</v>
      </c>
      <c r="F1777" s="207" t="s">
        <v>224</v>
      </c>
      <c r="G1777" s="220" t="s">
        <v>1100</v>
      </c>
      <c r="H1777" s="223" t="s">
        <v>5868</v>
      </c>
      <c r="I1777" s="306"/>
      <c r="J1777" s="225">
        <v>1</v>
      </c>
      <c r="K1777" s="302">
        <v>11000</v>
      </c>
      <c r="L1777" s="232">
        <f t="shared" si="153"/>
        <v>12100.000000000002</v>
      </c>
      <c r="M1777" s="262" t="s">
        <v>900</v>
      </c>
      <c r="N1777" s="290"/>
      <c r="O1777" s="290"/>
      <c r="P1777" s="251">
        <v>44986</v>
      </c>
      <c r="Q1777" s="500">
        <v>10000</v>
      </c>
      <c r="R1777" s="471"/>
      <c r="S1777" s="242"/>
      <c r="T1777" s="219"/>
      <c r="U1777" s="248" t="e">
        <f>VLOOKUP(T1777,'[1]段ボール 送料'!$H$16:$X$1013,16,FALSE)</f>
        <v>#N/A</v>
      </c>
      <c r="V1777" s="248" t="e">
        <f>VLOOKUP(T1777,'[1]段ボール 送料'!$H$16:$X$1013,13,FALSE)</f>
        <v>#N/A</v>
      </c>
      <c r="W1777" s="248" t="e">
        <f>VLOOKUP(T1777,'[1]段ボール 送料'!$H$16:$X$1013,14,FALSE)</f>
        <v>#N/A</v>
      </c>
      <c r="X1777" s="248" t="e">
        <f>VLOOKUP(T1777,'[1]段ボール 送料'!$H$16:$X$1013,15,FALSE)</f>
        <v>#N/A</v>
      </c>
      <c r="Y1777" s="219"/>
      <c r="Z1777" s="248"/>
      <c r="AA1777" s="248"/>
      <c r="AB1777" s="248"/>
      <c r="AC1777" s="248"/>
      <c r="AD1777" s="372"/>
      <c r="AE1777" s="372"/>
      <c r="AF1777" s="372"/>
      <c r="AG1777" s="372"/>
      <c r="AH1777" s="372"/>
      <c r="AI1777" s="228" t="s">
        <v>2700</v>
      </c>
      <c r="AJ1777" s="286" t="s">
        <v>2543</v>
      </c>
      <c r="AK1777" s="228" t="s">
        <v>2542</v>
      </c>
      <c r="AL1777" s="372"/>
      <c r="AM1777" s="372"/>
      <c r="AN1777" s="372"/>
      <c r="AO1777" s="372"/>
      <c r="AP1777" s="229"/>
      <c r="AQ1777" s="464"/>
      <c r="AR1777" s="207"/>
      <c r="AS1777" s="207"/>
      <c r="AT1777" s="207"/>
      <c r="AU1777" s="207"/>
      <c r="AV1777" s="207"/>
      <c r="AW1777" s="207"/>
      <c r="AX1777" s="207"/>
      <c r="AY1777" s="207"/>
      <c r="AZ1777" s="207"/>
      <c r="BA1777" s="207"/>
      <c r="BB1777" s="207"/>
      <c r="BC1777" s="207"/>
      <c r="BD1777" s="207"/>
      <c r="BE1777" s="207"/>
      <c r="BF1777" s="207"/>
      <c r="BG1777" s="228"/>
      <c r="BH1777" s="228"/>
      <c r="BI1777" s="228"/>
      <c r="BJ1777" s="246"/>
      <c r="BK1777" s="255"/>
      <c r="BL1777" s="228" t="s">
        <v>1703</v>
      </c>
      <c r="BM1777" s="228" t="s">
        <v>3899</v>
      </c>
      <c r="BN1777" s="298"/>
      <c r="BO1777" s="297"/>
      <c r="BQ1777" s="205" t="s">
        <v>1701</v>
      </c>
      <c r="BY1777" s="254"/>
      <c r="DN1777" s="284"/>
      <c r="DO1777" s="283"/>
      <c r="DP1777" s="278"/>
      <c r="DQ1777" s="282" t="s">
        <v>952</v>
      </c>
      <c r="DR1777" s="281"/>
      <c r="DS1777" s="280"/>
      <c r="DT1777" s="279"/>
      <c r="DU1777" s="278"/>
      <c r="DV1777" s="194"/>
      <c r="DW1777" s="254"/>
    </row>
    <row r="1778" spans="1:129" ht="18.75">
      <c r="A1778" s="298" t="s">
        <v>5867</v>
      </c>
      <c r="B1778" s="226" t="s">
        <v>5866</v>
      </c>
      <c r="C1778" s="226" t="s">
        <v>5865</v>
      </c>
      <c r="D1778" s="225" t="s">
        <v>5864</v>
      </c>
      <c r="E1778" s="224" t="str">
        <f>MID(D1778,9,10)</f>
        <v>430131</v>
      </c>
      <c r="F1778" s="298" t="s">
        <v>5814</v>
      </c>
      <c r="G1778" s="220" t="s">
        <v>5863</v>
      </c>
      <c r="H1778" s="223" t="s">
        <v>5862</v>
      </c>
      <c r="I1778" s="383"/>
      <c r="J1778" s="225">
        <v>1</v>
      </c>
      <c r="K1778" s="329">
        <v>5000</v>
      </c>
      <c r="L1778" s="232">
        <f t="shared" si="153"/>
        <v>5500</v>
      </c>
      <c r="M1778" s="351" t="s">
        <v>900</v>
      </c>
      <c r="N1778" s="229"/>
      <c r="O1778" s="229"/>
      <c r="P1778" s="245"/>
      <c r="Q1778" s="312"/>
      <c r="R1778" s="382"/>
      <c r="S1778" s="242"/>
      <c r="T1778" s="219"/>
      <c r="U1778" s="303"/>
      <c r="V1778" s="303"/>
      <c r="W1778" s="303"/>
      <c r="X1778" s="303"/>
      <c r="Y1778" s="219"/>
      <c r="Z1778" s="303"/>
      <c r="AA1778" s="303"/>
      <c r="AB1778" s="303"/>
      <c r="AC1778" s="303"/>
      <c r="AD1778" s="325"/>
      <c r="AE1778" s="325"/>
      <c r="AF1778" s="325"/>
      <c r="AG1778" s="325"/>
      <c r="AH1778" s="325"/>
      <c r="AJ1778" s="286" t="s">
        <v>2543</v>
      </c>
      <c r="AK1778" s="213" t="s">
        <v>2542</v>
      </c>
      <c r="AL1778" s="325"/>
      <c r="AM1778" s="325"/>
      <c r="AN1778" s="325"/>
      <c r="AO1778" s="325"/>
      <c r="AP1778" s="229"/>
      <c r="AQ1778" s="589"/>
      <c r="AR1778" s="207"/>
      <c r="AS1778" s="207"/>
      <c r="AT1778" s="207"/>
      <c r="AU1778" s="207"/>
      <c r="AV1778" s="207"/>
      <c r="AW1778" s="207"/>
      <c r="AX1778" s="207"/>
      <c r="AY1778" s="207"/>
      <c r="AZ1778" s="207"/>
      <c r="BA1778" s="207"/>
      <c r="BB1778" s="207"/>
      <c r="BC1778" s="207"/>
      <c r="BD1778" s="207"/>
      <c r="BE1778" s="207"/>
      <c r="BF1778" s="207"/>
      <c r="BG1778" s="300"/>
      <c r="BH1778" s="300"/>
      <c r="BI1778" s="299"/>
      <c r="BJ1778" s="246"/>
      <c r="BK1778" s="255"/>
      <c r="BL1778" s="213"/>
      <c r="BM1778" s="213"/>
      <c r="BN1778" s="298"/>
      <c r="BO1778" s="297"/>
      <c r="BY1778" s="254"/>
      <c r="DN1778" s="284"/>
      <c r="DO1778" s="283"/>
      <c r="DP1778" s="278"/>
      <c r="DQ1778" s="282"/>
      <c r="DR1778" s="281"/>
      <c r="DS1778" s="280"/>
      <c r="DT1778" s="582"/>
      <c r="DU1778" s="278"/>
      <c r="DV1778" s="194"/>
    </row>
    <row r="1779" spans="1:129" ht="18.75">
      <c r="A1779" s="298" t="s">
        <v>3287</v>
      </c>
      <c r="B1779" s="226" t="s">
        <v>1101</v>
      </c>
      <c r="C1779" s="226" t="s">
        <v>5861</v>
      </c>
      <c r="D1779" s="264" t="s">
        <v>1102</v>
      </c>
      <c r="E1779" s="224" t="str">
        <f>MID(D1779,8,10)</f>
        <v>430148</v>
      </c>
      <c r="F1779" s="207" t="s">
        <v>224</v>
      </c>
      <c r="G1779" s="220" t="s">
        <v>1103</v>
      </c>
      <c r="H1779" s="223" t="s">
        <v>5860</v>
      </c>
      <c r="I1779" s="306"/>
      <c r="J1779" s="225">
        <v>1</v>
      </c>
      <c r="K1779" s="302">
        <v>8000</v>
      </c>
      <c r="L1779" s="232">
        <f t="shared" si="153"/>
        <v>8800</v>
      </c>
      <c r="M1779" s="262" t="s">
        <v>900</v>
      </c>
      <c r="N1779" s="290"/>
      <c r="O1779" s="290"/>
      <c r="P1779" s="251">
        <v>44986</v>
      </c>
      <c r="Q1779" s="500">
        <v>7000</v>
      </c>
      <c r="R1779" s="471"/>
      <c r="S1779" s="242"/>
      <c r="T1779" s="219" t="s">
        <v>5857</v>
      </c>
      <c r="U1779" s="248">
        <f>VLOOKUP(T1779,'[1]段ボール 送料'!$H$16:$X$1013,16,FALSE)</f>
        <v>670</v>
      </c>
      <c r="V1779" s="248">
        <f>VLOOKUP(T1779,'[1]段ボール 送料'!$H$16:$X$1013,13,FALSE)</f>
        <v>285</v>
      </c>
      <c r="W1779" s="248">
        <f>VLOOKUP(T1779,'[1]段ボール 送料'!$H$16:$X$1013,14,FALSE)</f>
        <v>285</v>
      </c>
      <c r="X1779" s="248">
        <f>VLOOKUP(T1779,'[1]段ボール 送料'!$H$16:$X$1013,15,FALSE)</f>
        <v>100</v>
      </c>
      <c r="Y1779" s="219"/>
      <c r="Z1779" s="248"/>
      <c r="AA1779" s="248"/>
      <c r="AB1779" s="248"/>
      <c r="AC1779" s="248"/>
      <c r="AD1779" s="372"/>
      <c r="AE1779" s="372"/>
      <c r="AF1779" s="372"/>
      <c r="AG1779" s="372"/>
      <c r="AH1779" s="372"/>
      <c r="AI1779" s="228" t="s">
        <v>2700</v>
      </c>
      <c r="AJ1779" s="286" t="s">
        <v>2543</v>
      </c>
      <c r="AK1779" s="228" t="s">
        <v>2542</v>
      </c>
      <c r="AL1779" s="372"/>
      <c r="AM1779" s="372"/>
      <c r="AN1779" s="372"/>
      <c r="AO1779" s="372"/>
      <c r="AP1779" s="229"/>
      <c r="AQ1779" s="464"/>
      <c r="AR1779" s="207"/>
      <c r="AS1779" s="207"/>
      <c r="AT1779" s="207"/>
      <c r="AU1779" s="207"/>
      <c r="AV1779" s="207"/>
      <c r="AW1779" s="207"/>
      <c r="AX1779" s="207"/>
      <c r="AY1779" s="207"/>
      <c r="AZ1779" s="207"/>
      <c r="BA1779" s="207"/>
      <c r="BB1779" s="207"/>
      <c r="BC1779" s="207"/>
      <c r="BD1779" s="207"/>
      <c r="BE1779" s="207"/>
      <c r="BF1779" s="207"/>
      <c r="BG1779" s="228"/>
      <c r="BH1779" s="228"/>
      <c r="BI1779" s="228"/>
      <c r="BJ1779" s="246"/>
      <c r="BK1779" s="255"/>
      <c r="BL1779" s="228"/>
      <c r="BM1779" s="228"/>
      <c r="BN1779" s="298"/>
      <c r="BO1779" s="297"/>
      <c r="BQ1779" s="205" t="s">
        <v>1701</v>
      </c>
      <c r="BY1779" s="254"/>
      <c r="DN1779" s="284"/>
      <c r="DO1779" s="283"/>
      <c r="DP1779" s="278"/>
      <c r="DQ1779" s="282" t="s">
        <v>952</v>
      </c>
      <c r="DR1779" s="281"/>
      <c r="DS1779" s="280"/>
      <c r="DT1779" s="582"/>
      <c r="DU1779" s="581"/>
      <c r="DV1779" s="466"/>
      <c r="DW1779" s="254"/>
      <c r="DX1779" s="466"/>
      <c r="DY1779" s="466"/>
    </row>
    <row r="1780" spans="1:129" ht="18.75">
      <c r="A1780" s="298" t="s">
        <v>3287</v>
      </c>
      <c r="B1780" s="226" t="s">
        <v>1104</v>
      </c>
      <c r="C1780" s="226" t="s">
        <v>5859</v>
      </c>
      <c r="D1780" s="264" t="s">
        <v>1105</v>
      </c>
      <c r="E1780" s="224" t="str">
        <f>MID(D1780,8,10)</f>
        <v>430155</v>
      </c>
      <c r="F1780" s="207" t="s">
        <v>224</v>
      </c>
      <c r="G1780" s="220" t="s">
        <v>1106</v>
      </c>
      <c r="H1780" s="223" t="s">
        <v>5858</v>
      </c>
      <c r="I1780" s="306"/>
      <c r="J1780" s="225">
        <v>1</v>
      </c>
      <c r="K1780" s="302">
        <v>6000</v>
      </c>
      <c r="L1780" s="232">
        <f t="shared" si="153"/>
        <v>6600.0000000000009</v>
      </c>
      <c r="M1780" s="262" t="s">
        <v>900</v>
      </c>
      <c r="N1780" s="290"/>
      <c r="O1780" s="290"/>
      <c r="P1780" s="251">
        <v>44986</v>
      </c>
      <c r="Q1780" s="500">
        <v>5500</v>
      </c>
      <c r="R1780" s="471"/>
      <c r="S1780" s="242"/>
      <c r="T1780" s="219" t="s">
        <v>5857</v>
      </c>
      <c r="U1780" s="248">
        <f>VLOOKUP(T1780,'[1]段ボール 送料'!$H$16:$X$1013,16,FALSE)</f>
        <v>670</v>
      </c>
      <c r="V1780" s="248">
        <f>VLOOKUP(T1780,'[1]段ボール 送料'!$H$16:$X$1013,13,FALSE)</f>
        <v>285</v>
      </c>
      <c r="W1780" s="248">
        <f>VLOOKUP(T1780,'[1]段ボール 送料'!$H$16:$X$1013,14,FALSE)</f>
        <v>285</v>
      </c>
      <c r="X1780" s="248">
        <f>VLOOKUP(T1780,'[1]段ボール 送料'!$H$16:$X$1013,15,FALSE)</f>
        <v>100</v>
      </c>
      <c r="Y1780" s="219"/>
      <c r="Z1780" s="248"/>
      <c r="AA1780" s="248"/>
      <c r="AB1780" s="248"/>
      <c r="AC1780" s="248"/>
      <c r="AD1780" s="372"/>
      <c r="AE1780" s="372"/>
      <c r="AF1780" s="372"/>
      <c r="AG1780" s="372"/>
      <c r="AH1780" s="372"/>
      <c r="AI1780" s="228" t="s">
        <v>2700</v>
      </c>
      <c r="AJ1780" s="286" t="s">
        <v>2543</v>
      </c>
      <c r="AK1780" s="228" t="s">
        <v>2542</v>
      </c>
      <c r="AL1780" s="372"/>
      <c r="AM1780" s="372"/>
      <c r="AN1780" s="372"/>
      <c r="AO1780" s="372"/>
      <c r="AP1780" s="229"/>
      <c r="AQ1780" s="464"/>
      <c r="AR1780" s="207"/>
      <c r="AS1780" s="207"/>
      <c r="AT1780" s="207"/>
      <c r="AU1780" s="207"/>
      <c r="AV1780" s="207"/>
      <c r="AW1780" s="207"/>
      <c r="AX1780" s="207"/>
      <c r="AY1780" s="207"/>
      <c r="AZ1780" s="207"/>
      <c r="BA1780" s="207"/>
      <c r="BB1780" s="207"/>
      <c r="BC1780" s="207"/>
      <c r="BD1780" s="207"/>
      <c r="BE1780" s="207"/>
      <c r="BF1780" s="207"/>
      <c r="BG1780" s="228"/>
      <c r="BH1780" s="228"/>
      <c r="BI1780" s="228"/>
      <c r="BJ1780" s="246"/>
      <c r="BK1780" s="255"/>
      <c r="BL1780" s="228"/>
      <c r="BM1780" s="228"/>
      <c r="BN1780" s="298"/>
      <c r="BO1780" s="297"/>
      <c r="BQ1780" s="205" t="s">
        <v>1701</v>
      </c>
      <c r="BY1780" s="254"/>
      <c r="DN1780" s="284"/>
      <c r="DO1780" s="283"/>
      <c r="DP1780" s="278"/>
      <c r="DQ1780" s="282" t="s">
        <v>952</v>
      </c>
      <c r="DR1780" s="281"/>
      <c r="DS1780" s="280"/>
      <c r="DT1780" s="279"/>
      <c r="DU1780" s="278"/>
      <c r="DV1780" s="194"/>
      <c r="DW1780" s="254"/>
    </row>
    <row r="1781" spans="1:129" ht="18.75">
      <c r="A1781" s="298" t="s">
        <v>5589</v>
      </c>
      <c r="B1781" s="226" t="s">
        <v>207</v>
      </c>
      <c r="C1781" s="226" t="s">
        <v>5856</v>
      </c>
      <c r="D1781" s="264" t="s">
        <v>208</v>
      </c>
      <c r="E1781" s="224" t="str">
        <f>MID(D1781,8,10)</f>
        <v>430162</v>
      </c>
      <c r="F1781" s="207" t="s">
        <v>25</v>
      </c>
      <c r="G1781" s="220" t="s">
        <v>209</v>
      </c>
      <c r="H1781" s="223" t="s">
        <v>5855</v>
      </c>
      <c r="I1781" s="306"/>
      <c r="J1781" s="225">
        <v>1</v>
      </c>
      <c r="K1781" s="277">
        <v>6500</v>
      </c>
      <c r="L1781" s="232">
        <f t="shared" si="153"/>
        <v>7150.0000000000009</v>
      </c>
      <c r="M1781" s="262" t="s">
        <v>1671</v>
      </c>
      <c r="N1781" s="290"/>
      <c r="O1781" s="290" t="s">
        <v>5852</v>
      </c>
      <c r="P1781" s="251">
        <v>45444</v>
      </c>
      <c r="Q1781" s="244">
        <v>6000</v>
      </c>
      <c r="R1781" s="289">
        <v>420</v>
      </c>
      <c r="S1781" s="242">
        <v>420</v>
      </c>
      <c r="T1781" s="219" t="s">
        <v>5854</v>
      </c>
      <c r="U1781" s="248">
        <f>VLOOKUP(T1781,'[1]段ボール 送料'!$H$16:$X$1013,16,FALSE)</f>
        <v>1495</v>
      </c>
      <c r="V1781" s="248">
        <f>VLOOKUP(T1781,'[1]段ボール 送料'!$H$16:$X$1013,13,FALSE)</f>
        <v>220</v>
      </c>
      <c r="W1781" s="248">
        <f>VLOOKUP(T1781,'[1]段ボール 送料'!$H$16:$X$1013,14,FALSE)</f>
        <v>215</v>
      </c>
      <c r="X1781" s="248">
        <f>VLOOKUP(T1781,'[1]段ボール 送料'!$H$16:$X$1013,15,FALSE)</f>
        <v>1060</v>
      </c>
      <c r="Y1781" s="219"/>
      <c r="Z1781" s="248"/>
      <c r="AA1781" s="248"/>
      <c r="AB1781" s="248"/>
      <c r="AC1781" s="248"/>
      <c r="AD1781" s="372"/>
      <c r="AE1781" s="372"/>
      <c r="AF1781" s="372"/>
      <c r="AG1781" s="372"/>
      <c r="AH1781" s="372"/>
      <c r="AI1781" s="228" t="s">
        <v>2723</v>
      </c>
      <c r="AJ1781" s="286" t="s">
        <v>2543</v>
      </c>
      <c r="AK1781" s="228" t="s">
        <v>2542</v>
      </c>
      <c r="AL1781" s="372"/>
      <c r="AM1781" s="372"/>
      <c r="AN1781" s="372"/>
      <c r="AO1781" s="372"/>
      <c r="AP1781" s="229"/>
      <c r="AQ1781" s="444">
        <v>1</v>
      </c>
      <c r="AR1781" s="207"/>
      <c r="AS1781" s="207"/>
      <c r="AT1781" s="207"/>
      <c r="AU1781" s="359">
        <f>S1781</f>
        <v>420</v>
      </c>
      <c r="AV1781" s="248">
        <f>VLOOKUP(T1781,'[1]段ボール 送料'!$H$16:$X$1013,11,FALSE)</f>
        <v>1435</v>
      </c>
      <c r="AW1781" s="248"/>
      <c r="AX1781" s="207"/>
      <c r="AY1781" s="247">
        <f>SUBTOTAL(9,AV1781:AX1781)</f>
        <v>1435</v>
      </c>
      <c r="AZ1781" s="247">
        <f t="shared" ref="AZ1781:BC1783" si="159">AR1781+AV1781</f>
        <v>1435</v>
      </c>
      <c r="BA1781" s="247">
        <f t="shared" si="159"/>
        <v>0</v>
      </c>
      <c r="BB1781" s="247">
        <f t="shared" si="159"/>
        <v>0</v>
      </c>
      <c r="BC1781" s="359">
        <f t="shared" si="159"/>
        <v>1855</v>
      </c>
      <c r="BD1781" s="207"/>
      <c r="BE1781" s="207"/>
      <c r="BF1781" s="207"/>
      <c r="BG1781" s="228"/>
      <c r="BH1781" s="228"/>
      <c r="BI1781" s="228"/>
      <c r="BJ1781" s="246"/>
      <c r="BK1781" s="255"/>
      <c r="BL1781" s="228" t="s">
        <v>1703</v>
      </c>
      <c r="BM1781" s="228" t="s">
        <v>1703</v>
      </c>
      <c r="BN1781" s="298"/>
      <c r="BO1781" s="297"/>
      <c r="BY1781" s="254"/>
      <c r="DN1781" s="284">
        <v>6500</v>
      </c>
      <c r="DO1781" s="283">
        <f>DN1781*110%</f>
        <v>7150.0000000000009</v>
      </c>
      <c r="DP1781" s="349">
        <v>45444</v>
      </c>
      <c r="DQ1781" s="282"/>
      <c r="DR1781" s="281"/>
      <c r="DS1781" s="280"/>
      <c r="DT1781" s="279"/>
      <c r="DU1781" s="348"/>
      <c r="DV1781" s="194"/>
      <c r="DY1781" s="466"/>
    </row>
    <row r="1782" spans="1:129" ht="18.75">
      <c r="A1782" s="298" t="s">
        <v>5589</v>
      </c>
      <c r="B1782" s="226" t="s">
        <v>210</v>
      </c>
      <c r="C1782" s="226">
        <v>1163</v>
      </c>
      <c r="D1782" s="264" t="s">
        <v>211</v>
      </c>
      <c r="E1782" s="224" t="str">
        <f>MID(D1782,8,10)</f>
        <v>430179</v>
      </c>
      <c r="F1782" s="207" t="s">
        <v>25</v>
      </c>
      <c r="G1782" s="220" t="s">
        <v>212</v>
      </c>
      <c r="H1782" s="453" t="s">
        <v>5853</v>
      </c>
      <c r="I1782" s="306"/>
      <c r="J1782" s="225">
        <v>1</v>
      </c>
      <c r="K1782" s="277">
        <v>6500</v>
      </c>
      <c r="L1782" s="232">
        <f t="shared" si="153"/>
        <v>7150.0000000000009</v>
      </c>
      <c r="M1782" s="262" t="s">
        <v>1671</v>
      </c>
      <c r="N1782" s="290"/>
      <c r="O1782" s="290" t="s">
        <v>5852</v>
      </c>
      <c r="P1782" s="251">
        <v>45444</v>
      </c>
      <c r="Q1782" s="244">
        <v>6000</v>
      </c>
      <c r="R1782" s="289">
        <v>430</v>
      </c>
      <c r="S1782" s="242">
        <v>430</v>
      </c>
      <c r="T1782" s="219" t="s">
        <v>4220</v>
      </c>
      <c r="U1782" s="248">
        <f>VLOOKUP(T1782,'[1]段ボール 送料'!$H$16:$X$1013,16,FALSE)</f>
        <v>1595</v>
      </c>
      <c r="V1782" s="248">
        <f>VLOOKUP(T1782,'[1]段ボール 送料'!$H$16:$X$1013,13,FALSE)</f>
        <v>1110</v>
      </c>
      <c r="W1782" s="248">
        <f>VLOOKUP(T1782,'[1]段ボール 送料'!$H$16:$X$1013,14,FALSE)</f>
        <v>250</v>
      </c>
      <c r="X1782" s="248">
        <f>VLOOKUP(T1782,'[1]段ボール 送料'!$H$16:$X$1013,15,FALSE)</f>
        <v>235</v>
      </c>
      <c r="Y1782" s="219"/>
      <c r="Z1782" s="248"/>
      <c r="AA1782" s="248"/>
      <c r="AB1782" s="248"/>
      <c r="AC1782" s="248"/>
      <c r="AD1782" s="372"/>
      <c r="AE1782" s="372"/>
      <c r="AF1782" s="372"/>
      <c r="AG1782" s="372"/>
      <c r="AH1782" s="372"/>
      <c r="AI1782" s="228" t="s">
        <v>2723</v>
      </c>
      <c r="AJ1782" s="286" t="s">
        <v>2543</v>
      </c>
      <c r="AK1782" s="228" t="s">
        <v>2542</v>
      </c>
      <c r="AL1782" s="372"/>
      <c r="AM1782" s="372"/>
      <c r="AN1782" s="372"/>
      <c r="AO1782" s="372"/>
      <c r="AP1782" s="229"/>
      <c r="AQ1782" s="444">
        <v>1</v>
      </c>
      <c r="AR1782" s="207"/>
      <c r="AS1782" s="207"/>
      <c r="AT1782" s="207"/>
      <c r="AU1782" s="359">
        <f>S1782</f>
        <v>430</v>
      </c>
      <c r="AV1782" s="248">
        <f>VLOOKUP(T1782,'[1]段ボール 送料'!$H$16:$X$1013,11,FALSE)</f>
        <v>1850</v>
      </c>
      <c r="AW1782" s="248"/>
      <c r="AX1782" s="207"/>
      <c r="AY1782" s="247">
        <f>SUBTOTAL(9,AV1782:AX1782)</f>
        <v>1850</v>
      </c>
      <c r="AZ1782" s="247">
        <f t="shared" si="159"/>
        <v>1850</v>
      </c>
      <c r="BA1782" s="247">
        <f t="shared" si="159"/>
        <v>0</v>
      </c>
      <c r="BB1782" s="247">
        <f t="shared" si="159"/>
        <v>0</v>
      </c>
      <c r="BC1782" s="359">
        <f t="shared" si="159"/>
        <v>2280</v>
      </c>
      <c r="BD1782" s="207"/>
      <c r="BE1782" s="207"/>
      <c r="BF1782" s="207"/>
      <c r="BG1782" s="228"/>
      <c r="BH1782" s="228"/>
      <c r="BI1782" s="228"/>
      <c r="BJ1782" s="246"/>
      <c r="BK1782" s="255"/>
      <c r="BL1782" s="228" t="s">
        <v>1703</v>
      </c>
      <c r="BM1782" s="228" t="s">
        <v>1703</v>
      </c>
      <c r="BN1782" s="298"/>
      <c r="BO1782" s="297"/>
      <c r="BY1782" s="254"/>
      <c r="DN1782" s="284">
        <v>6500</v>
      </c>
      <c r="DO1782" s="283">
        <f>DN1782*110%</f>
        <v>7150.0000000000009</v>
      </c>
      <c r="DP1782" s="349">
        <v>45444</v>
      </c>
      <c r="DQ1782" s="282"/>
      <c r="DR1782" s="281"/>
      <c r="DS1782" s="280"/>
      <c r="DT1782" s="279"/>
      <c r="DU1782" s="348"/>
      <c r="DV1782" s="194"/>
    </row>
    <row r="1783" spans="1:129" ht="18.75">
      <c r="A1783" s="207" t="s">
        <v>5589</v>
      </c>
      <c r="B1783" s="421" t="s">
        <v>213</v>
      </c>
      <c r="C1783" s="421" t="s">
        <v>5851</v>
      </c>
      <c r="D1783" s="419"/>
      <c r="E1783" s="418"/>
      <c r="F1783" s="207" t="s">
        <v>25</v>
      </c>
      <c r="G1783" s="417" t="s">
        <v>214</v>
      </c>
      <c r="H1783" s="223" t="s">
        <v>5850</v>
      </c>
      <c r="J1783" s="222">
        <v>1</v>
      </c>
      <c r="K1783" s="277">
        <v>8500</v>
      </c>
      <c r="L1783" s="232">
        <f t="shared" si="153"/>
        <v>9350</v>
      </c>
      <c r="M1783" s="262" t="s">
        <v>1671</v>
      </c>
      <c r="O1783" s="219"/>
      <c r="P1783" s="251">
        <v>45444</v>
      </c>
      <c r="Q1783" s="244">
        <v>8000</v>
      </c>
      <c r="R1783" s="261">
        <v>440</v>
      </c>
      <c r="S1783" s="242">
        <v>440</v>
      </c>
      <c r="T1783" s="219" t="s">
        <v>3199</v>
      </c>
      <c r="U1783" s="248">
        <f>VLOOKUP(T1783,'[1]段ボール 送料'!$H$16:$X$1013,16,FALSE)</f>
        <v>498</v>
      </c>
      <c r="V1783" s="248">
        <f>VLOOKUP(T1783,'[1]段ボール 送料'!$H$16:$X$1013,13,FALSE)</f>
        <v>126</v>
      </c>
      <c r="W1783" s="248">
        <f>VLOOKUP(T1783,'[1]段ボール 送料'!$H$16:$X$1013,14,FALSE)</f>
        <v>126</v>
      </c>
      <c r="X1783" s="248">
        <f>VLOOKUP(T1783,'[1]段ボール 送料'!$H$16:$X$1013,15,FALSE)</f>
        <v>246</v>
      </c>
      <c r="Y1783" s="219"/>
      <c r="Z1783" s="248"/>
      <c r="AA1783" s="248"/>
      <c r="AB1783" s="248"/>
      <c r="AC1783" s="248"/>
      <c r="AD1783" s="337"/>
      <c r="AE1783" s="337"/>
      <c r="AF1783" s="337"/>
      <c r="AG1783" s="337"/>
      <c r="AH1783" s="337"/>
      <c r="AI1783" s="213" t="s">
        <v>2723</v>
      </c>
      <c r="AJ1783" s="286" t="s">
        <v>2543</v>
      </c>
      <c r="AK1783" s="228" t="s">
        <v>2542</v>
      </c>
      <c r="AL1783" s="211">
        <v>1219</v>
      </c>
      <c r="AM1783" s="211">
        <f>AN1783+AO1783</f>
        <v>650</v>
      </c>
      <c r="AN1783" s="337">
        <f>VLOOKUP(T1783,'[1]段ボール 送料'!$H$16:$X$1013,6,FALSE)</f>
        <v>160</v>
      </c>
      <c r="AO1783" s="337">
        <f>VLOOKUP(T1783,'[1]段ボール 送料'!$H$16:$X$1013,17,FALSE)</f>
        <v>490</v>
      </c>
      <c r="AP1783" s="229" t="s">
        <v>5849</v>
      </c>
      <c r="AQ1783" s="444">
        <v>1</v>
      </c>
      <c r="AR1783" s="207"/>
      <c r="AS1783" s="207"/>
      <c r="AT1783" s="207"/>
      <c r="AU1783" s="359">
        <f>S1783</f>
        <v>440</v>
      </c>
      <c r="AV1783" s="248">
        <f>VLOOKUP(T1783,'[1]段ボール 送料'!$H$16:$X$1013,11,FALSE)</f>
        <v>108</v>
      </c>
      <c r="AW1783" s="248"/>
      <c r="AX1783" s="207"/>
      <c r="AY1783" s="247">
        <f>SUBTOTAL(9,AV1783:AX1783)</f>
        <v>108</v>
      </c>
      <c r="AZ1783" s="247">
        <f t="shared" si="159"/>
        <v>108</v>
      </c>
      <c r="BA1783" s="247">
        <f t="shared" si="159"/>
        <v>0</v>
      </c>
      <c r="BB1783" s="247">
        <f t="shared" si="159"/>
        <v>0</v>
      </c>
      <c r="BC1783" s="359">
        <f t="shared" si="159"/>
        <v>548</v>
      </c>
      <c r="BD1783" s="207"/>
      <c r="BE1783" s="207"/>
      <c r="BF1783" s="207"/>
      <c r="BG1783" s="228"/>
      <c r="BH1783" s="228"/>
      <c r="BI1783" s="228"/>
      <c r="BJ1783" s="246"/>
      <c r="BK1783" s="265" t="s">
        <v>1874</v>
      </c>
      <c r="BL1783" s="228"/>
      <c r="BM1783" s="228"/>
      <c r="BX1783" s="204" t="s">
        <v>1873</v>
      </c>
      <c r="BY1783" s="203" t="s">
        <v>1769</v>
      </c>
      <c r="DN1783" s="284">
        <v>8500</v>
      </c>
      <c r="DO1783" s="283">
        <f>DN1783*110%</f>
        <v>9350</v>
      </c>
      <c r="DP1783" s="349">
        <v>45444</v>
      </c>
      <c r="DQ1783" s="282"/>
      <c r="DR1783" s="281"/>
      <c r="DS1783" s="280"/>
      <c r="DT1783" s="582"/>
      <c r="DU1783" s="348"/>
      <c r="DV1783" s="194"/>
    </row>
    <row r="1784" spans="1:129" ht="19.5">
      <c r="A1784" s="322" t="s">
        <v>4807</v>
      </c>
      <c r="B1784" s="226" t="s">
        <v>5848</v>
      </c>
      <c r="C1784" s="226" t="s">
        <v>5847</v>
      </c>
      <c r="D1784" s="225" t="s">
        <v>5846</v>
      </c>
      <c r="E1784" s="224" t="str">
        <f>MID(D1784,9,10)</f>
        <v>430452</v>
      </c>
      <c r="F1784" s="322" t="s">
        <v>1154</v>
      </c>
      <c r="G1784" s="220" t="s">
        <v>5841</v>
      </c>
      <c r="H1784" s="223" t="s">
        <v>5845</v>
      </c>
      <c r="I1784" s="383" t="s">
        <v>39</v>
      </c>
      <c r="J1784" s="225">
        <v>1</v>
      </c>
      <c r="K1784" s="329">
        <v>23000</v>
      </c>
      <c r="L1784" s="232">
        <f t="shared" si="153"/>
        <v>25300.000000000004</v>
      </c>
      <c r="M1784" s="351" t="s">
        <v>1434</v>
      </c>
      <c r="N1784" s="229"/>
      <c r="O1784" s="229"/>
      <c r="P1784" s="245"/>
      <c r="Q1784" s="312"/>
      <c r="R1784" s="382"/>
      <c r="S1784" s="242"/>
      <c r="T1784" s="306"/>
      <c r="U1784" s="303"/>
      <c r="V1784" s="303"/>
      <c r="W1784" s="303"/>
      <c r="X1784" s="303"/>
      <c r="Y1784" s="306"/>
      <c r="Z1784" s="303"/>
      <c r="AA1784" s="303"/>
      <c r="AB1784" s="303"/>
      <c r="AC1784" s="303"/>
      <c r="AD1784" s="325"/>
      <c r="AE1784" s="325"/>
      <c r="AF1784" s="325"/>
      <c r="AG1784" s="325"/>
      <c r="AH1784" s="325"/>
      <c r="AJ1784" s="286"/>
      <c r="AK1784" s="213"/>
      <c r="AL1784" s="325"/>
      <c r="AM1784" s="325"/>
      <c r="AN1784" s="325"/>
      <c r="AO1784" s="325"/>
      <c r="AP1784" s="229"/>
      <c r="AQ1784" s="589"/>
      <c r="AR1784" s="207"/>
      <c r="AS1784" s="207"/>
      <c r="AT1784" s="207"/>
      <c r="AU1784" s="207"/>
      <c r="AV1784" s="207"/>
      <c r="AW1784" s="207"/>
      <c r="AX1784" s="207"/>
      <c r="AY1784" s="207"/>
      <c r="AZ1784" s="207"/>
      <c r="BA1784" s="207"/>
      <c r="BB1784" s="207"/>
      <c r="BC1784" s="207"/>
      <c r="BD1784" s="207"/>
      <c r="BE1784" s="207"/>
      <c r="BF1784" s="207"/>
      <c r="BG1784" s="300"/>
      <c r="BH1784" s="300"/>
      <c r="BI1784" s="299"/>
      <c r="BJ1784" s="246"/>
      <c r="BK1784" s="255"/>
      <c r="BL1784" s="213"/>
      <c r="BM1784" s="213"/>
      <c r="BN1784" s="322"/>
      <c r="BO1784" s="321"/>
      <c r="BY1784" s="254"/>
      <c r="DN1784" s="284"/>
      <c r="DO1784" s="283"/>
      <c r="DP1784" s="278"/>
      <c r="DQ1784" s="282"/>
      <c r="DR1784" s="281"/>
      <c r="DS1784" s="280"/>
      <c r="DT1784" s="279"/>
      <c r="DU1784" s="278"/>
      <c r="DV1784" s="194"/>
    </row>
    <row r="1785" spans="1:129" ht="19.5">
      <c r="A1785" s="322" t="s">
        <v>4807</v>
      </c>
      <c r="B1785" s="226" t="s">
        <v>5844</v>
      </c>
      <c r="C1785" s="226" t="s">
        <v>5843</v>
      </c>
      <c r="D1785" s="225" t="s">
        <v>5842</v>
      </c>
      <c r="E1785" s="224" t="str">
        <f>MID(D1785,9,10)</f>
        <v>430469</v>
      </c>
      <c r="F1785" s="322" t="s">
        <v>1154</v>
      </c>
      <c r="G1785" s="220" t="s">
        <v>5841</v>
      </c>
      <c r="H1785" s="223" t="s">
        <v>5840</v>
      </c>
      <c r="I1785" s="383" t="s">
        <v>134</v>
      </c>
      <c r="J1785" s="225">
        <v>1</v>
      </c>
      <c r="K1785" s="329">
        <v>23000</v>
      </c>
      <c r="L1785" s="232">
        <f t="shared" si="153"/>
        <v>25300.000000000004</v>
      </c>
      <c r="M1785" s="351" t="s">
        <v>1434</v>
      </c>
      <c r="N1785" s="229"/>
      <c r="O1785" s="229"/>
      <c r="P1785" s="245"/>
      <c r="Q1785" s="312"/>
      <c r="R1785" s="382"/>
      <c r="S1785" s="242"/>
      <c r="T1785" s="219"/>
      <c r="U1785" s="303"/>
      <c r="V1785" s="303"/>
      <c r="W1785" s="303"/>
      <c r="X1785" s="303"/>
      <c r="Y1785" s="219"/>
      <c r="Z1785" s="303"/>
      <c r="AA1785" s="303"/>
      <c r="AB1785" s="303"/>
      <c r="AC1785" s="303"/>
      <c r="AD1785" s="325"/>
      <c r="AE1785" s="325"/>
      <c r="AF1785" s="325"/>
      <c r="AG1785" s="325"/>
      <c r="AH1785" s="325"/>
      <c r="AJ1785" s="286"/>
      <c r="AK1785" s="213"/>
      <c r="AL1785" s="325"/>
      <c r="AM1785" s="325"/>
      <c r="AN1785" s="325"/>
      <c r="AO1785" s="325"/>
      <c r="AP1785" s="229"/>
      <c r="AQ1785" s="589"/>
      <c r="AR1785" s="207"/>
      <c r="AS1785" s="207"/>
      <c r="AT1785" s="207"/>
      <c r="AU1785" s="207"/>
      <c r="AV1785" s="207"/>
      <c r="AW1785" s="207"/>
      <c r="AX1785" s="207"/>
      <c r="AY1785" s="207"/>
      <c r="AZ1785" s="207"/>
      <c r="BA1785" s="207"/>
      <c r="BB1785" s="207"/>
      <c r="BC1785" s="207"/>
      <c r="BD1785" s="207"/>
      <c r="BE1785" s="207"/>
      <c r="BF1785" s="207"/>
      <c r="BG1785" s="300"/>
      <c r="BH1785" s="300"/>
      <c r="BI1785" s="299"/>
      <c r="BJ1785" s="246"/>
      <c r="BK1785" s="255"/>
      <c r="BL1785" s="213"/>
      <c r="BM1785" s="213"/>
      <c r="BN1785" s="322"/>
      <c r="BO1785" s="321"/>
      <c r="BY1785" s="254"/>
      <c r="DN1785" s="284"/>
      <c r="DO1785" s="283"/>
      <c r="DP1785" s="278"/>
      <c r="DQ1785" s="282"/>
      <c r="DR1785" s="281"/>
      <c r="DS1785" s="280"/>
      <c r="DT1785" s="582"/>
      <c r="DU1785" s="581"/>
      <c r="DV1785" s="466"/>
      <c r="DW1785" s="466"/>
      <c r="DX1785" s="466"/>
      <c r="DY1785" s="466"/>
    </row>
    <row r="1786" spans="1:129" ht="18.75">
      <c r="A1786" s="298" t="s">
        <v>5694</v>
      </c>
      <c r="B1786" s="226" t="s">
        <v>5839</v>
      </c>
      <c r="C1786" s="226" t="s">
        <v>5838</v>
      </c>
      <c r="D1786" s="225" t="s">
        <v>5837</v>
      </c>
      <c r="E1786" s="224" t="str">
        <f>MID(D1786,9,10)</f>
        <v>431183</v>
      </c>
      <c r="F1786" s="298" t="s">
        <v>4863</v>
      </c>
      <c r="G1786" s="220" t="s">
        <v>5836</v>
      </c>
      <c r="H1786" s="223" t="s">
        <v>5835</v>
      </c>
      <c r="I1786" s="383"/>
      <c r="J1786" s="225">
        <v>1</v>
      </c>
      <c r="K1786" s="329">
        <v>20000</v>
      </c>
      <c r="L1786" s="232">
        <f t="shared" si="153"/>
        <v>22000</v>
      </c>
      <c r="M1786" s="351" t="s">
        <v>900</v>
      </c>
      <c r="N1786" s="229"/>
      <c r="O1786" s="229"/>
      <c r="P1786" s="245"/>
      <c r="Q1786" s="312"/>
      <c r="R1786" s="382"/>
      <c r="S1786" s="242"/>
      <c r="T1786" s="219"/>
      <c r="U1786" s="303"/>
      <c r="V1786" s="303"/>
      <c r="W1786" s="303"/>
      <c r="X1786" s="303"/>
      <c r="Y1786" s="219"/>
      <c r="Z1786" s="303"/>
      <c r="AA1786" s="303"/>
      <c r="AB1786" s="303"/>
      <c r="AC1786" s="303"/>
      <c r="AD1786" s="325"/>
      <c r="AE1786" s="325"/>
      <c r="AF1786" s="325"/>
      <c r="AG1786" s="325"/>
      <c r="AH1786" s="325"/>
      <c r="AJ1786" s="286" t="s">
        <v>2543</v>
      </c>
      <c r="AK1786" s="213" t="s">
        <v>2542</v>
      </c>
      <c r="AL1786" s="325"/>
      <c r="AM1786" s="325"/>
      <c r="AN1786" s="325"/>
      <c r="AO1786" s="325"/>
      <c r="AP1786" s="229"/>
      <c r="AQ1786" s="589"/>
      <c r="AR1786" s="207"/>
      <c r="AS1786" s="207"/>
      <c r="AT1786" s="207"/>
      <c r="AU1786" s="207"/>
      <c r="AV1786" s="207"/>
      <c r="AW1786" s="207"/>
      <c r="AX1786" s="207"/>
      <c r="AY1786" s="207"/>
      <c r="AZ1786" s="207"/>
      <c r="BA1786" s="207"/>
      <c r="BB1786" s="207"/>
      <c r="BC1786" s="207"/>
      <c r="BD1786" s="207"/>
      <c r="BE1786" s="207"/>
      <c r="BF1786" s="207"/>
      <c r="BG1786" s="300"/>
      <c r="BH1786" s="300"/>
      <c r="BI1786" s="299"/>
      <c r="BJ1786" s="246"/>
      <c r="BK1786" s="255" t="s">
        <v>5699</v>
      </c>
      <c r="BL1786" s="213"/>
      <c r="BM1786" s="213"/>
      <c r="BN1786" s="298"/>
      <c r="BO1786" s="297"/>
      <c r="BY1786" s="254"/>
      <c r="DN1786" s="284"/>
      <c r="DO1786" s="283"/>
      <c r="DP1786" s="278"/>
      <c r="DQ1786" s="282"/>
      <c r="DR1786" s="281"/>
      <c r="DS1786" s="280"/>
      <c r="DT1786" s="279"/>
      <c r="DU1786" s="581"/>
      <c r="DV1786" s="466"/>
      <c r="DW1786" s="466"/>
      <c r="DX1786" s="466"/>
      <c r="DY1786" s="466"/>
    </row>
    <row r="1787" spans="1:129" ht="18.75">
      <c r="A1787" s="298" t="s">
        <v>4388</v>
      </c>
      <c r="B1787" s="226" t="s">
        <v>26</v>
      </c>
      <c r="C1787" s="226" t="s">
        <v>5834</v>
      </c>
      <c r="D1787" s="264" t="s">
        <v>27</v>
      </c>
      <c r="E1787" s="224" t="str">
        <f>MID(D1787,8,10)</f>
        <v>431275</v>
      </c>
      <c r="F1787" s="207" t="s">
        <v>25</v>
      </c>
      <c r="G1787" s="387" t="s">
        <v>5833</v>
      </c>
      <c r="H1787" s="453" t="s">
        <v>5832</v>
      </c>
      <c r="I1787" s="306"/>
      <c r="J1787" s="225">
        <v>1</v>
      </c>
      <c r="K1787" s="277">
        <v>30000</v>
      </c>
      <c r="L1787" s="232">
        <f t="shared" si="153"/>
        <v>33000</v>
      </c>
      <c r="M1787" s="288" t="s">
        <v>1671</v>
      </c>
      <c r="N1787" s="290"/>
      <c r="O1787" s="290" t="s">
        <v>5828</v>
      </c>
      <c r="P1787" s="251">
        <v>45033</v>
      </c>
      <c r="Q1787" s="244">
        <v>25000</v>
      </c>
      <c r="R1787" s="537">
        <v>1800</v>
      </c>
      <c r="S1787" s="427">
        <v>1800</v>
      </c>
      <c r="T1787" s="219" t="s">
        <v>5827</v>
      </c>
      <c r="U1787" s="248">
        <f>VLOOKUP(T1787,'[1]段ボール 送料'!$H$16:$X$1013,16,FALSE)</f>
        <v>1540</v>
      </c>
      <c r="V1787" s="248">
        <f>VLOOKUP(T1787,'[1]段ボール 送料'!$H$16:$X$1013,13,FALSE)</f>
        <v>550</v>
      </c>
      <c r="W1787" s="248">
        <f>VLOOKUP(T1787,'[1]段ボール 送料'!$H$16:$X$1013,14,FALSE)</f>
        <v>285</v>
      </c>
      <c r="X1787" s="248">
        <f>VLOOKUP(T1787,'[1]段ボール 送料'!$H$16:$X$1013,15,FALSE)</f>
        <v>705</v>
      </c>
      <c r="Y1787" s="219"/>
      <c r="Z1787" s="248"/>
      <c r="AA1787" s="248"/>
      <c r="AB1787" s="248"/>
      <c r="AC1787" s="248"/>
      <c r="AD1787" s="337"/>
      <c r="AE1787" s="337"/>
      <c r="AF1787" s="337"/>
      <c r="AG1787" s="337"/>
      <c r="AH1787" s="337"/>
      <c r="AI1787" s="228" t="s">
        <v>2723</v>
      </c>
      <c r="AJ1787" s="286" t="s">
        <v>2543</v>
      </c>
      <c r="AK1787" s="228" t="s">
        <v>2542</v>
      </c>
      <c r="AL1787" s="372">
        <v>5905</v>
      </c>
      <c r="AM1787" s="211">
        <f>AN1787+AO1787</f>
        <v>1514</v>
      </c>
      <c r="AN1787" s="337">
        <f>VLOOKUP(T1787,'[1]段ボール 送料'!$H$16:$X$1013,6,FALSE)</f>
        <v>194</v>
      </c>
      <c r="AO1787" s="337">
        <f>VLOOKUP(T1787,'[1]段ボール 送料'!$H$16:$X$1013,17,FALSE)</f>
        <v>1320</v>
      </c>
      <c r="AP1787" s="438" t="s">
        <v>5826</v>
      </c>
      <c r="AQ1787" s="444">
        <v>1</v>
      </c>
      <c r="AR1787" s="207"/>
      <c r="AS1787" s="207"/>
      <c r="AT1787" s="207"/>
      <c r="AU1787" s="359">
        <f>S1787</f>
        <v>1800</v>
      </c>
      <c r="AV1787" s="248">
        <f>VLOOKUP(T1787,'[1]段ボール 送料'!$H$16:$X$1013,11,FALSE)</f>
        <v>820</v>
      </c>
      <c r="AW1787" s="248"/>
      <c r="AX1787" s="207"/>
      <c r="AY1787" s="247">
        <f>SUBTOTAL(9,AV1787:AX1787)</f>
        <v>820</v>
      </c>
      <c r="AZ1787" s="247">
        <f t="shared" ref="AZ1787:BC1789" si="160">AR1787+AV1787</f>
        <v>820</v>
      </c>
      <c r="BA1787" s="247">
        <f t="shared" si="160"/>
        <v>0</v>
      </c>
      <c r="BB1787" s="247">
        <f t="shared" si="160"/>
        <v>0</v>
      </c>
      <c r="BC1787" s="359">
        <f t="shared" si="160"/>
        <v>2620</v>
      </c>
      <c r="BD1787" s="207"/>
      <c r="BE1787" s="207"/>
      <c r="BF1787" s="207"/>
      <c r="BG1787" s="228"/>
      <c r="BH1787" s="228"/>
      <c r="BI1787" s="228"/>
      <c r="BJ1787" s="246"/>
      <c r="BK1787" s="255" t="s">
        <v>5699</v>
      </c>
      <c r="BL1787" s="228"/>
      <c r="BM1787" s="228" t="s">
        <v>1703</v>
      </c>
      <c r="BN1787" s="298"/>
      <c r="BO1787" s="297"/>
      <c r="BY1787" s="254"/>
      <c r="CQ1787" s="460" t="s">
        <v>3979</v>
      </c>
      <c r="CZ1787" s="200" t="s">
        <v>3950</v>
      </c>
      <c r="DN1787" s="284">
        <v>30000</v>
      </c>
      <c r="DO1787" s="283">
        <f>DN1787*110%</f>
        <v>33000</v>
      </c>
      <c r="DP1787" s="452" t="s">
        <v>3785</v>
      </c>
      <c r="DQ1787" s="282"/>
      <c r="DR1787" s="280" t="s">
        <v>30</v>
      </c>
      <c r="DS1787" s="586" t="s">
        <v>3784</v>
      </c>
      <c r="DT1787" s="279" t="s">
        <v>5825</v>
      </c>
      <c r="DU1787" s="348"/>
      <c r="DV1787" s="194"/>
    </row>
    <row r="1788" spans="1:129" ht="18.75">
      <c r="A1788" s="298" t="s">
        <v>4388</v>
      </c>
      <c r="B1788" s="226" t="s">
        <v>32</v>
      </c>
      <c r="C1788" s="226" t="s">
        <v>5831</v>
      </c>
      <c r="D1788" s="264" t="s">
        <v>33</v>
      </c>
      <c r="E1788" s="224" t="str">
        <f>MID(D1788,8,10)</f>
        <v>431282</v>
      </c>
      <c r="F1788" s="207" t="s">
        <v>25</v>
      </c>
      <c r="G1788" s="387" t="s">
        <v>5830</v>
      </c>
      <c r="H1788" s="453" t="s">
        <v>5829</v>
      </c>
      <c r="I1788" s="306"/>
      <c r="J1788" s="225">
        <v>1</v>
      </c>
      <c r="K1788" s="277">
        <v>38000</v>
      </c>
      <c r="L1788" s="232">
        <f t="shared" si="153"/>
        <v>41800</v>
      </c>
      <c r="M1788" s="288" t="s">
        <v>1671</v>
      </c>
      <c r="N1788" s="290"/>
      <c r="O1788" s="290" t="s">
        <v>5828</v>
      </c>
      <c r="P1788" s="251">
        <v>45033</v>
      </c>
      <c r="Q1788" s="244">
        <v>35000</v>
      </c>
      <c r="R1788" s="537">
        <v>2100</v>
      </c>
      <c r="S1788" s="427">
        <v>2100</v>
      </c>
      <c r="T1788" s="219" t="s">
        <v>5827</v>
      </c>
      <c r="U1788" s="248">
        <f>VLOOKUP(T1788,'[1]段ボール 送料'!$H$16:$X$1013,16,FALSE)</f>
        <v>1540</v>
      </c>
      <c r="V1788" s="248">
        <f>VLOOKUP(T1788,'[1]段ボール 送料'!$H$16:$X$1013,13,FALSE)</f>
        <v>550</v>
      </c>
      <c r="W1788" s="248">
        <f>VLOOKUP(T1788,'[1]段ボール 送料'!$H$16:$X$1013,14,FALSE)</f>
        <v>285</v>
      </c>
      <c r="X1788" s="248">
        <f>VLOOKUP(T1788,'[1]段ボール 送料'!$H$16:$X$1013,15,FALSE)</f>
        <v>705</v>
      </c>
      <c r="Y1788" s="219"/>
      <c r="Z1788" s="248"/>
      <c r="AA1788" s="248"/>
      <c r="AB1788" s="248"/>
      <c r="AC1788" s="248"/>
      <c r="AD1788" s="337"/>
      <c r="AE1788" s="337"/>
      <c r="AF1788" s="337"/>
      <c r="AG1788" s="337"/>
      <c r="AH1788" s="337"/>
      <c r="AI1788" s="228" t="s">
        <v>2723</v>
      </c>
      <c r="AJ1788" s="286" t="s">
        <v>2543</v>
      </c>
      <c r="AK1788" s="228" t="s">
        <v>2542</v>
      </c>
      <c r="AL1788" s="372">
        <v>7805</v>
      </c>
      <c r="AM1788" s="211">
        <f>AN1788+AO1788</f>
        <v>1514</v>
      </c>
      <c r="AN1788" s="337">
        <f>VLOOKUP(T1788,'[1]段ボール 送料'!$H$16:$X$1013,6,FALSE)</f>
        <v>194</v>
      </c>
      <c r="AO1788" s="337">
        <f>VLOOKUP(T1788,'[1]段ボール 送料'!$H$16:$X$1013,17,FALSE)</f>
        <v>1320</v>
      </c>
      <c r="AP1788" s="438" t="s">
        <v>5826</v>
      </c>
      <c r="AQ1788" s="444">
        <v>1</v>
      </c>
      <c r="AR1788" s="207"/>
      <c r="AS1788" s="207"/>
      <c r="AT1788" s="207"/>
      <c r="AU1788" s="359">
        <f>S1788</f>
        <v>2100</v>
      </c>
      <c r="AV1788" s="248">
        <f>VLOOKUP(T1788,'[1]段ボール 送料'!$H$16:$X$1013,11,FALSE)</f>
        <v>820</v>
      </c>
      <c r="AW1788" s="248"/>
      <c r="AX1788" s="207"/>
      <c r="AY1788" s="247">
        <f>SUBTOTAL(9,AV1788:AX1788)</f>
        <v>820</v>
      </c>
      <c r="AZ1788" s="247">
        <f t="shared" si="160"/>
        <v>820</v>
      </c>
      <c r="BA1788" s="247">
        <f t="shared" si="160"/>
        <v>0</v>
      </c>
      <c r="BB1788" s="247">
        <f t="shared" si="160"/>
        <v>0</v>
      </c>
      <c r="BC1788" s="359">
        <f t="shared" si="160"/>
        <v>2920</v>
      </c>
      <c r="BD1788" s="207"/>
      <c r="BE1788" s="207"/>
      <c r="BF1788" s="207"/>
      <c r="BG1788" s="228"/>
      <c r="BH1788" s="228"/>
      <c r="BI1788" s="228"/>
      <c r="BJ1788" s="246"/>
      <c r="BK1788" s="255" t="s">
        <v>5699</v>
      </c>
      <c r="BL1788" s="228"/>
      <c r="BM1788" s="228" t="s">
        <v>1703</v>
      </c>
      <c r="BN1788" s="298"/>
      <c r="BO1788" s="297"/>
      <c r="BY1788" s="254"/>
      <c r="CQ1788" s="460" t="s">
        <v>3979</v>
      </c>
      <c r="CZ1788" s="200" t="s">
        <v>3950</v>
      </c>
      <c r="DN1788" s="284">
        <v>38000</v>
      </c>
      <c r="DO1788" s="283">
        <f>DN1788*110%</f>
        <v>41800</v>
      </c>
      <c r="DP1788" s="452" t="s">
        <v>3785</v>
      </c>
      <c r="DQ1788" s="282"/>
      <c r="DR1788" s="280" t="s">
        <v>30</v>
      </c>
      <c r="DS1788" s="586" t="s">
        <v>3784</v>
      </c>
      <c r="DT1788" s="279" t="s">
        <v>5825</v>
      </c>
      <c r="DU1788" s="348"/>
      <c r="DV1788" s="194"/>
    </row>
    <row r="1789" spans="1:129" ht="18.75">
      <c r="A1789" s="298" t="s">
        <v>4332</v>
      </c>
      <c r="B1789" s="226" t="s">
        <v>215</v>
      </c>
      <c r="C1789" s="226" t="s">
        <v>5824</v>
      </c>
      <c r="D1789" s="264" t="s">
        <v>216</v>
      </c>
      <c r="E1789" s="224" t="str">
        <f>MID(D1789,8,10)</f>
        <v>431046</v>
      </c>
      <c r="F1789" s="207" t="s">
        <v>148</v>
      </c>
      <c r="G1789" s="220" t="s">
        <v>217</v>
      </c>
      <c r="H1789" s="223" t="s">
        <v>5823</v>
      </c>
      <c r="I1789" s="306"/>
      <c r="J1789" s="225">
        <v>1</v>
      </c>
      <c r="K1789" s="277">
        <v>9500</v>
      </c>
      <c r="L1789" s="232">
        <f t="shared" si="153"/>
        <v>10450</v>
      </c>
      <c r="M1789" s="288" t="s">
        <v>1671</v>
      </c>
      <c r="N1789" s="290"/>
      <c r="O1789" s="290"/>
      <c r="P1789" s="251">
        <v>45444</v>
      </c>
      <c r="Q1789" s="244">
        <v>8500</v>
      </c>
      <c r="R1789" s="289">
        <v>630</v>
      </c>
      <c r="S1789" s="242">
        <v>630</v>
      </c>
      <c r="T1789" s="219" t="s">
        <v>4874</v>
      </c>
      <c r="U1789" s="248">
        <f>VLOOKUP(T1789,'[1]段ボール 送料'!$H$16:$X$1013,16,FALSE)</f>
        <v>650</v>
      </c>
      <c r="V1789" s="248">
        <f>VLOOKUP(T1789,'[1]段ボール 送料'!$H$16:$X$1013,13,FALSE)</f>
        <v>210</v>
      </c>
      <c r="W1789" s="248">
        <f>VLOOKUP(T1789,'[1]段ボール 送料'!$H$16:$X$1013,14,FALSE)</f>
        <v>210</v>
      </c>
      <c r="X1789" s="248">
        <f>VLOOKUP(T1789,'[1]段ボール 送料'!$H$16:$X$1013,15,FALSE)</f>
        <v>230</v>
      </c>
      <c r="Y1789" s="219"/>
      <c r="Z1789" s="248"/>
      <c r="AA1789" s="248"/>
      <c r="AB1789" s="248"/>
      <c r="AC1789" s="248"/>
      <c r="AD1789" s="372"/>
      <c r="AE1789" s="372"/>
      <c r="AF1789" s="372"/>
      <c r="AG1789" s="372"/>
      <c r="AH1789" s="372"/>
      <c r="AI1789" s="228" t="s">
        <v>2703</v>
      </c>
      <c r="AJ1789" s="286" t="s">
        <v>2543</v>
      </c>
      <c r="AK1789" s="228" t="s">
        <v>2542</v>
      </c>
      <c r="AL1789" s="372"/>
      <c r="AM1789" s="372"/>
      <c r="AN1789" s="372"/>
      <c r="AO1789" s="372"/>
      <c r="AP1789" s="229"/>
      <c r="AQ1789" s="444">
        <v>1</v>
      </c>
      <c r="AR1789" s="207"/>
      <c r="AS1789" s="207"/>
      <c r="AT1789" s="207"/>
      <c r="AU1789" s="359">
        <f>S1789</f>
        <v>630</v>
      </c>
      <c r="AV1789" s="248">
        <f>VLOOKUP(T1789,'[1]段ボール 送料'!$H$16:$X$1013,11,FALSE)</f>
        <v>190</v>
      </c>
      <c r="AW1789" s="248"/>
      <c r="AX1789" s="207"/>
      <c r="AY1789" s="247">
        <f>SUBTOTAL(9,AV1789:AX1789)</f>
        <v>190</v>
      </c>
      <c r="AZ1789" s="247">
        <f t="shared" si="160"/>
        <v>190</v>
      </c>
      <c r="BA1789" s="247">
        <f t="shared" si="160"/>
        <v>0</v>
      </c>
      <c r="BB1789" s="247">
        <f t="shared" si="160"/>
        <v>0</v>
      </c>
      <c r="BC1789" s="359">
        <f t="shared" si="160"/>
        <v>820</v>
      </c>
      <c r="BD1789" s="207"/>
      <c r="BE1789" s="207"/>
      <c r="BF1789" s="207"/>
      <c r="BG1789" s="228"/>
      <c r="BH1789" s="228"/>
      <c r="BI1789" s="228"/>
      <c r="BJ1789" s="246"/>
      <c r="BK1789" s="255" t="s">
        <v>5699</v>
      </c>
      <c r="BL1789" s="228" t="s">
        <v>1703</v>
      </c>
      <c r="BM1789" s="228" t="s">
        <v>1703</v>
      </c>
      <c r="BN1789" s="298"/>
      <c r="BO1789" s="297"/>
      <c r="BQ1789" s="205" t="s">
        <v>1701</v>
      </c>
      <c r="BY1789" s="254"/>
      <c r="DN1789" s="284">
        <v>9500</v>
      </c>
      <c r="DO1789" s="283">
        <f>DN1789*110%</f>
        <v>10450</v>
      </c>
      <c r="DP1789" s="349">
        <v>45444</v>
      </c>
      <c r="DQ1789" s="282"/>
      <c r="DR1789" s="281"/>
      <c r="DS1789" s="280"/>
      <c r="DT1789" s="279"/>
      <c r="DU1789" s="348"/>
      <c r="DV1789" s="194"/>
      <c r="DY1789" s="466"/>
    </row>
    <row r="1790" spans="1:129" ht="18.75">
      <c r="A1790" s="298" t="s">
        <v>4332</v>
      </c>
      <c r="B1790" s="226" t="s">
        <v>1107</v>
      </c>
      <c r="C1790" s="226" t="s">
        <v>5822</v>
      </c>
      <c r="D1790" s="264" t="s">
        <v>1108</v>
      </c>
      <c r="E1790" s="224" t="str">
        <f>MID(D1790,8,10)</f>
        <v>431473</v>
      </c>
      <c r="F1790" s="207" t="s">
        <v>148</v>
      </c>
      <c r="G1790" s="220" t="s">
        <v>1109</v>
      </c>
      <c r="H1790" s="223" t="s">
        <v>5821</v>
      </c>
      <c r="I1790" s="306"/>
      <c r="J1790" s="225">
        <v>1</v>
      </c>
      <c r="K1790" s="302">
        <v>12000</v>
      </c>
      <c r="L1790" s="232">
        <f t="shared" si="153"/>
        <v>13200.000000000002</v>
      </c>
      <c r="M1790" s="262" t="s">
        <v>900</v>
      </c>
      <c r="N1790" s="290"/>
      <c r="O1790" s="290"/>
      <c r="P1790" s="245"/>
      <c r="Q1790" s="227"/>
      <c r="R1790" s="289"/>
      <c r="S1790" s="242"/>
      <c r="T1790" s="219" t="s">
        <v>4874</v>
      </c>
      <c r="U1790" s="248">
        <f>VLOOKUP(T1790,'[1]段ボール 送料'!$H$16:$X$1013,16,FALSE)</f>
        <v>650</v>
      </c>
      <c r="V1790" s="248">
        <f>VLOOKUP(T1790,'[1]段ボール 送料'!$H$16:$X$1013,13,FALSE)</f>
        <v>210</v>
      </c>
      <c r="W1790" s="248">
        <f>VLOOKUP(T1790,'[1]段ボール 送料'!$H$16:$X$1013,14,FALSE)</f>
        <v>210</v>
      </c>
      <c r="X1790" s="248">
        <f>VLOOKUP(T1790,'[1]段ボール 送料'!$H$16:$X$1013,15,FALSE)</f>
        <v>230</v>
      </c>
      <c r="Y1790" s="219"/>
      <c r="Z1790" s="248"/>
      <c r="AA1790" s="248"/>
      <c r="AB1790" s="248"/>
      <c r="AC1790" s="248"/>
      <c r="AD1790" s="372"/>
      <c r="AE1790" s="372"/>
      <c r="AF1790" s="372"/>
      <c r="AG1790" s="372"/>
      <c r="AH1790" s="372"/>
      <c r="AI1790" s="445" t="s">
        <v>2703</v>
      </c>
      <c r="AJ1790" s="286" t="s">
        <v>2543</v>
      </c>
      <c r="AK1790" s="228" t="s">
        <v>2542</v>
      </c>
      <c r="AL1790" s="372"/>
      <c r="AM1790" s="372"/>
      <c r="AN1790" s="372"/>
      <c r="AO1790" s="372"/>
      <c r="AP1790" s="229"/>
      <c r="AQ1790" s="464"/>
      <c r="AR1790" s="207"/>
      <c r="AS1790" s="207"/>
      <c r="AT1790" s="207"/>
      <c r="AU1790" s="207"/>
      <c r="AV1790" s="207"/>
      <c r="AW1790" s="207"/>
      <c r="AX1790" s="207"/>
      <c r="AY1790" s="207"/>
      <c r="AZ1790" s="207"/>
      <c r="BA1790" s="207"/>
      <c r="BB1790" s="207"/>
      <c r="BC1790" s="207"/>
      <c r="BD1790" s="207"/>
      <c r="BE1790" s="207"/>
      <c r="BF1790" s="207"/>
      <c r="BG1790" s="228"/>
      <c r="BH1790" s="228"/>
      <c r="BI1790" s="228"/>
      <c r="BJ1790" s="246"/>
      <c r="BK1790" s="255" t="s">
        <v>5699</v>
      </c>
      <c r="BL1790" s="228" t="s">
        <v>1703</v>
      </c>
      <c r="BM1790" s="228" t="s">
        <v>3899</v>
      </c>
      <c r="BN1790" s="298"/>
      <c r="BO1790" s="297"/>
      <c r="BP1790" s="204" t="s">
        <v>1701</v>
      </c>
      <c r="BY1790" s="254"/>
      <c r="CO1790" s="254"/>
      <c r="DN1790" s="284"/>
      <c r="DO1790" s="283"/>
      <c r="DP1790" s="278"/>
      <c r="DQ1790" s="282" t="s">
        <v>952</v>
      </c>
      <c r="DR1790" s="281"/>
      <c r="DS1790" s="280"/>
      <c r="DT1790" s="582"/>
      <c r="DU1790" s="278"/>
      <c r="DV1790" s="194"/>
      <c r="DW1790" s="254"/>
    </row>
    <row r="1791" spans="1:129" ht="18.75">
      <c r="A1791" s="298" t="s">
        <v>4322</v>
      </c>
      <c r="B1791" s="226" t="s">
        <v>1110</v>
      </c>
      <c r="C1791" s="226" t="s">
        <v>5820</v>
      </c>
      <c r="D1791" s="264" t="s">
        <v>1111</v>
      </c>
      <c r="E1791" s="224" t="str">
        <f>MID(D1791,8,10)</f>
        <v>431480</v>
      </c>
      <c r="F1791" s="207" t="s">
        <v>148</v>
      </c>
      <c r="G1791" s="220" t="s">
        <v>1112</v>
      </c>
      <c r="H1791" s="223" t="s">
        <v>5819</v>
      </c>
      <c r="I1791" s="306"/>
      <c r="J1791" s="225">
        <v>1</v>
      </c>
      <c r="K1791" s="302">
        <v>20000</v>
      </c>
      <c r="L1791" s="232">
        <f t="shared" si="153"/>
        <v>22000</v>
      </c>
      <c r="M1791" s="288" t="s">
        <v>900</v>
      </c>
      <c r="N1791" s="290"/>
      <c r="O1791" s="290"/>
      <c r="P1791" s="251">
        <v>44986</v>
      </c>
      <c r="Q1791" s="500">
        <v>18000</v>
      </c>
      <c r="R1791" s="471"/>
      <c r="S1791" s="242"/>
      <c r="T1791" s="219" t="s">
        <v>4618</v>
      </c>
      <c r="U1791" s="248">
        <f>VLOOKUP(T1791,'[1]段ボール 送料'!$H$16:$X$1013,16,FALSE)</f>
        <v>810</v>
      </c>
      <c r="V1791" s="248">
        <f>VLOOKUP(T1791,'[1]段ボール 送料'!$H$16:$X$1013,13,FALSE)</f>
        <v>380</v>
      </c>
      <c r="W1791" s="248">
        <f>VLOOKUP(T1791,'[1]段ボール 送料'!$H$16:$X$1013,14,FALSE)</f>
        <v>320</v>
      </c>
      <c r="X1791" s="248">
        <f>VLOOKUP(T1791,'[1]段ボール 送料'!$H$16:$X$1013,15,FALSE)</f>
        <v>110</v>
      </c>
      <c r="Y1791" s="219"/>
      <c r="Z1791" s="248"/>
      <c r="AA1791" s="248"/>
      <c r="AB1791" s="248"/>
      <c r="AC1791" s="248"/>
      <c r="AD1791" s="372"/>
      <c r="AE1791" s="372"/>
      <c r="AF1791" s="372"/>
      <c r="AG1791" s="372"/>
      <c r="AH1791" s="372"/>
      <c r="AI1791" s="228" t="s">
        <v>2703</v>
      </c>
      <c r="AJ1791" s="286" t="s">
        <v>2543</v>
      </c>
      <c r="AK1791" s="228" t="s">
        <v>2542</v>
      </c>
      <c r="AL1791" s="372"/>
      <c r="AM1791" s="372"/>
      <c r="AN1791" s="372"/>
      <c r="AO1791" s="372"/>
      <c r="AP1791" s="229"/>
      <c r="AQ1791" s="464"/>
      <c r="AR1791" s="207"/>
      <c r="AS1791" s="207"/>
      <c r="AT1791" s="207"/>
      <c r="AU1791" s="207"/>
      <c r="AV1791" s="207"/>
      <c r="AW1791" s="207"/>
      <c r="AX1791" s="207"/>
      <c r="AY1791" s="207"/>
      <c r="AZ1791" s="207"/>
      <c r="BA1791" s="207"/>
      <c r="BB1791" s="207"/>
      <c r="BC1791" s="207"/>
      <c r="BD1791" s="207"/>
      <c r="BE1791" s="207"/>
      <c r="BF1791" s="207"/>
      <c r="BG1791" s="228"/>
      <c r="BH1791" s="228"/>
      <c r="BI1791" s="228"/>
      <c r="BJ1791" s="246"/>
      <c r="BK1791" s="255" t="s">
        <v>5699</v>
      </c>
      <c r="BL1791" s="228" t="s">
        <v>1703</v>
      </c>
      <c r="BM1791" s="228" t="s">
        <v>3899</v>
      </c>
      <c r="BN1791" s="298"/>
      <c r="BO1791" s="297"/>
      <c r="BQ1791" s="205" t="s">
        <v>1701</v>
      </c>
      <c r="BY1791" s="254"/>
      <c r="DN1791" s="284"/>
      <c r="DO1791" s="283"/>
      <c r="DP1791" s="278"/>
      <c r="DQ1791" s="282" t="s">
        <v>952</v>
      </c>
      <c r="DR1791" s="281"/>
      <c r="DS1791" s="280"/>
      <c r="DT1791" s="582"/>
      <c r="DU1791" s="278"/>
      <c r="DV1791" s="194"/>
      <c r="DW1791" s="254"/>
    </row>
    <row r="1792" spans="1:129" ht="18.75">
      <c r="A1792" s="322" t="s">
        <v>4117</v>
      </c>
      <c r="B1792" s="226" t="s">
        <v>5818</v>
      </c>
      <c r="C1792" s="226" t="s">
        <v>5817</v>
      </c>
      <c r="D1792" s="225" t="s">
        <v>5816</v>
      </c>
      <c r="E1792" s="224" t="str">
        <f>MID(D1792,9,10)</f>
        <v>431497</v>
      </c>
      <c r="F1792" s="322" t="s">
        <v>5814</v>
      </c>
      <c r="G1792" s="220" t="s">
        <v>5815</v>
      </c>
      <c r="H1792" s="223" t="s">
        <v>5809</v>
      </c>
      <c r="I1792" s="223"/>
      <c r="J1792" s="225">
        <v>1</v>
      </c>
      <c r="K1792" s="302">
        <v>3800</v>
      </c>
      <c r="L1792" s="232">
        <f t="shared" si="153"/>
        <v>4180</v>
      </c>
      <c r="M1792" s="379" t="s">
        <v>1434</v>
      </c>
      <c r="N1792" s="229"/>
      <c r="O1792" s="229"/>
      <c r="P1792" s="245"/>
      <c r="Q1792" s="312"/>
      <c r="R1792" s="382"/>
      <c r="S1792" s="242"/>
      <c r="T1792" s="219"/>
      <c r="U1792" s="303"/>
      <c r="V1792" s="303"/>
      <c r="W1792" s="303"/>
      <c r="X1792" s="303"/>
      <c r="Y1792" s="219"/>
      <c r="Z1792" s="303"/>
      <c r="AA1792" s="303"/>
      <c r="AB1792" s="303"/>
      <c r="AC1792" s="303"/>
      <c r="AD1792" s="311"/>
      <c r="AE1792" s="311"/>
      <c r="AF1792" s="311"/>
      <c r="AG1792" s="311"/>
      <c r="AH1792" s="311"/>
      <c r="AJ1792" s="286"/>
      <c r="AK1792" s="213"/>
      <c r="AL1792" s="311"/>
      <c r="AM1792" s="311"/>
      <c r="AN1792" s="311"/>
      <c r="AO1792" s="311"/>
      <c r="AP1792" s="229"/>
      <c r="AQ1792" s="310"/>
      <c r="AR1792" s="207"/>
      <c r="AS1792" s="207"/>
      <c r="AT1792" s="207"/>
      <c r="AU1792" s="207"/>
      <c r="AV1792" s="207"/>
      <c r="AW1792" s="207"/>
      <c r="AX1792" s="207"/>
      <c r="AY1792" s="207"/>
      <c r="AZ1792" s="207"/>
      <c r="BA1792" s="207"/>
      <c r="BB1792" s="207"/>
      <c r="BC1792" s="207"/>
      <c r="BD1792" s="207"/>
      <c r="BE1792" s="207"/>
      <c r="BF1792" s="207"/>
      <c r="BG1792" s="300"/>
      <c r="BH1792" s="300"/>
      <c r="BI1792" s="299"/>
      <c r="BJ1792" s="246"/>
      <c r="BK1792" s="255" t="s">
        <v>5699</v>
      </c>
      <c r="BL1792" s="213"/>
      <c r="BM1792" s="213"/>
      <c r="BN1792" s="322"/>
      <c r="BO1792" s="321"/>
      <c r="BY1792" s="254"/>
      <c r="DN1792" s="284"/>
      <c r="DO1792" s="283"/>
      <c r="DP1792" s="278"/>
      <c r="DQ1792" s="282"/>
      <c r="DR1792" s="281"/>
      <c r="DS1792" s="280"/>
      <c r="DT1792" s="582"/>
      <c r="DU1792" s="278"/>
      <c r="DV1792" s="194"/>
    </row>
    <row r="1793" spans="1:129" ht="18.75">
      <c r="A1793" s="322" t="s">
        <v>4117</v>
      </c>
      <c r="B1793" s="226" t="s">
        <v>5813</v>
      </c>
      <c r="C1793" s="226" t="s">
        <v>5812</v>
      </c>
      <c r="D1793" s="225" t="s">
        <v>5811</v>
      </c>
      <c r="E1793" s="224" t="str">
        <f>MID(D1793,9,10)</f>
        <v>431503</v>
      </c>
      <c r="F1793" s="322" t="s">
        <v>5814</v>
      </c>
      <c r="G1793" s="220" t="s">
        <v>5810</v>
      </c>
      <c r="H1793" s="223" t="s">
        <v>5809</v>
      </c>
      <c r="I1793" s="223"/>
      <c r="J1793" s="225">
        <v>1</v>
      </c>
      <c r="K1793" s="302">
        <v>3800</v>
      </c>
      <c r="L1793" s="232">
        <f t="shared" si="153"/>
        <v>4180</v>
      </c>
      <c r="M1793" s="351" t="s">
        <v>1434</v>
      </c>
      <c r="N1793" s="229"/>
      <c r="O1793" s="229"/>
      <c r="P1793" s="245"/>
      <c r="Q1793" s="312"/>
      <c r="R1793" s="382"/>
      <c r="S1793" s="242"/>
      <c r="T1793" s="219"/>
      <c r="U1793" s="303"/>
      <c r="V1793" s="303"/>
      <c r="W1793" s="303"/>
      <c r="X1793" s="303"/>
      <c r="Y1793" s="219"/>
      <c r="Z1793" s="303"/>
      <c r="AA1793" s="303"/>
      <c r="AB1793" s="303"/>
      <c r="AC1793" s="303"/>
      <c r="AD1793" s="311"/>
      <c r="AE1793" s="311"/>
      <c r="AF1793" s="311"/>
      <c r="AG1793" s="311"/>
      <c r="AH1793" s="311"/>
      <c r="AJ1793" s="286"/>
      <c r="AK1793" s="213"/>
      <c r="AL1793" s="311"/>
      <c r="AM1793" s="311"/>
      <c r="AN1793" s="311"/>
      <c r="AO1793" s="311"/>
      <c r="AP1793" s="229"/>
      <c r="AQ1793" s="310"/>
      <c r="AR1793" s="207"/>
      <c r="AS1793" s="207"/>
      <c r="AT1793" s="207"/>
      <c r="AU1793" s="207"/>
      <c r="AV1793" s="207"/>
      <c r="AW1793" s="207"/>
      <c r="AX1793" s="207"/>
      <c r="AY1793" s="207"/>
      <c r="AZ1793" s="207"/>
      <c r="BA1793" s="207"/>
      <c r="BB1793" s="207"/>
      <c r="BC1793" s="207"/>
      <c r="BD1793" s="207"/>
      <c r="BE1793" s="207"/>
      <c r="BF1793" s="207"/>
      <c r="BG1793" s="300"/>
      <c r="BH1793" s="300"/>
      <c r="BI1793" s="299"/>
      <c r="BJ1793" s="246"/>
      <c r="BK1793" s="255" t="s">
        <v>5699</v>
      </c>
      <c r="BL1793" s="213"/>
      <c r="BM1793" s="213"/>
      <c r="BN1793" s="322"/>
      <c r="BO1793" s="321"/>
      <c r="BY1793" s="254"/>
      <c r="DN1793" s="284"/>
      <c r="DO1793" s="283"/>
      <c r="DP1793" s="278"/>
      <c r="DQ1793" s="282"/>
      <c r="DR1793" s="281"/>
      <c r="DS1793" s="280"/>
      <c r="DT1793" s="582"/>
      <c r="DU1793" s="278"/>
      <c r="DV1793" s="194"/>
    </row>
    <row r="1794" spans="1:129" ht="18.75">
      <c r="A1794" s="298" t="s">
        <v>4310</v>
      </c>
      <c r="B1794" s="226" t="s">
        <v>218</v>
      </c>
      <c r="C1794" s="226" t="s">
        <v>5808</v>
      </c>
      <c r="D1794" s="264" t="s">
        <v>219</v>
      </c>
      <c r="E1794" s="224" t="str">
        <f>MID(D1794,8,10)</f>
        <v>431510</v>
      </c>
      <c r="F1794" s="207" t="s">
        <v>148</v>
      </c>
      <c r="G1794" s="220" t="s">
        <v>220</v>
      </c>
      <c r="H1794" s="223" t="s">
        <v>5807</v>
      </c>
      <c r="I1794" s="306"/>
      <c r="J1794" s="225">
        <v>1</v>
      </c>
      <c r="K1794" s="277">
        <v>8000</v>
      </c>
      <c r="L1794" s="232">
        <f t="shared" si="153"/>
        <v>8800</v>
      </c>
      <c r="M1794" s="288" t="s">
        <v>1671</v>
      </c>
      <c r="N1794" s="290"/>
      <c r="O1794" s="290"/>
      <c r="P1794" s="251">
        <v>45444</v>
      </c>
      <c r="Q1794" s="244">
        <v>7800</v>
      </c>
      <c r="R1794" s="261">
        <v>370</v>
      </c>
      <c r="S1794" s="242">
        <v>370</v>
      </c>
      <c r="T1794" s="219"/>
      <c r="U1794" s="248" t="e">
        <f>VLOOKUP(T1794,'[1]段ボール 送料'!$H$16:$X$1013,16,FALSE)</f>
        <v>#N/A</v>
      </c>
      <c r="V1794" s="248" t="e">
        <f>VLOOKUP(T1794,'[1]段ボール 送料'!$H$16:$X$1013,13,FALSE)</f>
        <v>#N/A</v>
      </c>
      <c r="W1794" s="248" t="e">
        <f>VLOOKUP(T1794,'[1]段ボール 送料'!$H$16:$X$1013,14,FALSE)</f>
        <v>#N/A</v>
      </c>
      <c r="X1794" s="248" t="e">
        <f>VLOOKUP(T1794,'[1]段ボール 送料'!$H$16:$X$1013,15,FALSE)</f>
        <v>#N/A</v>
      </c>
      <c r="Y1794" s="219"/>
      <c r="Z1794" s="248"/>
      <c r="AA1794" s="248"/>
      <c r="AB1794" s="248"/>
      <c r="AC1794" s="248"/>
      <c r="AD1794" s="211"/>
      <c r="AE1794" s="211"/>
      <c r="AF1794" s="211"/>
      <c r="AG1794" s="211"/>
      <c r="AH1794" s="211"/>
      <c r="AI1794" s="228" t="s">
        <v>2703</v>
      </c>
      <c r="AJ1794" s="286" t="s">
        <v>2543</v>
      </c>
      <c r="AK1794" s="228" t="s">
        <v>2542</v>
      </c>
      <c r="AN1794" s="211"/>
      <c r="AO1794" s="211"/>
      <c r="AP1794" s="229"/>
      <c r="AQ1794" s="444">
        <v>1</v>
      </c>
      <c r="AR1794" s="207"/>
      <c r="AS1794" s="207"/>
      <c r="AT1794" s="207"/>
      <c r="AU1794" s="359">
        <f>S1794</f>
        <v>370</v>
      </c>
      <c r="AV1794" s="248" t="e">
        <f>VLOOKUP(T1794,'[1]段ボール 送料'!$H$16:$X$1013,11,FALSE)</f>
        <v>#N/A</v>
      </c>
      <c r="AW1794" s="248"/>
      <c r="AX1794" s="207"/>
      <c r="AY1794" s="247" t="e">
        <f>SUBTOTAL(9,AV1794:AX1794)</f>
        <v>#N/A</v>
      </c>
      <c r="AZ1794" s="247" t="e">
        <f>AR1794+AV1794</f>
        <v>#N/A</v>
      </c>
      <c r="BA1794" s="247">
        <f>AS1794+AW1794</f>
        <v>0</v>
      </c>
      <c r="BB1794" s="247">
        <f>AT1794+AX1794</f>
        <v>0</v>
      </c>
      <c r="BC1794" s="359" t="e">
        <f>AU1794+AY1794</f>
        <v>#N/A</v>
      </c>
      <c r="BD1794" s="207"/>
      <c r="BE1794" s="207"/>
      <c r="BF1794" s="207"/>
      <c r="BG1794" s="228"/>
      <c r="BH1794" s="228"/>
      <c r="BI1794" s="228"/>
      <c r="BJ1794" s="246"/>
      <c r="BK1794" s="255" t="s">
        <v>5699</v>
      </c>
      <c r="BL1794" s="228" t="s">
        <v>1703</v>
      </c>
      <c r="BM1794" s="228" t="s">
        <v>1703</v>
      </c>
      <c r="BN1794" s="298"/>
      <c r="BO1794" s="297"/>
      <c r="BQ1794" s="205" t="s">
        <v>1701</v>
      </c>
      <c r="BY1794" s="254"/>
      <c r="DN1794" s="284">
        <v>8000</v>
      </c>
      <c r="DO1794" s="283">
        <f>DN1794*110%</f>
        <v>8800</v>
      </c>
      <c r="DP1794" s="349">
        <v>45444</v>
      </c>
      <c r="DQ1794" s="282"/>
      <c r="DR1794" s="281"/>
      <c r="DS1794" s="588"/>
      <c r="DT1794" s="279"/>
      <c r="DU1794" s="348"/>
      <c r="DV1794" s="194"/>
    </row>
    <row r="1795" spans="1:129" ht="18.75">
      <c r="A1795" s="298" t="s">
        <v>5806</v>
      </c>
      <c r="B1795" s="226" t="s">
        <v>1114</v>
      </c>
      <c r="C1795" s="226" t="s">
        <v>5805</v>
      </c>
      <c r="D1795" s="264" t="s">
        <v>1115</v>
      </c>
      <c r="E1795" s="224" t="str">
        <f>MID(D1795,9,10)</f>
        <v>31527</v>
      </c>
      <c r="F1795" s="298" t="s">
        <v>1113</v>
      </c>
      <c r="G1795" s="220" t="s">
        <v>1116</v>
      </c>
      <c r="H1795" s="223" t="s">
        <v>5804</v>
      </c>
      <c r="I1795" s="306"/>
      <c r="J1795" s="225">
        <v>1</v>
      </c>
      <c r="K1795" s="277">
        <v>6800</v>
      </c>
      <c r="L1795" s="232">
        <f t="shared" si="153"/>
        <v>7480.0000000000009</v>
      </c>
      <c r="M1795" s="288" t="s">
        <v>900</v>
      </c>
      <c r="N1795" s="229"/>
      <c r="O1795" s="290"/>
      <c r="P1795" s="245"/>
      <c r="Q1795" s="227"/>
      <c r="R1795" s="376"/>
      <c r="S1795" s="242"/>
      <c r="T1795" s="219" t="s">
        <v>5803</v>
      </c>
      <c r="U1795" s="303"/>
      <c r="V1795" s="303"/>
      <c r="W1795" s="303"/>
      <c r="X1795" s="303"/>
      <c r="Y1795" s="219"/>
      <c r="Z1795" s="303"/>
      <c r="AA1795" s="303"/>
      <c r="AB1795" s="303"/>
      <c r="AC1795" s="303"/>
      <c r="AD1795" s="277"/>
      <c r="AE1795" s="277"/>
      <c r="AF1795" s="277"/>
      <c r="AG1795" s="277"/>
      <c r="AH1795" s="277"/>
      <c r="AJ1795" s="286" t="s">
        <v>2543</v>
      </c>
      <c r="AK1795" s="213" t="s">
        <v>2542</v>
      </c>
      <c r="AL1795" s="277"/>
      <c r="AM1795" s="277"/>
      <c r="AN1795" s="277"/>
      <c r="AO1795" s="277"/>
      <c r="AP1795" s="229"/>
      <c r="AQ1795" s="571"/>
      <c r="AR1795" s="207"/>
      <c r="AS1795" s="207"/>
      <c r="AT1795" s="207"/>
      <c r="AU1795" s="207"/>
      <c r="AV1795" s="207"/>
      <c r="AW1795" s="207"/>
      <c r="AX1795" s="207"/>
      <c r="AY1795" s="207"/>
      <c r="AZ1795" s="207"/>
      <c r="BA1795" s="207"/>
      <c r="BB1795" s="207"/>
      <c r="BC1795" s="207"/>
      <c r="BD1795" s="207"/>
      <c r="BE1795" s="207"/>
      <c r="BF1795" s="207"/>
      <c r="BG1795" s="300"/>
      <c r="BH1795" s="300"/>
      <c r="BI1795" s="299"/>
      <c r="BJ1795" s="246"/>
      <c r="BK1795" s="255" t="s">
        <v>5699</v>
      </c>
      <c r="BL1795" s="213"/>
      <c r="BM1795" s="228"/>
      <c r="BN1795" s="298"/>
      <c r="BO1795" s="297"/>
      <c r="BY1795" s="254"/>
      <c r="DN1795" s="284"/>
      <c r="DO1795" s="283"/>
      <c r="DP1795" s="278"/>
      <c r="DQ1795" s="282" t="s">
        <v>900</v>
      </c>
      <c r="DR1795" s="281"/>
      <c r="DS1795" s="280"/>
      <c r="DT1795" s="279"/>
      <c r="DU1795" s="278"/>
      <c r="DV1795" s="194"/>
      <c r="DW1795" s="254"/>
    </row>
    <row r="1796" spans="1:129" ht="18.75">
      <c r="A1796" s="298" t="s">
        <v>4310</v>
      </c>
      <c r="B1796" s="226" t="s">
        <v>221</v>
      </c>
      <c r="C1796" s="226" t="s">
        <v>5802</v>
      </c>
      <c r="D1796" s="264" t="s">
        <v>222</v>
      </c>
      <c r="E1796" s="224" t="str">
        <f>MID(D1796,8,10)</f>
        <v>431534</v>
      </c>
      <c r="F1796" s="207" t="s">
        <v>148</v>
      </c>
      <c r="G1796" s="220" t="s">
        <v>223</v>
      </c>
      <c r="H1796" s="223" t="s">
        <v>5801</v>
      </c>
      <c r="I1796" s="306"/>
      <c r="J1796" s="225">
        <v>1</v>
      </c>
      <c r="K1796" s="277">
        <v>7000</v>
      </c>
      <c r="L1796" s="232">
        <f t="shared" si="153"/>
        <v>7700.0000000000009</v>
      </c>
      <c r="M1796" s="262" t="s">
        <v>1671</v>
      </c>
      <c r="N1796" s="290"/>
      <c r="O1796" s="290"/>
      <c r="P1796" s="251">
        <v>45444</v>
      </c>
      <c r="Q1796" s="244">
        <v>6800</v>
      </c>
      <c r="R1796" s="289">
        <v>400</v>
      </c>
      <c r="S1796" s="242">
        <v>400</v>
      </c>
      <c r="T1796" s="219"/>
      <c r="U1796" s="248" t="e">
        <f>VLOOKUP(T1796,'[1]段ボール 送料'!$H$16:$X$1013,16,FALSE)</f>
        <v>#N/A</v>
      </c>
      <c r="V1796" s="248" t="e">
        <f>VLOOKUP(T1796,'[1]段ボール 送料'!$H$16:$X$1013,13,FALSE)</f>
        <v>#N/A</v>
      </c>
      <c r="W1796" s="248" t="e">
        <f>VLOOKUP(T1796,'[1]段ボール 送料'!$H$16:$X$1013,14,FALSE)</f>
        <v>#N/A</v>
      </c>
      <c r="X1796" s="248" t="e">
        <f>VLOOKUP(T1796,'[1]段ボール 送料'!$H$16:$X$1013,15,FALSE)</f>
        <v>#N/A</v>
      </c>
      <c r="Y1796" s="219"/>
      <c r="Z1796" s="248"/>
      <c r="AA1796" s="248"/>
      <c r="AB1796" s="248"/>
      <c r="AC1796" s="248"/>
      <c r="AD1796" s="319"/>
      <c r="AE1796" s="319"/>
      <c r="AF1796" s="319"/>
      <c r="AG1796" s="319"/>
      <c r="AH1796" s="319"/>
      <c r="AI1796" s="228" t="s">
        <v>2703</v>
      </c>
      <c r="AJ1796" s="286" t="s">
        <v>2543</v>
      </c>
      <c r="AK1796" s="228" t="s">
        <v>2542</v>
      </c>
      <c r="AL1796" s="319"/>
      <c r="AM1796" s="319"/>
      <c r="AN1796" s="319"/>
      <c r="AO1796" s="319"/>
      <c r="AP1796" s="229"/>
      <c r="AQ1796" s="444">
        <v>1</v>
      </c>
      <c r="AR1796" s="207"/>
      <c r="AS1796" s="207"/>
      <c r="AT1796" s="207"/>
      <c r="AU1796" s="359">
        <f>S1796</f>
        <v>400</v>
      </c>
      <c r="AV1796" s="248" t="e">
        <f>VLOOKUP(T1796,'[1]段ボール 送料'!$H$16:$X$1013,11,FALSE)</f>
        <v>#N/A</v>
      </c>
      <c r="AW1796" s="248"/>
      <c r="AX1796" s="207"/>
      <c r="AY1796" s="247" t="e">
        <f>SUBTOTAL(9,AV1796:AX1796)</f>
        <v>#N/A</v>
      </c>
      <c r="AZ1796" s="247" t="e">
        <f t="shared" ref="AZ1796:BC1800" si="161">AR1796+AV1796</f>
        <v>#N/A</v>
      </c>
      <c r="BA1796" s="247">
        <f t="shared" si="161"/>
        <v>0</v>
      </c>
      <c r="BB1796" s="247">
        <f t="shared" si="161"/>
        <v>0</v>
      </c>
      <c r="BC1796" s="359" t="e">
        <f t="shared" si="161"/>
        <v>#N/A</v>
      </c>
      <c r="BD1796" s="207"/>
      <c r="BE1796" s="207"/>
      <c r="BF1796" s="207"/>
      <c r="BG1796" s="228"/>
      <c r="BH1796" s="228"/>
      <c r="BI1796" s="228"/>
      <c r="BJ1796" s="246"/>
      <c r="BK1796" s="255" t="s">
        <v>5699</v>
      </c>
      <c r="BL1796" s="228" t="s">
        <v>1703</v>
      </c>
      <c r="BM1796" s="228" t="s">
        <v>1703</v>
      </c>
      <c r="BN1796" s="298"/>
      <c r="BO1796" s="297"/>
      <c r="BQ1796" s="205" t="s">
        <v>1701</v>
      </c>
      <c r="BY1796" s="254"/>
      <c r="DN1796" s="284">
        <v>7000</v>
      </c>
      <c r="DO1796" s="283">
        <f>DN1796*110%</f>
        <v>7700.0000000000009</v>
      </c>
      <c r="DP1796" s="349">
        <v>45444</v>
      </c>
      <c r="DQ1796" s="282"/>
      <c r="DR1796" s="281"/>
      <c r="DS1796" s="588"/>
      <c r="DT1796" s="279"/>
      <c r="DU1796" s="348"/>
      <c r="DV1796" s="194"/>
    </row>
    <row r="1797" spans="1:129" ht="19.5">
      <c r="A1797" s="298" t="s">
        <v>3898</v>
      </c>
      <c r="B1797" s="226" t="s">
        <v>225</v>
      </c>
      <c r="C1797" s="226" t="s">
        <v>5800</v>
      </c>
      <c r="D1797" s="264" t="s">
        <v>226</v>
      </c>
      <c r="E1797" s="224" t="str">
        <f>MID(D1797,8,10)</f>
        <v>431541</v>
      </c>
      <c r="F1797" s="207" t="s">
        <v>224</v>
      </c>
      <c r="G1797" s="220" t="s">
        <v>227</v>
      </c>
      <c r="H1797" s="491" t="s">
        <v>5799</v>
      </c>
      <c r="I1797" s="306" t="s">
        <v>228</v>
      </c>
      <c r="J1797" s="225">
        <v>1</v>
      </c>
      <c r="K1797" s="277">
        <v>7000</v>
      </c>
      <c r="L1797" s="232">
        <f t="shared" si="153"/>
        <v>7700.0000000000009</v>
      </c>
      <c r="M1797" s="262" t="s">
        <v>1671</v>
      </c>
      <c r="N1797" s="290"/>
      <c r="O1797" s="290"/>
      <c r="P1797" s="251">
        <v>45444</v>
      </c>
      <c r="Q1797" s="244">
        <v>6800</v>
      </c>
      <c r="R1797" s="471">
        <v>360</v>
      </c>
      <c r="S1797" s="455">
        <v>360</v>
      </c>
      <c r="T1797" s="219"/>
      <c r="U1797" s="248" t="e">
        <f>VLOOKUP(T1797,'[1]段ボール 送料'!$H$16:$X$1013,16,FALSE)</f>
        <v>#N/A</v>
      </c>
      <c r="V1797" s="248" t="e">
        <f>VLOOKUP(T1797,'[1]段ボール 送料'!$H$16:$X$1013,13,FALSE)</f>
        <v>#N/A</v>
      </c>
      <c r="W1797" s="248" t="e">
        <f>VLOOKUP(T1797,'[1]段ボール 送料'!$H$16:$X$1013,14,FALSE)</f>
        <v>#N/A</v>
      </c>
      <c r="X1797" s="248" t="e">
        <f>VLOOKUP(T1797,'[1]段ボール 送料'!$H$16:$X$1013,15,FALSE)</f>
        <v>#N/A</v>
      </c>
      <c r="Y1797" s="219"/>
      <c r="Z1797" s="248"/>
      <c r="AA1797" s="248"/>
      <c r="AB1797" s="248"/>
      <c r="AC1797" s="248"/>
      <c r="AD1797" s="372"/>
      <c r="AE1797" s="372"/>
      <c r="AF1797" s="372"/>
      <c r="AG1797" s="372"/>
      <c r="AH1797" s="372"/>
      <c r="AI1797" s="228" t="s">
        <v>2700</v>
      </c>
      <c r="AJ1797" s="286" t="s">
        <v>2543</v>
      </c>
      <c r="AK1797" s="228" t="s">
        <v>2542</v>
      </c>
      <c r="AL1797" s="372"/>
      <c r="AM1797" s="372"/>
      <c r="AN1797" s="372"/>
      <c r="AO1797" s="372"/>
      <c r="AP1797" s="229"/>
      <c r="AQ1797" s="444">
        <v>1</v>
      </c>
      <c r="AR1797" s="207"/>
      <c r="AS1797" s="207"/>
      <c r="AT1797" s="207"/>
      <c r="AU1797" s="359">
        <f>S1797</f>
        <v>360</v>
      </c>
      <c r="AV1797" s="248" t="e">
        <f>VLOOKUP(T1797,'[1]段ボール 送料'!$H$16:$X$1013,11,FALSE)</f>
        <v>#N/A</v>
      </c>
      <c r="AW1797" s="248"/>
      <c r="AX1797" s="207"/>
      <c r="AY1797" s="247" t="e">
        <f>SUBTOTAL(9,AV1797:AX1797)</f>
        <v>#N/A</v>
      </c>
      <c r="AZ1797" s="247" t="e">
        <f t="shared" si="161"/>
        <v>#N/A</v>
      </c>
      <c r="BA1797" s="247">
        <f t="shared" si="161"/>
        <v>0</v>
      </c>
      <c r="BB1797" s="247">
        <f t="shared" si="161"/>
        <v>0</v>
      </c>
      <c r="BC1797" s="359" t="e">
        <f t="shared" si="161"/>
        <v>#N/A</v>
      </c>
      <c r="BD1797" s="207"/>
      <c r="BE1797" s="207"/>
      <c r="BF1797" s="207"/>
      <c r="BG1797" s="228"/>
      <c r="BH1797" s="228"/>
      <c r="BI1797" s="228"/>
      <c r="BJ1797" s="246"/>
      <c r="BK1797" s="255" t="s">
        <v>5699</v>
      </c>
      <c r="BL1797" s="228" t="s">
        <v>1703</v>
      </c>
      <c r="BM1797" s="228" t="s">
        <v>1703</v>
      </c>
      <c r="BN1797" s="298"/>
      <c r="BO1797" s="297"/>
      <c r="BQ1797" s="205" t="s">
        <v>1701</v>
      </c>
      <c r="BY1797" s="254"/>
      <c r="DN1797" s="284">
        <v>7000</v>
      </c>
      <c r="DO1797" s="283">
        <f>DN1797*110%</f>
        <v>7700.0000000000009</v>
      </c>
      <c r="DP1797" s="349">
        <v>45444</v>
      </c>
      <c r="DQ1797" s="282"/>
      <c r="DR1797" s="281"/>
      <c r="DS1797" s="280"/>
      <c r="DT1797" s="279"/>
      <c r="DU1797" s="348"/>
      <c r="DV1797" s="194"/>
    </row>
    <row r="1798" spans="1:129" ht="18.75">
      <c r="A1798" s="207" t="s">
        <v>3898</v>
      </c>
      <c r="B1798" s="226" t="s">
        <v>1117</v>
      </c>
      <c r="C1798" s="226" t="s">
        <v>5798</v>
      </c>
      <c r="D1798" s="264" t="s">
        <v>1118</v>
      </c>
      <c r="E1798" s="224" t="str">
        <f>MID(D1798,9,10)</f>
        <v>31558</v>
      </c>
      <c r="F1798" s="207" t="s">
        <v>224</v>
      </c>
      <c r="G1798" s="220" t="s">
        <v>979</v>
      </c>
      <c r="H1798" s="223" t="s">
        <v>5797</v>
      </c>
      <c r="I1798" s="306"/>
      <c r="J1798" s="225">
        <v>1</v>
      </c>
      <c r="K1798" s="302">
        <v>6000</v>
      </c>
      <c r="L1798" s="232">
        <f t="shared" si="153"/>
        <v>6600.0000000000009</v>
      </c>
      <c r="M1798" s="288" t="s">
        <v>1671</v>
      </c>
      <c r="N1798" s="229"/>
      <c r="O1798" s="290"/>
      <c r="P1798" s="347"/>
      <c r="Q1798" s="241"/>
      <c r="R1798" s="289"/>
      <c r="S1798" s="242"/>
      <c r="T1798" s="219"/>
      <c r="U1798" s="248" t="e">
        <f>VLOOKUP(T1798,'[1]段ボール 送料'!$H$16:$X$1013,16,FALSE)</f>
        <v>#N/A</v>
      </c>
      <c r="V1798" s="248" t="e">
        <f>VLOOKUP(T1798,'[1]段ボール 送料'!$H$16:$X$1013,13,FALSE)</f>
        <v>#N/A</v>
      </c>
      <c r="W1798" s="248" t="e">
        <f>VLOOKUP(T1798,'[1]段ボール 送料'!$H$16:$X$1013,14,FALSE)</f>
        <v>#N/A</v>
      </c>
      <c r="X1798" s="248" t="e">
        <f>VLOOKUP(T1798,'[1]段ボール 送料'!$H$16:$X$1013,15,FALSE)</f>
        <v>#N/A</v>
      </c>
      <c r="Y1798" s="219"/>
      <c r="Z1798" s="303"/>
      <c r="AA1798" s="303"/>
      <c r="AB1798" s="303"/>
      <c r="AC1798" s="303"/>
      <c r="AD1798" s="372"/>
      <c r="AE1798" s="372"/>
      <c r="AF1798" s="372"/>
      <c r="AG1798" s="372"/>
      <c r="AH1798" s="372"/>
      <c r="AI1798" s="228" t="s">
        <v>2700</v>
      </c>
      <c r="AJ1798" s="286" t="s">
        <v>2543</v>
      </c>
      <c r="AK1798" s="228" t="s">
        <v>2542</v>
      </c>
      <c r="AL1798" s="372"/>
      <c r="AM1798" s="372"/>
      <c r="AN1798" s="372"/>
      <c r="AO1798" s="372"/>
      <c r="AP1798" s="229"/>
      <c r="AQ1798" s="444">
        <v>1</v>
      </c>
      <c r="AR1798" s="207"/>
      <c r="AS1798" s="207"/>
      <c r="AT1798" s="207"/>
      <c r="AU1798" s="359">
        <f>S1798</f>
        <v>0</v>
      </c>
      <c r="AV1798" s="248" t="e">
        <f>VLOOKUP(T1798,'[1]段ボール 送料'!$H$16:$X$1013,11,FALSE)</f>
        <v>#N/A</v>
      </c>
      <c r="AW1798" s="248"/>
      <c r="AX1798" s="207"/>
      <c r="AY1798" s="247" t="e">
        <f>SUBTOTAL(9,AV1798:AX1798)</f>
        <v>#N/A</v>
      </c>
      <c r="AZ1798" s="247" t="e">
        <f t="shared" si="161"/>
        <v>#N/A</v>
      </c>
      <c r="BA1798" s="247">
        <f t="shared" si="161"/>
        <v>0</v>
      </c>
      <c r="BB1798" s="247">
        <f t="shared" si="161"/>
        <v>0</v>
      </c>
      <c r="BC1798" s="359" t="e">
        <f t="shared" si="161"/>
        <v>#N/A</v>
      </c>
      <c r="BD1798" s="207"/>
      <c r="BE1798" s="207"/>
      <c r="BF1798" s="207"/>
      <c r="BG1798" s="300"/>
      <c r="BH1798" s="300"/>
      <c r="BI1798" s="299"/>
      <c r="BJ1798" s="246"/>
      <c r="BK1798" s="255" t="s">
        <v>5699</v>
      </c>
      <c r="BL1798" s="213"/>
      <c r="BM1798" s="213"/>
      <c r="BP1798" s="204" t="s">
        <v>1701</v>
      </c>
      <c r="BY1798" s="254"/>
      <c r="DN1798" s="284"/>
      <c r="DO1798" s="283"/>
      <c r="DP1798" s="278"/>
      <c r="DQ1798" s="282" t="s">
        <v>947</v>
      </c>
      <c r="DR1798" s="281"/>
      <c r="DS1798" s="280"/>
      <c r="DT1798" s="279"/>
      <c r="DU1798" s="278"/>
      <c r="DV1798" s="194"/>
    </row>
    <row r="1799" spans="1:129" ht="18.75">
      <c r="A1799" s="298" t="s">
        <v>3898</v>
      </c>
      <c r="B1799" s="226" t="s">
        <v>5796</v>
      </c>
      <c r="C1799" s="226" t="s">
        <v>5795</v>
      </c>
      <c r="D1799" s="264" t="s">
        <v>5794</v>
      </c>
      <c r="E1799" s="224" t="str">
        <f t="shared" ref="E1799:E1804" si="162">MID(D1799,8,10)</f>
        <v>431565</v>
      </c>
      <c r="F1799" s="207" t="s">
        <v>224</v>
      </c>
      <c r="G1799" s="220" t="s">
        <v>5793</v>
      </c>
      <c r="H1799" s="223" t="s">
        <v>5792</v>
      </c>
      <c r="I1799" s="306"/>
      <c r="J1799" s="225">
        <v>1</v>
      </c>
      <c r="K1799" s="277">
        <v>12000</v>
      </c>
      <c r="L1799" s="232">
        <f t="shared" si="153"/>
        <v>13200.000000000002</v>
      </c>
      <c r="M1799" s="262" t="s">
        <v>1671</v>
      </c>
      <c r="N1799" s="290"/>
      <c r="O1799" s="290"/>
      <c r="P1799" s="245"/>
      <c r="Q1799" s="227"/>
      <c r="R1799" s="289">
        <v>140</v>
      </c>
      <c r="S1799" s="242">
        <v>140</v>
      </c>
      <c r="T1799" s="219"/>
      <c r="U1799" s="248" t="e">
        <f>VLOOKUP(T1799,'[1]段ボール 送料'!$H$16:$X$1013,16,FALSE)</f>
        <v>#N/A</v>
      </c>
      <c r="V1799" s="248" t="e">
        <f>VLOOKUP(T1799,'[1]段ボール 送料'!$H$16:$X$1013,13,FALSE)</f>
        <v>#N/A</v>
      </c>
      <c r="W1799" s="248" t="e">
        <f>VLOOKUP(T1799,'[1]段ボール 送料'!$H$16:$X$1013,14,FALSE)</f>
        <v>#N/A</v>
      </c>
      <c r="X1799" s="248" t="e">
        <f>VLOOKUP(T1799,'[1]段ボール 送料'!$H$16:$X$1013,15,FALSE)</f>
        <v>#N/A</v>
      </c>
      <c r="Y1799" s="219"/>
      <c r="Z1799" s="248"/>
      <c r="AA1799" s="248"/>
      <c r="AB1799" s="248"/>
      <c r="AC1799" s="248"/>
      <c r="AD1799" s="319"/>
      <c r="AE1799" s="319"/>
      <c r="AF1799" s="319"/>
      <c r="AG1799" s="319"/>
      <c r="AH1799" s="319"/>
      <c r="AI1799" s="228" t="s">
        <v>2700</v>
      </c>
      <c r="AJ1799" s="286" t="s">
        <v>2543</v>
      </c>
      <c r="AK1799" s="228" t="s">
        <v>2542</v>
      </c>
      <c r="AL1799" s="319"/>
      <c r="AM1799" s="319"/>
      <c r="AN1799" s="319"/>
      <c r="AO1799" s="319"/>
      <c r="AP1799" s="229"/>
      <c r="AQ1799" s="444">
        <v>1</v>
      </c>
      <c r="AR1799" s="207"/>
      <c r="AS1799" s="207"/>
      <c r="AT1799" s="207"/>
      <c r="AU1799" s="359">
        <f>S1799</f>
        <v>140</v>
      </c>
      <c r="AV1799" s="248" t="e">
        <f>VLOOKUP(T1799,'[1]段ボール 送料'!$H$16:$X$1013,11,FALSE)</f>
        <v>#N/A</v>
      </c>
      <c r="AW1799" s="248"/>
      <c r="AX1799" s="207"/>
      <c r="AY1799" s="247" t="e">
        <f>SUBTOTAL(9,AV1799:AX1799)</f>
        <v>#N/A</v>
      </c>
      <c r="AZ1799" s="247" t="e">
        <f t="shared" si="161"/>
        <v>#N/A</v>
      </c>
      <c r="BA1799" s="247">
        <f t="shared" si="161"/>
        <v>0</v>
      </c>
      <c r="BB1799" s="247">
        <f t="shared" si="161"/>
        <v>0</v>
      </c>
      <c r="BC1799" s="359" t="e">
        <f t="shared" si="161"/>
        <v>#N/A</v>
      </c>
      <c r="BD1799" s="207"/>
      <c r="BE1799" s="207"/>
      <c r="BF1799" s="207"/>
      <c r="BG1799" s="228"/>
      <c r="BH1799" s="228"/>
      <c r="BI1799" s="228"/>
      <c r="BJ1799" s="246"/>
      <c r="BK1799" s="255" t="s">
        <v>5699</v>
      </c>
      <c r="BL1799" s="228" t="s">
        <v>1703</v>
      </c>
      <c r="BM1799" s="228" t="s">
        <v>1703</v>
      </c>
      <c r="BN1799" s="298"/>
      <c r="BO1799" s="297"/>
      <c r="BQ1799" s="205" t="s">
        <v>1701</v>
      </c>
      <c r="BY1799" s="254"/>
      <c r="DN1799" s="284"/>
      <c r="DO1799" s="283"/>
      <c r="DP1799" s="278"/>
      <c r="DQ1799" s="282"/>
      <c r="DR1799" s="281"/>
      <c r="DS1799" s="280"/>
      <c r="DT1799" s="279"/>
      <c r="DU1799" s="278"/>
      <c r="DV1799" s="194"/>
    </row>
    <row r="1800" spans="1:129" ht="18.75">
      <c r="A1800" s="298" t="s">
        <v>3898</v>
      </c>
      <c r="B1800" s="226" t="s">
        <v>5791</v>
      </c>
      <c r="C1800" s="226" t="s">
        <v>5790</v>
      </c>
      <c r="D1800" s="264" t="s">
        <v>5789</v>
      </c>
      <c r="E1800" s="224" t="str">
        <f t="shared" si="162"/>
        <v>431572</v>
      </c>
      <c r="F1800" s="207" t="s">
        <v>224</v>
      </c>
      <c r="G1800" s="220" t="s">
        <v>5788</v>
      </c>
      <c r="H1800" s="223" t="s">
        <v>5787</v>
      </c>
      <c r="I1800" s="306"/>
      <c r="J1800" s="225">
        <v>1</v>
      </c>
      <c r="K1800" s="302">
        <v>8000</v>
      </c>
      <c r="L1800" s="232">
        <f t="shared" si="153"/>
        <v>8800</v>
      </c>
      <c r="M1800" s="288" t="s">
        <v>1671</v>
      </c>
      <c r="N1800" s="290"/>
      <c r="O1800" s="290"/>
      <c r="P1800" s="347"/>
      <c r="Q1800" s="241"/>
      <c r="R1800" s="289">
        <v>160</v>
      </c>
      <c r="S1800" s="242">
        <v>160</v>
      </c>
      <c r="T1800" s="219"/>
      <c r="U1800" s="248" t="e">
        <f>VLOOKUP(T1800,'[1]段ボール 送料'!$H$16:$X$1013,16,FALSE)</f>
        <v>#N/A</v>
      </c>
      <c r="V1800" s="248" t="e">
        <f>VLOOKUP(T1800,'[1]段ボール 送料'!$H$16:$X$1013,13,FALSE)</f>
        <v>#N/A</v>
      </c>
      <c r="W1800" s="248" t="e">
        <f>VLOOKUP(T1800,'[1]段ボール 送料'!$H$16:$X$1013,14,FALSE)</f>
        <v>#N/A</v>
      </c>
      <c r="X1800" s="248" t="e">
        <f>VLOOKUP(T1800,'[1]段ボール 送料'!$H$16:$X$1013,15,FALSE)</f>
        <v>#N/A</v>
      </c>
      <c r="Y1800" s="219"/>
      <c r="Z1800" s="248"/>
      <c r="AA1800" s="248"/>
      <c r="AB1800" s="248"/>
      <c r="AC1800" s="248"/>
      <c r="AD1800" s="372"/>
      <c r="AE1800" s="372"/>
      <c r="AF1800" s="372"/>
      <c r="AG1800" s="372"/>
      <c r="AH1800" s="372"/>
      <c r="AI1800" s="228" t="s">
        <v>2700</v>
      </c>
      <c r="AJ1800" s="286" t="s">
        <v>2543</v>
      </c>
      <c r="AK1800" s="228" t="s">
        <v>2542</v>
      </c>
      <c r="AL1800" s="372"/>
      <c r="AM1800" s="372"/>
      <c r="AN1800" s="372"/>
      <c r="AO1800" s="372"/>
      <c r="AP1800" s="229"/>
      <c r="AQ1800" s="444">
        <v>1</v>
      </c>
      <c r="AR1800" s="207"/>
      <c r="AS1800" s="207"/>
      <c r="AT1800" s="207"/>
      <c r="AU1800" s="359">
        <f>S1800</f>
        <v>160</v>
      </c>
      <c r="AV1800" s="248" t="e">
        <f>VLOOKUP(T1800,'[1]段ボール 送料'!$H$16:$X$1013,11,FALSE)</f>
        <v>#N/A</v>
      </c>
      <c r="AW1800" s="248"/>
      <c r="AX1800" s="207"/>
      <c r="AY1800" s="247" t="e">
        <f>SUBTOTAL(9,AV1800:AX1800)</f>
        <v>#N/A</v>
      </c>
      <c r="AZ1800" s="247" t="e">
        <f t="shared" si="161"/>
        <v>#N/A</v>
      </c>
      <c r="BA1800" s="247">
        <f t="shared" si="161"/>
        <v>0</v>
      </c>
      <c r="BB1800" s="247">
        <f t="shared" si="161"/>
        <v>0</v>
      </c>
      <c r="BC1800" s="359" t="e">
        <f t="shared" si="161"/>
        <v>#N/A</v>
      </c>
      <c r="BD1800" s="207"/>
      <c r="BE1800" s="207"/>
      <c r="BF1800" s="207"/>
      <c r="BG1800" s="228"/>
      <c r="BH1800" s="228"/>
      <c r="BI1800" s="228"/>
      <c r="BJ1800" s="246"/>
      <c r="BK1800" s="255" t="s">
        <v>5699</v>
      </c>
      <c r="BL1800" s="228" t="s">
        <v>1703</v>
      </c>
      <c r="BM1800" s="228" t="s">
        <v>1703</v>
      </c>
      <c r="BN1800" s="298"/>
      <c r="BO1800" s="297"/>
      <c r="BQ1800" s="205" t="s">
        <v>1701</v>
      </c>
      <c r="BY1800" s="254"/>
      <c r="DN1800" s="284"/>
      <c r="DO1800" s="283"/>
      <c r="DP1800" s="278"/>
      <c r="DQ1800" s="282"/>
      <c r="DR1800" s="281"/>
      <c r="DS1800" s="280"/>
      <c r="DT1800" s="279"/>
      <c r="DU1800" s="278"/>
      <c r="DV1800" s="194"/>
    </row>
    <row r="1801" spans="1:129" ht="18.75">
      <c r="A1801" s="298" t="s">
        <v>3287</v>
      </c>
      <c r="B1801" s="226" t="s">
        <v>1119</v>
      </c>
      <c r="C1801" s="226" t="s">
        <v>5786</v>
      </c>
      <c r="D1801" s="264" t="s">
        <v>1120</v>
      </c>
      <c r="E1801" s="224" t="str">
        <f t="shared" si="162"/>
        <v>431589</v>
      </c>
      <c r="F1801" s="207" t="s">
        <v>224</v>
      </c>
      <c r="G1801" s="220" t="s">
        <v>1121</v>
      </c>
      <c r="H1801" s="223" t="s">
        <v>5785</v>
      </c>
      <c r="I1801" s="306"/>
      <c r="J1801" s="225">
        <v>1</v>
      </c>
      <c r="K1801" s="302">
        <v>6500</v>
      </c>
      <c r="L1801" s="232">
        <f t="shared" si="153"/>
        <v>7150.0000000000009</v>
      </c>
      <c r="M1801" s="262" t="s">
        <v>900</v>
      </c>
      <c r="N1801" s="290"/>
      <c r="O1801" s="290"/>
      <c r="P1801" s="251">
        <v>44986</v>
      </c>
      <c r="Q1801" s="500">
        <v>6000</v>
      </c>
      <c r="R1801" s="471"/>
      <c r="S1801" s="242"/>
      <c r="T1801" s="219"/>
      <c r="U1801" s="248" t="e">
        <f>VLOOKUP(T1801,'[1]段ボール 送料'!$H$16:$X$1013,16,FALSE)</f>
        <v>#N/A</v>
      </c>
      <c r="V1801" s="248" t="e">
        <f>VLOOKUP(T1801,'[1]段ボール 送料'!$H$16:$X$1013,13,FALSE)</f>
        <v>#N/A</v>
      </c>
      <c r="W1801" s="248" t="e">
        <f>VLOOKUP(T1801,'[1]段ボール 送料'!$H$16:$X$1013,14,FALSE)</f>
        <v>#N/A</v>
      </c>
      <c r="X1801" s="248" t="e">
        <f>VLOOKUP(T1801,'[1]段ボール 送料'!$H$16:$X$1013,15,FALSE)</f>
        <v>#N/A</v>
      </c>
      <c r="Y1801" s="219"/>
      <c r="Z1801" s="248"/>
      <c r="AA1801" s="248"/>
      <c r="AB1801" s="248"/>
      <c r="AC1801" s="248"/>
      <c r="AD1801" s="372"/>
      <c r="AE1801" s="372"/>
      <c r="AF1801" s="372"/>
      <c r="AG1801" s="372"/>
      <c r="AH1801" s="372"/>
      <c r="AI1801" s="228" t="s">
        <v>2700</v>
      </c>
      <c r="AJ1801" s="286" t="s">
        <v>2543</v>
      </c>
      <c r="AK1801" s="228" t="s">
        <v>2542</v>
      </c>
      <c r="AL1801" s="372"/>
      <c r="AM1801" s="372"/>
      <c r="AN1801" s="372"/>
      <c r="AO1801" s="372"/>
      <c r="AP1801" s="229"/>
      <c r="AQ1801" s="464"/>
      <c r="AR1801" s="207"/>
      <c r="AS1801" s="207"/>
      <c r="AT1801" s="207"/>
      <c r="AU1801" s="207"/>
      <c r="AV1801" s="207"/>
      <c r="AW1801" s="207"/>
      <c r="AX1801" s="207"/>
      <c r="AY1801" s="207"/>
      <c r="AZ1801" s="207"/>
      <c r="BA1801" s="207"/>
      <c r="BB1801" s="207"/>
      <c r="BC1801" s="207"/>
      <c r="BD1801" s="207"/>
      <c r="BE1801" s="207"/>
      <c r="BF1801" s="207"/>
      <c r="BG1801" s="228"/>
      <c r="BH1801" s="228"/>
      <c r="BI1801" s="228"/>
      <c r="BJ1801" s="246"/>
      <c r="BK1801" s="255" t="s">
        <v>5699</v>
      </c>
      <c r="BL1801" s="228" t="s">
        <v>1703</v>
      </c>
      <c r="BM1801" s="228" t="s">
        <v>3899</v>
      </c>
      <c r="BN1801" s="298"/>
      <c r="BO1801" s="297"/>
      <c r="BQ1801" s="205" t="s">
        <v>1701</v>
      </c>
      <c r="BY1801" s="254"/>
      <c r="DN1801" s="284"/>
      <c r="DO1801" s="283"/>
      <c r="DP1801" s="278"/>
      <c r="DQ1801" s="282" t="s">
        <v>952</v>
      </c>
      <c r="DR1801" s="281"/>
      <c r="DS1801" s="280"/>
      <c r="DT1801" s="279"/>
      <c r="DU1801" s="278"/>
      <c r="DV1801" s="194"/>
      <c r="DW1801" s="254"/>
    </row>
    <row r="1802" spans="1:129" ht="18.75">
      <c r="A1802" s="298" t="s">
        <v>3287</v>
      </c>
      <c r="B1802" s="226" t="s">
        <v>1122</v>
      </c>
      <c r="C1802" s="226" t="s">
        <v>5784</v>
      </c>
      <c r="D1802" s="264" t="s">
        <v>1123</v>
      </c>
      <c r="E1802" s="224" t="str">
        <f t="shared" si="162"/>
        <v>431015</v>
      </c>
      <c r="F1802" s="207" t="s">
        <v>224</v>
      </c>
      <c r="G1802" s="220" t="s">
        <v>1124</v>
      </c>
      <c r="H1802" s="223" t="s">
        <v>5783</v>
      </c>
      <c r="I1802" s="306"/>
      <c r="J1802" s="225">
        <v>1</v>
      </c>
      <c r="K1802" s="302">
        <v>6000</v>
      </c>
      <c r="L1802" s="232">
        <f t="shared" si="153"/>
        <v>6600.0000000000009</v>
      </c>
      <c r="M1802" s="262" t="s">
        <v>900</v>
      </c>
      <c r="N1802" s="290"/>
      <c r="O1802" s="290"/>
      <c r="P1802" s="251">
        <v>44986</v>
      </c>
      <c r="Q1802" s="500">
        <v>5500</v>
      </c>
      <c r="R1802" s="471"/>
      <c r="S1802" s="242"/>
      <c r="T1802" s="219"/>
      <c r="U1802" s="248" t="e">
        <f>VLOOKUP(T1802,'[1]段ボール 送料'!$H$16:$X$1013,16,FALSE)</f>
        <v>#N/A</v>
      </c>
      <c r="V1802" s="248" t="e">
        <f>VLOOKUP(T1802,'[1]段ボール 送料'!$H$16:$X$1013,13,FALSE)</f>
        <v>#N/A</v>
      </c>
      <c r="W1802" s="248" t="e">
        <f>VLOOKUP(T1802,'[1]段ボール 送料'!$H$16:$X$1013,14,FALSE)</f>
        <v>#N/A</v>
      </c>
      <c r="X1802" s="248" t="e">
        <f>VLOOKUP(T1802,'[1]段ボール 送料'!$H$16:$X$1013,15,FALSE)</f>
        <v>#N/A</v>
      </c>
      <c r="Y1802" s="219"/>
      <c r="Z1802" s="248"/>
      <c r="AA1802" s="248"/>
      <c r="AB1802" s="248"/>
      <c r="AC1802" s="248"/>
      <c r="AD1802" s="372"/>
      <c r="AE1802" s="372"/>
      <c r="AF1802" s="372"/>
      <c r="AG1802" s="372"/>
      <c r="AH1802" s="372"/>
      <c r="AI1802" s="228" t="s">
        <v>2700</v>
      </c>
      <c r="AJ1802" s="286" t="s">
        <v>2543</v>
      </c>
      <c r="AK1802" s="228" t="s">
        <v>2542</v>
      </c>
      <c r="AL1802" s="372"/>
      <c r="AM1802" s="372"/>
      <c r="AN1802" s="372"/>
      <c r="AO1802" s="372"/>
      <c r="AP1802" s="229"/>
      <c r="AQ1802" s="464"/>
      <c r="AR1802" s="207"/>
      <c r="AS1802" s="207"/>
      <c r="AT1802" s="207"/>
      <c r="AU1802" s="207"/>
      <c r="AV1802" s="207"/>
      <c r="AW1802" s="207"/>
      <c r="AX1802" s="207"/>
      <c r="AY1802" s="207"/>
      <c r="AZ1802" s="207"/>
      <c r="BA1802" s="207"/>
      <c r="BB1802" s="207"/>
      <c r="BC1802" s="207"/>
      <c r="BD1802" s="207"/>
      <c r="BE1802" s="207"/>
      <c r="BF1802" s="207"/>
      <c r="BG1802" s="228"/>
      <c r="BH1802" s="228"/>
      <c r="BI1802" s="228"/>
      <c r="BJ1802" s="246"/>
      <c r="BK1802" s="255" t="s">
        <v>5699</v>
      </c>
      <c r="BL1802" s="228"/>
      <c r="BM1802" s="228"/>
      <c r="BN1802" s="298"/>
      <c r="BO1802" s="297"/>
      <c r="BQ1802" s="205" t="s">
        <v>1701</v>
      </c>
      <c r="BY1802" s="254"/>
      <c r="DN1802" s="284"/>
      <c r="DO1802" s="283"/>
      <c r="DP1802" s="278"/>
      <c r="DQ1802" s="282" t="s">
        <v>952</v>
      </c>
      <c r="DR1802" s="281"/>
      <c r="DS1802" s="280"/>
      <c r="DT1802" s="279"/>
      <c r="DU1802" s="278"/>
      <c r="DV1802" s="194"/>
      <c r="DW1802" s="254"/>
    </row>
    <row r="1803" spans="1:129" ht="18.75">
      <c r="A1803" s="298" t="s">
        <v>3287</v>
      </c>
      <c r="B1803" s="226" t="s">
        <v>1125</v>
      </c>
      <c r="C1803" s="226" t="s">
        <v>5782</v>
      </c>
      <c r="D1803" s="264" t="s">
        <v>1126</v>
      </c>
      <c r="E1803" s="224" t="str">
        <f t="shared" si="162"/>
        <v>431053</v>
      </c>
      <c r="F1803" s="207" t="s">
        <v>224</v>
      </c>
      <c r="G1803" s="220" t="s">
        <v>1127</v>
      </c>
      <c r="H1803" s="223" t="s">
        <v>5781</v>
      </c>
      <c r="I1803" s="306"/>
      <c r="J1803" s="225">
        <v>1</v>
      </c>
      <c r="K1803" s="302">
        <v>10000</v>
      </c>
      <c r="L1803" s="232">
        <f t="shared" si="153"/>
        <v>11000</v>
      </c>
      <c r="M1803" s="288" t="s">
        <v>900</v>
      </c>
      <c r="N1803" s="290"/>
      <c r="O1803" s="290"/>
      <c r="P1803" s="347"/>
      <c r="Q1803" s="241"/>
      <c r="R1803" s="289"/>
      <c r="S1803" s="242"/>
      <c r="T1803" s="219"/>
      <c r="U1803" s="248" t="e">
        <f>VLOOKUP(T1803,'[1]段ボール 送料'!$H$16:$X$1013,16,FALSE)</f>
        <v>#N/A</v>
      </c>
      <c r="V1803" s="248" t="e">
        <f>VLOOKUP(T1803,'[1]段ボール 送料'!$H$16:$X$1013,13,FALSE)</f>
        <v>#N/A</v>
      </c>
      <c r="W1803" s="248" t="e">
        <f>VLOOKUP(T1803,'[1]段ボール 送料'!$H$16:$X$1013,14,FALSE)</f>
        <v>#N/A</v>
      </c>
      <c r="X1803" s="248" t="e">
        <f>VLOOKUP(T1803,'[1]段ボール 送料'!$H$16:$X$1013,15,FALSE)</f>
        <v>#N/A</v>
      </c>
      <c r="Y1803" s="219"/>
      <c r="Z1803" s="248"/>
      <c r="AA1803" s="248"/>
      <c r="AB1803" s="248"/>
      <c r="AC1803" s="248"/>
      <c r="AD1803" s="372"/>
      <c r="AE1803" s="372"/>
      <c r="AF1803" s="372"/>
      <c r="AG1803" s="372"/>
      <c r="AH1803" s="372"/>
      <c r="AI1803" s="228" t="s">
        <v>2700</v>
      </c>
      <c r="AJ1803" s="286" t="s">
        <v>2543</v>
      </c>
      <c r="AK1803" s="228" t="s">
        <v>2542</v>
      </c>
      <c r="AL1803" s="372"/>
      <c r="AM1803" s="372"/>
      <c r="AN1803" s="372"/>
      <c r="AO1803" s="372"/>
      <c r="AP1803" s="229"/>
      <c r="AQ1803" s="464"/>
      <c r="AR1803" s="207"/>
      <c r="AS1803" s="207"/>
      <c r="AT1803" s="207"/>
      <c r="AU1803" s="207"/>
      <c r="AV1803" s="207"/>
      <c r="AW1803" s="207"/>
      <c r="AX1803" s="207"/>
      <c r="AY1803" s="207"/>
      <c r="AZ1803" s="207"/>
      <c r="BA1803" s="207"/>
      <c r="BB1803" s="207"/>
      <c r="BC1803" s="207"/>
      <c r="BD1803" s="207"/>
      <c r="BE1803" s="207"/>
      <c r="BF1803" s="207"/>
      <c r="BG1803" s="228"/>
      <c r="BH1803" s="228"/>
      <c r="BI1803" s="228"/>
      <c r="BJ1803" s="246"/>
      <c r="BK1803" s="255" t="s">
        <v>5699</v>
      </c>
      <c r="BL1803" s="228"/>
      <c r="BM1803" s="228"/>
      <c r="BN1803" s="298"/>
      <c r="BO1803" s="297"/>
      <c r="BQ1803" s="205" t="s">
        <v>1701</v>
      </c>
      <c r="BY1803" s="254"/>
      <c r="DN1803" s="284"/>
      <c r="DO1803" s="283"/>
      <c r="DP1803" s="278"/>
      <c r="DQ1803" s="282" t="s">
        <v>952</v>
      </c>
      <c r="DR1803" s="281"/>
      <c r="DS1803" s="280"/>
      <c r="DT1803" s="279"/>
      <c r="DU1803" s="278"/>
      <c r="DV1803" s="194"/>
      <c r="DW1803" s="254"/>
    </row>
    <row r="1804" spans="1:129" ht="18.75">
      <c r="A1804" s="298" t="s">
        <v>3394</v>
      </c>
      <c r="B1804" s="565" t="s">
        <v>230</v>
      </c>
      <c r="C1804" s="226" t="s">
        <v>5780</v>
      </c>
      <c r="D1804" s="472" t="s">
        <v>231</v>
      </c>
      <c r="E1804" s="224" t="str">
        <f t="shared" si="162"/>
        <v>435372</v>
      </c>
      <c r="F1804" s="207" t="s">
        <v>229</v>
      </c>
      <c r="G1804" s="220" t="s">
        <v>1557</v>
      </c>
      <c r="H1804" s="223" t="s">
        <v>5779</v>
      </c>
      <c r="I1804" s="306" t="s">
        <v>233</v>
      </c>
      <c r="J1804" s="225">
        <v>1</v>
      </c>
      <c r="K1804" s="277">
        <v>45000</v>
      </c>
      <c r="L1804" s="232">
        <f t="shared" si="153"/>
        <v>49500.000000000007</v>
      </c>
      <c r="M1804" s="288" t="s">
        <v>1671</v>
      </c>
      <c r="N1804" s="290"/>
      <c r="O1804" s="290"/>
      <c r="P1804" s="459">
        <v>45444</v>
      </c>
      <c r="Q1804" s="346">
        <v>43000</v>
      </c>
      <c r="R1804" s="289"/>
      <c r="S1804" s="242"/>
      <c r="T1804" s="219" t="s">
        <v>4701</v>
      </c>
      <c r="U1804" s="248">
        <f>VLOOKUP(T1804,'[1]段ボール 送料'!$H$16:$X$1013,16,FALSE)</f>
        <v>1930</v>
      </c>
      <c r="V1804" s="248">
        <f>VLOOKUP(T1804,'[1]段ボール 送料'!$H$16:$X$1013,13,FALSE)</f>
        <v>330</v>
      </c>
      <c r="W1804" s="248">
        <f>VLOOKUP(T1804,'[1]段ボール 送料'!$H$16:$X$1013,14,FALSE)</f>
        <v>260</v>
      </c>
      <c r="X1804" s="248">
        <f>VLOOKUP(T1804,'[1]段ボール 送料'!$H$16:$X$1013,15,FALSE)</f>
        <v>1340</v>
      </c>
      <c r="Y1804" s="219" t="s">
        <v>2963</v>
      </c>
      <c r="Z1804" s="248">
        <f>VLOOKUP(Y1804,'[1]段ボール 送料'!$H$16:$X$1013,16,FALSE)</f>
        <v>980</v>
      </c>
      <c r="AA1804" s="248">
        <f>VLOOKUP(Y1804,'[1]段ボール 送料'!$H$16:$X$1013,13,FALSE)</f>
        <v>265</v>
      </c>
      <c r="AB1804" s="248">
        <f>VLOOKUP(Y1804,'[1]段ボール 送料'!$H$16:$X$1013,14,FALSE)</f>
        <v>265</v>
      </c>
      <c r="AC1804" s="248">
        <f>VLOOKUP(Y1804,'[1]段ボール 送料'!$H$16:$X$1013,15,FALSE)</f>
        <v>450</v>
      </c>
      <c r="AD1804" s="372"/>
      <c r="AE1804" s="372"/>
      <c r="AF1804" s="372"/>
      <c r="AG1804" s="372"/>
      <c r="AH1804" s="372"/>
      <c r="AI1804" s="228" t="s">
        <v>2714</v>
      </c>
      <c r="AJ1804" s="286" t="s">
        <v>2676</v>
      </c>
      <c r="AK1804" s="228" t="s">
        <v>2675</v>
      </c>
      <c r="AL1804" s="372"/>
      <c r="AM1804" s="372"/>
      <c r="AN1804" s="372"/>
      <c r="AO1804" s="372"/>
      <c r="AP1804" s="229"/>
      <c r="AQ1804" s="464"/>
      <c r="AR1804" s="207"/>
      <c r="AS1804" s="207"/>
      <c r="AT1804" s="207"/>
      <c r="AU1804" s="247">
        <f>SUBTOTAL(9,AR1804:AT1804)</f>
        <v>0</v>
      </c>
      <c r="AV1804" s="248">
        <f>VLOOKUP(T1804,'[1]段ボール 送料'!$H$16:$X$1013,11,FALSE)</f>
        <v>0</v>
      </c>
      <c r="AW1804" s="248">
        <f>VLOOKUP(Y1804,'[1]段ボール 送料'!$H$16:$X$1013,11,FALSE)</f>
        <v>490</v>
      </c>
      <c r="AX1804" s="248"/>
      <c r="AY1804" s="247">
        <f>SUBTOTAL(9,AV1804:AX1804)</f>
        <v>490</v>
      </c>
      <c r="AZ1804" s="247">
        <f>AR1804+AV1804</f>
        <v>0</v>
      </c>
      <c r="BA1804" s="247">
        <f>AS1804+AW1804</f>
        <v>490</v>
      </c>
      <c r="BB1804" s="247">
        <f>AT1804+AX1804</f>
        <v>0</v>
      </c>
      <c r="BC1804" s="247">
        <f>AU1804+AY1804</f>
        <v>490</v>
      </c>
      <c r="BD1804" s="484" t="str">
        <f>T1804</f>
        <v>VR24054</v>
      </c>
      <c r="BE1804" s="207"/>
      <c r="BF1804" s="207"/>
      <c r="BG1804" s="228" t="s">
        <v>1703</v>
      </c>
      <c r="BH1804" s="228" t="s">
        <v>1703</v>
      </c>
      <c r="BI1804" s="228" t="s">
        <v>1703</v>
      </c>
      <c r="BJ1804" s="246"/>
      <c r="BK1804" s="255" t="s">
        <v>4630</v>
      </c>
      <c r="BL1804" s="228" t="s">
        <v>1703</v>
      </c>
      <c r="BM1804" s="228" t="s">
        <v>1703</v>
      </c>
      <c r="BN1804" s="298"/>
      <c r="BO1804" s="297"/>
      <c r="BQ1804" s="205" t="s">
        <v>1701</v>
      </c>
      <c r="BY1804" s="254"/>
      <c r="DN1804" s="284">
        <v>45000</v>
      </c>
      <c r="DO1804" s="283">
        <f>DN1804*110%</f>
        <v>49500.000000000007</v>
      </c>
      <c r="DP1804" s="349">
        <v>45444</v>
      </c>
      <c r="DQ1804" s="282"/>
      <c r="DR1804" s="281"/>
      <c r="DS1804" s="280"/>
      <c r="DT1804" s="279"/>
      <c r="DU1804" s="556"/>
      <c r="DV1804" s="194"/>
      <c r="DW1804" s="197"/>
      <c r="DX1804" s="197"/>
      <c r="DY1804" s="197"/>
    </row>
    <row r="1805" spans="1:129" ht="19.5">
      <c r="A1805" s="322" t="s">
        <v>4807</v>
      </c>
      <c r="B1805" s="226" t="s">
        <v>5778</v>
      </c>
      <c r="C1805" s="226" t="s">
        <v>5777</v>
      </c>
      <c r="D1805" s="225" t="s">
        <v>5776</v>
      </c>
      <c r="E1805" s="224" t="str">
        <f t="shared" ref="E1805:E1815" si="163">MID(D1805,9,10)</f>
        <v>431619</v>
      </c>
      <c r="F1805" s="322" t="s">
        <v>1154</v>
      </c>
      <c r="G1805" s="220" t="s">
        <v>5769</v>
      </c>
      <c r="H1805" s="223" t="s">
        <v>5768</v>
      </c>
      <c r="I1805" s="223" t="s">
        <v>228</v>
      </c>
      <c r="J1805" s="225">
        <v>1</v>
      </c>
      <c r="K1805" s="302">
        <v>37000</v>
      </c>
      <c r="L1805" s="232">
        <f t="shared" si="153"/>
        <v>40700</v>
      </c>
      <c r="M1805" s="379" t="s">
        <v>1434</v>
      </c>
      <c r="N1805" s="229"/>
      <c r="O1805" s="229"/>
      <c r="P1805" s="347"/>
      <c r="Q1805" s="412"/>
      <c r="R1805" s="382"/>
      <c r="S1805" s="242"/>
      <c r="T1805" s="219"/>
      <c r="U1805" s="303"/>
      <c r="V1805" s="303"/>
      <c r="W1805" s="303"/>
      <c r="X1805" s="303"/>
      <c r="Y1805" s="219"/>
      <c r="Z1805" s="303"/>
      <c r="AA1805" s="303"/>
      <c r="AB1805" s="303"/>
      <c r="AC1805" s="303"/>
      <c r="AD1805" s="311"/>
      <c r="AE1805" s="311"/>
      <c r="AF1805" s="311"/>
      <c r="AG1805" s="311"/>
      <c r="AH1805" s="311"/>
      <c r="AJ1805" s="286"/>
      <c r="AK1805" s="213"/>
      <c r="AL1805" s="311"/>
      <c r="AM1805" s="311"/>
      <c r="AN1805" s="311"/>
      <c r="AO1805" s="311"/>
      <c r="AP1805" s="229"/>
      <c r="AQ1805" s="310"/>
      <c r="AR1805" s="207"/>
      <c r="AS1805" s="207"/>
      <c r="AT1805" s="207"/>
      <c r="AU1805" s="207"/>
      <c r="AV1805" s="207"/>
      <c r="AW1805" s="207"/>
      <c r="AX1805" s="207"/>
      <c r="AY1805" s="207"/>
      <c r="AZ1805" s="207"/>
      <c r="BA1805" s="207"/>
      <c r="BB1805" s="207"/>
      <c r="BC1805" s="207"/>
      <c r="BD1805" s="207"/>
      <c r="BE1805" s="207"/>
      <c r="BF1805" s="207"/>
      <c r="BG1805" s="300"/>
      <c r="BH1805" s="300"/>
      <c r="BI1805" s="299"/>
      <c r="BJ1805" s="246"/>
      <c r="BK1805" s="255" t="s">
        <v>5699</v>
      </c>
      <c r="BL1805" s="213"/>
      <c r="BM1805" s="213"/>
      <c r="BN1805" s="322"/>
      <c r="BO1805" s="321"/>
      <c r="BY1805" s="254"/>
      <c r="DN1805" s="284"/>
      <c r="DO1805" s="283"/>
      <c r="DP1805" s="278"/>
      <c r="DQ1805" s="282"/>
      <c r="DR1805" s="281"/>
      <c r="DS1805" s="280"/>
      <c r="DT1805" s="279"/>
      <c r="DU1805" s="281"/>
      <c r="DV1805" s="197"/>
      <c r="DW1805" s="197"/>
      <c r="DX1805" s="197"/>
      <c r="DY1805" s="197"/>
    </row>
    <row r="1806" spans="1:129" ht="19.5">
      <c r="A1806" s="322" t="s">
        <v>4807</v>
      </c>
      <c r="B1806" s="226" t="s">
        <v>5775</v>
      </c>
      <c r="C1806" s="226" t="s">
        <v>5774</v>
      </c>
      <c r="D1806" s="225" t="s">
        <v>5773</v>
      </c>
      <c r="E1806" s="224" t="str">
        <f t="shared" si="163"/>
        <v>431596</v>
      </c>
      <c r="F1806" s="322" t="s">
        <v>1154</v>
      </c>
      <c r="G1806" s="220" t="s">
        <v>5769</v>
      </c>
      <c r="H1806" s="223" t="s">
        <v>5768</v>
      </c>
      <c r="I1806" s="223" t="s">
        <v>131</v>
      </c>
      <c r="J1806" s="225">
        <v>1</v>
      </c>
      <c r="K1806" s="302">
        <v>37000</v>
      </c>
      <c r="L1806" s="232">
        <f t="shared" si="153"/>
        <v>40700</v>
      </c>
      <c r="M1806" s="379" t="s">
        <v>1434</v>
      </c>
      <c r="N1806" s="229"/>
      <c r="O1806" s="229"/>
      <c r="P1806" s="347"/>
      <c r="Q1806" s="412"/>
      <c r="R1806" s="382"/>
      <c r="S1806" s="242"/>
      <c r="T1806" s="219"/>
      <c r="U1806" s="303"/>
      <c r="V1806" s="303"/>
      <c r="W1806" s="303"/>
      <c r="X1806" s="303"/>
      <c r="Y1806" s="219"/>
      <c r="Z1806" s="303"/>
      <c r="AA1806" s="303"/>
      <c r="AB1806" s="303"/>
      <c r="AC1806" s="303"/>
      <c r="AD1806" s="311"/>
      <c r="AE1806" s="311"/>
      <c r="AF1806" s="311"/>
      <c r="AG1806" s="311"/>
      <c r="AH1806" s="311"/>
      <c r="AJ1806" s="286"/>
      <c r="AK1806" s="213"/>
      <c r="AL1806" s="311"/>
      <c r="AM1806" s="311"/>
      <c r="AN1806" s="311"/>
      <c r="AO1806" s="311"/>
      <c r="AP1806" s="229"/>
      <c r="AQ1806" s="310"/>
      <c r="AR1806" s="207"/>
      <c r="AS1806" s="207"/>
      <c r="AT1806" s="207"/>
      <c r="AU1806" s="207"/>
      <c r="AV1806" s="207"/>
      <c r="AW1806" s="207"/>
      <c r="AX1806" s="207"/>
      <c r="AY1806" s="207"/>
      <c r="AZ1806" s="207"/>
      <c r="BA1806" s="207"/>
      <c r="BB1806" s="207"/>
      <c r="BC1806" s="207"/>
      <c r="BD1806" s="207"/>
      <c r="BE1806" s="207"/>
      <c r="BF1806" s="207"/>
      <c r="BG1806" s="300"/>
      <c r="BH1806" s="300"/>
      <c r="BI1806" s="299"/>
      <c r="BJ1806" s="246"/>
      <c r="BK1806" s="255" t="s">
        <v>5699</v>
      </c>
      <c r="BL1806" s="213"/>
      <c r="BM1806" s="213"/>
      <c r="BN1806" s="322"/>
      <c r="BO1806" s="321"/>
      <c r="BY1806" s="254"/>
      <c r="DN1806" s="284"/>
      <c r="DO1806" s="283"/>
      <c r="DP1806" s="278"/>
      <c r="DQ1806" s="282"/>
      <c r="DR1806" s="281"/>
      <c r="DS1806" s="280"/>
      <c r="DT1806" s="279"/>
      <c r="DU1806" s="281"/>
      <c r="DV1806" s="197"/>
      <c r="DW1806" s="197"/>
      <c r="DX1806" s="197"/>
      <c r="DY1806" s="197"/>
    </row>
    <row r="1807" spans="1:129" ht="19.5">
      <c r="A1807" s="322" t="s">
        <v>4807</v>
      </c>
      <c r="B1807" s="226" t="s">
        <v>5772</v>
      </c>
      <c r="C1807" s="226" t="s">
        <v>5771</v>
      </c>
      <c r="D1807" s="225" t="s">
        <v>5770</v>
      </c>
      <c r="E1807" s="224" t="str">
        <f t="shared" si="163"/>
        <v>431602</v>
      </c>
      <c r="F1807" s="322" t="s">
        <v>1154</v>
      </c>
      <c r="G1807" s="220" t="s">
        <v>5769</v>
      </c>
      <c r="H1807" s="223" t="s">
        <v>5768</v>
      </c>
      <c r="I1807" s="223" t="s">
        <v>134</v>
      </c>
      <c r="J1807" s="225">
        <v>1</v>
      </c>
      <c r="K1807" s="302">
        <v>37000</v>
      </c>
      <c r="L1807" s="232">
        <f t="shared" si="153"/>
        <v>40700</v>
      </c>
      <c r="M1807" s="379" t="s">
        <v>1434</v>
      </c>
      <c r="N1807" s="229"/>
      <c r="O1807" s="229"/>
      <c r="P1807" s="347"/>
      <c r="Q1807" s="412"/>
      <c r="R1807" s="382"/>
      <c r="S1807" s="242"/>
      <c r="T1807" s="219"/>
      <c r="U1807" s="303"/>
      <c r="V1807" s="303"/>
      <c r="W1807" s="303"/>
      <c r="X1807" s="303"/>
      <c r="Y1807" s="219"/>
      <c r="Z1807" s="303"/>
      <c r="AA1807" s="303"/>
      <c r="AB1807" s="303"/>
      <c r="AC1807" s="303"/>
      <c r="AD1807" s="311"/>
      <c r="AE1807" s="311"/>
      <c r="AF1807" s="311"/>
      <c r="AG1807" s="311"/>
      <c r="AH1807" s="311"/>
      <c r="AJ1807" s="286"/>
      <c r="AK1807" s="213"/>
      <c r="AL1807" s="311"/>
      <c r="AM1807" s="311"/>
      <c r="AN1807" s="311"/>
      <c r="AO1807" s="311"/>
      <c r="AP1807" s="229"/>
      <c r="AQ1807" s="310"/>
      <c r="AR1807" s="207"/>
      <c r="AS1807" s="207"/>
      <c r="AT1807" s="207"/>
      <c r="AU1807" s="207"/>
      <c r="AV1807" s="207"/>
      <c r="AW1807" s="207"/>
      <c r="AX1807" s="207"/>
      <c r="AY1807" s="207"/>
      <c r="AZ1807" s="207"/>
      <c r="BA1807" s="207"/>
      <c r="BB1807" s="207"/>
      <c r="BC1807" s="207"/>
      <c r="BD1807" s="207"/>
      <c r="BE1807" s="207"/>
      <c r="BF1807" s="207"/>
      <c r="BG1807" s="300"/>
      <c r="BH1807" s="300"/>
      <c r="BI1807" s="299"/>
      <c r="BJ1807" s="246"/>
      <c r="BK1807" s="255" t="s">
        <v>5699</v>
      </c>
      <c r="BL1807" s="213"/>
      <c r="BM1807" s="213"/>
      <c r="BN1807" s="322"/>
      <c r="BO1807" s="321"/>
      <c r="BY1807" s="254"/>
      <c r="DN1807" s="284"/>
      <c r="DO1807" s="283"/>
      <c r="DP1807" s="278"/>
      <c r="DQ1807" s="282"/>
      <c r="DR1807" s="281"/>
      <c r="DS1807" s="280"/>
      <c r="DT1807" s="279"/>
      <c r="DU1807" s="281"/>
      <c r="DV1807" s="197"/>
      <c r="DW1807" s="197"/>
      <c r="DX1807" s="197"/>
      <c r="DY1807" s="197"/>
    </row>
    <row r="1808" spans="1:129" ht="19.5">
      <c r="A1808" s="322" t="s">
        <v>4807</v>
      </c>
      <c r="B1808" s="226" t="s">
        <v>5767</v>
      </c>
      <c r="C1808" s="226" t="s">
        <v>5766</v>
      </c>
      <c r="D1808" s="225" t="s">
        <v>5765</v>
      </c>
      <c r="E1808" s="224" t="str">
        <f t="shared" si="163"/>
        <v>431626</v>
      </c>
      <c r="F1808" s="322" t="s">
        <v>1154</v>
      </c>
      <c r="G1808" s="220" t="s">
        <v>5761</v>
      </c>
      <c r="H1808" s="223" t="s">
        <v>5737</v>
      </c>
      <c r="I1808" s="223" t="s">
        <v>39</v>
      </c>
      <c r="J1808" s="225">
        <v>1</v>
      </c>
      <c r="K1808" s="302">
        <v>35000</v>
      </c>
      <c r="L1808" s="232">
        <f t="shared" ref="L1808:L1871" si="164">K1808*1.1</f>
        <v>38500</v>
      </c>
      <c r="M1808" s="379" t="s">
        <v>1434</v>
      </c>
      <c r="N1808" s="229"/>
      <c r="O1808" s="229"/>
      <c r="P1808" s="245"/>
      <c r="Q1808" s="312"/>
      <c r="R1808" s="382"/>
      <c r="S1808" s="242"/>
      <c r="T1808" s="219"/>
      <c r="U1808" s="303"/>
      <c r="V1808" s="303"/>
      <c r="W1808" s="303"/>
      <c r="X1808" s="303"/>
      <c r="Y1808" s="219"/>
      <c r="Z1808" s="303"/>
      <c r="AA1808" s="303"/>
      <c r="AB1808" s="303"/>
      <c r="AC1808" s="303"/>
      <c r="AD1808" s="311"/>
      <c r="AE1808" s="311"/>
      <c r="AF1808" s="311"/>
      <c r="AG1808" s="311"/>
      <c r="AH1808" s="311"/>
      <c r="AJ1808" s="286"/>
      <c r="AK1808" s="213"/>
      <c r="AL1808" s="311"/>
      <c r="AM1808" s="311"/>
      <c r="AN1808" s="311"/>
      <c r="AO1808" s="311"/>
      <c r="AP1808" s="229"/>
      <c r="AQ1808" s="310"/>
      <c r="AR1808" s="207"/>
      <c r="AS1808" s="207"/>
      <c r="AT1808" s="207"/>
      <c r="AU1808" s="207"/>
      <c r="AV1808" s="207"/>
      <c r="AW1808" s="207"/>
      <c r="AX1808" s="207"/>
      <c r="AY1808" s="207"/>
      <c r="AZ1808" s="207"/>
      <c r="BA1808" s="207"/>
      <c r="BB1808" s="207"/>
      <c r="BC1808" s="207"/>
      <c r="BD1808" s="207"/>
      <c r="BE1808" s="207"/>
      <c r="BF1808" s="207"/>
      <c r="BG1808" s="300"/>
      <c r="BH1808" s="300"/>
      <c r="BI1808" s="299"/>
      <c r="BJ1808" s="246"/>
      <c r="BK1808" s="255" t="s">
        <v>5699</v>
      </c>
      <c r="BL1808" s="213"/>
      <c r="BM1808" s="213"/>
      <c r="BN1808" s="322"/>
      <c r="BO1808" s="321"/>
      <c r="BY1808" s="254"/>
      <c r="DN1808" s="284"/>
      <c r="DO1808" s="283"/>
      <c r="DP1808" s="278"/>
      <c r="DQ1808" s="282"/>
      <c r="DR1808" s="281"/>
      <c r="DS1808" s="280"/>
      <c r="DT1808" s="279"/>
      <c r="DU1808" s="281"/>
      <c r="DV1808" s="197"/>
      <c r="DW1808" s="197"/>
      <c r="DX1808" s="197"/>
      <c r="DY1808" s="197"/>
    </row>
    <row r="1809" spans="1:129" ht="19.5">
      <c r="A1809" s="322" t="s">
        <v>4807</v>
      </c>
      <c r="B1809" s="226" t="s">
        <v>5764</v>
      </c>
      <c r="C1809" s="226" t="s">
        <v>5763</v>
      </c>
      <c r="D1809" s="225" t="s">
        <v>5762</v>
      </c>
      <c r="E1809" s="224" t="str">
        <f t="shared" si="163"/>
        <v>431633</v>
      </c>
      <c r="F1809" s="322" t="s">
        <v>1154</v>
      </c>
      <c r="G1809" s="220" t="s">
        <v>5761</v>
      </c>
      <c r="H1809" s="223" t="s">
        <v>5737</v>
      </c>
      <c r="I1809" s="223" t="s">
        <v>134</v>
      </c>
      <c r="J1809" s="225">
        <v>1</v>
      </c>
      <c r="K1809" s="302">
        <v>35000</v>
      </c>
      <c r="L1809" s="232">
        <f t="shared" si="164"/>
        <v>38500</v>
      </c>
      <c r="M1809" s="379" t="s">
        <v>1434</v>
      </c>
      <c r="N1809" s="229"/>
      <c r="O1809" s="229"/>
      <c r="P1809" s="347"/>
      <c r="Q1809" s="412"/>
      <c r="R1809" s="382"/>
      <c r="S1809" s="242"/>
      <c r="T1809" s="219"/>
      <c r="U1809" s="303"/>
      <c r="V1809" s="303"/>
      <c r="W1809" s="303"/>
      <c r="X1809" s="303"/>
      <c r="Y1809" s="219"/>
      <c r="Z1809" s="303"/>
      <c r="AA1809" s="303"/>
      <c r="AB1809" s="303"/>
      <c r="AC1809" s="303"/>
      <c r="AD1809" s="311"/>
      <c r="AE1809" s="311"/>
      <c r="AF1809" s="311"/>
      <c r="AG1809" s="311"/>
      <c r="AH1809" s="311"/>
      <c r="AJ1809" s="286"/>
      <c r="AK1809" s="213"/>
      <c r="AL1809" s="311"/>
      <c r="AM1809" s="311"/>
      <c r="AN1809" s="311"/>
      <c r="AO1809" s="311"/>
      <c r="AP1809" s="229"/>
      <c r="AQ1809" s="310"/>
      <c r="AR1809" s="207"/>
      <c r="AS1809" s="207"/>
      <c r="AT1809" s="207"/>
      <c r="AU1809" s="207"/>
      <c r="AV1809" s="207"/>
      <c r="AW1809" s="207"/>
      <c r="AX1809" s="207"/>
      <c r="AY1809" s="207"/>
      <c r="AZ1809" s="207"/>
      <c r="BA1809" s="207"/>
      <c r="BB1809" s="207"/>
      <c r="BC1809" s="207"/>
      <c r="BD1809" s="207"/>
      <c r="BE1809" s="207"/>
      <c r="BF1809" s="207"/>
      <c r="BG1809" s="300"/>
      <c r="BH1809" s="300"/>
      <c r="BI1809" s="299"/>
      <c r="BJ1809" s="246"/>
      <c r="BK1809" s="255" t="s">
        <v>5699</v>
      </c>
      <c r="BL1809" s="213"/>
      <c r="BM1809" s="213"/>
      <c r="BN1809" s="322"/>
      <c r="BO1809" s="321"/>
      <c r="BY1809" s="254"/>
      <c r="DN1809" s="284"/>
      <c r="DO1809" s="283"/>
      <c r="DP1809" s="278"/>
      <c r="DQ1809" s="282"/>
      <c r="DR1809" s="281"/>
      <c r="DS1809" s="280"/>
      <c r="DT1809" s="279"/>
      <c r="DU1809" s="281"/>
      <c r="DV1809" s="197"/>
      <c r="DW1809" s="197"/>
      <c r="DX1809" s="197"/>
      <c r="DY1809" s="197"/>
    </row>
    <row r="1810" spans="1:129" ht="19.5">
      <c r="A1810" s="322" t="s">
        <v>4807</v>
      </c>
      <c r="B1810" s="226" t="s">
        <v>5760</v>
      </c>
      <c r="C1810" s="226" t="s">
        <v>5759</v>
      </c>
      <c r="D1810" s="225" t="s">
        <v>5758</v>
      </c>
      <c r="E1810" s="224" t="str">
        <f t="shared" si="163"/>
        <v>431640</v>
      </c>
      <c r="F1810" s="322" t="s">
        <v>1154</v>
      </c>
      <c r="G1810" s="220" t="s">
        <v>5754</v>
      </c>
      <c r="H1810" s="223" t="s">
        <v>5753</v>
      </c>
      <c r="I1810" s="223" t="s">
        <v>39</v>
      </c>
      <c r="J1810" s="225">
        <v>1</v>
      </c>
      <c r="K1810" s="302">
        <v>40000</v>
      </c>
      <c r="L1810" s="232">
        <f t="shared" si="164"/>
        <v>44000</v>
      </c>
      <c r="M1810" s="379" t="s">
        <v>1434</v>
      </c>
      <c r="N1810" s="229"/>
      <c r="O1810" s="229"/>
      <c r="P1810" s="347"/>
      <c r="Q1810" s="412"/>
      <c r="R1810" s="382"/>
      <c r="S1810" s="242"/>
      <c r="T1810" s="219"/>
      <c r="U1810" s="303"/>
      <c r="V1810" s="303"/>
      <c r="W1810" s="303"/>
      <c r="X1810" s="303"/>
      <c r="Y1810" s="219"/>
      <c r="Z1810" s="303"/>
      <c r="AA1810" s="303"/>
      <c r="AB1810" s="303"/>
      <c r="AC1810" s="303"/>
      <c r="AD1810" s="311"/>
      <c r="AE1810" s="311"/>
      <c r="AF1810" s="311"/>
      <c r="AG1810" s="311"/>
      <c r="AH1810" s="311"/>
      <c r="AJ1810" s="286"/>
      <c r="AK1810" s="213"/>
      <c r="AL1810" s="311"/>
      <c r="AM1810" s="311"/>
      <c r="AN1810" s="311"/>
      <c r="AO1810" s="311"/>
      <c r="AP1810" s="229"/>
      <c r="AQ1810" s="310"/>
      <c r="AR1810" s="207"/>
      <c r="AS1810" s="207"/>
      <c r="AT1810" s="207"/>
      <c r="AU1810" s="207"/>
      <c r="AV1810" s="207"/>
      <c r="AW1810" s="207"/>
      <c r="AX1810" s="207"/>
      <c r="AY1810" s="207"/>
      <c r="AZ1810" s="207"/>
      <c r="BA1810" s="207"/>
      <c r="BB1810" s="207"/>
      <c r="BC1810" s="207"/>
      <c r="BD1810" s="207"/>
      <c r="BE1810" s="207"/>
      <c r="BF1810" s="207"/>
      <c r="BG1810" s="300"/>
      <c r="BH1810" s="300"/>
      <c r="BI1810" s="299"/>
      <c r="BJ1810" s="246"/>
      <c r="BK1810" s="255" t="s">
        <v>5699</v>
      </c>
      <c r="BL1810" s="213"/>
      <c r="BM1810" s="213"/>
      <c r="BN1810" s="322"/>
      <c r="BO1810" s="321"/>
      <c r="BY1810" s="254"/>
      <c r="DN1810" s="284"/>
      <c r="DO1810" s="283"/>
      <c r="DP1810" s="278"/>
      <c r="DQ1810" s="282"/>
      <c r="DR1810" s="281"/>
      <c r="DS1810" s="280"/>
      <c r="DT1810" s="279"/>
      <c r="DU1810" s="281"/>
      <c r="DV1810" s="197"/>
      <c r="DW1810" s="197"/>
      <c r="DX1810" s="197"/>
      <c r="DY1810" s="197"/>
    </row>
    <row r="1811" spans="1:129" ht="19.5">
      <c r="A1811" s="322" t="s">
        <v>4807</v>
      </c>
      <c r="B1811" s="226" t="s">
        <v>5757</v>
      </c>
      <c r="C1811" s="226" t="s">
        <v>5756</v>
      </c>
      <c r="D1811" s="225" t="s">
        <v>5755</v>
      </c>
      <c r="E1811" s="224" t="str">
        <f t="shared" si="163"/>
        <v>431657</v>
      </c>
      <c r="F1811" s="322" t="s">
        <v>1154</v>
      </c>
      <c r="G1811" s="220" t="s">
        <v>5754</v>
      </c>
      <c r="H1811" s="223" t="s">
        <v>5753</v>
      </c>
      <c r="I1811" s="223" t="s">
        <v>134</v>
      </c>
      <c r="J1811" s="225">
        <v>1</v>
      </c>
      <c r="K1811" s="302">
        <v>40000</v>
      </c>
      <c r="L1811" s="232">
        <f t="shared" si="164"/>
        <v>44000</v>
      </c>
      <c r="M1811" s="379" t="s">
        <v>1434</v>
      </c>
      <c r="N1811" s="229"/>
      <c r="O1811" s="229"/>
      <c r="P1811" s="347"/>
      <c r="Q1811" s="412"/>
      <c r="R1811" s="382"/>
      <c r="S1811" s="242"/>
      <c r="T1811" s="219"/>
      <c r="U1811" s="303"/>
      <c r="V1811" s="303"/>
      <c r="W1811" s="303"/>
      <c r="X1811" s="303"/>
      <c r="Y1811" s="219"/>
      <c r="Z1811" s="303"/>
      <c r="AA1811" s="303"/>
      <c r="AB1811" s="303"/>
      <c r="AC1811" s="303"/>
      <c r="AD1811" s="311"/>
      <c r="AE1811" s="311"/>
      <c r="AF1811" s="311"/>
      <c r="AG1811" s="311"/>
      <c r="AH1811" s="311"/>
      <c r="AJ1811" s="286"/>
      <c r="AK1811" s="213"/>
      <c r="AL1811" s="311"/>
      <c r="AM1811" s="311"/>
      <c r="AN1811" s="311"/>
      <c r="AO1811" s="311"/>
      <c r="AP1811" s="229"/>
      <c r="AQ1811" s="310"/>
      <c r="AR1811" s="207"/>
      <c r="AS1811" s="207"/>
      <c r="AT1811" s="207"/>
      <c r="AU1811" s="207"/>
      <c r="AV1811" s="207"/>
      <c r="AW1811" s="207"/>
      <c r="AX1811" s="207"/>
      <c r="AY1811" s="207"/>
      <c r="AZ1811" s="207"/>
      <c r="BA1811" s="207"/>
      <c r="BB1811" s="207"/>
      <c r="BC1811" s="207"/>
      <c r="BD1811" s="207"/>
      <c r="BE1811" s="207"/>
      <c r="BF1811" s="207"/>
      <c r="BG1811" s="300"/>
      <c r="BH1811" s="300"/>
      <c r="BI1811" s="299"/>
      <c r="BJ1811" s="246"/>
      <c r="BK1811" s="255" t="s">
        <v>5699</v>
      </c>
      <c r="BL1811" s="213"/>
      <c r="BM1811" s="213"/>
      <c r="BN1811" s="322"/>
      <c r="BO1811" s="321"/>
      <c r="BY1811" s="254"/>
      <c r="DN1811" s="284"/>
      <c r="DO1811" s="283"/>
      <c r="DP1811" s="278"/>
      <c r="DQ1811" s="282"/>
      <c r="DR1811" s="281"/>
      <c r="DS1811" s="280"/>
      <c r="DT1811" s="279"/>
      <c r="DU1811" s="281"/>
      <c r="DV1811" s="197"/>
      <c r="DW1811" s="197"/>
      <c r="DX1811" s="197"/>
      <c r="DY1811" s="197"/>
    </row>
    <row r="1812" spans="1:129" ht="19.5">
      <c r="A1812" s="322" t="s">
        <v>4807</v>
      </c>
      <c r="B1812" s="226" t="s">
        <v>5752</v>
      </c>
      <c r="C1812" s="226" t="s">
        <v>5751</v>
      </c>
      <c r="D1812" s="225" t="s">
        <v>5750</v>
      </c>
      <c r="E1812" s="224" t="str">
        <f t="shared" si="163"/>
        <v>431664</v>
      </c>
      <c r="F1812" s="322" t="s">
        <v>1154</v>
      </c>
      <c r="G1812" s="220" t="s">
        <v>5749</v>
      </c>
      <c r="H1812" s="223" t="s">
        <v>5748</v>
      </c>
      <c r="I1812" s="223" t="s">
        <v>39</v>
      </c>
      <c r="J1812" s="225">
        <v>1</v>
      </c>
      <c r="K1812" s="302">
        <v>42000</v>
      </c>
      <c r="L1812" s="232">
        <f t="shared" si="164"/>
        <v>46200.000000000007</v>
      </c>
      <c r="M1812" s="379" t="s">
        <v>1434</v>
      </c>
      <c r="N1812" s="229"/>
      <c r="O1812" s="229"/>
      <c r="P1812" s="347"/>
      <c r="Q1812" s="412"/>
      <c r="R1812" s="382"/>
      <c r="S1812" s="242"/>
      <c r="T1812" s="219"/>
      <c r="U1812" s="303"/>
      <c r="V1812" s="303"/>
      <c r="W1812" s="303"/>
      <c r="X1812" s="303"/>
      <c r="Y1812" s="219"/>
      <c r="Z1812" s="303"/>
      <c r="AA1812" s="303"/>
      <c r="AB1812" s="303"/>
      <c r="AC1812" s="303"/>
      <c r="AD1812" s="311"/>
      <c r="AE1812" s="311"/>
      <c r="AF1812" s="311"/>
      <c r="AG1812" s="311"/>
      <c r="AH1812" s="311"/>
      <c r="AJ1812" s="286"/>
      <c r="AK1812" s="213"/>
      <c r="AL1812" s="311"/>
      <c r="AM1812" s="311"/>
      <c r="AN1812" s="311"/>
      <c r="AO1812" s="311"/>
      <c r="AP1812" s="229"/>
      <c r="AQ1812" s="310"/>
      <c r="AR1812" s="207"/>
      <c r="AS1812" s="207"/>
      <c r="AT1812" s="207"/>
      <c r="AU1812" s="207"/>
      <c r="AV1812" s="207"/>
      <c r="AW1812" s="207"/>
      <c r="AX1812" s="207"/>
      <c r="AY1812" s="207"/>
      <c r="AZ1812" s="207"/>
      <c r="BA1812" s="207"/>
      <c r="BB1812" s="207"/>
      <c r="BC1812" s="207"/>
      <c r="BD1812" s="207"/>
      <c r="BE1812" s="207"/>
      <c r="BF1812" s="207"/>
      <c r="BG1812" s="300"/>
      <c r="BH1812" s="300"/>
      <c r="BI1812" s="299"/>
      <c r="BJ1812" s="246"/>
      <c r="BK1812" s="255" t="s">
        <v>5699</v>
      </c>
      <c r="BL1812" s="213"/>
      <c r="BM1812" s="213"/>
      <c r="BN1812" s="322"/>
      <c r="BO1812" s="321"/>
      <c r="BY1812" s="254"/>
      <c r="DN1812" s="284"/>
      <c r="DO1812" s="283"/>
      <c r="DP1812" s="278"/>
      <c r="DQ1812" s="282"/>
      <c r="DR1812" s="281"/>
      <c r="DS1812" s="280"/>
      <c r="DT1812" s="279"/>
      <c r="DU1812" s="281"/>
      <c r="DV1812" s="197"/>
      <c r="DW1812" s="197"/>
      <c r="DX1812" s="197"/>
      <c r="DY1812" s="197"/>
    </row>
    <row r="1813" spans="1:129" ht="19.5">
      <c r="A1813" s="322" t="s">
        <v>4807</v>
      </c>
      <c r="B1813" s="226" t="s">
        <v>5747</v>
      </c>
      <c r="C1813" s="226" t="s">
        <v>5746</v>
      </c>
      <c r="D1813" s="225" t="s">
        <v>5745</v>
      </c>
      <c r="E1813" s="224" t="str">
        <f t="shared" si="163"/>
        <v>431695</v>
      </c>
      <c r="F1813" s="322" t="s">
        <v>1154</v>
      </c>
      <c r="G1813" s="220" t="s">
        <v>5738</v>
      </c>
      <c r="H1813" s="223" t="s">
        <v>5737</v>
      </c>
      <c r="I1813" s="223" t="s">
        <v>228</v>
      </c>
      <c r="J1813" s="225">
        <v>1</v>
      </c>
      <c r="K1813" s="302">
        <v>47000</v>
      </c>
      <c r="L1813" s="232">
        <f t="shared" si="164"/>
        <v>51700.000000000007</v>
      </c>
      <c r="M1813" s="379" t="s">
        <v>1434</v>
      </c>
      <c r="N1813" s="229"/>
      <c r="O1813" s="229"/>
      <c r="P1813" s="347"/>
      <c r="Q1813" s="412"/>
      <c r="R1813" s="382"/>
      <c r="S1813" s="242"/>
      <c r="T1813" s="219"/>
      <c r="U1813" s="303"/>
      <c r="V1813" s="303"/>
      <c r="W1813" s="303"/>
      <c r="X1813" s="303"/>
      <c r="Y1813" s="219"/>
      <c r="Z1813" s="303"/>
      <c r="AA1813" s="303"/>
      <c r="AB1813" s="303"/>
      <c r="AC1813" s="303"/>
      <c r="AD1813" s="574"/>
      <c r="AE1813" s="574"/>
      <c r="AF1813" s="574"/>
      <c r="AG1813" s="574"/>
      <c r="AH1813" s="574"/>
      <c r="AJ1813" s="286"/>
      <c r="AK1813" s="213"/>
      <c r="AL1813" s="311"/>
      <c r="AM1813" s="311"/>
      <c r="AN1813" s="574"/>
      <c r="AO1813" s="574"/>
      <c r="AP1813" s="229"/>
      <c r="AQ1813" s="583"/>
      <c r="AR1813" s="247"/>
      <c r="AS1813" s="247"/>
      <c r="AT1813" s="247"/>
      <c r="AU1813" s="247"/>
      <c r="AV1813" s="207"/>
      <c r="AW1813" s="207"/>
      <c r="AX1813" s="207"/>
      <c r="AY1813" s="207"/>
      <c r="AZ1813" s="247"/>
      <c r="BA1813" s="247"/>
      <c r="BB1813" s="247"/>
      <c r="BC1813" s="247"/>
      <c r="BD1813" s="207"/>
      <c r="BE1813" s="207"/>
      <c r="BF1813" s="207"/>
      <c r="BG1813" s="300"/>
      <c r="BH1813" s="300"/>
      <c r="BI1813" s="299"/>
      <c r="BJ1813" s="246"/>
      <c r="BK1813" s="255" t="s">
        <v>5699</v>
      </c>
      <c r="BL1813" s="213"/>
      <c r="BM1813" s="213"/>
      <c r="BN1813" s="322"/>
      <c r="BO1813" s="321"/>
      <c r="BY1813" s="254"/>
      <c r="DN1813" s="284"/>
      <c r="DO1813" s="283"/>
      <c r="DP1813" s="278"/>
      <c r="DQ1813" s="282"/>
      <c r="DR1813" s="281"/>
      <c r="DS1813" s="280"/>
      <c r="DT1813" s="279"/>
      <c r="DU1813" s="281"/>
      <c r="DV1813" s="197"/>
      <c r="DW1813" s="197"/>
      <c r="DX1813" s="197"/>
      <c r="DY1813" s="197"/>
    </row>
    <row r="1814" spans="1:129" ht="14.1" customHeight="1">
      <c r="A1814" s="322" t="s">
        <v>4807</v>
      </c>
      <c r="B1814" s="226" t="s">
        <v>5744</v>
      </c>
      <c r="C1814" s="226" t="s">
        <v>5743</v>
      </c>
      <c r="D1814" s="225" t="s">
        <v>5742</v>
      </c>
      <c r="E1814" s="224" t="str">
        <f t="shared" si="163"/>
        <v>431671</v>
      </c>
      <c r="F1814" s="322" t="s">
        <v>1154</v>
      </c>
      <c r="G1814" s="220" t="s">
        <v>5738</v>
      </c>
      <c r="H1814" s="223" t="s">
        <v>5737</v>
      </c>
      <c r="I1814" s="223" t="s">
        <v>131</v>
      </c>
      <c r="J1814" s="225">
        <v>1</v>
      </c>
      <c r="K1814" s="302">
        <v>47000</v>
      </c>
      <c r="L1814" s="232">
        <f t="shared" si="164"/>
        <v>51700.000000000007</v>
      </c>
      <c r="M1814" s="379" t="s">
        <v>1434</v>
      </c>
      <c r="N1814" s="229"/>
      <c r="O1814" s="229"/>
      <c r="P1814" s="347"/>
      <c r="Q1814" s="412"/>
      <c r="R1814" s="382"/>
      <c r="S1814" s="242"/>
      <c r="T1814" s="219"/>
      <c r="U1814" s="303"/>
      <c r="V1814" s="303"/>
      <c r="W1814" s="303"/>
      <c r="X1814" s="303"/>
      <c r="Y1814" s="219"/>
      <c r="Z1814" s="303"/>
      <c r="AA1814" s="303"/>
      <c r="AB1814" s="303"/>
      <c r="AC1814" s="303"/>
      <c r="AD1814" s="311"/>
      <c r="AE1814" s="311"/>
      <c r="AF1814" s="311"/>
      <c r="AG1814" s="311"/>
      <c r="AH1814" s="311"/>
      <c r="AJ1814" s="286"/>
      <c r="AK1814" s="213"/>
      <c r="AL1814" s="311"/>
      <c r="AM1814" s="311"/>
      <c r="AN1814" s="311"/>
      <c r="AO1814" s="311"/>
      <c r="AP1814" s="229"/>
      <c r="AQ1814" s="310"/>
      <c r="AR1814" s="207"/>
      <c r="AS1814" s="207"/>
      <c r="AT1814" s="207"/>
      <c r="AU1814" s="207"/>
      <c r="AV1814" s="207"/>
      <c r="AW1814" s="207"/>
      <c r="AX1814" s="207"/>
      <c r="AY1814" s="207"/>
      <c r="AZ1814" s="207"/>
      <c r="BA1814" s="207"/>
      <c r="BB1814" s="207"/>
      <c r="BC1814" s="207"/>
      <c r="BD1814" s="207"/>
      <c r="BE1814" s="207"/>
      <c r="BF1814" s="207"/>
      <c r="BG1814" s="300"/>
      <c r="BH1814" s="300"/>
      <c r="BI1814" s="299"/>
      <c r="BJ1814" s="246"/>
      <c r="BK1814" s="255" t="s">
        <v>5699</v>
      </c>
      <c r="BL1814" s="213"/>
      <c r="BM1814" s="213"/>
      <c r="BN1814" s="322"/>
      <c r="BO1814" s="321"/>
      <c r="BY1814" s="254"/>
      <c r="DN1814" s="284"/>
      <c r="DO1814" s="283"/>
      <c r="DP1814" s="278"/>
      <c r="DQ1814" s="282"/>
      <c r="DR1814" s="281"/>
      <c r="DS1814" s="280"/>
      <c r="DT1814" s="279"/>
      <c r="DU1814" s="281"/>
      <c r="DV1814" s="197"/>
      <c r="DW1814" s="197"/>
      <c r="DX1814" s="197"/>
      <c r="DY1814" s="197"/>
    </row>
    <row r="1815" spans="1:129" ht="14.1" customHeight="1">
      <c r="A1815" s="322" t="s">
        <v>4807</v>
      </c>
      <c r="B1815" s="226" t="s">
        <v>5741</v>
      </c>
      <c r="C1815" s="226" t="s">
        <v>5740</v>
      </c>
      <c r="D1815" s="225" t="s">
        <v>5739</v>
      </c>
      <c r="E1815" s="224" t="str">
        <f t="shared" si="163"/>
        <v>431688</v>
      </c>
      <c r="F1815" s="322" t="s">
        <v>1154</v>
      </c>
      <c r="G1815" s="220" t="s">
        <v>5738</v>
      </c>
      <c r="H1815" s="223" t="s">
        <v>5737</v>
      </c>
      <c r="I1815" s="223" t="s">
        <v>134</v>
      </c>
      <c r="J1815" s="225">
        <v>1</v>
      </c>
      <c r="K1815" s="302">
        <v>47000</v>
      </c>
      <c r="L1815" s="232">
        <f t="shared" si="164"/>
        <v>51700.000000000007</v>
      </c>
      <c r="M1815" s="379" t="s">
        <v>1434</v>
      </c>
      <c r="N1815" s="229"/>
      <c r="O1815" s="229"/>
      <c r="P1815" s="347"/>
      <c r="Q1815" s="412"/>
      <c r="R1815" s="382"/>
      <c r="S1815" s="242"/>
      <c r="T1815" s="219"/>
      <c r="U1815" s="303"/>
      <c r="V1815" s="303"/>
      <c r="W1815" s="303"/>
      <c r="X1815" s="303"/>
      <c r="Y1815" s="219"/>
      <c r="Z1815" s="303"/>
      <c r="AA1815" s="303"/>
      <c r="AB1815" s="303"/>
      <c r="AC1815" s="303"/>
      <c r="AD1815" s="311"/>
      <c r="AE1815" s="311"/>
      <c r="AF1815" s="311"/>
      <c r="AG1815" s="311"/>
      <c r="AH1815" s="311"/>
      <c r="AJ1815" s="286"/>
      <c r="AK1815" s="213"/>
      <c r="AL1815" s="311"/>
      <c r="AM1815" s="311"/>
      <c r="AN1815" s="311"/>
      <c r="AO1815" s="311"/>
      <c r="AP1815" s="229"/>
      <c r="AQ1815" s="310"/>
      <c r="AR1815" s="207"/>
      <c r="AS1815" s="207"/>
      <c r="AT1815" s="207"/>
      <c r="AU1815" s="207"/>
      <c r="AV1815" s="207"/>
      <c r="AW1815" s="207"/>
      <c r="AX1815" s="207"/>
      <c r="AY1815" s="207"/>
      <c r="AZ1815" s="207"/>
      <c r="BA1815" s="207"/>
      <c r="BB1815" s="207"/>
      <c r="BC1815" s="207"/>
      <c r="BD1815" s="207"/>
      <c r="BE1815" s="207"/>
      <c r="BF1815" s="207"/>
      <c r="BG1815" s="300"/>
      <c r="BH1815" s="300"/>
      <c r="BI1815" s="299"/>
      <c r="BJ1815" s="246"/>
      <c r="BK1815" s="255" t="s">
        <v>5699</v>
      </c>
      <c r="BL1815" s="213"/>
      <c r="BM1815" s="213"/>
      <c r="BN1815" s="322"/>
      <c r="BO1815" s="321"/>
      <c r="BY1815" s="254"/>
      <c r="DN1815" s="284"/>
      <c r="DO1815" s="283"/>
      <c r="DP1815" s="278"/>
      <c r="DQ1815" s="282"/>
      <c r="DR1815" s="281"/>
      <c r="DS1815" s="280"/>
      <c r="DT1815" s="279"/>
      <c r="DU1815" s="281"/>
      <c r="DV1815" s="197"/>
      <c r="DW1815" s="197"/>
      <c r="DX1815" s="197"/>
      <c r="DY1815" s="197"/>
    </row>
    <row r="1816" spans="1:129" ht="14.1" customHeight="1">
      <c r="A1816" s="207" t="s">
        <v>3905</v>
      </c>
      <c r="B1816" s="226" t="s">
        <v>1128</v>
      </c>
      <c r="C1816" s="226" t="s">
        <v>5736</v>
      </c>
      <c r="D1816" s="264" t="s">
        <v>1129</v>
      </c>
      <c r="E1816" s="224" t="str">
        <f>MID(D1816,8,10)</f>
        <v>431718</v>
      </c>
      <c r="F1816" s="207" t="s">
        <v>948</v>
      </c>
      <c r="G1816" s="451" t="s">
        <v>1130</v>
      </c>
      <c r="H1816" s="223" t="s">
        <v>5734</v>
      </c>
      <c r="I1816" s="306" t="s">
        <v>228</v>
      </c>
      <c r="J1816" s="225">
        <v>1</v>
      </c>
      <c r="K1816" s="302">
        <v>6000</v>
      </c>
      <c r="L1816" s="232">
        <f t="shared" si="164"/>
        <v>6600.0000000000009</v>
      </c>
      <c r="M1816" s="288" t="s">
        <v>900</v>
      </c>
      <c r="N1816" s="290"/>
      <c r="O1816" s="290" t="s">
        <v>4713</v>
      </c>
      <c r="P1816" s="459">
        <v>44986</v>
      </c>
      <c r="Q1816" s="487">
        <v>5400</v>
      </c>
      <c r="R1816" s="471"/>
      <c r="S1816" s="242"/>
      <c r="T1816" s="219"/>
      <c r="U1816" s="248" t="e">
        <f>VLOOKUP(T1816,'[1]段ボール 送料'!$H$16:$X$1013,16,FALSE)</f>
        <v>#N/A</v>
      </c>
      <c r="V1816" s="248" t="e">
        <f>VLOOKUP(T1816,'[1]段ボール 送料'!$H$16:$X$1013,13,FALSE)</f>
        <v>#N/A</v>
      </c>
      <c r="W1816" s="248" t="e">
        <f>VLOOKUP(T1816,'[1]段ボール 送料'!$H$16:$X$1013,14,FALSE)</f>
        <v>#N/A</v>
      </c>
      <c r="X1816" s="248" t="e">
        <f>VLOOKUP(T1816,'[1]段ボール 送料'!$H$16:$X$1013,15,FALSE)</f>
        <v>#N/A</v>
      </c>
      <c r="Y1816" s="219"/>
      <c r="Z1816" s="248"/>
      <c r="AA1816" s="248"/>
      <c r="AB1816" s="248"/>
      <c r="AC1816" s="248"/>
      <c r="AD1816" s="372"/>
      <c r="AE1816" s="372"/>
      <c r="AF1816" s="372"/>
      <c r="AG1816" s="372"/>
      <c r="AH1816" s="372"/>
      <c r="AI1816" s="228" t="s">
        <v>2708</v>
      </c>
      <c r="AJ1816" s="286" t="s">
        <v>2543</v>
      </c>
      <c r="AK1816" s="228" t="s">
        <v>2542</v>
      </c>
      <c r="AL1816" s="372"/>
      <c r="AM1816" s="372"/>
      <c r="AN1816" s="372"/>
      <c r="AO1816" s="372"/>
      <c r="AP1816" s="229"/>
      <c r="AQ1816" s="464"/>
      <c r="AR1816" s="207"/>
      <c r="AS1816" s="207"/>
      <c r="AT1816" s="207"/>
      <c r="AU1816" s="207"/>
      <c r="AV1816" s="207"/>
      <c r="AW1816" s="207"/>
      <c r="AX1816" s="207"/>
      <c r="AY1816" s="207"/>
      <c r="AZ1816" s="207"/>
      <c r="BA1816" s="207"/>
      <c r="BB1816" s="207"/>
      <c r="BC1816" s="207"/>
      <c r="BD1816" s="207"/>
      <c r="BE1816" s="207"/>
      <c r="BF1816" s="207"/>
      <c r="BG1816" s="228"/>
      <c r="BH1816" s="228"/>
      <c r="BI1816" s="228"/>
      <c r="BJ1816" s="246"/>
      <c r="BK1816" s="255" t="s">
        <v>5699</v>
      </c>
      <c r="BL1816" s="228" t="s">
        <v>1703</v>
      </c>
      <c r="BM1816" s="228" t="s">
        <v>3899</v>
      </c>
      <c r="BQ1816" s="205" t="s">
        <v>1701</v>
      </c>
      <c r="BY1816" s="254"/>
      <c r="DN1816" s="284"/>
      <c r="DO1816" s="283"/>
      <c r="DP1816" s="278"/>
      <c r="DQ1816" s="282" t="s">
        <v>947</v>
      </c>
      <c r="DR1816" s="281"/>
      <c r="DS1816" s="280"/>
      <c r="DT1816" s="279"/>
      <c r="DU1816" s="281"/>
      <c r="DV1816" s="197"/>
      <c r="DW1816" s="197"/>
      <c r="DX1816" s="197"/>
      <c r="DY1816" s="197"/>
    </row>
    <row r="1817" spans="1:129" ht="14.1" customHeight="1">
      <c r="A1817" s="207" t="s">
        <v>3905</v>
      </c>
      <c r="B1817" s="226" t="s">
        <v>1131</v>
      </c>
      <c r="C1817" s="226" t="s">
        <v>5735</v>
      </c>
      <c r="D1817" s="264" t="s">
        <v>1132</v>
      </c>
      <c r="E1817" s="224" t="str">
        <f>MID(D1817,8,10)</f>
        <v>431701</v>
      </c>
      <c r="F1817" s="207" t="s">
        <v>948</v>
      </c>
      <c r="G1817" s="451" t="s">
        <v>1130</v>
      </c>
      <c r="H1817" s="223" t="s">
        <v>5734</v>
      </c>
      <c r="I1817" s="306" t="s">
        <v>552</v>
      </c>
      <c r="J1817" s="225">
        <v>1</v>
      </c>
      <c r="K1817" s="302">
        <v>6000</v>
      </c>
      <c r="L1817" s="232">
        <f t="shared" si="164"/>
        <v>6600.0000000000009</v>
      </c>
      <c r="M1817" s="288" t="s">
        <v>900</v>
      </c>
      <c r="N1817" s="290"/>
      <c r="O1817" s="290" t="s">
        <v>4713</v>
      </c>
      <c r="P1817" s="459">
        <v>44986</v>
      </c>
      <c r="Q1817" s="487">
        <v>5400</v>
      </c>
      <c r="R1817" s="471"/>
      <c r="S1817" s="242"/>
      <c r="T1817" s="219" t="s">
        <v>4683</v>
      </c>
      <c r="U1817" s="248">
        <f>VLOOKUP(T1817,'[1]段ボール 送料'!$H$16:$X$1013,16,FALSE)</f>
        <v>1130</v>
      </c>
      <c r="V1817" s="248">
        <f>VLOOKUP(T1817,'[1]段ボール 送料'!$H$16:$X$1013,13,FALSE)</f>
        <v>265</v>
      </c>
      <c r="W1817" s="248">
        <f>VLOOKUP(T1817,'[1]段ボール 送料'!$H$16:$X$1013,14,FALSE)</f>
        <v>265</v>
      </c>
      <c r="X1817" s="248">
        <f>VLOOKUP(T1817,'[1]段ボール 送料'!$H$16:$X$1013,15,FALSE)</f>
        <v>600</v>
      </c>
      <c r="Y1817" s="219"/>
      <c r="Z1817" s="248"/>
      <c r="AA1817" s="248"/>
      <c r="AB1817" s="248"/>
      <c r="AC1817" s="248"/>
      <c r="AD1817" s="372"/>
      <c r="AE1817" s="372"/>
      <c r="AF1817" s="372"/>
      <c r="AG1817" s="372"/>
      <c r="AH1817" s="372"/>
      <c r="AI1817" s="228" t="s">
        <v>2708</v>
      </c>
      <c r="AJ1817" s="286" t="s">
        <v>2543</v>
      </c>
      <c r="AK1817" s="228" t="s">
        <v>2542</v>
      </c>
      <c r="AL1817" s="372"/>
      <c r="AM1817" s="372"/>
      <c r="AN1817" s="372"/>
      <c r="AO1817" s="372"/>
      <c r="AP1817" s="229"/>
      <c r="AQ1817" s="464"/>
      <c r="AR1817" s="207"/>
      <c r="AS1817" s="207"/>
      <c r="AT1817" s="207"/>
      <c r="AU1817" s="207"/>
      <c r="AV1817" s="207"/>
      <c r="AW1817" s="207"/>
      <c r="AX1817" s="207"/>
      <c r="AY1817" s="207"/>
      <c r="AZ1817" s="207"/>
      <c r="BA1817" s="207"/>
      <c r="BB1817" s="207"/>
      <c r="BC1817" s="207"/>
      <c r="BD1817" s="207"/>
      <c r="BE1817" s="207"/>
      <c r="BF1817" s="207"/>
      <c r="BG1817" s="228"/>
      <c r="BH1817" s="228"/>
      <c r="BI1817" s="228"/>
      <c r="BJ1817" s="246"/>
      <c r="BK1817" s="255" t="s">
        <v>5699</v>
      </c>
      <c r="BL1817" s="228" t="s">
        <v>1703</v>
      </c>
      <c r="BM1817" s="228" t="s">
        <v>3899</v>
      </c>
      <c r="BQ1817" s="205" t="s">
        <v>1701</v>
      </c>
      <c r="BY1817" s="254"/>
      <c r="DN1817" s="284"/>
      <c r="DO1817" s="283"/>
      <c r="DP1817" s="278"/>
      <c r="DQ1817" s="282" t="s">
        <v>947</v>
      </c>
      <c r="DR1817" s="281"/>
      <c r="DS1817" s="280"/>
      <c r="DT1817" s="279"/>
      <c r="DU1817" s="281"/>
      <c r="DV1817" s="197"/>
      <c r="DW1817" s="197"/>
      <c r="DX1817" s="197"/>
      <c r="DY1817" s="197"/>
    </row>
    <row r="1818" spans="1:129" ht="14.1" customHeight="1">
      <c r="A1818" s="308"/>
      <c r="B1818" s="226" t="s">
        <v>1133</v>
      </c>
      <c r="C1818" s="226" t="s">
        <v>5733</v>
      </c>
      <c r="D1818" s="225" t="s">
        <v>5732</v>
      </c>
      <c r="E1818" s="224" t="str">
        <f>MID(D1818,9,10)</f>
        <v>431732</v>
      </c>
      <c r="F1818" s="564"/>
      <c r="G1818" s="451" t="s">
        <v>1135</v>
      </c>
      <c r="H1818" s="223" t="s">
        <v>5731</v>
      </c>
      <c r="I1818" s="306" t="s">
        <v>228</v>
      </c>
      <c r="J1818" s="225">
        <v>1</v>
      </c>
      <c r="K1818" s="302">
        <v>6000</v>
      </c>
      <c r="L1818" s="232">
        <f t="shared" si="164"/>
        <v>6600.0000000000009</v>
      </c>
      <c r="M1818" s="288" t="s">
        <v>900</v>
      </c>
      <c r="N1818" s="229"/>
      <c r="O1818" s="290"/>
      <c r="P1818" s="459">
        <v>44986</v>
      </c>
      <c r="Q1818" s="487">
        <v>5400</v>
      </c>
      <c r="R1818" s="500"/>
      <c r="S1818" s="242"/>
      <c r="T1818" s="219" t="s">
        <v>5727</v>
      </c>
      <c r="U1818" s="303"/>
      <c r="V1818" s="303"/>
      <c r="W1818" s="303"/>
      <c r="X1818" s="303"/>
      <c r="Y1818" s="219"/>
      <c r="Z1818" s="303"/>
      <c r="AA1818" s="303"/>
      <c r="AB1818" s="303"/>
      <c r="AC1818" s="303"/>
      <c r="AD1818" s="302"/>
      <c r="AE1818" s="302"/>
      <c r="AF1818" s="302"/>
      <c r="AG1818" s="302"/>
      <c r="AH1818" s="302"/>
      <c r="AJ1818" s="286" t="s">
        <v>2543</v>
      </c>
      <c r="AK1818" s="213" t="s">
        <v>2542</v>
      </c>
      <c r="AL1818" s="302"/>
      <c r="AM1818" s="302"/>
      <c r="AN1818" s="302"/>
      <c r="AO1818" s="302"/>
      <c r="AP1818" s="229"/>
      <c r="AQ1818" s="301"/>
      <c r="AR1818" s="207"/>
      <c r="AS1818" s="207"/>
      <c r="AT1818" s="207"/>
      <c r="AU1818" s="207"/>
      <c r="AV1818" s="207"/>
      <c r="AW1818" s="207"/>
      <c r="AX1818" s="207"/>
      <c r="AY1818" s="207"/>
      <c r="AZ1818" s="207"/>
      <c r="BA1818" s="207"/>
      <c r="BB1818" s="207"/>
      <c r="BC1818" s="207"/>
      <c r="BD1818" s="207"/>
      <c r="BE1818" s="207"/>
      <c r="BF1818" s="207"/>
      <c r="BG1818" s="299"/>
      <c r="BH1818" s="299"/>
      <c r="BI1818" s="299"/>
      <c r="BJ1818" s="246"/>
      <c r="BK1818" s="255" t="s">
        <v>5699</v>
      </c>
      <c r="BL1818" s="213"/>
      <c r="BM1818" s="228"/>
      <c r="BY1818" s="254"/>
      <c r="DN1818" s="284"/>
      <c r="DO1818" s="283"/>
      <c r="DP1818" s="278"/>
      <c r="DQ1818" s="282" t="s">
        <v>900</v>
      </c>
      <c r="DR1818" s="281"/>
      <c r="DS1818" s="280"/>
      <c r="DT1818" s="279"/>
      <c r="DU1818" s="281"/>
      <c r="DV1818" s="197"/>
      <c r="DW1818" s="254"/>
      <c r="DX1818" s="197"/>
      <c r="DY1818" s="197"/>
    </row>
    <row r="1819" spans="1:129" ht="14.1" customHeight="1">
      <c r="A1819" s="308"/>
      <c r="B1819" s="226" t="s">
        <v>1136</v>
      </c>
      <c r="C1819" s="226" t="s">
        <v>5730</v>
      </c>
      <c r="D1819" s="225" t="s">
        <v>5729</v>
      </c>
      <c r="E1819" s="224" t="str">
        <f>MID(D1819,9,10)</f>
        <v>431725</v>
      </c>
      <c r="F1819" s="564"/>
      <c r="G1819" s="451" t="s">
        <v>1135</v>
      </c>
      <c r="H1819" s="223" t="s">
        <v>5728</v>
      </c>
      <c r="I1819" s="306" t="s">
        <v>552</v>
      </c>
      <c r="J1819" s="225">
        <v>1</v>
      </c>
      <c r="K1819" s="302">
        <v>6000</v>
      </c>
      <c r="L1819" s="232">
        <f t="shared" si="164"/>
        <v>6600.0000000000009</v>
      </c>
      <c r="M1819" s="288" t="s">
        <v>900</v>
      </c>
      <c r="N1819" s="229"/>
      <c r="O1819" s="290"/>
      <c r="P1819" s="459">
        <v>44986</v>
      </c>
      <c r="Q1819" s="487">
        <v>5400</v>
      </c>
      <c r="R1819" s="500"/>
      <c r="S1819" s="242"/>
      <c r="T1819" s="219" t="s">
        <v>5727</v>
      </c>
      <c r="U1819" s="303"/>
      <c r="V1819" s="303"/>
      <c r="W1819" s="303"/>
      <c r="X1819" s="303"/>
      <c r="Y1819" s="219"/>
      <c r="Z1819" s="303"/>
      <c r="AA1819" s="303"/>
      <c r="AB1819" s="303"/>
      <c r="AC1819" s="303"/>
      <c r="AD1819" s="302"/>
      <c r="AE1819" s="302"/>
      <c r="AF1819" s="302"/>
      <c r="AG1819" s="302"/>
      <c r="AH1819" s="302"/>
      <c r="AJ1819" s="286" t="s">
        <v>2543</v>
      </c>
      <c r="AK1819" s="213" t="s">
        <v>2542</v>
      </c>
      <c r="AL1819" s="302"/>
      <c r="AM1819" s="302"/>
      <c r="AN1819" s="302"/>
      <c r="AO1819" s="302"/>
      <c r="AP1819" s="229"/>
      <c r="AQ1819" s="301"/>
      <c r="AR1819" s="207"/>
      <c r="AS1819" s="207"/>
      <c r="AT1819" s="207"/>
      <c r="AU1819" s="207"/>
      <c r="AV1819" s="207"/>
      <c r="AW1819" s="207"/>
      <c r="AX1819" s="207"/>
      <c r="AY1819" s="207"/>
      <c r="AZ1819" s="207"/>
      <c r="BA1819" s="207"/>
      <c r="BB1819" s="207"/>
      <c r="BC1819" s="207"/>
      <c r="BD1819" s="207"/>
      <c r="BE1819" s="207"/>
      <c r="BF1819" s="207"/>
      <c r="BG1819" s="299"/>
      <c r="BH1819" s="299"/>
      <c r="BI1819" s="299"/>
      <c r="BJ1819" s="246"/>
      <c r="BK1819" s="255" t="s">
        <v>5699</v>
      </c>
      <c r="BL1819" s="213"/>
      <c r="BM1819" s="228"/>
      <c r="BY1819" s="254"/>
      <c r="DN1819" s="284"/>
      <c r="DO1819" s="283"/>
      <c r="DP1819" s="278"/>
      <c r="DQ1819" s="282" t="s">
        <v>900</v>
      </c>
      <c r="DR1819" s="281"/>
      <c r="DS1819" s="280"/>
      <c r="DT1819" s="279"/>
      <c r="DU1819" s="281"/>
      <c r="DV1819" s="197"/>
      <c r="DW1819" s="254"/>
      <c r="DX1819" s="197"/>
      <c r="DY1819" s="197"/>
    </row>
    <row r="1820" spans="1:129" ht="14.1" customHeight="1">
      <c r="A1820" s="207" t="s">
        <v>3905</v>
      </c>
      <c r="B1820" s="226" t="s">
        <v>1138</v>
      </c>
      <c r="C1820" s="226" t="s">
        <v>5726</v>
      </c>
      <c r="D1820" s="264" t="s">
        <v>1139</v>
      </c>
      <c r="E1820" s="224" t="str">
        <f>MID(D1820,8,10)</f>
        <v>431756</v>
      </c>
      <c r="F1820" s="207" t="s">
        <v>948</v>
      </c>
      <c r="G1820" s="451" t="s">
        <v>1140</v>
      </c>
      <c r="H1820" s="223" t="s">
        <v>5723</v>
      </c>
      <c r="I1820" s="306" t="s">
        <v>228</v>
      </c>
      <c r="J1820" s="225">
        <v>1</v>
      </c>
      <c r="K1820" s="302">
        <v>6000</v>
      </c>
      <c r="L1820" s="232">
        <f t="shared" si="164"/>
        <v>6600.0000000000009</v>
      </c>
      <c r="M1820" s="262" t="s">
        <v>900</v>
      </c>
      <c r="N1820" s="290"/>
      <c r="O1820" s="290"/>
      <c r="P1820" s="251">
        <v>44986</v>
      </c>
      <c r="Q1820" s="500">
        <v>5400</v>
      </c>
      <c r="R1820" s="471"/>
      <c r="S1820" s="242"/>
      <c r="T1820" s="219" t="s">
        <v>5725</v>
      </c>
      <c r="U1820" s="248" t="e">
        <f>VLOOKUP(T1820,'[1]段ボール 送料'!$H$16:$X$1013,16,FALSE)</f>
        <v>#N/A</v>
      </c>
      <c r="V1820" s="248" t="e">
        <f>VLOOKUP(T1820,'[1]段ボール 送料'!$H$16:$X$1013,13,FALSE)</f>
        <v>#N/A</v>
      </c>
      <c r="W1820" s="248" t="e">
        <f>VLOOKUP(T1820,'[1]段ボール 送料'!$H$16:$X$1013,14,FALSE)</f>
        <v>#N/A</v>
      </c>
      <c r="X1820" s="248" t="e">
        <f>VLOOKUP(T1820,'[1]段ボール 送料'!$H$16:$X$1013,15,FALSE)</f>
        <v>#N/A</v>
      </c>
      <c r="Y1820" s="219"/>
      <c r="Z1820" s="248"/>
      <c r="AA1820" s="248"/>
      <c r="AB1820" s="248"/>
      <c r="AC1820" s="248"/>
      <c r="AD1820" s="372"/>
      <c r="AE1820" s="372"/>
      <c r="AF1820" s="372"/>
      <c r="AG1820" s="372"/>
      <c r="AH1820" s="372"/>
      <c r="AI1820" s="228" t="s">
        <v>2708</v>
      </c>
      <c r="AJ1820" s="286" t="s">
        <v>2543</v>
      </c>
      <c r="AK1820" s="228" t="s">
        <v>2542</v>
      </c>
      <c r="AL1820" s="372"/>
      <c r="AM1820" s="372"/>
      <c r="AN1820" s="372"/>
      <c r="AO1820" s="372"/>
      <c r="AP1820" s="229"/>
      <c r="AQ1820" s="464"/>
      <c r="AR1820" s="207"/>
      <c r="AS1820" s="207"/>
      <c r="AT1820" s="207"/>
      <c r="AU1820" s="207"/>
      <c r="AV1820" s="207"/>
      <c r="AW1820" s="207"/>
      <c r="AX1820" s="207"/>
      <c r="AY1820" s="207"/>
      <c r="AZ1820" s="207"/>
      <c r="BA1820" s="207"/>
      <c r="BB1820" s="207"/>
      <c r="BC1820" s="207"/>
      <c r="BD1820" s="207"/>
      <c r="BE1820" s="207"/>
      <c r="BF1820" s="207"/>
      <c r="BG1820" s="228"/>
      <c r="BH1820" s="228"/>
      <c r="BI1820" s="228"/>
      <c r="BJ1820" s="246"/>
      <c r="BK1820" s="255" t="s">
        <v>5699</v>
      </c>
      <c r="BL1820" s="228" t="s">
        <v>1703</v>
      </c>
      <c r="BM1820" s="228" t="s">
        <v>3899</v>
      </c>
      <c r="BQ1820" s="205" t="s">
        <v>1701</v>
      </c>
      <c r="BY1820" s="254"/>
      <c r="DN1820" s="284"/>
      <c r="DO1820" s="283"/>
      <c r="DP1820" s="278"/>
      <c r="DQ1820" s="282" t="s">
        <v>947</v>
      </c>
      <c r="DR1820" s="281"/>
      <c r="DS1820" s="280"/>
      <c r="DT1820" s="279"/>
      <c r="DU1820" s="281"/>
      <c r="DV1820" s="197"/>
      <c r="DW1820" s="197"/>
      <c r="DX1820" s="197"/>
      <c r="DY1820" s="197"/>
    </row>
    <row r="1821" spans="1:129" ht="14.1" customHeight="1">
      <c r="A1821" s="207" t="s">
        <v>3905</v>
      </c>
      <c r="B1821" s="226" t="s">
        <v>1141</v>
      </c>
      <c r="C1821" s="226" t="s">
        <v>5724</v>
      </c>
      <c r="D1821" s="264" t="s">
        <v>1142</v>
      </c>
      <c r="E1821" s="224" t="str">
        <f>MID(D1821,8,10)</f>
        <v>431749</v>
      </c>
      <c r="F1821" s="207" t="s">
        <v>948</v>
      </c>
      <c r="G1821" s="451" t="s">
        <v>1140</v>
      </c>
      <c r="H1821" s="223" t="s">
        <v>5723</v>
      </c>
      <c r="I1821" s="306" t="s">
        <v>552</v>
      </c>
      <c r="J1821" s="225">
        <v>1</v>
      </c>
      <c r="K1821" s="302">
        <v>6000</v>
      </c>
      <c r="L1821" s="232">
        <f t="shared" si="164"/>
        <v>6600.0000000000009</v>
      </c>
      <c r="M1821" s="262" t="s">
        <v>900</v>
      </c>
      <c r="N1821" s="290"/>
      <c r="O1821" s="290"/>
      <c r="P1821" s="251">
        <v>44986</v>
      </c>
      <c r="Q1821" s="500">
        <v>5400</v>
      </c>
      <c r="R1821" s="471"/>
      <c r="S1821" s="242"/>
      <c r="T1821" s="219"/>
      <c r="U1821" s="248" t="e">
        <f>VLOOKUP(T1821,'[1]段ボール 送料'!$H$16:$X$1013,16,FALSE)</f>
        <v>#N/A</v>
      </c>
      <c r="V1821" s="248" t="e">
        <f>VLOOKUP(T1821,'[1]段ボール 送料'!$H$16:$X$1013,13,FALSE)</f>
        <v>#N/A</v>
      </c>
      <c r="W1821" s="248" t="e">
        <f>VLOOKUP(T1821,'[1]段ボール 送料'!$H$16:$X$1013,14,FALSE)</f>
        <v>#N/A</v>
      </c>
      <c r="X1821" s="248" t="e">
        <f>VLOOKUP(T1821,'[1]段ボール 送料'!$H$16:$X$1013,15,FALSE)</f>
        <v>#N/A</v>
      </c>
      <c r="Y1821" s="219"/>
      <c r="Z1821" s="248"/>
      <c r="AA1821" s="248"/>
      <c r="AB1821" s="248"/>
      <c r="AC1821" s="248"/>
      <c r="AD1821" s="372"/>
      <c r="AE1821" s="372"/>
      <c r="AF1821" s="372"/>
      <c r="AG1821" s="372"/>
      <c r="AH1821" s="372"/>
      <c r="AI1821" s="228" t="s">
        <v>2708</v>
      </c>
      <c r="AJ1821" s="286" t="s">
        <v>2543</v>
      </c>
      <c r="AK1821" s="228" t="s">
        <v>2542</v>
      </c>
      <c r="AL1821" s="372"/>
      <c r="AM1821" s="372"/>
      <c r="AN1821" s="372"/>
      <c r="AO1821" s="372"/>
      <c r="AP1821" s="229"/>
      <c r="AQ1821" s="464"/>
      <c r="AR1821" s="207"/>
      <c r="AS1821" s="207"/>
      <c r="AT1821" s="207"/>
      <c r="AU1821" s="207"/>
      <c r="AV1821" s="207"/>
      <c r="AW1821" s="207"/>
      <c r="AX1821" s="207"/>
      <c r="AY1821" s="207"/>
      <c r="AZ1821" s="207"/>
      <c r="BA1821" s="207"/>
      <c r="BB1821" s="207"/>
      <c r="BC1821" s="207"/>
      <c r="BD1821" s="207"/>
      <c r="BE1821" s="207"/>
      <c r="BF1821" s="207"/>
      <c r="BG1821" s="228"/>
      <c r="BH1821" s="228"/>
      <c r="BI1821" s="228"/>
      <c r="BJ1821" s="246"/>
      <c r="BK1821" s="255" t="s">
        <v>5699</v>
      </c>
      <c r="BL1821" s="228" t="s">
        <v>1703</v>
      </c>
      <c r="BM1821" s="228" t="s">
        <v>3899</v>
      </c>
      <c r="BQ1821" s="205" t="s">
        <v>1701</v>
      </c>
      <c r="BY1821" s="254"/>
      <c r="DN1821" s="284"/>
      <c r="DO1821" s="283"/>
      <c r="DP1821" s="278"/>
      <c r="DQ1821" s="282" t="s">
        <v>947</v>
      </c>
      <c r="DR1821" s="281"/>
      <c r="DS1821" s="280"/>
      <c r="DT1821" s="279"/>
      <c r="DU1821" s="281"/>
      <c r="DV1821" s="197"/>
      <c r="DW1821" s="197"/>
      <c r="DX1821" s="197"/>
      <c r="DY1821" s="197"/>
    </row>
    <row r="1822" spans="1:129" ht="14.1" customHeight="1">
      <c r="A1822" s="308"/>
      <c r="B1822" s="226" t="s">
        <v>1143</v>
      </c>
      <c r="C1822" s="226" t="s">
        <v>5722</v>
      </c>
      <c r="D1822" s="225" t="s">
        <v>5721</v>
      </c>
      <c r="E1822" s="224" t="str">
        <f>MID(D1822,9,10)</f>
        <v>431770</v>
      </c>
      <c r="F1822" s="564"/>
      <c r="G1822" s="451" t="s">
        <v>1145</v>
      </c>
      <c r="H1822" s="223" t="s">
        <v>5718</v>
      </c>
      <c r="I1822" s="306" t="s">
        <v>228</v>
      </c>
      <c r="J1822" s="225">
        <v>1</v>
      </c>
      <c r="K1822" s="302">
        <v>6000</v>
      </c>
      <c r="L1822" s="232">
        <f t="shared" si="164"/>
        <v>6600.0000000000009</v>
      </c>
      <c r="M1822" s="262" t="s">
        <v>900</v>
      </c>
      <c r="N1822" s="229"/>
      <c r="O1822" s="290"/>
      <c r="P1822" s="251">
        <v>44986</v>
      </c>
      <c r="Q1822" s="500">
        <v>5400</v>
      </c>
      <c r="R1822" s="500"/>
      <c r="S1822" s="242"/>
      <c r="T1822" s="219" t="s">
        <v>5652</v>
      </c>
      <c r="U1822" s="303"/>
      <c r="V1822" s="303"/>
      <c r="W1822" s="303"/>
      <c r="X1822" s="303"/>
      <c r="Y1822" s="219"/>
      <c r="Z1822" s="303"/>
      <c r="AA1822" s="303"/>
      <c r="AB1822" s="303"/>
      <c r="AC1822" s="303"/>
      <c r="AD1822" s="302"/>
      <c r="AE1822" s="302"/>
      <c r="AF1822" s="302"/>
      <c r="AG1822" s="302"/>
      <c r="AH1822" s="302"/>
      <c r="AJ1822" s="286" t="s">
        <v>2543</v>
      </c>
      <c r="AK1822" s="213" t="s">
        <v>2542</v>
      </c>
      <c r="AL1822" s="302"/>
      <c r="AM1822" s="302"/>
      <c r="AN1822" s="302"/>
      <c r="AO1822" s="302"/>
      <c r="AP1822" s="229"/>
      <c r="AQ1822" s="301"/>
      <c r="AR1822" s="207"/>
      <c r="AS1822" s="207"/>
      <c r="AT1822" s="207"/>
      <c r="AU1822" s="207"/>
      <c r="AV1822" s="207"/>
      <c r="AW1822" s="207"/>
      <c r="AX1822" s="207"/>
      <c r="AY1822" s="207"/>
      <c r="AZ1822" s="207"/>
      <c r="BA1822" s="207"/>
      <c r="BB1822" s="207"/>
      <c r="BC1822" s="207"/>
      <c r="BD1822" s="207"/>
      <c r="BE1822" s="207"/>
      <c r="BF1822" s="207"/>
      <c r="BG1822" s="299"/>
      <c r="BH1822" s="299"/>
      <c r="BI1822" s="299"/>
      <c r="BJ1822" s="246"/>
      <c r="BK1822" s="255" t="s">
        <v>5699</v>
      </c>
      <c r="BL1822" s="213"/>
      <c r="BM1822" s="213"/>
      <c r="BY1822" s="254"/>
      <c r="DN1822" s="284"/>
      <c r="DO1822" s="283"/>
      <c r="DP1822" s="278"/>
      <c r="DQ1822" s="282" t="s">
        <v>947</v>
      </c>
      <c r="DR1822" s="281"/>
      <c r="DS1822" s="280"/>
      <c r="DT1822" s="279"/>
      <c r="DU1822" s="281"/>
      <c r="DV1822" s="197"/>
      <c r="DW1822" s="197"/>
      <c r="DX1822" s="197"/>
      <c r="DY1822" s="197"/>
    </row>
    <row r="1823" spans="1:129" ht="14.1" customHeight="1">
      <c r="A1823" s="308"/>
      <c r="B1823" s="226" t="s">
        <v>1146</v>
      </c>
      <c r="C1823" s="226" t="s">
        <v>5720</v>
      </c>
      <c r="D1823" s="225" t="s">
        <v>5719</v>
      </c>
      <c r="E1823" s="224" t="str">
        <f>MID(D1823,9,10)</f>
        <v>431763</v>
      </c>
      <c r="F1823" s="564"/>
      <c r="G1823" s="451" t="s">
        <v>1145</v>
      </c>
      <c r="H1823" s="223" t="s">
        <v>5718</v>
      </c>
      <c r="I1823" s="306" t="s">
        <v>552</v>
      </c>
      <c r="J1823" s="225">
        <v>1</v>
      </c>
      <c r="K1823" s="302">
        <v>6000</v>
      </c>
      <c r="L1823" s="232">
        <f t="shared" si="164"/>
        <v>6600.0000000000009</v>
      </c>
      <c r="M1823" s="262" t="s">
        <v>900</v>
      </c>
      <c r="N1823" s="229"/>
      <c r="O1823" s="290"/>
      <c r="P1823" s="251">
        <v>44986</v>
      </c>
      <c r="Q1823" s="500">
        <v>5400</v>
      </c>
      <c r="R1823" s="500"/>
      <c r="S1823" s="242"/>
      <c r="T1823" s="219" t="s">
        <v>5717</v>
      </c>
      <c r="U1823" s="303"/>
      <c r="V1823" s="303"/>
      <c r="W1823" s="303"/>
      <c r="X1823" s="303"/>
      <c r="Y1823" s="219"/>
      <c r="Z1823" s="303"/>
      <c r="AA1823" s="303"/>
      <c r="AB1823" s="303"/>
      <c r="AC1823" s="303"/>
      <c r="AD1823" s="302"/>
      <c r="AE1823" s="302"/>
      <c r="AF1823" s="302"/>
      <c r="AG1823" s="302"/>
      <c r="AH1823" s="302"/>
      <c r="AJ1823" s="286" t="s">
        <v>2543</v>
      </c>
      <c r="AK1823" s="213" t="s">
        <v>2542</v>
      </c>
      <c r="AL1823" s="302"/>
      <c r="AM1823" s="302"/>
      <c r="AN1823" s="302"/>
      <c r="AO1823" s="302"/>
      <c r="AP1823" s="229"/>
      <c r="AQ1823" s="301"/>
      <c r="AR1823" s="207"/>
      <c r="AS1823" s="207"/>
      <c r="AT1823" s="207"/>
      <c r="AU1823" s="207"/>
      <c r="AV1823" s="207"/>
      <c r="AW1823" s="207"/>
      <c r="AX1823" s="207"/>
      <c r="AY1823" s="207"/>
      <c r="AZ1823" s="207"/>
      <c r="BA1823" s="207"/>
      <c r="BB1823" s="207"/>
      <c r="BC1823" s="207"/>
      <c r="BD1823" s="207"/>
      <c r="BE1823" s="207"/>
      <c r="BF1823" s="207"/>
      <c r="BG1823" s="299"/>
      <c r="BH1823" s="299"/>
      <c r="BI1823" s="299"/>
      <c r="BJ1823" s="246"/>
      <c r="BK1823" s="255" t="s">
        <v>5699</v>
      </c>
      <c r="BL1823" s="213"/>
      <c r="BM1823" s="213"/>
      <c r="BY1823" s="254"/>
      <c r="DN1823" s="284"/>
      <c r="DO1823" s="283"/>
      <c r="DP1823" s="278"/>
      <c r="DQ1823" s="282" t="s">
        <v>947</v>
      </c>
      <c r="DR1823" s="281"/>
      <c r="DS1823" s="280"/>
      <c r="DT1823" s="279"/>
      <c r="DU1823" s="281"/>
      <c r="DV1823" s="197"/>
      <c r="DW1823" s="197"/>
      <c r="DX1823" s="197"/>
      <c r="DY1823" s="197"/>
    </row>
    <row r="1824" spans="1:129" ht="14.1" customHeight="1">
      <c r="A1824" s="207" t="s">
        <v>5062</v>
      </c>
      <c r="B1824" s="226" t="s">
        <v>5716</v>
      </c>
      <c r="C1824" s="226" t="s">
        <v>5715</v>
      </c>
      <c r="D1824" s="264" t="s">
        <v>5714</v>
      </c>
      <c r="E1824" s="224" t="str">
        <f>MID(D1824,8,10)</f>
        <v>431787</v>
      </c>
      <c r="F1824" s="207" t="s">
        <v>948</v>
      </c>
      <c r="G1824" s="451" t="s">
        <v>5713</v>
      </c>
      <c r="H1824" s="223" t="s">
        <v>5712</v>
      </c>
      <c r="I1824" s="306" t="s">
        <v>552</v>
      </c>
      <c r="J1824" s="225">
        <v>1</v>
      </c>
      <c r="K1824" s="302">
        <v>8100</v>
      </c>
      <c r="L1824" s="232">
        <f t="shared" si="164"/>
        <v>8910</v>
      </c>
      <c r="M1824" s="262" t="s">
        <v>1671</v>
      </c>
      <c r="N1824" s="290"/>
      <c r="O1824" s="290"/>
      <c r="P1824" s="251">
        <v>44986</v>
      </c>
      <c r="Q1824" s="500">
        <v>7000</v>
      </c>
      <c r="R1824" s="471">
        <v>990</v>
      </c>
      <c r="S1824" s="242">
        <v>990</v>
      </c>
      <c r="T1824" s="219"/>
      <c r="U1824" s="248" t="e">
        <f>VLOOKUP(T1824,'[1]段ボール 送料'!$H$16:$X$1013,16,FALSE)</f>
        <v>#N/A</v>
      </c>
      <c r="V1824" s="248" t="e">
        <f>VLOOKUP(T1824,'[1]段ボール 送料'!$H$16:$X$1013,13,FALSE)</f>
        <v>#N/A</v>
      </c>
      <c r="W1824" s="248" t="e">
        <f>VLOOKUP(T1824,'[1]段ボール 送料'!$H$16:$X$1013,14,FALSE)</f>
        <v>#N/A</v>
      </c>
      <c r="X1824" s="248" t="e">
        <f>VLOOKUP(T1824,'[1]段ボール 送料'!$H$16:$X$1013,15,FALSE)</f>
        <v>#N/A</v>
      </c>
      <c r="Y1824" s="219"/>
      <c r="Z1824" s="248"/>
      <c r="AA1824" s="248"/>
      <c r="AB1824" s="248"/>
      <c r="AC1824" s="248"/>
      <c r="AD1824" s="372"/>
      <c r="AE1824" s="372"/>
      <c r="AF1824" s="372"/>
      <c r="AG1824" s="372"/>
      <c r="AH1824" s="372"/>
      <c r="AI1824" s="228" t="s">
        <v>2708</v>
      </c>
      <c r="AJ1824" s="286" t="s">
        <v>2543</v>
      </c>
      <c r="AK1824" s="228" t="s">
        <v>2542</v>
      </c>
      <c r="AL1824" s="372"/>
      <c r="AM1824" s="372"/>
      <c r="AN1824" s="372"/>
      <c r="AO1824" s="372"/>
      <c r="AP1824" s="229"/>
      <c r="AQ1824" s="444">
        <v>1</v>
      </c>
      <c r="AR1824" s="207"/>
      <c r="AS1824" s="207"/>
      <c r="AT1824" s="207"/>
      <c r="AU1824" s="359">
        <f>S1824</f>
        <v>990</v>
      </c>
      <c r="AV1824" s="248" t="e">
        <f>VLOOKUP(T1824,'[1]段ボール 送料'!$H$16:$X$1013,11,FALSE)</f>
        <v>#N/A</v>
      </c>
      <c r="AW1824" s="248"/>
      <c r="AX1824" s="207"/>
      <c r="AY1824" s="247" t="e">
        <f>SUBTOTAL(9,AV1824:AX1824)</f>
        <v>#N/A</v>
      </c>
      <c r="AZ1824" s="247" t="e">
        <f>AR1824+AV1824</f>
        <v>#N/A</v>
      </c>
      <c r="BA1824" s="247">
        <f>AS1824+AW1824</f>
        <v>0</v>
      </c>
      <c r="BB1824" s="247">
        <f>AT1824+AX1824</f>
        <v>0</v>
      </c>
      <c r="BC1824" s="359" t="e">
        <f>AU1824+AY1824</f>
        <v>#N/A</v>
      </c>
      <c r="BD1824" s="207"/>
      <c r="BE1824" s="207"/>
      <c r="BF1824" s="207"/>
      <c r="BG1824" s="228"/>
      <c r="BH1824" s="228"/>
      <c r="BI1824" s="228"/>
      <c r="BJ1824" s="246"/>
      <c r="BK1824" s="255" t="s">
        <v>5699</v>
      </c>
      <c r="BL1824" s="228" t="s">
        <v>1703</v>
      </c>
      <c r="BM1824" s="228" t="s">
        <v>1703</v>
      </c>
      <c r="BQ1824" s="205" t="s">
        <v>1701</v>
      </c>
      <c r="BY1824" s="254"/>
      <c r="DN1824" s="284"/>
      <c r="DO1824" s="283"/>
      <c r="DP1824" s="278"/>
      <c r="DQ1824" s="282"/>
      <c r="DR1824" s="281"/>
      <c r="DS1824" s="280"/>
      <c r="DT1824" s="279"/>
      <c r="DU1824" s="281"/>
      <c r="DV1824" s="194" t="s">
        <v>3950</v>
      </c>
      <c r="DW1824" s="197"/>
      <c r="DX1824" s="197"/>
      <c r="DY1824" s="197"/>
    </row>
    <row r="1825" spans="1:137" ht="14.1" customHeight="1">
      <c r="A1825" s="207" t="s">
        <v>5062</v>
      </c>
      <c r="B1825" s="226" t="s">
        <v>5711</v>
      </c>
      <c r="C1825" s="226" t="s">
        <v>5710</v>
      </c>
      <c r="D1825" s="225" t="s">
        <v>5709</v>
      </c>
      <c r="E1825" s="224" t="str">
        <f>MID(D1825,9,10)</f>
        <v>431794</v>
      </c>
      <c r="F1825" s="558" t="s">
        <v>1085</v>
      </c>
      <c r="G1825" s="451" t="s">
        <v>5708</v>
      </c>
      <c r="H1825" s="223" t="s">
        <v>5707</v>
      </c>
      <c r="I1825" s="306" t="s">
        <v>552</v>
      </c>
      <c r="J1825" s="225">
        <v>1</v>
      </c>
      <c r="K1825" s="302">
        <v>6500</v>
      </c>
      <c r="L1825" s="232">
        <f t="shared" si="164"/>
        <v>7150.0000000000009</v>
      </c>
      <c r="M1825" s="262" t="s">
        <v>900</v>
      </c>
      <c r="N1825" s="229"/>
      <c r="O1825" s="290" t="s">
        <v>5706</v>
      </c>
      <c r="P1825" s="245"/>
      <c r="Q1825" s="227"/>
      <c r="R1825" s="376"/>
      <c r="S1825" s="242"/>
      <c r="T1825" s="219" t="s">
        <v>5668</v>
      </c>
      <c r="U1825" s="303"/>
      <c r="V1825" s="303"/>
      <c r="W1825" s="303"/>
      <c r="X1825" s="303"/>
      <c r="Y1825" s="219"/>
      <c r="Z1825" s="303"/>
      <c r="AA1825" s="303"/>
      <c r="AB1825" s="303"/>
      <c r="AC1825" s="303"/>
      <c r="AD1825" s="302"/>
      <c r="AE1825" s="302"/>
      <c r="AF1825" s="302"/>
      <c r="AG1825" s="302"/>
      <c r="AH1825" s="302"/>
      <c r="AJ1825" s="286" t="s">
        <v>2543</v>
      </c>
      <c r="AK1825" s="213" t="s">
        <v>2542</v>
      </c>
      <c r="AL1825" s="302"/>
      <c r="AM1825" s="302"/>
      <c r="AN1825" s="302"/>
      <c r="AO1825" s="302"/>
      <c r="AP1825" s="229"/>
      <c r="AQ1825" s="301"/>
      <c r="AR1825" s="207"/>
      <c r="AS1825" s="207"/>
      <c r="AT1825" s="207"/>
      <c r="AU1825" s="207"/>
      <c r="AV1825" s="207"/>
      <c r="AW1825" s="207"/>
      <c r="AX1825" s="207"/>
      <c r="AY1825" s="207"/>
      <c r="AZ1825" s="207"/>
      <c r="BA1825" s="207"/>
      <c r="BB1825" s="207"/>
      <c r="BC1825" s="207"/>
      <c r="BD1825" s="207"/>
      <c r="BE1825" s="207"/>
      <c r="BF1825" s="207"/>
      <c r="BG1825" s="300"/>
      <c r="BH1825" s="300"/>
      <c r="BI1825" s="299"/>
      <c r="BJ1825" s="246"/>
      <c r="BK1825" s="255" t="s">
        <v>5699</v>
      </c>
      <c r="BL1825" s="213"/>
      <c r="BM1825" s="213"/>
      <c r="BY1825" s="254"/>
      <c r="DN1825" s="284"/>
      <c r="DO1825" s="283"/>
      <c r="DP1825" s="278"/>
      <c r="DQ1825" s="282"/>
      <c r="DR1825" s="281"/>
      <c r="DS1825" s="280"/>
      <c r="DT1825" s="279"/>
      <c r="DU1825" s="278"/>
      <c r="DV1825" s="194"/>
    </row>
    <row r="1826" spans="1:137" ht="14.1" customHeight="1">
      <c r="A1826" s="298" t="s">
        <v>4117</v>
      </c>
      <c r="B1826" s="226" t="s">
        <v>234</v>
      </c>
      <c r="C1826" s="226" t="s">
        <v>5705</v>
      </c>
      <c r="D1826" s="264" t="s">
        <v>235</v>
      </c>
      <c r="E1826" s="224" t="str">
        <f>MID(D1826,8,10)</f>
        <v>431800</v>
      </c>
      <c r="F1826" s="389" t="s">
        <v>138</v>
      </c>
      <c r="G1826" s="451" t="s">
        <v>236</v>
      </c>
      <c r="H1826" s="223" t="s">
        <v>5703</v>
      </c>
      <c r="I1826" s="306"/>
      <c r="J1826" s="225">
        <v>1</v>
      </c>
      <c r="K1826" s="277">
        <v>13000</v>
      </c>
      <c r="L1826" s="232">
        <f t="shared" si="164"/>
        <v>14300.000000000002</v>
      </c>
      <c r="M1826" s="262" t="s">
        <v>1671</v>
      </c>
      <c r="N1826" s="290"/>
      <c r="O1826" s="290"/>
      <c r="P1826" s="251">
        <v>45444</v>
      </c>
      <c r="Q1826" s="244">
        <v>12000</v>
      </c>
      <c r="R1826" s="471">
        <v>590</v>
      </c>
      <c r="S1826" s="242">
        <v>590</v>
      </c>
      <c r="T1826" s="219"/>
      <c r="U1826" s="248" t="e">
        <f>VLOOKUP(T1826,'[1]段ボール 送料'!$H$16:$X$1013,16,FALSE)</f>
        <v>#N/A</v>
      </c>
      <c r="V1826" s="248" t="e">
        <f>VLOOKUP(T1826,'[1]段ボール 送料'!$H$16:$X$1013,13,FALSE)</f>
        <v>#N/A</v>
      </c>
      <c r="W1826" s="248" t="e">
        <f>VLOOKUP(T1826,'[1]段ボール 送料'!$H$16:$X$1013,14,FALSE)</f>
        <v>#N/A</v>
      </c>
      <c r="X1826" s="248" t="e">
        <f>VLOOKUP(T1826,'[1]段ボール 送料'!$H$16:$X$1013,15,FALSE)</f>
        <v>#N/A</v>
      </c>
      <c r="Y1826" s="219"/>
      <c r="Z1826" s="248"/>
      <c r="AA1826" s="248"/>
      <c r="AB1826" s="248"/>
      <c r="AC1826" s="248"/>
      <c r="AD1826" s="372"/>
      <c r="AE1826" s="372"/>
      <c r="AF1826" s="372"/>
      <c r="AG1826" s="372"/>
      <c r="AH1826" s="372"/>
      <c r="AI1826" s="228" t="s">
        <v>2723</v>
      </c>
      <c r="AJ1826" s="286" t="s">
        <v>2543</v>
      </c>
      <c r="AK1826" s="228" t="s">
        <v>2542</v>
      </c>
      <c r="AL1826" s="372"/>
      <c r="AM1826" s="372"/>
      <c r="AN1826" s="372"/>
      <c r="AO1826" s="372"/>
      <c r="AP1826" s="229"/>
      <c r="AQ1826" s="444">
        <v>1</v>
      </c>
      <c r="AR1826" s="207"/>
      <c r="AS1826" s="207"/>
      <c r="AT1826" s="207"/>
      <c r="AU1826" s="359">
        <f>S1826</f>
        <v>590</v>
      </c>
      <c r="AV1826" s="248" t="e">
        <f>VLOOKUP(T1826,'[1]段ボール 送料'!$H$16:$X$1013,11,FALSE)</f>
        <v>#N/A</v>
      </c>
      <c r="AW1826" s="248"/>
      <c r="AX1826" s="207"/>
      <c r="AY1826" s="247" t="e">
        <f>SUBTOTAL(9,AV1826:AX1826)</f>
        <v>#N/A</v>
      </c>
      <c r="AZ1826" s="247" t="e">
        <f t="shared" ref="AZ1826:BC1828" si="165">AR1826+AV1826</f>
        <v>#N/A</v>
      </c>
      <c r="BA1826" s="247">
        <f t="shared" si="165"/>
        <v>0</v>
      </c>
      <c r="BB1826" s="247">
        <f t="shared" si="165"/>
        <v>0</v>
      </c>
      <c r="BC1826" s="359" t="e">
        <f t="shared" si="165"/>
        <v>#N/A</v>
      </c>
      <c r="BD1826" s="207"/>
      <c r="BE1826" s="207"/>
      <c r="BF1826" s="207"/>
      <c r="BG1826" s="228"/>
      <c r="BH1826" s="228"/>
      <c r="BI1826" s="228"/>
      <c r="BJ1826" s="246"/>
      <c r="BK1826" s="255" t="s">
        <v>5702</v>
      </c>
      <c r="BL1826" s="228" t="s">
        <v>1703</v>
      </c>
      <c r="BM1826" s="228" t="s">
        <v>1703</v>
      </c>
      <c r="BN1826" s="298"/>
      <c r="BO1826" s="297"/>
      <c r="BY1826" s="254"/>
      <c r="DN1826" s="284">
        <v>13000</v>
      </c>
      <c r="DO1826" s="283">
        <f>DN1826*110%</f>
        <v>14300.000000000002</v>
      </c>
      <c r="DP1826" s="349">
        <v>45444</v>
      </c>
      <c r="DQ1826" s="282"/>
      <c r="DR1826" s="281"/>
      <c r="DS1826" s="280"/>
      <c r="DT1826" s="279"/>
      <c r="DU1826" s="348"/>
      <c r="DV1826" s="194"/>
    </row>
    <row r="1827" spans="1:137" ht="14.1" customHeight="1">
      <c r="A1827" s="298" t="s">
        <v>4117</v>
      </c>
      <c r="B1827" s="226" t="s">
        <v>237</v>
      </c>
      <c r="C1827" s="226" t="s">
        <v>5704</v>
      </c>
      <c r="D1827" s="264" t="s">
        <v>238</v>
      </c>
      <c r="E1827" s="224" t="str">
        <f>MID(D1827,8,10)</f>
        <v>431817</v>
      </c>
      <c r="F1827" s="389" t="s">
        <v>138</v>
      </c>
      <c r="G1827" s="451" t="s">
        <v>239</v>
      </c>
      <c r="H1827" s="223" t="s">
        <v>5703</v>
      </c>
      <c r="I1827" s="306"/>
      <c r="J1827" s="225">
        <v>1</v>
      </c>
      <c r="K1827" s="277">
        <v>13000</v>
      </c>
      <c r="L1827" s="232">
        <f t="shared" si="164"/>
        <v>14300.000000000002</v>
      </c>
      <c r="M1827" s="262" t="s">
        <v>1671</v>
      </c>
      <c r="N1827" s="290"/>
      <c r="O1827" s="290"/>
      <c r="P1827" s="251">
        <v>45444</v>
      </c>
      <c r="Q1827" s="244">
        <v>12000</v>
      </c>
      <c r="R1827" s="471">
        <v>610</v>
      </c>
      <c r="S1827" s="427">
        <v>610</v>
      </c>
      <c r="T1827" s="219"/>
      <c r="U1827" s="248" t="e">
        <f>VLOOKUP(T1827,'[1]段ボール 送料'!$H$16:$X$1013,16,FALSE)</f>
        <v>#N/A</v>
      </c>
      <c r="V1827" s="248" t="e">
        <f>VLOOKUP(T1827,'[1]段ボール 送料'!$H$16:$X$1013,13,FALSE)</f>
        <v>#N/A</v>
      </c>
      <c r="W1827" s="248" t="e">
        <f>VLOOKUP(T1827,'[1]段ボール 送料'!$H$16:$X$1013,14,FALSE)</f>
        <v>#N/A</v>
      </c>
      <c r="X1827" s="248" t="e">
        <f>VLOOKUP(T1827,'[1]段ボール 送料'!$H$16:$X$1013,15,FALSE)</f>
        <v>#N/A</v>
      </c>
      <c r="Y1827" s="219"/>
      <c r="Z1827" s="248"/>
      <c r="AA1827" s="248"/>
      <c r="AB1827" s="248"/>
      <c r="AC1827" s="248"/>
      <c r="AD1827" s="372"/>
      <c r="AE1827" s="372"/>
      <c r="AF1827" s="372"/>
      <c r="AG1827" s="372"/>
      <c r="AH1827" s="372"/>
      <c r="AI1827" s="228" t="s">
        <v>2723</v>
      </c>
      <c r="AJ1827" s="286" t="s">
        <v>2543</v>
      </c>
      <c r="AK1827" s="228" t="s">
        <v>2542</v>
      </c>
      <c r="AL1827" s="372"/>
      <c r="AM1827" s="372"/>
      <c r="AN1827" s="372"/>
      <c r="AO1827" s="372"/>
      <c r="AP1827" s="229"/>
      <c r="AQ1827" s="444">
        <v>1</v>
      </c>
      <c r="AR1827" s="207"/>
      <c r="AS1827" s="207"/>
      <c r="AT1827" s="207"/>
      <c r="AU1827" s="359">
        <f>S1827</f>
        <v>610</v>
      </c>
      <c r="AV1827" s="248" t="e">
        <f>VLOOKUP(T1827,'[1]段ボール 送料'!$H$16:$X$1013,11,FALSE)</f>
        <v>#N/A</v>
      </c>
      <c r="AW1827" s="248"/>
      <c r="AX1827" s="207"/>
      <c r="AY1827" s="247" t="e">
        <f>SUBTOTAL(9,AV1827:AX1827)</f>
        <v>#N/A</v>
      </c>
      <c r="AZ1827" s="247" t="e">
        <f t="shared" si="165"/>
        <v>#N/A</v>
      </c>
      <c r="BA1827" s="247">
        <f t="shared" si="165"/>
        <v>0</v>
      </c>
      <c r="BB1827" s="247">
        <f t="shared" si="165"/>
        <v>0</v>
      </c>
      <c r="BC1827" s="359" t="e">
        <f t="shared" si="165"/>
        <v>#N/A</v>
      </c>
      <c r="BD1827" s="207"/>
      <c r="BE1827" s="207"/>
      <c r="BF1827" s="207"/>
      <c r="BG1827" s="228"/>
      <c r="BH1827" s="228"/>
      <c r="BI1827" s="228"/>
      <c r="BJ1827" s="246"/>
      <c r="BK1827" s="255" t="s">
        <v>5702</v>
      </c>
      <c r="BL1827" s="228" t="s">
        <v>1703</v>
      </c>
      <c r="BM1827" s="228" t="s">
        <v>1703</v>
      </c>
      <c r="BN1827" s="298"/>
      <c r="BO1827" s="297"/>
      <c r="BY1827" s="254"/>
      <c r="DN1827" s="284">
        <v>13000</v>
      </c>
      <c r="DO1827" s="283">
        <f>DN1827*110%</f>
        <v>14300.000000000002</v>
      </c>
      <c r="DP1827" s="349">
        <v>45444</v>
      </c>
      <c r="DQ1827" s="282"/>
      <c r="DR1827" s="281"/>
      <c r="DS1827" s="280"/>
      <c r="DT1827" s="279"/>
      <c r="DU1827" s="348"/>
      <c r="DV1827" s="194"/>
    </row>
    <row r="1828" spans="1:137" ht="14.1" customHeight="1">
      <c r="A1828" s="298" t="s">
        <v>4332</v>
      </c>
      <c r="B1828" s="226" t="s">
        <v>240</v>
      </c>
      <c r="C1828" s="226" t="s">
        <v>5701</v>
      </c>
      <c r="D1828" s="264" t="s">
        <v>241</v>
      </c>
      <c r="E1828" s="224" t="str">
        <f>MID(D1828,8,10)</f>
        <v>431824</v>
      </c>
      <c r="F1828" s="207" t="s">
        <v>148</v>
      </c>
      <c r="G1828" s="387" t="s">
        <v>242</v>
      </c>
      <c r="H1828" s="223" t="s">
        <v>5700</v>
      </c>
      <c r="I1828" s="306"/>
      <c r="J1828" s="225">
        <v>1</v>
      </c>
      <c r="K1828" s="277">
        <v>9000</v>
      </c>
      <c r="L1828" s="232">
        <f t="shared" si="164"/>
        <v>9900</v>
      </c>
      <c r="M1828" s="262" t="s">
        <v>1671</v>
      </c>
      <c r="N1828" s="290"/>
      <c r="O1828" s="290"/>
      <c r="P1828" s="251">
        <v>45444</v>
      </c>
      <c r="Q1828" s="244">
        <v>8000</v>
      </c>
      <c r="R1828" s="289">
        <v>690</v>
      </c>
      <c r="S1828" s="427">
        <v>690</v>
      </c>
      <c r="T1828" s="219" t="s">
        <v>4083</v>
      </c>
      <c r="U1828" s="248">
        <f>VLOOKUP(T1828,'[1]段ボール 送料'!$H$16:$X$1013,16,FALSE)</f>
        <v>1130</v>
      </c>
      <c r="V1828" s="248">
        <f>VLOOKUP(T1828,'[1]段ボール 送料'!$H$16:$X$1013,13,FALSE)</f>
        <v>265</v>
      </c>
      <c r="W1828" s="248">
        <f>VLOOKUP(T1828,'[1]段ボール 送料'!$H$16:$X$1013,14,FALSE)</f>
        <v>265</v>
      </c>
      <c r="X1828" s="248">
        <f>VLOOKUP(T1828,'[1]段ボール 送料'!$H$16:$X$1013,15,FALSE)</f>
        <v>600</v>
      </c>
      <c r="Y1828" s="219"/>
      <c r="Z1828" s="248"/>
      <c r="AA1828" s="248"/>
      <c r="AB1828" s="248"/>
      <c r="AC1828" s="248"/>
      <c r="AD1828" s="372"/>
      <c r="AE1828" s="372"/>
      <c r="AF1828" s="372"/>
      <c r="AG1828" s="372"/>
      <c r="AH1828" s="372"/>
      <c r="AI1828" s="445" t="s">
        <v>2703</v>
      </c>
      <c r="AJ1828" s="286" t="s">
        <v>2543</v>
      </c>
      <c r="AK1828" s="228" t="s">
        <v>2542</v>
      </c>
      <c r="AL1828" s="372">
        <v>1819</v>
      </c>
      <c r="AM1828" s="211">
        <f>AN1828+AO1828</f>
        <v>1318</v>
      </c>
      <c r="AN1828" s="337">
        <f>VLOOKUP(T1828,'[1]段ボール 送料'!$H$16:$X$1013,6,FALSE)</f>
        <v>138</v>
      </c>
      <c r="AO1828" s="337">
        <f>VLOOKUP(T1828,'[1]段ボール 送料'!$H$16:$X$1013,17,FALSE)</f>
        <v>1180</v>
      </c>
      <c r="AP1828" s="229"/>
      <c r="AQ1828" s="444">
        <v>1</v>
      </c>
      <c r="AR1828" s="207"/>
      <c r="AS1828" s="207"/>
      <c r="AT1828" s="207"/>
      <c r="AU1828" s="359">
        <f>S1828</f>
        <v>690</v>
      </c>
      <c r="AV1828" s="248">
        <f>VLOOKUP(T1828,'[1]段ボール 送料'!$H$16:$X$1013,11,FALSE)</f>
        <v>490</v>
      </c>
      <c r="AW1828" s="248"/>
      <c r="AX1828" s="207"/>
      <c r="AY1828" s="247">
        <f>SUBTOTAL(9,AV1828:AX1828)</f>
        <v>490</v>
      </c>
      <c r="AZ1828" s="247">
        <f t="shared" si="165"/>
        <v>490</v>
      </c>
      <c r="BA1828" s="247">
        <f t="shared" si="165"/>
        <v>0</v>
      </c>
      <c r="BB1828" s="247">
        <f t="shared" si="165"/>
        <v>0</v>
      </c>
      <c r="BC1828" s="359">
        <f t="shared" si="165"/>
        <v>1180</v>
      </c>
      <c r="BD1828" s="207"/>
      <c r="BE1828" s="207"/>
      <c r="BF1828" s="207"/>
      <c r="BG1828" s="228"/>
      <c r="BH1828" s="228"/>
      <c r="BI1828" s="228"/>
      <c r="BJ1828" s="246"/>
      <c r="BK1828" s="255" t="s">
        <v>5699</v>
      </c>
      <c r="BL1828" s="228" t="s">
        <v>1703</v>
      </c>
      <c r="BM1828" s="228" t="s">
        <v>1703</v>
      </c>
      <c r="BN1828" s="298"/>
      <c r="BO1828" s="297"/>
      <c r="BP1828" s="204" t="s">
        <v>1701</v>
      </c>
      <c r="BY1828" s="254"/>
      <c r="DN1828" s="284">
        <v>9000</v>
      </c>
      <c r="DO1828" s="283">
        <f>DN1828*110%</f>
        <v>9900</v>
      </c>
      <c r="DP1828" s="349">
        <v>45444</v>
      </c>
      <c r="DQ1828" s="282"/>
      <c r="DR1828" s="281"/>
      <c r="DS1828" s="280"/>
      <c r="DT1828" s="279"/>
      <c r="DU1828" s="348"/>
      <c r="DV1828" s="194"/>
    </row>
    <row r="1829" spans="1:137" ht="14.1" customHeight="1">
      <c r="A1829" s="298" t="s">
        <v>5694</v>
      </c>
      <c r="B1829" s="226" t="s">
        <v>5698</v>
      </c>
      <c r="C1829" s="226" t="s">
        <v>5697</v>
      </c>
      <c r="D1829" s="225" t="s">
        <v>5696</v>
      </c>
      <c r="E1829" s="224" t="str">
        <f t="shared" ref="E1829:E1839" si="166">MID(D1829,9,10)</f>
        <v>432111</v>
      </c>
      <c r="F1829" s="298" t="s">
        <v>4863</v>
      </c>
      <c r="G1829" s="220" t="s">
        <v>5695</v>
      </c>
      <c r="H1829" s="223" t="s">
        <v>5689</v>
      </c>
      <c r="I1829" s="223"/>
      <c r="J1829" s="225">
        <v>1</v>
      </c>
      <c r="K1829" s="302">
        <v>25000</v>
      </c>
      <c r="L1829" s="232">
        <f t="shared" si="164"/>
        <v>27500.000000000004</v>
      </c>
      <c r="M1829" s="351" t="s">
        <v>900</v>
      </c>
      <c r="N1829" s="229"/>
      <c r="O1829" s="229"/>
      <c r="P1829" s="245"/>
      <c r="Q1829" s="312"/>
      <c r="R1829" s="382"/>
      <c r="S1829" s="427"/>
      <c r="T1829" s="219" t="s">
        <v>5652</v>
      </c>
      <c r="U1829" s="303"/>
      <c r="V1829" s="303"/>
      <c r="W1829" s="303"/>
      <c r="X1829" s="303"/>
      <c r="Y1829" s="219"/>
      <c r="Z1829" s="303"/>
      <c r="AA1829" s="303"/>
      <c r="AB1829" s="303"/>
      <c r="AC1829" s="303"/>
      <c r="AD1829" s="311"/>
      <c r="AE1829" s="311"/>
      <c r="AF1829" s="311"/>
      <c r="AG1829" s="311"/>
      <c r="AH1829" s="311"/>
      <c r="AJ1829" s="286" t="s">
        <v>2543</v>
      </c>
      <c r="AK1829" s="213" t="s">
        <v>2542</v>
      </c>
      <c r="AL1829" s="311"/>
      <c r="AM1829" s="311"/>
      <c r="AN1829" s="311"/>
      <c r="AO1829" s="311"/>
      <c r="AP1829" s="229"/>
      <c r="AQ1829" s="310"/>
      <c r="AR1829" s="207"/>
      <c r="AS1829" s="207"/>
      <c r="AT1829" s="207"/>
      <c r="AU1829" s="207"/>
      <c r="AV1829" s="207"/>
      <c r="AW1829" s="207"/>
      <c r="AX1829" s="207"/>
      <c r="AY1829" s="207"/>
      <c r="AZ1829" s="207"/>
      <c r="BA1829" s="207"/>
      <c r="BB1829" s="207"/>
      <c r="BC1829" s="207"/>
      <c r="BD1829" s="207"/>
      <c r="BE1829" s="207"/>
      <c r="BF1829" s="207"/>
      <c r="BG1829" s="395"/>
      <c r="BH1829" s="395"/>
      <c r="BI1829" s="213"/>
      <c r="BJ1829" s="246"/>
      <c r="BK1829" s="255" t="s">
        <v>5568</v>
      </c>
      <c r="BL1829" s="213"/>
      <c r="BM1829" s="213"/>
      <c r="BN1829" s="298"/>
      <c r="BO1829" s="297"/>
      <c r="BY1829" s="254"/>
      <c r="DN1829" s="284"/>
      <c r="DO1829" s="283"/>
      <c r="DP1829" s="278"/>
      <c r="DQ1829" s="282"/>
      <c r="DR1829" s="281"/>
      <c r="DS1829" s="280"/>
      <c r="DT1829" s="279"/>
      <c r="DU1829" s="278"/>
      <c r="DV1829" s="194"/>
    </row>
    <row r="1830" spans="1:137" s="587" customFormat="1" ht="14.1" customHeight="1">
      <c r="A1830" s="298" t="s">
        <v>5694</v>
      </c>
      <c r="B1830" s="226" t="s">
        <v>5693</v>
      </c>
      <c r="C1830" s="226" t="s">
        <v>5692</v>
      </c>
      <c r="D1830" s="225" t="s">
        <v>5691</v>
      </c>
      <c r="E1830" s="224" t="str">
        <f t="shared" si="166"/>
        <v>432128</v>
      </c>
      <c r="F1830" s="298" t="s">
        <v>4863</v>
      </c>
      <c r="G1830" s="220" t="s">
        <v>5690</v>
      </c>
      <c r="H1830" s="223" t="s">
        <v>5689</v>
      </c>
      <c r="I1830" s="223"/>
      <c r="J1830" s="225">
        <v>1</v>
      </c>
      <c r="K1830" s="302">
        <v>25000</v>
      </c>
      <c r="L1830" s="232">
        <f t="shared" si="164"/>
        <v>27500.000000000004</v>
      </c>
      <c r="M1830" s="351" t="s">
        <v>900</v>
      </c>
      <c r="N1830" s="229"/>
      <c r="O1830" s="229"/>
      <c r="P1830" s="245"/>
      <c r="Q1830" s="312"/>
      <c r="R1830" s="382"/>
      <c r="S1830" s="242"/>
      <c r="T1830" s="219" t="s">
        <v>5646</v>
      </c>
      <c r="U1830" s="303"/>
      <c r="V1830" s="303"/>
      <c r="W1830" s="303"/>
      <c r="X1830" s="303"/>
      <c r="Y1830" s="219"/>
      <c r="Z1830" s="303"/>
      <c r="AA1830" s="303"/>
      <c r="AB1830" s="303"/>
      <c r="AC1830" s="303"/>
      <c r="AD1830" s="311"/>
      <c r="AE1830" s="311"/>
      <c r="AF1830" s="311"/>
      <c r="AG1830" s="311"/>
      <c r="AH1830" s="311"/>
      <c r="AI1830" s="213"/>
      <c r="AJ1830" s="286" t="s">
        <v>2543</v>
      </c>
      <c r="AK1830" s="213" t="s">
        <v>2542</v>
      </c>
      <c r="AL1830" s="311"/>
      <c r="AM1830" s="311"/>
      <c r="AN1830" s="311"/>
      <c r="AO1830" s="311"/>
      <c r="AP1830" s="229"/>
      <c r="AQ1830" s="310"/>
      <c r="AR1830" s="207"/>
      <c r="AS1830" s="207"/>
      <c r="AT1830" s="207"/>
      <c r="AU1830" s="207"/>
      <c r="AV1830" s="207"/>
      <c r="AW1830" s="207"/>
      <c r="AX1830" s="207"/>
      <c r="AY1830" s="207"/>
      <c r="AZ1830" s="207"/>
      <c r="BA1830" s="207"/>
      <c r="BB1830" s="207"/>
      <c r="BC1830" s="207"/>
      <c r="BD1830" s="207"/>
      <c r="BE1830" s="207"/>
      <c r="BF1830" s="207"/>
      <c r="BG1830" s="300"/>
      <c r="BH1830" s="300"/>
      <c r="BI1830" s="299"/>
      <c r="BJ1830" s="246"/>
      <c r="BK1830" s="255" t="s">
        <v>5568</v>
      </c>
      <c r="BL1830" s="213"/>
      <c r="BM1830" s="213"/>
      <c r="BN1830" s="298"/>
      <c r="BO1830" s="297"/>
      <c r="BP1830" s="204"/>
      <c r="BQ1830" s="205"/>
      <c r="BR1830" s="204"/>
      <c r="BS1830" s="204"/>
      <c r="BT1830" s="204"/>
      <c r="BU1830" s="194"/>
      <c r="BV1830" s="194"/>
      <c r="BW1830" s="194"/>
      <c r="BX1830" s="204"/>
      <c r="BY1830" s="254"/>
      <c r="BZ1830" s="202"/>
      <c r="CA1830" s="202"/>
      <c r="CB1830" s="202"/>
      <c r="CC1830" s="201"/>
      <c r="CD1830" s="201"/>
      <c r="CE1830" s="194"/>
      <c r="CF1830" s="200"/>
      <c r="CG1830" s="200"/>
      <c r="CH1830" s="200"/>
      <c r="CI1830" s="200"/>
      <c r="CJ1830" s="200"/>
      <c r="CK1830" s="200"/>
      <c r="CL1830" s="200"/>
      <c r="CM1830" s="200"/>
      <c r="CN1830" s="200"/>
      <c r="CO1830" s="200"/>
      <c r="CP1830" s="200"/>
      <c r="CQ1830" s="200"/>
      <c r="CR1830" s="200"/>
      <c r="CS1830" s="200"/>
      <c r="CT1830" s="200"/>
      <c r="CU1830" s="200"/>
      <c r="CV1830" s="200"/>
      <c r="CW1830" s="200"/>
      <c r="CX1830" s="200"/>
      <c r="CY1830" s="200"/>
      <c r="CZ1830" s="200"/>
      <c r="DA1830" s="200"/>
      <c r="DB1830" s="200"/>
      <c r="DC1830" s="200"/>
      <c r="DD1830" s="200"/>
      <c r="DE1830" s="200"/>
      <c r="DF1830" s="200"/>
      <c r="DG1830" s="200"/>
      <c r="DH1830" s="200"/>
      <c r="DI1830" s="200"/>
      <c r="DJ1830" s="200"/>
      <c r="DK1830" s="200"/>
      <c r="DL1830" s="200"/>
      <c r="DM1830" s="200"/>
      <c r="DN1830" s="284"/>
      <c r="DO1830" s="283"/>
      <c r="DP1830" s="278"/>
      <c r="DQ1830" s="282"/>
      <c r="DR1830" s="281"/>
      <c r="DS1830" s="280"/>
      <c r="DT1830" s="279"/>
      <c r="DU1830" s="278"/>
      <c r="DV1830" s="194"/>
      <c r="DW1830" s="194"/>
      <c r="DX1830" s="194"/>
      <c r="DY1830" s="194"/>
      <c r="DZ1830" s="466"/>
      <c r="EA1830" s="466"/>
      <c r="EB1830" s="466"/>
      <c r="EC1830" s="466"/>
      <c r="ED1830" s="466"/>
      <c r="EE1830" s="466"/>
      <c r="EF1830" s="466"/>
      <c r="EG1830" s="466"/>
    </row>
    <row r="1831" spans="1:137" s="587" customFormat="1" ht="14.1" customHeight="1">
      <c r="A1831" s="322" t="s">
        <v>5610</v>
      </c>
      <c r="B1831" s="226" t="s">
        <v>5688</v>
      </c>
      <c r="C1831" s="226" t="s">
        <v>5687</v>
      </c>
      <c r="D1831" s="225" t="s">
        <v>5686</v>
      </c>
      <c r="E1831" s="224" t="str">
        <f t="shared" si="166"/>
        <v>432135</v>
      </c>
      <c r="F1831" s="322" t="s">
        <v>4863</v>
      </c>
      <c r="G1831" s="220" t="s">
        <v>5685</v>
      </c>
      <c r="H1831" s="223" t="s">
        <v>5684</v>
      </c>
      <c r="I1831" s="223"/>
      <c r="J1831" s="225">
        <v>1</v>
      </c>
      <c r="K1831" s="302">
        <v>3500</v>
      </c>
      <c r="L1831" s="232">
        <f t="shared" si="164"/>
        <v>3850.0000000000005</v>
      </c>
      <c r="M1831" s="351" t="s">
        <v>1434</v>
      </c>
      <c r="N1831" s="229"/>
      <c r="O1831" s="229"/>
      <c r="P1831" s="245"/>
      <c r="Q1831" s="312"/>
      <c r="R1831" s="382"/>
      <c r="S1831" s="242"/>
      <c r="T1831" s="219" t="s">
        <v>5652</v>
      </c>
      <c r="U1831" s="303"/>
      <c r="V1831" s="303"/>
      <c r="W1831" s="303"/>
      <c r="X1831" s="303"/>
      <c r="Y1831" s="219"/>
      <c r="Z1831" s="303"/>
      <c r="AA1831" s="303"/>
      <c r="AB1831" s="303"/>
      <c r="AC1831" s="303"/>
      <c r="AD1831" s="311"/>
      <c r="AE1831" s="311"/>
      <c r="AF1831" s="311"/>
      <c r="AG1831" s="311"/>
      <c r="AH1831" s="311"/>
      <c r="AI1831" s="213"/>
      <c r="AJ1831" s="286" t="s">
        <v>2543</v>
      </c>
      <c r="AK1831" s="213" t="s">
        <v>2542</v>
      </c>
      <c r="AL1831" s="311"/>
      <c r="AM1831" s="311"/>
      <c r="AN1831" s="311"/>
      <c r="AO1831" s="311"/>
      <c r="AP1831" s="229"/>
      <c r="AQ1831" s="310"/>
      <c r="AR1831" s="207"/>
      <c r="AS1831" s="207"/>
      <c r="AT1831" s="207"/>
      <c r="AU1831" s="207"/>
      <c r="AV1831" s="207"/>
      <c r="AW1831" s="207"/>
      <c r="AX1831" s="207"/>
      <c r="AY1831" s="207"/>
      <c r="AZ1831" s="207"/>
      <c r="BA1831" s="207"/>
      <c r="BB1831" s="207"/>
      <c r="BC1831" s="207"/>
      <c r="BD1831" s="207"/>
      <c r="BE1831" s="207"/>
      <c r="BF1831" s="207"/>
      <c r="BG1831" s="300"/>
      <c r="BH1831" s="300"/>
      <c r="BI1831" s="299"/>
      <c r="BJ1831" s="246"/>
      <c r="BK1831" s="255" t="s">
        <v>5568</v>
      </c>
      <c r="BL1831" s="213"/>
      <c r="BM1831" s="213"/>
      <c r="BN1831" s="322"/>
      <c r="BO1831" s="321"/>
      <c r="BP1831" s="204"/>
      <c r="BQ1831" s="205"/>
      <c r="BR1831" s="204"/>
      <c r="BS1831" s="204"/>
      <c r="BT1831" s="204"/>
      <c r="BU1831" s="194"/>
      <c r="BV1831" s="194"/>
      <c r="BW1831" s="194"/>
      <c r="BX1831" s="204"/>
      <c r="BY1831" s="254"/>
      <c r="BZ1831" s="202"/>
      <c r="CA1831" s="202"/>
      <c r="CB1831" s="202"/>
      <c r="CC1831" s="201"/>
      <c r="CD1831" s="201"/>
      <c r="CE1831" s="194"/>
      <c r="CF1831" s="200"/>
      <c r="CG1831" s="200"/>
      <c r="CH1831" s="200"/>
      <c r="CI1831" s="200"/>
      <c r="CJ1831" s="200"/>
      <c r="CK1831" s="200"/>
      <c r="CL1831" s="200"/>
      <c r="CM1831" s="200"/>
      <c r="CN1831" s="200"/>
      <c r="CO1831" s="200"/>
      <c r="CP1831" s="200"/>
      <c r="CQ1831" s="200"/>
      <c r="CR1831" s="200"/>
      <c r="CS1831" s="200"/>
      <c r="CT1831" s="200"/>
      <c r="CU1831" s="200"/>
      <c r="CV1831" s="200"/>
      <c r="CW1831" s="200"/>
      <c r="CX1831" s="200"/>
      <c r="CY1831" s="200"/>
      <c r="CZ1831" s="200"/>
      <c r="DA1831" s="200"/>
      <c r="DB1831" s="200"/>
      <c r="DC1831" s="200"/>
      <c r="DD1831" s="200"/>
      <c r="DE1831" s="200"/>
      <c r="DF1831" s="200"/>
      <c r="DG1831" s="200"/>
      <c r="DH1831" s="200"/>
      <c r="DI1831" s="200"/>
      <c r="DJ1831" s="200"/>
      <c r="DK1831" s="200"/>
      <c r="DL1831" s="200"/>
      <c r="DM1831" s="200"/>
      <c r="DN1831" s="284"/>
      <c r="DO1831" s="283"/>
      <c r="DP1831" s="278"/>
      <c r="DQ1831" s="282"/>
      <c r="DR1831" s="281"/>
      <c r="DS1831" s="280"/>
      <c r="DT1831" s="279"/>
      <c r="DU1831" s="278"/>
      <c r="DV1831" s="194"/>
      <c r="DW1831" s="194"/>
      <c r="DX1831" s="194"/>
      <c r="DY1831" s="194"/>
      <c r="DZ1831" s="466"/>
      <c r="EA1831" s="466"/>
      <c r="EB1831" s="466"/>
      <c r="EC1831" s="466"/>
      <c r="ED1831" s="466"/>
      <c r="EE1831" s="466"/>
      <c r="EF1831" s="466"/>
      <c r="EG1831" s="466"/>
    </row>
    <row r="1832" spans="1:137" ht="14.1" customHeight="1">
      <c r="A1832" s="322" t="s">
        <v>5610</v>
      </c>
      <c r="B1832" s="226" t="s">
        <v>5683</v>
      </c>
      <c r="C1832" s="226" t="s">
        <v>5682</v>
      </c>
      <c r="D1832" s="225" t="s">
        <v>5681</v>
      </c>
      <c r="E1832" s="224" t="str">
        <f t="shared" si="166"/>
        <v>432142</v>
      </c>
      <c r="F1832" s="322" t="s">
        <v>4863</v>
      </c>
      <c r="G1832" s="220" t="s">
        <v>5680</v>
      </c>
      <c r="H1832" s="223" t="s">
        <v>5679</v>
      </c>
      <c r="I1832" s="223"/>
      <c r="J1832" s="225">
        <v>1</v>
      </c>
      <c r="K1832" s="302">
        <v>3500</v>
      </c>
      <c r="L1832" s="232">
        <f t="shared" si="164"/>
        <v>3850.0000000000005</v>
      </c>
      <c r="M1832" s="351" t="s">
        <v>1434</v>
      </c>
      <c r="N1832" s="229"/>
      <c r="O1832" s="229"/>
      <c r="P1832" s="245"/>
      <c r="Q1832" s="312"/>
      <c r="R1832" s="382"/>
      <c r="S1832" s="242"/>
      <c r="T1832" s="219" t="s">
        <v>5646</v>
      </c>
      <c r="U1832" s="303"/>
      <c r="V1832" s="303"/>
      <c r="W1832" s="303"/>
      <c r="X1832" s="303"/>
      <c r="Y1832" s="219"/>
      <c r="Z1832" s="303"/>
      <c r="AA1832" s="303"/>
      <c r="AB1832" s="303"/>
      <c r="AC1832" s="303"/>
      <c r="AD1832" s="311"/>
      <c r="AE1832" s="311"/>
      <c r="AF1832" s="311"/>
      <c r="AG1832" s="311"/>
      <c r="AH1832" s="311"/>
      <c r="AJ1832" s="286" t="s">
        <v>2543</v>
      </c>
      <c r="AK1832" s="213" t="s">
        <v>2542</v>
      </c>
      <c r="AL1832" s="311"/>
      <c r="AM1832" s="311"/>
      <c r="AN1832" s="311"/>
      <c r="AO1832" s="311"/>
      <c r="AP1832" s="229"/>
      <c r="AQ1832" s="310"/>
      <c r="AR1832" s="207"/>
      <c r="AS1832" s="207"/>
      <c r="AT1832" s="207"/>
      <c r="AU1832" s="207"/>
      <c r="AV1832" s="207"/>
      <c r="AW1832" s="207"/>
      <c r="AX1832" s="207"/>
      <c r="AY1832" s="207"/>
      <c r="AZ1832" s="207"/>
      <c r="BA1832" s="207"/>
      <c r="BB1832" s="207"/>
      <c r="BC1832" s="207"/>
      <c r="BD1832" s="207"/>
      <c r="BE1832" s="207"/>
      <c r="BF1832" s="207"/>
      <c r="BG1832" s="300"/>
      <c r="BH1832" s="300"/>
      <c r="BI1832" s="299"/>
      <c r="BJ1832" s="246"/>
      <c r="BK1832" s="255" t="s">
        <v>5568</v>
      </c>
      <c r="BL1832" s="213"/>
      <c r="BM1832" s="213"/>
      <c r="BN1832" s="322"/>
      <c r="BO1832" s="321"/>
      <c r="BY1832" s="254"/>
      <c r="DN1832" s="284"/>
      <c r="DO1832" s="283"/>
      <c r="DP1832" s="278"/>
      <c r="DQ1832" s="282"/>
      <c r="DR1832" s="281"/>
      <c r="DS1832" s="280"/>
      <c r="DT1832" s="279"/>
      <c r="DU1832" s="278"/>
      <c r="DV1832" s="194"/>
    </row>
    <row r="1833" spans="1:137" s="587" customFormat="1" ht="14.1" customHeight="1">
      <c r="A1833" s="322" t="s">
        <v>5610</v>
      </c>
      <c r="B1833" s="226" t="s">
        <v>5678</v>
      </c>
      <c r="C1833" s="226" t="s">
        <v>5677</v>
      </c>
      <c r="D1833" s="225" t="s">
        <v>5676</v>
      </c>
      <c r="E1833" s="224" t="str">
        <f t="shared" si="166"/>
        <v>432159</v>
      </c>
      <c r="F1833" s="322" t="s">
        <v>4863</v>
      </c>
      <c r="G1833" s="220" t="s">
        <v>5675</v>
      </c>
      <c r="H1833" s="223" t="s">
        <v>5674</v>
      </c>
      <c r="I1833" s="223"/>
      <c r="J1833" s="225">
        <v>1</v>
      </c>
      <c r="K1833" s="302">
        <v>3500</v>
      </c>
      <c r="L1833" s="232">
        <f t="shared" si="164"/>
        <v>3850.0000000000005</v>
      </c>
      <c r="M1833" s="351" t="s">
        <v>1434</v>
      </c>
      <c r="N1833" s="229"/>
      <c r="O1833" s="229"/>
      <c r="P1833" s="245"/>
      <c r="Q1833" s="312"/>
      <c r="R1833" s="382"/>
      <c r="S1833" s="242"/>
      <c r="T1833" s="219" t="s">
        <v>5646</v>
      </c>
      <c r="U1833" s="303"/>
      <c r="V1833" s="303"/>
      <c r="W1833" s="303"/>
      <c r="X1833" s="303"/>
      <c r="Y1833" s="219"/>
      <c r="Z1833" s="303"/>
      <c r="AA1833" s="303"/>
      <c r="AB1833" s="303"/>
      <c r="AC1833" s="303"/>
      <c r="AD1833" s="311"/>
      <c r="AE1833" s="311"/>
      <c r="AF1833" s="311"/>
      <c r="AG1833" s="311"/>
      <c r="AH1833" s="311"/>
      <c r="AI1833" s="213"/>
      <c r="AJ1833" s="286" t="s">
        <v>2543</v>
      </c>
      <c r="AK1833" s="213" t="s">
        <v>2542</v>
      </c>
      <c r="AL1833" s="311"/>
      <c r="AM1833" s="311"/>
      <c r="AN1833" s="311"/>
      <c r="AO1833" s="311"/>
      <c r="AP1833" s="229"/>
      <c r="AQ1833" s="310"/>
      <c r="AR1833" s="207"/>
      <c r="AS1833" s="207"/>
      <c r="AT1833" s="207"/>
      <c r="AU1833" s="207"/>
      <c r="AV1833" s="207"/>
      <c r="AW1833" s="207"/>
      <c r="AX1833" s="207"/>
      <c r="AY1833" s="207"/>
      <c r="AZ1833" s="207"/>
      <c r="BA1833" s="207"/>
      <c r="BB1833" s="207"/>
      <c r="BC1833" s="207"/>
      <c r="BD1833" s="207"/>
      <c r="BE1833" s="207"/>
      <c r="BF1833" s="207"/>
      <c r="BG1833" s="300"/>
      <c r="BH1833" s="300"/>
      <c r="BI1833" s="299"/>
      <c r="BJ1833" s="246"/>
      <c r="BK1833" s="255" t="s">
        <v>5568</v>
      </c>
      <c r="BL1833" s="213"/>
      <c r="BM1833" s="213"/>
      <c r="BN1833" s="322"/>
      <c r="BO1833" s="321"/>
      <c r="BP1833" s="204"/>
      <c r="BQ1833" s="205"/>
      <c r="BR1833" s="204"/>
      <c r="BS1833" s="204"/>
      <c r="BT1833" s="204"/>
      <c r="BU1833" s="194"/>
      <c r="BV1833" s="194"/>
      <c r="BW1833" s="194"/>
      <c r="BX1833" s="204"/>
      <c r="BY1833" s="254"/>
      <c r="BZ1833" s="202"/>
      <c r="CA1833" s="202"/>
      <c r="CB1833" s="202"/>
      <c r="CC1833" s="201"/>
      <c r="CD1833" s="201"/>
      <c r="CE1833" s="194"/>
      <c r="CF1833" s="200"/>
      <c r="CG1833" s="200"/>
      <c r="CH1833" s="200"/>
      <c r="CI1833" s="200"/>
      <c r="CJ1833" s="200"/>
      <c r="CK1833" s="200"/>
      <c r="CL1833" s="200"/>
      <c r="CM1833" s="200"/>
      <c r="CN1833" s="200"/>
      <c r="CO1833" s="200"/>
      <c r="CP1833" s="200"/>
      <c r="CQ1833" s="200"/>
      <c r="CR1833" s="200"/>
      <c r="CS1833" s="200"/>
      <c r="CT1833" s="200"/>
      <c r="CU1833" s="200"/>
      <c r="CV1833" s="200"/>
      <c r="CW1833" s="200"/>
      <c r="CX1833" s="200"/>
      <c r="CY1833" s="200"/>
      <c r="CZ1833" s="200"/>
      <c r="DA1833" s="200"/>
      <c r="DB1833" s="200"/>
      <c r="DC1833" s="200"/>
      <c r="DD1833" s="200"/>
      <c r="DE1833" s="200"/>
      <c r="DF1833" s="200"/>
      <c r="DG1833" s="200"/>
      <c r="DH1833" s="200"/>
      <c r="DI1833" s="200"/>
      <c r="DJ1833" s="200"/>
      <c r="DK1833" s="200"/>
      <c r="DL1833" s="200"/>
      <c r="DM1833" s="200"/>
      <c r="DN1833" s="284"/>
      <c r="DO1833" s="283"/>
      <c r="DP1833" s="278"/>
      <c r="DQ1833" s="282"/>
      <c r="DR1833" s="281"/>
      <c r="DS1833" s="280"/>
      <c r="DT1833" s="279"/>
      <c r="DU1833" s="278"/>
      <c r="DV1833" s="194"/>
      <c r="DW1833" s="194"/>
      <c r="DX1833" s="194"/>
      <c r="DY1833" s="194"/>
      <c r="DZ1833" s="466"/>
      <c r="EA1833" s="466"/>
      <c r="EB1833" s="466"/>
      <c r="EC1833" s="466"/>
      <c r="ED1833" s="466"/>
      <c r="EE1833" s="466"/>
      <c r="EF1833" s="466"/>
      <c r="EG1833" s="466"/>
    </row>
    <row r="1834" spans="1:137" s="587" customFormat="1" ht="14.1" customHeight="1">
      <c r="A1834" s="322" t="s">
        <v>5610</v>
      </c>
      <c r="B1834" s="226" t="s">
        <v>5673</v>
      </c>
      <c r="C1834" s="226" t="s">
        <v>5672</v>
      </c>
      <c r="D1834" s="225" t="s">
        <v>5671</v>
      </c>
      <c r="E1834" s="224" t="str">
        <f t="shared" si="166"/>
        <v>432166</v>
      </c>
      <c r="F1834" s="322" t="s">
        <v>4863</v>
      </c>
      <c r="G1834" s="220" t="s">
        <v>5670</v>
      </c>
      <c r="H1834" s="223" t="s">
        <v>5669</v>
      </c>
      <c r="I1834" s="223"/>
      <c r="J1834" s="225">
        <v>1</v>
      </c>
      <c r="K1834" s="302">
        <v>3500</v>
      </c>
      <c r="L1834" s="232">
        <f t="shared" si="164"/>
        <v>3850.0000000000005</v>
      </c>
      <c r="M1834" s="351" t="s">
        <v>1434</v>
      </c>
      <c r="N1834" s="229"/>
      <c r="O1834" s="229"/>
      <c r="P1834" s="245"/>
      <c r="Q1834" s="312"/>
      <c r="R1834" s="382"/>
      <c r="S1834" s="242"/>
      <c r="T1834" s="219" t="s">
        <v>5668</v>
      </c>
      <c r="U1834" s="303"/>
      <c r="V1834" s="303"/>
      <c r="W1834" s="303"/>
      <c r="X1834" s="303"/>
      <c r="Y1834" s="219"/>
      <c r="Z1834" s="303"/>
      <c r="AA1834" s="303"/>
      <c r="AB1834" s="303"/>
      <c r="AC1834" s="303"/>
      <c r="AD1834" s="311"/>
      <c r="AE1834" s="311"/>
      <c r="AF1834" s="311"/>
      <c r="AG1834" s="311"/>
      <c r="AH1834" s="311"/>
      <c r="AI1834" s="213"/>
      <c r="AJ1834" s="286" t="s">
        <v>2543</v>
      </c>
      <c r="AK1834" s="213" t="s">
        <v>2542</v>
      </c>
      <c r="AL1834" s="311"/>
      <c r="AM1834" s="311"/>
      <c r="AN1834" s="311"/>
      <c r="AO1834" s="311"/>
      <c r="AP1834" s="229"/>
      <c r="AQ1834" s="310"/>
      <c r="AR1834" s="207"/>
      <c r="AS1834" s="207"/>
      <c r="AT1834" s="207"/>
      <c r="AU1834" s="207"/>
      <c r="AV1834" s="207"/>
      <c r="AW1834" s="207"/>
      <c r="AX1834" s="207"/>
      <c r="AY1834" s="207"/>
      <c r="AZ1834" s="207"/>
      <c r="BA1834" s="207"/>
      <c r="BB1834" s="207"/>
      <c r="BC1834" s="207"/>
      <c r="BD1834" s="207"/>
      <c r="BE1834" s="207"/>
      <c r="BF1834" s="207"/>
      <c r="BG1834" s="300"/>
      <c r="BH1834" s="300"/>
      <c r="BI1834" s="299"/>
      <c r="BJ1834" s="246"/>
      <c r="BK1834" s="255" t="s">
        <v>5568</v>
      </c>
      <c r="BL1834" s="213"/>
      <c r="BM1834" s="213"/>
      <c r="BN1834" s="322"/>
      <c r="BO1834" s="321"/>
      <c r="BP1834" s="204"/>
      <c r="BQ1834" s="205"/>
      <c r="BR1834" s="204"/>
      <c r="BS1834" s="204"/>
      <c r="BT1834" s="204"/>
      <c r="BU1834" s="194"/>
      <c r="BV1834" s="194"/>
      <c r="BW1834" s="194"/>
      <c r="BX1834" s="204"/>
      <c r="BY1834" s="254"/>
      <c r="BZ1834" s="202"/>
      <c r="CA1834" s="202"/>
      <c r="CB1834" s="202"/>
      <c r="CC1834" s="201"/>
      <c r="CD1834" s="201"/>
      <c r="CE1834" s="194"/>
      <c r="CF1834" s="200"/>
      <c r="CG1834" s="200"/>
      <c r="CH1834" s="200"/>
      <c r="CI1834" s="200"/>
      <c r="CJ1834" s="200"/>
      <c r="CK1834" s="200"/>
      <c r="CL1834" s="200"/>
      <c r="CM1834" s="200"/>
      <c r="CN1834" s="200"/>
      <c r="CO1834" s="200"/>
      <c r="CP1834" s="200"/>
      <c r="CQ1834" s="200"/>
      <c r="CR1834" s="200"/>
      <c r="CS1834" s="200"/>
      <c r="CT1834" s="200"/>
      <c r="CU1834" s="200"/>
      <c r="CV1834" s="200"/>
      <c r="CW1834" s="200"/>
      <c r="CX1834" s="200"/>
      <c r="CY1834" s="200"/>
      <c r="CZ1834" s="200"/>
      <c r="DA1834" s="200"/>
      <c r="DB1834" s="200"/>
      <c r="DC1834" s="200"/>
      <c r="DD1834" s="200"/>
      <c r="DE1834" s="200"/>
      <c r="DF1834" s="200"/>
      <c r="DG1834" s="200"/>
      <c r="DH1834" s="200"/>
      <c r="DI1834" s="200"/>
      <c r="DJ1834" s="200"/>
      <c r="DK1834" s="200"/>
      <c r="DL1834" s="200"/>
      <c r="DM1834" s="200"/>
      <c r="DN1834" s="284"/>
      <c r="DO1834" s="283"/>
      <c r="DP1834" s="278"/>
      <c r="DQ1834" s="282"/>
      <c r="DR1834" s="281"/>
      <c r="DS1834" s="280"/>
      <c r="DT1834" s="279"/>
      <c r="DU1834" s="278"/>
      <c r="DV1834" s="194"/>
      <c r="DW1834" s="194"/>
      <c r="DX1834" s="194"/>
      <c r="DY1834" s="194"/>
      <c r="DZ1834" s="466"/>
      <c r="EA1834" s="466"/>
      <c r="EB1834" s="466"/>
      <c r="EC1834" s="466"/>
      <c r="ED1834" s="466"/>
      <c r="EE1834" s="466"/>
      <c r="EF1834" s="466"/>
      <c r="EG1834" s="466"/>
    </row>
    <row r="1835" spans="1:137" s="490" customFormat="1" ht="14.1" customHeight="1">
      <c r="A1835" s="322" t="s">
        <v>5610</v>
      </c>
      <c r="B1835" s="226" t="s">
        <v>5667</v>
      </c>
      <c r="C1835" s="226" t="s">
        <v>5666</v>
      </c>
      <c r="D1835" s="225" t="s">
        <v>5665</v>
      </c>
      <c r="E1835" s="224" t="str">
        <f t="shared" si="166"/>
        <v>432173</v>
      </c>
      <c r="F1835" s="322" t="s">
        <v>4863</v>
      </c>
      <c r="G1835" s="220" t="s">
        <v>5664</v>
      </c>
      <c r="H1835" s="223" t="s">
        <v>5663</v>
      </c>
      <c r="I1835" s="223"/>
      <c r="J1835" s="225">
        <v>1</v>
      </c>
      <c r="K1835" s="302">
        <v>3500</v>
      </c>
      <c r="L1835" s="232">
        <f t="shared" si="164"/>
        <v>3850.0000000000005</v>
      </c>
      <c r="M1835" s="351" t="s">
        <v>1434</v>
      </c>
      <c r="N1835" s="229"/>
      <c r="O1835" s="229"/>
      <c r="P1835" s="245"/>
      <c r="Q1835" s="312"/>
      <c r="R1835" s="382"/>
      <c r="S1835" s="242"/>
      <c r="T1835" s="219" t="s">
        <v>5646</v>
      </c>
      <c r="U1835" s="303"/>
      <c r="V1835" s="303"/>
      <c r="W1835" s="303"/>
      <c r="X1835" s="303"/>
      <c r="Y1835" s="219"/>
      <c r="Z1835" s="303"/>
      <c r="AA1835" s="303"/>
      <c r="AB1835" s="303"/>
      <c r="AC1835" s="303"/>
      <c r="AD1835" s="311"/>
      <c r="AE1835" s="311"/>
      <c r="AF1835" s="311"/>
      <c r="AG1835" s="311"/>
      <c r="AH1835" s="311"/>
      <c r="AI1835" s="213"/>
      <c r="AJ1835" s="286" t="s">
        <v>2543</v>
      </c>
      <c r="AK1835" s="213" t="s">
        <v>2542</v>
      </c>
      <c r="AL1835" s="311"/>
      <c r="AM1835" s="311"/>
      <c r="AN1835" s="311"/>
      <c r="AO1835" s="311"/>
      <c r="AP1835" s="229"/>
      <c r="AQ1835" s="310"/>
      <c r="AR1835" s="207"/>
      <c r="AS1835" s="207"/>
      <c r="AT1835" s="207"/>
      <c r="AU1835" s="207"/>
      <c r="AV1835" s="207"/>
      <c r="AW1835" s="207"/>
      <c r="AX1835" s="207"/>
      <c r="AY1835" s="207"/>
      <c r="AZ1835" s="207"/>
      <c r="BA1835" s="207"/>
      <c r="BB1835" s="207"/>
      <c r="BC1835" s="207"/>
      <c r="BD1835" s="207"/>
      <c r="BE1835" s="207"/>
      <c r="BF1835" s="207"/>
      <c r="BG1835" s="300"/>
      <c r="BH1835" s="300"/>
      <c r="BI1835" s="299"/>
      <c r="BJ1835" s="246"/>
      <c r="BK1835" s="255" t="s">
        <v>5568</v>
      </c>
      <c r="BL1835" s="213"/>
      <c r="BM1835" s="213"/>
      <c r="BN1835" s="322"/>
      <c r="BO1835" s="321"/>
      <c r="BP1835" s="204"/>
      <c r="BQ1835" s="205"/>
      <c r="BR1835" s="204"/>
      <c r="BS1835" s="204"/>
      <c r="BT1835" s="204"/>
      <c r="BU1835" s="194"/>
      <c r="BV1835" s="194"/>
      <c r="BW1835" s="194"/>
      <c r="BX1835" s="204"/>
      <c r="BY1835" s="254"/>
      <c r="BZ1835" s="202"/>
      <c r="CA1835" s="202"/>
      <c r="CB1835" s="202"/>
      <c r="CC1835" s="201"/>
      <c r="CD1835" s="201"/>
      <c r="CE1835" s="194"/>
      <c r="CF1835" s="200"/>
      <c r="CG1835" s="200"/>
      <c r="CH1835" s="200"/>
      <c r="CI1835" s="200"/>
      <c r="CJ1835" s="200"/>
      <c r="CK1835" s="200"/>
      <c r="CL1835" s="200"/>
      <c r="CM1835" s="200"/>
      <c r="CN1835" s="200"/>
      <c r="CO1835" s="200"/>
      <c r="CP1835" s="200"/>
      <c r="CQ1835" s="200"/>
      <c r="CR1835" s="200"/>
      <c r="CS1835" s="200"/>
      <c r="CT1835" s="200"/>
      <c r="CU1835" s="200"/>
      <c r="CV1835" s="200"/>
      <c r="CW1835" s="200"/>
      <c r="CX1835" s="200"/>
      <c r="CY1835" s="200"/>
      <c r="CZ1835" s="200"/>
      <c r="DA1835" s="200"/>
      <c r="DB1835" s="200"/>
      <c r="DC1835" s="200"/>
      <c r="DD1835" s="200"/>
      <c r="DE1835" s="200"/>
      <c r="DF1835" s="200"/>
      <c r="DG1835" s="200"/>
      <c r="DH1835" s="200"/>
      <c r="DI1835" s="200"/>
      <c r="DJ1835" s="200"/>
      <c r="DK1835" s="200"/>
      <c r="DL1835" s="200"/>
      <c r="DM1835" s="200"/>
      <c r="DN1835" s="284"/>
      <c r="DO1835" s="283"/>
      <c r="DP1835" s="278"/>
      <c r="DQ1835" s="282"/>
      <c r="DR1835" s="281"/>
      <c r="DS1835" s="280"/>
      <c r="DT1835" s="279"/>
      <c r="DU1835" s="278"/>
      <c r="DV1835" s="194"/>
      <c r="DW1835" s="194"/>
      <c r="DX1835" s="194"/>
      <c r="DY1835" s="194"/>
      <c r="DZ1835" s="481"/>
      <c r="EA1835" s="481"/>
      <c r="EB1835" s="481"/>
      <c r="EC1835" s="481"/>
      <c r="ED1835" s="481"/>
      <c r="EE1835" s="481"/>
      <c r="EF1835" s="481"/>
      <c r="EG1835" s="481"/>
    </row>
    <row r="1836" spans="1:137" ht="14.1" customHeight="1">
      <c r="A1836" s="322" t="s">
        <v>5610</v>
      </c>
      <c r="B1836" s="226" t="s">
        <v>5662</v>
      </c>
      <c r="C1836" s="226" t="s">
        <v>5661</v>
      </c>
      <c r="D1836" s="225" t="s">
        <v>5660</v>
      </c>
      <c r="E1836" s="224" t="str">
        <f t="shared" si="166"/>
        <v>432180</v>
      </c>
      <c r="F1836" s="322" t="s">
        <v>4863</v>
      </c>
      <c r="G1836" s="220" t="s">
        <v>5659</v>
      </c>
      <c r="H1836" s="223" t="s">
        <v>5658</v>
      </c>
      <c r="I1836" s="223"/>
      <c r="J1836" s="225">
        <v>1</v>
      </c>
      <c r="K1836" s="302">
        <v>3500</v>
      </c>
      <c r="L1836" s="232">
        <f t="shared" si="164"/>
        <v>3850.0000000000005</v>
      </c>
      <c r="M1836" s="351" t="s">
        <v>1434</v>
      </c>
      <c r="N1836" s="229"/>
      <c r="O1836" s="229"/>
      <c r="P1836" s="245"/>
      <c r="Q1836" s="312"/>
      <c r="R1836" s="382"/>
      <c r="S1836" s="242"/>
      <c r="T1836" s="219" t="s">
        <v>5646</v>
      </c>
      <c r="U1836" s="303"/>
      <c r="V1836" s="303"/>
      <c r="W1836" s="303"/>
      <c r="X1836" s="303"/>
      <c r="Y1836" s="219"/>
      <c r="Z1836" s="303"/>
      <c r="AA1836" s="303"/>
      <c r="AB1836" s="303"/>
      <c r="AC1836" s="303"/>
      <c r="AD1836" s="311"/>
      <c r="AE1836" s="311"/>
      <c r="AF1836" s="311"/>
      <c r="AG1836" s="311"/>
      <c r="AH1836" s="311"/>
      <c r="AJ1836" s="286" t="s">
        <v>2543</v>
      </c>
      <c r="AK1836" s="213" t="s">
        <v>2542</v>
      </c>
      <c r="AL1836" s="311"/>
      <c r="AM1836" s="311"/>
      <c r="AN1836" s="311"/>
      <c r="AO1836" s="311"/>
      <c r="AP1836" s="229"/>
      <c r="AQ1836" s="310"/>
      <c r="AR1836" s="207"/>
      <c r="AS1836" s="207"/>
      <c r="AT1836" s="207"/>
      <c r="AU1836" s="207"/>
      <c r="AV1836" s="207"/>
      <c r="AW1836" s="207"/>
      <c r="AX1836" s="207"/>
      <c r="AY1836" s="207"/>
      <c r="AZ1836" s="207"/>
      <c r="BA1836" s="207"/>
      <c r="BB1836" s="207"/>
      <c r="BC1836" s="207"/>
      <c r="BD1836" s="207"/>
      <c r="BE1836" s="207"/>
      <c r="BF1836" s="207"/>
      <c r="BG1836" s="300"/>
      <c r="BH1836" s="300"/>
      <c r="BI1836" s="299"/>
      <c r="BJ1836" s="246"/>
      <c r="BK1836" s="255" t="s">
        <v>5568</v>
      </c>
      <c r="BL1836" s="213"/>
      <c r="BM1836" s="213"/>
      <c r="BN1836" s="322"/>
      <c r="BO1836" s="321"/>
      <c r="BY1836" s="254"/>
      <c r="DN1836" s="284"/>
      <c r="DO1836" s="283"/>
      <c r="DP1836" s="278"/>
      <c r="DQ1836" s="282"/>
      <c r="DR1836" s="281"/>
      <c r="DS1836" s="280"/>
      <c r="DT1836" s="279"/>
      <c r="DU1836" s="278"/>
      <c r="DV1836" s="194"/>
    </row>
    <row r="1837" spans="1:137" ht="14.1" customHeight="1">
      <c r="A1837" s="322" t="s">
        <v>5610</v>
      </c>
      <c r="B1837" s="226" t="s">
        <v>5657</v>
      </c>
      <c r="C1837" s="226" t="s">
        <v>5656</v>
      </c>
      <c r="D1837" s="225" t="s">
        <v>5655</v>
      </c>
      <c r="E1837" s="224" t="str">
        <f t="shared" si="166"/>
        <v>432197</v>
      </c>
      <c r="F1837" s="322" t="s">
        <v>4863</v>
      </c>
      <c r="G1837" s="220" t="s">
        <v>5654</v>
      </c>
      <c r="H1837" s="223" t="s">
        <v>5653</v>
      </c>
      <c r="I1837" s="223"/>
      <c r="J1837" s="225">
        <v>1</v>
      </c>
      <c r="K1837" s="302">
        <v>3500</v>
      </c>
      <c r="L1837" s="232">
        <f t="shared" si="164"/>
        <v>3850.0000000000005</v>
      </c>
      <c r="M1837" s="351" t="s">
        <v>1434</v>
      </c>
      <c r="N1837" s="229"/>
      <c r="O1837" s="229"/>
      <c r="P1837" s="245"/>
      <c r="Q1837" s="312"/>
      <c r="R1837" s="382"/>
      <c r="S1837" s="242"/>
      <c r="T1837" s="219" t="s">
        <v>5652</v>
      </c>
      <c r="U1837" s="303"/>
      <c r="V1837" s="303"/>
      <c r="W1837" s="303"/>
      <c r="X1837" s="303"/>
      <c r="Y1837" s="219"/>
      <c r="Z1837" s="303"/>
      <c r="AA1837" s="303"/>
      <c r="AB1837" s="303"/>
      <c r="AC1837" s="303"/>
      <c r="AD1837" s="311"/>
      <c r="AE1837" s="311"/>
      <c r="AF1837" s="311"/>
      <c r="AG1837" s="311"/>
      <c r="AH1837" s="311"/>
      <c r="AJ1837" s="286" t="s">
        <v>2543</v>
      </c>
      <c r="AK1837" s="213" t="s">
        <v>2542</v>
      </c>
      <c r="AL1837" s="311"/>
      <c r="AM1837" s="311"/>
      <c r="AN1837" s="311"/>
      <c r="AO1837" s="311"/>
      <c r="AP1837" s="229"/>
      <c r="AQ1837" s="310"/>
      <c r="AR1837" s="207"/>
      <c r="AS1837" s="207"/>
      <c r="AT1837" s="207"/>
      <c r="AU1837" s="207"/>
      <c r="AV1837" s="207"/>
      <c r="AW1837" s="207"/>
      <c r="AX1837" s="207"/>
      <c r="AY1837" s="207"/>
      <c r="AZ1837" s="207"/>
      <c r="BA1837" s="207"/>
      <c r="BB1837" s="207"/>
      <c r="BC1837" s="207"/>
      <c r="BD1837" s="207"/>
      <c r="BE1837" s="207"/>
      <c r="BF1837" s="207"/>
      <c r="BG1837" s="300"/>
      <c r="BH1837" s="300"/>
      <c r="BI1837" s="299"/>
      <c r="BJ1837" s="246"/>
      <c r="BK1837" s="255" t="s">
        <v>5568</v>
      </c>
      <c r="BL1837" s="213"/>
      <c r="BM1837" s="213"/>
      <c r="BN1837" s="322"/>
      <c r="BO1837" s="321"/>
      <c r="BY1837" s="254"/>
      <c r="DN1837" s="284"/>
      <c r="DO1837" s="283"/>
      <c r="DP1837" s="278"/>
      <c r="DQ1837" s="282"/>
      <c r="DR1837" s="281"/>
      <c r="DS1837" s="280"/>
      <c r="DT1837" s="279"/>
      <c r="DU1837" s="278"/>
      <c r="DV1837" s="194"/>
    </row>
    <row r="1838" spans="1:137" ht="14.1" customHeight="1">
      <c r="A1838" s="322" t="s">
        <v>5610</v>
      </c>
      <c r="B1838" s="226" t="s">
        <v>5651</v>
      </c>
      <c r="C1838" s="226" t="s">
        <v>5650</v>
      </c>
      <c r="D1838" s="225" t="s">
        <v>5649</v>
      </c>
      <c r="E1838" s="224" t="str">
        <f t="shared" si="166"/>
        <v>432203</v>
      </c>
      <c r="F1838" s="322" t="s">
        <v>4863</v>
      </c>
      <c r="G1838" s="220" t="s">
        <v>5648</v>
      </c>
      <c r="H1838" s="223" t="s">
        <v>5647</v>
      </c>
      <c r="I1838" s="223"/>
      <c r="J1838" s="225">
        <v>1</v>
      </c>
      <c r="K1838" s="302">
        <v>3500</v>
      </c>
      <c r="L1838" s="232">
        <f t="shared" si="164"/>
        <v>3850.0000000000005</v>
      </c>
      <c r="M1838" s="351" t="s">
        <v>1434</v>
      </c>
      <c r="N1838" s="229"/>
      <c r="O1838" s="229"/>
      <c r="P1838" s="245"/>
      <c r="Q1838" s="312"/>
      <c r="R1838" s="382"/>
      <c r="S1838" s="242"/>
      <c r="T1838" s="219" t="s">
        <v>5646</v>
      </c>
      <c r="U1838" s="303"/>
      <c r="V1838" s="303"/>
      <c r="W1838" s="303"/>
      <c r="X1838" s="303"/>
      <c r="Y1838" s="219"/>
      <c r="Z1838" s="303"/>
      <c r="AA1838" s="303"/>
      <c r="AB1838" s="303"/>
      <c r="AC1838" s="303"/>
      <c r="AD1838" s="311"/>
      <c r="AE1838" s="311"/>
      <c r="AF1838" s="311"/>
      <c r="AG1838" s="311"/>
      <c r="AH1838" s="311"/>
      <c r="AJ1838" s="286" t="s">
        <v>2543</v>
      </c>
      <c r="AK1838" s="213" t="s">
        <v>2542</v>
      </c>
      <c r="AL1838" s="311"/>
      <c r="AM1838" s="311"/>
      <c r="AN1838" s="311"/>
      <c r="AO1838" s="311"/>
      <c r="AP1838" s="229"/>
      <c r="AQ1838" s="310"/>
      <c r="AR1838" s="207"/>
      <c r="AS1838" s="207"/>
      <c r="AT1838" s="207"/>
      <c r="AU1838" s="207"/>
      <c r="AV1838" s="207"/>
      <c r="AW1838" s="207"/>
      <c r="AX1838" s="207"/>
      <c r="AY1838" s="207"/>
      <c r="AZ1838" s="207"/>
      <c r="BA1838" s="207"/>
      <c r="BB1838" s="207"/>
      <c r="BC1838" s="207"/>
      <c r="BD1838" s="207"/>
      <c r="BE1838" s="207"/>
      <c r="BF1838" s="207"/>
      <c r="BG1838" s="300"/>
      <c r="BH1838" s="300"/>
      <c r="BI1838" s="299"/>
      <c r="BJ1838" s="246"/>
      <c r="BK1838" s="255" t="s">
        <v>5568</v>
      </c>
      <c r="BL1838" s="213"/>
      <c r="BM1838" s="213"/>
      <c r="BN1838" s="322"/>
      <c r="BO1838" s="321"/>
      <c r="BY1838" s="254"/>
      <c r="DN1838" s="284"/>
      <c r="DO1838" s="283"/>
      <c r="DP1838" s="278"/>
      <c r="DQ1838" s="282"/>
      <c r="DR1838" s="281"/>
      <c r="DS1838" s="280"/>
      <c r="DT1838" s="279"/>
      <c r="DU1838" s="278"/>
      <c r="DV1838" s="194"/>
    </row>
    <row r="1839" spans="1:137" s="587" customFormat="1" ht="14.1" customHeight="1">
      <c r="A1839" s="322" t="s">
        <v>5610</v>
      </c>
      <c r="B1839" s="226" t="s">
        <v>5645</v>
      </c>
      <c r="C1839" s="226" t="s">
        <v>5644</v>
      </c>
      <c r="D1839" s="225" t="s">
        <v>5643</v>
      </c>
      <c r="E1839" s="224" t="str">
        <f t="shared" si="166"/>
        <v>432210</v>
      </c>
      <c r="F1839" s="322" t="s">
        <v>4863</v>
      </c>
      <c r="G1839" s="220" t="s">
        <v>5642</v>
      </c>
      <c r="H1839" s="223" t="s">
        <v>5641</v>
      </c>
      <c r="I1839" s="223"/>
      <c r="J1839" s="225">
        <v>1</v>
      </c>
      <c r="K1839" s="302">
        <v>3500</v>
      </c>
      <c r="L1839" s="232">
        <f t="shared" si="164"/>
        <v>3850.0000000000005</v>
      </c>
      <c r="M1839" s="351" t="s">
        <v>1434</v>
      </c>
      <c r="N1839" s="229"/>
      <c r="O1839" s="229"/>
      <c r="P1839" s="245"/>
      <c r="Q1839" s="312"/>
      <c r="R1839" s="382"/>
      <c r="S1839" s="242"/>
      <c r="T1839" s="219"/>
      <c r="U1839" s="303"/>
      <c r="V1839" s="303"/>
      <c r="W1839" s="303"/>
      <c r="X1839" s="303"/>
      <c r="Y1839" s="219"/>
      <c r="Z1839" s="303"/>
      <c r="AA1839" s="303"/>
      <c r="AB1839" s="303"/>
      <c r="AC1839" s="303"/>
      <c r="AD1839" s="311"/>
      <c r="AE1839" s="311"/>
      <c r="AF1839" s="311"/>
      <c r="AG1839" s="311"/>
      <c r="AH1839" s="311"/>
      <c r="AI1839" s="213"/>
      <c r="AJ1839" s="286" t="s">
        <v>2543</v>
      </c>
      <c r="AK1839" s="213" t="s">
        <v>2542</v>
      </c>
      <c r="AL1839" s="311"/>
      <c r="AM1839" s="311"/>
      <c r="AN1839" s="311"/>
      <c r="AO1839" s="311"/>
      <c r="AP1839" s="229"/>
      <c r="AQ1839" s="310"/>
      <c r="AR1839" s="207"/>
      <c r="AS1839" s="207"/>
      <c r="AT1839" s="207"/>
      <c r="AU1839" s="207"/>
      <c r="AV1839" s="207"/>
      <c r="AW1839" s="207"/>
      <c r="AX1839" s="207"/>
      <c r="AY1839" s="207"/>
      <c r="AZ1839" s="207"/>
      <c r="BA1839" s="207"/>
      <c r="BB1839" s="207"/>
      <c r="BC1839" s="207"/>
      <c r="BD1839" s="207"/>
      <c r="BE1839" s="207"/>
      <c r="BF1839" s="207"/>
      <c r="BG1839" s="300"/>
      <c r="BH1839" s="300"/>
      <c r="BI1839" s="299"/>
      <c r="BJ1839" s="246"/>
      <c r="BK1839" s="255" t="s">
        <v>5568</v>
      </c>
      <c r="BL1839" s="213"/>
      <c r="BM1839" s="213"/>
      <c r="BN1839" s="322"/>
      <c r="BO1839" s="321"/>
      <c r="BP1839" s="204"/>
      <c r="BQ1839" s="205"/>
      <c r="BR1839" s="204"/>
      <c r="BS1839" s="204"/>
      <c r="BT1839" s="204"/>
      <c r="BU1839" s="194"/>
      <c r="BV1839" s="194"/>
      <c r="BW1839" s="194"/>
      <c r="BX1839" s="204"/>
      <c r="BY1839" s="254"/>
      <c r="BZ1839" s="202"/>
      <c r="CA1839" s="202"/>
      <c r="CB1839" s="202"/>
      <c r="CC1839" s="201"/>
      <c r="CD1839" s="201"/>
      <c r="CE1839" s="194"/>
      <c r="CF1839" s="200"/>
      <c r="CG1839" s="200"/>
      <c r="CH1839" s="200"/>
      <c r="CI1839" s="200"/>
      <c r="CJ1839" s="200"/>
      <c r="CK1839" s="200"/>
      <c r="CL1839" s="200"/>
      <c r="CM1839" s="200"/>
      <c r="CN1839" s="200"/>
      <c r="CO1839" s="200"/>
      <c r="CP1839" s="200"/>
      <c r="CQ1839" s="200"/>
      <c r="CR1839" s="200"/>
      <c r="CS1839" s="200"/>
      <c r="CT1839" s="200"/>
      <c r="CU1839" s="200"/>
      <c r="CV1839" s="200"/>
      <c r="CW1839" s="200"/>
      <c r="CX1839" s="200"/>
      <c r="CY1839" s="200"/>
      <c r="CZ1839" s="200"/>
      <c r="DA1839" s="200"/>
      <c r="DB1839" s="200"/>
      <c r="DC1839" s="200"/>
      <c r="DD1839" s="200"/>
      <c r="DE1839" s="200"/>
      <c r="DF1839" s="200"/>
      <c r="DG1839" s="200"/>
      <c r="DH1839" s="200"/>
      <c r="DI1839" s="200"/>
      <c r="DJ1839" s="200"/>
      <c r="DK1839" s="200"/>
      <c r="DL1839" s="200"/>
      <c r="DM1839" s="200"/>
      <c r="DN1839" s="284"/>
      <c r="DO1839" s="283"/>
      <c r="DP1839" s="278"/>
      <c r="DQ1839" s="282"/>
      <c r="DR1839" s="281"/>
      <c r="DS1839" s="280"/>
      <c r="DT1839" s="279"/>
      <c r="DU1839" s="278"/>
      <c r="DV1839" s="194"/>
      <c r="DW1839" s="194"/>
      <c r="DX1839" s="194"/>
      <c r="DY1839" s="194"/>
      <c r="DZ1839" s="466"/>
      <c r="EA1839" s="466"/>
      <c r="EB1839" s="466"/>
      <c r="EC1839" s="466"/>
      <c r="ED1839" s="466"/>
      <c r="EE1839" s="466"/>
      <c r="EF1839" s="466"/>
      <c r="EG1839" s="466"/>
    </row>
    <row r="1840" spans="1:137" s="587" customFormat="1" ht="14.1" customHeight="1">
      <c r="A1840" s="298" t="s">
        <v>4668</v>
      </c>
      <c r="B1840" s="226" t="s">
        <v>5640</v>
      </c>
      <c r="C1840" s="226" t="s">
        <v>5639</v>
      </c>
      <c r="D1840" s="264" t="s">
        <v>5638</v>
      </c>
      <c r="E1840" s="224" t="str">
        <f>MID(D1840,8,10)</f>
        <v>432227</v>
      </c>
      <c r="F1840" s="207" t="s">
        <v>25</v>
      </c>
      <c r="G1840" s="220" t="s">
        <v>5637</v>
      </c>
      <c r="H1840" s="223" t="s">
        <v>5636</v>
      </c>
      <c r="I1840" s="306"/>
      <c r="J1840" s="225">
        <v>1</v>
      </c>
      <c r="K1840" s="302">
        <v>3800</v>
      </c>
      <c r="L1840" s="232">
        <f t="shared" si="164"/>
        <v>4180</v>
      </c>
      <c r="M1840" s="262" t="s">
        <v>1671</v>
      </c>
      <c r="N1840" s="290"/>
      <c r="O1840" s="290"/>
      <c r="P1840" s="251">
        <v>44986</v>
      </c>
      <c r="Q1840" s="500">
        <v>3500</v>
      </c>
      <c r="R1840" s="471">
        <v>220</v>
      </c>
      <c r="S1840" s="242">
        <v>220</v>
      </c>
      <c r="T1840" s="219"/>
      <c r="U1840" s="248" t="e">
        <f>VLOOKUP(T1840,'[1]段ボール 送料'!$H$16:$X$1013,16,FALSE)</f>
        <v>#N/A</v>
      </c>
      <c r="V1840" s="248" t="e">
        <f>VLOOKUP(T1840,'[1]段ボール 送料'!$H$16:$X$1013,13,FALSE)</f>
        <v>#N/A</v>
      </c>
      <c r="W1840" s="248" t="e">
        <f>VLOOKUP(T1840,'[1]段ボール 送料'!$H$16:$X$1013,14,FALSE)</f>
        <v>#N/A</v>
      </c>
      <c r="X1840" s="248" t="e">
        <f>VLOOKUP(T1840,'[1]段ボール 送料'!$H$16:$X$1013,15,FALSE)</f>
        <v>#N/A</v>
      </c>
      <c r="Y1840" s="219"/>
      <c r="Z1840" s="248"/>
      <c r="AA1840" s="248"/>
      <c r="AB1840" s="248"/>
      <c r="AC1840" s="248"/>
      <c r="AD1840" s="372"/>
      <c r="AE1840" s="372"/>
      <c r="AF1840" s="372"/>
      <c r="AG1840" s="372"/>
      <c r="AH1840" s="372"/>
      <c r="AI1840" s="228" t="s">
        <v>2723</v>
      </c>
      <c r="AJ1840" s="286" t="s">
        <v>2543</v>
      </c>
      <c r="AK1840" s="228" t="s">
        <v>2542</v>
      </c>
      <c r="AL1840" s="372"/>
      <c r="AM1840" s="372"/>
      <c r="AN1840" s="372"/>
      <c r="AO1840" s="372"/>
      <c r="AP1840" s="229"/>
      <c r="AQ1840" s="444">
        <v>1</v>
      </c>
      <c r="AR1840" s="207"/>
      <c r="AS1840" s="207"/>
      <c r="AT1840" s="207"/>
      <c r="AU1840" s="359">
        <f>S1840</f>
        <v>220</v>
      </c>
      <c r="AV1840" s="248" t="e">
        <f>VLOOKUP(T1840,'[1]段ボール 送料'!$H$16:$X$1013,11,FALSE)</f>
        <v>#N/A</v>
      </c>
      <c r="AW1840" s="248"/>
      <c r="AX1840" s="207"/>
      <c r="AY1840" s="247" t="e">
        <f>SUBTOTAL(9,AV1840:AX1840)</f>
        <v>#N/A</v>
      </c>
      <c r="AZ1840" s="247" t="e">
        <f t="shared" ref="AZ1840:BC1842" si="167">AR1840+AV1840</f>
        <v>#N/A</v>
      </c>
      <c r="BA1840" s="247">
        <f t="shared" si="167"/>
        <v>0</v>
      </c>
      <c r="BB1840" s="247">
        <f t="shared" si="167"/>
        <v>0</v>
      </c>
      <c r="BC1840" s="359" t="e">
        <f t="shared" si="167"/>
        <v>#N/A</v>
      </c>
      <c r="BD1840" s="207"/>
      <c r="BE1840" s="207"/>
      <c r="BF1840" s="207"/>
      <c r="BG1840" s="228"/>
      <c r="BH1840" s="228"/>
      <c r="BI1840" s="228"/>
      <c r="BJ1840" s="246"/>
      <c r="BK1840" s="255" t="s">
        <v>5568</v>
      </c>
      <c r="BL1840" s="228" t="s">
        <v>1703</v>
      </c>
      <c r="BM1840" s="228" t="s">
        <v>1703</v>
      </c>
      <c r="BN1840" s="298"/>
      <c r="BO1840" s="297"/>
      <c r="BP1840" s="204"/>
      <c r="BQ1840" s="205"/>
      <c r="BR1840" s="204"/>
      <c r="BS1840" s="204"/>
      <c r="BT1840" s="204"/>
      <c r="BU1840" s="194"/>
      <c r="BV1840" s="194"/>
      <c r="BW1840" s="194"/>
      <c r="BX1840" s="204"/>
      <c r="BY1840" s="254"/>
      <c r="BZ1840" s="202"/>
      <c r="CA1840" s="202"/>
      <c r="CB1840" s="202"/>
      <c r="CC1840" s="201"/>
      <c r="CD1840" s="201"/>
      <c r="CE1840" s="194"/>
      <c r="CF1840" s="200"/>
      <c r="CG1840" s="200"/>
      <c r="CH1840" s="200"/>
      <c r="CI1840" s="200"/>
      <c r="CJ1840" s="200"/>
      <c r="CK1840" s="200"/>
      <c r="CL1840" s="200"/>
      <c r="CM1840" s="200"/>
      <c r="CN1840" s="200"/>
      <c r="CO1840" s="200"/>
      <c r="CP1840" s="200"/>
      <c r="CQ1840" s="200"/>
      <c r="CR1840" s="200"/>
      <c r="CS1840" s="200"/>
      <c r="CT1840" s="200"/>
      <c r="CU1840" s="200"/>
      <c r="CV1840" s="200"/>
      <c r="CW1840" s="200"/>
      <c r="CX1840" s="200"/>
      <c r="CY1840" s="200"/>
      <c r="CZ1840" s="200"/>
      <c r="DA1840" s="200"/>
      <c r="DB1840" s="200"/>
      <c r="DC1840" s="200"/>
      <c r="DD1840" s="200"/>
      <c r="DE1840" s="200"/>
      <c r="DF1840" s="200"/>
      <c r="DG1840" s="200"/>
      <c r="DH1840" s="200"/>
      <c r="DI1840" s="200"/>
      <c r="DJ1840" s="200"/>
      <c r="DK1840" s="200"/>
      <c r="DL1840" s="200"/>
      <c r="DM1840" s="200"/>
      <c r="DN1840" s="284"/>
      <c r="DO1840" s="283"/>
      <c r="DP1840" s="278"/>
      <c r="DQ1840" s="282"/>
      <c r="DR1840" s="281"/>
      <c r="DS1840" s="280"/>
      <c r="DT1840" s="279"/>
      <c r="DU1840" s="278"/>
      <c r="DV1840" s="194" t="s">
        <v>3950</v>
      </c>
      <c r="DW1840" s="194"/>
      <c r="DX1840" s="194"/>
      <c r="DY1840" s="194"/>
      <c r="DZ1840" s="466"/>
      <c r="EA1840" s="466"/>
      <c r="EB1840" s="466"/>
      <c r="EC1840" s="466"/>
      <c r="ED1840" s="466"/>
      <c r="EE1840" s="466"/>
      <c r="EF1840" s="466"/>
      <c r="EG1840" s="466"/>
    </row>
    <row r="1841" spans="1:137" ht="14.1" customHeight="1">
      <c r="A1841" s="298" t="s">
        <v>4668</v>
      </c>
      <c r="B1841" s="226" t="s">
        <v>5635</v>
      </c>
      <c r="C1841" s="226" t="s">
        <v>5634</v>
      </c>
      <c r="D1841" s="264" t="s">
        <v>5633</v>
      </c>
      <c r="E1841" s="224" t="str">
        <f>MID(D1841,8,10)</f>
        <v>432234</v>
      </c>
      <c r="F1841" s="207" t="s">
        <v>25</v>
      </c>
      <c r="G1841" s="220" t="s">
        <v>5632</v>
      </c>
      <c r="H1841" s="223" t="s">
        <v>5631</v>
      </c>
      <c r="I1841" s="306"/>
      <c r="J1841" s="225">
        <v>1</v>
      </c>
      <c r="K1841" s="302">
        <v>3800</v>
      </c>
      <c r="L1841" s="232">
        <f t="shared" si="164"/>
        <v>4180</v>
      </c>
      <c r="M1841" s="288" t="s">
        <v>1671</v>
      </c>
      <c r="N1841" s="290"/>
      <c r="O1841" s="290"/>
      <c r="P1841" s="251">
        <v>44986</v>
      </c>
      <c r="Q1841" s="500">
        <v>3500</v>
      </c>
      <c r="R1841" s="471">
        <v>220</v>
      </c>
      <c r="S1841" s="242">
        <v>220</v>
      </c>
      <c r="T1841" s="219"/>
      <c r="U1841" s="248" t="e">
        <f>VLOOKUP(T1841,'[1]段ボール 送料'!$H$16:$X$1013,16,FALSE)</f>
        <v>#N/A</v>
      </c>
      <c r="V1841" s="248" t="e">
        <f>VLOOKUP(T1841,'[1]段ボール 送料'!$H$16:$X$1013,13,FALSE)</f>
        <v>#N/A</v>
      </c>
      <c r="W1841" s="248" t="e">
        <f>VLOOKUP(T1841,'[1]段ボール 送料'!$H$16:$X$1013,14,FALSE)</f>
        <v>#N/A</v>
      </c>
      <c r="X1841" s="248" t="e">
        <f>VLOOKUP(T1841,'[1]段ボール 送料'!$H$16:$X$1013,15,FALSE)</f>
        <v>#N/A</v>
      </c>
      <c r="Y1841" s="219"/>
      <c r="Z1841" s="248"/>
      <c r="AA1841" s="248"/>
      <c r="AB1841" s="248"/>
      <c r="AC1841" s="248"/>
      <c r="AD1841" s="371"/>
      <c r="AE1841" s="371"/>
      <c r="AF1841" s="371"/>
      <c r="AG1841" s="371"/>
      <c r="AH1841" s="371"/>
      <c r="AI1841" s="228" t="s">
        <v>2723</v>
      </c>
      <c r="AJ1841" s="286" t="s">
        <v>2543</v>
      </c>
      <c r="AK1841" s="228" t="s">
        <v>2542</v>
      </c>
      <c r="AL1841" s="372"/>
      <c r="AM1841" s="372"/>
      <c r="AN1841" s="371"/>
      <c r="AO1841" s="371"/>
      <c r="AP1841" s="229"/>
      <c r="AQ1841" s="444">
        <v>1</v>
      </c>
      <c r="AR1841" s="247"/>
      <c r="AS1841" s="247"/>
      <c r="AT1841" s="247"/>
      <c r="AU1841" s="359">
        <f>S1841</f>
        <v>220</v>
      </c>
      <c r="AV1841" s="248" t="e">
        <f>VLOOKUP(T1841,'[1]段ボール 送料'!$H$16:$X$1013,11,FALSE)</f>
        <v>#N/A</v>
      </c>
      <c r="AW1841" s="248"/>
      <c r="AX1841" s="207"/>
      <c r="AY1841" s="247" t="e">
        <f>SUBTOTAL(9,AV1841:AX1841)</f>
        <v>#N/A</v>
      </c>
      <c r="AZ1841" s="247" t="e">
        <f t="shared" si="167"/>
        <v>#N/A</v>
      </c>
      <c r="BA1841" s="247">
        <f t="shared" si="167"/>
        <v>0</v>
      </c>
      <c r="BB1841" s="247">
        <f t="shared" si="167"/>
        <v>0</v>
      </c>
      <c r="BC1841" s="359" t="e">
        <f t="shared" si="167"/>
        <v>#N/A</v>
      </c>
      <c r="BD1841" s="207"/>
      <c r="BE1841" s="207"/>
      <c r="BF1841" s="207"/>
      <c r="BG1841" s="228"/>
      <c r="BH1841" s="228"/>
      <c r="BI1841" s="228"/>
      <c r="BJ1841" s="246"/>
      <c r="BK1841" s="255" t="s">
        <v>5568</v>
      </c>
      <c r="BL1841" s="228" t="s">
        <v>1703</v>
      </c>
      <c r="BM1841" s="228" t="s">
        <v>1703</v>
      </c>
      <c r="BN1841" s="298"/>
      <c r="BO1841" s="297"/>
      <c r="BY1841" s="254"/>
      <c r="DN1841" s="284"/>
      <c r="DO1841" s="283"/>
      <c r="DP1841" s="278"/>
      <c r="DQ1841" s="282"/>
      <c r="DR1841" s="281"/>
      <c r="DS1841" s="280"/>
      <c r="DT1841" s="279"/>
      <c r="DU1841" s="278"/>
      <c r="DV1841" s="194" t="s">
        <v>3950</v>
      </c>
    </row>
    <row r="1842" spans="1:137" s="587" customFormat="1" ht="14.1" customHeight="1">
      <c r="A1842" s="298" t="s">
        <v>4668</v>
      </c>
      <c r="B1842" s="226" t="s">
        <v>5630</v>
      </c>
      <c r="C1842" s="226" t="s">
        <v>5629</v>
      </c>
      <c r="D1842" s="264" t="s">
        <v>5628</v>
      </c>
      <c r="E1842" s="224" t="str">
        <f>MID(D1842,8,10)</f>
        <v>432241</v>
      </c>
      <c r="F1842" s="207" t="s">
        <v>25</v>
      </c>
      <c r="G1842" s="220" t="s">
        <v>5627</v>
      </c>
      <c r="H1842" s="223" t="s">
        <v>5626</v>
      </c>
      <c r="I1842" s="306"/>
      <c r="J1842" s="225">
        <v>1</v>
      </c>
      <c r="K1842" s="302">
        <v>3800</v>
      </c>
      <c r="L1842" s="232">
        <f t="shared" si="164"/>
        <v>4180</v>
      </c>
      <c r="M1842" s="288" t="s">
        <v>1671</v>
      </c>
      <c r="N1842" s="290"/>
      <c r="O1842" s="290"/>
      <c r="P1842" s="251">
        <v>44986</v>
      </c>
      <c r="Q1842" s="500">
        <v>3500</v>
      </c>
      <c r="R1842" s="471">
        <v>220</v>
      </c>
      <c r="S1842" s="242">
        <v>220</v>
      </c>
      <c r="T1842" s="219"/>
      <c r="U1842" s="248" t="e">
        <f>VLOOKUP(T1842,'[1]段ボール 送料'!$H$16:$X$1013,16,FALSE)</f>
        <v>#N/A</v>
      </c>
      <c r="V1842" s="248" t="e">
        <f>VLOOKUP(T1842,'[1]段ボール 送料'!$H$16:$X$1013,13,FALSE)</f>
        <v>#N/A</v>
      </c>
      <c r="W1842" s="248" t="e">
        <f>VLOOKUP(T1842,'[1]段ボール 送料'!$H$16:$X$1013,14,FALSE)</f>
        <v>#N/A</v>
      </c>
      <c r="X1842" s="248" t="e">
        <f>VLOOKUP(T1842,'[1]段ボール 送料'!$H$16:$X$1013,15,FALSE)</f>
        <v>#N/A</v>
      </c>
      <c r="Y1842" s="219"/>
      <c r="Z1842" s="248"/>
      <c r="AA1842" s="248"/>
      <c r="AB1842" s="248"/>
      <c r="AC1842" s="248"/>
      <c r="AD1842" s="372"/>
      <c r="AE1842" s="372"/>
      <c r="AF1842" s="372"/>
      <c r="AG1842" s="372"/>
      <c r="AH1842" s="372"/>
      <c r="AI1842" s="228" t="s">
        <v>2723</v>
      </c>
      <c r="AJ1842" s="286" t="s">
        <v>2543</v>
      </c>
      <c r="AK1842" s="228" t="s">
        <v>2542</v>
      </c>
      <c r="AL1842" s="372"/>
      <c r="AM1842" s="372"/>
      <c r="AN1842" s="372"/>
      <c r="AO1842" s="372"/>
      <c r="AP1842" s="229"/>
      <c r="AQ1842" s="444">
        <v>1</v>
      </c>
      <c r="AR1842" s="207"/>
      <c r="AS1842" s="207"/>
      <c r="AT1842" s="207"/>
      <c r="AU1842" s="359">
        <f>S1842</f>
        <v>220</v>
      </c>
      <c r="AV1842" s="248" t="e">
        <f>VLOOKUP(T1842,'[1]段ボール 送料'!$H$16:$X$1013,11,FALSE)</f>
        <v>#N/A</v>
      </c>
      <c r="AW1842" s="248"/>
      <c r="AX1842" s="207"/>
      <c r="AY1842" s="247" t="e">
        <f>SUBTOTAL(9,AV1842:AX1842)</f>
        <v>#N/A</v>
      </c>
      <c r="AZ1842" s="247" t="e">
        <f t="shared" si="167"/>
        <v>#N/A</v>
      </c>
      <c r="BA1842" s="247">
        <f t="shared" si="167"/>
        <v>0</v>
      </c>
      <c r="BB1842" s="247">
        <f t="shared" si="167"/>
        <v>0</v>
      </c>
      <c r="BC1842" s="359" t="e">
        <f t="shared" si="167"/>
        <v>#N/A</v>
      </c>
      <c r="BD1842" s="207"/>
      <c r="BE1842" s="207"/>
      <c r="BF1842" s="207"/>
      <c r="BG1842" s="228"/>
      <c r="BH1842" s="228"/>
      <c r="BI1842" s="228"/>
      <c r="BJ1842" s="246"/>
      <c r="BK1842" s="255" t="s">
        <v>5568</v>
      </c>
      <c r="BL1842" s="228" t="s">
        <v>1703</v>
      </c>
      <c r="BM1842" s="228" t="s">
        <v>1703</v>
      </c>
      <c r="BN1842" s="298"/>
      <c r="BO1842" s="297"/>
      <c r="BP1842" s="204"/>
      <c r="BQ1842" s="205"/>
      <c r="BR1842" s="204"/>
      <c r="BS1842" s="204"/>
      <c r="BT1842" s="204"/>
      <c r="BU1842" s="194"/>
      <c r="BV1842" s="194"/>
      <c r="BW1842" s="194"/>
      <c r="BX1842" s="204"/>
      <c r="BY1842" s="254"/>
      <c r="BZ1842" s="202"/>
      <c r="CA1842" s="202"/>
      <c r="CB1842" s="202"/>
      <c r="CC1842" s="201"/>
      <c r="CD1842" s="201"/>
      <c r="CE1842" s="194"/>
      <c r="CF1842" s="200"/>
      <c r="CG1842" s="200"/>
      <c r="CH1842" s="200"/>
      <c r="CI1842" s="200"/>
      <c r="CJ1842" s="200"/>
      <c r="CK1842" s="200"/>
      <c r="CL1842" s="200"/>
      <c r="CM1842" s="200"/>
      <c r="CN1842" s="200"/>
      <c r="CO1842" s="200"/>
      <c r="CP1842" s="200"/>
      <c r="CQ1842" s="200"/>
      <c r="CR1842" s="200"/>
      <c r="CS1842" s="200"/>
      <c r="CT1842" s="200"/>
      <c r="CU1842" s="200"/>
      <c r="CV1842" s="200"/>
      <c r="CW1842" s="200"/>
      <c r="CX1842" s="200"/>
      <c r="CY1842" s="200"/>
      <c r="CZ1842" s="200"/>
      <c r="DA1842" s="200"/>
      <c r="DB1842" s="200"/>
      <c r="DC1842" s="200"/>
      <c r="DD1842" s="200"/>
      <c r="DE1842" s="200"/>
      <c r="DF1842" s="200"/>
      <c r="DG1842" s="200"/>
      <c r="DH1842" s="200"/>
      <c r="DI1842" s="200"/>
      <c r="DJ1842" s="200"/>
      <c r="DK1842" s="200"/>
      <c r="DL1842" s="200"/>
      <c r="DM1842" s="200"/>
      <c r="DN1842" s="284"/>
      <c r="DO1842" s="283"/>
      <c r="DP1842" s="278"/>
      <c r="DQ1842" s="282"/>
      <c r="DR1842" s="281"/>
      <c r="DS1842" s="280"/>
      <c r="DT1842" s="279"/>
      <c r="DU1842" s="278"/>
      <c r="DV1842" s="194" t="s">
        <v>3950</v>
      </c>
      <c r="DW1842" s="194"/>
      <c r="DX1842" s="194"/>
      <c r="DY1842" s="194"/>
      <c r="DZ1842" s="466"/>
      <c r="EA1842" s="466"/>
      <c r="EB1842" s="466"/>
      <c r="EC1842" s="466"/>
      <c r="ED1842" s="466"/>
      <c r="EE1842" s="466"/>
      <c r="EF1842" s="466"/>
      <c r="EG1842" s="466"/>
    </row>
    <row r="1843" spans="1:137" ht="14.1" customHeight="1">
      <c r="A1843" s="298" t="s">
        <v>5610</v>
      </c>
      <c r="B1843" s="226" t="s">
        <v>5625</v>
      </c>
      <c r="C1843" s="226" t="s">
        <v>5624</v>
      </c>
      <c r="D1843" s="225" t="s">
        <v>5623</v>
      </c>
      <c r="E1843" s="224" t="str">
        <f>MID(D1843,9,10)</f>
        <v>432258</v>
      </c>
      <c r="F1843" s="298" t="s">
        <v>4863</v>
      </c>
      <c r="G1843" s="220" t="s">
        <v>5622</v>
      </c>
      <c r="H1843" s="223" t="s">
        <v>5621</v>
      </c>
      <c r="I1843" s="223"/>
      <c r="J1843" s="225">
        <v>1</v>
      </c>
      <c r="K1843" s="302">
        <v>3500</v>
      </c>
      <c r="L1843" s="232">
        <f t="shared" si="164"/>
        <v>3850.0000000000005</v>
      </c>
      <c r="M1843" s="379" t="s">
        <v>1434</v>
      </c>
      <c r="N1843" s="229"/>
      <c r="O1843" s="229"/>
      <c r="P1843" s="245"/>
      <c r="Q1843" s="302">
        <v>3500</v>
      </c>
      <c r="R1843" s="302"/>
      <c r="S1843" s="242"/>
      <c r="T1843" s="219"/>
      <c r="U1843" s="303"/>
      <c r="V1843" s="303"/>
      <c r="W1843" s="303"/>
      <c r="X1843" s="303"/>
      <c r="Y1843" s="219"/>
      <c r="Z1843" s="303"/>
      <c r="AA1843" s="303"/>
      <c r="AB1843" s="303"/>
      <c r="AC1843" s="303"/>
      <c r="AD1843" s="311"/>
      <c r="AE1843" s="311"/>
      <c r="AF1843" s="311"/>
      <c r="AG1843" s="311"/>
      <c r="AH1843" s="311"/>
      <c r="AJ1843" s="286" t="s">
        <v>2543</v>
      </c>
      <c r="AK1843" s="213" t="s">
        <v>2542</v>
      </c>
      <c r="AL1843" s="311"/>
      <c r="AM1843" s="311"/>
      <c r="AN1843" s="311"/>
      <c r="AO1843" s="311"/>
      <c r="AP1843" s="229"/>
      <c r="AQ1843" s="310"/>
      <c r="AR1843" s="207"/>
      <c r="AS1843" s="207"/>
      <c r="AT1843" s="207"/>
      <c r="AU1843" s="207"/>
      <c r="AV1843" s="207"/>
      <c r="AW1843" s="207"/>
      <c r="AX1843" s="207"/>
      <c r="AY1843" s="207"/>
      <c r="AZ1843" s="207"/>
      <c r="BA1843" s="207"/>
      <c r="BB1843" s="207"/>
      <c r="BC1843" s="207"/>
      <c r="BD1843" s="207"/>
      <c r="BE1843" s="207"/>
      <c r="BF1843" s="207"/>
      <c r="BG1843" s="300"/>
      <c r="BH1843" s="300"/>
      <c r="BI1843" s="299"/>
      <c r="BJ1843" s="246"/>
      <c r="BK1843" s="255" t="s">
        <v>5568</v>
      </c>
      <c r="BL1843" s="213"/>
      <c r="BM1843" s="213"/>
      <c r="BN1843" s="298"/>
      <c r="BO1843" s="297"/>
      <c r="BY1843" s="254"/>
      <c r="DN1843" s="284"/>
      <c r="DO1843" s="283"/>
      <c r="DP1843" s="278"/>
      <c r="DQ1843" s="282"/>
      <c r="DR1843" s="281"/>
      <c r="DS1843" s="280"/>
      <c r="DT1843" s="279"/>
      <c r="DU1843" s="278"/>
      <c r="DV1843" s="194"/>
    </row>
    <row r="1844" spans="1:137" ht="14.1" customHeight="1">
      <c r="A1844" s="298" t="s">
        <v>4668</v>
      </c>
      <c r="B1844" s="226" t="s">
        <v>5620</v>
      </c>
      <c r="C1844" s="226" t="s">
        <v>5619</v>
      </c>
      <c r="D1844" s="264" t="s">
        <v>5618</v>
      </c>
      <c r="E1844" s="224" t="str">
        <f>MID(D1844,8,10)</f>
        <v>432265</v>
      </c>
      <c r="F1844" s="207" t="s">
        <v>25</v>
      </c>
      <c r="G1844" s="387" t="s">
        <v>5617</v>
      </c>
      <c r="H1844" s="223" t="s">
        <v>5616</v>
      </c>
      <c r="I1844" s="306"/>
      <c r="J1844" s="225">
        <v>1</v>
      </c>
      <c r="K1844" s="302">
        <v>3800</v>
      </c>
      <c r="L1844" s="232">
        <f t="shared" si="164"/>
        <v>4180</v>
      </c>
      <c r="M1844" s="288" t="s">
        <v>1671</v>
      </c>
      <c r="N1844" s="290"/>
      <c r="O1844" s="290"/>
      <c r="P1844" s="251">
        <v>44986</v>
      </c>
      <c r="Q1844" s="500">
        <v>3500</v>
      </c>
      <c r="R1844" s="471">
        <v>240</v>
      </c>
      <c r="S1844" s="242">
        <v>240</v>
      </c>
      <c r="T1844" s="219"/>
      <c r="U1844" s="248" t="e">
        <f>VLOOKUP(T1844,'[1]段ボール 送料'!$H$16:$X$1013,16,FALSE)</f>
        <v>#N/A</v>
      </c>
      <c r="V1844" s="248" t="e">
        <f>VLOOKUP(T1844,'[1]段ボール 送料'!$H$16:$X$1013,13,FALSE)</f>
        <v>#N/A</v>
      </c>
      <c r="W1844" s="248" t="e">
        <f>VLOOKUP(T1844,'[1]段ボール 送料'!$H$16:$X$1013,14,FALSE)</f>
        <v>#N/A</v>
      </c>
      <c r="X1844" s="248" t="e">
        <f>VLOOKUP(T1844,'[1]段ボール 送料'!$H$16:$X$1013,15,FALSE)</f>
        <v>#N/A</v>
      </c>
      <c r="Y1844" s="219"/>
      <c r="Z1844" s="248"/>
      <c r="AA1844" s="248"/>
      <c r="AB1844" s="248"/>
      <c r="AC1844" s="248"/>
      <c r="AD1844" s="372"/>
      <c r="AE1844" s="372"/>
      <c r="AF1844" s="372"/>
      <c r="AG1844" s="372"/>
      <c r="AH1844" s="372"/>
      <c r="AI1844" s="228" t="s">
        <v>2723</v>
      </c>
      <c r="AJ1844" s="286" t="s">
        <v>2543</v>
      </c>
      <c r="AK1844" s="228" t="s">
        <v>2542</v>
      </c>
      <c r="AL1844" s="372"/>
      <c r="AM1844" s="372"/>
      <c r="AN1844" s="372"/>
      <c r="AO1844" s="372"/>
      <c r="AP1844" s="229"/>
      <c r="AQ1844" s="444">
        <v>1</v>
      </c>
      <c r="AR1844" s="207"/>
      <c r="AS1844" s="207"/>
      <c r="AT1844" s="207"/>
      <c r="AU1844" s="359">
        <f>S1844</f>
        <v>240</v>
      </c>
      <c r="AV1844" s="248" t="e">
        <f>VLOOKUP(T1844,'[1]段ボール 送料'!$H$16:$X$1013,11,FALSE)</f>
        <v>#N/A</v>
      </c>
      <c r="AW1844" s="248"/>
      <c r="AX1844" s="207"/>
      <c r="AY1844" s="247" t="e">
        <f>SUBTOTAL(9,AV1844:AX1844)</f>
        <v>#N/A</v>
      </c>
      <c r="AZ1844" s="247" t="e">
        <f t="shared" ref="AZ1844:BC1845" si="168">AR1844+AV1844</f>
        <v>#N/A</v>
      </c>
      <c r="BA1844" s="247">
        <f t="shared" si="168"/>
        <v>0</v>
      </c>
      <c r="BB1844" s="247">
        <f t="shared" si="168"/>
        <v>0</v>
      </c>
      <c r="BC1844" s="359" t="e">
        <f t="shared" si="168"/>
        <v>#N/A</v>
      </c>
      <c r="BD1844" s="207"/>
      <c r="BE1844" s="207"/>
      <c r="BF1844" s="207"/>
      <c r="BG1844" s="228"/>
      <c r="BH1844" s="228"/>
      <c r="BI1844" s="228"/>
      <c r="BJ1844" s="246"/>
      <c r="BK1844" s="255" t="s">
        <v>5568</v>
      </c>
      <c r="BL1844" s="228" t="s">
        <v>1703</v>
      </c>
      <c r="BM1844" s="228" t="s">
        <v>1703</v>
      </c>
      <c r="BN1844" s="298"/>
      <c r="BO1844" s="297"/>
      <c r="BY1844" s="254"/>
      <c r="DN1844" s="284"/>
      <c r="DO1844" s="283"/>
      <c r="DP1844" s="278"/>
      <c r="DQ1844" s="282"/>
      <c r="DR1844" s="281"/>
      <c r="DS1844" s="280"/>
      <c r="DT1844" s="279"/>
      <c r="DU1844" s="278"/>
      <c r="DV1844" s="194" t="s">
        <v>3950</v>
      </c>
    </row>
    <row r="1845" spans="1:137" ht="14.1" customHeight="1">
      <c r="A1845" s="298" t="s">
        <v>4668</v>
      </c>
      <c r="B1845" s="226" t="s">
        <v>5615</v>
      </c>
      <c r="C1845" s="226" t="s">
        <v>5614</v>
      </c>
      <c r="D1845" s="264" t="s">
        <v>5613</v>
      </c>
      <c r="E1845" s="224" t="str">
        <f>MID(D1845,8,10)</f>
        <v>432272</v>
      </c>
      <c r="F1845" s="207" t="s">
        <v>25</v>
      </c>
      <c r="G1845" s="220" t="s">
        <v>5612</v>
      </c>
      <c r="H1845" s="223" t="s">
        <v>5611</v>
      </c>
      <c r="I1845" s="306"/>
      <c r="J1845" s="225">
        <v>1</v>
      </c>
      <c r="K1845" s="302">
        <v>3800</v>
      </c>
      <c r="L1845" s="232">
        <f t="shared" si="164"/>
        <v>4180</v>
      </c>
      <c r="M1845" s="288" t="s">
        <v>1671</v>
      </c>
      <c r="N1845" s="290"/>
      <c r="O1845" s="290"/>
      <c r="P1845" s="251">
        <v>44986</v>
      </c>
      <c r="Q1845" s="500">
        <v>3500</v>
      </c>
      <c r="R1845" s="471">
        <v>270</v>
      </c>
      <c r="S1845" s="242">
        <v>270</v>
      </c>
      <c r="T1845" s="219"/>
      <c r="U1845" s="248" t="e">
        <f>VLOOKUP(T1845,'[1]段ボール 送料'!$H$16:$X$1013,16,FALSE)</f>
        <v>#N/A</v>
      </c>
      <c r="V1845" s="248" t="e">
        <f>VLOOKUP(T1845,'[1]段ボール 送料'!$H$16:$X$1013,13,FALSE)</f>
        <v>#N/A</v>
      </c>
      <c r="W1845" s="248" t="e">
        <f>VLOOKUP(T1845,'[1]段ボール 送料'!$H$16:$X$1013,14,FALSE)</f>
        <v>#N/A</v>
      </c>
      <c r="X1845" s="248" t="e">
        <f>VLOOKUP(T1845,'[1]段ボール 送料'!$H$16:$X$1013,15,FALSE)</f>
        <v>#N/A</v>
      </c>
      <c r="Y1845" s="219"/>
      <c r="Z1845" s="248"/>
      <c r="AA1845" s="248"/>
      <c r="AB1845" s="248"/>
      <c r="AC1845" s="248"/>
      <c r="AD1845" s="372"/>
      <c r="AE1845" s="372"/>
      <c r="AF1845" s="372"/>
      <c r="AG1845" s="372"/>
      <c r="AH1845" s="372"/>
      <c r="AI1845" s="228" t="s">
        <v>2723</v>
      </c>
      <c r="AJ1845" s="286" t="s">
        <v>2543</v>
      </c>
      <c r="AK1845" s="228" t="s">
        <v>2542</v>
      </c>
      <c r="AL1845" s="372"/>
      <c r="AM1845" s="372"/>
      <c r="AN1845" s="372"/>
      <c r="AO1845" s="372"/>
      <c r="AP1845" s="229"/>
      <c r="AQ1845" s="444">
        <v>1</v>
      </c>
      <c r="AR1845" s="207"/>
      <c r="AS1845" s="207"/>
      <c r="AT1845" s="207"/>
      <c r="AU1845" s="359">
        <f>S1845</f>
        <v>270</v>
      </c>
      <c r="AV1845" s="248" t="e">
        <f>VLOOKUP(T1845,'[1]段ボール 送料'!$H$16:$X$1013,11,FALSE)</f>
        <v>#N/A</v>
      </c>
      <c r="AW1845" s="248"/>
      <c r="AX1845" s="207"/>
      <c r="AY1845" s="247" t="e">
        <f>SUBTOTAL(9,AV1845:AX1845)</f>
        <v>#N/A</v>
      </c>
      <c r="AZ1845" s="247" t="e">
        <f t="shared" si="168"/>
        <v>#N/A</v>
      </c>
      <c r="BA1845" s="247">
        <f t="shared" si="168"/>
        <v>0</v>
      </c>
      <c r="BB1845" s="247">
        <f t="shared" si="168"/>
        <v>0</v>
      </c>
      <c r="BC1845" s="359" t="e">
        <f t="shared" si="168"/>
        <v>#N/A</v>
      </c>
      <c r="BD1845" s="207"/>
      <c r="BE1845" s="207"/>
      <c r="BF1845" s="207"/>
      <c r="BG1845" s="228"/>
      <c r="BH1845" s="228"/>
      <c r="BI1845" s="228"/>
      <c r="BJ1845" s="246"/>
      <c r="BK1845" s="255" t="s">
        <v>5568</v>
      </c>
      <c r="BL1845" s="228" t="s">
        <v>1703</v>
      </c>
      <c r="BM1845" s="228" t="s">
        <v>1703</v>
      </c>
      <c r="BN1845" s="298"/>
      <c r="BO1845" s="297"/>
      <c r="BY1845" s="254"/>
      <c r="DN1845" s="284"/>
      <c r="DO1845" s="283"/>
      <c r="DP1845" s="278"/>
      <c r="DQ1845" s="282"/>
      <c r="DR1845" s="281"/>
      <c r="DS1845" s="280"/>
      <c r="DT1845" s="279"/>
      <c r="DU1845" s="278"/>
      <c r="DV1845" s="194" t="s">
        <v>3950</v>
      </c>
    </row>
    <row r="1846" spans="1:137" ht="14.1" customHeight="1">
      <c r="A1846" s="298" t="s">
        <v>5610</v>
      </c>
      <c r="B1846" s="226" t="s">
        <v>5609</v>
      </c>
      <c r="C1846" s="226" t="s">
        <v>5608</v>
      </c>
      <c r="D1846" s="225" t="s">
        <v>5607</v>
      </c>
      <c r="E1846" s="224">
        <v>435174</v>
      </c>
      <c r="F1846" s="298" t="s">
        <v>4863</v>
      </c>
      <c r="G1846" s="220" t="s">
        <v>5606</v>
      </c>
      <c r="H1846" s="223" t="s">
        <v>5605</v>
      </c>
      <c r="I1846" s="306"/>
      <c r="J1846" s="225">
        <v>1</v>
      </c>
      <c r="K1846" s="302">
        <v>4000</v>
      </c>
      <c r="L1846" s="232">
        <f t="shared" si="164"/>
        <v>4400</v>
      </c>
      <c r="M1846" s="288" t="s">
        <v>900</v>
      </c>
      <c r="N1846" s="229" t="s">
        <v>4809</v>
      </c>
      <c r="O1846" s="290"/>
      <c r="P1846" s="251"/>
      <c r="Q1846" s="302"/>
      <c r="R1846" s="302"/>
      <c r="S1846" s="242"/>
      <c r="T1846" s="219"/>
      <c r="U1846" s="303"/>
      <c r="V1846" s="303"/>
      <c r="W1846" s="303"/>
      <c r="X1846" s="303"/>
      <c r="Y1846" s="219"/>
      <c r="Z1846" s="303"/>
      <c r="AA1846" s="303"/>
      <c r="AB1846" s="303"/>
      <c r="AC1846" s="303"/>
      <c r="AD1846" s="302"/>
      <c r="AE1846" s="302"/>
      <c r="AF1846" s="302"/>
      <c r="AG1846" s="302"/>
      <c r="AH1846" s="302"/>
      <c r="AJ1846" s="286"/>
      <c r="AK1846" s="213"/>
      <c r="AL1846" s="302"/>
      <c r="AM1846" s="302"/>
      <c r="AN1846" s="302"/>
      <c r="AO1846" s="302"/>
      <c r="AP1846" s="229"/>
      <c r="AQ1846" s="301"/>
      <c r="AR1846" s="207"/>
      <c r="AS1846" s="207"/>
      <c r="AT1846" s="207"/>
      <c r="AU1846" s="207"/>
      <c r="AV1846" s="207"/>
      <c r="AW1846" s="207"/>
      <c r="AX1846" s="207"/>
      <c r="AY1846" s="207"/>
      <c r="AZ1846" s="207"/>
      <c r="BA1846" s="207"/>
      <c r="BB1846" s="207"/>
      <c r="BC1846" s="207"/>
      <c r="BD1846" s="207"/>
      <c r="BE1846" s="207"/>
      <c r="BF1846" s="207"/>
      <c r="BG1846" s="300"/>
      <c r="BH1846" s="300"/>
      <c r="BI1846" s="299"/>
      <c r="BJ1846" s="246"/>
      <c r="BK1846" s="255" t="s">
        <v>4896</v>
      </c>
      <c r="BL1846" s="213"/>
      <c r="BM1846" s="228"/>
      <c r="BN1846" s="298"/>
      <c r="BO1846" s="297"/>
      <c r="BY1846" s="254"/>
      <c r="DN1846" s="284"/>
      <c r="DO1846" s="283"/>
      <c r="DP1846" s="278"/>
      <c r="DQ1846" s="282"/>
      <c r="DR1846" s="281"/>
      <c r="DS1846" s="280"/>
      <c r="DT1846" s="279"/>
      <c r="DU1846" s="278"/>
      <c r="DV1846" s="194"/>
    </row>
    <row r="1847" spans="1:137" ht="14.1" customHeight="1">
      <c r="A1847" s="298" t="s">
        <v>4668</v>
      </c>
      <c r="B1847" s="226" t="s">
        <v>5604</v>
      </c>
      <c r="C1847" s="226" t="s">
        <v>5603</v>
      </c>
      <c r="D1847" s="264" t="s">
        <v>5602</v>
      </c>
      <c r="E1847" s="224" t="str">
        <f>MID(D1847,8,10)</f>
        <v>432289</v>
      </c>
      <c r="F1847" s="207" t="s">
        <v>25</v>
      </c>
      <c r="G1847" s="220" t="s">
        <v>5601</v>
      </c>
      <c r="H1847" s="223" t="s">
        <v>5600</v>
      </c>
      <c r="I1847" s="306"/>
      <c r="J1847" s="225">
        <v>1</v>
      </c>
      <c r="K1847" s="302">
        <v>3800</v>
      </c>
      <c r="L1847" s="232">
        <f t="shared" si="164"/>
        <v>4180</v>
      </c>
      <c r="M1847" s="288" t="s">
        <v>1671</v>
      </c>
      <c r="N1847" s="290"/>
      <c r="O1847" s="290"/>
      <c r="P1847" s="251">
        <v>44986</v>
      </c>
      <c r="Q1847" s="500">
        <v>3500</v>
      </c>
      <c r="R1847" s="471">
        <v>220</v>
      </c>
      <c r="S1847" s="242">
        <v>220</v>
      </c>
      <c r="T1847" s="219"/>
      <c r="U1847" s="248" t="e">
        <f>VLOOKUP(T1847,'[1]段ボール 送料'!$H$16:$X$1013,16,FALSE)</f>
        <v>#N/A</v>
      </c>
      <c r="V1847" s="248" t="e">
        <f>VLOOKUP(T1847,'[1]段ボール 送料'!$H$16:$X$1013,13,FALSE)</f>
        <v>#N/A</v>
      </c>
      <c r="W1847" s="248" t="e">
        <f>VLOOKUP(T1847,'[1]段ボール 送料'!$H$16:$X$1013,14,FALSE)</f>
        <v>#N/A</v>
      </c>
      <c r="X1847" s="248" t="e">
        <f>VLOOKUP(T1847,'[1]段ボール 送料'!$H$16:$X$1013,15,FALSE)</f>
        <v>#N/A</v>
      </c>
      <c r="Y1847" s="219"/>
      <c r="Z1847" s="248"/>
      <c r="AA1847" s="248"/>
      <c r="AB1847" s="248"/>
      <c r="AC1847" s="248"/>
      <c r="AD1847" s="372"/>
      <c r="AE1847" s="372"/>
      <c r="AF1847" s="372"/>
      <c r="AG1847" s="372"/>
      <c r="AH1847" s="372"/>
      <c r="AI1847" s="228" t="s">
        <v>2723</v>
      </c>
      <c r="AJ1847" s="286" t="s">
        <v>2543</v>
      </c>
      <c r="AK1847" s="228" t="s">
        <v>2542</v>
      </c>
      <c r="AL1847" s="372"/>
      <c r="AM1847" s="372"/>
      <c r="AN1847" s="372"/>
      <c r="AO1847" s="372"/>
      <c r="AP1847" s="229"/>
      <c r="AQ1847" s="444">
        <v>1</v>
      </c>
      <c r="AR1847" s="207"/>
      <c r="AS1847" s="207"/>
      <c r="AT1847" s="207"/>
      <c r="AU1847" s="359">
        <f>S1847</f>
        <v>220</v>
      </c>
      <c r="AV1847" s="248" t="e">
        <f>VLOOKUP(T1847,'[1]段ボール 送料'!$H$16:$X$1013,11,FALSE)</f>
        <v>#N/A</v>
      </c>
      <c r="AW1847" s="248"/>
      <c r="AX1847" s="207"/>
      <c r="AY1847" s="247" t="e">
        <f>SUBTOTAL(9,AV1847:AX1847)</f>
        <v>#N/A</v>
      </c>
      <c r="AZ1847" s="247" t="e">
        <f t="shared" ref="AZ1847:BC1848" si="169">AR1847+AV1847</f>
        <v>#N/A</v>
      </c>
      <c r="BA1847" s="247">
        <f t="shared" si="169"/>
        <v>0</v>
      </c>
      <c r="BB1847" s="247">
        <f t="shared" si="169"/>
        <v>0</v>
      </c>
      <c r="BC1847" s="359" t="e">
        <f t="shared" si="169"/>
        <v>#N/A</v>
      </c>
      <c r="BD1847" s="207"/>
      <c r="BE1847" s="207"/>
      <c r="BF1847" s="207"/>
      <c r="BG1847" s="228"/>
      <c r="BH1847" s="228"/>
      <c r="BI1847" s="228"/>
      <c r="BJ1847" s="246"/>
      <c r="BK1847" s="255" t="s">
        <v>5568</v>
      </c>
      <c r="BL1847" s="228" t="s">
        <v>1703</v>
      </c>
      <c r="BM1847" s="228" t="s">
        <v>1703</v>
      </c>
      <c r="BN1847" s="298"/>
      <c r="BO1847" s="297"/>
      <c r="BY1847" s="254"/>
      <c r="DN1847" s="284"/>
      <c r="DO1847" s="283"/>
      <c r="DP1847" s="278"/>
      <c r="DQ1847" s="282"/>
      <c r="DR1847" s="281"/>
      <c r="DS1847" s="280"/>
      <c r="DT1847" s="279"/>
      <c r="DU1847" s="278"/>
      <c r="DV1847" s="194" t="s">
        <v>3950</v>
      </c>
    </row>
    <row r="1848" spans="1:137" ht="14.1" customHeight="1">
      <c r="A1848" s="298" t="s">
        <v>4668</v>
      </c>
      <c r="B1848" s="226" t="s">
        <v>5599</v>
      </c>
      <c r="C1848" s="226" t="s">
        <v>5598</v>
      </c>
      <c r="D1848" s="264" t="s">
        <v>5597</v>
      </c>
      <c r="E1848" s="224" t="str">
        <f>MID(D1848,8,10)</f>
        <v>432296</v>
      </c>
      <c r="F1848" s="207" t="s">
        <v>25</v>
      </c>
      <c r="G1848" s="220" t="s">
        <v>5596</v>
      </c>
      <c r="H1848" s="223" t="s">
        <v>5595</v>
      </c>
      <c r="I1848" s="306"/>
      <c r="J1848" s="225">
        <v>1</v>
      </c>
      <c r="K1848" s="302">
        <v>3800</v>
      </c>
      <c r="L1848" s="232">
        <f t="shared" si="164"/>
        <v>4180</v>
      </c>
      <c r="M1848" s="288" t="s">
        <v>1671</v>
      </c>
      <c r="N1848" s="290"/>
      <c r="O1848" s="290"/>
      <c r="P1848" s="251">
        <v>44986</v>
      </c>
      <c r="Q1848" s="500">
        <v>3500</v>
      </c>
      <c r="R1848" s="471">
        <v>230</v>
      </c>
      <c r="S1848" s="242">
        <v>230</v>
      </c>
      <c r="T1848" s="219"/>
      <c r="U1848" s="248" t="e">
        <f>VLOOKUP(T1848,'[1]段ボール 送料'!$H$16:$X$1013,16,FALSE)</f>
        <v>#N/A</v>
      </c>
      <c r="V1848" s="248" t="e">
        <f>VLOOKUP(T1848,'[1]段ボール 送料'!$H$16:$X$1013,13,FALSE)</f>
        <v>#N/A</v>
      </c>
      <c r="W1848" s="248" t="e">
        <f>VLOOKUP(T1848,'[1]段ボール 送料'!$H$16:$X$1013,14,FALSE)</f>
        <v>#N/A</v>
      </c>
      <c r="X1848" s="248" t="e">
        <f>VLOOKUP(T1848,'[1]段ボール 送料'!$H$16:$X$1013,15,FALSE)</f>
        <v>#N/A</v>
      </c>
      <c r="Y1848" s="219"/>
      <c r="Z1848" s="248"/>
      <c r="AA1848" s="248"/>
      <c r="AB1848" s="248"/>
      <c r="AC1848" s="248"/>
      <c r="AD1848" s="372"/>
      <c r="AE1848" s="372"/>
      <c r="AF1848" s="372"/>
      <c r="AG1848" s="372"/>
      <c r="AH1848" s="372"/>
      <c r="AI1848" s="228" t="s">
        <v>2723</v>
      </c>
      <c r="AJ1848" s="286" t="s">
        <v>2543</v>
      </c>
      <c r="AK1848" s="228" t="s">
        <v>2542</v>
      </c>
      <c r="AL1848" s="372"/>
      <c r="AM1848" s="372"/>
      <c r="AN1848" s="372"/>
      <c r="AO1848" s="372"/>
      <c r="AP1848" s="229"/>
      <c r="AQ1848" s="444">
        <v>1</v>
      </c>
      <c r="AR1848" s="207"/>
      <c r="AS1848" s="207"/>
      <c r="AT1848" s="207"/>
      <c r="AU1848" s="359">
        <f>S1848</f>
        <v>230</v>
      </c>
      <c r="AV1848" s="248" t="e">
        <f>VLOOKUP(T1848,'[1]段ボール 送料'!$H$16:$X$1013,11,FALSE)</f>
        <v>#N/A</v>
      </c>
      <c r="AW1848" s="248"/>
      <c r="AX1848" s="207"/>
      <c r="AY1848" s="247" t="e">
        <f>SUBTOTAL(9,AV1848:AX1848)</f>
        <v>#N/A</v>
      </c>
      <c r="AZ1848" s="247" t="e">
        <f t="shared" si="169"/>
        <v>#N/A</v>
      </c>
      <c r="BA1848" s="247">
        <f t="shared" si="169"/>
        <v>0</v>
      </c>
      <c r="BB1848" s="247">
        <f t="shared" si="169"/>
        <v>0</v>
      </c>
      <c r="BC1848" s="359" t="e">
        <f t="shared" si="169"/>
        <v>#N/A</v>
      </c>
      <c r="BD1848" s="207"/>
      <c r="BE1848" s="207"/>
      <c r="BF1848" s="207"/>
      <c r="BG1848" s="228"/>
      <c r="BH1848" s="228"/>
      <c r="BI1848" s="228"/>
      <c r="BJ1848" s="246"/>
      <c r="BK1848" s="255" t="s">
        <v>5568</v>
      </c>
      <c r="BL1848" s="228" t="s">
        <v>1703</v>
      </c>
      <c r="BM1848" s="228" t="s">
        <v>1703</v>
      </c>
      <c r="BN1848" s="298"/>
      <c r="BO1848" s="297"/>
      <c r="BY1848" s="254"/>
      <c r="DN1848" s="284"/>
      <c r="DO1848" s="283"/>
      <c r="DP1848" s="278"/>
      <c r="DQ1848" s="282"/>
      <c r="DR1848" s="281"/>
      <c r="DS1848" s="280"/>
      <c r="DT1848" s="279"/>
      <c r="DU1848" s="278"/>
      <c r="DV1848" s="194" t="s">
        <v>3950</v>
      </c>
    </row>
    <row r="1849" spans="1:137" ht="14.1" customHeight="1">
      <c r="A1849" s="322"/>
      <c r="B1849" s="226" t="s">
        <v>5594</v>
      </c>
      <c r="C1849" s="226" t="s">
        <v>5593</v>
      </c>
      <c r="D1849" s="225" t="s">
        <v>5592</v>
      </c>
      <c r="E1849" s="224" t="str">
        <f>MID(D1849,9,10)</f>
        <v>432302</v>
      </c>
      <c r="F1849" s="322" t="s">
        <v>4863</v>
      </c>
      <c r="G1849" s="220" t="s">
        <v>5591</v>
      </c>
      <c r="H1849" s="223" t="s">
        <v>5590</v>
      </c>
      <c r="I1849" s="223"/>
      <c r="J1849" s="225">
        <v>1</v>
      </c>
      <c r="K1849" s="302">
        <v>3000</v>
      </c>
      <c r="L1849" s="232">
        <f t="shared" si="164"/>
        <v>3300.0000000000005</v>
      </c>
      <c r="M1849" s="379" t="s">
        <v>1434</v>
      </c>
      <c r="N1849" s="229"/>
      <c r="O1849" s="229"/>
      <c r="P1849" s="245"/>
      <c r="Q1849" s="328"/>
      <c r="R1849" s="327"/>
      <c r="S1849" s="427"/>
      <c r="T1849" s="312"/>
      <c r="U1849" s="303"/>
      <c r="V1849" s="303"/>
      <c r="W1849" s="303"/>
      <c r="X1849" s="303"/>
      <c r="Y1849" s="312"/>
      <c r="Z1849" s="303"/>
      <c r="AA1849" s="303"/>
      <c r="AB1849" s="303"/>
      <c r="AC1849" s="303"/>
      <c r="AD1849" s="311"/>
      <c r="AE1849" s="311"/>
      <c r="AF1849" s="311"/>
      <c r="AG1849" s="311"/>
      <c r="AH1849" s="311"/>
      <c r="AJ1849" s="286"/>
      <c r="AK1849" s="213"/>
      <c r="AL1849" s="311"/>
      <c r="AM1849" s="311"/>
      <c r="AN1849" s="311"/>
      <c r="AO1849" s="311"/>
      <c r="AP1849" s="229"/>
      <c r="AQ1849" s="310"/>
      <c r="AR1849" s="207"/>
      <c r="AS1849" s="207"/>
      <c r="AT1849" s="207"/>
      <c r="AU1849" s="207"/>
      <c r="AV1849" s="207"/>
      <c r="AW1849" s="207"/>
      <c r="AX1849" s="207"/>
      <c r="AY1849" s="207"/>
      <c r="AZ1849" s="207"/>
      <c r="BA1849" s="207"/>
      <c r="BB1849" s="207"/>
      <c r="BC1849" s="207"/>
      <c r="BD1849" s="207"/>
      <c r="BE1849" s="207"/>
      <c r="BF1849" s="207"/>
      <c r="BG1849" s="395"/>
      <c r="BH1849" s="395"/>
      <c r="BI1849" s="213"/>
      <c r="BJ1849" s="246"/>
      <c r="BK1849" s="255" t="s">
        <v>5568</v>
      </c>
      <c r="BL1849" s="213"/>
      <c r="BM1849" s="213"/>
      <c r="BN1849" s="322"/>
      <c r="BO1849" s="321"/>
      <c r="BY1849" s="254"/>
      <c r="DN1849" s="284"/>
      <c r="DO1849" s="283"/>
      <c r="DP1849" s="278"/>
      <c r="DQ1849" s="282"/>
      <c r="DR1849" s="281"/>
      <c r="DS1849" s="280"/>
      <c r="DT1849" s="279"/>
      <c r="DU1849" s="278"/>
      <c r="DV1849" s="194"/>
    </row>
    <row r="1850" spans="1:137" ht="14.1" customHeight="1">
      <c r="A1850" s="298" t="s">
        <v>5589</v>
      </c>
      <c r="B1850" s="226" t="s">
        <v>5588</v>
      </c>
      <c r="C1850" s="226" t="s">
        <v>5587</v>
      </c>
      <c r="D1850" s="225" t="s">
        <v>5586</v>
      </c>
      <c r="E1850" s="224" t="str">
        <f>MID(D1850,9,10)</f>
        <v>432319</v>
      </c>
      <c r="F1850" s="298" t="s">
        <v>4863</v>
      </c>
      <c r="G1850" s="220" t="s">
        <v>5585</v>
      </c>
      <c r="H1850" s="223" t="s">
        <v>5584</v>
      </c>
      <c r="I1850" s="223"/>
      <c r="J1850" s="225">
        <v>1</v>
      </c>
      <c r="K1850" s="302">
        <v>5000</v>
      </c>
      <c r="L1850" s="232">
        <f t="shared" si="164"/>
        <v>5500</v>
      </c>
      <c r="M1850" s="379" t="s">
        <v>900</v>
      </c>
      <c r="N1850" s="229"/>
      <c r="O1850" s="229"/>
      <c r="P1850" s="245"/>
      <c r="Q1850" s="328"/>
      <c r="R1850" s="327"/>
      <c r="S1850" s="427"/>
      <c r="T1850" s="312"/>
      <c r="U1850" s="303"/>
      <c r="V1850" s="303"/>
      <c r="W1850" s="303"/>
      <c r="X1850" s="303"/>
      <c r="Y1850" s="312"/>
      <c r="Z1850" s="303"/>
      <c r="AA1850" s="303"/>
      <c r="AB1850" s="303"/>
      <c r="AC1850" s="303"/>
      <c r="AD1850" s="574"/>
      <c r="AE1850" s="574"/>
      <c r="AF1850" s="574"/>
      <c r="AG1850" s="574"/>
      <c r="AH1850" s="574"/>
      <c r="AJ1850" s="286" t="s">
        <v>2543</v>
      </c>
      <c r="AK1850" s="213" t="s">
        <v>2542</v>
      </c>
      <c r="AL1850" s="311"/>
      <c r="AM1850" s="311"/>
      <c r="AN1850" s="574"/>
      <c r="AO1850" s="574"/>
      <c r="AP1850" s="229"/>
      <c r="AQ1850" s="583"/>
      <c r="AR1850" s="247"/>
      <c r="AS1850" s="247"/>
      <c r="AT1850" s="247"/>
      <c r="AU1850" s="247"/>
      <c r="AV1850" s="207"/>
      <c r="AW1850" s="207"/>
      <c r="AX1850" s="207"/>
      <c r="AY1850" s="207"/>
      <c r="AZ1850" s="247"/>
      <c r="BA1850" s="247"/>
      <c r="BB1850" s="247"/>
      <c r="BC1850" s="247"/>
      <c r="BD1850" s="207"/>
      <c r="BE1850" s="207"/>
      <c r="BF1850" s="207"/>
      <c r="BG1850" s="395"/>
      <c r="BH1850" s="395"/>
      <c r="BI1850" s="213"/>
      <c r="BJ1850" s="246"/>
      <c r="BK1850" s="255" t="s">
        <v>5568</v>
      </c>
      <c r="BL1850" s="213"/>
      <c r="BM1850" s="213"/>
      <c r="BN1850" s="298"/>
      <c r="BO1850" s="297"/>
      <c r="BY1850" s="254"/>
      <c r="DN1850" s="284"/>
      <c r="DO1850" s="283"/>
      <c r="DP1850" s="278"/>
      <c r="DQ1850" s="282"/>
      <c r="DR1850" s="281"/>
      <c r="DS1850" s="280"/>
      <c r="DT1850" s="279"/>
      <c r="DU1850" s="278"/>
      <c r="DV1850" s="194"/>
    </row>
    <row r="1851" spans="1:137" ht="14.1" customHeight="1">
      <c r="A1851" s="207" t="s">
        <v>4383</v>
      </c>
      <c r="B1851" s="226" t="s">
        <v>243</v>
      </c>
      <c r="C1851" s="226" t="s">
        <v>5583</v>
      </c>
      <c r="D1851" s="264" t="s">
        <v>244</v>
      </c>
      <c r="E1851" s="224" t="str">
        <f>MID(D1851,8,10)</f>
        <v>432326</v>
      </c>
      <c r="F1851" s="207" t="s">
        <v>25</v>
      </c>
      <c r="G1851" s="220" t="s">
        <v>245</v>
      </c>
      <c r="H1851" s="453" t="s">
        <v>5582</v>
      </c>
      <c r="I1851" s="306"/>
      <c r="J1851" s="225">
        <v>1</v>
      </c>
      <c r="K1851" s="277">
        <v>25000</v>
      </c>
      <c r="L1851" s="232">
        <f t="shared" si="164"/>
        <v>27500.000000000004</v>
      </c>
      <c r="M1851" s="288" t="s">
        <v>1671</v>
      </c>
      <c r="N1851" s="290"/>
      <c r="O1851" s="290" t="s">
        <v>3788</v>
      </c>
      <c r="P1851" s="251">
        <v>45444</v>
      </c>
      <c r="Q1851" s="244">
        <v>18000</v>
      </c>
      <c r="R1851" s="416">
        <v>1200</v>
      </c>
      <c r="S1851" s="427">
        <v>1200</v>
      </c>
      <c r="T1851" s="219" t="s">
        <v>3260</v>
      </c>
      <c r="U1851" s="248">
        <f>VLOOKUP(T1851,'[1]段ボール 送料'!$H$16:$X$1013,16,FALSE)</f>
        <v>1130</v>
      </c>
      <c r="V1851" s="248">
        <f>VLOOKUP(T1851,'[1]段ボール 送料'!$H$16:$X$1013,13,FALSE)</f>
        <v>265</v>
      </c>
      <c r="W1851" s="248">
        <f>VLOOKUP(T1851,'[1]段ボール 送料'!$H$16:$X$1013,14,FALSE)</f>
        <v>265</v>
      </c>
      <c r="X1851" s="248">
        <f>VLOOKUP(T1851,'[1]段ボール 送料'!$H$16:$X$1013,15,FALSE)</f>
        <v>600</v>
      </c>
      <c r="Y1851" s="219"/>
      <c r="Z1851" s="248"/>
      <c r="AA1851" s="248"/>
      <c r="AB1851" s="248"/>
      <c r="AC1851" s="248"/>
      <c r="AD1851" s="337"/>
      <c r="AE1851" s="337"/>
      <c r="AF1851" s="337"/>
      <c r="AG1851" s="337"/>
      <c r="AH1851" s="337"/>
      <c r="AI1851" s="228" t="s">
        <v>2723</v>
      </c>
      <c r="AJ1851" s="286" t="s">
        <v>2543</v>
      </c>
      <c r="AK1851" s="228" t="s">
        <v>2542</v>
      </c>
      <c r="AL1851" s="372">
        <v>5387</v>
      </c>
      <c r="AM1851" s="211">
        <f>AN1851+AO1851</f>
        <v>1318</v>
      </c>
      <c r="AN1851" s="337">
        <f>VLOOKUP(T1851,'[1]段ボール 送料'!$H$16:$X$1013,6,FALSE)</f>
        <v>138</v>
      </c>
      <c r="AO1851" s="337">
        <f>VLOOKUP(T1851,'[1]段ボール 送料'!$H$16:$X$1013,17,FALSE)</f>
        <v>1180</v>
      </c>
      <c r="AP1851" s="463" t="s">
        <v>5576</v>
      </c>
      <c r="AQ1851" s="444">
        <v>1</v>
      </c>
      <c r="AR1851" s="207"/>
      <c r="AS1851" s="207"/>
      <c r="AT1851" s="207"/>
      <c r="AU1851" s="359">
        <f>S1851</f>
        <v>1200</v>
      </c>
      <c r="AV1851" s="248">
        <f>VLOOKUP(T1851,'[1]段ボール 送料'!$H$16:$X$1013,11,FALSE)</f>
        <v>490</v>
      </c>
      <c r="AW1851" s="248"/>
      <c r="AX1851" s="207"/>
      <c r="AY1851" s="247">
        <f>SUBTOTAL(9,AV1851:AX1851)</f>
        <v>490</v>
      </c>
      <c r="AZ1851" s="247">
        <f>AR1851+AV1851</f>
        <v>490</v>
      </c>
      <c r="BA1851" s="247">
        <f>AS1851+AW1851</f>
        <v>0</v>
      </c>
      <c r="BB1851" s="247">
        <f>AT1851+AX1851</f>
        <v>0</v>
      </c>
      <c r="BC1851" s="359">
        <f>AU1851+AY1851</f>
        <v>1690</v>
      </c>
      <c r="BD1851" s="207"/>
      <c r="BE1851" s="207"/>
      <c r="BF1851" s="207"/>
      <c r="BG1851" s="228"/>
      <c r="BH1851" s="228"/>
      <c r="BI1851" s="228"/>
      <c r="BJ1851" s="246"/>
      <c r="BK1851" s="255" t="s">
        <v>5568</v>
      </c>
      <c r="BL1851" s="228"/>
      <c r="BM1851" s="228" t="s">
        <v>1703</v>
      </c>
      <c r="BY1851" s="254"/>
      <c r="CQ1851" s="200" t="s">
        <v>3786</v>
      </c>
      <c r="DN1851" s="284">
        <v>25000</v>
      </c>
      <c r="DO1851" s="283">
        <f>DN1851*110%</f>
        <v>27500.000000000004</v>
      </c>
      <c r="DP1851" s="452" t="s">
        <v>3785</v>
      </c>
      <c r="DQ1851" s="282"/>
      <c r="DR1851" s="280" t="s">
        <v>246</v>
      </c>
      <c r="DS1851" s="586" t="s">
        <v>3784</v>
      </c>
      <c r="DT1851" s="279" t="s">
        <v>1620</v>
      </c>
      <c r="DU1851" s="348"/>
      <c r="DV1851" s="194"/>
    </row>
    <row r="1852" spans="1:137" ht="14.1" customHeight="1">
      <c r="A1852" s="207" t="s">
        <v>4383</v>
      </c>
      <c r="B1852" s="226" t="s">
        <v>1148</v>
      </c>
      <c r="C1852" s="226" t="s">
        <v>5581</v>
      </c>
      <c r="D1852" s="264" t="s">
        <v>1149</v>
      </c>
      <c r="E1852" s="224" t="str">
        <f>MID(D1852,8,10)</f>
        <v>435181</v>
      </c>
      <c r="F1852" s="207" t="s">
        <v>25</v>
      </c>
      <c r="G1852" s="451" t="s">
        <v>1150</v>
      </c>
      <c r="H1852" s="223" t="s">
        <v>5580</v>
      </c>
      <c r="I1852" s="306"/>
      <c r="J1852" s="225">
        <v>1</v>
      </c>
      <c r="K1852" s="302">
        <v>25000</v>
      </c>
      <c r="L1852" s="232">
        <f t="shared" si="164"/>
        <v>27500.000000000004</v>
      </c>
      <c r="M1852" s="262" t="s">
        <v>900</v>
      </c>
      <c r="N1852" s="542"/>
      <c r="O1852" s="290" t="s">
        <v>5573</v>
      </c>
      <c r="P1852" s="245"/>
      <c r="Q1852" s="227"/>
      <c r="R1852" s="376"/>
      <c r="S1852" s="427"/>
      <c r="T1852" s="219"/>
      <c r="U1852" s="248"/>
      <c r="V1852" s="248"/>
      <c r="W1852" s="248"/>
      <c r="X1852" s="248"/>
      <c r="Y1852" s="219"/>
      <c r="Z1852" s="248"/>
      <c r="AA1852" s="248"/>
      <c r="AB1852" s="248"/>
      <c r="AC1852" s="248"/>
      <c r="AD1852" s="302"/>
      <c r="AE1852" s="302"/>
      <c r="AF1852" s="302"/>
      <c r="AG1852" s="302"/>
      <c r="AH1852" s="302"/>
      <c r="AI1852" s="228" t="s">
        <v>2723</v>
      </c>
      <c r="AJ1852" s="286" t="s">
        <v>2543</v>
      </c>
      <c r="AK1852" s="228" t="s">
        <v>2542</v>
      </c>
      <c r="AL1852" s="302"/>
      <c r="AM1852" s="302"/>
      <c r="AN1852" s="302"/>
      <c r="AO1852" s="302"/>
      <c r="AP1852" s="229"/>
      <c r="AQ1852" s="301"/>
      <c r="AR1852" s="207"/>
      <c r="AS1852" s="207"/>
      <c r="AT1852" s="207"/>
      <c r="AU1852" s="207"/>
      <c r="AV1852" s="207"/>
      <c r="AW1852" s="207"/>
      <c r="AX1852" s="207"/>
      <c r="AY1852" s="207"/>
      <c r="AZ1852" s="207"/>
      <c r="BA1852" s="207"/>
      <c r="BB1852" s="207"/>
      <c r="BC1852" s="207"/>
      <c r="BD1852" s="207"/>
      <c r="BE1852" s="207"/>
      <c r="BF1852" s="207"/>
      <c r="BG1852" s="228"/>
      <c r="BH1852" s="228"/>
      <c r="BI1852" s="228"/>
      <c r="BJ1852" s="246"/>
      <c r="BK1852" s="255" t="s">
        <v>4896</v>
      </c>
      <c r="BL1852" s="228"/>
      <c r="BM1852" s="228"/>
      <c r="BY1852" s="254"/>
      <c r="DN1852" s="284"/>
      <c r="DO1852" s="283"/>
      <c r="DP1852" s="278"/>
      <c r="DQ1852" s="282" t="s">
        <v>900</v>
      </c>
      <c r="DR1852" s="281"/>
      <c r="DS1852" s="280"/>
      <c r="DT1852" s="279"/>
      <c r="DU1852" s="278"/>
      <c r="DV1852" s="194"/>
      <c r="DW1852" s="254"/>
    </row>
    <row r="1853" spans="1:137" ht="14.1" customHeight="1">
      <c r="A1853" s="207" t="s">
        <v>4383</v>
      </c>
      <c r="B1853" s="226" t="s">
        <v>248</v>
      </c>
      <c r="C1853" s="226" t="s">
        <v>5579</v>
      </c>
      <c r="D1853" s="264" t="s">
        <v>249</v>
      </c>
      <c r="E1853" s="224" t="str">
        <f>MID(D1853,8,10)</f>
        <v>432333</v>
      </c>
      <c r="F1853" s="207" t="s">
        <v>25</v>
      </c>
      <c r="G1853" s="220" t="s">
        <v>250</v>
      </c>
      <c r="H1853" s="453" t="s">
        <v>5578</v>
      </c>
      <c r="I1853" s="306"/>
      <c r="J1853" s="225">
        <v>1</v>
      </c>
      <c r="K1853" s="277">
        <v>25000</v>
      </c>
      <c r="L1853" s="232">
        <f t="shared" si="164"/>
        <v>27500.000000000004</v>
      </c>
      <c r="M1853" s="288" t="s">
        <v>1671</v>
      </c>
      <c r="N1853" s="290"/>
      <c r="O1853" s="290" t="s">
        <v>5577</v>
      </c>
      <c r="P1853" s="251">
        <v>45444</v>
      </c>
      <c r="Q1853" s="244">
        <v>18000</v>
      </c>
      <c r="R1853" s="416">
        <v>1200</v>
      </c>
      <c r="S1853" s="427">
        <v>1200</v>
      </c>
      <c r="T1853" s="219" t="s">
        <v>3260</v>
      </c>
      <c r="U1853" s="248">
        <f>VLOOKUP(T1853,'[1]段ボール 送料'!$H$16:$X$1013,16,FALSE)</f>
        <v>1130</v>
      </c>
      <c r="V1853" s="248">
        <f>VLOOKUP(T1853,'[1]段ボール 送料'!$H$16:$X$1013,13,FALSE)</f>
        <v>265</v>
      </c>
      <c r="W1853" s="248">
        <f>VLOOKUP(T1853,'[1]段ボール 送料'!$H$16:$X$1013,14,FALSE)</f>
        <v>265</v>
      </c>
      <c r="X1853" s="248">
        <f>VLOOKUP(T1853,'[1]段ボール 送料'!$H$16:$X$1013,15,FALSE)</f>
        <v>600</v>
      </c>
      <c r="Y1853" s="219"/>
      <c r="Z1853" s="248"/>
      <c r="AA1853" s="248"/>
      <c r="AB1853" s="248"/>
      <c r="AC1853" s="248"/>
      <c r="AD1853" s="337"/>
      <c r="AE1853" s="337"/>
      <c r="AF1853" s="337"/>
      <c r="AG1853" s="337"/>
      <c r="AH1853" s="337"/>
      <c r="AI1853" s="228" t="s">
        <v>2723</v>
      </c>
      <c r="AJ1853" s="286" t="s">
        <v>2543</v>
      </c>
      <c r="AK1853" s="228" t="s">
        <v>2542</v>
      </c>
      <c r="AL1853" s="372">
        <v>4808</v>
      </c>
      <c r="AM1853" s="211">
        <f>AN1853+AO1853</f>
        <v>1318</v>
      </c>
      <c r="AN1853" s="337">
        <f>VLOOKUP(T1853,'[1]段ボール 送料'!$H$16:$X$1013,6,FALSE)</f>
        <v>138</v>
      </c>
      <c r="AO1853" s="337">
        <f>VLOOKUP(T1853,'[1]段ボール 送料'!$H$16:$X$1013,17,FALSE)</f>
        <v>1180</v>
      </c>
      <c r="AP1853" s="463" t="s">
        <v>5576</v>
      </c>
      <c r="AQ1853" s="444">
        <v>1</v>
      </c>
      <c r="AR1853" s="207"/>
      <c r="AS1853" s="207"/>
      <c r="AT1853" s="207"/>
      <c r="AU1853" s="359">
        <f>S1853</f>
        <v>1200</v>
      </c>
      <c r="AV1853" s="248">
        <f>VLOOKUP(T1853,'[1]段ボール 送料'!$H$16:$X$1013,11,FALSE)</f>
        <v>490</v>
      </c>
      <c r="AW1853" s="248"/>
      <c r="AX1853" s="207"/>
      <c r="AY1853" s="247">
        <f>SUBTOTAL(9,AV1853:AX1853)</f>
        <v>490</v>
      </c>
      <c r="AZ1853" s="247">
        <f>AR1853+AV1853</f>
        <v>490</v>
      </c>
      <c r="BA1853" s="247">
        <f>AS1853+AW1853</f>
        <v>0</v>
      </c>
      <c r="BB1853" s="247">
        <f>AT1853+AX1853</f>
        <v>0</v>
      </c>
      <c r="BC1853" s="359">
        <f>AU1853+AY1853</f>
        <v>1690</v>
      </c>
      <c r="BD1853" s="207"/>
      <c r="BE1853" s="207"/>
      <c r="BF1853" s="207"/>
      <c r="BG1853" s="228"/>
      <c r="BH1853" s="228"/>
      <c r="BI1853" s="228"/>
      <c r="BJ1853" s="246"/>
      <c r="BK1853" s="255" t="s">
        <v>5568</v>
      </c>
      <c r="BL1853" s="228"/>
      <c r="BM1853" s="228" t="s">
        <v>1703</v>
      </c>
      <c r="BY1853" s="254"/>
      <c r="CQ1853" s="200" t="s">
        <v>3786</v>
      </c>
      <c r="DN1853" s="284">
        <v>25000</v>
      </c>
      <c r="DO1853" s="283">
        <f>DN1853*110%</f>
        <v>27500.000000000004</v>
      </c>
      <c r="DP1853" s="452" t="s">
        <v>3785</v>
      </c>
      <c r="DQ1853" s="282"/>
      <c r="DR1853" s="280" t="s">
        <v>246</v>
      </c>
      <c r="DS1853" s="586" t="s">
        <v>3784</v>
      </c>
      <c r="DT1853" s="279" t="s">
        <v>1620</v>
      </c>
      <c r="DU1853" s="348"/>
      <c r="DV1853" s="194"/>
    </row>
    <row r="1854" spans="1:137" ht="14.1" customHeight="1">
      <c r="A1854" s="207" t="s">
        <v>4383</v>
      </c>
      <c r="B1854" s="226" t="s">
        <v>1151</v>
      </c>
      <c r="C1854" s="226" t="s">
        <v>5575</v>
      </c>
      <c r="D1854" s="264" t="s">
        <v>1152</v>
      </c>
      <c r="E1854" s="224" t="str">
        <f>MID(D1854,8,10)</f>
        <v>435198</v>
      </c>
      <c r="F1854" s="207" t="s">
        <v>25</v>
      </c>
      <c r="G1854" s="451" t="s">
        <v>1153</v>
      </c>
      <c r="H1854" s="223" t="s">
        <v>5574</v>
      </c>
      <c r="I1854" s="306"/>
      <c r="J1854" s="225">
        <v>1</v>
      </c>
      <c r="K1854" s="302">
        <v>19000</v>
      </c>
      <c r="L1854" s="232">
        <f t="shared" si="164"/>
        <v>20900</v>
      </c>
      <c r="M1854" s="288" t="s">
        <v>900</v>
      </c>
      <c r="N1854" s="542"/>
      <c r="O1854" s="290" t="s">
        <v>5573</v>
      </c>
      <c r="P1854" s="245"/>
      <c r="Q1854" s="227"/>
      <c r="R1854" s="376"/>
      <c r="S1854" s="427"/>
      <c r="T1854" s="219"/>
      <c r="U1854" s="248"/>
      <c r="V1854" s="248"/>
      <c r="W1854" s="248"/>
      <c r="X1854" s="248"/>
      <c r="Y1854" s="219"/>
      <c r="Z1854" s="248"/>
      <c r="AA1854" s="248"/>
      <c r="AB1854" s="248"/>
      <c r="AC1854" s="248"/>
      <c r="AD1854" s="302"/>
      <c r="AE1854" s="302"/>
      <c r="AF1854" s="302"/>
      <c r="AG1854" s="302"/>
      <c r="AH1854" s="302"/>
      <c r="AI1854" s="228" t="s">
        <v>2723</v>
      </c>
      <c r="AJ1854" s="286" t="s">
        <v>2543</v>
      </c>
      <c r="AK1854" s="228" t="s">
        <v>2542</v>
      </c>
      <c r="AL1854" s="302"/>
      <c r="AM1854" s="302"/>
      <c r="AN1854" s="302"/>
      <c r="AO1854" s="302"/>
      <c r="AP1854" s="229"/>
      <c r="AQ1854" s="301"/>
      <c r="AR1854" s="207"/>
      <c r="AS1854" s="207"/>
      <c r="AT1854" s="207"/>
      <c r="AU1854" s="207"/>
      <c r="AV1854" s="207"/>
      <c r="AW1854" s="207"/>
      <c r="AX1854" s="207"/>
      <c r="AY1854" s="207"/>
      <c r="AZ1854" s="207"/>
      <c r="BA1854" s="207"/>
      <c r="BB1854" s="207"/>
      <c r="BC1854" s="207"/>
      <c r="BD1854" s="207"/>
      <c r="BE1854" s="207"/>
      <c r="BF1854" s="207"/>
      <c r="BG1854" s="228"/>
      <c r="BH1854" s="228"/>
      <c r="BI1854" s="228"/>
      <c r="BJ1854" s="246"/>
      <c r="BK1854" s="255" t="s">
        <v>4896</v>
      </c>
      <c r="BL1854" s="228"/>
      <c r="BM1854" s="228"/>
      <c r="BY1854" s="254"/>
      <c r="DN1854" s="284"/>
      <c r="DO1854" s="283"/>
      <c r="DP1854" s="278"/>
      <c r="DQ1854" s="282" t="s">
        <v>900</v>
      </c>
      <c r="DR1854" s="281"/>
      <c r="DS1854" s="280"/>
      <c r="DT1854" s="279"/>
      <c r="DU1854" s="278"/>
      <c r="DV1854" s="194"/>
      <c r="DW1854" s="254"/>
    </row>
    <row r="1855" spans="1:137" ht="14.1" customHeight="1">
      <c r="A1855" s="298" t="s">
        <v>5572</v>
      </c>
      <c r="B1855" s="226" t="s">
        <v>1155</v>
      </c>
      <c r="C1855" s="226" t="s">
        <v>5571</v>
      </c>
      <c r="D1855" s="225" t="s">
        <v>5570</v>
      </c>
      <c r="E1855" s="224" t="str">
        <f>MID(D1855,9,10)</f>
        <v>432340</v>
      </c>
      <c r="F1855" s="298" t="s">
        <v>1154</v>
      </c>
      <c r="G1855" s="220" t="s">
        <v>1157</v>
      </c>
      <c r="H1855" s="223" t="s">
        <v>5569</v>
      </c>
      <c r="I1855" s="306" t="s">
        <v>131</v>
      </c>
      <c r="J1855" s="225">
        <v>1</v>
      </c>
      <c r="K1855" s="302">
        <v>30000</v>
      </c>
      <c r="L1855" s="232">
        <f t="shared" si="164"/>
        <v>33000</v>
      </c>
      <c r="M1855" s="288" t="s">
        <v>900</v>
      </c>
      <c r="N1855" s="229"/>
      <c r="O1855" s="290"/>
      <c r="P1855" s="245"/>
      <c r="Q1855" s="227"/>
      <c r="R1855" s="376"/>
      <c r="S1855" s="427"/>
      <c r="T1855" s="219"/>
      <c r="U1855" s="303"/>
      <c r="V1855" s="303"/>
      <c r="W1855" s="303"/>
      <c r="X1855" s="303"/>
      <c r="Y1855" s="219"/>
      <c r="Z1855" s="303"/>
      <c r="AA1855" s="303"/>
      <c r="AB1855" s="303"/>
      <c r="AC1855" s="303"/>
      <c r="AD1855" s="302"/>
      <c r="AE1855" s="302"/>
      <c r="AF1855" s="302"/>
      <c r="AG1855" s="302"/>
      <c r="AH1855" s="302"/>
      <c r="AJ1855" s="286" t="s">
        <v>2543</v>
      </c>
      <c r="AK1855" s="213" t="s">
        <v>2542</v>
      </c>
      <c r="AL1855" s="302"/>
      <c r="AM1855" s="302"/>
      <c r="AN1855" s="302"/>
      <c r="AO1855" s="302"/>
      <c r="AP1855" s="229"/>
      <c r="AQ1855" s="301"/>
      <c r="AR1855" s="207"/>
      <c r="AS1855" s="207"/>
      <c r="AT1855" s="207"/>
      <c r="AU1855" s="207"/>
      <c r="AV1855" s="207"/>
      <c r="AW1855" s="207"/>
      <c r="AX1855" s="207"/>
      <c r="AY1855" s="207"/>
      <c r="AZ1855" s="207"/>
      <c r="BA1855" s="207"/>
      <c r="BB1855" s="207"/>
      <c r="BC1855" s="207"/>
      <c r="BD1855" s="207"/>
      <c r="BE1855" s="207"/>
      <c r="BF1855" s="207"/>
      <c r="BG1855" s="395"/>
      <c r="BH1855" s="395"/>
      <c r="BI1855" s="213"/>
      <c r="BJ1855" s="246"/>
      <c r="BK1855" s="255" t="s">
        <v>5568</v>
      </c>
      <c r="BL1855" s="213"/>
      <c r="BM1855" s="228"/>
      <c r="BN1855" s="298"/>
      <c r="BO1855" s="297"/>
      <c r="BY1855" s="254"/>
      <c r="DN1855" s="284"/>
      <c r="DO1855" s="283"/>
      <c r="DP1855" s="278"/>
      <c r="DQ1855" s="282" t="s">
        <v>900</v>
      </c>
      <c r="DR1855" s="281"/>
      <c r="DS1855" s="280"/>
      <c r="DT1855" s="279"/>
      <c r="DU1855" s="278"/>
      <c r="DV1855" s="194"/>
      <c r="DW1855" s="254"/>
    </row>
    <row r="1856" spans="1:137" ht="14.1" customHeight="1">
      <c r="A1856" s="298" t="s">
        <v>4332</v>
      </c>
      <c r="B1856" s="226" t="s">
        <v>251</v>
      </c>
      <c r="C1856" s="226" t="s">
        <v>5567</v>
      </c>
      <c r="D1856" s="264" t="s">
        <v>252</v>
      </c>
      <c r="E1856" s="224" t="str">
        <f t="shared" ref="E1856:E1873" si="170">MID(D1856,8,10)</f>
        <v>432548</v>
      </c>
      <c r="F1856" s="207" t="s">
        <v>148</v>
      </c>
      <c r="G1856" s="220" t="s">
        <v>253</v>
      </c>
      <c r="H1856" s="223" t="s">
        <v>5566</v>
      </c>
      <c r="I1856" s="306"/>
      <c r="J1856" s="225">
        <v>1</v>
      </c>
      <c r="K1856" s="277">
        <v>22000</v>
      </c>
      <c r="L1856" s="232">
        <f t="shared" si="164"/>
        <v>24200.000000000004</v>
      </c>
      <c r="M1856" s="288" t="s">
        <v>1671</v>
      </c>
      <c r="N1856" s="290"/>
      <c r="O1856" s="290"/>
      <c r="P1856" s="251">
        <v>45444</v>
      </c>
      <c r="Q1856" s="244">
        <v>18000</v>
      </c>
      <c r="R1856" s="416">
        <v>1600</v>
      </c>
      <c r="S1856" s="427">
        <v>1600</v>
      </c>
      <c r="T1856" s="219"/>
      <c r="U1856" s="248" t="e">
        <f>VLOOKUP(T1856,'[1]段ボール 送料'!$H$16:$X$1013,16,FALSE)</f>
        <v>#N/A</v>
      </c>
      <c r="V1856" s="248" t="e">
        <f>VLOOKUP(T1856,'[1]段ボール 送料'!$H$16:$X$1013,13,FALSE)</f>
        <v>#N/A</v>
      </c>
      <c r="W1856" s="248" t="e">
        <f>VLOOKUP(T1856,'[1]段ボール 送料'!$H$16:$X$1013,14,FALSE)</f>
        <v>#N/A</v>
      </c>
      <c r="X1856" s="248" t="e">
        <f>VLOOKUP(T1856,'[1]段ボール 送料'!$H$16:$X$1013,15,FALSE)</f>
        <v>#N/A</v>
      </c>
      <c r="Y1856" s="219"/>
      <c r="Z1856" s="248" t="e">
        <f>VLOOKUP(Y1856,'[1]段ボール 送料'!$H$16:$X$1013,16,FALSE)</f>
        <v>#N/A</v>
      </c>
      <c r="AA1856" s="248" t="e">
        <f>VLOOKUP(Y1856,'[1]段ボール 送料'!$H$16:$X$1013,13,FALSE)</f>
        <v>#N/A</v>
      </c>
      <c r="AB1856" s="248" t="e">
        <f>VLOOKUP(Y1856,'[1]段ボール 送料'!$H$16:$X$1013,14,FALSE)</f>
        <v>#N/A</v>
      </c>
      <c r="AC1856" s="248" t="e">
        <f>VLOOKUP(Y1856,'[1]段ボール 送料'!$H$16:$X$1013,15,FALSE)</f>
        <v>#N/A</v>
      </c>
      <c r="AD1856" s="372"/>
      <c r="AE1856" s="372"/>
      <c r="AF1856" s="372"/>
      <c r="AG1856" s="372"/>
      <c r="AH1856" s="372"/>
      <c r="AI1856" s="445" t="s">
        <v>2703</v>
      </c>
      <c r="AJ1856" s="286" t="s">
        <v>2543</v>
      </c>
      <c r="AK1856" s="228" t="s">
        <v>2542</v>
      </c>
      <c r="AL1856" s="372"/>
      <c r="AM1856" s="372"/>
      <c r="AN1856" s="372"/>
      <c r="AO1856" s="372"/>
      <c r="AP1856" s="229"/>
      <c r="AQ1856" s="444">
        <v>1</v>
      </c>
      <c r="AR1856" s="207"/>
      <c r="AS1856" s="207"/>
      <c r="AT1856" s="207"/>
      <c r="AU1856" s="359">
        <f t="shared" ref="AU1856:AU1865" si="171">S1856</f>
        <v>1600</v>
      </c>
      <c r="AV1856" s="248" t="e">
        <f>VLOOKUP(T1856,'[1]段ボール 送料'!$H$16:$X$1013,11,FALSE)</f>
        <v>#N/A</v>
      </c>
      <c r="AW1856" s="248"/>
      <c r="AX1856" s="207"/>
      <c r="AY1856" s="247" t="e">
        <f t="shared" ref="AY1856:AY1872" si="172">SUBTOTAL(9,AV1856:AX1856)</f>
        <v>#N/A</v>
      </c>
      <c r="AZ1856" s="247" t="e">
        <f t="shared" ref="AZ1856:AZ1872" si="173">AR1856+AV1856</f>
        <v>#N/A</v>
      </c>
      <c r="BA1856" s="247">
        <f t="shared" ref="BA1856:BA1872" si="174">AS1856+AW1856</f>
        <v>0</v>
      </c>
      <c r="BB1856" s="247">
        <f t="shared" ref="BB1856:BB1872" si="175">AT1856+AX1856</f>
        <v>0</v>
      </c>
      <c r="BC1856" s="359" t="e">
        <f t="shared" ref="BC1856:BC1872" si="176">AU1856+AY1856</f>
        <v>#N/A</v>
      </c>
      <c r="BD1856" s="207"/>
      <c r="BE1856" s="207"/>
      <c r="BF1856" s="207"/>
      <c r="BG1856" s="228"/>
      <c r="BH1856" s="228"/>
      <c r="BI1856" s="228"/>
      <c r="BJ1856" s="246"/>
      <c r="BK1856" s="255" t="s">
        <v>5565</v>
      </c>
      <c r="BL1856" s="228" t="s">
        <v>1703</v>
      </c>
      <c r="BM1856" s="228" t="s">
        <v>1703</v>
      </c>
      <c r="BN1856" s="298"/>
      <c r="BO1856" s="297"/>
      <c r="BP1856" s="204" t="s">
        <v>1701</v>
      </c>
      <c r="BY1856" s="254"/>
      <c r="DN1856" s="284">
        <v>22000</v>
      </c>
      <c r="DO1856" s="283">
        <f>DN1856*110%</f>
        <v>24200.000000000004</v>
      </c>
      <c r="DP1856" s="349">
        <v>45444</v>
      </c>
      <c r="DQ1856" s="282"/>
      <c r="DR1856" s="281"/>
      <c r="DS1856" s="280"/>
      <c r="DT1856" s="279"/>
      <c r="DU1856" s="348"/>
      <c r="DV1856" s="194"/>
    </row>
    <row r="1857" spans="1:126" ht="14.1" customHeight="1">
      <c r="A1857" s="298" t="s">
        <v>4322</v>
      </c>
      <c r="B1857" s="226" t="s">
        <v>254</v>
      </c>
      <c r="C1857" s="226" t="s">
        <v>5564</v>
      </c>
      <c r="D1857" s="264" t="s">
        <v>255</v>
      </c>
      <c r="E1857" s="224" t="str">
        <f t="shared" si="170"/>
        <v>432630</v>
      </c>
      <c r="F1857" s="207" t="s">
        <v>148</v>
      </c>
      <c r="G1857" s="220" t="s">
        <v>256</v>
      </c>
      <c r="H1857" s="223" t="s">
        <v>5563</v>
      </c>
      <c r="I1857" s="306" t="s">
        <v>257</v>
      </c>
      <c r="J1857" s="225">
        <v>1</v>
      </c>
      <c r="K1857" s="277">
        <v>6000</v>
      </c>
      <c r="L1857" s="232">
        <f t="shared" si="164"/>
        <v>6600.0000000000009</v>
      </c>
      <c r="M1857" s="288" t="s">
        <v>1671</v>
      </c>
      <c r="N1857" s="290"/>
      <c r="O1857" s="290"/>
      <c r="P1857" s="251">
        <v>45444</v>
      </c>
      <c r="Q1857" s="244">
        <v>5500</v>
      </c>
      <c r="R1857" s="537">
        <v>1400</v>
      </c>
      <c r="S1857" s="427">
        <v>1400</v>
      </c>
      <c r="T1857" s="219"/>
      <c r="U1857" s="248" t="e">
        <f>VLOOKUP(T1857,'[1]段ボール 送料'!$H$16:$X$1013,16,FALSE)</f>
        <v>#N/A</v>
      </c>
      <c r="V1857" s="248" t="e">
        <f>VLOOKUP(T1857,'[1]段ボール 送料'!$H$16:$X$1013,13,FALSE)</f>
        <v>#N/A</v>
      </c>
      <c r="W1857" s="248" t="e">
        <f>VLOOKUP(T1857,'[1]段ボール 送料'!$H$16:$X$1013,14,FALSE)</f>
        <v>#N/A</v>
      </c>
      <c r="X1857" s="248" t="e">
        <f>VLOOKUP(T1857,'[1]段ボール 送料'!$H$16:$X$1013,15,FALSE)</f>
        <v>#N/A</v>
      </c>
      <c r="Y1857" s="219"/>
      <c r="Z1857" s="248" t="e">
        <f>VLOOKUP(Y1857,'[1]段ボール 送料'!$H$16:$X$1013,16,FALSE)</f>
        <v>#N/A</v>
      </c>
      <c r="AA1857" s="248" t="e">
        <f>VLOOKUP(Y1857,'[1]段ボール 送料'!$H$16:$X$1013,13,FALSE)</f>
        <v>#N/A</v>
      </c>
      <c r="AB1857" s="248" t="e">
        <f>VLOOKUP(Y1857,'[1]段ボール 送料'!$H$16:$X$1013,14,FALSE)</f>
        <v>#N/A</v>
      </c>
      <c r="AC1857" s="248" t="e">
        <f>VLOOKUP(Y1857,'[1]段ボール 送料'!$H$16:$X$1013,15,FALSE)</f>
        <v>#N/A</v>
      </c>
      <c r="AD1857" s="372"/>
      <c r="AE1857" s="372"/>
      <c r="AF1857" s="372"/>
      <c r="AG1857" s="372"/>
      <c r="AH1857" s="372"/>
      <c r="AI1857" s="228" t="s">
        <v>2703</v>
      </c>
      <c r="AJ1857" s="286" t="s">
        <v>2543</v>
      </c>
      <c r="AK1857" s="228" t="s">
        <v>2542</v>
      </c>
      <c r="AL1857" s="372"/>
      <c r="AM1857" s="372"/>
      <c r="AN1857" s="372"/>
      <c r="AO1857" s="372"/>
      <c r="AP1857" s="229"/>
      <c r="AQ1857" s="444">
        <v>1</v>
      </c>
      <c r="AR1857" s="207"/>
      <c r="AS1857" s="207"/>
      <c r="AT1857" s="207"/>
      <c r="AU1857" s="359">
        <f t="shared" si="171"/>
        <v>1400</v>
      </c>
      <c r="AV1857" s="248" t="e">
        <f>VLOOKUP(T1857,'[1]段ボール 送料'!$H$16:$X$1013,11,FALSE)</f>
        <v>#N/A</v>
      </c>
      <c r="AW1857" s="248"/>
      <c r="AX1857" s="207"/>
      <c r="AY1857" s="247" t="e">
        <f t="shared" si="172"/>
        <v>#N/A</v>
      </c>
      <c r="AZ1857" s="247" t="e">
        <f t="shared" si="173"/>
        <v>#N/A</v>
      </c>
      <c r="BA1857" s="247">
        <f t="shared" si="174"/>
        <v>0</v>
      </c>
      <c r="BB1857" s="247">
        <f t="shared" si="175"/>
        <v>0</v>
      </c>
      <c r="BC1857" s="359" t="e">
        <f t="shared" si="176"/>
        <v>#N/A</v>
      </c>
      <c r="BD1857" s="207"/>
      <c r="BE1857" s="207"/>
      <c r="BF1857" s="207"/>
      <c r="BG1857" s="228"/>
      <c r="BH1857" s="228"/>
      <c r="BI1857" s="228"/>
      <c r="BJ1857" s="246"/>
      <c r="BK1857" s="255"/>
      <c r="BL1857" s="228" t="s">
        <v>1703</v>
      </c>
      <c r="BM1857" s="228" t="s">
        <v>1703</v>
      </c>
      <c r="BN1857" s="298"/>
      <c r="BO1857" s="297"/>
      <c r="BQ1857" s="205" t="s">
        <v>1701</v>
      </c>
      <c r="BY1857" s="254"/>
      <c r="DN1857" s="284">
        <v>6000</v>
      </c>
      <c r="DO1857" s="283">
        <f>DN1857*110%</f>
        <v>6600.0000000000009</v>
      </c>
      <c r="DP1857" s="349">
        <v>45444</v>
      </c>
      <c r="DQ1857" s="282"/>
      <c r="DR1857" s="281"/>
      <c r="DS1857" s="280"/>
      <c r="DT1857" s="279"/>
      <c r="DU1857" s="348"/>
      <c r="DV1857" s="194"/>
    </row>
    <row r="1858" spans="1:126" ht="14.1" customHeight="1">
      <c r="A1858" s="298" t="s">
        <v>4223</v>
      </c>
      <c r="B1858" s="226" t="s">
        <v>258</v>
      </c>
      <c r="C1858" s="226" t="s">
        <v>5562</v>
      </c>
      <c r="D1858" s="264" t="s">
        <v>259</v>
      </c>
      <c r="E1858" s="224" t="str">
        <f t="shared" si="170"/>
        <v>432708</v>
      </c>
      <c r="F1858" s="207" t="s">
        <v>123</v>
      </c>
      <c r="G1858" s="220" t="s">
        <v>260</v>
      </c>
      <c r="H1858" s="223" t="s">
        <v>5561</v>
      </c>
      <c r="I1858" s="306" t="s">
        <v>261</v>
      </c>
      <c r="J1858" s="225">
        <v>1</v>
      </c>
      <c r="K1858" s="277">
        <v>15000</v>
      </c>
      <c r="L1858" s="232">
        <f t="shared" si="164"/>
        <v>16500</v>
      </c>
      <c r="M1858" s="288" t="s">
        <v>1671</v>
      </c>
      <c r="N1858" s="290"/>
      <c r="O1858" s="290"/>
      <c r="P1858" s="251">
        <v>45444</v>
      </c>
      <c r="Q1858" s="244">
        <v>14000</v>
      </c>
      <c r="R1858" s="537">
        <v>2600</v>
      </c>
      <c r="S1858" s="427">
        <v>2600</v>
      </c>
      <c r="T1858" s="219"/>
      <c r="U1858" s="248" t="e">
        <f>VLOOKUP(T1858,'[1]段ボール 送料'!$H$16:$X$1013,16,FALSE)</f>
        <v>#N/A</v>
      </c>
      <c r="V1858" s="248" t="e">
        <f>VLOOKUP(T1858,'[1]段ボール 送料'!$H$16:$X$1013,13,FALSE)</f>
        <v>#N/A</v>
      </c>
      <c r="W1858" s="248" t="e">
        <f>VLOOKUP(T1858,'[1]段ボール 送料'!$H$16:$X$1013,14,FALSE)</f>
        <v>#N/A</v>
      </c>
      <c r="X1858" s="248" t="e">
        <f>VLOOKUP(T1858,'[1]段ボール 送料'!$H$16:$X$1013,15,FALSE)</f>
        <v>#N/A</v>
      </c>
      <c r="Y1858" s="219"/>
      <c r="Z1858" s="248" t="e">
        <f>VLOOKUP(Y1858,'[1]段ボール 送料'!$H$16:$X$1013,16,FALSE)</f>
        <v>#N/A</v>
      </c>
      <c r="AA1858" s="248" t="e">
        <f>VLOOKUP(Y1858,'[1]段ボール 送料'!$H$16:$X$1013,13,FALSE)</f>
        <v>#N/A</v>
      </c>
      <c r="AB1858" s="248" t="e">
        <f>VLOOKUP(Y1858,'[1]段ボール 送料'!$H$16:$X$1013,14,FALSE)</f>
        <v>#N/A</v>
      </c>
      <c r="AC1858" s="248" t="e">
        <f>VLOOKUP(Y1858,'[1]段ボール 送料'!$H$16:$X$1013,15,FALSE)</f>
        <v>#N/A</v>
      </c>
      <c r="AD1858" s="372"/>
      <c r="AE1858" s="372"/>
      <c r="AF1858" s="372"/>
      <c r="AG1858" s="372"/>
      <c r="AH1858" s="372"/>
      <c r="AI1858" s="228" t="s">
        <v>2717</v>
      </c>
      <c r="AJ1858" s="286" t="s">
        <v>2543</v>
      </c>
      <c r="AK1858" s="228" t="s">
        <v>2542</v>
      </c>
      <c r="AL1858" s="372"/>
      <c r="AM1858" s="372"/>
      <c r="AN1858" s="372"/>
      <c r="AO1858" s="372"/>
      <c r="AP1858" s="229"/>
      <c r="AQ1858" s="444">
        <v>1</v>
      </c>
      <c r="AR1858" s="207"/>
      <c r="AS1858" s="207"/>
      <c r="AT1858" s="207"/>
      <c r="AU1858" s="359">
        <f t="shared" si="171"/>
        <v>2600</v>
      </c>
      <c r="AV1858" s="248" t="e">
        <f>VLOOKUP(T1858,'[1]段ボール 送料'!$H$16:$X$1013,11,FALSE)</f>
        <v>#N/A</v>
      </c>
      <c r="AW1858" s="248"/>
      <c r="AX1858" s="207"/>
      <c r="AY1858" s="247" t="e">
        <f t="shared" si="172"/>
        <v>#N/A</v>
      </c>
      <c r="AZ1858" s="247" t="e">
        <f t="shared" si="173"/>
        <v>#N/A</v>
      </c>
      <c r="BA1858" s="247">
        <f t="shared" si="174"/>
        <v>0</v>
      </c>
      <c r="BB1858" s="247">
        <f t="shared" si="175"/>
        <v>0</v>
      </c>
      <c r="BC1858" s="359" t="e">
        <f t="shared" si="176"/>
        <v>#N/A</v>
      </c>
      <c r="BD1858" s="207"/>
      <c r="BE1858" s="207"/>
      <c r="BF1858" s="207"/>
      <c r="BG1858" s="228"/>
      <c r="BH1858" s="228"/>
      <c r="BI1858" s="228"/>
      <c r="BJ1858" s="246"/>
      <c r="BK1858" s="255" t="s">
        <v>2443</v>
      </c>
      <c r="BL1858" s="228" t="s">
        <v>1703</v>
      </c>
      <c r="BM1858" s="228" t="s">
        <v>1703</v>
      </c>
      <c r="BN1858" s="298"/>
      <c r="BO1858" s="297"/>
      <c r="BQ1858" s="205" t="s">
        <v>1701</v>
      </c>
      <c r="BY1858" s="254"/>
      <c r="DN1858" s="284">
        <v>15000</v>
      </c>
      <c r="DO1858" s="283">
        <f>DN1858*110%</f>
        <v>16500</v>
      </c>
      <c r="DP1858" s="349">
        <v>45444</v>
      </c>
      <c r="DQ1858" s="282"/>
      <c r="DR1858" s="281"/>
      <c r="DS1858" s="280"/>
      <c r="DT1858" s="279"/>
      <c r="DU1858" s="348"/>
      <c r="DV1858" s="194"/>
    </row>
    <row r="1859" spans="1:126" ht="14.1" customHeight="1">
      <c r="A1859" s="298" t="s">
        <v>4223</v>
      </c>
      <c r="B1859" s="227" t="s">
        <v>262</v>
      </c>
      <c r="C1859" s="226" t="s">
        <v>5560</v>
      </c>
      <c r="D1859" s="264" t="s">
        <v>263</v>
      </c>
      <c r="E1859" s="224" t="str">
        <f t="shared" si="170"/>
        <v>420378</v>
      </c>
      <c r="F1859" s="207" t="s">
        <v>123</v>
      </c>
      <c r="G1859" s="220" t="s">
        <v>264</v>
      </c>
      <c r="H1859" s="223" t="s">
        <v>5559</v>
      </c>
      <c r="I1859" s="306" t="s">
        <v>261</v>
      </c>
      <c r="J1859" s="222">
        <v>1</v>
      </c>
      <c r="K1859" s="277">
        <v>18000</v>
      </c>
      <c r="L1859" s="232">
        <f t="shared" si="164"/>
        <v>19800</v>
      </c>
      <c r="M1859" s="288" t="s">
        <v>1671</v>
      </c>
      <c r="O1859" s="219"/>
      <c r="P1859" s="251">
        <v>45444</v>
      </c>
      <c r="Q1859" s="244">
        <v>17000</v>
      </c>
      <c r="R1859" s="416">
        <v>2900</v>
      </c>
      <c r="S1859" s="427">
        <v>2900</v>
      </c>
      <c r="T1859" s="219" t="s">
        <v>4220</v>
      </c>
      <c r="U1859" s="248">
        <f>VLOOKUP(T1859,'[1]段ボール 送料'!$H$16:$X$1013,16,FALSE)</f>
        <v>1595</v>
      </c>
      <c r="V1859" s="248">
        <f>VLOOKUP(T1859,'[1]段ボール 送料'!$H$16:$X$1013,13,FALSE)</f>
        <v>1110</v>
      </c>
      <c r="W1859" s="248">
        <f>VLOOKUP(T1859,'[1]段ボール 送料'!$H$16:$X$1013,14,FALSE)</f>
        <v>250</v>
      </c>
      <c r="X1859" s="248">
        <f>VLOOKUP(T1859,'[1]段ボール 送料'!$H$16:$X$1013,15,FALSE)</f>
        <v>235</v>
      </c>
      <c r="Y1859" s="219"/>
      <c r="Z1859" s="248" t="e">
        <f>VLOOKUP(Y1859,'[1]段ボール 送料'!$H$16:$X$1013,16,FALSE)</f>
        <v>#N/A</v>
      </c>
      <c r="AA1859" s="248" t="e">
        <f>VLOOKUP(Y1859,'[1]段ボール 送料'!$H$16:$X$1013,13,FALSE)</f>
        <v>#N/A</v>
      </c>
      <c r="AB1859" s="248" t="e">
        <f>VLOOKUP(Y1859,'[1]段ボール 送料'!$H$16:$X$1013,14,FALSE)</f>
        <v>#N/A</v>
      </c>
      <c r="AC1859" s="248" t="e">
        <f>VLOOKUP(Y1859,'[1]段ボール 送料'!$H$16:$X$1013,15,FALSE)</f>
        <v>#N/A</v>
      </c>
      <c r="AD1859" s="211"/>
      <c r="AE1859" s="211"/>
      <c r="AF1859" s="211"/>
      <c r="AG1859" s="211"/>
      <c r="AH1859" s="211"/>
      <c r="AI1859" s="228" t="s">
        <v>2717</v>
      </c>
      <c r="AJ1859" s="286" t="s">
        <v>2543</v>
      </c>
      <c r="AK1859" s="228" t="s">
        <v>2542</v>
      </c>
      <c r="AN1859" s="211"/>
      <c r="AO1859" s="211"/>
      <c r="AP1859" s="229"/>
      <c r="AQ1859" s="444">
        <v>1</v>
      </c>
      <c r="AR1859" s="207"/>
      <c r="AS1859" s="207"/>
      <c r="AT1859" s="207"/>
      <c r="AU1859" s="359">
        <f t="shared" si="171"/>
        <v>2900</v>
      </c>
      <c r="AV1859" s="248">
        <f>VLOOKUP(T1859,'[1]段ボール 送料'!$H$16:$X$1013,11,FALSE)</f>
        <v>1850</v>
      </c>
      <c r="AW1859" s="248"/>
      <c r="AX1859" s="207"/>
      <c r="AY1859" s="247">
        <f t="shared" si="172"/>
        <v>1850</v>
      </c>
      <c r="AZ1859" s="247">
        <f t="shared" si="173"/>
        <v>1850</v>
      </c>
      <c r="BA1859" s="247">
        <f t="shared" si="174"/>
        <v>0</v>
      </c>
      <c r="BB1859" s="247">
        <f t="shared" si="175"/>
        <v>0</v>
      </c>
      <c r="BC1859" s="359">
        <f t="shared" si="176"/>
        <v>4750</v>
      </c>
      <c r="BD1859" s="207"/>
      <c r="BE1859" s="207"/>
      <c r="BF1859" s="207"/>
      <c r="BG1859" s="228"/>
      <c r="BH1859" s="228"/>
      <c r="BI1859" s="228"/>
      <c r="BJ1859" s="246"/>
      <c r="BK1859" s="255" t="s">
        <v>3892</v>
      </c>
      <c r="BL1859" s="228" t="s">
        <v>1703</v>
      </c>
      <c r="BM1859" s="228" t="s">
        <v>1703</v>
      </c>
      <c r="BN1859" s="298"/>
      <c r="BO1859" s="297"/>
      <c r="BQ1859" s="205" t="s">
        <v>1701</v>
      </c>
      <c r="BY1859" s="254"/>
      <c r="DN1859" s="284">
        <v>18000</v>
      </c>
      <c r="DO1859" s="283">
        <f>DN1859*110%</f>
        <v>19800</v>
      </c>
      <c r="DP1859" s="349">
        <v>45444</v>
      </c>
      <c r="DQ1859" s="282"/>
      <c r="DR1859" s="281"/>
      <c r="DS1859" s="280"/>
      <c r="DT1859" s="279"/>
      <c r="DU1859" s="348"/>
      <c r="DV1859" s="194"/>
    </row>
    <row r="1860" spans="1:126" ht="14.1" customHeight="1">
      <c r="A1860" s="298" t="s">
        <v>4223</v>
      </c>
      <c r="B1860" s="227" t="s">
        <v>265</v>
      </c>
      <c r="C1860" s="226" t="s">
        <v>5558</v>
      </c>
      <c r="D1860" s="264" t="s">
        <v>266</v>
      </c>
      <c r="E1860" s="224" t="str">
        <f t="shared" si="170"/>
        <v>432715</v>
      </c>
      <c r="F1860" s="207" t="s">
        <v>123</v>
      </c>
      <c r="G1860" s="220" t="s">
        <v>267</v>
      </c>
      <c r="H1860" s="223" t="s">
        <v>5557</v>
      </c>
      <c r="I1860" s="306" t="s">
        <v>261</v>
      </c>
      <c r="J1860" s="225">
        <v>1</v>
      </c>
      <c r="K1860" s="277">
        <v>23000</v>
      </c>
      <c r="L1860" s="232">
        <f t="shared" si="164"/>
        <v>25300.000000000004</v>
      </c>
      <c r="M1860" s="288" t="s">
        <v>1671</v>
      </c>
      <c r="N1860" s="290"/>
      <c r="O1860" s="290"/>
      <c r="P1860" s="251">
        <v>45444</v>
      </c>
      <c r="Q1860" s="244">
        <v>20000</v>
      </c>
      <c r="R1860" s="537">
        <v>3200</v>
      </c>
      <c r="S1860" s="427">
        <v>3200</v>
      </c>
      <c r="T1860" s="219"/>
      <c r="U1860" s="248" t="e">
        <f>VLOOKUP(T1860,'[1]段ボール 送料'!$H$16:$X$1013,16,FALSE)</f>
        <v>#N/A</v>
      </c>
      <c r="V1860" s="248" t="e">
        <f>VLOOKUP(T1860,'[1]段ボール 送料'!$H$16:$X$1013,13,FALSE)</f>
        <v>#N/A</v>
      </c>
      <c r="W1860" s="248" t="e">
        <f>VLOOKUP(T1860,'[1]段ボール 送料'!$H$16:$X$1013,14,FALSE)</f>
        <v>#N/A</v>
      </c>
      <c r="X1860" s="248" t="e">
        <f>VLOOKUP(T1860,'[1]段ボール 送料'!$H$16:$X$1013,15,FALSE)</f>
        <v>#N/A</v>
      </c>
      <c r="Y1860" s="219"/>
      <c r="Z1860" s="248" t="e">
        <f>VLOOKUP(Y1860,'[1]段ボール 送料'!$H$16:$X$1013,16,FALSE)</f>
        <v>#N/A</v>
      </c>
      <c r="AA1860" s="248" t="e">
        <f>VLOOKUP(Y1860,'[1]段ボール 送料'!$H$16:$X$1013,13,FALSE)</f>
        <v>#N/A</v>
      </c>
      <c r="AB1860" s="248" t="e">
        <f>VLOOKUP(Y1860,'[1]段ボール 送料'!$H$16:$X$1013,14,FALSE)</f>
        <v>#N/A</v>
      </c>
      <c r="AC1860" s="248" t="e">
        <f>VLOOKUP(Y1860,'[1]段ボール 送料'!$H$16:$X$1013,15,FALSE)</f>
        <v>#N/A</v>
      </c>
      <c r="AD1860" s="372"/>
      <c r="AE1860" s="372"/>
      <c r="AF1860" s="372"/>
      <c r="AG1860" s="372"/>
      <c r="AH1860" s="372"/>
      <c r="AI1860" s="228" t="s">
        <v>2717</v>
      </c>
      <c r="AJ1860" s="286" t="s">
        <v>2543</v>
      </c>
      <c r="AK1860" s="228" t="s">
        <v>2542</v>
      </c>
      <c r="AL1860" s="372"/>
      <c r="AM1860" s="372"/>
      <c r="AN1860" s="372"/>
      <c r="AO1860" s="372"/>
      <c r="AP1860" s="229"/>
      <c r="AQ1860" s="444">
        <v>1</v>
      </c>
      <c r="AR1860" s="207"/>
      <c r="AS1860" s="207"/>
      <c r="AT1860" s="207"/>
      <c r="AU1860" s="359">
        <f t="shared" si="171"/>
        <v>3200</v>
      </c>
      <c r="AV1860" s="248" t="e">
        <f>VLOOKUP(T1860,'[1]段ボール 送料'!$H$16:$X$1013,11,FALSE)</f>
        <v>#N/A</v>
      </c>
      <c r="AW1860" s="248"/>
      <c r="AX1860" s="207"/>
      <c r="AY1860" s="247" t="e">
        <f t="shared" si="172"/>
        <v>#N/A</v>
      </c>
      <c r="AZ1860" s="247" t="e">
        <f t="shared" si="173"/>
        <v>#N/A</v>
      </c>
      <c r="BA1860" s="247">
        <f t="shared" si="174"/>
        <v>0</v>
      </c>
      <c r="BB1860" s="247">
        <f t="shared" si="175"/>
        <v>0</v>
      </c>
      <c r="BC1860" s="359" t="e">
        <f t="shared" si="176"/>
        <v>#N/A</v>
      </c>
      <c r="BD1860" s="207"/>
      <c r="BE1860" s="207"/>
      <c r="BF1860" s="207"/>
      <c r="BG1860" s="228"/>
      <c r="BH1860" s="228"/>
      <c r="BI1860" s="228" t="s">
        <v>1703</v>
      </c>
      <c r="BJ1860" s="246"/>
      <c r="BK1860" s="255" t="s">
        <v>2443</v>
      </c>
      <c r="BL1860" s="228" t="s">
        <v>1703</v>
      </c>
      <c r="BM1860" s="228" t="s">
        <v>1703</v>
      </c>
      <c r="BN1860" s="298"/>
      <c r="BO1860" s="297"/>
      <c r="BQ1860" s="205" t="s">
        <v>1701</v>
      </c>
      <c r="BY1860" s="254"/>
      <c r="DN1860" s="284">
        <v>23000</v>
      </c>
      <c r="DO1860" s="283">
        <f>DN1860*110%</f>
        <v>25300.000000000004</v>
      </c>
      <c r="DP1860" s="349">
        <v>45444</v>
      </c>
      <c r="DQ1860" s="282"/>
      <c r="DR1860" s="281"/>
      <c r="DS1860" s="280"/>
      <c r="DT1860" s="279"/>
      <c r="DU1860" s="348"/>
      <c r="DV1860" s="194"/>
    </row>
    <row r="1861" spans="1:126" ht="14.1" customHeight="1">
      <c r="A1861" s="207" t="s">
        <v>4223</v>
      </c>
      <c r="B1861" s="227" t="s">
        <v>5556</v>
      </c>
      <c r="C1861" s="420" t="s">
        <v>5555</v>
      </c>
      <c r="D1861" s="585" t="s">
        <v>5554</v>
      </c>
      <c r="E1861" s="418" t="str">
        <f t="shared" si="170"/>
        <v>440796</v>
      </c>
      <c r="F1861" s="207" t="s">
        <v>123</v>
      </c>
      <c r="G1861" s="220" t="s">
        <v>5553</v>
      </c>
      <c r="H1861" s="223" t="s">
        <v>5552</v>
      </c>
      <c r="I1861" s="219" t="s">
        <v>39</v>
      </c>
      <c r="J1861" s="222">
        <v>1</v>
      </c>
      <c r="K1861" s="212">
        <v>26000</v>
      </c>
      <c r="L1861" s="232">
        <f t="shared" si="164"/>
        <v>28600.000000000004</v>
      </c>
      <c r="M1861" s="288" t="s">
        <v>1671</v>
      </c>
      <c r="O1861" s="219"/>
      <c r="P1861" s="245"/>
      <c r="Q1861" s="244"/>
      <c r="R1861" s="272">
        <v>3500</v>
      </c>
      <c r="S1861" s="242">
        <v>3500</v>
      </c>
      <c r="T1861" s="219" t="s">
        <v>5551</v>
      </c>
      <c r="U1861" s="248">
        <f>VLOOKUP(T1861,'[1]段ボール 送料'!$H$16:$X$1013,16,FALSE)</f>
        <v>1595</v>
      </c>
      <c r="V1861" s="248">
        <f>VLOOKUP(T1861,'[1]段ボール 送料'!$H$16:$X$1013,13,FALSE)</f>
        <v>1110</v>
      </c>
      <c r="W1861" s="248">
        <f>VLOOKUP(T1861,'[1]段ボール 送料'!$H$16:$X$1013,14,FALSE)</f>
        <v>250</v>
      </c>
      <c r="X1861" s="248">
        <f>VLOOKUP(T1861,'[1]段ボール 送料'!$H$16:$X$1013,15,FALSE)</f>
        <v>235</v>
      </c>
      <c r="Y1861" s="219"/>
      <c r="Z1861" s="248"/>
      <c r="AA1861" s="248"/>
      <c r="AB1861" s="248"/>
      <c r="AC1861" s="248"/>
      <c r="AD1861" s="337"/>
      <c r="AE1861" s="337"/>
      <c r="AF1861" s="337"/>
      <c r="AG1861" s="337"/>
      <c r="AH1861" s="337"/>
      <c r="AI1861" s="213" t="s">
        <v>2717</v>
      </c>
      <c r="AJ1861" s="286" t="s">
        <v>3388</v>
      </c>
      <c r="AK1861" s="228" t="s">
        <v>2542</v>
      </c>
      <c r="AL1861" s="211">
        <v>6366</v>
      </c>
      <c r="AM1861" s="211">
        <f>AN1861+AO1861</f>
        <v>1727</v>
      </c>
      <c r="AN1861" s="337">
        <f>VLOOKUP(T1861,'[1]段ボール 送料'!$H$16:$X$1013,6,FALSE)</f>
        <v>407</v>
      </c>
      <c r="AO1861" s="337">
        <f>VLOOKUP(T1861,'[1]段ボール 送料'!$H$16:$X$1013,17,FALSE)</f>
        <v>1320</v>
      </c>
      <c r="AP1861" s="229" t="s">
        <v>5550</v>
      </c>
      <c r="AQ1861" s="444">
        <v>1</v>
      </c>
      <c r="AR1861" s="442"/>
      <c r="AS1861" s="442"/>
      <c r="AT1861" s="442"/>
      <c r="AU1861" s="359">
        <f t="shared" si="171"/>
        <v>3500</v>
      </c>
      <c r="AV1861" s="248">
        <f>VLOOKUP(T1861,'[1]段ボール 送料'!$H$16:$X$1013,11,FALSE)</f>
        <v>1850</v>
      </c>
      <c r="AW1861" s="248"/>
      <c r="AX1861" s="207"/>
      <c r="AY1861" s="247">
        <f t="shared" si="172"/>
        <v>1850</v>
      </c>
      <c r="AZ1861" s="247">
        <f t="shared" si="173"/>
        <v>1850</v>
      </c>
      <c r="BA1861" s="247">
        <f t="shared" si="174"/>
        <v>0</v>
      </c>
      <c r="BB1861" s="247">
        <f t="shared" si="175"/>
        <v>0</v>
      </c>
      <c r="BC1861" s="359">
        <f t="shared" si="176"/>
        <v>5350</v>
      </c>
      <c r="BD1861" s="207"/>
      <c r="BE1861" s="207"/>
      <c r="BF1861" s="207"/>
      <c r="BG1861" s="228"/>
      <c r="BH1861" s="228"/>
      <c r="BI1861" s="228" t="s">
        <v>1705</v>
      </c>
      <c r="BJ1861" s="246"/>
      <c r="BK1861" s="436">
        <v>45444</v>
      </c>
      <c r="BL1861" s="228"/>
      <c r="BM1861" s="228" t="s">
        <v>1703</v>
      </c>
      <c r="BX1861" s="204" t="s">
        <v>1873</v>
      </c>
      <c r="BY1861" s="254"/>
      <c r="CI1861" s="200" t="s">
        <v>1769</v>
      </c>
      <c r="DN1861" s="284"/>
      <c r="DO1861" s="280"/>
      <c r="DP1861" s="278"/>
      <c r="DQ1861" s="278"/>
      <c r="DR1861" s="281"/>
      <c r="DS1861" s="280"/>
      <c r="DT1861" s="279"/>
      <c r="DU1861" s="278"/>
      <c r="DV1861" s="194"/>
    </row>
    <row r="1862" spans="1:126" ht="14.1" customHeight="1">
      <c r="A1862" s="207" t="s">
        <v>3426</v>
      </c>
      <c r="B1862" s="227" t="s">
        <v>268</v>
      </c>
      <c r="C1862" s="226" t="s">
        <v>5549</v>
      </c>
      <c r="D1862" s="264" t="s">
        <v>269</v>
      </c>
      <c r="E1862" s="224" t="str">
        <f t="shared" si="170"/>
        <v>434207</v>
      </c>
      <c r="F1862" s="207" t="s">
        <v>123</v>
      </c>
      <c r="G1862" s="220" t="s">
        <v>270</v>
      </c>
      <c r="H1862" s="223" t="s">
        <v>5546</v>
      </c>
      <c r="I1862" s="306" t="s">
        <v>228</v>
      </c>
      <c r="J1862" s="225">
        <v>1</v>
      </c>
      <c r="K1862" s="277">
        <v>30000</v>
      </c>
      <c r="L1862" s="232">
        <f t="shared" si="164"/>
        <v>33000</v>
      </c>
      <c r="M1862" s="262" t="s">
        <v>1671</v>
      </c>
      <c r="N1862" s="290"/>
      <c r="O1862" s="290"/>
      <c r="P1862" s="251">
        <v>45444</v>
      </c>
      <c r="Q1862" s="244">
        <v>27000</v>
      </c>
      <c r="R1862" s="537">
        <v>4200</v>
      </c>
      <c r="S1862" s="427">
        <v>4200</v>
      </c>
      <c r="T1862" s="219"/>
      <c r="U1862" s="248" t="e">
        <f>VLOOKUP(T1862,'[1]段ボール 送料'!$H$16:$X$1013,16,FALSE)</f>
        <v>#N/A</v>
      </c>
      <c r="V1862" s="248" t="e">
        <f>VLOOKUP(T1862,'[1]段ボール 送料'!$H$16:$X$1013,13,FALSE)</f>
        <v>#N/A</v>
      </c>
      <c r="W1862" s="248" t="e">
        <f>VLOOKUP(T1862,'[1]段ボール 送料'!$H$16:$X$1013,14,FALSE)</f>
        <v>#N/A</v>
      </c>
      <c r="X1862" s="248" t="e">
        <f>VLOOKUP(T1862,'[1]段ボール 送料'!$H$16:$X$1013,15,FALSE)</f>
        <v>#N/A</v>
      </c>
      <c r="Y1862" s="219"/>
      <c r="Z1862" s="248" t="e">
        <f>VLOOKUP(Y1862,'[1]段ボール 送料'!$H$16:$X$1013,16,FALSE)</f>
        <v>#N/A</v>
      </c>
      <c r="AA1862" s="248" t="e">
        <f>VLOOKUP(Y1862,'[1]段ボール 送料'!$H$16:$X$1013,13,FALSE)</f>
        <v>#N/A</v>
      </c>
      <c r="AB1862" s="248" t="e">
        <f>VLOOKUP(Y1862,'[1]段ボール 送料'!$H$16:$X$1013,14,FALSE)</f>
        <v>#N/A</v>
      </c>
      <c r="AC1862" s="248" t="e">
        <f>VLOOKUP(Y1862,'[1]段ボール 送料'!$H$16:$X$1013,15,FALSE)</f>
        <v>#N/A</v>
      </c>
      <c r="AD1862" s="372"/>
      <c r="AE1862" s="372"/>
      <c r="AF1862" s="372"/>
      <c r="AG1862" s="372"/>
      <c r="AH1862" s="372"/>
      <c r="AI1862" s="228" t="s">
        <v>2717</v>
      </c>
      <c r="AJ1862" s="286" t="s">
        <v>2543</v>
      </c>
      <c r="AK1862" s="228" t="s">
        <v>2742</v>
      </c>
      <c r="AL1862" s="372"/>
      <c r="AM1862" s="372"/>
      <c r="AN1862" s="372"/>
      <c r="AO1862" s="372"/>
      <c r="AP1862" s="229"/>
      <c r="AQ1862" s="444">
        <v>1</v>
      </c>
      <c r="AR1862" s="207"/>
      <c r="AS1862" s="207"/>
      <c r="AT1862" s="207"/>
      <c r="AU1862" s="359">
        <f t="shared" si="171"/>
        <v>4200</v>
      </c>
      <c r="AV1862" s="248" t="e">
        <f>VLOOKUP(T1862,'[1]段ボール 送料'!$H$16:$X$1013,11,FALSE)</f>
        <v>#N/A</v>
      </c>
      <c r="AW1862" s="248"/>
      <c r="AX1862" s="207"/>
      <c r="AY1862" s="247" t="e">
        <f t="shared" si="172"/>
        <v>#N/A</v>
      </c>
      <c r="AZ1862" s="247" t="e">
        <f t="shared" si="173"/>
        <v>#N/A</v>
      </c>
      <c r="BA1862" s="247">
        <f t="shared" si="174"/>
        <v>0</v>
      </c>
      <c r="BB1862" s="247">
        <f t="shared" si="175"/>
        <v>0</v>
      </c>
      <c r="BC1862" s="359" t="e">
        <f t="shared" si="176"/>
        <v>#N/A</v>
      </c>
      <c r="BD1862" s="207"/>
      <c r="BE1862" s="207"/>
      <c r="BF1862" s="207"/>
      <c r="BG1862" s="228"/>
      <c r="BH1862" s="228" t="s">
        <v>1703</v>
      </c>
      <c r="BI1862" s="228" t="s">
        <v>1703</v>
      </c>
      <c r="BJ1862" s="246"/>
      <c r="BK1862" s="255" t="s">
        <v>2443</v>
      </c>
      <c r="BL1862" s="228" t="s">
        <v>1703</v>
      </c>
      <c r="BM1862" s="213" t="s">
        <v>1703</v>
      </c>
      <c r="BQ1862" s="205" t="s">
        <v>1701</v>
      </c>
      <c r="BY1862" s="254"/>
      <c r="DN1862" s="284">
        <v>30000</v>
      </c>
      <c r="DO1862" s="283">
        <f t="shared" ref="DO1862:DO1872" si="177">DN1862*110%</f>
        <v>33000</v>
      </c>
      <c r="DP1862" s="349">
        <v>45444</v>
      </c>
      <c r="DQ1862" s="282"/>
      <c r="DR1862" s="281"/>
      <c r="DS1862" s="280"/>
      <c r="DT1862" s="279"/>
      <c r="DU1862" s="348"/>
      <c r="DV1862" s="194"/>
    </row>
    <row r="1863" spans="1:126" ht="14.1" customHeight="1">
      <c r="A1863" s="207" t="s">
        <v>3426</v>
      </c>
      <c r="B1863" s="227" t="s">
        <v>271</v>
      </c>
      <c r="C1863" s="226" t="s">
        <v>5548</v>
      </c>
      <c r="D1863" s="264" t="s">
        <v>272</v>
      </c>
      <c r="E1863" s="224" t="str">
        <f t="shared" si="170"/>
        <v>434214</v>
      </c>
      <c r="F1863" s="207" t="s">
        <v>123</v>
      </c>
      <c r="G1863" s="220" t="s">
        <v>270</v>
      </c>
      <c r="H1863" s="223" t="s">
        <v>5546</v>
      </c>
      <c r="I1863" s="306" t="s">
        <v>131</v>
      </c>
      <c r="J1863" s="225">
        <v>1</v>
      </c>
      <c r="K1863" s="277">
        <v>30000</v>
      </c>
      <c r="L1863" s="232">
        <f t="shared" si="164"/>
        <v>33000</v>
      </c>
      <c r="M1863" s="288" t="s">
        <v>1671</v>
      </c>
      <c r="N1863" s="290"/>
      <c r="O1863" s="290"/>
      <c r="P1863" s="251">
        <v>45444</v>
      </c>
      <c r="Q1863" s="244">
        <v>27000</v>
      </c>
      <c r="R1863" s="537">
        <v>4800</v>
      </c>
      <c r="S1863" s="427">
        <v>4800</v>
      </c>
      <c r="T1863" s="219"/>
      <c r="U1863" s="248" t="e">
        <f>VLOOKUP(T1863,'[1]段ボール 送料'!$H$16:$X$1013,16,FALSE)</f>
        <v>#N/A</v>
      </c>
      <c r="V1863" s="248" t="e">
        <f>VLOOKUP(T1863,'[1]段ボール 送料'!$H$16:$X$1013,13,FALSE)</f>
        <v>#N/A</v>
      </c>
      <c r="W1863" s="248" t="e">
        <f>VLOOKUP(T1863,'[1]段ボール 送料'!$H$16:$X$1013,14,FALSE)</f>
        <v>#N/A</v>
      </c>
      <c r="X1863" s="248" t="e">
        <f>VLOOKUP(T1863,'[1]段ボール 送料'!$H$16:$X$1013,15,FALSE)</f>
        <v>#N/A</v>
      </c>
      <c r="Y1863" s="219"/>
      <c r="Z1863" s="248" t="e">
        <f>VLOOKUP(Y1863,'[1]段ボール 送料'!$H$16:$X$1013,16,FALSE)</f>
        <v>#N/A</v>
      </c>
      <c r="AA1863" s="248" t="e">
        <f>VLOOKUP(Y1863,'[1]段ボール 送料'!$H$16:$X$1013,13,FALSE)</f>
        <v>#N/A</v>
      </c>
      <c r="AB1863" s="248" t="e">
        <f>VLOOKUP(Y1863,'[1]段ボール 送料'!$H$16:$X$1013,14,FALSE)</f>
        <v>#N/A</v>
      </c>
      <c r="AC1863" s="248" t="e">
        <f>VLOOKUP(Y1863,'[1]段ボール 送料'!$H$16:$X$1013,15,FALSE)</f>
        <v>#N/A</v>
      </c>
      <c r="AD1863" s="371"/>
      <c r="AE1863" s="371"/>
      <c r="AF1863" s="371"/>
      <c r="AG1863" s="371"/>
      <c r="AH1863" s="371"/>
      <c r="AI1863" s="228" t="s">
        <v>2717</v>
      </c>
      <c r="AJ1863" s="286" t="s">
        <v>2543</v>
      </c>
      <c r="AK1863" s="228" t="s">
        <v>2742</v>
      </c>
      <c r="AL1863" s="372"/>
      <c r="AM1863" s="372"/>
      <c r="AN1863" s="371"/>
      <c r="AO1863" s="371"/>
      <c r="AP1863" s="229"/>
      <c r="AQ1863" s="444">
        <v>1</v>
      </c>
      <c r="AR1863" s="247"/>
      <c r="AS1863" s="247"/>
      <c r="AT1863" s="247"/>
      <c r="AU1863" s="359">
        <f t="shared" si="171"/>
        <v>4800</v>
      </c>
      <c r="AV1863" s="248" t="e">
        <f>VLOOKUP(T1863,'[1]段ボール 送料'!$H$16:$X$1013,11,FALSE)</f>
        <v>#N/A</v>
      </c>
      <c r="AW1863" s="248"/>
      <c r="AX1863" s="207"/>
      <c r="AY1863" s="247" t="e">
        <f t="shared" si="172"/>
        <v>#N/A</v>
      </c>
      <c r="AZ1863" s="247" t="e">
        <f t="shared" si="173"/>
        <v>#N/A</v>
      </c>
      <c r="BA1863" s="247">
        <f t="shared" si="174"/>
        <v>0</v>
      </c>
      <c r="BB1863" s="247">
        <f t="shared" si="175"/>
        <v>0</v>
      </c>
      <c r="BC1863" s="359" t="e">
        <f t="shared" si="176"/>
        <v>#N/A</v>
      </c>
      <c r="BD1863" s="207"/>
      <c r="BE1863" s="207"/>
      <c r="BF1863" s="207"/>
      <c r="BG1863" s="228"/>
      <c r="BH1863" s="228" t="s">
        <v>1703</v>
      </c>
      <c r="BI1863" s="228" t="s">
        <v>1703</v>
      </c>
      <c r="BJ1863" s="246"/>
      <c r="BK1863" s="255" t="s">
        <v>2443</v>
      </c>
      <c r="BL1863" s="228" t="s">
        <v>1703</v>
      </c>
      <c r="BM1863" s="213" t="s">
        <v>1703</v>
      </c>
      <c r="BQ1863" s="205" t="s">
        <v>1701</v>
      </c>
      <c r="BY1863" s="254"/>
      <c r="DN1863" s="284">
        <v>30000</v>
      </c>
      <c r="DO1863" s="283">
        <f t="shared" si="177"/>
        <v>33000</v>
      </c>
      <c r="DP1863" s="349">
        <v>45444</v>
      </c>
      <c r="DQ1863" s="282"/>
      <c r="DR1863" s="281"/>
      <c r="DS1863" s="280"/>
      <c r="DT1863" s="279"/>
      <c r="DU1863" s="348"/>
      <c r="DV1863" s="194"/>
    </row>
    <row r="1864" spans="1:126" ht="14.1" customHeight="1">
      <c r="A1864" s="207" t="s">
        <v>3426</v>
      </c>
      <c r="B1864" s="227" t="s">
        <v>273</v>
      </c>
      <c r="C1864" s="226" t="s">
        <v>5547</v>
      </c>
      <c r="D1864" s="264" t="s">
        <v>274</v>
      </c>
      <c r="E1864" s="224" t="str">
        <f t="shared" si="170"/>
        <v>434221</v>
      </c>
      <c r="F1864" s="207" t="s">
        <v>123</v>
      </c>
      <c r="G1864" s="220" t="s">
        <v>270</v>
      </c>
      <c r="H1864" s="223" t="s">
        <v>5546</v>
      </c>
      <c r="I1864" s="306" t="s">
        <v>134</v>
      </c>
      <c r="J1864" s="225">
        <v>1</v>
      </c>
      <c r="K1864" s="277">
        <v>30000</v>
      </c>
      <c r="L1864" s="232">
        <f t="shared" si="164"/>
        <v>33000</v>
      </c>
      <c r="M1864" s="262" t="s">
        <v>1671</v>
      </c>
      <c r="N1864" s="290"/>
      <c r="O1864" s="290"/>
      <c r="P1864" s="251">
        <v>45444</v>
      </c>
      <c r="Q1864" s="244">
        <v>27000</v>
      </c>
      <c r="R1864" s="471">
        <v>3950</v>
      </c>
      <c r="S1864" s="242">
        <v>3950</v>
      </c>
      <c r="T1864" s="219"/>
      <c r="U1864" s="248" t="e">
        <f>VLOOKUP(T1864,'[1]段ボール 送料'!$H$16:$X$1013,16,FALSE)</f>
        <v>#N/A</v>
      </c>
      <c r="V1864" s="248" t="e">
        <f>VLOOKUP(T1864,'[1]段ボール 送料'!$H$16:$X$1013,13,FALSE)</f>
        <v>#N/A</v>
      </c>
      <c r="W1864" s="248" t="e">
        <f>VLOOKUP(T1864,'[1]段ボール 送料'!$H$16:$X$1013,14,FALSE)</f>
        <v>#N/A</v>
      </c>
      <c r="X1864" s="248" t="e">
        <f>VLOOKUP(T1864,'[1]段ボール 送料'!$H$16:$X$1013,15,FALSE)</f>
        <v>#N/A</v>
      </c>
      <c r="Y1864" s="219"/>
      <c r="Z1864" s="248" t="e">
        <f>VLOOKUP(Y1864,'[1]段ボール 送料'!$H$16:$X$1013,16,FALSE)</f>
        <v>#N/A</v>
      </c>
      <c r="AA1864" s="248" t="e">
        <f>VLOOKUP(Y1864,'[1]段ボール 送料'!$H$16:$X$1013,13,FALSE)</f>
        <v>#N/A</v>
      </c>
      <c r="AB1864" s="248" t="e">
        <f>VLOOKUP(Y1864,'[1]段ボール 送料'!$H$16:$X$1013,14,FALSE)</f>
        <v>#N/A</v>
      </c>
      <c r="AC1864" s="248" t="e">
        <f>VLOOKUP(Y1864,'[1]段ボール 送料'!$H$16:$X$1013,15,FALSE)</f>
        <v>#N/A</v>
      </c>
      <c r="AD1864" s="372"/>
      <c r="AE1864" s="372"/>
      <c r="AF1864" s="372"/>
      <c r="AG1864" s="372"/>
      <c r="AH1864" s="372"/>
      <c r="AI1864" s="228" t="s">
        <v>2717</v>
      </c>
      <c r="AJ1864" s="286" t="s">
        <v>2543</v>
      </c>
      <c r="AK1864" s="228" t="s">
        <v>2742</v>
      </c>
      <c r="AL1864" s="372"/>
      <c r="AM1864" s="372"/>
      <c r="AN1864" s="372"/>
      <c r="AO1864" s="372"/>
      <c r="AP1864" s="229"/>
      <c r="AQ1864" s="444">
        <v>1</v>
      </c>
      <c r="AR1864" s="207"/>
      <c r="AS1864" s="207"/>
      <c r="AT1864" s="207"/>
      <c r="AU1864" s="359">
        <f t="shared" si="171"/>
        <v>3950</v>
      </c>
      <c r="AV1864" s="248" t="e">
        <f>VLOOKUP(T1864,'[1]段ボール 送料'!$H$16:$X$1013,11,FALSE)</f>
        <v>#N/A</v>
      </c>
      <c r="AW1864" s="248"/>
      <c r="AX1864" s="207"/>
      <c r="AY1864" s="247" t="e">
        <f t="shared" si="172"/>
        <v>#N/A</v>
      </c>
      <c r="AZ1864" s="247" t="e">
        <f t="shared" si="173"/>
        <v>#N/A</v>
      </c>
      <c r="BA1864" s="247">
        <f t="shared" si="174"/>
        <v>0</v>
      </c>
      <c r="BB1864" s="247">
        <f t="shared" si="175"/>
        <v>0</v>
      </c>
      <c r="BC1864" s="359" t="e">
        <f t="shared" si="176"/>
        <v>#N/A</v>
      </c>
      <c r="BD1864" s="207"/>
      <c r="BE1864" s="207"/>
      <c r="BF1864" s="207"/>
      <c r="BG1864" s="228"/>
      <c r="BH1864" s="228" t="s">
        <v>1703</v>
      </c>
      <c r="BI1864" s="228" t="s">
        <v>1703</v>
      </c>
      <c r="BJ1864" s="246"/>
      <c r="BK1864" s="255" t="s">
        <v>2443</v>
      </c>
      <c r="BL1864" s="228" t="s">
        <v>1703</v>
      </c>
      <c r="BM1864" s="213" t="s">
        <v>1703</v>
      </c>
      <c r="BP1864" s="470"/>
      <c r="BQ1864" s="205" t="s">
        <v>1701</v>
      </c>
      <c r="BR1864" s="470"/>
      <c r="BS1864" s="470"/>
      <c r="BT1864" s="470"/>
      <c r="BU1864" s="466"/>
      <c r="BV1864" s="466"/>
      <c r="BW1864" s="466"/>
      <c r="BX1864" s="470"/>
      <c r="BY1864" s="469"/>
      <c r="BZ1864" s="468"/>
      <c r="CA1864" s="468"/>
      <c r="CB1864" s="468"/>
      <c r="CC1864" s="467"/>
      <c r="CD1864" s="467"/>
      <c r="CE1864" s="466"/>
      <c r="DN1864" s="284">
        <v>30000</v>
      </c>
      <c r="DO1864" s="283">
        <f t="shared" si="177"/>
        <v>33000</v>
      </c>
      <c r="DP1864" s="349">
        <v>45444</v>
      </c>
      <c r="DQ1864" s="282"/>
      <c r="DR1864" s="281"/>
      <c r="DS1864" s="280"/>
      <c r="DT1864" s="279"/>
      <c r="DU1864" s="348"/>
      <c r="DV1864" s="194"/>
    </row>
    <row r="1865" spans="1:126" ht="14.1" customHeight="1">
      <c r="A1865" s="298" t="s">
        <v>3933</v>
      </c>
      <c r="B1865" s="227" t="s">
        <v>275</v>
      </c>
      <c r="C1865" s="226" t="s">
        <v>5545</v>
      </c>
      <c r="D1865" s="264" t="s">
        <v>276</v>
      </c>
      <c r="E1865" s="224" t="str">
        <f t="shared" si="170"/>
        <v>432739</v>
      </c>
      <c r="F1865" s="207" t="s">
        <v>229</v>
      </c>
      <c r="G1865" s="220" t="s">
        <v>277</v>
      </c>
      <c r="H1865" s="223" t="s">
        <v>5544</v>
      </c>
      <c r="I1865" s="306" t="s">
        <v>134</v>
      </c>
      <c r="J1865" s="225">
        <v>1</v>
      </c>
      <c r="K1865" s="277">
        <v>35000</v>
      </c>
      <c r="L1865" s="232">
        <f t="shared" si="164"/>
        <v>38500</v>
      </c>
      <c r="M1865" s="262" t="s">
        <v>1671</v>
      </c>
      <c r="N1865" s="290"/>
      <c r="O1865" s="290" t="s">
        <v>5543</v>
      </c>
      <c r="P1865" s="251">
        <v>45444</v>
      </c>
      <c r="Q1865" s="244">
        <v>32000</v>
      </c>
      <c r="R1865" s="537">
        <v>2400</v>
      </c>
      <c r="S1865" s="242">
        <v>2400</v>
      </c>
      <c r="T1865" s="219"/>
      <c r="U1865" s="248" t="e">
        <f>VLOOKUP(T1865,'[1]段ボール 送料'!$H$16:$X$1013,16,FALSE)</f>
        <v>#N/A</v>
      </c>
      <c r="V1865" s="248" t="e">
        <f>VLOOKUP(T1865,'[1]段ボール 送料'!$H$16:$X$1013,13,FALSE)</f>
        <v>#N/A</v>
      </c>
      <c r="W1865" s="248" t="e">
        <f>VLOOKUP(T1865,'[1]段ボール 送料'!$H$16:$X$1013,14,FALSE)</f>
        <v>#N/A</v>
      </c>
      <c r="X1865" s="248" t="e">
        <f>VLOOKUP(T1865,'[1]段ボール 送料'!$H$16:$X$1013,15,FALSE)</f>
        <v>#N/A</v>
      </c>
      <c r="Y1865" s="219"/>
      <c r="Z1865" s="248" t="e">
        <f>VLOOKUP(Y1865,'[1]段ボール 送料'!$H$16:$X$1013,16,FALSE)</f>
        <v>#N/A</v>
      </c>
      <c r="AA1865" s="248" t="e">
        <f>VLOOKUP(Y1865,'[1]段ボール 送料'!$H$16:$X$1013,13,FALSE)</f>
        <v>#N/A</v>
      </c>
      <c r="AB1865" s="248" t="e">
        <f>VLOOKUP(Y1865,'[1]段ボール 送料'!$H$16:$X$1013,14,FALSE)</f>
        <v>#N/A</v>
      </c>
      <c r="AC1865" s="248" t="e">
        <f>VLOOKUP(Y1865,'[1]段ボール 送料'!$H$16:$X$1013,15,FALSE)</f>
        <v>#N/A</v>
      </c>
      <c r="AD1865" s="372"/>
      <c r="AE1865" s="372"/>
      <c r="AF1865" s="372"/>
      <c r="AG1865" s="372"/>
      <c r="AH1865" s="372"/>
      <c r="AI1865" s="228" t="s">
        <v>2714</v>
      </c>
      <c r="AJ1865" s="286" t="s">
        <v>1693</v>
      </c>
      <c r="AK1865" s="228" t="s">
        <v>1707</v>
      </c>
      <c r="AL1865" s="372"/>
      <c r="AM1865" s="372"/>
      <c r="AN1865" s="372"/>
      <c r="AO1865" s="372"/>
      <c r="AP1865" s="229"/>
      <c r="AQ1865" s="444">
        <v>1</v>
      </c>
      <c r="AR1865" s="207"/>
      <c r="AS1865" s="207"/>
      <c r="AT1865" s="207"/>
      <c r="AU1865" s="359">
        <f t="shared" si="171"/>
        <v>2400</v>
      </c>
      <c r="AV1865" s="248" t="e">
        <f>VLOOKUP(T1865,'[1]段ボール 送料'!$H$16:$X$1013,11,FALSE)</f>
        <v>#N/A</v>
      </c>
      <c r="AW1865" s="248"/>
      <c r="AX1865" s="207"/>
      <c r="AY1865" s="247" t="e">
        <f t="shared" si="172"/>
        <v>#N/A</v>
      </c>
      <c r="AZ1865" s="247" t="e">
        <f t="shared" si="173"/>
        <v>#N/A</v>
      </c>
      <c r="BA1865" s="247">
        <f t="shared" si="174"/>
        <v>0</v>
      </c>
      <c r="BB1865" s="247">
        <f t="shared" si="175"/>
        <v>0</v>
      </c>
      <c r="BC1865" s="359" t="e">
        <f t="shared" si="176"/>
        <v>#N/A</v>
      </c>
      <c r="BD1865" s="207"/>
      <c r="BE1865" s="207"/>
      <c r="BF1865" s="207"/>
      <c r="BG1865" s="228"/>
      <c r="BH1865" s="228" t="s">
        <v>1703</v>
      </c>
      <c r="BI1865" s="228" t="s">
        <v>1703</v>
      </c>
      <c r="BJ1865" s="246"/>
      <c r="BK1865" s="255" t="s">
        <v>2443</v>
      </c>
      <c r="BL1865" s="228" t="s">
        <v>1703</v>
      </c>
      <c r="BM1865" s="228" t="s">
        <v>1703</v>
      </c>
      <c r="BN1865" s="298"/>
      <c r="BO1865" s="297"/>
      <c r="BQ1865" s="205" t="s">
        <v>1701</v>
      </c>
      <c r="BY1865" s="254"/>
      <c r="DN1865" s="284">
        <v>35000</v>
      </c>
      <c r="DO1865" s="283">
        <f t="shared" si="177"/>
        <v>38500</v>
      </c>
      <c r="DP1865" s="349">
        <v>45444</v>
      </c>
      <c r="DQ1865" s="282"/>
      <c r="DR1865" s="281"/>
      <c r="DS1865" s="280"/>
      <c r="DT1865" s="279"/>
      <c r="DU1865" s="348"/>
      <c r="DV1865" s="194"/>
    </row>
    <row r="1866" spans="1:126" ht="14.1" customHeight="1">
      <c r="A1866" s="298" t="s">
        <v>4016</v>
      </c>
      <c r="B1866" s="227" t="s">
        <v>278</v>
      </c>
      <c r="C1866" s="226" t="s">
        <v>5542</v>
      </c>
      <c r="D1866" s="472" t="s">
        <v>279</v>
      </c>
      <c r="E1866" s="224" t="str">
        <f t="shared" si="170"/>
        <v>435389</v>
      </c>
      <c r="F1866" s="207" t="s">
        <v>229</v>
      </c>
      <c r="G1866" s="220" t="s">
        <v>280</v>
      </c>
      <c r="H1866" s="223" t="s">
        <v>5540</v>
      </c>
      <c r="I1866" s="306" t="s">
        <v>261</v>
      </c>
      <c r="J1866" s="225">
        <v>1</v>
      </c>
      <c r="K1866" s="277">
        <v>40000</v>
      </c>
      <c r="L1866" s="232">
        <f t="shared" si="164"/>
        <v>44000</v>
      </c>
      <c r="M1866" s="288" t="s">
        <v>1671</v>
      </c>
      <c r="N1866" s="290"/>
      <c r="O1866" s="290"/>
      <c r="P1866" s="251">
        <v>45444</v>
      </c>
      <c r="Q1866" s="244">
        <v>38000</v>
      </c>
      <c r="R1866" s="471"/>
      <c r="S1866" s="242"/>
      <c r="T1866" s="219" t="s">
        <v>4780</v>
      </c>
      <c r="U1866" s="248">
        <f>VLOOKUP(T1866,'[1]段ボール 送料'!$H$16:$X$1013,16,FALSE)</f>
        <v>1750</v>
      </c>
      <c r="V1866" s="248">
        <f>VLOOKUP(T1866,'[1]段ボール 送料'!$H$16:$X$1013,13,FALSE)</f>
        <v>240</v>
      </c>
      <c r="W1866" s="248">
        <f>VLOOKUP(T1866,'[1]段ボール 送料'!$H$16:$X$1013,14,FALSE)</f>
        <v>240</v>
      </c>
      <c r="X1866" s="248">
        <f>VLOOKUP(T1866,'[1]段ボール 送料'!$H$16:$X$1013,15,FALSE)</f>
        <v>1270</v>
      </c>
      <c r="Y1866" s="219" t="s">
        <v>3504</v>
      </c>
      <c r="Z1866" s="248">
        <f>VLOOKUP(Y1866,'[1]段ボール 送料'!$H$16:$X$1013,16,FALSE)</f>
        <v>990</v>
      </c>
      <c r="AA1866" s="248">
        <f>VLOOKUP(Y1866,'[1]段ボール 送料'!$H$16:$X$1013,13,FALSE)</f>
        <v>330</v>
      </c>
      <c r="AB1866" s="248">
        <f>VLOOKUP(Y1866,'[1]段ボール 送料'!$H$16:$X$1013,14,FALSE)</f>
        <v>330</v>
      </c>
      <c r="AC1866" s="248">
        <f>VLOOKUP(Y1866,'[1]段ボール 送料'!$H$16:$X$1013,15,FALSE)</f>
        <v>330</v>
      </c>
      <c r="AD1866" s="372"/>
      <c r="AE1866" s="372"/>
      <c r="AF1866" s="372"/>
      <c r="AG1866" s="372"/>
      <c r="AH1866" s="372"/>
      <c r="AI1866" s="228" t="s">
        <v>2714</v>
      </c>
      <c r="AJ1866" s="286" t="s">
        <v>2676</v>
      </c>
      <c r="AK1866" s="228" t="s">
        <v>2675</v>
      </c>
      <c r="AL1866" s="372"/>
      <c r="AM1866" s="372"/>
      <c r="AN1866" s="372"/>
      <c r="AO1866" s="372"/>
      <c r="AP1866" s="229"/>
      <c r="AQ1866" s="464"/>
      <c r="AR1866" s="207"/>
      <c r="AS1866" s="207"/>
      <c r="AT1866" s="207"/>
      <c r="AU1866" s="247">
        <f t="shared" ref="AU1866:AU1872" si="178">SUBTOTAL(9,AR1866:AT1866)</f>
        <v>0</v>
      </c>
      <c r="AV1866" s="248">
        <f>VLOOKUP(T1866,'[1]段ボール 送料'!$H$16:$X$1013,11,FALSE)</f>
        <v>0</v>
      </c>
      <c r="AW1866" s="248">
        <f>VLOOKUP(Y1866,'[1]段ボール 送料'!$H$16:$X$1013,11,FALSE)</f>
        <v>430</v>
      </c>
      <c r="AX1866" s="248"/>
      <c r="AY1866" s="247">
        <f t="shared" si="172"/>
        <v>430</v>
      </c>
      <c r="AZ1866" s="247">
        <f t="shared" si="173"/>
        <v>0</v>
      </c>
      <c r="BA1866" s="247">
        <f t="shared" si="174"/>
        <v>430</v>
      </c>
      <c r="BB1866" s="247">
        <f t="shared" si="175"/>
        <v>0</v>
      </c>
      <c r="BC1866" s="247">
        <f t="shared" si="176"/>
        <v>430</v>
      </c>
      <c r="BD1866" s="484" t="str">
        <f t="shared" ref="BD1866:BD1872" si="179">T1866</f>
        <v>VR24055</v>
      </c>
      <c r="BE1866" s="207"/>
      <c r="BF1866" s="207"/>
      <c r="BG1866" s="228" t="s">
        <v>1703</v>
      </c>
      <c r="BH1866" s="228" t="s">
        <v>1703</v>
      </c>
      <c r="BI1866" s="228" t="s">
        <v>1703</v>
      </c>
      <c r="BJ1866" s="246"/>
      <c r="BK1866" s="255" t="s">
        <v>4630</v>
      </c>
      <c r="BL1866" s="228" t="s">
        <v>1703</v>
      </c>
      <c r="BM1866" s="228" t="s">
        <v>1703</v>
      </c>
      <c r="BN1866" s="298"/>
      <c r="BO1866" s="297"/>
      <c r="BQ1866" s="205" t="s">
        <v>1701</v>
      </c>
      <c r="BY1866" s="254"/>
      <c r="DN1866" s="284">
        <v>40000</v>
      </c>
      <c r="DO1866" s="283">
        <f t="shared" si="177"/>
        <v>44000</v>
      </c>
      <c r="DP1866" s="349">
        <v>45444</v>
      </c>
      <c r="DQ1866" s="282"/>
      <c r="DR1866" s="281"/>
      <c r="DS1866" s="280"/>
      <c r="DT1866" s="279"/>
      <c r="DU1866" s="348"/>
      <c r="DV1866" s="194"/>
    </row>
    <row r="1867" spans="1:126" ht="14.1" customHeight="1">
      <c r="A1867" s="298" t="s">
        <v>4016</v>
      </c>
      <c r="B1867" s="227" t="s">
        <v>281</v>
      </c>
      <c r="C1867" s="226" t="s">
        <v>5541</v>
      </c>
      <c r="D1867" s="472" t="s">
        <v>282</v>
      </c>
      <c r="E1867" s="224" t="str">
        <f t="shared" si="170"/>
        <v>435396</v>
      </c>
      <c r="F1867" s="207" t="s">
        <v>229</v>
      </c>
      <c r="G1867" s="220" t="s">
        <v>280</v>
      </c>
      <c r="H1867" s="223" t="s">
        <v>5540</v>
      </c>
      <c r="I1867" s="306" t="s">
        <v>261</v>
      </c>
      <c r="J1867" s="225">
        <v>1</v>
      </c>
      <c r="K1867" s="277">
        <v>40000</v>
      </c>
      <c r="L1867" s="232">
        <f t="shared" si="164"/>
        <v>44000</v>
      </c>
      <c r="M1867" s="262" t="s">
        <v>1671</v>
      </c>
      <c r="N1867" s="290"/>
      <c r="O1867" s="290"/>
      <c r="P1867" s="251">
        <v>45444</v>
      </c>
      <c r="Q1867" s="244">
        <v>38000</v>
      </c>
      <c r="R1867" s="471"/>
      <c r="S1867" s="242"/>
      <c r="T1867" s="219" t="s">
        <v>5539</v>
      </c>
      <c r="U1867" s="248">
        <f>VLOOKUP(T1867,'[1]段ボール 送料'!$H$16:$X$1013,16,FALSE)</f>
        <v>1750</v>
      </c>
      <c r="V1867" s="248">
        <f>VLOOKUP(T1867,'[1]段ボール 送料'!$H$16:$X$1013,13,FALSE)</f>
        <v>240</v>
      </c>
      <c r="W1867" s="248">
        <f>VLOOKUP(T1867,'[1]段ボール 送料'!$H$16:$X$1013,14,FALSE)</f>
        <v>240</v>
      </c>
      <c r="X1867" s="248">
        <f>VLOOKUP(T1867,'[1]段ボール 送料'!$H$16:$X$1013,15,FALSE)</f>
        <v>1270</v>
      </c>
      <c r="Y1867" s="219" t="s">
        <v>4697</v>
      </c>
      <c r="Z1867" s="248">
        <f>VLOOKUP(Y1867,'[1]段ボール 送料'!$H$16:$X$1013,16,FALSE)</f>
        <v>990</v>
      </c>
      <c r="AA1867" s="248">
        <f>VLOOKUP(Y1867,'[1]段ボール 送料'!$H$16:$X$1013,13,FALSE)</f>
        <v>330</v>
      </c>
      <c r="AB1867" s="248">
        <f>VLOOKUP(Y1867,'[1]段ボール 送料'!$H$16:$X$1013,14,FALSE)</f>
        <v>330</v>
      </c>
      <c r="AC1867" s="248">
        <f>VLOOKUP(Y1867,'[1]段ボール 送料'!$H$16:$X$1013,15,FALSE)</f>
        <v>330</v>
      </c>
      <c r="AD1867" s="372"/>
      <c r="AE1867" s="372"/>
      <c r="AF1867" s="372"/>
      <c r="AG1867" s="372"/>
      <c r="AH1867" s="372"/>
      <c r="AI1867" s="228" t="s">
        <v>2714</v>
      </c>
      <c r="AJ1867" s="286" t="s">
        <v>2676</v>
      </c>
      <c r="AK1867" s="228" t="s">
        <v>2675</v>
      </c>
      <c r="AL1867" s="372"/>
      <c r="AM1867" s="372"/>
      <c r="AN1867" s="372"/>
      <c r="AO1867" s="372"/>
      <c r="AP1867" s="229"/>
      <c r="AQ1867" s="464"/>
      <c r="AR1867" s="207"/>
      <c r="AS1867" s="207"/>
      <c r="AT1867" s="207"/>
      <c r="AU1867" s="247">
        <f t="shared" si="178"/>
        <v>0</v>
      </c>
      <c r="AV1867" s="248">
        <f>VLOOKUP(T1867,'[1]段ボール 送料'!$H$16:$X$1013,11,FALSE)</f>
        <v>0</v>
      </c>
      <c r="AW1867" s="248">
        <f>VLOOKUP(Y1867,'[1]段ボール 送料'!$H$16:$X$1013,11,FALSE)</f>
        <v>430</v>
      </c>
      <c r="AX1867" s="248"/>
      <c r="AY1867" s="247">
        <f t="shared" si="172"/>
        <v>430</v>
      </c>
      <c r="AZ1867" s="247">
        <f t="shared" si="173"/>
        <v>0</v>
      </c>
      <c r="BA1867" s="247">
        <f t="shared" si="174"/>
        <v>430</v>
      </c>
      <c r="BB1867" s="247">
        <f t="shared" si="175"/>
        <v>0</v>
      </c>
      <c r="BC1867" s="247">
        <f t="shared" si="176"/>
        <v>430</v>
      </c>
      <c r="BD1867" s="484" t="str">
        <f t="shared" si="179"/>
        <v>VR24055</v>
      </c>
      <c r="BE1867" s="207"/>
      <c r="BF1867" s="207"/>
      <c r="BG1867" s="228" t="s">
        <v>1703</v>
      </c>
      <c r="BH1867" s="228" t="s">
        <v>1703</v>
      </c>
      <c r="BI1867" s="228" t="s">
        <v>1703</v>
      </c>
      <c r="BJ1867" s="246"/>
      <c r="BK1867" s="255" t="s">
        <v>4630</v>
      </c>
      <c r="BL1867" s="228" t="s">
        <v>1703</v>
      </c>
      <c r="BM1867" s="228" t="s">
        <v>1703</v>
      </c>
      <c r="BN1867" s="298"/>
      <c r="BO1867" s="297"/>
      <c r="BQ1867" s="205" t="s">
        <v>1701</v>
      </c>
      <c r="BY1867" s="254"/>
      <c r="DN1867" s="284">
        <v>40000</v>
      </c>
      <c r="DO1867" s="283">
        <f t="shared" si="177"/>
        <v>44000</v>
      </c>
      <c r="DP1867" s="349">
        <v>45444</v>
      </c>
      <c r="DQ1867" s="282"/>
      <c r="DR1867" s="281"/>
      <c r="DS1867" s="280"/>
      <c r="DT1867" s="279"/>
      <c r="DU1867" s="348"/>
      <c r="DV1867" s="194"/>
    </row>
    <row r="1868" spans="1:126" ht="14.1" customHeight="1">
      <c r="A1868" s="298" t="s">
        <v>4016</v>
      </c>
      <c r="B1868" s="227" t="s">
        <v>283</v>
      </c>
      <c r="C1868" s="226" t="s">
        <v>5538</v>
      </c>
      <c r="D1868" s="264" t="s">
        <v>284</v>
      </c>
      <c r="E1868" s="224" t="str">
        <f t="shared" si="170"/>
        <v>432753</v>
      </c>
      <c r="F1868" s="207" t="s">
        <v>229</v>
      </c>
      <c r="G1868" s="220" t="s">
        <v>280</v>
      </c>
      <c r="H1868" s="223" t="s">
        <v>5536</v>
      </c>
      <c r="I1868" s="306" t="s">
        <v>261</v>
      </c>
      <c r="J1868" s="225">
        <v>1</v>
      </c>
      <c r="K1868" s="277">
        <v>40000</v>
      </c>
      <c r="L1868" s="232">
        <f t="shared" si="164"/>
        <v>44000</v>
      </c>
      <c r="M1868" s="288" t="s">
        <v>1671</v>
      </c>
      <c r="N1868" s="290"/>
      <c r="O1868" s="290"/>
      <c r="P1868" s="251">
        <v>45444</v>
      </c>
      <c r="Q1868" s="244">
        <v>38000</v>
      </c>
      <c r="R1868" s="471"/>
      <c r="S1868" s="242"/>
      <c r="T1868" s="219" t="s">
        <v>4780</v>
      </c>
      <c r="U1868" s="248">
        <f>VLOOKUP(T1868,'[1]段ボール 送料'!$H$16:$X$1013,16,FALSE)</f>
        <v>1750</v>
      </c>
      <c r="V1868" s="248">
        <f>VLOOKUP(T1868,'[1]段ボール 送料'!$H$16:$X$1013,13,FALSE)</f>
        <v>240</v>
      </c>
      <c r="W1868" s="248">
        <f>VLOOKUP(T1868,'[1]段ボール 送料'!$H$16:$X$1013,14,FALSE)</f>
        <v>240</v>
      </c>
      <c r="X1868" s="248">
        <f>VLOOKUP(T1868,'[1]段ボール 送料'!$H$16:$X$1013,15,FALSE)</f>
        <v>1270</v>
      </c>
      <c r="Y1868" s="219" t="s">
        <v>3530</v>
      </c>
      <c r="Z1868" s="248">
        <f>VLOOKUP(Y1868,'[1]段ボール 送料'!$H$16:$X$1013,16,FALSE)</f>
        <v>1110</v>
      </c>
      <c r="AA1868" s="248">
        <f>VLOOKUP(Y1868,'[1]段ボール 送料'!$H$16:$X$1013,13,FALSE)</f>
        <v>305</v>
      </c>
      <c r="AB1868" s="248">
        <f>VLOOKUP(Y1868,'[1]段ボール 送料'!$H$16:$X$1013,14,FALSE)</f>
        <v>305</v>
      </c>
      <c r="AC1868" s="248">
        <f>VLOOKUP(Y1868,'[1]段ボール 送料'!$H$16:$X$1013,15,FALSE)</f>
        <v>500</v>
      </c>
      <c r="AD1868" s="372"/>
      <c r="AE1868" s="372"/>
      <c r="AF1868" s="372"/>
      <c r="AG1868" s="372"/>
      <c r="AH1868" s="372"/>
      <c r="AI1868" s="228" t="s">
        <v>2714</v>
      </c>
      <c r="AJ1868" s="286" t="s">
        <v>2676</v>
      </c>
      <c r="AK1868" s="228" t="s">
        <v>2675</v>
      </c>
      <c r="AL1868" s="372"/>
      <c r="AM1868" s="372"/>
      <c r="AN1868" s="372"/>
      <c r="AO1868" s="372"/>
      <c r="AP1868" s="229"/>
      <c r="AQ1868" s="464"/>
      <c r="AR1868" s="207"/>
      <c r="AS1868" s="207"/>
      <c r="AT1868" s="207"/>
      <c r="AU1868" s="247">
        <f t="shared" si="178"/>
        <v>0</v>
      </c>
      <c r="AV1868" s="248">
        <f>VLOOKUP(T1868,'[1]段ボール 送料'!$H$16:$X$1013,11,FALSE)</f>
        <v>0</v>
      </c>
      <c r="AW1868" s="248">
        <f>VLOOKUP(Y1868,'[1]段ボール 送料'!$H$16:$X$1013,11,FALSE)</f>
        <v>700</v>
      </c>
      <c r="AX1868" s="248"/>
      <c r="AY1868" s="247">
        <f t="shared" si="172"/>
        <v>700</v>
      </c>
      <c r="AZ1868" s="247">
        <f t="shared" si="173"/>
        <v>0</v>
      </c>
      <c r="BA1868" s="247">
        <f t="shared" si="174"/>
        <v>700</v>
      </c>
      <c r="BB1868" s="247">
        <f t="shared" si="175"/>
        <v>0</v>
      </c>
      <c r="BC1868" s="247">
        <f t="shared" si="176"/>
        <v>700</v>
      </c>
      <c r="BD1868" s="484" t="str">
        <f t="shared" si="179"/>
        <v>VR24055</v>
      </c>
      <c r="BE1868" s="207"/>
      <c r="BF1868" s="207"/>
      <c r="BG1868" s="228" t="s">
        <v>1703</v>
      </c>
      <c r="BH1868" s="228" t="s">
        <v>1703</v>
      </c>
      <c r="BI1868" s="228" t="s">
        <v>1703</v>
      </c>
      <c r="BJ1868" s="246"/>
      <c r="BK1868" s="255" t="s">
        <v>2443</v>
      </c>
      <c r="BL1868" s="228" t="s">
        <v>1703</v>
      </c>
      <c r="BM1868" s="228" t="s">
        <v>1703</v>
      </c>
      <c r="BN1868" s="298"/>
      <c r="BO1868" s="297"/>
      <c r="BQ1868" s="205" t="s">
        <v>1701</v>
      </c>
      <c r="BY1868" s="254"/>
      <c r="DN1868" s="284">
        <v>40000</v>
      </c>
      <c r="DO1868" s="283">
        <f t="shared" si="177"/>
        <v>44000</v>
      </c>
      <c r="DP1868" s="349">
        <v>45444</v>
      </c>
      <c r="DQ1868" s="282"/>
      <c r="DR1868" s="281"/>
      <c r="DS1868" s="280"/>
      <c r="DT1868" s="279"/>
      <c r="DU1868" s="348"/>
      <c r="DV1868" s="194"/>
    </row>
    <row r="1869" spans="1:126" ht="14.1" customHeight="1">
      <c r="A1869" s="298" t="s">
        <v>4016</v>
      </c>
      <c r="B1869" s="227" t="s">
        <v>285</v>
      </c>
      <c r="C1869" s="226" t="s">
        <v>5537</v>
      </c>
      <c r="D1869" s="264" t="s">
        <v>286</v>
      </c>
      <c r="E1869" s="224" t="str">
        <f t="shared" si="170"/>
        <v>432746</v>
      </c>
      <c r="F1869" s="207" t="s">
        <v>229</v>
      </c>
      <c r="G1869" s="220" t="s">
        <v>280</v>
      </c>
      <c r="H1869" s="223" t="s">
        <v>5536</v>
      </c>
      <c r="I1869" s="306" t="s">
        <v>261</v>
      </c>
      <c r="J1869" s="225">
        <v>1</v>
      </c>
      <c r="K1869" s="277">
        <v>40000</v>
      </c>
      <c r="L1869" s="232">
        <f t="shared" si="164"/>
        <v>44000</v>
      </c>
      <c r="M1869" s="288" t="s">
        <v>1671</v>
      </c>
      <c r="N1869" s="290"/>
      <c r="O1869" s="290"/>
      <c r="P1869" s="251">
        <v>45444</v>
      </c>
      <c r="Q1869" s="244">
        <v>38000</v>
      </c>
      <c r="R1869" s="471"/>
      <c r="S1869" s="242"/>
      <c r="T1869" s="219" t="s">
        <v>4780</v>
      </c>
      <c r="U1869" s="248">
        <f>VLOOKUP(T1869,'[1]段ボール 送料'!$H$16:$X$1013,16,FALSE)</f>
        <v>1750</v>
      </c>
      <c r="V1869" s="248">
        <f>VLOOKUP(T1869,'[1]段ボール 送料'!$H$16:$X$1013,13,FALSE)</f>
        <v>240</v>
      </c>
      <c r="W1869" s="248">
        <f>VLOOKUP(T1869,'[1]段ボール 送料'!$H$16:$X$1013,14,FALSE)</f>
        <v>240</v>
      </c>
      <c r="X1869" s="248">
        <f>VLOOKUP(T1869,'[1]段ボール 送料'!$H$16:$X$1013,15,FALSE)</f>
        <v>1270</v>
      </c>
      <c r="Y1869" s="219" t="s">
        <v>3530</v>
      </c>
      <c r="Z1869" s="248">
        <f>VLOOKUP(Y1869,'[1]段ボール 送料'!$H$16:$X$1013,16,FALSE)</f>
        <v>1110</v>
      </c>
      <c r="AA1869" s="248">
        <f>VLOOKUP(Y1869,'[1]段ボール 送料'!$H$16:$X$1013,13,FALSE)</f>
        <v>305</v>
      </c>
      <c r="AB1869" s="248">
        <f>VLOOKUP(Y1869,'[1]段ボール 送料'!$H$16:$X$1013,14,FALSE)</f>
        <v>305</v>
      </c>
      <c r="AC1869" s="248">
        <f>VLOOKUP(Y1869,'[1]段ボール 送料'!$H$16:$X$1013,15,FALSE)</f>
        <v>500</v>
      </c>
      <c r="AD1869" s="372"/>
      <c r="AE1869" s="372"/>
      <c r="AF1869" s="372"/>
      <c r="AG1869" s="372"/>
      <c r="AH1869" s="372"/>
      <c r="AI1869" s="228" t="s">
        <v>2714</v>
      </c>
      <c r="AJ1869" s="286" t="s">
        <v>2676</v>
      </c>
      <c r="AK1869" s="228" t="s">
        <v>2675</v>
      </c>
      <c r="AL1869" s="372"/>
      <c r="AM1869" s="372"/>
      <c r="AN1869" s="372"/>
      <c r="AO1869" s="372"/>
      <c r="AP1869" s="229"/>
      <c r="AQ1869" s="464"/>
      <c r="AR1869" s="207"/>
      <c r="AS1869" s="207"/>
      <c r="AT1869" s="207"/>
      <c r="AU1869" s="247">
        <f t="shared" si="178"/>
        <v>0</v>
      </c>
      <c r="AV1869" s="248">
        <f>VLOOKUP(T1869,'[1]段ボール 送料'!$H$16:$X$1013,11,FALSE)</f>
        <v>0</v>
      </c>
      <c r="AW1869" s="248">
        <f>VLOOKUP(Y1869,'[1]段ボール 送料'!$H$16:$X$1013,11,FALSE)</f>
        <v>700</v>
      </c>
      <c r="AX1869" s="248"/>
      <c r="AY1869" s="247">
        <f t="shared" si="172"/>
        <v>700</v>
      </c>
      <c r="AZ1869" s="247">
        <f t="shared" si="173"/>
        <v>0</v>
      </c>
      <c r="BA1869" s="247">
        <f t="shared" si="174"/>
        <v>700</v>
      </c>
      <c r="BB1869" s="247">
        <f t="shared" si="175"/>
        <v>0</v>
      </c>
      <c r="BC1869" s="247">
        <f t="shared" si="176"/>
        <v>700</v>
      </c>
      <c r="BD1869" s="484" t="str">
        <f t="shared" si="179"/>
        <v>VR24055</v>
      </c>
      <c r="BE1869" s="207"/>
      <c r="BF1869" s="207"/>
      <c r="BG1869" s="228" t="s">
        <v>1703</v>
      </c>
      <c r="BH1869" s="228" t="s">
        <v>1703</v>
      </c>
      <c r="BI1869" s="228" t="s">
        <v>1703</v>
      </c>
      <c r="BJ1869" s="246"/>
      <c r="BK1869" s="255" t="s">
        <v>2443</v>
      </c>
      <c r="BL1869" s="228" t="s">
        <v>1703</v>
      </c>
      <c r="BM1869" s="228" t="s">
        <v>1703</v>
      </c>
      <c r="BN1869" s="298"/>
      <c r="BO1869" s="297"/>
      <c r="BQ1869" s="205" t="s">
        <v>1701</v>
      </c>
      <c r="BY1869" s="254"/>
      <c r="DN1869" s="284">
        <v>40000</v>
      </c>
      <c r="DO1869" s="283">
        <f t="shared" si="177"/>
        <v>44000</v>
      </c>
      <c r="DP1869" s="349">
        <v>45444</v>
      </c>
      <c r="DQ1869" s="282"/>
      <c r="DR1869" s="281"/>
      <c r="DS1869" s="280"/>
      <c r="DT1869" s="279"/>
      <c r="DU1869" s="348"/>
      <c r="DV1869" s="194"/>
    </row>
    <row r="1870" spans="1:126" ht="14.1" customHeight="1">
      <c r="A1870" s="298" t="s">
        <v>3629</v>
      </c>
      <c r="B1870" s="227" t="s">
        <v>287</v>
      </c>
      <c r="C1870" s="226" t="s">
        <v>5535</v>
      </c>
      <c r="D1870" s="472" t="s">
        <v>288</v>
      </c>
      <c r="E1870" s="224" t="str">
        <f t="shared" si="170"/>
        <v>435419</v>
      </c>
      <c r="F1870" s="207" t="s">
        <v>229</v>
      </c>
      <c r="G1870" s="584" t="s">
        <v>289</v>
      </c>
      <c r="H1870" s="223" t="s">
        <v>5530</v>
      </c>
      <c r="I1870" s="306" t="s">
        <v>261</v>
      </c>
      <c r="J1870" s="225">
        <v>1</v>
      </c>
      <c r="K1870" s="277">
        <v>45000</v>
      </c>
      <c r="L1870" s="232">
        <f t="shared" si="164"/>
        <v>49500.000000000007</v>
      </c>
      <c r="M1870" s="288" t="s">
        <v>1671</v>
      </c>
      <c r="N1870" s="290"/>
      <c r="O1870" s="290"/>
      <c r="P1870" s="251">
        <v>45444</v>
      </c>
      <c r="Q1870" s="244">
        <v>43000</v>
      </c>
      <c r="R1870" s="471"/>
      <c r="S1870" s="242"/>
      <c r="T1870" s="219" t="s">
        <v>4780</v>
      </c>
      <c r="U1870" s="248">
        <f>VLOOKUP(T1870,'[1]段ボール 送料'!$H$16:$X$1013,16,FALSE)</f>
        <v>1750</v>
      </c>
      <c r="V1870" s="248">
        <f>VLOOKUP(T1870,'[1]段ボール 送料'!$H$16:$X$1013,13,FALSE)</f>
        <v>240</v>
      </c>
      <c r="W1870" s="248">
        <f>VLOOKUP(T1870,'[1]段ボール 送料'!$H$16:$X$1013,14,FALSE)</f>
        <v>240</v>
      </c>
      <c r="X1870" s="248">
        <f>VLOOKUP(T1870,'[1]段ボール 送料'!$H$16:$X$1013,15,FALSE)</f>
        <v>1270</v>
      </c>
      <c r="Y1870" s="219" t="s">
        <v>4704</v>
      </c>
      <c r="Z1870" s="248">
        <f>VLOOKUP(Y1870,'[1]段ボール 送料'!$H$16:$X$1013,16,FALSE)</f>
        <v>990</v>
      </c>
      <c r="AA1870" s="248">
        <f>VLOOKUP(Y1870,'[1]段ボール 送料'!$H$16:$X$1013,13,FALSE)</f>
        <v>330</v>
      </c>
      <c r="AB1870" s="248">
        <f>VLOOKUP(Y1870,'[1]段ボール 送料'!$H$16:$X$1013,14,FALSE)</f>
        <v>330</v>
      </c>
      <c r="AC1870" s="248">
        <f>VLOOKUP(Y1870,'[1]段ボール 送料'!$H$16:$X$1013,15,FALSE)</f>
        <v>330</v>
      </c>
      <c r="AD1870" s="372"/>
      <c r="AE1870" s="372"/>
      <c r="AF1870" s="372"/>
      <c r="AG1870" s="372"/>
      <c r="AH1870" s="372"/>
      <c r="AI1870" s="228" t="s">
        <v>2714</v>
      </c>
      <c r="AJ1870" s="286" t="s">
        <v>2676</v>
      </c>
      <c r="AK1870" s="228" t="s">
        <v>2675</v>
      </c>
      <c r="AL1870" s="372"/>
      <c r="AM1870" s="372"/>
      <c r="AN1870" s="372"/>
      <c r="AO1870" s="372"/>
      <c r="AP1870" s="229"/>
      <c r="AQ1870" s="464"/>
      <c r="AR1870" s="207"/>
      <c r="AS1870" s="207"/>
      <c r="AT1870" s="207"/>
      <c r="AU1870" s="247">
        <f t="shared" si="178"/>
        <v>0</v>
      </c>
      <c r="AV1870" s="248">
        <f>VLOOKUP(T1870,'[1]段ボール 送料'!$H$16:$X$1013,11,FALSE)</f>
        <v>0</v>
      </c>
      <c r="AW1870" s="248">
        <f>VLOOKUP(Y1870,'[1]段ボール 送料'!$H$16:$X$1013,11,FALSE)</f>
        <v>430</v>
      </c>
      <c r="AX1870" s="248"/>
      <c r="AY1870" s="247">
        <f t="shared" si="172"/>
        <v>430</v>
      </c>
      <c r="AZ1870" s="247">
        <f t="shared" si="173"/>
        <v>0</v>
      </c>
      <c r="BA1870" s="247">
        <f t="shared" si="174"/>
        <v>430</v>
      </c>
      <c r="BB1870" s="247">
        <f t="shared" si="175"/>
        <v>0</v>
      </c>
      <c r="BC1870" s="247">
        <f t="shared" si="176"/>
        <v>430</v>
      </c>
      <c r="BD1870" s="484" t="str">
        <f t="shared" si="179"/>
        <v>VR24055</v>
      </c>
      <c r="BE1870" s="207"/>
      <c r="BF1870" s="207"/>
      <c r="BG1870" s="228" t="s">
        <v>1703</v>
      </c>
      <c r="BH1870" s="228" t="s">
        <v>1703</v>
      </c>
      <c r="BI1870" s="228" t="s">
        <v>1703</v>
      </c>
      <c r="BJ1870" s="246"/>
      <c r="BK1870" s="255" t="s">
        <v>4630</v>
      </c>
      <c r="BL1870" s="228" t="s">
        <v>1703</v>
      </c>
      <c r="BM1870" s="228" t="s">
        <v>1703</v>
      </c>
      <c r="BN1870" s="298"/>
      <c r="BO1870" s="297"/>
      <c r="BQ1870" s="205" t="s">
        <v>1701</v>
      </c>
      <c r="BY1870" s="254"/>
      <c r="DN1870" s="284">
        <v>45000</v>
      </c>
      <c r="DO1870" s="283">
        <f t="shared" si="177"/>
        <v>49500.000000000007</v>
      </c>
      <c r="DP1870" s="349">
        <v>45444</v>
      </c>
      <c r="DQ1870" s="282"/>
      <c r="DR1870" s="281"/>
      <c r="DS1870" s="280"/>
      <c r="DT1870" s="279"/>
      <c r="DU1870" s="348"/>
      <c r="DV1870" s="194"/>
    </row>
    <row r="1871" spans="1:126" ht="14.1" customHeight="1">
      <c r="A1871" s="298" t="s">
        <v>3629</v>
      </c>
      <c r="B1871" s="227" t="s">
        <v>290</v>
      </c>
      <c r="C1871" s="226" t="s">
        <v>5534</v>
      </c>
      <c r="D1871" s="264" t="s">
        <v>291</v>
      </c>
      <c r="E1871" s="224" t="str">
        <f t="shared" si="170"/>
        <v>432777</v>
      </c>
      <c r="F1871" s="207" t="s">
        <v>229</v>
      </c>
      <c r="G1871" s="584" t="s">
        <v>5533</v>
      </c>
      <c r="H1871" s="223" t="s">
        <v>5530</v>
      </c>
      <c r="I1871" s="306" t="s">
        <v>261</v>
      </c>
      <c r="J1871" s="225">
        <v>1</v>
      </c>
      <c r="K1871" s="277">
        <v>45000</v>
      </c>
      <c r="L1871" s="232">
        <f t="shared" si="164"/>
        <v>49500.000000000007</v>
      </c>
      <c r="M1871" s="288" t="s">
        <v>1671</v>
      </c>
      <c r="N1871" s="290"/>
      <c r="O1871" s="290"/>
      <c r="P1871" s="251">
        <v>45444</v>
      </c>
      <c r="Q1871" s="244">
        <v>43000</v>
      </c>
      <c r="R1871" s="537">
        <v>3700</v>
      </c>
      <c r="S1871" s="427">
        <v>3700</v>
      </c>
      <c r="T1871" s="219" t="s">
        <v>4780</v>
      </c>
      <c r="U1871" s="248">
        <f>VLOOKUP(T1871,'[1]段ボール 送料'!$H$16:$X$1013,16,FALSE)</f>
        <v>1750</v>
      </c>
      <c r="V1871" s="248">
        <f>VLOOKUP(T1871,'[1]段ボール 送料'!$H$16:$X$1013,13,FALSE)</f>
        <v>240</v>
      </c>
      <c r="W1871" s="248">
        <f>VLOOKUP(T1871,'[1]段ボール 送料'!$H$16:$X$1013,14,FALSE)</f>
        <v>240</v>
      </c>
      <c r="X1871" s="248">
        <f>VLOOKUP(T1871,'[1]段ボール 送料'!$H$16:$X$1013,15,FALSE)</f>
        <v>1270</v>
      </c>
      <c r="Y1871" s="219" t="s">
        <v>4704</v>
      </c>
      <c r="Z1871" s="248">
        <f>VLOOKUP(Y1871,'[1]段ボール 送料'!$H$16:$X$1013,16,FALSE)</f>
        <v>990</v>
      </c>
      <c r="AA1871" s="248">
        <f>VLOOKUP(Y1871,'[1]段ボール 送料'!$H$16:$X$1013,13,FALSE)</f>
        <v>330</v>
      </c>
      <c r="AB1871" s="248">
        <f>VLOOKUP(Y1871,'[1]段ボール 送料'!$H$16:$X$1013,14,FALSE)</f>
        <v>330</v>
      </c>
      <c r="AC1871" s="248">
        <f>VLOOKUP(Y1871,'[1]段ボール 送料'!$H$16:$X$1013,15,FALSE)</f>
        <v>330</v>
      </c>
      <c r="AD1871" s="353"/>
      <c r="AE1871" s="353"/>
      <c r="AF1871" s="353"/>
      <c r="AG1871" s="353"/>
      <c r="AH1871" s="353"/>
      <c r="AI1871" s="228" t="s">
        <v>2714</v>
      </c>
      <c r="AJ1871" s="286" t="s">
        <v>2676</v>
      </c>
      <c r="AK1871" s="228" t="s">
        <v>2675</v>
      </c>
      <c r="AL1871" s="372">
        <v>12695</v>
      </c>
      <c r="AM1871" s="211">
        <f>AN1871+AO1871</f>
        <v>3484</v>
      </c>
      <c r="AN1871" s="353">
        <f>VLOOKUP(Y1871,'[1]段ボール 送料'!$H$16:$X$1013,6,FALSE)</f>
        <v>94</v>
      </c>
      <c r="AO1871" s="353">
        <f>2500+890</f>
        <v>3390</v>
      </c>
      <c r="AP1871" s="229" t="s">
        <v>3517</v>
      </c>
      <c r="AQ1871" s="355"/>
      <c r="AR1871" s="247"/>
      <c r="AS1871" s="247"/>
      <c r="AT1871" s="247"/>
      <c r="AU1871" s="247">
        <f t="shared" si="178"/>
        <v>0</v>
      </c>
      <c r="AV1871" s="248">
        <f>VLOOKUP(T1871,'[1]段ボール 送料'!$H$16:$X$1013,11,FALSE)</f>
        <v>0</v>
      </c>
      <c r="AW1871" s="248">
        <f>VLOOKUP(Y1871,'[1]段ボール 送料'!$H$16:$X$1013,11,FALSE)</f>
        <v>430</v>
      </c>
      <c r="AX1871" s="248"/>
      <c r="AY1871" s="247">
        <f t="shared" si="172"/>
        <v>430</v>
      </c>
      <c r="AZ1871" s="247">
        <f t="shared" si="173"/>
        <v>0</v>
      </c>
      <c r="BA1871" s="247">
        <f t="shared" si="174"/>
        <v>430</v>
      </c>
      <c r="BB1871" s="247">
        <f t="shared" si="175"/>
        <v>0</v>
      </c>
      <c r="BC1871" s="247">
        <f t="shared" si="176"/>
        <v>430</v>
      </c>
      <c r="BD1871" s="484" t="str">
        <f t="shared" si="179"/>
        <v>VR24055</v>
      </c>
      <c r="BE1871" s="207"/>
      <c r="BF1871" s="207"/>
      <c r="BG1871" s="228" t="s">
        <v>1703</v>
      </c>
      <c r="BH1871" s="228" t="s">
        <v>1703</v>
      </c>
      <c r="BI1871" s="228" t="s">
        <v>1703</v>
      </c>
      <c r="BJ1871" s="246"/>
      <c r="BK1871" s="255" t="s">
        <v>2443</v>
      </c>
      <c r="BL1871" s="228" t="s">
        <v>1703</v>
      </c>
      <c r="BM1871" s="228" t="s">
        <v>1703</v>
      </c>
      <c r="BN1871" s="298"/>
      <c r="BO1871" s="297"/>
      <c r="BQ1871" s="205" t="s">
        <v>1701</v>
      </c>
      <c r="BY1871" s="254"/>
      <c r="CS1871" s="200" t="s">
        <v>3786</v>
      </c>
      <c r="DN1871" s="284">
        <v>45000</v>
      </c>
      <c r="DO1871" s="283">
        <f t="shared" si="177"/>
        <v>49500.000000000007</v>
      </c>
      <c r="DP1871" s="349">
        <v>45444</v>
      </c>
      <c r="DQ1871" s="282"/>
      <c r="DR1871" s="280" t="s">
        <v>4706</v>
      </c>
      <c r="DS1871" s="280" t="s">
        <v>3792</v>
      </c>
      <c r="DT1871" s="279" t="s">
        <v>3949</v>
      </c>
      <c r="DU1871" s="348"/>
      <c r="DV1871" s="194"/>
    </row>
    <row r="1872" spans="1:126" ht="14.1" customHeight="1">
      <c r="A1872" s="298" t="s">
        <v>3629</v>
      </c>
      <c r="B1872" s="227" t="s">
        <v>293</v>
      </c>
      <c r="C1872" s="226" t="s">
        <v>5532</v>
      </c>
      <c r="D1872" s="472" t="s">
        <v>294</v>
      </c>
      <c r="E1872" s="224" t="str">
        <f t="shared" si="170"/>
        <v>435402</v>
      </c>
      <c r="F1872" s="207" t="s">
        <v>229</v>
      </c>
      <c r="G1872" s="584" t="s">
        <v>289</v>
      </c>
      <c r="H1872" s="223" t="s">
        <v>5530</v>
      </c>
      <c r="I1872" s="306" t="s">
        <v>261</v>
      </c>
      <c r="J1872" s="225">
        <v>1</v>
      </c>
      <c r="K1872" s="277">
        <v>45000</v>
      </c>
      <c r="L1872" s="232">
        <f t="shared" ref="L1872:L1935" si="180">K1872*1.1</f>
        <v>49500.000000000007</v>
      </c>
      <c r="M1872" s="288" t="s">
        <v>1671</v>
      </c>
      <c r="N1872" s="290"/>
      <c r="O1872" s="290"/>
      <c r="P1872" s="251">
        <v>45444</v>
      </c>
      <c r="Q1872" s="244">
        <v>43000</v>
      </c>
      <c r="R1872" s="471"/>
      <c r="S1872" s="242"/>
      <c r="T1872" s="219" t="s">
        <v>4780</v>
      </c>
      <c r="U1872" s="248">
        <f>VLOOKUP(T1872,'[1]段ボール 送料'!$H$16:$X$1013,16,FALSE)</f>
        <v>1750</v>
      </c>
      <c r="V1872" s="248">
        <f>VLOOKUP(T1872,'[1]段ボール 送料'!$H$16:$X$1013,13,FALSE)</f>
        <v>240</v>
      </c>
      <c r="W1872" s="248">
        <f>VLOOKUP(T1872,'[1]段ボール 送料'!$H$16:$X$1013,14,FALSE)</f>
        <v>240</v>
      </c>
      <c r="X1872" s="248">
        <f>VLOOKUP(T1872,'[1]段ボール 送料'!$H$16:$X$1013,15,FALSE)</f>
        <v>1270</v>
      </c>
      <c r="Y1872" s="219" t="s">
        <v>4704</v>
      </c>
      <c r="Z1872" s="248">
        <f>VLOOKUP(Y1872,'[1]段ボール 送料'!$H$16:$X$1013,16,FALSE)</f>
        <v>990</v>
      </c>
      <c r="AA1872" s="248">
        <f>VLOOKUP(Y1872,'[1]段ボール 送料'!$H$16:$X$1013,13,FALSE)</f>
        <v>330</v>
      </c>
      <c r="AB1872" s="248">
        <f>VLOOKUP(Y1872,'[1]段ボール 送料'!$H$16:$X$1013,14,FALSE)</f>
        <v>330</v>
      </c>
      <c r="AC1872" s="248">
        <f>VLOOKUP(Y1872,'[1]段ボール 送料'!$H$16:$X$1013,15,FALSE)</f>
        <v>330</v>
      </c>
      <c r="AD1872" s="372"/>
      <c r="AE1872" s="372"/>
      <c r="AF1872" s="372"/>
      <c r="AG1872" s="372"/>
      <c r="AH1872" s="372"/>
      <c r="AI1872" s="228" t="s">
        <v>2714</v>
      </c>
      <c r="AJ1872" s="286" t="s">
        <v>2676</v>
      </c>
      <c r="AK1872" s="228" t="s">
        <v>2675</v>
      </c>
      <c r="AL1872" s="372"/>
      <c r="AM1872" s="372"/>
      <c r="AN1872" s="372"/>
      <c r="AO1872" s="372"/>
      <c r="AP1872" s="229"/>
      <c r="AQ1872" s="464"/>
      <c r="AR1872" s="207"/>
      <c r="AS1872" s="207"/>
      <c r="AT1872" s="207"/>
      <c r="AU1872" s="247">
        <f t="shared" si="178"/>
        <v>0</v>
      </c>
      <c r="AV1872" s="248">
        <f>VLOOKUP(T1872,'[1]段ボール 送料'!$H$16:$X$1013,11,FALSE)</f>
        <v>0</v>
      </c>
      <c r="AW1872" s="248">
        <f>VLOOKUP(Y1872,'[1]段ボール 送料'!$H$16:$X$1013,11,FALSE)</f>
        <v>430</v>
      </c>
      <c r="AX1872" s="248"/>
      <c r="AY1872" s="247">
        <f t="shared" si="172"/>
        <v>430</v>
      </c>
      <c r="AZ1872" s="247">
        <f t="shared" si="173"/>
        <v>0</v>
      </c>
      <c r="BA1872" s="247">
        <f t="shared" si="174"/>
        <v>430</v>
      </c>
      <c r="BB1872" s="247">
        <f t="shared" si="175"/>
        <v>0</v>
      </c>
      <c r="BC1872" s="247">
        <f t="shared" si="176"/>
        <v>430</v>
      </c>
      <c r="BD1872" s="484" t="str">
        <f t="shared" si="179"/>
        <v>VR24055</v>
      </c>
      <c r="BE1872" s="207"/>
      <c r="BF1872" s="207"/>
      <c r="BG1872" s="228" t="s">
        <v>1703</v>
      </c>
      <c r="BH1872" s="228" t="s">
        <v>1703</v>
      </c>
      <c r="BI1872" s="228" t="s">
        <v>1703</v>
      </c>
      <c r="BJ1872" s="246"/>
      <c r="BK1872" s="255" t="s">
        <v>4630</v>
      </c>
      <c r="BL1872" s="228" t="s">
        <v>1703</v>
      </c>
      <c r="BM1872" s="228" t="s">
        <v>1703</v>
      </c>
      <c r="BN1872" s="298"/>
      <c r="BO1872" s="297"/>
      <c r="BQ1872" s="205" t="s">
        <v>1701</v>
      </c>
      <c r="BY1872" s="254"/>
      <c r="DN1872" s="284">
        <v>45000</v>
      </c>
      <c r="DO1872" s="283">
        <f t="shared" si="177"/>
        <v>49500.000000000007</v>
      </c>
      <c r="DP1872" s="349">
        <v>45444</v>
      </c>
      <c r="DQ1872" s="282"/>
      <c r="DR1872" s="281"/>
      <c r="DS1872" s="280"/>
      <c r="DT1872" s="279"/>
      <c r="DU1872" s="348"/>
      <c r="DV1872" s="194"/>
    </row>
    <row r="1873" spans="1:129" ht="14.1" customHeight="1">
      <c r="A1873" s="298" t="s">
        <v>3629</v>
      </c>
      <c r="B1873" s="227" t="s">
        <v>1158</v>
      </c>
      <c r="C1873" s="226" t="s">
        <v>5531</v>
      </c>
      <c r="D1873" s="264" t="s">
        <v>1159</v>
      </c>
      <c r="E1873" s="224" t="str">
        <f t="shared" si="170"/>
        <v>432760</v>
      </c>
      <c r="F1873" s="207" t="s">
        <v>229</v>
      </c>
      <c r="G1873" s="584" t="s">
        <v>289</v>
      </c>
      <c r="H1873" s="223" t="s">
        <v>5530</v>
      </c>
      <c r="I1873" s="306" t="s">
        <v>261</v>
      </c>
      <c r="J1873" s="225">
        <v>1</v>
      </c>
      <c r="K1873" s="302">
        <v>43000</v>
      </c>
      <c r="L1873" s="232">
        <f t="shared" si="180"/>
        <v>47300.000000000007</v>
      </c>
      <c r="M1873" s="288" t="s">
        <v>900</v>
      </c>
      <c r="N1873" s="290"/>
      <c r="O1873" s="290"/>
      <c r="P1873" s="251">
        <v>44986</v>
      </c>
      <c r="Q1873" s="500">
        <v>40000</v>
      </c>
      <c r="R1873" s="500"/>
      <c r="S1873" s="242"/>
      <c r="T1873" s="219" t="s">
        <v>4780</v>
      </c>
      <c r="U1873" s="248">
        <f>VLOOKUP(T1873,'[1]段ボール 送料'!$H$16:$X$1013,16,FALSE)</f>
        <v>1750</v>
      </c>
      <c r="V1873" s="248">
        <f>VLOOKUP(T1873,'[1]段ボール 送料'!$H$16:$X$1013,13,FALSE)</f>
        <v>240</v>
      </c>
      <c r="W1873" s="248">
        <f>VLOOKUP(T1873,'[1]段ボール 送料'!$H$16:$X$1013,14,FALSE)</f>
        <v>240</v>
      </c>
      <c r="X1873" s="248">
        <f>VLOOKUP(T1873,'[1]段ボール 送料'!$H$16:$X$1013,15,FALSE)</f>
        <v>1270</v>
      </c>
      <c r="Y1873" s="260" t="s">
        <v>3942</v>
      </c>
      <c r="Z1873" s="496" t="e">
        <f>VLOOKUP(Y1873,'[1]段ボール 送料'!$H$16:$X$1013,16,FALSE)</f>
        <v>#N/A</v>
      </c>
      <c r="AA1873" s="496" t="e">
        <f>VLOOKUP(Y1873,'[1]段ボール 送料'!$H$16:$X$1013,13,FALSE)</f>
        <v>#N/A</v>
      </c>
      <c r="AB1873" s="496" t="e">
        <f>VLOOKUP(Y1873,'[1]段ボール 送料'!$H$16:$X$1013,14,FALSE)</f>
        <v>#N/A</v>
      </c>
      <c r="AC1873" s="496" t="e">
        <f>VLOOKUP(Y1873,'[1]段ボール 送料'!$H$16:$X$1013,15,FALSE)</f>
        <v>#N/A</v>
      </c>
      <c r="AD1873" s="372"/>
      <c r="AE1873" s="372"/>
      <c r="AF1873" s="372"/>
      <c r="AG1873" s="372"/>
      <c r="AH1873" s="372"/>
      <c r="AI1873" s="228" t="s">
        <v>2714</v>
      </c>
      <c r="AJ1873" s="286" t="s">
        <v>2676</v>
      </c>
      <c r="AK1873" s="228" t="s">
        <v>2675</v>
      </c>
      <c r="AL1873" s="372"/>
      <c r="AM1873" s="372"/>
      <c r="AN1873" s="372"/>
      <c r="AO1873" s="372"/>
      <c r="AP1873" s="229"/>
      <c r="AQ1873" s="464"/>
      <c r="AR1873" s="207"/>
      <c r="AS1873" s="207"/>
      <c r="AT1873" s="207"/>
      <c r="AU1873" s="207"/>
      <c r="AV1873" s="207"/>
      <c r="AW1873" s="207"/>
      <c r="AX1873" s="207"/>
      <c r="AY1873" s="207"/>
      <c r="AZ1873" s="207"/>
      <c r="BA1873" s="207"/>
      <c r="BB1873" s="207"/>
      <c r="BC1873" s="207"/>
      <c r="BD1873" s="207"/>
      <c r="BE1873" s="207"/>
      <c r="BF1873" s="207"/>
      <c r="BG1873" s="228" t="s">
        <v>1703</v>
      </c>
      <c r="BH1873" s="228" t="s">
        <v>1703</v>
      </c>
      <c r="BI1873" s="228" t="s">
        <v>1703</v>
      </c>
      <c r="BJ1873" s="246"/>
      <c r="BK1873" s="255" t="s">
        <v>2443</v>
      </c>
      <c r="BL1873" s="228" t="s">
        <v>1703</v>
      </c>
      <c r="BM1873" s="228" t="s">
        <v>3899</v>
      </c>
      <c r="BN1873" s="298"/>
      <c r="BO1873" s="297"/>
      <c r="BQ1873" s="205" t="s">
        <v>1701</v>
      </c>
      <c r="BY1873" s="254"/>
      <c r="DN1873" s="284"/>
      <c r="DO1873" s="283"/>
      <c r="DP1873" s="278"/>
      <c r="DQ1873" s="282" t="s">
        <v>900</v>
      </c>
      <c r="DR1873" s="281"/>
      <c r="DS1873" s="280"/>
      <c r="DT1873" s="279"/>
      <c r="DU1873" s="278"/>
      <c r="DV1873" s="194"/>
      <c r="DW1873" s="254"/>
    </row>
    <row r="1874" spans="1:129" ht="14.1" customHeight="1">
      <c r="A1874" s="322" t="s">
        <v>4807</v>
      </c>
      <c r="B1874" s="227" t="s">
        <v>5529</v>
      </c>
      <c r="C1874" s="227" t="s">
        <v>5528</v>
      </c>
      <c r="D1874" s="225" t="s">
        <v>5527</v>
      </c>
      <c r="E1874" s="224" t="str">
        <f>MID(D1874,9,10)</f>
        <v>432791</v>
      </c>
      <c r="F1874" s="322" t="s">
        <v>1154</v>
      </c>
      <c r="G1874" s="557" t="s">
        <v>5526</v>
      </c>
      <c r="H1874" s="223" t="s">
        <v>5525</v>
      </c>
      <c r="I1874" s="223" t="s">
        <v>261</v>
      </c>
      <c r="J1874" s="225">
        <v>1</v>
      </c>
      <c r="K1874" s="302">
        <v>45000</v>
      </c>
      <c r="L1874" s="232">
        <f t="shared" si="180"/>
        <v>49500.000000000007</v>
      </c>
      <c r="M1874" s="379" t="s">
        <v>1434</v>
      </c>
      <c r="N1874" s="229"/>
      <c r="O1874" s="229"/>
      <c r="P1874" s="313"/>
      <c r="Q1874" s="328"/>
      <c r="R1874" s="327"/>
      <c r="S1874" s="242"/>
      <c r="T1874" s="312"/>
      <c r="U1874" s="303"/>
      <c r="V1874" s="303"/>
      <c r="W1874" s="303"/>
      <c r="X1874" s="303"/>
      <c r="Y1874" s="312"/>
      <c r="Z1874" s="303"/>
      <c r="AA1874" s="303"/>
      <c r="AB1874" s="303"/>
      <c r="AC1874" s="303"/>
      <c r="AD1874" s="311"/>
      <c r="AE1874" s="311"/>
      <c r="AF1874" s="311"/>
      <c r="AG1874" s="311"/>
      <c r="AH1874" s="311"/>
      <c r="AJ1874" s="286" t="s">
        <v>2676</v>
      </c>
      <c r="AK1874" s="213" t="s">
        <v>2675</v>
      </c>
      <c r="AL1874" s="311"/>
      <c r="AM1874" s="311"/>
      <c r="AN1874" s="311"/>
      <c r="AO1874" s="311"/>
      <c r="AP1874" s="229"/>
      <c r="AQ1874" s="310"/>
      <c r="AR1874" s="207"/>
      <c r="AS1874" s="207"/>
      <c r="AT1874" s="207"/>
      <c r="AU1874" s="207"/>
      <c r="AV1874" s="207"/>
      <c r="AW1874" s="207"/>
      <c r="AX1874" s="207"/>
      <c r="AY1874" s="207"/>
      <c r="AZ1874" s="207"/>
      <c r="BA1874" s="207"/>
      <c r="BB1874" s="207"/>
      <c r="BC1874" s="207"/>
      <c r="BD1874" s="207"/>
      <c r="BE1874" s="207"/>
      <c r="BF1874" s="207"/>
      <c r="BG1874" s="300"/>
      <c r="BH1874" s="300"/>
      <c r="BI1874" s="299"/>
      <c r="BJ1874" s="246"/>
      <c r="BK1874" s="255" t="s">
        <v>2443</v>
      </c>
      <c r="BL1874" s="213"/>
      <c r="BM1874" s="213"/>
      <c r="BN1874" s="322"/>
      <c r="BO1874" s="321"/>
      <c r="BY1874" s="254"/>
      <c r="DN1874" s="284"/>
      <c r="DO1874" s="283"/>
      <c r="DP1874" s="278"/>
      <c r="DQ1874" s="282"/>
      <c r="DR1874" s="281"/>
      <c r="DS1874" s="280"/>
      <c r="DT1874" s="279"/>
      <c r="DU1874" s="278"/>
      <c r="DV1874" s="194"/>
    </row>
    <row r="1875" spans="1:129" ht="14.1" customHeight="1">
      <c r="A1875" s="322" t="s">
        <v>4807</v>
      </c>
      <c r="B1875" s="227" t="s">
        <v>5524</v>
      </c>
      <c r="C1875" s="227" t="s">
        <v>5523</v>
      </c>
      <c r="D1875" s="225" t="s">
        <v>5522</v>
      </c>
      <c r="E1875" s="224" t="str">
        <f>MID(D1875,8,10)</f>
        <v>432784</v>
      </c>
      <c r="F1875" s="322" t="s">
        <v>1154</v>
      </c>
      <c r="G1875" s="557" t="s">
        <v>5521</v>
      </c>
      <c r="H1875" s="223" t="s">
        <v>5520</v>
      </c>
      <c r="I1875" s="223" t="s">
        <v>261</v>
      </c>
      <c r="J1875" s="225">
        <v>1</v>
      </c>
      <c r="K1875" s="302">
        <v>45000</v>
      </c>
      <c r="L1875" s="232">
        <f t="shared" si="180"/>
        <v>49500.000000000007</v>
      </c>
      <c r="M1875" s="351" t="s">
        <v>1434</v>
      </c>
      <c r="N1875" s="229"/>
      <c r="O1875" s="229"/>
      <c r="P1875" s="313"/>
      <c r="Q1875" s="328"/>
      <c r="R1875" s="327"/>
      <c r="S1875" s="242"/>
      <c r="T1875" s="312"/>
      <c r="U1875" s="303"/>
      <c r="V1875" s="303"/>
      <c r="W1875" s="303"/>
      <c r="X1875" s="303"/>
      <c r="Y1875" s="312"/>
      <c r="Z1875" s="303"/>
      <c r="AA1875" s="303"/>
      <c r="AB1875" s="303"/>
      <c r="AC1875" s="303"/>
      <c r="AD1875" s="311"/>
      <c r="AE1875" s="311"/>
      <c r="AF1875" s="311"/>
      <c r="AG1875" s="311"/>
      <c r="AH1875" s="311"/>
      <c r="AJ1875" s="286"/>
      <c r="AK1875" s="213"/>
      <c r="AL1875" s="311"/>
      <c r="AM1875" s="311"/>
      <c r="AN1875" s="311"/>
      <c r="AO1875" s="311"/>
      <c r="AP1875" s="229"/>
      <c r="AQ1875" s="310"/>
      <c r="AR1875" s="207"/>
      <c r="AS1875" s="207"/>
      <c r="AT1875" s="207"/>
      <c r="AU1875" s="207"/>
      <c r="AV1875" s="207"/>
      <c r="AW1875" s="207"/>
      <c r="AX1875" s="207"/>
      <c r="AY1875" s="207"/>
      <c r="AZ1875" s="207"/>
      <c r="BA1875" s="207"/>
      <c r="BB1875" s="207"/>
      <c r="BC1875" s="207"/>
      <c r="BD1875" s="207"/>
      <c r="BE1875" s="207"/>
      <c r="BF1875" s="207"/>
      <c r="BG1875" s="300"/>
      <c r="BH1875" s="300"/>
      <c r="BI1875" s="299"/>
      <c r="BJ1875" s="246"/>
      <c r="BK1875" s="255" t="s">
        <v>2443</v>
      </c>
      <c r="BL1875" s="213"/>
      <c r="BM1875" s="213"/>
      <c r="BN1875" s="322"/>
      <c r="BO1875" s="321"/>
      <c r="BY1875" s="254"/>
      <c r="DN1875" s="284"/>
      <c r="DO1875" s="283"/>
      <c r="DP1875" s="278"/>
      <c r="DQ1875" s="282"/>
      <c r="DR1875" s="281"/>
      <c r="DS1875" s="280"/>
      <c r="DT1875" s="279"/>
      <c r="DU1875" s="278"/>
      <c r="DV1875" s="194"/>
    </row>
    <row r="1876" spans="1:129" ht="14.1" customHeight="1">
      <c r="A1876" s="322" t="s">
        <v>5519</v>
      </c>
      <c r="B1876" s="227" t="s">
        <v>5518</v>
      </c>
      <c r="C1876" s="227" t="s">
        <v>5517</v>
      </c>
      <c r="D1876" s="225" t="s">
        <v>5516</v>
      </c>
      <c r="E1876" s="224" t="str">
        <f>MID(D1876,9,10)</f>
        <v>432807</v>
      </c>
      <c r="F1876" s="322" t="s">
        <v>1154</v>
      </c>
      <c r="G1876" s="557" t="s">
        <v>5515</v>
      </c>
      <c r="H1876" s="223" t="s">
        <v>5514</v>
      </c>
      <c r="I1876" s="223" t="s">
        <v>261</v>
      </c>
      <c r="J1876" s="225">
        <v>1</v>
      </c>
      <c r="K1876" s="302">
        <v>50000</v>
      </c>
      <c r="L1876" s="232">
        <f t="shared" si="180"/>
        <v>55000.000000000007</v>
      </c>
      <c r="M1876" s="379" t="s">
        <v>1434</v>
      </c>
      <c r="N1876" s="229"/>
      <c r="O1876" s="229"/>
      <c r="P1876" s="313"/>
      <c r="Q1876" s="328"/>
      <c r="R1876" s="327"/>
      <c r="S1876" s="242"/>
      <c r="T1876" s="312"/>
      <c r="U1876" s="303"/>
      <c r="V1876" s="303"/>
      <c r="W1876" s="303"/>
      <c r="X1876" s="303"/>
      <c r="Y1876" s="312"/>
      <c r="Z1876" s="303"/>
      <c r="AA1876" s="303"/>
      <c r="AB1876" s="303"/>
      <c r="AC1876" s="303"/>
      <c r="AD1876" s="311"/>
      <c r="AE1876" s="311"/>
      <c r="AF1876" s="311"/>
      <c r="AG1876" s="311"/>
      <c r="AH1876" s="311"/>
      <c r="AJ1876" s="286"/>
      <c r="AK1876" s="213"/>
      <c r="AL1876" s="311"/>
      <c r="AM1876" s="311"/>
      <c r="AN1876" s="311"/>
      <c r="AO1876" s="311"/>
      <c r="AP1876" s="229"/>
      <c r="AQ1876" s="310"/>
      <c r="AR1876" s="207"/>
      <c r="AS1876" s="207"/>
      <c r="AT1876" s="207"/>
      <c r="AU1876" s="207"/>
      <c r="AV1876" s="207"/>
      <c r="AW1876" s="207"/>
      <c r="AX1876" s="207"/>
      <c r="AY1876" s="207"/>
      <c r="AZ1876" s="207"/>
      <c r="BA1876" s="207"/>
      <c r="BB1876" s="207"/>
      <c r="BC1876" s="207"/>
      <c r="BD1876" s="207"/>
      <c r="BE1876" s="207"/>
      <c r="BF1876" s="207"/>
      <c r="BG1876" s="300"/>
      <c r="BH1876" s="300"/>
      <c r="BI1876" s="299"/>
      <c r="BJ1876" s="246"/>
      <c r="BK1876" s="255" t="s">
        <v>2443</v>
      </c>
      <c r="BL1876" s="213"/>
      <c r="BM1876" s="213"/>
      <c r="BN1876" s="322"/>
      <c r="BO1876" s="321"/>
      <c r="BY1876" s="254"/>
      <c r="DN1876" s="284"/>
      <c r="DO1876" s="283"/>
      <c r="DP1876" s="278"/>
      <c r="DQ1876" s="282"/>
      <c r="DR1876" s="281"/>
      <c r="DS1876" s="280"/>
      <c r="DT1876" s="279"/>
      <c r="DU1876" s="278"/>
      <c r="DV1876" s="194"/>
    </row>
    <row r="1877" spans="1:129" ht="14.1" customHeight="1">
      <c r="A1877" s="298" t="s">
        <v>4807</v>
      </c>
      <c r="B1877" s="227" t="s">
        <v>5513</v>
      </c>
      <c r="C1877" s="226" t="s">
        <v>5512</v>
      </c>
      <c r="D1877" s="222" t="s">
        <v>5511</v>
      </c>
      <c r="E1877" s="224" t="str">
        <f>MID(D1877,9,10)</f>
        <v>435426</v>
      </c>
      <c r="F1877" s="298" t="s">
        <v>1154</v>
      </c>
      <c r="G1877" s="220" t="s">
        <v>5510</v>
      </c>
      <c r="H1877" s="223" t="s">
        <v>5497</v>
      </c>
      <c r="I1877" s="223" t="s">
        <v>261</v>
      </c>
      <c r="J1877" s="225">
        <v>1</v>
      </c>
      <c r="K1877" s="302">
        <v>30000</v>
      </c>
      <c r="L1877" s="232">
        <f t="shared" si="180"/>
        <v>33000</v>
      </c>
      <c r="M1877" s="379" t="s">
        <v>900</v>
      </c>
      <c r="N1877" s="229"/>
      <c r="O1877" s="229"/>
      <c r="P1877" s="313"/>
      <c r="Q1877" s="328"/>
      <c r="R1877" s="327"/>
      <c r="S1877" s="242"/>
      <c r="T1877" s="312"/>
      <c r="U1877" s="303"/>
      <c r="V1877" s="303"/>
      <c r="W1877" s="303"/>
      <c r="X1877" s="303"/>
      <c r="Y1877" s="312"/>
      <c r="Z1877" s="303"/>
      <c r="AA1877" s="303"/>
      <c r="AB1877" s="303"/>
      <c r="AC1877" s="303"/>
      <c r="AD1877" s="311"/>
      <c r="AE1877" s="311"/>
      <c r="AF1877" s="311"/>
      <c r="AG1877" s="311"/>
      <c r="AH1877" s="311"/>
      <c r="AJ1877" s="286"/>
      <c r="AK1877" s="213"/>
      <c r="AL1877" s="311"/>
      <c r="AM1877" s="311"/>
      <c r="AN1877" s="311"/>
      <c r="AO1877" s="311"/>
      <c r="AP1877" s="229"/>
      <c r="AQ1877" s="310"/>
      <c r="AR1877" s="207"/>
      <c r="AS1877" s="207"/>
      <c r="AT1877" s="207"/>
      <c r="AU1877" s="207"/>
      <c r="AV1877" s="207"/>
      <c r="AW1877" s="207"/>
      <c r="AX1877" s="207"/>
      <c r="AY1877" s="207"/>
      <c r="AZ1877" s="207"/>
      <c r="BA1877" s="207"/>
      <c r="BB1877" s="207"/>
      <c r="BC1877" s="207"/>
      <c r="BD1877" s="207"/>
      <c r="BE1877" s="207"/>
      <c r="BF1877" s="207"/>
      <c r="BG1877" s="564" t="s">
        <v>1703</v>
      </c>
      <c r="BH1877" s="300"/>
      <c r="BI1877" s="299"/>
      <c r="BJ1877" s="246"/>
      <c r="BK1877" s="255" t="s">
        <v>4630</v>
      </c>
      <c r="BL1877" s="213"/>
      <c r="BM1877" s="213"/>
      <c r="BN1877" s="298"/>
      <c r="BO1877" s="297"/>
      <c r="BY1877" s="254"/>
      <c r="DN1877" s="284"/>
      <c r="DO1877" s="283"/>
      <c r="DP1877" s="278"/>
      <c r="DQ1877" s="282"/>
      <c r="DR1877" s="281"/>
      <c r="DS1877" s="280"/>
      <c r="DT1877" s="279"/>
      <c r="DU1877" s="278"/>
      <c r="DV1877" s="194"/>
    </row>
    <row r="1878" spans="1:129" ht="14.1" customHeight="1">
      <c r="A1878" s="298" t="s">
        <v>4807</v>
      </c>
      <c r="B1878" s="227" t="s">
        <v>5509</v>
      </c>
      <c r="C1878" s="226" t="s">
        <v>5508</v>
      </c>
      <c r="D1878" s="222" t="s">
        <v>5507</v>
      </c>
      <c r="E1878" s="224">
        <v>435433</v>
      </c>
      <c r="F1878" s="298" t="s">
        <v>1154</v>
      </c>
      <c r="G1878" s="220" t="s">
        <v>5506</v>
      </c>
      <c r="H1878" s="223" t="s">
        <v>5497</v>
      </c>
      <c r="I1878" s="223" t="s">
        <v>261</v>
      </c>
      <c r="J1878" s="225">
        <v>1</v>
      </c>
      <c r="K1878" s="302">
        <v>30000</v>
      </c>
      <c r="L1878" s="232">
        <f t="shared" si="180"/>
        <v>33000</v>
      </c>
      <c r="M1878" s="379" t="s">
        <v>900</v>
      </c>
      <c r="N1878" s="229"/>
      <c r="O1878" s="229"/>
      <c r="P1878" s="313"/>
      <c r="Q1878" s="328"/>
      <c r="R1878" s="327"/>
      <c r="S1878" s="242"/>
      <c r="T1878" s="312"/>
      <c r="U1878" s="303"/>
      <c r="V1878" s="303"/>
      <c r="W1878" s="303"/>
      <c r="X1878" s="303"/>
      <c r="Y1878" s="312"/>
      <c r="Z1878" s="303"/>
      <c r="AA1878" s="303"/>
      <c r="AB1878" s="303"/>
      <c r="AC1878" s="303"/>
      <c r="AD1878" s="311"/>
      <c r="AE1878" s="311"/>
      <c r="AF1878" s="311"/>
      <c r="AG1878" s="311"/>
      <c r="AH1878" s="311"/>
      <c r="AJ1878" s="286"/>
      <c r="AK1878" s="213"/>
      <c r="AL1878" s="311"/>
      <c r="AM1878" s="311"/>
      <c r="AN1878" s="311"/>
      <c r="AO1878" s="311"/>
      <c r="AP1878" s="229"/>
      <c r="AQ1878" s="310"/>
      <c r="AR1878" s="207"/>
      <c r="AS1878" s="207"/>
      <c r="AT1878" s="207"/>
      <c r="AU1878" s="207"/>
      <c r="AV1878" s="207"/>
      <c r="AW1878" s="207"/>
      <c r="AX1878" s="207"/>
      <c r="AY1878" s="207"/>
      <c r="AZ1878" s="207"/>
      <c r="BA1878" s="207"/>
      <c r="BB1878" s="207"/>
      <c r="BC1878" s="207"/>
      <c r="BD1878" s="207"/>
      <c r="BE1878" s="207"/>
      <c r="BF1878" s="207"/>
      <c r="BG1878" s="564" t="s">
        <v>1703</v>
      </c>
      <c r="BH1878" s="300"/>
      <c r="BI1878" s="299"/>
      <c r="BJ1878" s="246"/>
      <c r="BK1878" s="255" t="s">
        <v>4630</v>
      </c>
      <c r="BL1878" s="213"/>
      <c r="BM1878" s="213"/>
      <c r="BN1878" s="298"/>
      <c r="BO1878" s="297"/>
      <c r="BY1878" s="254"/>
      <c r="DN1878" s="284"/>
      <c r="DO1878" s="283"/>
      <c r="DP1878" s="278"/>
      <c r="DQ1878" s="282"/>
      <c r="DR1878" s="281"/>
      <c r="DS1878" s="280"/>
      <c r="DT1878" s="279"/>
      <c r="DU1878" s="278"/>
      <c r="DV1878" s="194"/>
    </row>
    <row r="1879" spans="1:129" ht="14.1" customHeight="1">
      <c r="A1879" s="298" t="s">
        <v>4807</v>
      </c>
      <c r="B1879" s="227" t="s">
        <v>5505</v>
      </c>
      <c r="C1879" s="226" t="s">
        <v>5504</v>
      </c>
      <c r="D1879" s="225" t="s">
        <v>5503</v>
      </c>
      <c r="E1879" s="224" t="str">
        <f>MID(D1879,8,10)</f>
        <v>432838</v>
      </c>
      <c r="F1879" s="298" t="s">
        <v>1154</v>
      </c>
      <c r="G1879" s="220" t="s">
        <v>5502</v>
      </c>
      <c r="H1879" s="223" t="s">
        <v>5497</v>
      </c>
      <c r="I1879" s="223" t="s">
        <v>261</v>
      </c>
      <c r="J1879" s="225">
        <v>1</v>
      </c>
      <c r="K1879" s="302">
        <v>30000</v>
      </c>
      <c r="L1879" s="232">
        <f t="shared" si="180"/>
        <v>33000</v>
      </c>
      <c r="M1879" s="379" t="s">
        <v>900</v>
      </c>
      <c r="N1879" s="229"/>
      <c r="O1879" s="229"/>
      <c r="P1879" s="313"/>
      <c r="Q1879" s="328"/>
      <c r="R1879" s="327"/>
      <c r="S1879" s="242"/>
      <c r="T1879" s="312"/>
      <c r="U1879" s="303"/>
      <c r="V1879" s="303"/>
      <c r="W1879" s="303"/>
      <c r="X1879" s="303"/>
      <c r="Y1879" s="312"/>
      <c r="Z1879" s="303"/>
      <c r="AA1879" s="303"/>
      <c r="AB1879" s="303"/>
      <c r="AC1879" s="303"/>
      <c r="AD1879" s="311"/>
      <c r="AE1879" s="311"/>
      <c r="AF1879" s="311"/>
      <c r="AG1879" s="311"/>
      <c r="AH1879" s="311"/>
      <c r="AJ1879" s="286"/>
      <c r="AK1879" s="213"/>
      <c r="AL1879" s="311"/>
      <c r="AM1879" s="311"/>
      <c r="AN1879" s="311"/>
      <c r="AO1879" s="311"/>
      <c r="AP1879" s="229"/>
      <c r="AQ1879" s="310"/>
      <c r="AR1879" s="207"/>
      <c r="AS1879" s="207"/>
      <c r="AT1879" s="207"/>
      <c r="AU1879" s="207"/>
      <c r="AV1879" s="207"/>
      <c r="AW1879" s="207"/>
      <c r="AX1879" s="207"/>
      <c r="AY1879" s="207"/>
      <c r="AZ1879" s="207"/>
      <c r="BA1879" s="207"/>
      <c r="BB1879" s="207"/>
      <c r="BC1879" s="207"/>
      <c r="BD1879" s="207"/>
      <c r="BE1879" s="207"/>
      <c r="BF1879" s="207"/>
      <c r="BG1879" s="564" t="s">
        <v>1703</v>
      </c>
      <c r="BH1879" s="300"/>
      <c r="BI1879" s="299"/>
      <c r="BJ1879" s="246"/>
      <c r="BK1879" s="255" t="s">
        <v>2443</v>
      </c>
      <c r="BL1879" s="213"/>
      <c r="BM1879" s="213"/>
      <c r="BN1879" s="298"/>
      <c r="BO1879" s="297"/>
      <c r="BY1879" s="254"/>
      <c r="DN1879" s="284"/>
      <c r="DO1879" s="283"/>
      <c r="DP1879" s="278"/>
      <c r="DQ1879" s="282"/>
      <c r="DR1879" s="281"/>
      <c r="DS1879" s="280"/>
      <c r="DT1879" s="279"/>
      <c r="DU1879" s="278"/>
      <c r="DV1879" s="194"/>
    </row>
    <row r="1880" spans="1:129" ht="14.1" customHeight="1">
      <c r="A1880" s="298" t="s">
        <v>4807</v>
      </c>
      <c r="B1880" s="227" t="s">
        <v>5501</v>
      </c>
      <c r="C1880" s="226" t="s">
        <v>5500</v>
      </c>
      <c r="D1880" s="225" t="s">
        <v>5499</v>
      </c>
      <c r="E1880" s="224" t="str">
        <f>MID(D1880,9,10)</f>
        <v>432821</v>
      </c>
      <c r="F1880" s="298" t="s">
        <v>1154</v>
      </c>
      <c r="G1880" s="220" t="s">
        <v>5498</v>
      </c>
      <c r="H1880" s="223" t="s">
        <v>5497</v>
      </c>
      <c r="I1880" s="223" t="s">
        <v>261</v>
      </c>
      <c r="J1880" s="225">
        <v>1</v>
      </c>
      <c r="K1880" s="302">
        <v>30000</v>
      </c>
      <c r="L1880" s="232">
        <f t="shared" si="180"/>
        <v>33000</v>
      </c>
      <c r="M1880" s="379" t="s">
        <v>900</v>
      </c>
      <c r="N1880" s="229"/>
      <c r="O1880" s="229"/>
      <c r="P1880" s="313"/>
      <c r="Q1880" s="328"/>
      <c r="R1880" s="327"/>
      <c r="S1880" s="242"/>
      <c r="T1880" s="312"/>
      <c r="U1880" s="303"/>
      <c r="V1880" s="303"/>
      <c r="W1880" s="303"/>
      <c r="X1880" s="303"/>
      <c r="Y1880" s="312"/>
      <c r="Z1880" s="303"/>
      <c r="AA1880" s="303"/>
      <c r="AB1880" s="303"/>
      <c r="AC1880" s="303"/>
      <c r="AD1880" s="311"/>
      <c r="AE1880" s="311"/>
      <c r="AF1880" s="311"/>
      <c r="AG1880" s="311"/>
      <c r="AH1880" s="311"/>
      <c r="AJ1880" s="286"/>
      <c r="AK1880" s="213"/>
      <c r="AL1880" s="311"/>
      <c r="AM1880" s="311"/>
      <c r="AN1880" s="311"/>
      <c r="AO1880" s="311"/>
      <c r="AP1880" s="229"/>
      <c r="AQ1880" s="310"/>
      <c r="AR1880" s="207"/>
      <c r="AS1880" s="207"/>
      <c r="AT1880" s="207"/>
      <c r="AU1880" s="207"/>
      <c r="AV1880" s="207"/>
      <c r="AW1880" s="207"/>
      <c r="AX1880" s="207"/>
      <c r="AY1880" s="207"/>
      <c r="AZ1880" s="207"/>
      <c r="BA1880" s="207"/>
      <c r="BB1880" s="207"/>
      <c r="BC1880" s="207"/>
      <c r="BD1880" s="207"/>
      <c r="BE1880" s="207"/>
      <c r="BF1880" s="207"/>
      <c r="BG1880" s="564" t="s">
        <v>1703</v>
      </c>
      <c r="BH1880" s="300"/>
      <c r="BI1880" s="299"/>
      <c r="BJ1880" s="246"/>
      <c r="BK1880" s="255" t="s">
        <v>2443</v>
      </c>
      <c r="BL1880" s="213"/>
      <c r="BM1880" s="213"/>
      <c r="BN1880" s="298"/>
      <c r="BO1880" s="297"/>
      <c r="BY1880" s="254"/>
      <c r="DN1880" s="284"/>
      <c r="DO1880" s="283"/>
      <c r="DP1880" s="278"/>
      <c r="DQ1880" s="282"/>
      <c r="DR1880" s="281"/>
      <c r="DS1880" s="280"/>
      <c r="DT1880" s="279"/>
      <c r="DU1880" s="278"/>
      <c r="DV1880" s="194"/>
    </row>
    <row r="1881" spans="1:129" ht="14.1" customHeight="1">
      <c r="A1881" s="298" t="s">
        <v>4807</v>
      </c>
      <c r="B1881" s="227" t="s">
        <v>5496</v>
      </c>
      <c r="C1881" s="226" t="s">
        <v>5495</v>
      </c>
      <c r="D1881" s="222" t="s">
        <v>5494</v>
      </c>
      <c r="E1881" s="224">
        <v>435440</v>
      </c>
      <c r="F1881" s="298" t="s">
        <v>1154</v>
      </c>
      <c r="G1881" s="220" t="s">
        <v>5493</v>
      </c>
      <c r="H1881" s="223" t="s">
        <v>5488</v>
      </c>
      <c r="I1881" s="223" t="s">
        <v>261</v>
      </c>
      <c r="J1881" s="225">
        <v>1</v>
      </c>
      <c r="K1881" s="302">
        <v>35000</v>
      </c>
      <c r="L1881" s="232">
        <f t="shared" si="180"/>
        <v>38500</v>
      </c>
      <c r="M1881" s="379" t="s">
        <v>900</v>
      </c>
      <c r="N1881" s="229"/>
      <c r="O1881" s="229"/>
      <c r="P1881" s="313"/>
      <c r="Q1881" s="328"/>
      <c r="R1881" s="327"/>
      <c r="S1881" s="242"/>
      <c r="T1881" s="312"/>
      <c r="U1881" s="303"/>
      <c r="V1881" s="303"/>
      <c r="W1881" s="303"/>
      <c r="X1881" s="303"/>
      <c r="Y1881" s="312"/>
      <c r="Z1881" s="303"/>
      <c r="AA1881" s="303"/>
      <c r="AB1881" s="303"/>
      <c r="AC1881" s="303"/>
      <c r="AD1881" s="311"/>
      <c r="AE1881" s="311"/>
      <c r="AF1881" s="311"/>
      <c r="AG1881" s="311"/>
      <c r="AH1881" s="311"/>
      <c r="AJ1881" s="286"/>
      <c r="AK1881" s="213"/>
      <c r="AL1881" s="311"/>
      <c r="AM1881" s="311"/>
      <c r="AN1881" s="311"/>
      <c r="AO1881" s="311"/>
      <c r="AP1881" s="229"/>
      <c r="AQ1881" s="310"/>
      <c r="AR1881" s="207"/>
      <c r="AS1881" s="207"/>
      <c r="AT1881" s="207"/>
      <c r="AU1881" s="207"/>
      <c r="AV1881" s="207"/>
      <c r="AW1881" s="207"/>
      <c r="AX1881" s="207"/>
      <c r="AY1881" s="207"/>
      <c r="AZ1881" s="207"/>
      <c r="BA1881" s="207"/>
      <c r="BB1881" s="207"/>
      <c r="BC1881" s="207"/>
      <c r="BD1881" s="207"/>
      <c r="BE1881" s="207"/>
      <c r="BF1881" s="207"/>
      <c r="BG1881" s="564" t="s">
        <v>1703</v>
      </c>
      <c r="BH1881" s="300"/>
      <c r="BI1881" s="299"/>
      <c r="BJ1881" s="246"/>
      <c r="BK1881" s="255" t="s">
        <v>4630</v>
      </c>
      <c r="BL1881" s="213"/>
      <c r="BM1881" s="213"/>
      <c r="BN1881" s="298"/>
      <c r="BO1881" s="297"/>
      <c r="BY1881" s="254"/>
      <c r="DN1881" s="284"/>
      <c r="DO1881" s="283"/>
      <c r="DP1881" s="278"/>
      <c r="DQ1881" s="282"/>
      <c r="DR1881" s="281"/>
      <c r="DS1881" s="280"/>
      <c r="DT1881" s="279"/>
      <c r="DU1881" s="278"/>
      <c r="DV1881" s="194"/>
    </row>
    <row r="1882" spans="1:129" ht="14.1" customHeight="1">
      <c r="A1882" s="298" t="s">
        <v>4807</v>
      </c>
      <c r="B1882" s="227" t="s">
        <v>5492</v>
      </c>
      <c r="C1882" s="226" t="s">
        <v>5491</v>
      </c>
      <c r="D1882" s="225" t="s">
        <v>5490</v>
      </c>
      <c r="E1882" s="224" t="str">
        <f>MID(D1882,9,10)</f>
        <v>432852</v>
      </c>
      <c r="F1882" s="298" t="s">
        <v>1154</v>
      </c>
      <c r="G1882" s="220" t="s">
        <v>5489</v>
      </c>
      <c r="H1882" s="223" t="s">
        <v>5488</v>
      </c>
      <c r="I1882" s="223" t="s">
        <v>261</v>
      </c>
      <c r="J1882" s="225">
        <v>1</v>
      </c>
      <c r="K1882" s="302">
        <v>35000</v>
      </c>
      <c r="L1882" s="232">
        <f t="shared" si="180"/>
        <v>38500</v>
      </c>
      <c r="M1882" s="379" t="s">
        <v>900</v>
      </c>
      <c r="N1882" s="229"/>
      <c r="O1882" s="229"/>
      <c r="P1882" s="313"/>
      <c r="Q1882" s="328"/>
      <c r="R1882" s="327"/>
      <c r="S1882" s="242"/>
      <c r="T1882" s="312"/>
      <c r="U1882" s="303"/>
      <c r="V1882" s="303"/>
      <c r="W1882" s="303"/>
      <c r="X1882" s="303"/>
      <c r="Y1882" s="312"/>
      <c r="Z1882" s="303"/>
      <c r="AA1882" s="303"/>
      <c r="AB1882" s="303"/>
      <c r="AC1882" s="303"/>
      <c r="AD1882" s="574"/>
      <c r="AE1882" s="574"/>
      <c r="AF1882" s="574"/>
      <c r="AG1882" s="574"/>
      <c r="AH1882" s="574"/>
      <c r="AJ1882" s="286"/>
      <c r="AK1882" s="213"/>
      <c r="AL1882" s="311"/>
      <c r="AM1882" s="311"/>
      <c r="AN1882" s="574"/>
      <c r="AO1882" s="574"/>
      <c r="AP1882" s="229"/>
      <c r="AQ1882" s="583"/>
      <c r="AR1882" s="247"/>
      <c r="AS1882" s="247"/>
      <c r="AT1882" s="247"/>
      <c r="AU1882" s="247"/>
      <c r="AV1882" s="207"/>
      <c r="AW1882" s="207"/>
      <c r="AX1882" s="207"/>
      <c r="AY1882" s="207"/>
      <c r="AZ1882" s="247"/>
      <c r="BA1882" s="247"/>
      <c r="BB1882" s="247"/>
      <c r="BC1882" s="247"/>
      <c r="BD1882" s="207"/>
      <c r="BE1882" s="207"/>
      <c r="BF1882" s="207"/>
      <c r="BG1882" s="564" t="s">
        <v>1703</v>
      </c>
      <c r="BH1882" s="300"/>
      <c r="BI1882" s="299"/>
      <c r="BJ1882" s="246"/>
      <c r="BK1882" s="255" t="s">
        <v>2443</v>
      </c>
      <c r="BL1882" s="213"/>
      <c r="BM1882" s="213"/>
      <c r="BN1882" s="298"/>
      <c r="BO1882" s="297"/>
      <c r="BY1882" s="254"/>
      <c r="DN1882" s="284"/>
      <c r="DO1882" s="283"/>
      <c r="DP1882" s="278"/>
      <c r="DQ1882" s="282"/>
      <c r="DR1882" s="281"/>
      <c r="DS1882" s="280"/>
      <c r="DT1882" s="279"/>
      <c r="DU1882" s="278"/>
      <c r="DV1882" s="194"/>
    </row>
    <row r="1883" spans="1:129" ht="14.1" customHeight="1">
      <c r="A1883" s="298" t="s">
        <v>4807</v>
      </c>
      <c r="B1883" s="227" t="s">
        <v>5487</v>
      </c>
      <c r="C1883" s="226" t="s">
        <v>5486</v>
      </c>
      <c r="D1883" s="222" t="s">
        <v>5485</v>
      </c>
      <c r="E1883" s="224">
        <v>435457</v>
      </c>
      <c r="F1883" s="298" t="s">
        <v>1154</v>
      </c>
      <c r="G1883" s="220" t="s">
        <v>5484</v>
      </c>
      <c r="H1883" s="223" t="s">
        <v>5479</v>
      </c>
      <c r="I1883" s="223" t="s">
        <v>261</v>
      </c>
      <c r="J1883" s="225">
        <v>1</v>
      </c>
      <c r="K1883" s="302">
        <v>35000</v>
      </c>
      <c r="L1883" s="232">
        <f t="shared" si="180"/>
        <v>38500</v>
      </c>
      <c r="M1883" s="351" t="s">
        <v>900</v>
      </c>
      <c r="N1883" s="229"/>
      <c r="O1883" s="229"/>
      <c r="P1883" s="313"/>
      <c r="Q1883" s="328"/>
      <c r="R1883" s="327"/>
      <c r="S1883" s="242"/>
      <c r="T1883" s="312"/>
      <c r="U1883" s="303"/>
      <c r="V1883" s="303"/>
      <c r="W1883" s="303"/>
      <c r="X1883" s="303"/>
      <c r="Y1883" s="312"/>
      <c r="Z1883" s="303"/>
      <c r="AA1883" s="303"/>
      <c r="AB1883" s="303"/>
      <c r="AC1883" s="303"/>
      <c r="AD1883" s="311"/>
      <c r="AE1883" s="311"/>
      <c r="AF1883" s="311"/>
      <c r="AG1883" s="311"/>
      <c r="AH1883" s="311"/>
      <c r="AJ1883" s="286"/>
      <c r="AK1883" s="213"/>
      <c r="AL1883" s="311"/>
      <c r="AM1883" s="311"/>
      <c r="AN1883" s="311"/>
      <c r="AO1883" s="311"/>
      <c r="AP1883" s="229"/>
      <c r="AQ1883" s="310"/>
      <c r="AR1883" s="207"/>
      <c r="AS1883" s="207"/>
      <c r="AT1883" s="207"/>
      <c r="AU1883" s="207"/>
      <c r="AV1883" s="207"/>
      <c r="AW1883" s="207"/>
      <c r="AX1883" s="207"/>
      <c r="AY1883" s="207"/>
      <c r="AZ1883" s="207"/>
      <c r="BA1883" s="207"/>
      <c r="BB1883" s="207"/>
      <c r="BC1883" s="207"/>
      <c r="BD1883" s="207"/>
      <c r="BE1883" s="207"/>
      <c r="BF1883" s="207"/>
      <c r="BG1883" s="564" t="s">
        <v>1703</v>
      </c>
      <c r="BH1883" s="300"/>
      <c r="BI1883" s="299"/>
      <c r="BJ1883" s="246"/>
      <c r="BK1883" s="255" t="s">
        <v>4630</v>
      </c>
      <c r="BL1883" s="213"/>
      <c r="BM1883" s="213"/>
      <c r="BN1883" s="298"/>
      <c r="BO1883" s="297"/>
      <c r="BY1883" s="254"/>
      <c r="DN1883" s="284"/>
      <c r="DO1883" s="283"/>
      <c r="DP1883" s="278"/>
      <c r="DQ1883" s="282"/>
      <c r="DR1883" s="281"/>
      <c r="DS1883" s="280"/>
      <c r="DT1883" s="279"/>
      <c r="DU1883" s="581"/>
      <c r="DV1883" s="466"/>
      <c r="DW1883" s="466"/>
      <c r="DX1883" s="466"/>
      <c r="DY1883" s="466"/>
    </row>
    <row r="1884" spans="1:129" ht="14.1" customHeight="1">
      <c r="A1884" s="298" t="s">
        <v>4807</v>
      </c>
      <c r="B1884" s="227" t="s">
        <v>5483</v>
      </c>
      <c r="C1884" s="226" t="s">
        <v>5482</v>
      </c>
      <c r="D1884" s="225" t="s">
        <v>5481</v>
      </c>
      <c r="E1884" s="224" t="str">
        <f t="shared" ref="E1884:E1919" si="181">MID(D1884,8,10)</f>
        <v>432845</v>
      </c>
      <c r="F1884" s="298" t="s">
        <v>1154</v>
      </c>
      <c r="G1884" s="220" t="s">
        <v>5480</v>
      </c>
      <c r="H1884" s="223" t="s">
        <v>5479</v>
      </c>
      <c r="I1884" s="223" t="s">
        <v>261</v>
      </c>
      <c r="J1884" s="225">
        <v>1</v>
      </c>
      <c r="K1884" s="302">
        <v>35000</v>
      </c>
      <c r="L1884" s="232">
        <f t="shared" si="180"/>
        <v>38500</v>
      </c>
      <c r="M1884" s="379" t="s">
        <v>900</v>
      </c>
      <c r="N1884" s="229"/>
      <c r="O1884" s="229"/>
      <c r="P1884" s="313"/>
      <c r="Q1884" s="328"/>
      <c r="R1884" s="327"/>
      <c r="S1884" s="242"/>
      <c r="T1884" s="312"/>
      <c r="U1884" s="303"/>
      <c r="V1884" s="303"/>
      <c r="W1884" s="303"/>
      <c r="X1884" s="303"/>
      <c r="Y1884" s="312"/>
      <c r="Z1884" s="303"/>
      <c r="AA1884" s="303"/>
      <c r="AB1884" s="303"/>
      <c r="AC1884" s="303"/>
      <c r="AD1884" s="311"/>
      <c r="AE1884" s="311"/>
      <c r="AF1884" s="311"/>
      <c r="AG1884" s="311"/>
      <c r="AH1884" s="311"/>
      <c r="AJ1884" s="286"/>
      <c r="AK1884" s="213"/>
      <c r="AL1884" s="311"/>
      <c r="AM1884" s="311"/>
      <c r="AN1884" s="311"/>
      <c r="AO1884" s="311"/>
      <c r="AP1884" s="229"/>
      <c r="AQ1884" s="310"/>
      <c r="AR1884" s="207"/>
      <c r="AS1884" s="207"/>
      <c r="AT1884" s="207"/>
      <c r="AU1884" s="207"/>
      <c r="AV1884" s="207"/>
      <c r="AW1884" s="207"/>
      <c r="AX1884" s="207"/>
      <c r="AY1884" s="207"/>
      <c r="AZ1884" s="207"/>
      <c r="BA1884" s="207"/>
      <c r="BB1884" s="207"/>
      <c r="BC1884" s="207"/>
      <c r="BD1884" s="207"/>
      <c r="BE1884" s="207"/>
      <c r="BF1884" s="207"/>
      <c r="BG1884" s="564" t="s">
        <v>1703</v>
      </c>
      <c r="BH1884" s="300"/>
      <c r="BI1884" s="299"/>
      <c r="BJ1884" s="246"/>
      <c r="BK1884" s="255" t="s">
        <v>2443</v>
      </c>
      <c r="BL1884" s="213"/>
      <c r="BM1884" s="213"/>
      <c r="BN1884" s="298"/>
      <c r="BO1884" s="297"/>
      <c r="BY1884" s="254"/>
      <c r="DN1884" s="284"/>
      <c r="DO1884" s="283"/>
      <c r="DP1884" s="278"/>
      <c r="DQ1884" s="282"/>
      <c r="DR1884" s="281"/>
      <c r="DS1884" s="280"/>
      <c r="DT1884" s="279"/>
      <c r="DU1884" s="581"/>
      <c r="DV1884" s="466"/>
      <c r="DW1884" s="466"/>
      <c r="DX1884" s="466"/>
      <c r="DY1884" s="466"/>
    </row>
    <row r="1885" spans="1:129" ht="14.1" customHeight="1">
      <c r="A1885" s="298" t="s">
        <v>4016</v>
      </c>
      <c r="B1885" s="227" t="s">
        <v>5478</v>
      </c>
      <c r="C1885" s="226" t="s">
        <v>5477</v>
      </c>
      <c r="D1885" s="472" t="s">
        <v>5476</v>
      </c>
      <c r="E1885" s="224" t="str">
        <f t="shared" si="181"/>
        <v>435464</v>
      </c>
      <c r="F1885" s="207" t="s">
        <v>229</v>
      </c>
      <c r="G1885" s="220" t="s">
        <v>5465</v>
      </c>
      <c r="H1885" s="223" t="s">
        <v>5472</v>
      </c>
      <c r="I1885" s="306" t="s">
        <v>261</v>
      </c>
      <c r="J1885" s="225">
        <v>1</v>
      </c>
      <c r="K1885" s="302">
        <v>50000</v>
      </c>
      <c r="L1885" s="232">
        <f t="shared" si="180"/>
        <v>55000.000000000007</v>
      </c>
      <c r="M1885" s="351" t="s">
        <v>900</v>
      </c>
      <c r="N1885" s="229"/>
      <c r="O1885" s="290"/>
      <c r="P1885" s="245"/>
      <c r="Q1885" s="227"/>
      <c r="R1885" s="289"/>
      <c r="S1885" s="242"/>
      <c r="T1885" s="219" t="s">
        <v>5455</v>
      </c>
      <c r="U1885" s="248">
        <f>VLOOKUP(T1885,'[1]段ボール 送料'!$H$16:$X$1013,16,FALSE)</f>
        <v>2060</v>
      </c>
      <c r="V1885" s="248">
        <f>VLOOKUP(T1885,'[1]段ボール 送料'!$H$16:$X$1013,13,FALSE)</f>
        <v>270</v>
      </c>
      <c r="W1885" s="248">
        <f>VLOOKUP(T1885,'[1]段ボール 送料'!$H$16:$X$1013,14,FALSE)</f>
        <v>270</v>
      </c>
      <c r="X1885" s="248">
        <f>VLOOKUP(T1885,'[1]段ボール 送料'!$H$16:$X$1013,15,FALSE)</f>
        <v>1520</v>
      </c>
      <c r="Y1885" s="219" t="s">
        <v>3504</v>
      </c>
      <c r="Z1885" s="248">
        <f>VLOOKUP(Y1885,'[1]段ボール 送料'!$H$16:$X$1013,16,FALSE)</f>
        <v>990</v>
      </c>
      <c r="AA1885" s="248">
        <f>VLOOKUP(Y1885,'[1]段ボール 送料'!$H$16:$X$1013,13,FALSE)</f>
        <v>330</v>
      </c>
      <c r="AB1885" s="248">
        <f>VLOOKUP(Y1885,'[1]段ボール 送料'!$H$16:$X$1013,14,FALSE)</f>
        <v>330</v>
      </c>
      <c r="AC1885" s="248">
        <f>VLOOKUP(Y1885,'[1]段ボール 送料'!$H$16:$X$1013,15,FALSE)</f>
        <v>330</v>
      </c>
      <c r="AD1885" s="372"/>
      <c r="AE1885" s="372"/>
      <c r="AF1885" s="372"/>
      <c r="AG1885" s="372"/>
      <c r="AH1885" s="372"/>
      <c r="AI1885" s="228" t="s">
        <v>2714</v>
      </c>
      <c r="AJ1885" s="286" t="s">
        <v>2676</v>
      </c>
      <c r="AK1885" s="228" t="s">
        <v>2675</v>
      </c>
      <c r="AL1885" s="372"/>
      <c r="AM1885" s="372"/>
      <c r="AN1885" s="372"/>
      <c r="AO1885" s="372"/>
      <c r="AP1885" s="229"/>
      <c r="AQ1885" s="464"/>
      <c r="AR1885" s="207"/>
      <c r="AS1885" s="207"/>
      <c r="AT1885" s="207"/>
      <c r="AU1885" s="207"/>
      <c r="AV1885" s="207"/>
      <c r="AW1885" s="207"/>
      <c r="AX1885" s="207"/>
      <c r="AY1885" s="207"/>
      <c r="AZ1885" s="207"/>
      <c r="BA1885" s="207"/>
      <c r="BB1885" s="207"/>
      <c r="BC1885" s="207"/>
      <c r="BD1885" s="394" t="s">
        <v>5455</v>
      </c>
      <c r="BE1885" s="207"/>
      <c r="BF1885" s="207"/>
      <c r="BG1885" s="228" t="s">
        <v>1703</v>
      </c>
      <c r="BH1885" s="228" t="s">
        <v>1703</v>
      </c>
      <c r="BI1885" s="228"/>
      <c r="BJ1885" s="246"/>
      <c r="BK1885" s="255" t="s">
        <v>4630</v>
      </c>
      <c r="BL1885" s="228"/>
      <c r="BM1885" s="228"/>
      <c r="BN1885" s="298"/>
      <c r="BO1885" s="297"/>
      <c r="BQ1885" s="205" t="s">
        <v>1701</v>
      </c>
      <c r="BY1885" s="254"/>
      <c r="DN1885" s="284"/>
      <c r="DO1885" s="283"/>
      <c r="DP1885" s="278"/>
      <c r="DQ1885" s="282"/>
      <c r="DR1885" s="281"/>
      <c r="DS1885" s="280"/>
      <c r="DT1885" s="279"/>
      <c r="DU1885" s="278"/>
      <c r="DV1885" s="194"/>
    </row>
    <row r="1886" spans="1:129" ht="14.1" customHeight="1">
      <c r="A1886" s="298" t="s">
        <v>4016</v>
      </c>
      <c r="B1886" s="227" t="s">
        <v>5475</v>
      </c>
      <c r="C1886" s="226" t="s">
        <v>5474</v>
      </c>
      <c r="D1886" s="472" t="s">
        <v>5473</v>
      </c>
      <c r="E1886" s="224" t="str">
        <f t="shared" si="181"/>
        <v>435471</v>
      </c>
      <c r="F1886" s="207" t="s">
        <v>229</v>
      </c>
      <c r="G1886" s="220" t="s">
        <v>5465</v>
      </c>
      <c r="H1886" s="223" t="s">
        <v>5472</v>
      </c>
      <c r="I1886" s="306" t="s">
        <v>261</v>
      </c>
      <c r="J1886" s="225">
        <v>1</v>
      </c>
      <c r="K1886" s="302">
        <v>50000</v>
      </c>
      <c r="L1886" s="232">
        <f t="shared" si="180"/>
        <v>55000.000000000007</v>
      </c>
      <c r="M1886" s="351" t="s">
        <v>900</v>
      </c>
      <c r="N1886" s="229"/>
      <c r="O1886" s="290"/>
      <c r="P1886" s="245"/>
      <c r="Q1886" s="227"/>
      <c r="R1886" s="289"/>
      <c r="S1886" s="242"/>
      <c r="T1886" s="219" t="s">
        <v>5455</v>
      </c>
      <c r="U1886" s="248">
        <f>VLOOKUP(T1886,'[1]段ボール 送料'!$H$16:$X$1013,16,FALSE)</f>
        <v>2060</v>
      </c>
      <c r="V1886" s="248">
        <f>VLOOKUP(T1886,'[1]段ボール 送料'!$H$16:$X$1013,13,FALSE)</f>
        <v>270</v>
      </c>
      <c r="W1886" s="248">
        <f>VLOOKUP(T1886,'[1]段ボール 送料'!$H$16:$X$1013,14,FALSE)</f>
        <v>270</v>
      </c>
      <c r="X1886" s="248">
        <f>VLOOKUP(T1886,'[1]段ボール 送料'!$H$16:$X$1013,15,FALSE)</f>
        <v>1520</v>
      </c>
      <c r="Y1886" s="219" t="s">
        <v>4697</v>
      </c>
      <c r="Z1886" s="248">
        <f>VLOOKUP(Y1886,'[1]段ボール 送料'!$H$16:$X$1013,16,FALSE)</f>
        <v>990</v>
      </c>
      <c r="AA1886" s="248">
        <f>VLOOKUP(Y1886,'[1]段ボール 送料'!$H$16:$X$1013,13,FALSE)</f>
        <v>330</v>
      </c>
      <c r="AB1886" s="248">
        <f>VLOOKUP(Y1886,'[1]段ボール 送料'!$H$16:$X$1013,14,FALSE)</f>
        <v>330</v>
      </c>
      <c r="AC1886" s="248">
        <f>VLOOKUP(Y1886,'[1]段ボール 送料'!$H$16:$X$1013,15,FALSE)</f>
        <v>330</v>
      </c>
      <c r="AD1886" s="372"/>
      <c r="AE1886" s="372"/>
      <c r="AF1886" s="372"/>
      <c r="AG1886" s="372"/>
      <c r="AH1886" s="372"/>
      <c r="AI1886" s="228" t="s">
        <v>2714</v>
      </c>
      <c r="AJ1886" s="286" t="s">
        <v>2676</v>
      </c>
      <c r="AK1886" s="228" t="s">
        <v>2675</v>
      </c>
      <c r="AL1886" s="372"/>
      <c r="AM1886" s="372"/>
      <c r="AN1886" s="372"/>
      <c r="AO1886" s="372"/>
      <c r="AP1886" s="229"/>
      <c r="AQ1886" s="464"/>
      <c r="AR1886" s="207"/>
      <c r="AS1886" s="207"/>
      <c r="AT1886" s="207"/>
      <c r="AU1886" s="207"/>
      <c r="AV1886" s="207"/>
      <c r="AW1886" s="207"/>
      <c r="AX1886" s="207"/>
      <c r="AY1886" s="207"/>
      <c r="AZ1886" s="207"/>
      <c r="BA1886" s="207"/>
      <c r="BB1886" s="207"/>
      <c r="BC1886" s="207"/>
      <c r="BD1886" s="394" t="s">
        <v>5455</v>
      </c>
      <c r="BE1886" s="207"/>
      <c r="BF1886" s="207"/>
      <c r="BG1886" s="228" t="s">
        <v>1703</v>
      </c>
      <c r="BH1886" s="228" t="s">
        <v>1703</v>
      </c>
      <c r="BI1886" s="228"/>
      <c r="BJ1886" s="246"/>
      <c r="BK1886" s="255" t="s">
        <v>4630</v>
      </c>
      <c r="BL1886" s="228"/>
      <c r="BM1886" s="228"/>
      <c r="BN1886" s="298"/>
      <c r="BO1886" s="297"/>
      <c r="BQ1886" s="205" t="s">
        <v>1701</v>
      </c>
      <c r="BY1886" s="254"/>
      <c r="DN1886" s="284"/>
      <c r="DO1886" s="283"/>
      <c r="DP1886" s="278"/>
      <c r="DQ1886" s="282"/>
      <c r="DR1886" s="281"/>
      <c r="DS1886" s="280"/>
      <c r="DT1886" s="279"/>
      <c r="DU1886" s="581"/>
      <c r="DV1886" s="466"/>
      <c r="DW1886" s="466"/>
      <c r="DX1886" s="466"/>
      <c r="DY1886" s="466"/>
    </row>
    <row r="1887" spans="1:129" ht="14.1" customHeight="1">
      <c r="A1887" s="298" t="s">
        <v>4016</v>
      </c>
      <c r="B1887" s="227" t="s">
        <v>5471</v>
      </c>
      <c r="C1887" s="226" t="s">
        <v>5470</v>
      </c>
      <c r="D1887" s="264" t="s">
        <v>5469</v>
      </c>
      <c r="E1887" s="224" t="str">
        <f t="shared" si="181"/>
        <v>432876</v>
      </c>
      <c r="F1887" s="207" t="s">
        <v>229</v>
      </c>
      <c r="G1887" s="220" t="s">
        <v>5465</v>
      </c>
      <c r="H1887" s="223" t="s">
        <v>5464</v>
      </c>
      <c r="I1887" s="306" t="s">
        <v>261</v>
      </c>
      <c r="J1887" s="225">
        <v>1</v>
      </c>
      <c r="K1887" s="302">
        <v>50000</v>
      </c>
      <c r="L1887" s="232">
        <f t="shared" si="180"/>
        <v>55000.000000000007</v>
      </c>
      <c r="M1887" s="379" t="s">
        <v>900</v>
      </c>
      <c r="N1887" s="229"/>
      <c r="O1887" s="290"/>
      <c r="P1887" s="245"/>
      <c r="Q1887" s="227"/>
      <c r="R1887" s="289"/>
      <c r="S1887" s="242"/>
      <c r="T1887" s="219" t="s">
        <v>5455</v>
      </c>
      <c r="U1887" s="248">
        <f>VLOOKUP(T1887,'[1]段ボール 送料'!$H$16:$X$1013,16,FALSE)</f>
        <v>2060</v>
      </c>
      <c r="V1887" s="248">
        <f>VLOOKUP(T1887,'[1]段ボール 送料'!$H$16:$X$1013,13,FALSE)</f>
        <v>270</v>
      </c>
      <c r="W1887" s="248">
        <f>VLOOKUP(T1887,'[1]段ボール 送料'!$H$16:$X$1013,14,FALSE)</f>
        <v>270</v>
      </c>
      <c r="X1887" s="248">
        <f>VLOOKUP(T1887,'[1]段ボール 送料'!$H$16:$X$1013,15,FALSE)</f>
        <v>1520</v>
      </c>
      <c r="Y1887" s="219" t="s">
        <v>3530</v>
      </c>
      <c r="Z1887" s="248">
        <f>VLOOKUP(Y1887,'[1]段ボール 送料'!$H$16:$X$1013,16,FALSE)</f>
        <v>1110</v>
      </c>
      <c r="AA1887" s="248">
        <f>VLOOKUP(Y1887,'[1]段ボール 送料'!$H$16:$X$1013,13,FALSE)</f>
        <v>305</v>
      </c>
      <c r="AB1887" s="248">
        <f>VLOOKUP(Y1887,'[1]段ボール 送料'!$H$16:$X$1013,14,FALSE)</f>
        <v>305</v>
      </c>
      <c r="AC1887" s="248">
        <f>VLOOKUP(Y1887,'[1]段ボール 送料'!$H$16:$X$1013,15,FALSE)</f>
        <v>500</v>
      </c>
      <c r="AD1887" s="372"/>
      <c r="AE1887" s="372"/>
      <c r="AF1887" s="372"/>
      <c r="AG1887" s="372"/>
      <c r="AH1887" s="372"/>
      <c r="AI1887" s="228" t="s">
        <v>2714</v>
      </c>
      <c r="AJ1887" s="286" t="s">
        <v>2676</v>
      </c>
      <c r="AK1887" s="228" t="s">
        <v>2675</v>
      </c>
      <c r="AL1887" s="372"/>
      <c r="AM1887" s="372"/>
      <c r="AN1887" s="372"/>
      <c r="AO1887" s="372"/>
      <c r="AP1887" s="229"/>
      <c r="AQ1887" s="464"/>
      <c r="AR1887" s="207"/>
      <c r="AS1887" s="207"/>
      <c r="AT1887" s="207"/>
      <c r="AU1887" s="207"/>
      <c r="AV1887" s="207"/>
      <c r="AW1887" s="207"/>
      <c r="AX1887" s="207"/>
      <c r="AY1887" s="207"/>
      <c r="AZ1887" s="207"/>
      <c r="BA1887" s="207"/>
      <c r="BB1887" s="207"/>
      <c r="BC1887" s="207"/>
      <c r="BD1887" s="394" t="s">
        <v>5455</v>
      </c>
      <c r="BE1887" s="207"/>
      <c r="BF1887" s="207"/>
      <c r="BG1887" s="228" t="s">
        <v>1703</v>
      </c>
      <c r="BH1887" s="228" t="s">
        <v>1703</v>
      </c>
      <c r="BI1887" s="228"/>
      <c r="BJ1887" s="246"/>
      <c r="BK1887" s="255" t="s">
        <v>2443</v>
      </c>
      <c r="BL1887" s="228"/>
      <c r="BM1887" s="228"/>
      <c r="BN1887" s="298"/>
      <c r="BO1887" s="297"/>
      <c r="BQ1887" s="205" t="s">
        <v>1701</v>
      </c>
      <c r="BY1887" s="254"/>
      <c r="DN1887" s="284"/>
      <c r="DO1887" s="283"/>
      <c r="DP1887" s="278"/>
      <c r="DQ1887" s="282"/>
      <c r="DR1887" s="281"/>
      <c r="DS1887" s="280"/>
      <c r="DT1887" s="279"/>
      <c r="DU1887" s="581"/>
      <c r="DV1887" s="466"/>
      <c r="DW1887" s="466"/>
      <c r="DX1887" s="466"/>
      <c r="DY1887" s="466"/>
    </row>
    <row r="1888" spans="1:129" ht="14.1" customHeight="1">
      <c r="A1888" s="298" t="s">
        <v>4016</v>
      </c>
      <c r="B1888" s="227" t="s">
        <v>5468</v>
      </c>
      <c r="C1888" s="226" t="s">
        <v>5467</v>
      </c>
      <c r="D1888" s="264" t="s">
        <v>5466</v>
      </c>
      <c r="E1888" s="224" t="str">
        <f t="shared" si="181"/>
        <v>432869</v>
      </c>
      <c r="F1888" s="207" t="s">
        <v>229</v>
      </c>
      <c r="G1888" s="220" t="s">
        <v>5465</v>
      </c>
      <c r="H1888" s="223" t="s">
        <v>5464</v>
      </c>
      <c r="I1888" s="306" t="s">
        <v>261</v>
      </c>
      <c r="J1888" s="225">
        <v>1</v>
      </c>
      <c r="K1888" s="302">
        <v>50000</v>
      </c>
      <c r="L1888" s="232">
        <f t="shared" si="180"/>
        <v>55000.000000000007</v>
      </c>
      <c r="M1888" s="379" t="s">
        <v>900</v>
      </c>
      <c r="N1888" s="229"/>
      <c r="O1888" s="290"/>
      <c r="P1888" s="245"/>
      <c r="Q1888" s="227"/>
      <c r="R1888" s="289"/>
      <c r="S1888" s="242"/>
      <c r="T1888" s="219" t="s">
        <v>5455</v>
      </c>
      <c r="U1888" s="248">
        <f>VLOOKUP(T1888,'[1]段ボール 送料'!$H$16:$X$1013,16,FALSE)</f>
        <v>2060</v>
      </c>
      <c r="V1888" s="248">
        <f>VLOOKUP(T1888,'[1]段ボール 送料'!$H$16:$X$1013,13,FALSE)</f>
        <v>270</v>
      </c>
      <c r="W1888" s="248">
        <f>VLOOKUP(T1888,'[1]段ボール 送料'!$H$16:$X$1013,14,FALSE)</f>
        <v>270</v>
      </c>
      <c r="X1888" s="248">
        <f>VLOOKUP(T1888,'[1]段ボール 送料'!$H$16:$X$1013,15,FALSE)</f>
        <v>1520</v>
      </c>
      <c r="Y1888" s="219" t="s">
        <v>3530</v>
      </c>
      <c r="Z1888" s="248">
        <f>VLOOKUP(Y1888,'[1]段ボール 送料'!$H$16:$X$1013,16,FALSE)</f>
        <v>1110</v>
      </c>
      <c r="AA1888" s="248">
        <f>VLOOKUP(Y1888,'[1]段ボール 送料'!$H$16:$X$1013,13,FALSE)</f>
        <v>305</v>
      </c>
      <c r="AB1888" s="248">
        <f>VLOOKUP(Y1888,'[1]段ボール 送料'!$H$16:$X$1013,14,FALSE)</f>
        <v>305</v>
      </c>
      <c r="AC1888" s="248">
        <f>VLOOKUP(Y1888,'[1]段ボール 送料'!$H$16:$X$1013,15,FALSE)</f>
        <v>500</v>
      </c>
      <c r="AD1888" s="372"/>
      <c r="AE1888" s="372"/>
      <c r="AF1888" s="372"/>
      <c r="AG1888" s="372"/>
      <c r="AH1888" s="372"/>
      <c r="AI1888" s="228" t="s">
        <v>2714</v>
      </c>
      <c r="AJ1888" s="286" t="s">
        <v>2676</v>
      </c>
      <c r="AK1888" s="228" t="s">
        <v>2675</v>
      </c>
      <c r="AL1888" s="372"/>
      <c r="AM1888" s="372"/>
      <c r="AN1888" s="372"/>
      <c r="AO1888" s="372"/>
      <c r="AP1888" s="229"/>
      <c r="AQ1888" s="464"/>
      <c r="AR1888" s="207"/>
      <c r="AS1888" s="207"/>
      <c r="AT1888" s="207"/>
      <c r="AU1888" s="207"/>
      <c r="AV1888" s="207"/>
      <c r="AW1888" s="207"/>
      <c r="AX1888" s="207"/>
      <c r="AY1888" s="207"/>
      <c r="AZ1888" s="207"/>
      <c r="BA1888" s="207"/>
      <c r="BB1888" s="207"/>
      <c r="BC1888" s="207"/>
      <c r="BD1888" s="394" t="s">
        <v>5455</v>
      </c>
      <c r="BE1888" s="207"/>
      <c r="BF1888" s="207"/>
      <c r="BG1888" s="228" t="s">
        <v>1703</v>
      </c>
      <c r="BH1888" s="228" t="s">
        <v>1703</v>
      </c>
      <c r="BI1888" s="228"/>
      <c r="BJ1888" s="246"/>
      <c r="BK1888" s="255" t="s">
        <v>2443</v>
      </c>
      <c r="BL1888" s="228"/>
      <c r="BM1888" s="228"/>
      <c r="BN1888" s="298"/>
      <c r="BO1888" s="297"/>
      <c r="BQ1888" s="205" t="s">
        <v>1701</v>
      </c>
      <c r="BY1888" s="254"/>
      <c r="DN1888" s="284"/>
      <c r="DO1888" s="283"/>
      <c r="DP1888" s="278"/>
      <c r="DQ1888" s="282"/>
      <c r="DR1888" s="281"/>
      <c r="DS1888" s="280"/>
      <c r="DT1888" s="582"/>
      <c r="DU1888" s="575"/>
      <c r="DV1888" s="481"/>
      <c r="DW1888" s="481"/>
      <c r="DX1888" s="481"/>
      <c r="DY1888" s="481"/>
    </row>
    <row r="1889" spans="1:129" ht="14.1" customHeight="1">
      <c r="A1889" s="298" t="s">
        <v>3629</v>
      </c>
      <c r="B1889" s="227" t="s">
        <v>5463</v>
      </c>
      <c r="C1889" s="226" t="s">
        <v>5462</v>
      </c>
      <c r="D1889" s="472" t="s">
        <v>5461</v>
      </c>
      <c r="E1889" s="224" t="str">
        <f t="shared" si="181"/>
        <v>435488</v>
      </c>
      <c r="F1889" s="207" t="s">
        <v>229</v>
      </c>
      <c r="G1889" s="220" t="s">
        <v>5451</v>
      </c>
      <c r="H1889" s="223" t="s">
        <v>5456</v>
      </c>
      <c r="I1889" s="306" t="s">
        <v>261</v>
      </c>
      <c r="J1889" s="225">
        <v>1</v>
      </c>
      <c r="K1889" s="302">
        <v>55000</v>
      </c>
      <c r="L1889" s="232">
        <f t="shared" si="180"/>
        <v>60500.000000000007</v>
      </c>
      <c r="M1889" s="379" t="s">
        <v>900</v>
      </c>
      <c r="N1889" s="229"/>
      <c r="O1889" s="290"/>
      <c r="P1889" s="245"/>
      <c r="Q1889" s="227"/>
      <c r="R1889" s="289"/>
      <c r="S1889" s="242"/>
      <c r="T1889" s="219" t="s">
        <v>5455</v>
      </c>
      <c r="U1889" s="248">
        <f>VLOOKUP(T1889,'[1]段ボール 送料'!$H$16:$X$1013,16,FALSE)</f>
        <v>2060</v>
      </c>
      <c r="V1889" s="248">
        <f>VLOOKUP(T1889,'[1]段ボール 送料'!$H$16:$X$1013,13,FALSE)</f>
        <v>270</v>
      </c>
      <c r="W1889" s="248">
        <f>VLOOKUP(T1889,'[1]段ボール 送料'!$H$16:$X$1013,14,FALSE)</f>
        <v>270</v>
      </c>
      <c r="X1889" s="248">
        <f>VLOOKUP(T1889,'[1]段ボール 送料'!$H$16:$X$1013,15,FALSE)</f>
        <v>1520</v>
      </c>
      <c r="Y1889" s="219" t="s">
        <v>4704</v>
      </c>
      <c r="Z1889" s="248">
        <f>VLOOKUP(Y1889,'[1]段ボール 送料'!$H$16:$X$1013,16,FALSE)</f>
        <v>990</v>
      </c>
      <c r="AA1889" s="248">
        <f>VLOOKUP(Y1889,'[1]段ボール 送料'!$H$16:$X$1013,13,FALSE)</f>
        <v>330</v>
      </c>
      <c r="AB1889" s="248">
        <f>VLOOKUP(Y1889,'[1]段ボール 送料'!$H$16:$X$1013,14,FALSE)</f>
        <v>330</v>
      </c>
      <c r="AC1889" s="248">
        <f>VLOOKUP(Y1889,'[1]段ボール 送料'!$H$16:$X$1013,15,FALSE)</f>
        <v>330</v>
      </c>
      <c r="AD1889" s="372"/>
      <c r="AE1889" s="372"/>
      <c r="AF1889" s="372"/>
      <c r="AG1889" s="372"/>
      <c r="AH1889" s="372"/>
      <c r="AI1889" s="228" t="s">
        <v>2714</v>
      </c>
      <c r="AJ1889" s="286" t="s">
        <v>2676</v>
      </c>
      <c r="AK1889" s="228" t="s">
        <v>2675</v>
      </c>
      <c r="AL1889" s="372"/>
      <c r="AM1889" s="372"/>
      <c r="AN1889" s="372"/>
      <c r="AO1889" s="372"/>
      <c r="AP1889" s="229"/>
      <c r="AQ1889" s="464"/>
      <c r="AR1889" s="207"/>
      <c r="AS1889" s="207"/>
      <c r="AT1889" s="207"/>
      <c r="AU1889" s="207"/>
      <c r="AV1889" s="207"/>
      <c r="AW1889" s="207"/>
      <c r="AX1889" s="207"/>
      <c r="AY1889" s="207"/>
      <c r="AZ1889" s="207"/>
      <c r="BA1889" s="207"/>
      <c r="BB1889" s="207"/>
      <c r="BC1889" s="207"/>
      <c r="BD1889" s="394" t="s">
        <v>5455</v>
      </c>
      <c r="BE1889" s="207"/>
      <c r="BF1889" s="207"/>
      <c r="BG1889" s="228" t="s">
        <v>1703</v>
      </c>
      <c r="BH1889" s="228" t="s">
        <v>1703</v>
      </c>
      <c r="BI1889" s="228"/>
      <c r="BJ1889" s="246"/>
      <c r="BK1889" s="255" t="s">
        <v>4630</v>
      </c>
      <c r="BL1889" s="228"/>
      <c r="BM1889" s="228"/>
      <c r="BN1889" s="298"/>
      <c r="BO1889" s="297"/>
      <c r="BQ1889" s="205" t="s">
        <v>1701</v>
      </c>
      <c r="BY1889" s="254"/>
      <c r="DN1889" s="284"/>
      <c r="DO1889" s="283"/>
      <c r="DP1889" s="278"/>
      <c r="DQ1889" s="282"/>
      <c r="DR1889" s="281"/>
      <c r="DS1889" s="280"/>
      <c r="DT1889" s="582"/>
      <c r="DU1889" s="278"/>
      <c r="DV1889" s="194"/>
    </row>
    <row r="1890" spans="1:129" ht="14.1" customHeight="1">
      <c r="A1890" s="298" t="s">
        <v>3629</v>
      </c>
      <c r="B1890" s="227" t="s">
        <v>1595</v>
      </c>
      <c r="C1890" s="226" t="s">
        <v>5460</v>
      </c>
      <c r="D1890" s="264" t="s">
        <v>1596</v>
      </c>
      <c r="E1890" s="224" t="str">
        <f t="shared" si="181"/>
        <v>432890</v>
      </c>
      <c r="F1890" s="207" t="s">
        <v>229</v>
      </c>
      <c r="G1890" s="220" t="s">
        <v>1597</v>
      </c>
      <c r="H1890" s="223" t="s">
        <v>5456</v>
      </c>
      <c r="I1890" s="306" t="s">
        <v>261</v>
      </c>
      <c r="J1890" s="225">
        <v>1</v>
      </c>
      <c r="K1890" s="302">
        <v>55000</v>
      </c>
      <c r="L1890" s="232">
        <f t="shared" si="180"/>
        <v>60500.000000000007</v>
      </c>
      <c r="M1890" s="379" t="s">
        <v>900</v>
      </c>
      <c r="N1890" s="229"/>
      <c r="O1890" s="290"/>
      <c r="P1890" s="245"/>
      <c r="Q1890" s="227"/>
      <c r="R1890" s="289"/>
      <c r="S1890" s="427"/>
      <c r="T1890" s="219" t="s">
        <v>5455</v>
      </c>
      <c r="U1890" s="248">
        <f>VLOOKUP(T1890,'[1]段ボール 送料'!$H$16:$X$1013,16,FALSE)</f>
        <v>2060</v>
      </c>
      <c r="V1890" s="248">
        <f>VLOOKUP(T1890,'[1]段ボール 送料'!$H$16:$X$1013,13,FALSE)</f>
        <v>270</v>
      </c>
      <c r="W1890" s="248">
        <f>VLOOKUP(T1890,'[1]段ボール 送料'!$H$16:$X$1013,14,FALSE)</f>
        <v>270</v>
      </c>
      <c r="X1890" s="248">
        <f>VLOOKUP(T1890,'[1]段ボール 送料'!$H$16:$X$1013,15,FALSE)</f>
        <v>1520</v>
      </c>
      <c r="Y1890" s="219" t="s">
        <v>4704</v>
      </c>
      <c r="Z1890" s="248">
        <f>VLOOKUP(Y1890,'[1]段ボール 送料'!$H$16:$X$1013,16,FALSE)</f>
        <v>990</v>
      </c>
      <c r="AA1890" s="248">
        <f>VLOOKUP(Y1890,'[1]段ボール 送料'!$H$16:$X$1013,13,FALSE)</f>
        <v>330</v>
      </c>
      <c r="AB1890" s="248">
        <f>VLOOKUP(Y1890,'[1]段ボール 送料'!$H$16:$X$1013,14,FALSE)</f>
        <v>330</v>
      </c>
      <c r="AC1890" s="248">
        <f>VLOOKUP(Y1890,'[1]段ボール 送料'!$H$16:$X$1013,15,FALSE)</f>
        <v>330</v>
      </c>
      <c r="AD1890" s="372"/>
      <c r="AE1890" s="372"/>
      <c r="AF1890" s="372"/>
      <c r="AG1890" s="372"/>
      <c r="AH1890" s="372"/>
      <c r="AI1890" s="228" t="s">
        <v>2714</v>
      </c>
      <c r="AJ1890" s="286" t="s">
        <v>2676</v>
      </c>
      <c r="AK1890" s="228" t="s">
        <v>2675</v>
      </c>
      <c r="AL1890" s="372"/>
      <c r="AM1890" s="372"/>
      <c r="AN1890" s="372"/>
      <c r="AO1890" s="372"/>
      <c r="AP1890" s="536" t="s">
        <v>3517</v>
      </c>
      <c r="AQ1890" s="464"/>
      <c r="AR1890" s="207"/>
      <c r="AS1890" s="207"/>
      <c r="AT1890" s="207"/>
      <c r="AU1890" s="207"/>
      <c r="AV1890" s="207"/>
      <c r="AW1890" s="207"/>
      <c r="AX1890" s="207"/>
      <c r="AY1890" s="207"/>
      <c r="AZ1890" s="207"/>
      <c r="BA1890" s="207"/>
      <c r="BB1890" s="207"/>
      <c r="BC1890" s="207"/>
      <c r="BD1890" s="394" t="s">
        <v>5455</v>
      </c>
      <c r="BE1890" s="207"/>
      <c r="BF1890" s="207"/>
      <c r="BG1890" s="228" t="s">
        <v>1703</v>
      </c>
      <c r="BH1890" s="228" t="s">
        <v>1703</v>
      </c>
      <c r="BI1890" s="228"/>
      <c r="BJ1890" s="246"/>
      <c r="BK1890" s="255" t="s">
        <v>2443</v>
      </c>
      <c r="BL1890" s="228"/>
      <c r="BM1890" s="228"/>
      <c r="BN1890" s="298"/>
      <c r="BO1890" s="297"/>
      <c r="BQ1890" s="205" t="s">
        <v>1701</v>
      </c>
      <c r="BY1890" s="254"/>
      <c r="CS1890" s="200" t="s">
        <v>3786</v>
      </c>
      <c r="DN1890" s="284"/>
      <c r="DO1890" s="283"/>
      <c r="DP1890" s="278"/>
      <c r="DQ1890" s="282"/>
      <c r="DR1890" s="280" t="s">
        <v>4706</v>
      </c>
      <c r="DS1890" s="280" t="s">
        <v>3792</v>
      </c>
      <c r="DT1890" s="279" t="s">
        <v>3949</v>
      </c>
      <c r="DU1890" s="278"/>
      <c r="DV1890" s="194"/>
    </row>
    <row r="1891" spans="1:129" ht="14.1" customHeight="1">
      <c r="A1891" s="298" t="s">
        <v>3629</v>
      </c>
      <c r="B1891" s="227" t="s">
        <v>5459</v>
      </c>
      <c r="C1891" s="226" t="s">
        <v>5458</v>
      </c>
      <c r="D1891" s="472" t="s">
        <v>5457</v>
      </c>
      <c r="E1891" s="224" t="str">
        <f t="shared" si="181"/>
        <v>435495</v>
      </c>
      <c r="F1891" s="207" t="s">
        <v>229</v>
      </c>
      <c r="G1891" s="220" t="s">
        <v>5451</v>
      </c>
      <c r="H1891" s="223" t="s">
        <v>5456</v>
      </c>
      <c r="I1891" s="306" t="s">
        <v>261</v>
      </c>
      <c r="J1891" s="225">
        <v>1</v>
      </c>
      <c r="K1891" s="302">
        <v>55000</v>
      </c>
      <c r="L1891" s="232">
        <f t="shared" si="180"/>
        <v>60500.000000000007</v>
      </c>
      <c r="M1891" s="379" t="s">
        <v>900</v>
      </c>
      <c r="N1891" s="229"/>
      <c r="O1891" s="290"/>
      <c r="P1891" s="245"/>
      <c r="Q1891" s="227"/>
      <c r="R1891" s="289"/>
      <c r="S1891" s="242"/>
      <c r="T1891" s="219" t="s">
        <v>5455</v>
      </c>
      <c r="U1891" s="248">
        <f>VLOOKUP(T1891,'[1]段ボール 送料'!$H$16:$X$1013,16,FALSE)</f>
        <v>2060</v>
      </c>
      <c r="V1891" s="248">
        <f>VLOOKUP(T1891,'[1]段ボール 送料'!$H$16:$X$1013,13,FALSE)</f>
        <v>270</v>
      </c>
      <c r="W1891" s="248">
        <f>VLOOKUP(T1891,'[1]段ボール 送料'!$H$16:$X$1013,14,FALSE)</f>
        <v>270</v>
      </c>
      <c r="X1891" s="248">
        <f>VLOOKUP(T1891,'[1]段ボール 送料'!$H$16:$X$1013,15,FALSE)</f>
        <v>1520</v>
      </c>
      <c r="Y1891" s="219" t="s">
        <v>4704</v>
      </c>
      <c r="Z1891" s="248">
        <f>VLOOKUP(Y1891,'[1]段ボール 送料'!$H$16:$X$1013,16,FALSE)</f>
        <v>990</v>
      </c>
      <c r="AA1891" s="248">
        <f>VLOOKUP(Y1891,'[1]段ボール 送料'!$H$16:$X$1013,13,FALSE)</f>
        <v>330</v>
      </c>
      <c r="AB1891" s="248">
        <f>VLOOKUP(Y1891,'[1]段ボール 送料'!$H$16:$X$1013,14,FALSE)</f>
        <v>330</v>
      </c>
      <c r="AC1891" s="248">
        <f>VLOOKUP(Y1891,'[1]段ボール 送料'!$H$16:$X$1013,15,FALSE)</f>
        <v>330</v>
      </c>
      <c r="AD1891" s="371"/>
      <c r="AE1891" s="371"/>
      <c r="AF1891" s="371"/>
      <c r="AG1891" s="371"/>
      <c r="AH1891" s="371"/>
      <c r="AI1891" s="228" t="s">
        <v>2714</v>
      </c>
      <c r="AJ1891" s="286" t="s">
        <v>2676</v>
      </c>
      <c r="AK1891" s="228" t="s">
        <v>2675</v>
      </c>
      <c r="AL1891" s="372"/>
      <c r="AM1891" s="372"/>
      <c r="AN1891" s="371"/>
      <c r="AO1891" s="371"/>
      <c r="AP1891" s="229"/>
      <c r="AQ1891" s="370"/>
      <c r="AR1891" s="247"/>
      <c r="AS1891" s="247"/>
      <c r="AT1891" s="247"/>
      <c r="AU1891" s="247"/>
      <c r="AV1891" s="207"/>
      <c r="AW1891" s="207"/>
      <c r="AX1891" s="207"/>
      <c r="AY1891" s="207"/>
      <c r="AZ1891" s="247"/>
      <c r="BA1891" s="247"/>
      <c r="BB1891" s="247"/>
      <c r="BC1891" s="247"/>
      <c r="BD1891" s="394" t="s">
        <v>5455</v>
      </c>
      <c r="BE1891" s="207"/>
      <c r="BF1891" s="207"/>
      <c r="BG1891" s="228" t="s">
        <v>1703</v>
      </c>
      <c r="BH1891" s="228" t="s">
        <v>1703</v>
      </c>
      <c r="BI1891" s="228"/>
      <c r="BJ1891" s="246"/>
      <c r="BK1891" s="255" t="s">
        <v>4630</v>
      </c>
      <c r="BL1891" s="228"/>
      <c r="BM1891" s="228"/>
      <c r="BN1891" s="298"/>
      <c r="BO1891" s="297"/>
      <c r="BQ1891" s="205" t="s">
        <v>1701</v>
      </c>
      <c r="BY1891" s="254"/>
      <c r="DN1891" s="284"/>
      <c r="DO1891" s="283"/>
      <c r="DP1891" s="278"/>
      <c r="DQ1891" s="282"/>
      <c r="DR1891" s="281"/>
      <c r="DS1891" s="280"/>
      <c r="DT1891" s="582"/>
      <c r="DU1891" s="278"/>
      <c r="DV1891" s="194"/>
    </row>
    <row r="1892" spans="1:129" ht="14.1" customHeight="1">
      <c r="A1892" s="298" t="s">
        <v>3629</v>
      </c>
      <c r="B1892" s="227" t="s">
        <v>5454</v>
      </c>
      <c r="C1892" s="226" t="s">
        <v>5453</v>
      </c>
      <c r="D1892" s="264" t="s">
        <v>5452</v>
      </c>
      <c r="E1892" s="224" t="str">
        <f t="shared" si="181"/>
        <v>432883</v>
      </c>
      <c r="F1892" s="207" t="s">
        <v>229</v>
      </c>
      <c r="G1892" s="220" t="s">
        <v>5451</v>
      </c>
      <c r="H1892" s="223" t="s">
        <v>5450</v>
      </c>
      <c r="I1892" s="306" t="s">
        <v>261</v>
      </c>
      <c r="J1892" s="225">
        <v>1</v>
      </c>
      <c r="K1892" s="302">
        <v>55000</v>
      </c>
      <c r="L1892" s="232">
        <f t="shared" si="180"/>
        <v>60500.000000000007</v>
      </c>
      <c r="M1892" s="288" t="s">
        <v>900</v>
      </c>
      <c r="N1892" s="229"/>
      <c r="O1892" s="290"/>
      <c r="P1892" s="245"/>
      <c r="Q1892" s="227"/>
      <c r="R1892" s="376"/>
      <c r="S1892" s="242"/>
      <c r="T1892" s="219"/>
      <c r="U1892" s="248" t="e">
        <f>VLOOKUP(T1892,'[1]段ボール 送料'!$H$16:$X$1013,16,FALSE)</f>
        <v>#N/A</v>
      </c>
      <c r="V1892" s="248" t="e">
        <f>VLOOKUP(T1892,'[1]段ボール 送料'!$H$16:$X$1013,13,FALSE)</f>
        <v>#N/A</v>
      </c>
      <c r="W1892" s="248" t="e">
        <f>VLOOKUP(T1892,'[1]段ボール 送料'!$H$16:$X$1013,14,FALSE)</f>
        <v>#N/A</v>
      </c>
      <c r="X1892" s="248" t="e">
        <f>VLOOKUP(T1892,'[1]段ボール 送料'!$H$16:$X$1013,15,FALSE)</f>
        <v>#N/A</v>
      </c>
      <c r="Y1892" s="260" t="s">
        <v>3942</v>
      </c>
      <c r="Z1892" s="496" t="e">
        <f>VLOOKUP(Y1892,'[1]段ボール 送料'!$H$16:$X$1013,16,FALSE)</f>
        <v>#N/A</v>
      </c>
      <c r="AA1892" s="496" t="e">
        <f>VLOOKUP(Y1892,'[1]段ボール 送料'!$H$16:$X$1013,13,FALSE)</f>
        <v>#N/A</v>
      </c>
      <c r="AB1892" s="496" t="e">
        <f>VLOOKUP(Y1892,'[1]段ボール 送料'!$H$16:$X$1013,14,FALSE)</f>
        <v>#N/A</v>
      </c>
      <c r="AC1892" s="496" t="e">
        <f>VLOOKUP(Y1892,'[1]段ボール 送料'!$H$16:$X$1013,15,FALSE)</f>
        <v>#N/A</v>
      </c>
      <c r="AD1892" s="372"/>
      <c r="AE1892" s="372"/>
      <c r="AF1892" s="372"/>
      <c r="AG1892" s="372"/>
      <c r="AH1892" s="372"/>
      <c r="AI1892" s="228" t="s">
        <v>2714</v>
      </c>
      <c r="AJ1892" s="286" t="s">
        <v>2676</v>
      </c>
      <c r="AK1892" s="228" t="s">
        <v>2675</v>
      </c>
      <c r="AL1892" s="372"/>
      <c r="AM1892" s="372"/>
      <c r="AN1892" s="372"/>
      <c r="AO1892" s="372"/>
      <c r="AP1892" s="229"/>
      <c r="AQ1892" s="464"/>
      <c r="AR1892" s="207"/>
      <c r="AS1892" s="207"/>
      <c r="AT1892" s="207"/>
      <c r="AU1892" s="207"/>
      <c r="AV1892" s="207"/>
      <c r="AW1892" s="207"/>
      <c r="AX1892" s="207"/>
      <c r="AY1892" s="207"/>
      <c r="AZ1892" s="207"/>
      <c r="BA1892" s="207"/>
      <c r="BB1892" s="207"/>
      <c r="BC1892" s="207"/>
      <c r="BD1892" s="207"/>
      <c r="BE1892" s="207"/>
      <c r="BF1892" s="207"/>
      <c r="BG1892" s="228" t="s">
        <v>1703</v>
      </c>
      <c r="BH1892" s="228" t="s">
        <v>1703</v>
      </c>
      <c r="BI1892" s="228"/>
      <c r="BJ1892" s="246"/>
      <c r="BK1892" s="255" t="s">
        <v>2443</v>
      </c>
      <c r="BL1892" s="228"/>
      <c r="BM1892" s="228"/>
      <c r="BN1892" s="298"/>
      <c r="BO1892" s="297"/>
      <c r="BQ1892" s="205" t="s">
        <v>1701</v>
      </c>
      <c r="BY1892" s="254"/>
      <c r="DN1892" s="284"/>
      <c r="DO1892" s="283"/>
      <c r="DP1892" s="278"/>
      <c r="DQ1892" s="282"/>
      <c r="DR1892" s="281"/>
      <c r="DS1892" s="280"/>
      <c r="DT1892" s="582"/>
      <c r="DU1892" s="581"/>
      <c r="DV1892" s="466"/>
      <c r="DW1892" s="466"/>
      <c r="DX1892" s="466"/>
      <c r="DY1892" s="466"/>
    </row>
    <row r="1893" spans="1:129" ht="14.1" customHeight="1">
      <c r="A1893" s="298" t="s">
        <v>4807</v>
      </c>
      <c r="B1893" s="227" t="s">
        <v>5449</v>
      </c>
      <c r="C1893" s="226" t="s">
        <v>5448</v>
      </c>
      <c r="D1893" s="225">
        <v>4589635432906</v>
      </c>
      <c r="E1893" s="224" t="str">
        <f t="shared" si="181"/>
        <v>432906</v>
      </c>
      <c r="F1893" s="298" t="s">
        <v>1154</v>
      </c>
      <c r="G1893" s="220" t="s">
        <v>5447</v>
      </c>
      <c r="H1893" s="223" t="s">
        <v>5446</v>
      </c>
      <c r="I1893" s="223" t="s">
        <v>261</v>
      </c>
      <c r="J1893" s="225">
        <v>1</v>
      </c>
      <c r="K1893" s="302">
        <v>12000</v>
      </c>
      <c r="L1893" s="232">
        <f t="shared" si="180"/>
        <v>13200.000000000002</v>
      </c>
      <c r="M1893" s="379" t="s">
        <v>900</v>
      </c>
      <c r="N1893" s="229"/>
      <c r="O1893" s="229"/>
      <c r="P1893" s="313"/>
      <c r="Q1893" s="328"/>
      <c r="R1893" s="327"/>
      <c r="S1893" s="242"/>
      <c r="T1893" s="312"/>
      <c r="U1893" s="303"/>
      <c r="V1893" s="303"/>
      <c r="W1893" s="303"/>
      <c r="X1893" s="303"/>
      <c r="Y1893" s="312"/>
      <c r="Z1893" s="303"/>
      <c r="AA1893" s="303"/>
      <c r="AB1893" s="303"/>
      <c r="AC1893" s="303"/>
      <c r="AD1893" s="311"/>
      <c r="AE1893" s="311"/>
      <c r="AF1893" s="311"/>
      <c r="AG1893" s="311"/>
      <c r="AH1893" s="311"/>
      <c r="AJ1893" s="286" t="s">
        <v>2543</v>
      </c>
      <c r="AK1893" s="213" t="s">
        <v>2542</v>
      </c>
      <c r="AL1893" s="311"/>
      <c r="AM1893" s="311"/>
      <c r="AN1893" s="311"/>
      <c r="AO1893" s="311"/>
      <c r="AP1893" s="229"/>
      <c r="AQ1893" s="310"/>
      <c r="AR1893" s="207"/>
      <c r="AS1893" s="207"/>
      <c r="AT1893" s="207"/>
      <c r="AU1893" s="207"/>
      <c r="AV1893" s="207"/>
      <c r="AW1893" s="207"/>
      <c r="AX1893" s="207"/>
      <c r="AY1893" s="207"/>
      <c r="AZ1893" s="207"/>
      <c r="BA1893" s="207"/>
      <c r="BB1893" s="207"/>
      <c r="BC1893" s="207"/>
      <c r="BD1893" s="207"/>
      <c r="BE1893" s="207"/>
      <c r="BF1893" s="207"/>
      <c r="BG1893" s="300"/>
      <c r="BH1893" s="300"/>
      <c r="BI1893" s="299"/>
      <c r="BJ1893" s="246"/>
      <c r="BK1893" s="255" t="s">
        <v>2443</v>
      </c>
      <c r="BL1893" s="213"/>
      <c r="BM1893" s="213"/>
      <c r="BN1893" s="298"/>
      <c r="BO1893" s="297"/>
      <c r="BY1893" s="254"/>
      <c r="DN1893" s="284"/>
      <c r="DO1893" s="283"/>
      <c r="DP1893" s="278"/>
      <c r="DQ1893" s="282"/>
      <c r="DR1893" s="281"/>
      <c r="DS1893" s="280"/>
      <c r="DT1893" s="279"/>
      <c r="DU1893" s="581"/>
      <c r="DV1893" s="466"/>
      <c r="DW1893" s="466"/>
      <c r="DX1893" s="466"/>
      <c r="DY1893" s="466"/>
    </row>
    <row r="1894" spans="1:129" ht="14.1" customHeight="1">
      <c r="A1894" s="298" t="s">
        <v>4016</v>
      </c>
      <c r="B1894" s="227" t="s">
        <v>5445</v>
      </c>
      <c r="C1894" s="226" t="s">
        <v>5444</v>
      </c>
      <c r="D1894" s="472" t="s">
        <v>5443</v>
      </c>
      <c r="E1894" s="224" t="str">
        <f t="shared" si="181"/>
        <v>435501</v>
      </c>
      <c r="F1894" s="207" t="s">
        <v>229</v>
      </c>
      <c r="G1894" s="220" t="s">
        <v>5422</v>
      </c>
      <c r="H1894" s="495" t="s">
        <v>5442</v>
      </c>
      <c r="I1894" s="494" t="s">
        <v>261</v>
      </c>
      <c r="J1894" s="430">
        <v>1</v>
      </c>
      <c r="K1894" s="493">
        <v>50000</v>
      </c>
      <c r="L1894" s="232">
        <f t="shared" si="180"/>
        <v>55000.000000000007</v>
      </c>
      <c r="M1894" s="262" t="s">
        <v>1671</v>
      </c>
      <c r="N1894" s="290"/>
      <c r="O1894" s="290"/>
      <c r="P1894" s="245"/>
      <c r="Q1894" s="227"/>
      <c r="R1894" s="289"/>
      <c r="S1894" s="242"/>
      <c r="T1894" s="219" t="s">
        <v>5375</v>
      </c>
      <c r="U1894" s="248">
        <f>VLOOKUP(T1894,'[1]段ボール 送料'!$H$16:$X$1013,16,FALSE)</f>
        <v>1900</v>
      </c>
      <c r="V1894" s="248">
        <f>VLOOKUP(T1894,'[1]段ボール 送料'!$H$16:$X$1013,13,FALSE)</f>
        <v>160</v>
      </c>
      <c r="W1894" s="248">
        <f>VLOOKUP(T1894,'[1]段ボール 送料'!$H$16:$X$1013,14,FALSE)</f>
        <v>160</v>
      </c>
      <c r="X1894" s="248">
        <f>VLOOKUP(T1894,'[1]段ボール 送料'!$H$16:$X$1013,15,FALSE)</f>
        <v>1580</v>
      </c>
      <c r="Y1894" s="219" t="s">
        <v>3504</v>
      </c>
      <c r="Z1894" s="248">
        <f>VLOOKUP(Y1894,'[1]段ボール 送料'!$H$16:$X$1013,16,FALSE)</f>
        <v>990</v>
      </c>
      <c r="AA1894" s="248">
        <f>VLOOKUP(Y1894,'[1]段ボール 送料'!$H$16:$X$1013,13,FALSE)</f>
        <v>330</v>
      </c>
      <c r="AB1894" s="248">
        <f>VLOOKUP(Y1894,'[1]段ボール 送料'!$H$16:$X$1013,14,FALSE)</f>
        <v>330</v>
      </c>
      <c r="AC1894" s="248">
        <f>VLOOKUP(Y1894,'[1]段ボール 送料'!$H$16:$X$1013,15,FALSE)</f>
        <v>330</v>
      </c>
      <c r="AD1894" s="372"/>
      <c r="AE1894" s="372"/>
      <c r="AF1894" s="372"/>
      <c r="AG1894" s="372"/>
      <c r="AH1894" s="372"/>
      <c r="AI1894" s="228" t="s">
        <v>2714</v>
      </c>
      <c r="AJ1894" s="286" t="s">
        <v>2676</v>
      </c>
      <c r="AK1894" s="228" t="s">
        <v>2675</v>
      </c>
      <c r="AL1894" s="372"/>
      <c r="AM1894" s="372"/>
      <c r="AN1894" s="372"/>
      <c r="AO1894" s="372"/>
      <c r="AP1894" s="229"/>
      <c r="AQ1894" s="464"/>
      <c r="AR1894" s="207"/>
      <c r="AS1894" s="207"/>
      <c r="AT1894" s="207"/>
      <c r="AU1894" s="247">
        <f t="shared" ref="AU1894:AU1904" si="182">SUBTOTAL(9,AR1894:AT1894)</f>
        <v>0</v>
      </c>
      <c r="AV1894" s="248">
        <f>VLOOKUP(T1894,'[1]段ボール 送料'!$H$16:$X$1013,11,FALSE)</f>
        <v>0</v>
      </c>
      <c r="AW1894" s="248">
        <f>VLOOKUP(Y1894,'[1]段ボール 送料'!$H$16:$X$1013,11,FALSE)</f>
        <v>430</v>
      </c>
      <c r="AX1894" s="248"/>
      <c r="AY1894" s="247">
        <f t="shared" ref="AY1894:AY1904" si="183">SUBTOTAL(9,AV1894:AX1894)</f>
        <v>430</v>
      </c>
      <c r="AZ1894" s="247">
        <f t="shared" ref="AZ1894:AZ1904" si="184">AR1894+AV1894</f>
        <v>0</v>
      </c>
      <c r="BA1894" s="247">
        <f t="shared" ref="BA1894:BA1904" si="185">AS1894+AW1894</f>
        <v>430</v>
      </c>
      <c r="BB1894" s="247">
        <f t="shared" ref="BB1894:BB1904" si="186">AT1894+AX1894</f>
        <v>0</v>
      </c>
      <c r="BC1894" s="247">
        <f t="shared" ref="BC1894:BC1904" si="187">AU1894+AY1894</f>
        <v>430</v>
      </c>
      <c r="BD1894" s="484" t="str">
        <f t="shared" ref="BD1894:BD1904" si="188">T1894</f>
        <v>PZ-0592</v>
      </c>
      <c r="BE1894" s="207"/>
      <c r="BF1894" s="207"/>
      <c r="BG1894" s="228" t="s">
        <v>1703</v>
      </c>
      <c r="BH1894" s="228" t="s">
        <v>1703</v>
      </c>
      <c r="BI1894" s="228"/>
      <c r="BJ1894" s="246"/>
      <c r="BK1894" s="255" t="s">
        <v>4630</v>
      </c>
      <c r="BL1894" s="228" t="s">
        <v>1703</v>
      </c>
      <c r="BM1894" s="213" t="s">
        <v>1703</v>
      </c>
      <c r="BN1894" s="298"/>
      <c r="BO1894" s="297"/>
      <c r="BP1894" s="470"/>
      <c r="BQ1894" s="205" t="s">
        <v>1701</v>
      </c>
      <c r="BR1894" s="470"/>
      <c r="BS1894" s="470"/>
      <c r="BT1894" s="470"/>
      <c r="BU1894" s="466"/>
      <c r="BV1894" s="466"/>
      <c r="BW1894" s="466"/>
      <c r="BX1894" s="470"/>
      <c r="BY1894" s="469"/>
      <c r="BZ1894" s="468"/>
      <c r="CA1894" s="468"/>
      <c r="CB1894" s="468"/>
      <c r="CC1894" s="467"/>
      <c r="CD1894" s="467"/>
      <c r="CE1894" s="466"/>
      <c r="DN1894" s="284"/>
      <c r="DO1894" s="283"/>
      <c r="DP1894" s="278"/>
      <c r="DQ1894" s="282"/>
      <c r="DR1894" s="281"/>
      <c r="DS1894" s="280"/>
      <c r="DT1894" s="279"/>
      <c r="DU1894" s="278"/>
      <c r="DV1894" s="194" t="s">
        <v>3950</v>
      </c>
    </row>
    <row r="1895" spans="1:129" ht="14.1" customHeight="1">
      <c r="A1895" s="298" t="s">
        <v>4016</v>
      </c>
      <c r="B1895" s="227" t="s">
        <v>5441</v>
      </c>
      <c r="C1895" s="226" t="s">
        <v>5440</v>
      </c>
      <c r="D1895" s="472" t="s">
        <v>5439</v>
      </c>
      <c r="E1895" s="224" t="str">
        <f t="shared" si="181"/>
        <v>435518</v>
      </c>
      <c r="F1895" s="207" t="s">
        <v>229</v>
      </c>
      <c r="G1895" s="220" t="s">
        <v>5422</v>
      </c>
      <c r="H1895" s="495" t="s">
        <v>5438</v>
      </c>
      <c r="I1895" s="494" t="s">
        <v>261</v>
      </c>
      <c r="J1895" s="430">
        <v>1</v>
      </c>
      <c r="K1895" s="493">
        <v>50000</v>
      </c>
      <c r="L1895" s="232">
        <f t="shared" si="180"/>
        <v>55000.000000000007</v>
      </c>
      <c r="M1895" s="288" t="s">
        <v>1671</v>
      </c>
      <c r="N1895" s="290"/>
      <c r="O1895" s="290"/>
      <c r="P1895" s="245"/>
      <c r="Q1895" s="227"/>
      <c r="R1895" s="289"/>
      <c r="S1895" s="242"/>
      <c r="T1895" s="219" t="s">
        <v>5375</v>
      </c>
      <c r="U1895" s="248">
        <f>VLOOKUP(T1895,'[1]段ボール 送料'!$H$16:$X$1013,16,FALSE)</f>
        <v>1900</v>
      </c>
      <c r="V1895" s="248">
        <f>VLOOKUP(T1895,'[1]段ボール 送料'!$H$16:$X$1013,13,FALSE)</f>
        <v>160</v>
      </c>
      <c r="W1895" s="248">
        <f>VLOOKUP(T1895,'[1]段ボール 送料'!$H$16:$X$1013,14,FALSE)</f>
        <v>160</v>
      </c>
      <c r="X1895" s="248">
        <f>VLOOKUP(T1895,'[1]段ボール 送料'!$H$16:$X$1013,15,FALSE)</f>
        <v>1580</v>
      </c>
      <c r="Y1895" s="219" t="s">
        <v>4697</v>
      </c>
      <c r="Z1895" s="248">
        <f>VLOOKUP(Y1895,'[1]段ボール 送料'!$H$16:$X$1013,16,FALSE)</f>
        <v>990</v>
      </c>
      <c r="AA1895" s="248">
        <f>VLOOKUP(Y1895,'[1]段ボール 送料'!$H$16:$X$1013,13,FALSE)</f>
        <v>330</v>
      </c>
      <c r="AB1895" s="248">
        <f>VLOOKUP(Y1895,'[1]段ボール 送料'!$H$16:$X$1013,14,FALSE)</f>
        <v>330</v>
      </c>
      <c r="AC1895" s="248">
        <f>VLOOKUP(Y1895,'[1]段ボール 送料'!$H$16:$X$1013,15,FALSE)</f>
        <v>330</v>
      </c>
      <c r="AD1895" s="372"/>
      <c r="AE1895" s="372"/>
      <c r="AF1895" s="372"/>
      <c r="AG1895" s="372"/>
      <c r="AH1895" s="372"/>
      <c r="AI1895" s="228" t="s">
        <v>2714</v>
      </c>
      <c r="AJ1895" s="286" t="s">
        <v>2676</v>
      </c>
      <c r="AK1895" s="228" t="s">
        <v>2675</v>
      </c>
      <c r="AL1895" s="372"/>
      <c r="AM1895" s="372"/>
      <c r="AN1895" s="372"/>
      <c r="AO1895" s="372"/>
      <c r="AP1895" s="229"/>
      <c r="AQ1895" s="464"/>
      <c r="AR1895" s="207"/>
      <c r="AS1895" s="207"/>
      <c r="AT1895" s="207"/>
      <c r="AU1895" s="247">
        <f t="shared" si="182"/>
        <v>0</v>
      </c>
      <c r="AV1895" s="248">
        <f>VLOOKUP(T1895,'[1]段ボール 送料'!$H$16:$X$1013,11,FALSE)</f>
        <v>0</v>
      </c>
      <c r="AW1895" s="248">
        <f>VLOOKUP(Y1895,'[1]段ボール 送料'!$H$16:$X$1013,11,FALSE)</f>
        <v>430</v>
      </c>
      <c r="AX1895" s="248"/>
      <c r="AY1895" s="247">
        <f t="shared" si="183"/>
        <v>430</v>
      </c>
      <c r="AZ1895" s="247">
        <f t="shared" si="184"/>
        <v>0</v>
      </c>
      <c r="BA1895" s="247">
        <f t="shared" si="185"/>
        <v>430</v>
      </c>
      <c r="BB1895" s="247">
        <f t="shared" si="186"/>
        <v>0</v>
      </c>
      <c r="BC1895" s="247">
        <f t="shared" si="187"/>
        <v>430</v>
      </c>
      <c r="BD1895" s="484" t="str">
        <f t="shared" si="188"/>
        <v>PZ-0592</v>
      </c>
      <c r="BE1895" s="207"/>
      <c r="BF1895" s="207"/>
      <c r="BG1895" s="228" t="s">
        <v>1703</v>
      </c>
      <c r="BH1895" s="228" t="s">
        <v>1703</v>
      </c>
      <c r="BI1895" s="228"/>
      <c r="BJ1895" s="246"/>
      <c r="BK1895" s="255" t="s">
        <v>4630</v>
      </c>
      <c r="BL1895" s="228" t="s">
        <v>1703</v>
      </c>
      <c r="BM1895" s="213" t="s">
        <v>1703</v>
      </c>
      <c r="BN1895" s="298"/>
      <c r="BO1895" s="297"/>
      <c r="BP1895" s="470"/>
      <c r="BQ1895" s="205" t="s">
        <v>1701</v>
      </c>
      <c r="BR1895" s="470"/>
      <c r="BS1895" s="470"/>
      <c r="BT1895" s="470"/>
      <c r="BU1895" s="466"/>
      <c r="BV1895" s="466"/>
      <c r="BW1895" s="466"/>
      <c r="BX1895" s="470"/>
      <c r="BY1895" s="469"/>
      <c r="BZ1895" s="468"/>
      <c r="CA1895" s="468"/>
      <c r="CB1895" s="468"/>
      <c r="CC1895" s="467"/>
      <c r="CD1895" s="467"/>
      <c r="CE1895" s="466"/>
      <c r="DN1895" s="284"/>
      <c r="DO1895" s="283"/>
      <c r="DP1895" s="278"/>
      <c r="DQ1895" s="282"/>
      <c r="DR1895" s="281"/>
      <c r="DS1895" s="280"/>
      <c r="DT1895" s="279"/>
      <c r="DU1895" s="278"/>
      <c r="DV1895" s="194" t="s">
        <v>3950</v>
      </c>
      <c r="DY1895" s="466"/>
    </row>
    <row r="1896" spans="1:129" ht="14.1" customHeight="1">
      <c r="A1896" s="298" t="s">
        <v>4016</v>
      </c>
      <c r="B1896" s="227" t="s">
        <v>5437</v>
      </c>
      <c r="C1896" s="226" t="s">
        <v>5436</v>
      </c>
      <c r="D1896" s="264" t="s">
        <v>5435</v>
      </c>
      <c r="E1896" s="224" t="str">
        <f t="shared" si="181"/>
        <v>432920</v>
      </c>
      <c r="F1896" s="207" t="s">
        <v>229</v>
      </c>
      <c r="G1896" s="220" t="s">
        <v>5422</v>
      </c>
      <c r="H1896" s="223" t="s">
        <v>5421</v>
      </c>
      <c r="I1896" s="306" t="s">
        <v>261</v>
      </c>
      <c r="J1896" s="225">
        <v>1</v>
      </c>
      <c r="K1896" s="302">
        <v>50000</v>
      </c>
      <c r="L1896" s="232">
        <f t="shared" si="180"/>
        <v>55000.000000000007</v>
      </c>
      <c r="M1896" s="288" t="s">
        <v>1671</v>
      </c>
      <c r="N1896" s="290"/>
      <c r="O1896" s="290"/>
      <c r="P1896" s="245"/>
      <c r="Q1896" s="227"/>
      <c r="R1896" s="289"/>
      <c r="S1896" s="242"/>
      <c r="T1896" s="219" t="s">
        <v>5375</v>
      </c>
      <c r="U1896" s="248">
        <f>VLOOKUP(T1896,'[1]段ボール 送料'!$H$16:$X$1013,16,FALSE)</f>
        <v>1900</v>
      </c>
      <c r="V1896" s="248">
        <f>VLOOKUP(T1896,'[1]段ボール 送料'!$H$16:$X$1013,13,FALSE)</f>
        <v>160</v>
      </c>
      <c r="W1896" s="248">
        <f>VLOOKUP(T1896,'[1]段ボール 送料'!$H$16:$X$1013,14,FALSE)</f>
        <v>160</v>
      </c>
      <c r="X1896" s="248">
        <f>VLOOKUP(T1896,'[1]段ボール 送料'!$H$16:$X$1013,15,FALSE)</f>
        <v>1580</v>
      </c>
      <c r="Y1896" s="219" t="s">
        <v>3530</v>
      </c>
      <c r="Z1896" s="248">
        <f>VLOOKUP(Y1896,'[1]段ボール 送料'!$H$16:$X$1013,16,FALSE)</f>
        <v>1110</v>
      </c>
      <c r="AA1896" s="248">
        <f>VLOOKUP(Y1896,'[1]段ボール 送料'!$H$16:$X$1013,13,FALSE)</f>
        <v>305</v>
      </c>
      <c r="AB1896" s="248">
        <f>VLOOKUP(Y1896,'[1]段ボール 送料'!$H$16:$X$1013,14,FALSE)</f>
        <v>305</v>
      </c>
      <c r="AC1896" s="248">
        <f>VLOOKUP(Y1896,'[1]段ボール 送料'!$H$16:$X$1013,15,FALSE)</f>
        <v>500</v>
      </c>
      <c r="AD1896" s="372"/>
      <c r="AE1896" s="372"/>
      <c r="AF1896" s="372"/>
      <c r="AG1896" s="372"/>
      <c r="AH1896" s="372"/>
      <c r="AI1896" s="228" t="s">
        <v>2714</v>
      </c>
      <c r="AJ1896" s="286" t="s">
        <v>2676</v>
      </c>
      <c r="AK1896" s="228" t="s">
        <v>2675</v>
      </c>
      <c r="AL1896" s="372"/>
      <c r="AM1896" s="372"/>
      <c r="AN1896" s="372"/>
      <c r="AO1896" s="372"/>
      <c r="AP1896" s="229"/>
      <c r="AQ1896" s="464"/>
      <c r="AR1896" s="207"/>
      <c r="AS1896" s="207"/>
      <c r="AT1896" s="207"/>
      <c r="AU1896" s="247">
        <f t="shared" si="182"/>
        <v>0</v>
      </c>
      <c r="AV1896" s="248">
        <f>VLOOKUP(T1896,'[1]段ボール 送料'!$H$16:$X$1013,11,FALSE)</f>
        <v>0</v>
      </c>
      <c r="AW1896" s="248">
        <f>VLOOKUP(Y1896,'[1]段ボール 送料'!$H$16:$X$1013,11,FALSE)</f>
        <v>700</v>
      </c>
      <c r="AX1896" s="248"/>
      <c r="AY1896" s="247">
        <f t="shared" si="183"/>
        <v>700</v>
      </c>
      <c r="AZ1896" s="247">
        <f t="shared" si="184"/>
        <v>0</v>
      </c>
      <c r="BA1896" s="247">
        <f t="shared" si="185"/>
        <v>700</v>
      </c>
      <c r="BB1896" s="247">
        <f t="shared" si="186"/>
        <v>0</v>
      </c>
      <c r="BC1896" s="247">
        <f t="shared" si="187"/>
        <v>700</v>
      </c>
      <c r="BD1896" s="484" t="str">
        <f t="shared" si="188"/>
        <v>PZ-0592</v>
      </c>
      <c r="BE1896" s="207"/>
      <c r="BF1896" s="207"/>
      <c r="BG1896" s="228" t="s">
        <v>1703</v>
      </c>
      <c r="BH1896" s="228" t="s">
        <v>1703</v>
      </c>
      <c r="BI1896" s="228"/>
      <c r="BJ1896" s="246"/>
      <c r="BK1896" s="255" t="s">
        <v>2443</v>
      </c>
      <c r="BL1896" s="228" t="s">
        <v>1703</v>
      </c>
      <c r="BM1896" s="213" t="s">
        <v>1703</v>
      </c>
      <c r="BN1896" s="298"/>
      <c r="BO1896" s="297"/>
      <c r="BP1896" s="470"/>
      <c r="BQ1896" s="205" t="s">
        <v>1701</v>
      </c>
      <c r="BR1896" s="470"/>
      <c r="BS1896" s="470"/>
      <c r="BT1896" s="470"/>
      <c r="BU1896" s="466"/>
      <c r="BV1896" s="466"/>
      <c r="BW1896" s="466"/>
      <c r="BX1896" s="470"/>
      <c r="BY1896" s="469"/>
      <c r="BZ1896" s="468"/>
      <c r="CA1896" s="468"/>
      <c r="CB1896" s="468"/>
      <c r="CC1896" s="467"/>
      <c r="CD1896" s="467"/>
      <c r="CE1896" s="466"/>
      <c r="DN1896" s="284"/>
      <c r="DO1896" s="283"/>
      <c r="DP1896" s="278"/>
      <c r="DQ1896" s="282"/>
      <c r="DR1896" s="281"/>
      <c r="DS1896" s="280"/>
      <c r="DT1896" s="279"/>
      <c r="DU1896" s="278"/>
      <c r="DV1896" s="194" t="s">
        <v>3950</v>
      </c>
    </row>
    <row r="1897" spans="1:129" ht="14.1" customHeight="1">
      <c r="A1897" s="207" t="s">
        <v>3408</v>
      </c>
      <c r="B1897" s="421" t="s">
        <v>5434</v>
      </c>
      <c r="C1897" s="420" t="s">
        <v>5433</v>
      </c>
      <c r="D1897" s="568" t="s">
        <v>5432</v>
      </c>
      <c r="E1897" s="418" t="str">
        <f t="shared" si="181"/>
        <v>440703</v>
      </c>
      <c r="F1897" s="207" t="s">
        <v>886</v>
      </c>
      <c r="G1897" s="567" t="s">
        <v>5427</v>
      </c>
      <c r="H1897" s="223" t="s">
        <v>5426</v>
      </c>
      <c r="I1897" s="219" t="s">
        <v>39</v>
      </c>
      <c r="J1897" s="222">
        <v>1</v>
      </c>
      <c r="K1897" s="212">
        <v>55000</v>
      </c>
      <c r="L1897" s="232">
        <f t="shared" si="180"/>
        <v>60500.000000000007</v>
      </c>
      <c r="M1897" s="288" t="s">
        <v>1671</v>
      </c>
      <c r="O1897" s="219"/>
      <c r="P1897" s="245"/>
      <c r="Q1897" s="244"/>
      <c r="R1897" s="272">
        <v>5900</v>
      </c>
      <c r="S1897" s="242">
        <v>5900</v>
      </c>
      <c r="T1897" s="219" t="s">
        <v>5375</v>
      </c>
      <c r="U1897" s="248">
        <f>VLOOKUP(T1897,'[1]段ボール 送料'!$H$16:$X$1013,16,FALSE)</f>
        <v>1900</v>
      </c>
      <c r="V1897" s="248">
        <f>VLOOKUP(T1897,'[1]段ボール 送料'!$H$16:$X$1013,13,FALSE)</f>
        <v>160</v>
      </c>
      <c r="W1897" s="248">
        <f>VLOOKUP(T1897,'[1]段ボール 送料'!$H$16:$X$1013,14,FALSE)</f>
        <v>160</v>
      </c>
      <c r="X1897" s="248">
        <f>VLOOKUP(T1897,'[1]段ボール 送料'!$H$16:$X$1013,15,FALSE)</f>
        <v>1580</v>
      </c>
      <c r="Y1897" s="219" t="s">
        <v>5431</v>
      </c>
      <c r="Z1897" s="248">
        <f>VLOOKUP(Y1897,'[1]段ボール 送料'!$H$16:$X$1013,16,FALSE)</f>
        <v>990</v>
      </c>
      <c r="AA1897" s="248">
        <f>VLOOKUP(Y1897,'[1]段ボール 送料'!$H$16:$X$1013,13,FALSE)</f>
        <v>330</v>
      </c>
      <c r="AB1897" s="248">
        <f>VLOOKUP(Y1897,'[1]段ボール 送料'!$H$16:$X$1013,14,FALSE)</f>
        <v>330</v>
      </c>
      <c r="AC1897" s="248">
        <f>VLOOKUP(Y1897,'[1]段ボール 送料'!$H$16:$X$1013,15,FALSE)</f>
        <v>330</v>
      </c>
      <c r="AD1897" s="337" t="s">
        <v>2558</v>
      </c>
      <c r="AE1897" s="259">
        <f>VLOOKUP(AD1897,'[1]段ボール 送料'!$H$16:$X$1013,16,FALSE)</f>
        <v>990</v>
      </c>
      <c r="AF1897" s="259">
        <f>VLOOKUP(AD1897,'[1]段ボール 送料'!$H$16:$X$1013,13,FALSE)</f>
        <v>465</v>
      </c>
      <c r="AG1897" s="259">
        <f>VLOOKUP(AD1897,'[1]段ボール 送料'!$H$16:$X$1013,14,FALSE)</f>
        <v>465</v>
      </c>
      <c r="AH1897" s="259">
        <f>VLOOKUP(AD1897,'[1]段ボール 送料'!$H$16:$X$1013,15,FALSE)</f>
        <v>60</v>
      </c>
      <c r="AI1897" s="213" t="s">
        <v>2714</v>
      </c>
      <c r="AJ1897" s="286" t="s">
        <v>3027</v>
      </c>
      <c r="AK1897" s="569" t="s">
        <v>2675</v>
      </c>
      <c r="AL1897" s="211">
        <v>16339</v>
      </c>
      <c r="AM1897" s="211">
        <f>AN1897+AO1897</f>
        <v>5079</v>
      </c>
      <c r="AN1897" s="443">
        <f>94+145</f>
        <v>239</v>
      </c>
      <c r="AO1897" s="443">
        <f>3050+890+900</f>
        <v>4840</v>
      </c>
      <c r="AP1897" s="229" t="s">
        <v>3402</v>
      </c>
      <c r="AQ1897" s="442">
        <v>3</v>
      </c>
      <c r="AR1897" s="442"/>
      <c r="AS1897" s="442"/>
      <c r="AT1897" s="442"/>
      <c r="AU1897" s="247">
        <f t="shared" si="182"/>
        <v>0</v>
      </c>
      <c r="AV1897" s="248">
        <f>VLOOKUP(T1897,'[1]段ボール 送料'!$H$16:$X$1013,11,FALSE)</f>
        <v>0</v>
      </c>
      <c r="AW1897" s="248">
        <f>VLOOKUP(Y1897,'[1]段ボール 送料'!$H$16:$X$1013,11,FALSE)</f>
        <v>430</v>
      </c>
      <c r="AX1897" s="248">
        <f>VLOOKUP(AD1897,'[1]段ボール 送料'!$H$16:$X$1013,11,FALSE)</f>
        <v>547</v>
      </c>
      <c r="AY1897" s="247">
        <f t="shared" si="183"/>
        <v>977</v>
      </c>
      <c r="AZ1897" s="247">
        <f t="shared" si="184"/>
        <v>0</v>
      </c>
      <c r="BA1897" s="247">
        <f t="shared" si="185"/>
        <v>430</v>
      </c>
      <c r="BB1897" s="247">
        <f t="shared" si="186"/>
        <v>547</v>
      </c>
      <c r="BC1897" s="247">
        <f t="shared" si="187"/>
        <v>977</v>
      </c>
      <c r="BD1897" s="484" t="str">
        <f t="shared" si="188"/>
        <v>PZ-0592</v>
      </c>
      <c r="BE1897" s="207"/>
      <c r="BF1897" s="207" t="s">
        <v>3502</v>
      </c>
      <c r="BG1897" s="228" t="s">
        <v>1703</v>
      </c>
      <c r="BH1897" s="228" t="s">
        <v>1703</v>
      </c>
      <c r="BI1897" s="228"/>
      <c r="BJ1897" s="246"/>
      <c r="BK1897" s="436">
        <v>45444</v>
      </c>
      <c r="BL1897" s="228"/>
      <c r="BM1897" s="213" t="s">
        <v>1703</v>
      </c>
      <c r="BX1897" s="204" t="s">
        <v>1873</v>
      </c>
      <c r="BY1897" s="254"/>
      <c r="CI1897" s="200" t="s">
        <v>1769</v>
      </c>
      <c r="DN1897" s="284"/>
      <c r="DO1897" s="280"/>
      <c r="DP1897" s="278"/>
      <c r="DQ1897" s="278"/>
      <c r="DR1897" s="281"/>
      <c r="DS1897" s="280"/>
      <c r="DT1897" s="279"/>
      <c r="DU1897" s="278"/>
    </row>
    <row r="1898" spans="1:129" ht="14.1" customHeight="1">
      <c r="A1898" s="207" t="s">
        <v>3408</v>
      </c>
      <c r="B1898" s="421" t="s">
        <v>5430</v>
      </c>
      <c r="C1898" s="420" t="s">
        <v>5429</v>
      </c>
      <c r="D1898" s="568" t="s">
        <v>5428</v>
      </c>
      <c r="E1898" s="418" t="str">
        <f t="shared" si="181"/>
        <v>440697</v>
      </c>
      <c r="F1898" s="207" t="s">
        <v>886</v>
      </c>
      <c r="G1898" s="567" t="s">
        <v>5427</v>
      </c>
      <c r="H1898" s="223" t="s">
        <v>5426</v>
      </c>
      <c r="I1898" s="219" t="s">
        <v>39</v>
      </c>
      <c r="J1898" s="222">
        <v>1</v>
      </c>
      <c r="K1898" s="212">
        <v>55000</v>
      </c>
      <c r="L1898" s="232">
        <f t="shared" si="180"/>
        <v>60500.000000000007</v>
      </c>
      <c r="M1898" s="288" t="s">
        <v>1671</v>
      </c>
      <c r="O1898" s="219"/>
      <c r="P1898" s="245"/>
      <c r="Q1898" s="244"/>
      <c r="R1898" s="272">
        <v>5900</v>
      </c>
      <c r="S1898" s="242">
        <v>5900</v>
      </c>
      <c r="T1898" s="219" t="s">
        <v>5375</v>
      </c>
      <c r="U1898" s="248">
        <f>VLOOKUP(T1898,'[1]段ボール 送料'!$H$16:$X$1013,16,FALSE)</f>
        <v>1900</v>
      </c>
      <c r="V1898" s="248">
        <f>VLOOKUP(T1898,'[1]段ボール 送料'!$H$16:$X$1013,13,FALSE)</f>
        <v>160</v>
      </c>
      <c r="W1898" s="248">
        <f>VLOOKUP(T1898,'[1]段ボール 送料'!$H$16:$X$1013,14,FALSE)</f>
        <v>160</v>
      </c>
      <c r="X1898" s="248">
        <f>VLOOKUP(T1898,'[1]段ボール 送料'!$H$16:$X$1013,15,FALSE)</f>
        <v>1580</v>
      </c>
      <c r="Y1898" s="219" t="s">
        <v>4697</v>
      </c>
      <c r="Z1898" s="248">
        <f>VLOOKUP(Y1898,'[1]段ボール 送料'!$H$16:$X$1013,16,FALSE)</f>
        <v>990</v>
      </c>
      <c r="AA1898" s="248">
        <f>VLOOKUP(Y1898,'[1]段ボール 送料'!$H$16:$X$1013,13,FALSE)</f>
        <v>330</v>
      </c>
      <c r="AB1898" s="248">
        <f>VLOOKUP(Y1898,'[1]段ボール 送料'!$H$16:$X$1013,14,FALSE)</f>
        <v>330</v>
      </c>
      <c r="AC1898" s="248">
        <f>VLOOKUP(Y1898,'[1]段ボール 送料'!$H$16:$X$1013,15,FALSE)</f>
        <v>330</v>
      </c>
      <c r="AD1898" s="337" t="s">
        <v>2558</v>
      </c>
      <c r="AE1898" s="259">
        <f>VLOOKUP(AD1898,'[1]段ボール 送料'!$H$16:$X$1013,16,FALSE)</f>
        <v>990</v>
      </c>
      <c r="AF1898" s="259">
        <f>VLOOKUP(AD1898,'[1]段ボール 送料'!$H$16:$X$1013,13,FALSE)</f>
        <v>465</v>
      </c>
      <c r="AG1898" s="259">
        <f>VLOOKUP(AD1898,'[1]段ボール 送料'!$H$16:$X$1013,14,FALSE)</f>
        <v>465</v>
      </c>
      <c r="AH1898" s="259">
        <f>VLOOKUP(AD1898,'[1]段ボール 送料'!$H$16:$X$1013,15,FALSE)</f>
        <v>60</v>
      </c>
      <c r="AI1898" s="213" t="s">
        <v>2714</v>
      </c>
      <c r="AJ1898" s="286" t="s">
        <v>3027</v>
      </c>
      <c r="AK1898" s="569" t="s">
        <v>2675</v>
      </c>
      <c r="AL1898" s="211">
        <v>16339</v>
      </c>
      <c r="AM1898" s="211">
        <f>AN1898+AO1898</f>
        <v>5079</v>
      </c>
      <c r="AN1898" s="443">
        <f>94+145</f>
        <v>239</v>
      </c>
      <c r="AO1898" s="443">
        <f>3050+890+900</f>
        <v>4840</v>
      </c>
      <c r="AP1898" s="229" t="s">
        <v>3402</v>
      </c>
      <c r="AQ1898" s="442">
        <v>3</v>
      </c>
      <c r="AR1898" s="442"/>
      <c r="AS1898" s="442"/>
      <c r="AT1898" s="442"/>
      <c r="AU1898" s="247">
        <f t="shared" si="182"/>
        <v>0</v>
      </c>
      <c r="AV1898" s="248">
        <f>VLOOKUP(T1898,'[1]段ボール 送料'!$H$16:$X$1013,11,FALSE)</f>
        <v>0</v>
      </c>
      <c r="AW1898" s="248">
        <f>VLOOKUP(Y1898,'[1]段ボール 送料'!$H$16:$X$1013,11,FALSE)</f>
        <v>430</v>
      </c>
      <c r="AX1898" s="248">
        <f>VLOOKUP(AD1898,'[1]段ボール 送料'!$H$16:$X$1013,11,FALSE)</f>
        <v>547</v>
      </c>
      <c r="AY1898" s="247">
        <f t="shared" si="183"/>
        <v>977</v>
      </c>
      <c r="AZ1898" s="247">
        <f t="shared" si="184"/>
        <v>0</v>
      </c>
      <c r="BA1898" s="247">
        <f t="shared" si="185"/>
        <v>430</v>
      </c>
      <c r="BB1898" s="247">
        <f t="shared" si="186"/>
        <v>547</v>
      </c>
      <c r="BC1898" s="247">
        <f t="shared" si="187"/>
        <v>977</v>
      </c>
      <c r="BD1898" s="484" t="str">
        <f t="shared" si="188"/>
        <v>PZ-0592</v>
      </c>
      <c r="BE1898" s="207"/>
      <c r="BF1898" s="207" t="s">
        <v>3502</v>
      </c>
      <c r="BG1898" s="228" t="s">
        <v>1703</v>
      </c>
      <c r="BH1898" s="228" t="s">
        <v>1703</v>
      </c>
      <c r="BI1898" s="228"/>
      <c r="BJ1898" s="246"/>
      <c r="BK1898" s="436">
        <v>45444</v>
      </c>
      <c r="BL1898" s="228"/>
      <c r="BM1898" s="213" t="s">
        <v>1703</v>
      </c>
      <c r="BX1898" s="204" t="s">
        <v>1873</v>
      </c>
      <c r="BY1898" s="254"/>
      <c r="CI1898" s="200" t="s">
        <v>1769</v>
      </c>
      <c r="DN1898" s="284"/>
      <c r="DO1898" s="280"/>
      <c r="DP1898" s="278"/>
      <c r="DQ1898" s="278"/>
      <c r="DR1898" s="281"/>
      <c r="DS1898" s="280"/>
      <c r="DT1898" s="279"/>
      <c r="DU1898" s="278"/>
    </row>
    <row r="1899" spans="1:129" ht="14.1" customHeight="1">
      <c r="A1899" s="298" t="s">
        <v>4016</v>
      </c>
      <c r="B1899" s="227" t="s">
        <v>5425</v>
      </c>
      <c r="C1899" s="226" t="s">
        <v>5424</v>
      </c>
      <c r="D1899" s="264" t="s">
        <v>5423</v>
      </c>
      <c r="E1899" s="224" t="str">
        <f t="shared" si="181"/>
        <v>432913</v>
      </c>
      <c r="F1899" s="207" t="s">
        <v>229</v>
      </c>
      <c r="G1899" s="220" t="s">
        <v>5422</v>
      </c>
      <c r="H1899" s="223" t="s">
        <v>5421</v>
      </c>
      <c r="I1899" s="306" t="s">
        <v>261</v>
      </c>
      <c r="J1899" s="225">
        <v>1</v>
      </c>
      <c r="K1899" s="302">
        <v>50000</v>
      </c>
      <c r="L1899" s="232">
        <f t="shared" si="180"/>
        <v>55000.000000000007</v>
      </c>
      <c r="M1899" s="288" t="s">
        <v>1671</v>
      </c>
      <c r="N1899" s="290"/>
      <c r="O1899" s="290"/>
      <c r="P1899" s="245"/>
      <c r="Q1899" s="227"/>
      <c r="R1899" s="289"/>
      <c r="S1899" s="242"/>
      <c r="T1899" s="219" t="s">
        <v>5375</v>
      </c>
      <c r="U1899" s="248">
        <f>VLOOKUP(T1899,'[1]段ボール 送料'!$H$16:$X$1013,16,FALSE)</f>
        <v>1900</v>
      </c>
      <c r="V1899" s="248">
        <f>VLOOKUP(T1899,'[1]段ボール 送料'!$H$16:$X$1013,13,FALSE)</f>
        <v>160</v>
      </c>
      <c r="W1899" s="248">
        <f>VLOOKUP(T1899,'[1]段ボール 送料'!$H$16:$X$1013,14,FALSE)</f>
        <v>160</v>
      </c>
      <c r="X1899" s="248">
        <f>VLOOKUP(T1899,'[1]段ボール 送料'!$H$16:$X$1013,15,FALSE)</f>
        <v>1580</v>
      </c>
      <c r="Y1899" s="219" t="s">
        <v>3530</v>
      </c>
      <c r="Z1899" s="248">
        <f>VLOOKUP(Y1899,'[1]段ボール 送料'!$H$16:$X$1013,16,FALSE)</f>
        <v>1110</v>
      </c>
      <c r="AA1899" s="248">
        <f>VLOOKUP(Y1899,'[1]段ボール 送料'!$H$16:$X$1013,13,FALSE)</f>
        <v>305</v>
      </c>
      <c r="AB1899" s="248">
        <f>VLOOKUP(Y1899,'[1]段ボール 送料'!$H$16:$X$1013,14,FALSE)</f>
        <v>305</v>
      </c>
      <c r="AC1899" s="248">
        <f>VLOOKUP(Y1899,'[1]段ボール 送料'!$H$16:$X$1013,15,FALSE)</f>
        <v>500</v>
      </c>
      <c r="AD1899" s="372"/>
      <c r="AE1899" s="372"/>
      <c r="AF1899" s="372"/>
      <c r="AG1899" s="372"/>
      <c r="AH1899" s="372"/>
      <c r="AI1899" s="228" t="s">
        <v>2714</v>
      </c>
      <c r="AJ1899" s="286" t="s">
        <v>2676</v>
      </c>
      <c r="AK1899" s="228" t="s">
        <v>2675</v>
      </c>
      <c r="AL1899" s="372"/>
      <c r="AM1899" s="372"/>
      <c r="AN1899" s="372"/>
      <c r="AO1899" s="372"/>
      <c r="AP1899" s="229"/>
      <c r="AQ1899" s="464"/>
      <c r="AR1899" s="207"/>
      <c r="AS1899" s="207"/>
      <c r="AT1899" s="207"/>
      <c r="AU1899" s="247">
        <f t="shared" si="182"/>
        <v>0</v>
      </c>
      <c r="AV1899" s="248">
        <f>VLOOKUP(T1899,'[1]段ボール 送料'!$H$16:$X$1013,11,FALSE)</f>
        <v>0</v>
      </c>
      <c r="AW1899" s="248">
        <f>VLOOKUP(Y1899,'[1]段ボール 送料'!$H$16:$X$1013,11,FALSE)</f>
        <v>700</v>
      </c>
      <c r="AX1899" s="248"/>
      <c r="AY1899" s="247">
        <f t="shared" si="183"/>
        <v>700</v>
      </c>
      <c r="AZ1899" s="247">
        <f t="shared" si="184"/>
        <v>0</v>
      </c>
      <c r="BA1899" s="247">
        <f t="shared" si="185"/>
        <v>700</v>
      </c>
      <c r="BB1899" s="247">
        <f t="shared" si="186"/>
        <v>0</v>
      </c>
      <c r="BC1899" s="247">
        <f t="shared" si="187"/>
        <v>700</v>
      </c>
      <c r="BD1899" s="484" t="str">
        <f t="shared" si="188"/>
        <v>PZ-0592</v>
      </c>
      <c r="BE1899" s="207"/>
      <c r="BF1899" s="207"/>
      <c r="BG1899" s="228" t="s">
        <v>1703</v>
      </c>
      <c r="BH1899" s="228" t="s">
        <v>1703</v>
      </c>
      <c r="BI1899" s="228"/>
      <c r="BJ1899" s="246"/>
      <c r="BK1899" s="255" t="s">
        <v>2443</v>
      </c>
      <c r="BL1899" s="228" t="s">
        <v>1703</v>
      </c>
      <c r="BM1899" s="213" t="s">
        <v>1703</v>
      </c>
      <c r="BN1899" s="298"/>
      <c r="BO1899" s="297"/>
      <c r="BP1899" s="470"/>
      <c r="BQ1899" s="205" t="s">
        <v>1701</v>
      </c>
      <c r="BR1899" s="470"/>
      <c r="BS1899" s="470"/>
      <c r="BT1899" s="470"/>
      <c r="BU1899" s="466"/>
      <c r="BV1899" s="466"/>
      <c r="BW1899" s="466"/>
      <c r="BX1899" s="470"/>
      <c r="BY1899" s="469"/>
      <c r="BZ1899" s="468"/>
      <c r="CA1899" s="468"/>
      <c r="CB1899" s="468"/>
      <c r="CC1899" s="467"/>
      <c r="CD1899" s="467"/>
      <c r="CE1899" s="466"/>
      <c r="DN1899" s="284"/>
      <c r="DO1899" s="283"/>
      <c r="DP1899" s="278"/>
      <c r="DQ1899" s="282"/>
      <c r="DR1899" s="281"/>
      <c r="DS1899" s="280"/>
      <c r="DT1899" s="279"/>
      <c r="DU1899" s="278"/>
      <c r="DV1899" s="194" t="s">
        <v>3950</v>
      </c>
    </row>
    <row r="1900" spans="1:129" ht="14.1" customHeight="1">
      <c r="A1900" s="298" t="s">
        <v>3629</v>
      </c>
      <c r="B1900" s="227" t="s">
        <v>5420</v>
      </c>
      <c r="C1900" s="226" t="s">
        <v>5419</v>
      </c>
      <c r="D1900" s="472" t="s">
        <v>5418</v>
      </c>
      <c r="E1900" s="224" t="str">
        <f t="shared" si="181"/>
        <v>435525</v>
      </c>
      <c r="F1900" s="207" t="s">
        <v>229</v>
      </c>
      <c r="G1900" s="220" t="s">
        <v>1162</v>
      </c>
      <c r="H1900" s="495" t="s">
        <v>5406</v>
      </c>
      <c r="I1900" s="494" t="s">
        <v>261</v>
      </c>
      <c r="J1900" s="430">
        <v>1</v>
      </c>
      <c r="K1900" s="493">
        <v>55000</v>
      </c>
      <c r="L1900" s="232">
        <f t="shared" si="180"/>
        <v>60500.000000000007</v>
      </c>
      <c r="M1900" s="288" t="s">
        <v>1671</v>
      </c>
      <c r="N1900" s="290"/>
      <c r="O1900" s="290"/>
      <c r="P1900" s="245"/>
      <c r="Q1900" s="227"/>
      <c r="R1900" s="416">
        <v>5200</v>
      </c>
      <c r="S1900" s="427">
        <v>5200</v>
      </c>
      <c r="T1900" s="219" t="s">
        <v>5375</v>
      </c>
      <c r="U1900" s="248">
        <f>VLOOKUP(T1900,'[1]段ボール 送料'!$H$16:$X$1013,16,FALSE)</f>
        <v>1900</v>
      </c>
      <c r="V1900" s="248">
        <f>VLOOKUP(T1900,'[1]段ボール 送料'!$H$16:$X$1013,13,FALSE)</f>
        <v>160</v>
      </c>
      <c r="W1900" s="248">
        <f>VLOOKUP(T1900,'[1]段ボール 送料'!$H$16:$X$1013,14,FALSE)</f>
        <v>160</v>
      </c>
      <c r="X1900" s="248">
        <f>VLOOKUP(T1900,'[1]段ボール 送料'!$H$16:$X$1013,15,FALSE)</f>
        <v>1580</v>
      </c>
      <c r="Y1900" s="219" t="s">
        <v>4704</v>
      </c>
      <c r="Z1900" s="248">
        <f>VLOOKUP(Y1900,'[1]段ボール 送料'!$H$16:$X$1013,16,FALSE)</f>
        <v>990</v>
      </c>
      <c r="AA1900" s="248">
        <f>VLOOKUP(Y1900,'[1]段ボール 送料'!$H$16:$X$1013,13,FALSE)</f>
        <v>330</v>
      </c>
      <c r="AB1900" s="248">
        <f>VLOOKUP(Y1900,'[1]段ボール 送料'!$H$16:$X$1013,14,FALSE)</f>
        <v>330</v>
      </c>
      <c r="AC1900" s="248">
        <f>VLOOKUP(Y1900,'[1]段ボール 送料'!$H$16:$X$1013,15,FALSE)</f>
        <v>330</v>
      </c>
      <c r="AD1900" s="371"/>
      <c r="AE1900" s="371"/>
      <c r="AF1900" s="371"/>
      <c r="AG1900" s="371"/>
      <c r="AH1900" s="371"/>
      <c r="AI1900" s="228" t="s">
        <v>2714</v>
      </c>
      <c r="AJ1900" s="286" t="s">
        <v>2676</v>
      </c>
      <c r="AK1900" s="228" t="s">
        <v>2675</v>
      </c>
      <c r="AL1900" s="372"/>
      <c r="AM1900" s="372"/>
      <c r="AN1900" s="371"/>
      <c r="AO1900" s="371"/>
      <c r="AP1900" s="229"/>
      <c r="AQ1900" s="370"/>
      <c r="AR1900" s="247"/>
      <c r="AS1900" s="247"/>
      <c r="AT1900" s="247"/>
      <c r="AU1900" s="247">
        <f t="shared" si="182"/>
        <v>0</v>
      </c>
      <c r="AV1900" s="248">
        <f>VLOOKUP(T1900,'[1]段ボール 送料'!$H$16:$X$1013,11,FALSE)</f>
        <v>0</v>
      </c>
      <c r="AW1900" s="248">
        <f>VLOOKUP(Y1900,'[1]段ボール 送料'!$H$16:$X$1013,11,FALSE)</f>
        <v>430</v>
      </c>
      <c r="AX1900" s="248"/>
      <c r="AY1900" s="247">
        <f t="shared" si="183"/>
        <v>430</v>
      </c>
      <c r="AZ1900" s="247">
        <f t="shared" si="184"/>
        <v>0</v>
      </c>
      <c r="BA1900" s="247">
        <f t="shared" si="185"/>
        <v>430</v>
      </c>
      <c r="BB1900" s="247">
        <f t="shared" si="186"/>
        <v>0</v>
      </c>
      <c r="BC1900" s="247">
        <f t="shared" si="187"/>
        <v>430</v>
      </c>
      <c r="BD1900" s="484" t="str">
        <f t="shared" si="188"/>
        <v>PZ-0592</v>
      </c>
      <c r="BE1900" s="207"/>
      <c r="BF1900" s="207"/>
      <c r="BG1900" s="228" t="s">
        <v>1703</v>
      </c>
      <c r="BH1900" s="228" t="s">
        <v>1703</v>
      </c>
      <c r="BI1900" s="228"/>
      <c r="BJ1900" s="246"/>
      <c r="BK1900" s="255" t="s">
        <v>4630</v>
      </c>
      <c r="BL1900" s="228" t="s">
        <v>1703</v>
      </c>
      <c r="BM1900" s="213" t="s">
        <v>1703</v>
      </c>
      <c r="BN1900" s="298"/>
      <c r="BO1900" s="297"/>
      <c r="BP1900" s="470"/>
      <c r="BQ1900" s="205" t="s">
        <v>1701</v>
      </c>
      <c r="BR1900" s="470"/>
      <c r="BS1900" s="470"/>
      <c r="BT1900" s="470"/>
      <c r="BU1900" s="466"/>
      <c r="BV1900" s="466"/>
      <c r="BW1900" s="466"/>
      <c r="BX1900" s="470"/>
      <c r="BY1900" s="469"/>
      <c r="BZ1900" s="468"/>
      <c r="CA1900" s="468"/>
      <c r="CB1900" s="468"/>
      <c r="CC1900" s="467"/>
      <c r="CD1900" s="467"/>
      <c r="CE1900" s="466"/>
      <c r="DN1900" s="284"/>
      <c r="DO1900" s="283"/>
      <c r="DP1900" s="278"/>
      <c r="DQ1900" s="282"/>
      <c r="DR1900" s="281"/>
      <c r="DS1900" s="280"/>
      <c r="DT1900" s="279"/>
      <c r="DU1900" s="278"/>
      <c r="DV1900" s="194" t="s">
        <v>3950</v>
      </c>
    </row>
    <row r="1901" spans="1:129" ht="14.1" customHeight="1">
      <c r="A1901" s="298" t="s">
        <v>3629</v>
      </c>
      <c r="B1901" s="227" t="s">
        <v>1598</v>
      </c>
      <c r="C1901" s="226" t="s">
        <v>5417</v>
      </c>
      <c r="D1901" s="264" t="s">
        <v>1599</v>
      </c>
      <c r="E1901" s="224" t="str">
        <f t="shared" si="181"/>
        <v>432944</v>
      </c>
      <c r="F1901" s="207" t="s">
        <v>229</v>
      </c>
      <c r="G1901" s="220" t="s">
        <v>1162</v>
      </c>
      <c r="H1901" s="223" t="s">
        <v>5406</v>
      </c>
      <c r="I1901" s="306" t="s">
        <v>261</v>
      </c>
      <c r="J1901" s="225">
        <v>1</v>
      </c>
      <c r="K1901" s="302">
        <v>55000</v>
      </c>
      <c r="L1901" s="232">
        <f t="shared" si="180"/>
        <v>60500.000000000007</v>
      </c>
      <c r="M1901" s="288" t="s">
        <v>1671</v>
      </c>
      <c r="N1901" s="290"/>
      <c r="O1901" s="290"/>
      <c r="P1901" s="245"/>
      <c r="Q1901" s="227"/>
      <c r="R1901" s="416">
        <v>5200</v>
      </c>
      <c r="S1901" s="427">
        <v>5200</v>
      </c>
      <c r="T1901" s="219" t="s">
        <v>5375</v>
      </c>
      <c r="U1901" s="248">
        <f>VLOOKUP(T1901,'[1]段ボール 送料'!$H$16:$X$1013,16,FALSE)</f>
        <v>1900</v>
      </c>
      <c r="V1901" s="248">
        <f>VLOOKUP(T1901,'[1]段ボール 送料'!$H$16:$X$1013,13,FALSE)</f>
        <v>160</v>
      </c>
      <c r="W1901" s="248">
        <f>VLOOKUP(T1901,'[1]段ボール 送料'!$H$16:$X$1013,14,FALSE)</f>
        <v>160</v>
      </c>
      <c r="X1901" s="248">
        <f>VLOOKUP(T1901,'[1]段ボール 送料'!$H$16:$X$1013,15,FALSE)</f>
        <v>1580</v>
      </c>
      <c r="Y1901" s="219" t="s">
        <v>4704</v>
      </c>
      <c r="Z1901" s="248">
        <f>VLOOKUP(Y1901,'[1]段ボール 送料'!$H$16:$X$1013,16,FALSE)</f>
        <v>990</v>
      </c>
      <c r="AA1901" s="248">
        <f>VLOOKUP(Y1901,'[1]段ボール 送料'!$H$16:$X$1013,13,FALSE)</f>
        <v>330</v>
      </c>
      <c r="AB1901" s="248">
        <f>VLOOKUP(Y1901,'[1]段ボール 送料'!$H$16:$X$1013,14,FALSE)</f>
        <v>330</v>
      </c>
      <c r="AC1901" s="248">
        <f>VLOOKUP(Y1901,'[1]段ボール 送料'!$H$16:$X$1013,15,FALSE)</f>
        <v>330</v>
      </c>
      <c r="AD1901" s="337"/>
      <c r="AE1901" s="337"/>
      <c r="AF1901" s="337"/>
      <c r="AG1901" s="337"/>
      <c r="AH1901" s="337"/>
      <c r="AI1901" s="228" t="s">
        <v>2714</v>
      </c>
      <c r="AJ1901" s="286" t="s">
        <v>2676</v>
      </c>
      <c r="AK1901" s="228" t="s">
        <v>2675</v>
      </c>
      <c r="AL1901" s="372">
        <v>16993</v>
      </c>
      <c r="AM1901" s="211">
        <f>AN1901+AO1901</f>
        <v>4034</v>
      </c>
      <c r="AN1901" s="337">
        <f>VLOOKUP(Y1901,'[1]段ボール 送料'!$H$16:$X$1013,6,FALSE)</f>
        <v>94</v>
      </c>
      <c r="AO1901" s="337">
        <f>3050+890</f>
        <v>3940</v>
      </c>
      <c r="AP1901" s="229" t="s">
        <v>3517</v>
      </c>
      <c r="AQ1901" s="336"/>
      <c r="AR1901" s="207"/>
      <c r="AS1901" s="207"/>
      <c r="AT1901" s="207"/>
      <c r="AU1901" s="247">
        <f t="shared" si="182"/>
        <v>0</v>
      </c>
      <c r="AV1901" s="248">
        <f>VLOOKUP(T1901,'[1]段ボール 送料'!$H$16:$X$1013,11,FALSE)</f>
        <v>0</v>
      </c>
      <c r="AW1901" s="248">
        <f>VLOOKUP(Y1901,'[1]段ボール 送料'!$H$16:$X$1013,11,FALSE)</f>
        <v>430</v>
      </c>
      <c r="AX1901" s="248"/>
      <c r="AY1901" s="247">
        <f t="shared" si="183"/>
        <v>430</v>
      </c>
      <c r="AZ1901" s="247">
        <f t="shared" si="184"/>
        <v>0</v>
      </c>
      <c r="BA1901" s="247">
        <f t="shared" si="185"/>
        <v>430</v>
      </c>
      <c r="BB1901" s="247">
        <f t="shared" si="186"/>
        <v>0</v>
      </c>
      <c r="BC1901" s="247">
        <f t="shared" si="187"/>
        <v>430</v>
      </c>
      <c r="BD1901" s="484" t="str">
        <f t="shared" si="188"/>
        <v>PZ-0592</v>
      </c>
      <c r="BE1901" s="207"/>
      <c r="BF1901" s="207"/>
      <c r="BG1901" s="228" t="s">
        <v>1703</v>
      </c>
      <c r="BH1901" s="228" t="s">
        <v>1703</v>
      </c>
      <c r="BI1901" s="228"/>
      <c r="BJ1901" s="246"/>
      <c r="BK1901" s="255" t="s">
        <v>2443</v>
      </c>
      <c r="BL1901" s="228" t="s">
        <v>1703</v>
      </c>
      <c r="BM1901" s="213" t="s">
        <v>1703</v>
      </c>
      <c r="BN1901" s="298"/>
      <c r="BO1901" s="297"/>
      <c r="BP1901" s="580"/>
      <c r="BQ1901" s="205" t="s">
        <v>1701</v>
      </c>
      <c r="BR1901" s="580"/>
      <c r="BS1901" s="580"/>
      <c r="BT1901" s="580"/>
      <c r="BU1901" s="481"/>
      <c r="BV1901" s="481"/>
      <c r="BW1901" s="481"/>
      <c r="BX1901" s="580"/>
      <c r="BY1901" s="579"/>
      <c r="BZ1901" s="578"/>
      <c r="CA1901" s="578"/>
      <c r="CB1901" s="578"/>
      <c r="CC1901" s="577"/>
      <c r="CD1901" s="577"/>
      <c r="CE1901" s="481"/>
      <c r="CF1901" s="497"/>
      <c r="CG1901" s="497"/>
      <c r="CH1901" s="497"/>
      <c r="CI1901" s="497"/>
      <c r="CJ1901" s="497"/>
      <c r="CK1901" s="497"/>
      <c r="CL1901" s="497"/>
      <c r="CM1901" s="497"/>
      <c r="CN1901" s="497"/>
      <c r="CO1901" s="497"/>
      <c r="CP1901" s="497"/>
      <c r="CQ1901" s="497"/>
      <c r="CR1901" s="497"/>
      <c r="CS1901" s="497" t="s">
        <v>3786</v>
      </c>
      <c r="CT1901" s="497"/>
      <c r="CU1901" s="497"/>
      <c r="CV1901" s="497"/>
      <c r="CW1901" s="497"/>
      <c r="CX1901" s="497"/>
      <c r="CY1901" s="497"/>
      <c r="CZ1901" s="497"/>
      <c r="DA1901" s="497"/>
      <c r="DB1901" s="497"/>
      <c r="DC1901" s="497"/>
      <c r="DD1901" s="497"/>
      <c r="DE1901" s="497"/>
      <c r="DF1901" s="497"/>
      <c r="DG1901" s="497"/>
      <c r="DH1901" s="497"/>
      <c r="DI1901" s="497"/>
      <c r="DJ1901" s="497"/>
      <c r="DK1901" s="497"/>
      <c r="DL1901" s="497"/>
      <c r="DM1901" s="497"/>
      <c r="DN1901" s="576"/>
      <c r="DO1901" s="283"/>
      <c r="DP1901" s="575"/>
      <c r="DQ1901" s="282"/>
      <c r="DR1901" s="280" t="s">
        <v>4706</v>
      </c>
      <c r="DS1901" s="280" t="s">
        <v>3792</v>
      </c>
      <c r="DT1901" s="279" t="s">
        <v>3949</v>
      </c>
      <c r="DU1901" s="278"/>
      <c r="DV1901" s="194"/>
    </row>
    <row r="1902" spans="1:129" ht="14.1" customHeight="1">
      <c r="A1902" s="298" t="s">
        <v>3629</v>
      </c>
      <c r="B1902" s="227" t="s">
        <v>5416</v>
      </c>
      <c r="C1902" s="226" t="s">
        <v>5415</v>
      </c>
      <c r="D1902" s="472" t="s">
        <v>5414</v>
      </c>
      <c r="E1902" s="224" t="str">
        <f t="shared" si="181"/>
        <v>435532</v>
      </c>
      <c r="F1902" s="207" t="s">
        <v>229</v>
      </c>
      <c r="G1902" s="220" t="s">
        <v>1162</v>
      </c>
      <c r="H1902" s="495" t="s">
        <v>5406</v>
      </c>
      <c r="I1902" s="306" t="s">
        <v>261</v>
      </c>
      <c r="J1902" s="225">
        <v>1</v>
      </c>
      <c r="K1902" s="302">
        <v>55000</v>
      </c>
      <c r="L1902" s="232">
        <f t="shared" si="180"/>
        <v>60500.000000000007</v>
      </c>
      <c r="M1902" s="288" t="s">
        <v>1671</v>
      </c>
      <c r="N1902" s="290"/>
      <c r="O1902" s="290"/>
      <c r="P1902" s="245"/>
      <c r="Q1902" s="227"/>
      <c r="R1902" s="416">
        <v>5200</v>
      </c>
      <c r="S1902" s="427">
        <v>5200</v>
      </c>
      <c r="T1902" s="219" t="s">
        <v>5375</v>
      </c>
      <c r="U1902" s="248">
        <f>VLOOKUP(T1902,'[1]段ボール 送料'!$H$16:$X$1013,16,FALSE)</f>
        <v>1900</v>
      </c>
      <c r="V1902" s="248">
        <f>VLOOKUP(T1902,'[1]段ボール 送料'!$H$16:$X$1013,13,FALSE)</f>
        <v>160</v>
      </c>
      <c r="W1902" s="248">
        <f>VLOOKUP(T1902,'[1]段ボール 送料'!$H$16:$X$1013,14,FALSE)</f>
        <v>160</v>
      </c>
      <c r="X1902" s="248">
        <f>VLOOKUP(T1902,'[1]段ボール 送料'!$H$16:$X$1013,15,FALSE)</f>
        <v>1580</v>
      </c>
      <c r="Y1902" s="219" t="s">
        <v>4704</v>
      </c>
      <c r="Z1902" s="248">
        <f>VLOOKUP(Y1902,'[1]段ボール 送料'!$H$16:$X$1013,16,FALSE)</f>
        <v>990</v>
      </c>
      <c r="AA1902" s="248">
        <f>VLOOKUP(Y1902,'[1]段ボール 送料'!$H$16:$X$1013,13,FALSE)</f>
        <v>330</v>
      </c>
      <c r="AB1902" s="248">
        <f>VLOOKUP(Y1902,'[1]段ボール 送料'!$H$16:$X$1013,14,FALSE)</f>
        <v>330</v>
      </c>
      <c r="AC1902" s="248">
        <f>VLOOKUP(Y1902,'[1]段ボール 送料'!$H$16:$X$1013,15,FALSE)</f>
        <v>330</v>
      </c>
      <c r="AD1902" s="372"/>
      <c r="AE1902" s="372"/>
      <c r="AF1902" s="372"/>
      <c r="AG1902" s="372"/>
      <c r="AH1902" s="372"/>
      <c r="AI1902" s="228" t="s">
        <v>2714</v>
      </c>
      <c r="AJ1902" s="286" t="s">
        <v>2676</v>
      </c>
      <c r="AK1902" s="228" t="s">
        <v>2675</v>
      </c>
      <c r="AL1902" s="372"/>
      <c r="AM1902" s="372"/>
      <c r="AN1902" s="372"/>
      <c r="AO1902" s="372"/>
      <c r="AP1902" s="229"/>
      <c r="AQ1902" s="464"/>
      <c r="AR1902" s="207"/>
      <c r="AS1902" s="207"/>
      <c r="AT1902" s="207"/>
      <c r="AU1902" s="247">
        <f t="shared" si="182"/>
        <v>0</v>
      </c>
      <c r="AV1902" s="248">
        <f>VLOOKUP(T1902,'[1]段ボール 送料'!$H$16:$X$1013,11,FALSE)</f>
        <v>0</v>
      </c>
      <c r="AW1902" s="248">
        <f>VLOOKUP(Y1902,'[1]段ボール 送料'!$H$16:$X$1013,11,FALSE)</f>
        <v>430</v>
      </c>
      <c r="AX1902" s="248"/>
      <c r="AY1902" s="247">
        <f t="shared" si="183"/>
        <v>430</v>
      </c>
      <c r="AZ1902" s="247">
        <f t="shared" si="184"/>
        <v>0</v>
      </c>
      <c r="BA1902" s="247">
        <f t="shared" si="185"/>
        <v>430</v>
      </c>
      <c r="BB1902" s="247">
        <f t="shared" si="186"/>
        <v>0</v>
      </c>
      <c r="BC1902" s="247">
        <f t="shared" si="187"/>
        <v>430</v>
      </c>
      <c r="BD1902" s="484" t="str">
        <f t="shared" si="188"/>
        <v>PZ-0592</v>
      </c>
      <c r="BE1902" s="207"/>
      <c r="BF1902" s="207"/>
      <c r="BG1902" s="228" t="s">
        <v>1703</v>
      </c>
      <c r="BH1902" s="228" t="s">
        <v>1703</v>
      </c>
      <c r="BI1902" s="228"/>
      <c r="BJ1902" s="246"/>
      <c r="BK1902" s="255" t="s">
        <v>4630</v>
      </c>
      <c r="BL1902" s="228" t="s">
        <v>1703</v>
      </c>
      <c r="BM1902" s="213" t="s">
        <v>1703</v>
      </c>
      <c r="BN1902" s="298"/>
      <c r="BO1902" s="297"/>
      <c r="BQ1902" s="205" t="s">
        <v>1701</v>
      </c>
      <c r="BY1902" s="254"/>
      <c r="DN1902" s="284"/>
      <c r="DO1902" s="283"/>
      <c r="DP1902" s="278"/>
      <c r="DQ1902" s="282"/>
      <c r="DR1902" s="281"/>
      <c r="DS1902" s="280"/>
      <c r="DT1902" s="279"/>
      <c r="DU1902" s="278"/>
      <c r="DV1902" s="194" t="s">
        <v>3950</v>
      </c>
    </row>
    <row r="1903" spans="1:129" ht="14.1" customHeight="1">
      <c r="A1903" s="207" t="s">
        <v>3318</v>
      </c>
      <c r="B1903" s="421" t="s">
        <v>5413</v>
      </c>
      <c r="C1903" s="420" t="s">
        <v>5412</v>
      </c>
      <c r="D1903" s="568" t="s">
        <v>5411</v>
      </c>
      <c r="E1903" s="418" t="str">
        <f t="shared" si="181"/>
        <v>440734</v>
      </c>
      <c r="F1903" s="207" t="s">
        <v>886</v>
      </c>
      <c r="G1903" s="417" t="s">
        <v>5402</v>
      </c>
      <c r="H1903" s="223" t="s">
        <v>5401</v>
      </c>
      <c r="I1903" s="219" t="s">
        <v>39</v>
      </c>
      <c r="J1903" s="222">
        <v>1</v>
      </c>
      <c r="K1903" s="212">
        <v>60000</v>
      </c>
      <c r="L1903" s="232">
        <f t="shared" si="180"/>
        <v>66000</v>
      </c>
      <c r="M1903" s="262" t="s">
        <v>1671</v>
      </c>
      <c r="O1903" s="219"/>
      <c r="P1903" s="245"/>
      <c r="Q1903" s="244"/>
      <c r="R1903" s="272">
        <v>5700</v>
      </c>
      <c r="S1903" s="242">
        <v>5700</v>
      </c>
      <c r="T1903" s="219" t="s">
        <v>5375</v>
      </c>
      <c r="U1903" s="248">
        <f>VLOOKUP(T1903,'[1]段ボール 送料'!$H$16:$X$1013,16,FALSE)</f>
        <v>1900</v>
      </c>
      <c r="V1903" s="248">
        <f>VLOOKUP(T1903,'[1]段ボール 送料'!$H$16:$X$1013,13,FALSE)</f>
        <v>160</v>
      </c>
      <c r="W1903" s="248">
        <f>VLOOKUP(T1903,'[1]段ボール 送料'!$H$16:$X$1013,14,FALSE)</f>
        <v>160</v>
      </c>
      <c r="X1903" s="248">
        <f>VLOOKUP(T1903,'[1]段ボール 送料'!$H$16:$X$1013,15,FALSE)</f>
        <v>1580</v>
      </c>
      <c r="Y1903" s="219" t="s">
        <v>4704</v>
      </c>
      <c r="Z1903" s="248">
        <f>VLOOKUP(Y1903,'[1]段ボール 送料'!$H$16:$X$1013,16,FALSE)</f>
        <v>990</v>
      </c>
      <c r="AA1903" s="248">
        <f>VLOOKUP(Y1903,'[1]段ボール 送料'!$H$16:$X$1013,13,FALSE)</f>
        <v>330</v>
      </c>
      <c r="AB1903" s="248">
        <f>VLOOKUP(Y1903,'[1]段ボール 送料'!$H$16:$X$1013,14,FALSE)</f>
        <v>330</v>
      </c>
      <c r="AC1903" s="248">
        <f>VLOOKUP(Y1903,'[1]段ボール 送料'!$H$16:$X$1013,15,FALSE)</f>
        <v>330</v>
      </c>
      <c r="AD1903" s="337" t="s">
        <v>2558</v>
      </c>
      <c r="AE1903" s="259">
        <f>VLOOKUP(AD1903,'[1]段ボール 送料'!$H$16:$X$1013,16,FALSE)</f>
        <v>990</v>
      </c>
      <c r="AF1903" s="259">
        <f>VLOOKUP(AD1903,'[1]段ボール 送料'!$H$16:$X$1013,13,FALSE)</f>
        <v>465</v>
      </c>
      <c r="AG1903" s="259">
        <f>VLOOKUP(AD1903,'[1]段ボール 送料'!$H$16:$X$1013,14,FALSE)</f>
        <v>465</v>
      </c>
      <c r="AH1903" s="259">
        <f>VLOOKUP(AD1903,'[1]段ボール 送料'!$H$16:$X$1013,15,FALSE)</f>
        <v>60</v>
      </c>
      <c r="AI1903" s="213" t="s">
        <v>2714</v>
      </c>
      <c r="AJ1903" s="286" t="s">
        <v>3027</v>
      </c>
      <c r="AK1903" s="569" t="s">
        <v>2675</v>
      </c>
      <c r="AL1903" s="211">
        <v>18795</v>
      </c>
      <c r="AM1903" s="211">
        <f>AN1903+AO1903</f>
        <v>5079</v>
      </c>
      <c r="AN1903" s="443">
        <f>94+145</f>
        <v>239</v>
      </c>
      <c r="AO1903" s="443">
        <f>3050+890+900</f>
        <v>4840</v>
      </c>
      <c r="AP1903" s="229" t="s">
        <v>3503</v>
      </c>
      <c r="AQ1903" s="442">
        <v>3</v>
      </c>
      <c r="AR1903" s="442"/>
      <c r="AS1903" s="442"/>
      <c r="AT1903" s="442"/>
      <c r="AU1903" s="247">
        <f t="shared" si="182"/>
        <v>0</v>
      </c>
      <c r="AV1903" s="248">
        <f>VLOOKUP(T1903,'[1]段ボール 送料'!$H$16:$X$1013,11,FALSE)</f>
        <v>0</v>
      </c>
      <c r="AW1903" s="248">
        <f>VLOOKUP(Y1903,'[1]段ボール 送料'!$H$16:$X$1013,11,FALSE)</f>
        <v>430</v>
      </c>
      <c r="AX1903" s="248">
        <f>VLOOKUP(AD1903,'[1]段ボール 送料'!$H$16:$X$1013,11,FALSE)</f>
        <v>547</v>
      </c>
      <c r="AY1903" s="247">
        <f t="shared" si="183"/>
        <v>977</v>
      </c>
      <c r="AZ1903" s="247">
        <f t="shared" si="184"/>
        <v>0</v>
      </c>
      <c r="BA1903" s="247">
        <f t="shared" si="185"/>
        <v>430</v>
      </c>
      <c r="BB1903" s="247">
        <f t="shared" si="186"/>
        <v>547</v>
      </c>
      <c r="BC1903" s="247">
        <f t="shared" si="187"/>
        <v>977</v>
      </c>
      <c r="BD1903" s="484" t="str">
        <f t="shared" si="188"/>
        <v>PZ-0592</v>
      </c>
      <c r="BE1903" s="207"/>
      <c r="BF1903" s="207" t="s">
        <v>3502</v>
      </c>
      <c r="BG1903" s="228" t="s">
        <v>1703</v>
      </c>
      <c r="BH1903" s="228" t="s">
        <v>1703</v>
      </c>
      <c r="BI1903" s="228"/>
      <c r="BJ1903" s="246"/>
      <c r="BK1903" s="436">
        <v>45444</v>
      </c>
      <c r="BL1903" s="228"/>
      <c r="BM1903" s="213" t="s">
        <v>1703</v>
      </c>
      <c r="BX1903" s="204" t="s">
        <v>1873</v>
      </c>
      <c r="BY1903" s="254"/>
      <c r="CI1903" s="200" t="s">
        <v>1769</v>
      </c>
      <c r="DN1903" s="284"/>
      <c r="DO1903" s="280"/>
      <c r="DP1903" s="278"/>
      <c r="DQ1903" s="278"/>
      <c r="DR1903" s="281"/>
      <c r="DS1903" s="280"/>
      <c r="DT1903" s="279"/>
      <c r="DU1903" s="278"/>
    </row>
    <row r="1904" spans="1:129" ht="14.1" customHeight="1">
      <c r="A1904" s="207" t="s">
        <v>3318</v>
      </c>
      <c r="B1904" s="421" t="s">
        <v>5410</v>
      </c>
      <c r="C1904" s="420" t="s">
        <v>5409</v>
      </c>
      <c r="D1904" s="568" t="s">
        <v>5408</v>
      </c>
      <c r="E1904" s="418" t="str">
        <f t="shared" si="181"/>
        <v>440727</v>
      </c>
      <c r="F1904" s="207" t="s">
        <v>886</v>
      </c>
      <c r="G1904" s="417" t="s">
        <v>5402</v>
      </c>
      <c r="H1904" s="223" t="s">
        <v>5401</v>
      </c>
      <c r="I1904" s="219" t="s">
        <v>39</v>
      </c>
      <c r="J1904" s="222">
        <v>1</v>
      </c>
      <c r="K1904" s="212">
        <v>60000</v>
      </c>
      <c r="L1904" s="232">
        <f t="shared" si="180"/>
        <v>66000</v>
      </c>
      <c r="M1904" s="262" t="s">
        <v>1671</v>
      </c>
      <c r="O1904" s="219"/>
      <c r="P1904" s="245"/>
      <c r="Q1904" s="244"/>
      <c r="R1904" s="272">
        <v>5700</v>
      </c>
      <c r="S1904" s="242">
        <v>5700</v>
      </c>
      <c r="T1904" s="219" t="s">
        <v>5375</v>
      </c>
      <c r="U1904" s="248">
        <f>VLOOKUP(T1904,'[1]段ボール 送料'!$H$16:$X$1013,16,FALSE)</f>
        <v>1900</v>
      </c>
      <c r="V1904" s="248">
        <f>VLOOKUP(T1904,'[1]段ボール 送料'!$H$16:$X$1013,13,FALSE)</f>
        <v>160</v>
      </c>
      <c r="W1904" s="248">
        <f>VLOOKUP(T1904,'[1]段ボール 送料'!$H$16:$X$1013,14,FALSE)</f>
        <v>160</v>
      </c>
      <c r="X1904" s="248">
        <f>VLOOKUP(T1904,'[1]段ボール 送料'!$H$16:$X$1013,15,FALSE)</f>
        <v>1580</v>
      </c>
      <c r="Y1904" s="219" t="s">
        <v>4704</v>
      </c>
      <c r="Z1904" s="248">
        <f>VLOOKUP(Y1904,'[1]段ボール 送料'!$H$16:$X$1013,16,FALSE)</f>
        <v>990</v>
      </c>
      <c r="AA1904" s="248">
        <f>VLOOKUP(Y1904,'[1]段ボール 送料'!$H$16:$X$1013,13,FALSE)</f>
        <v>330</v>
      </c>
      <c r="AB1904" s="248">
        <f>VLOOKUP(Y1904,'[1]段ボール 送料'!$H$16:$X$1013,14,FALSE)</f>
        <v>330</v>
      </c>
      <c r="AC1904" s="248">
        <f>VLOOKUP(Y1904,'[1]段ボール 送料'!$H$16:$X$1013,15,FALSE)</f>
        <v>330</v>
      </c>
      <c r="AD1904" s="337" t="s">
        <v>2558</v>
      </c>
      <c r="AE1904" s="259">
        <f>VLOOKUP(AD1904,'[1]段ボール 送料'!$H$16:$X$1013,16,FALSE)</f>
        <v>990</v>
      </c>
      <c r="AF1904" s="259">
        <f>VLOOKUP(AD1904,'[1]段ボール 送料'!$H$16:$X$1013,13,FALSE)</f>
        <v>465</v>
      </c>
      <c r="AG1904" s="259">
        <f>VLOOKUP(AD1904,'[1]段ボール 送料'!$H$16:$X$1013,14,FALSE)</f>
        <v>465</v>
      </c>
      <c r="AH1904" s="259">
        <f>VLOOKUP(AD1904,'[1]段ボール 送料'!$H$16:$X$1013,15,FALSE)</f>
        <v>60</v>
      </c>
      <c r="AI1904" s="213" t="s">
        <v>2714</v>
      </c>
      <c r="AJ1904" s="286" t="s">
        <v>3027</v>
      </c>
      <c r="AK1904" s="569" t="s">
        <v>2675</v>
      </c>
      <c r="AL1904" s="211">
        <v>18795</v>
      </c>
      <c r="AM1904" s="211">
        <f>AN1904+AO1904</f>
        <v>5079</v>
      </c>
      <c r="AN1904" s="443">
        <f>94+145</f>
        <v>239</v>
      </c>
      <c r="AO1904" s="443">
        <f>3050+890+900</f>
        <v>4840</v>
      </c>
      <c r="AP1904" s="229" t="s">
        <v>3503</v>
      </c>
      <c r="AQ1904" s="442">
        <v>3</v>
      </c>
      <c r="AR1904" s="442"/>
      <c r="AS1904" s="442"/>
      <c r="AT1904" s="442"/>
      <c r="AU1904" s="247">
        <f t="shared" si="182"/>
        <v>0</v>
      </c>
      <c r="AV1904" s="248">
        <f>VLOOKUP(T1904,'[1]段ボール 送料'!$H$16:$X$1013,11,FALSE)</f>
        <v>0</v>
      </c>
      <c r="AW1904" s="248">
        <f>VLOOKUP(Y1904,'[1]段ボール 送料'!$H$16:$X$1013,11,FALSE)</f>
        <v>430</v>
      </c>
      <c r="AX1904" s="248">
        <f>VLOOKUP(AD1904,'[1]段ボール 送料'!$H$16:$X$1013,11,FALSE)</f>
        <v>547</v>
      </c>
      <c r="AY1904" s="247">
        <f t="shared" si="183"/>
        <v>977</v>
      </c>
      <c r="AZ1904" s="247">
        <f t="shared" si="184"/>
        <v>0</v>
      </c>
      <c r="BA1904" s="247">
        <f t="shared" si="185"/>
        <v>430</v>
      </c>
      <c r="BB1904" s="247">
        <f t="shared" si="186"/>
        <v>547</v>
      </c>
      <c r="BC1904" s="247">
        <f t="shared" si="187"/>
        <v>977</v>
      </c>
      <c r="BD1904" s="484" t="str">
        <f t="shared" si="188"/>
        <v>PZ-0592</v>
      </c>
      <c r="BE1904" s="207"/>
      <c r="BF1904" s="207" t="s">
        <v>3502</v>
      </c>
      <c r="BG1904" s="228" t="s">
        <v>1703</v>
      </c>
      <c r="BH1904" s="228" t="s">
        <v>1703</v>
      </c>
      <c r="BI1904" s="228"/>
      <c r="BJ1904" s="246"/>
      <c r="BK1904" s="436">
        <v>45444</v>
      </c>
      <c r="BL1904" s="228"/>
      <c r="BM1904" s="213" t="s">
        <v>1703</v>
      </c>
      <c r="BX1904" s="204" t="s">
        <v>1873</v>
      </c>
      <c r="BY1904" s="254"/>
      <c r="CI1904" s="200" t="s">
        <v>1769</v>
      </c>
      <c r="DN1904" s="284"/>
      <c r="DO1904" s="280"/>
      <c r="DP1904" s="278"/>
      <c r="DQ1904" s="278"/>
      <c r="DR1904" s="281"/>
      <c r="DS1904" s="280"/>
      <c r="DT1904" s="279"/>
      <c r="DU1904" s="278"/>
    </row>
    <row r="1905" spans="1:127" ht="14.1" customHeight="1">
      <c r="A1905" s="298" t="s">
        <v>3629</v>
      </c>
      <c r="B1905" s="227" t="s">
        <v>1160</v>
      </c>
      <c r="C1905" s="226" t="s">
        <v>5407</v>
      </c>
      <c r="D1905" s="264" t="s">
        <v>1161</v>
      </c>
      <c r="E1905" s="224" t="str">
        <f t="shared" si="181"/>
        <v>432937</v>
      </c>
      <c r="F1905" s="207" t="s">
        <v>229</v>
      </c>
      <c r="G1905" s="220" t="s">
        <v>1162</v>
      </c>
      <c r="H1905" s="223" t="s">
        <v>5406</v>
      </c>
      <c r="I1905" s="306" t="s">
        <v>261</v>
      </c>
      <c r="J1905" s="225">
        <v>1</v>
      </c>
      <c r="K1905" s="302">
        <v>55000</v>
      </c>
      <c r="L1905" s="232">
        <f t="shared" si="180"/>
        <v>60500.000000000007</v>
      </c>
      <c r="M1905" s="288" t="s">
        <v>900</v>
      </c>
      <c r="N1905" s="290"/>
      <c r="O1905" s="290"/>
      <c r="P1905" s="347"/>
      <c r="Q1905" s="241"/>
      <c r="R1905" s="376"/>
      <c r="S1905" s="242"/>
      <c r="T1905" s="219" t="s">
        <v>5375</v>
      </c>
      <c r="U1905" s="248">
        <f>VLOOKUP(T1905,'[1]段ボール 送料'!$H$16:$X$1013,16,FALSE)</f>
        <v>1900</v>
      </c>
      <c r="V1905" s="248">
        <f>VLOOKUP(T1905,'[1]段ボール 送料'!$H$16:$X$1013,13,FALSE)</f>
        <v>160</v>
      </c>
      <c r="W1905" s="248">
        <f>VLOOKUP(T1905,'[1]段ボール 送料'!$H$16:$X$1013,14,FALSE)</f>
        <v>160</v>
      </c>
      <c r="X1905" s="248">
        <f>VLOOKUP(T1905,'[1]段ボール 送料'!$H$16:$X$1013,15,FALSE)</f>
        <v>1580</v>
      </c>
      <c r="Y1905" s="260" t="s">
        <v>3942</v>
      </c>
      <c r="Z1905" s="248" t="e">
        <f>VLOOKUP(Y1905,'[1]段ボール 送料'!$H$16:$X$1013,16,FALSE)</f>
        <v>#N/A</v>
      </c>
      <c r="AA1905" s="248" t="e">
        <f>VLOOKUP(Y1905,'[1]段ボール 送料'!$H$16:$X$1013,13,FALSE)</f>
        <v>#N/A</v>
      </c>
      <c r="AB1905" s="248" t="e">
        <f>VLOOKUP(Y1905,'[1]段ボール 送料'!$H$16:$X$1013,14,FALSE)</f>
        <v>#N/A</v>
      </c>
      <c r="AC1905" s="248" t="e">
        <f>VLOOKUP(Y1905,'[1]段ボール 送料'!$H$16:$X$1013,15,FALSE)</f>
        <v>#N/A</v>
      </c>
      <c r="AD1905" s="372"/>
      <c r="AE1905" s="372"/>
      <c r="AF1905" s="372"/>
      <c r="AG1905" s="372"/>
      <c r="AH1905" s="372"/>
      <c r="AI1905" s="228" t="s">
        <v>2714</v>
      </c>
      <c r="AJ1905" s="286" t="s">
        <v>2676</v>
      </c>
      <c r="AK1905" s="228" t="s">
        <v>2675</v>
      </c>
      <c r="AL1905" s="372"/>
      <c r="AM1905" s="372"/>
      <c r="AN1905" s="372"/>
      <c r="AO1905" s="372"/>
      <c r="AP1905" s="229"/>
      <c r="AQ1905" s="464"/>
      <c r="AR1905" s="207"/>
      <c r="AS1905" s="207"/>
      <c r="AT1905" s="207"/>
      <c r="AU1905" s="207"/>
      <c r="AV1905" s="207"/>
      <c r="AW1905" s="207"/>
      <c r="AX1905" s="207"/>
      <c r="AY1905" s="207"/>
      <c r="AZ1905" s="207"/>
      <c r="BA1905" s="207"/>
      <c r="BB1905" s="207"/>
      <c r="BC1905" s="207"/>
      <c r="BD1905" s="207"/>
      <c r="BE1905" s="207"/>
      <c r="BF1905" s="207"/>
      <c r="BG1905" s="228" t="s">
        <v>1703</v>
      </c>
      <c r="BH1905" s="228" t="s">
        <v>1703</v>
      </c>
      <c r="BI1905" s="228"/>
      <c r="BJ1905" s="246"/>
      <c r="BK1905" s="255" t="s">
        <v>2443</v>
      </c>
      <c r="BL1905" s="228" t="s">
        <v>1703</v>
      </c>
      <c r="BM1905" s="228" t="s">
        <v>3899</v>
      </c>
      <c r="BN1905" s="298"/>
      <c r="BO1905" s="297"/>
      <c r="BQ1905" s="205" t="s">
        <v>1701</v>
      </c>
      <c r="BY1905" s="254"/>
      <c r="DN1905" s="284"/>
      <c r="DO1905" s="283"/>
      <c r="DP1905" s="278"/>
      <c r="DQ1905" s="570" t="s">
        <v>900</v>
      </c>
      <c r="DR1905" s="281"/>
      <c r="DS1905" s="280"/>
      <c r="DT1905" s="279"/>
      <c r="DU1905" s="278"/>
      <c r="DV1905" s="194"/>
      <c r="DW1905" s="254"/>
    </row>
    <row r="1906" spans="1:127" ht="14.1" customHeight="1">
      <c r="A1906" s="207" t="s">
        <v>3318</v>
      </c>
      <c r="B1906" s="421" t="s">
        <v>5405</v>
      </c>
      <c r="C1906" s="420" t="s">
        <v>5404</v>
      </c>
      <c r="D1906" s="568" t="s">
        <v>5403</v>
      </c>
      <c r="E1906" s="418" t="str">
        <f t="shared" si="181"/>
        <v>440710</v>
      </c>
      <c r="F1906" s="207" t="s">
        <v>886</v>
      </c>
      <c r="G1906" s="417" t="s">
        <v>5402</v>
      </c>
      <c r="H1906" s="223" t="s">
        <v>5401</v>
      </c>
      <c r="I1906" s="219" t="s">
        <v>39</v>
      </c>
      <c r="J1906" s="222">
        <v>1</v>
      </c>
      <c r="K1906" s="212">
        <v>60000</v>
      </c>
      <c r="L1906" s="232">
        <f t="shared" si="180"/>
        <v>66000</v>
      </c>
      <c r="M1906" s="288" t="s">
        <v>1671</v>
      </c>
      <c r="O1906" s="219"/>
      <c r="P1906" s="347"/>
      <c r="Q1906" s="346"/>
      <c r="R1906" s="272">
        <v>5700</v>
      </c>
      <c r="S1906" s="242">
        <v>5700</v>
      </c>
      <c r="T1906" s="219" t="s">
        <v>5375</v>
      </c>
      <c r="U1906" s="248">
        <f>VLOOKUP(T1906,'[1]段ボール 送料'!$H$16:$X$1013,16,FALSE)</f>
        <v>1900</v>
      </c>
      <c r="V1906" s="248">
        <f>VLOOKUP(T1906,'[1]段ボール 送料'!$H$16:$X$1013,13,FALSE)</f>
        <v>160</v>
      </c>
      <c r="W1906" s="248">
        <f>VLOOKUP(T1906,'[1]段ボール 送料'!$H$16:$X$1013,14,FALSE)</f>
        <v>160</v>
      </c>
      <c r="X1906" s="248">
        <f>VLOOKUP(T1906,'[1]段ボール 送料'!$H$16:$X$1013,15,FALSE)</f>
        <v>1580</v>
      </c>
      <c r="Y1906" s="219" t="s">
        <v>4704</v>
      </c>
      <c r="Z1906" s="248">
        <f>VLOOKUP(Y1906,'[1]段ボール 送料'!$H$16:$X$1013,16,FALSE)</f>
        <v>990</v>
      </c>
      <c r="AA1906" s="248">
        <f>VLOOKUP(Y1906,'[1]段ボール 送料'!$H$16:$X$1013,13,FALSE)</f>
        <v>330</v>
      </c>
      <c r="AB1906" s="248">
        <f>VLOOKUP(Y1906,'[1]段ボール 送料'!$H$16:$X$1013,14,FALSE)</f>
        <v>330</v>
      </c>
      <c r="AC1906" s="248">
        <f>VLOOKUP(Y1906,'[1]段ボール 送料'!$H$16:$X$1013,15,FALSE)</f>
        <v>330</v>
      </c>
      <c r="AD1906" s="337" t="s">
        <v>2558</v>
      </c>
      <c r="AE1906" s="259">
        <f>VLOOKUP(AD1906,'[1]段ボール 送料'!$H$16:$X$1013,16,FALSE)</f>
        <v>990</v>
      </c>
      <c r="AF1906" s="259">
        <f>VLOOKUP(AD1906,'[1]段ボール 送料'!$H$16:$X$1013,13,FALSE)</f>
        <v>465</v>
      </c>
      <c r="AG1906" s="259">
        <f>VLOOKUP(AD1906,'[1]段ボール 送料'!$H$16:$X$1013,14,FALSE)</f>
        <v>465</v>
      </c>
      <c r="AH1906" s="259">
        <f>VLOOKUP(AD1906,'[1]段ボール 送料'!$H$16:$X$1013,15,FALSE)</f>
        <v>60</v>
      </c>
      <c r="AI1906" s="213" t="s">
        <v>2714</v>
      </c>
      <c r="AJ1906" s="286" t="s">
        <v>3027</v>
      </c>
      <c r="AK1906" s="569" t="s">
        <v>2675</v>
      </c>
      <c r="AL1906" s="211">
        <v>18795</v>
      </c>
      <c r="AM1906" s="211">
        <f>AN1906+AO1906</f>
        <v>5079</v>
      </c>
      <c r="AN1906" s="443">
        <f>94+145</f>
        <v>239</v>
      </c>
      <c r="AO1906" s="443">
        <f>3050+890+900</f>
        <v>4840</v>
      </c>
      <c r="AP1906" s="229" t="s">
        <v>3503</v>
      </c>
      <c r="AQ1906" s="442">
        <v>3</v>
      </c>
      <c r="AR1906" s="442"/>
      <c r="AS1906" s="442"/>
      <c r="AT1906" s="442"/>
      <c r="AU1906" s="247">
        <f t="shared" ref="AU1906:AU1914" si="189">SUBTOTAL(9,AR1906:AT1906)</f>
        <v>0</v>
      </c>
      <c r="AV1906" s="248">
        <f>VLOOKUP(T1906,'[1]段ボール 送料'!$H$16:$X$1013,11,FALSE)</f>
        <v>0</v>
      </c>
      <c r="AW1906" s="248">
        <f>VLOOKUP(Y1906,'[1]段ボール 送料'!$H$16:$X$1013,11,FALSE)</f>
        <v>430</v>
      </c>
      <c r="AX1906" s="248">
        <f>VLOOKUP(AD1906,'[1]段ボール 送料'!$H$16:$X$1013,11,FALSE)</f>
        <v>547</v>
      </c>
      <c r="AY1906" s="247">
        <f t="shared" ref="AY1906:AY1914" si="190">SUBTOTAL(9,AV1906:AX1906)</f>
        <v>977</v>
      </c>
      <c r="AZ1906" s="247">
        <f t="shared" ref="AZ1906:AZ1914" si="191">AR1906+AV1906</f>
        <v>0</v>
      </c>
      <c r="BA1906" s="247">
        <f t="shared" ref="BA1906:BA1914" si="192">AS1906+AW1906</f>
        <v>430</v>
      </c>
      <c r="BB1906" s="247">
        <f t="shared" ref="BB1906:BB1914" si="193">AT1906+AX1906</f>
        <v>547</v>
      </c>
      <c r="BC1906" s="247">
        <f t="shared" ref="BC1906:BC1914" si="194">AU1906+AY1906</f>
        <v>977</v>
      </c>
      <c r="BD1906" s="484" t="str">
        <f t="shared" ref="BD1906:BD1914" si="195">T1906</f>
        <v>PZ-0592</v>
      </c>
      <c r="BE1906" s="207"/>
      <c r="BF1906" s="207" t="s">
        <v>3502</v>
      </c>
      <c r="BG1906" s="228" t="s">
        <v>1703</v>
      </c>
      <c r="BH1906" s="228" t="s">
        <v>1703</v>
      </c>
      <c r="BI1906" s="228"/>
      <c r="BJ1906" s="246"/>
      <c r="BK1906" s="436">
        <v>45444</v>
      </c>
      <c r="BL1906" s="228"/>
      <c r="BM1906" s="213" t="s">
        <v>1703</v>
      </c>
      <c r="BX1906" s="204" t="s">
        <v>1873</v>
      </c>
      <c r="BY1906" s="254"/>
      <c r="CI1906" s="200" t="s">
        <v>1769</v>
      </c>
      <c r="DN1906" s="284"/>
      <c r="DO1906" s="280"/>
      <c r="DP1906" s="278"/>
      <c r="DQ1906" s="278"/>
      <c r="DR1906" s="281"/>
      <c r="DS1906" s="280"/>
      <c r="DT1906" s="279"/>
      <c r="DU1906" s="278"/>
    </row>
    <row r="1907" spans="1:127" ht="14.1" customHeight="1">
      <c r="A1907" s="298" t="s">
        <v>4688</v>
      </c>
      <c r="B1907" s="227" t="s">
        <v>1163</v>
      </c>
      <c r="C1907" s="226" t="s">
        <v>5400</v>
      </c>
      <c r="D1907" s="264" t="s">
        <v>1164</v>
      </c>
      <c r="E1907" s="224" t="str">
        <f t="shared" si="181"/>
        <v>432951</v>
      </c>
      <c r="F1907" s="207" t="s">
        <v>229</v>
      </c>
      <c r="G1907" s="220" t="s">
        <v>1165</v>
      </c>
      <c r="H1907" s="223" t="s">
        <v>5399</v>
      </c>
      <c r="I1907" s="306" t="s">
        <v>261</v>
      </c>
      <c r="J1907" s="225">
        <v>1</v>
      </c>
      <c r="K1907" s="302">
        <v>55000</v>
      </c>
      <c r="L1907" s="232">
        <f t="shared" si="180"/>
        <v>60500.000000000007</v>
      </c>
      <c r="M1907" s="288" t="s">
        <v>947</v>
      </c>
      <c r="N1907" s="290"/>
      <c r="O1907" s="290" t="s">
        <v>4713</v>
      </c>
      <c r="P1907" s="347"/>
      <c r="Q1907" s="241"/>
      <c r="R1907" s="289"/>
      <c r="S1907" s="242"/>
      <c r="T1907" s="219" t="s">
        <v>5375</v>
      </c>
      <c r="U1907" s="248">
        <f>VLOOKUP(T1907,'[1]段ボール 送料'!$H$16:$X$1013,16,FALSE)</f>
        <v>1900</v>
      </c>
      <c r="V1907" s="248">
        <f>VLOOKUP(T1907,'[1]段ボール 送料'!$H$16:$X$1013,13,FALSE)</f>
        <v>160</v>
      </c>
      <c r="W1907" s="248">
        <f>VLOOKUP(T1907,'[1]段ボール 送料'!$H$16:$X$1013,14,FALSE)</f>
        <v>160</v>
      </c>
      <c r="X1907" s="248">
        <f>VLOOKUP(T1907,'[1]段ボール 送料'!$H$16:$X$1013,15,FALSE)</f>
        <v>1580</v>
      </c>
      <c r="Y1907" s="219" t="s">
        <v>4683</v>
      </c>
      <c r="Z1907" s="248">
        <f>VLOOKUP(Y1907,'[1]段ボール 送料'!$H$16:$X$1013,16,FALSE)</f>
        <v>1130</v>
      </c>
      <c r="AA1907" s="248">
        <f>VLOOKUP(Y1907,'[1]段ボール 送料'!$H$16:$X$1013,13,FALSE)</f>
        <v>265</v>
      </c>
      <c r="AB1907" s="248">
        <f>VLOOKUP(Y1907,'[1]段ボール 送料'!$H$16:$X$1013,14,FALSE)</f>
        <v>265</v>
      </c>
      <c r="AC1907" s="248">
        <f>VLOOKUP(Y1907,'[1]段ボール 送料'!$H$16:$X$1013,15,FALSE)</f>
        <v>600</v>
      </c>
      <c r="AD1907" s="372"/>
      <c r="AE1907" s="372"/>
      <c r="AF1907" s="372"/>
      <c r="AG1907" s="372"/>
      <c r="AH1907" s="372"/>
      <c r="AI1907" s="228" t="s">
        <v>2711</v>
      </c>
      <c r="AJ1907" s="286" t="s">
        <v>2676</v>
      </c>
      <c r="AK1907" s="228" t="s">
        <v>2675</v>
      </c>
      <c r="AL1907" s="372"/>
      <c r="AM1907" s="372"/>
      <c r="AN1907" s="372"/>
      <c r="AO1907" s="372"/>
      <c r="AP1907" s="229"/>
      <c r="AQ1907" s="464"/>
      <c r="AR1907" s="207"/>
      <c r="AS1907" s="207"/>
      <c r="AT1907" s="207"/>
      <c r="AU1907" s="247">
        <f t="shared" si="189"/>
        <v>0</v>
      </c>
      <c r="AV1907" s="248">
        <f>VLOOKUP(T1907,'[1]段ボール 送料'!$H$16:$X$1013,11,FALSE)</f>
        <v>0</v>
      </c>
      <c r="AW1907" s="248">
        <f>VLOOKUP(Y1907,'[1]段ボール 送料'!$H$16:$X$1013,11,FALSE)</f>
        <v>490</v>
      </c>
      <c r="AX1907" s="248"/>
      <c r="AY1907" s="247">
        <f t="shared" si="190"/>
        <v>490</v>
      </c>
      <c r="AZ1907" s="247">
        <f t="shared" si="191"/>
        <v>0</v>
      </c>
      <c r="BA1907" s="247">
        <f t="shared" si="192"/>
        <v>490</v>
      </c>
      <c r="BB1907" s="247">
        <f t="shared" si="193"/>
        <v>0</v>
      </c>
      <c r="BC1907" s="247">
        <f t="shared" si="194"/>
        <v>490</v>
      </c>
      <c r="BD1907" s="484" t="str">
        <f t="shared" si="195"/>
        <v>PZ-0592</v>
      </c>
      <c r="BE1907" s="207"/>
      <c r="BF1907" s="207"/>
      <c r="BG1907" s="228" t="s">
        <v>1703</v>
      </c>
      <c r="BH1907" s="228" t="s">
        <v>1703</v>
      </c>
      <c r="BI1907" s="228"/>
      <c r="BJ1907" s="246"/>
      <c r="BK1907" s="255" t="s">
        <v>2443</v>
      </c>
      <c r="BL1907" s="228" t="s">
        <v>1703</v>
      </c>
      <c r="BM1907" s="228" t="s">
        <v>3899</v>
      </c>
      <c r="BN1907" s="298"/>
      <c r="BO1907" s="297"/>
      <c r="BQ1907" s="205" t="s">
        <v>1701</v>
      </c>
      <c r="BY1907" s="254"/>
      <c r="DN1907" s="284"/>
      <c r="DO1907" s="283"/>
      <c r="DP1907" s="278"/>
      <c r="DQ1907" s="282" t="s">
        <v>947</v>
      </c>
      <c r="DR1907" s="281"/>
      <c r="DS1907" s="280"/>
      <c r="DT1907" s="279"/>
      <c r="DU1907" s="278"/>
      <c r="DV1907" s="194"/>
    </row>
    <row r="1908" spans="1:127" ht="14.1" customHeight="1">
      <c r="A1908" s="298" t="s">
        <v>4016</v>
      </c>
      <c r="B1908" s="227" t="s">
        <v>5398</v>
      </c>
      <c r="C1908" s="226" t="s">
        <v>5397</v>
      </c>
      <c r="D1908" s="264" t="s">
        <v>5391</v>
      </c>
      <c r="E1908" s="224" t="str">
        <f t="shared" si="181"/>
        <v>432975</v>
      </c>
      <c r="F1908" s="207" t="s">
        <v>35</v>
      </c>
      <c r="G1908" s="220" t="s">
        <v>5387</v>
      </c>
      <c r="H1908" s="223" t="s">
        <v>5394</v>
      </c>
      <c r="I1908" s="306" t="s">
        <v>261</v>
      </c>
      <c r="J1908" s="225">
        <v>1</v>
      </c>
      <c r="K1908" s="302">
        <v>60000</v>
      </c>
      <c r="L1908" s="232">
        <f t="shared" si="180"/>
        <v>66000</v>
      </c>
      <c r="M1908" s="288" t="s">
        <v>1671</v>
      </c>
      <c r="N1908" s="290"/>
      <c r="O1908" s="290"/>
      <c r="P1908" s="347"/>
      <c r="Q1908" s="241"/>
      <c r="R1908" s="289"/>
      <c r="S1908" s="242"/>
      <c r="T1908" s="219" t="s">
        <v>3029</v>
      </c>
      <c r="U1908" s="248">
        <f>VLOOKUP(T1908,'[1]段ボール 送料'!$H$16:$X$1013,16,FALSE)</f>
        <v>2200</v>
      </c>
      <c r="V1908" s="248">
        <f>VLOOKUP(T1908,'[1]段ボール 送料'!$H$16:$X$1013,13,FALSE)</f>
        <v>160</v>
      </c>
      <c r="W1908" s="248">
        <f>VLOOKUP(T1908,'[1]段ボール 送料'!$H$16:$X$1013,14,FALSE)</f>
        <v>160</v>
      </c>
      <c r="X1908" s="248">
        <f>VLOOKUP(T1908,'[1]段ボール 送料'!$H$16:$X$1013,15,FALSE)</f>
        <v>1880</v>
      </c>
      <c r="Y1908" s="219" t="s">
        <v>4704</v>
      </c>
      <c r="Z1908" s="248">
        <f>VLOOKUP(Y1908,'[1]段ボール 送料'!$H$16:$X$1013,16,FALSE)</f>
        <v>990</v>
      </c>
      <c r="AA1908" s="248">
        <f>VLOOKUP(Y1908,'[1]段ボール 送料'!$H$16:$X$1013,13,FALSE)</f>
        <v>330</v>
      </c>
      <c r="AB1908" s="248">
        <f>VLOOKUP(Y1908,'[1]段ボール 送料'!$H$16:$X$1013,14,FALSE)</f>
        <v>330</v>
      </c>
      <c r="AC1908" s="248">
        <f>VLOOKUP(Y1908,'[1]段ボール 送料'!$H$16:$X$1013,15,FALSE)</f>
        <v>330</v>
      </c>
      <c r="AD1908" s="372"/>
      <c r="AE1908" s="372"/>
      <c r="AF1908" s="372"/>
      <c r="AG1908" s="372"/>
      <c r="AH1908" s="372"/>
      <c r="AI1908" s="228" t="s">
        <v>2711</v>
      </c>
      <c r="AJ1908" s="286" t="s">
        <v>2676</v>
      </c>
      <c r="AK1908" s="228" t="s">
        <v>2675</v>
      </c>
      <c r="AL1908" s="372"/>
      <c r="AM1908" s="372"/>
      <c r="AN1908" s="372"/>
      <c r="AO1908" s="372"/>
      <c r="AP1908" s="229"/>
      <c r="AQ1908" s="464"/>
      <c r="AR1908" s="207"/>
      <c r="AS1908" s="207"/>
      <c r="AT1908" s="207"/>
      <c r="AU1908" s="247">
        <f t="shared" si="189"/>
        <v>0</v>
      </c>
      <c r="AV1908" s="248">
        <f>VLOOKUP(T1908,'[1]段ボール 送料'!$H$16:$X$1013,11,FALSE)</f>
        <v>0</v>
      </c>
      <c r="AW1908" s="248">
        <f>VLOOKUP(Y1908,'[1]段ボール 送料'!$H$16:$X$1013,11,FALSE)</f>
        <v>430</v>
      </c>
      <c r="AX1908" s="248"/>
      <c r="AY1908" s="247">
        <f t="shared" si="190"/>
        <v>430</v>
      </c>
      <c r="AZ1908" s="247">
        <f t="shared" si="191"/>
        <v>0</v>
      </c>
      <c r="BA1908" s="247">
        <f t="shared" si="192"/>
        <v>430</v>
      </c>
      <c r="BB1908" s="247">
        <f t="shared" si="193"/>
        <v>0</v>
      </c>
      <c r="BC1908" s="247">
        <f t="shared" si="194"/>
        <v>430</v>
      </c>
      <c r="BD1908" s="484" t="str">
        <f t="shared" si="195"/>
        <v>PZ-0593</v>
      </c>
      <c r="BE1908" s="207"/>
      <c r="BF1908" s="207"/>
      <c r="BG1908" s="228" t="s">
        <v>1703</v>
      </c>
      <c r="BH1908" s="228" t="s">
        <v>1703</v>
      </c>
      <c r="BI1908" s="228"/>
      <c r="BJ1908" s="246"/>
      <c r="BK1908" s="255" t="s">
        <v>2443</v>
      </c>
      <c r="BL1908" s="228" t="s">
        <v>1703</v>
      </c>
      <c r="BM1908" s="213" t="s">
        <v>1703</v>
      </c>
      <c r="BN1908" s="298"/>
      <c r="BO1908" s="297"/>
      <c r="BP1908" s="470"/>
      <c r="BQ1908" s="205" t="s">
        <v>1701</v>
      </c>
      <c r="BR1908" s="470"/>
      <c r="BS1908" s="470"/>
      <c r="BT1908" s="470"/>
      <c r="BU1908" s="466"/>
      <c r="BV1908" s="466"/>
      <c r="BW1908" s="466"/>
      <c r="BX1908" s="470"/>
      <c r="BY1908" s="469"/>
      <c r="BZ1908" s="468"/>
      <c r="CA1908" s="468"/>
      <c r="CB1908" s="468"/>
      <c r="CC1908" s="467"/>
      <c r="CD1908" s="467"/>
      <c r="CE1908" s="466"/>
      <c r="DN1908" s="284"/>
      <c r="DO1908" s="283"/>
      <c r="DP1908" s="278"/>
      <c r="DQ1908" s="282"/>
      <c r="DR1908" s="281"/>
      <c r="DS1908" s="280"/>
      <c r="DT1908" s="279"/>
      <c r="DU1908" s="278"/>
      <c r="DV1908" s="194" t="s">
        <v>3950</v>
      </c>
    </row>
    <row r="1909" spans="1:127" ht="14.1" customHeight="1">
      <c r="A1909" s="298" t="s">
        <v>4016</v>
      </c>
      <c r="B1909" s="227" t="s">
        <v>5396</v>
      </c>
      <c r="C1909" s="226" t="s">
        <v>5395</v>
      </c>
      <c r="D1909" s="264" t="s">
        <v>5388</v>
      </c>
      <c r="E1909" s="224" t="str">
        <f t="shared" si="181"/>
        <v>432968</v>
      </c>
      <c r="F1909" s="207" t="s">
        <v>35</v>
      </c>
      <c r="G1909" s="220" t="s">
        <v>5387</v>
      </c>
      <c r="H1909" s="223" t="s">
        <v>5394</v>
      </c>
      <c r="I1909" s="306" t="s">
        <v>261</v>
      </c>
      <c r="J1909" s="225">
        <v>1</v>
      </c>
      <c r="K1909" s="302">
        <v>60000</v>
      </c>
      <c r="L1909" s="232">
        <f t="shared" si="180"/>
        <v>66000</v>
      </c>
      <c r="M1909" s="288" t="s">
        <v>1671</v>
      </c>
      <c r="N1909" s="290"/>
      <c r="O1909" s="290"/>
      <c r="P1909" s="347"/>
      <c r="Q1909" s="241"/>
      <c r="R1909" s="289"/>
      <c r="S1909" s="242"/>
      <c r="T1909" s="219" t="s">
        <v>3029</v>
      </c>
      <c r="U1909" s="248">
        <f>VLOOKUP(T1909,'[1]段ボール 送料'!$H$16:$X$1013,16,FALSE)</f>
        <v>2200</v>
      </c>
      <c r="V1909" s="248">
        <f>VLOOKUP(T1909,'[1]段ボール 送料'!$H$16:$X$1013,13,FALSE)</f>
        <v>160</v>
      </c>
      <c r="W1909" s="248">
        <f>VLOOKUP(T1909,'[1]段ボール 送料'!$H$16:$X$1013,14,FALSE)</f>
        <v>160</v>
      </c>
      <c r="X1909" s="248">
        <f>VLOOKUP(T1909,'[1]段ボール 送料'!$H$16:$X$1013,15,FALSE)</f>
        <v>1880</v>
      </c>
      <c r="Y1909" s="219" t="s">
        <v>4704</v>
      </c>
      <c r="Z1909" s="248">
        <f>VLOOKUP(Y1909,'[1]段ボール 送料'!$H$16:$X$1013,16,FALSE)</f>
        <v>990</v>
      </c>
      <c r="AA1909" s="248">
        <f>VLOOKUP(Y1909,'[1]段ボール 送料'!$H$16:$X$1013,13,FALSE)</f>
        <v>330</v>
      </c>
      <c r="AB1909" s="248">
        <f>VLOOKUP(Y1909,'[1]段ボール 送料'!$H$16:$X$1013,14,FALSE)</f>
        <v>330</v>
      </c>
      <c r="AC1909" s="248">
        <f>VLOOKUP(Y1909,'[1]段ボール 送料'!$H$16:$X$1013,15,FALSE)</f>
        <v>330</v>
      </c>
      <c r="AD1909" s="372"/>
      <c r="AE1909" s="372"/>
      <c r="AF1909" s="372"/>
      <c r="AG1909" s="372"/>
      <c r="AH1909" s="372"/>
      <c r="AI1909" s="228" t="s">
        <v>2711</v>
      </c>
      <c r="AJ1909" s="286" t="s">
        <v>2676</v>
      </c>
      <c r="AK1909" s="228" t="s">
        <v>2675</v>
      </c>
      <c r="AL1909" s="372"/>
      <c r="AM1909" s="372"/>
      <c r="AN1909" s="372"/>
      <c r="AO1909" s="372"/>
      <c r="AP1909" s="229"/>
      <c r="AQ1909" s="464"/>
      <c r="AR1909" s="207"/>
      <c r="AS1909" s="207"/>
      <c r="AT1909" s="207"/>
      <c r="AU1909" s="247">
        <f t="shared" si="189"/>
        <v>0</v>
      </c>
      <c r="AV1909" s="248">
        <f>VLOOKUP(T1909,'[1]段ボール 送料'!$H$16:$X$1013,11,FALSE)</f>
        <v>0</v>
      </c>
      <c r="AW1909" s="248">
        <f>VLOOKUP(Y1909,'[1]段ボール 送料'!$H$16:$X$1013,11,FALSE)</f>
        <v>430</v>
      </c>
      <c r="AX1909" s="248"/>
      <c r="AY1909" s="247">
        <f t="shared" si="190"/>
        <v>430</v>
      </c>
      <c r="AZ1909" s="247">
        <f t="shared" si="191"/>
        <v>0</v>
      </c>
      <c r="BA1909" s="247">
        <f t="shared" si="192"/>
        <v>430</v>
      </c>
      <c r="BB1909" s="247">
        <f t="shared" si="193"/>
        <v>0</v>
      </c>
      <c r="BC1909" s="247">
        <f t="shared" si="194"/>
        <v>430</v>
      </c>
      <c r="BD1909" s="484" t="str">
        <f t="shared" si="195"/>
        <v>PZ-0593</v>
      </c>
      <c r="BE1909" s="207"/>
      <c r="BF1909" s="207"/>
      <c r="BG1909" s="228" t="s">
        <v>1703</v>
      </c>
      <c r="BH1909" s="228" t="s">
        <v>1703</v>
      </c>
      <c r="BI1909" s="228"/>
      <c r="BJ1909" s="246"/>
      <c r="BK1909" s="255" t="s">
        <v>2443</v>
      </c>
      <c r="BL1909" s="228" t="s">
        <v>1703</v>
      </c>
      <c r="BM1909" s="213" t="s">
        <v>1703</v>
      </c>
      <c r="BN1909" s="298"/>
      <c r="BO1909" s="297"/>
      <c r="BP1909" s="470"/>
      <c r="BQ1909" s="205" t="s">
        <v>1701</v>
      </c>
      <c r="BR1909" s="470"/>
      <c r="BS1909" s="470"/>
      <c r="BT1909" s="470"/>
      <c r="BU1909" s="466"/>
      <c r="BV1909" s="466"/>
      <c r="BW1909" s="466"/>
      <c r="BX1909" s="470"/>
      <c r="BY1909" s="469"/>
      <c r="BZ1909" s="468"/>
      <c r="CA1909" s="468"/>
      <c r="CB1909" s="468"/>
      <c r="CC1909" s="467"/>
      <c r="CD1909" s="467"/>
      <c r="CE1909" s="466"/>
      <c r="DN1909" s="284"/>
      <c r="DO1909" s="283"/>
      <c r="DP1909" s="278"/>
      <c r="DQ1909" s="282"/>
      <c r="DR1909" s="281"/>
      <c r="DS1909" s="280"/>
      <c r="DT1909" s="279"/>
      <c r="DU1909" s="278"/>
      <c r="DV1909" s="194" t="s">
        <v>3950</v>
      </c>
    </row>
    <row r="1910" spans="1:127" ht="14.1" customHeight="1">
      <c r="A1910" s="298" t="s">
        <v>4016</v>
      </c>
      <c r="B1910" s="227" t="s">
        <v>5393</v>
      </c>
      <c r="C1910" s="226" t="s">
        <v>5392</v>
      </c>
      <c r="D1910" s="264" t="s">
        <v>5391</v>
      </c>
      <c r="E1910" s="224" t="str">
        <f t="shared" si="181"/>
        <v>432975</v>
      </c>
      <c r="F1910" s="207" t="s">
        <v>35</v>
      </c>
      <c r="G1910" s="220" t="s">
        <v>5387</v>
      </c>
      <c r="H1910" s="223" t="s">
        <v>5386</v>
      </c>
      <c r="I1910" s="306" t="s">
        <v>261</v>
      </c>
      <c r="J1910" s="225">
        <v>1</v>
      </c>
      <c r="K1910" s="302">
        <v>60000</v>
      </c>
      <c r="L1910" s="232">
        <f t="shared" si="180"/>
        <v>66000</v>
      </c>
      <c r="M1910" s="288" t="s">
        <v>1671</v>
      </c>
      <c r="N1910" s="290"/>
      <c r="O1910" s="290"/>
      <c r="P1910" s="347"/>
      <c r="Q1910" s="241"/>
      <c r="R1910" s="289"/>
      <c r="S1910" s="242"/>
      <c r="T1910" s="219" t="s">
        <v>3029</v>
      </c>
      <c r="U1910" s="248">
        <f>VLOOKUP(T1910,'[1]段ボール 送料'!$H$16:$X$1013,16,FALSE)</f>
        <v>2200</v>
      </c>
      <c r="V1910" s="248">
        <f>VLOOKUP(T1910,'[1]段ボール 送料'!$H$16:$X$1013,13,FALSE)</f>
        <v>160</v>
      </c>
      <c r="W1910" s="248">
        <f>VLOOKUP(T1910,'[1]段ボール 送料'!$H$16:$X$1013,14,FALSE)</f>
        <v>160</v>
      </c>
      <c r="X1910" s="248">
        <f>VLOOKUP(T1910,'[1]段ボール 送料'!$H$16:$X$1013,15,FALSE)</f>
        <v>1880</v>
      </c>
      <c r="Y1910" s="219" t="s">
        <v>3530</v>
      </c>
      <c r="Z1910" s="248">
        <f>VLOOKUP(Y1910,'[1]段ボール 送料'!$H$16:$X$1013,16,FALSE)</f>
        <v>1110</v>
      </c>
      <c r="AA1910" s="248">
        <f>VLOOKUP(Y1910,'[1]段ボール 送料'!$H$16:$X$1013,13,FALSE)</f>
        <v>305</v>
      </c>
      <c r="AB1910" s="248">
        <f>VLOOKUP(Y1910,'[1]段ボール 送料'!$H$16:$X$1013,14,FALSE)</f>
        <v>305</v>
      </c>
      <c r="AC1910" s="248">
        <f>VLOOKUP(Y1910,'[1]段ボール 送料'!$H$16:$X$1013,15,FALSE)</f>
        <v>500</v>
      </c>
      <c r="AD1910" s="372"/>
      <c r="AE1910" s="372"/>
      <c r="AF1910" s="372"/>
      <c r="AG1910" s="372"/>
      <c r="AH1910" s="372"/>
      <c r="AI1910" s="228" t="s">
        <v>2711</v>
      </c>
      <c r="AJ1910" s="286" t="s">
        <v>2676</v>
      </c>
      <c r="AK1910" s="228" t="s">
        <v>2675</v>
      </c>
      <c r="AL1910" s="372"/>
      <c r="AM1910" s="372"/>
      <c r="AN1910" s="372"/>
      <c r="AO1910" s="372"/>
      <c r="AP1910" s="229"/>
      <c r="AQ1910" s="464"/>
      <c r="AR1910" s="207"/>
      <c r="AS1910" s="207"/>
      <c r="AT1910" s="207"/>
      <c r="AU1910" s="247">
        <f t="shared" si="189"/>
        <v>0</v>
      </c>
      <c r="AV1910" s="248">
        <f>VLOOKUP(T1910,'[1]段ボール 送料'!$H$16:$X$1013,11,FALSE)</f>
        <v>0</v>
      </c>
      <c r="AW1910" s="248">
        <f>VLOOKUP(Y1910,'[1]段ボール 送料'!$H$16:$X$1013,11,FALSE)</f>
        <v>700</v>
      </c>
      <c r="AX1910" s="248"/>
      <c r="AY1910" s="247">
        <f t="shared" si="190"/>
        <v>700</v>
      </c>
      <c r="AZ1910" s="247">
        <f t="shared" si="191"/>
        <v>0</v>
      </c>
      <c r="BA1910" s="247">
        <f t="shared" si="192"/>
        <v>700</v>
      </c>
      <c r="BB1910" s="247">
        <f t="shared" si="193"/>
        <v>0</v>
      </c>
      <c r="BC1910" s="247">
        <f t="shared" si="194"/>
        <v>700</v>
      </c>
      <c r="BD1910" s="484" t="str">
        <f t="shared" si="195"/>
        <v>PZ-0593</v>
      </c>
      <c r="BE1910" s="207"/>
      <c r="BF1910" s="207"/>
      <c r="BG1910" s="228" t="s">
        <v>1703</v>
      </c>
      <c r="BH1910" s="228" t="s">
        <v>1703</v>
      </c>
      <c r="BI1910" s="228"/>
      <c r="BJ1910" s="246"/>
      <c r="BK1910" s="255" t="s">
        <v>2443</v>
      </c>
      <c r="BL1910" s="228" t="s">
        <v>1703</v>
      </c>
      <c r="BM1910" s="213" t="s">
        <v>1703</v>
      </c>
      <c r="BN1910" s="298"/>
      <c r="BO1910" s="297"/>
      <c r="BP1910" s="470"/>
      <c r="BQ1910" s="205" t="s">
        <v>1701</v>
      </c>
      <c r="BR1910" s="470"/>
      <c r="BS1910" s="470"/>
      <c r="BT1910" s="470"/>
      <c r="BU1910" s="466"/>
      <c r="BV1910" s="466"/>
      <c r="BW1910" s="466"/>
      <c r="BX1910" s="470"/>
      <c r="BY1910" s="469"/>
      <c r="BZ1910" s="468"/>
      <c r="CA1910" s="468"/>
      <c r="CB1910" s="468"/>
      <c r="CC1910" s="467"/>
      <c r="CD1910" s="467"/>
      <c r="CE1910" s="466"/>
      <c r="DN1910" s="284"/>
      <c r="DO1910" s="283"/>
      <c r="DP1910" s="278"/>
      <c r="DQ1910" s="282"/>
      <c r="DR1910" s="281"/>
      <c r="DS1910" s="280"/>
      <c r="DT1910" s="279"/>
      <c r="DU1910" s="278"/>
      <c r="DV1910" s="194" t="s">
        <v>3950</v>
      </c>
    </row>
    <row r="1911" spans="1:127" ht="14.1" customHeight="1">
      <c r="A1911" s="298" t="s">
        <v>4016</v>
      </c>
      <c r="B1911" s="227" t="s">
        <v>5390</v>
      </c>
      <c r="C1911" s="226" t="s">
        <v>5389</v>
      </c>
      <c r="D1911" s="264" t="s">
        <v>5388</v>
      </c>
      <c r="E1911" s="224" t="str">
        <f t="shared" si="181"/>
        <v>432968</v>
      </c>
      <c r="F1911" s="207" t="s">
        <v>35</v>
      </c>
      <c r="G1911" s="220" t="s">
        <v>5387</v>
      </c>
      <c r="H1911" s="223" t="s">
        <v>5386</v>
      </c>
      <c r="I1911" s="306" t="s">
        <v>261</v>
      </c>
      <c r="J1911" s="225">
        <v>1</v>
      </c>
      <c r="K1911" s="302">
        <v>60000</v>
      </c>
      <c r="L1911" s="232">
        <f t="shared" si="180"/>
        <v>66000</v>
      </c>
      <c r="M1911" s="288" t="s">
        <v>1671</v>
      </c>
      <c r="N1911" s="290"/>
      <c r="O1911" s="290"/>
      <c r="P1911" s="347"/>
      <c r="Q1911" s="241"/>
      <c r="R1911" s="289"/>
      <c r="S1911" s="242"/>
      <c r="T1911" s="219" t="s">
        <v>3029</v>
      </c>
      <c r="U1911" s="248">
        <f>VLOOKUP(T1911,'[1]段ボール 送料'!$H$16:$X$1013,16,FALSE)</f>
        <v>2200</v>
      </c>
      <c r="V1911" s="248">
        <f>VLOOKUP(T1911,'[1]段ボール 送料'!$H$16:$X$1013,13,FALSE)</f>
        <v>160</v>
      </c>
      <c r="W1911" s="248">
        <f>VLOOKUP(T1911,'[1]段ボール 送料'!$H$16:$X$1013,14,FALSE)</f>
        <v>160</v>
      </c>
      <c r="X1911" s="248">
        <f>VLOOKUP(T1911,'[1]段ボール 送料'!$H$16:$X$1013,15,FALSE)</f>
        <v>1880</v>
      </c>
      <c r="Y1911" s="219" t="s">
        <v>3530</v>
      </c>
      <c r="Z1911" s="248">
        <f>VLOOKUP(Y1911,'[1]段ボール 送料'!$H$16:$X$1013,16,FALSE)</f>
        <v>1110</v>
      </c>
      <c r="AA1911" s="248">
        <f>VLOOKUP(Y1911,'[1]段ボール 送料'!$H$16:$X$1013,13,FALSE)</f>
        <v>305</v>
      </c>
      <c r="AB1911" s="248">
        <f>VLOOKUP(Y1911,'[1]段ボール 送料'!$H$16:$X$1013,14,FALSE)</f>
        <v>305</v>
      </c>
      <c r="AC1911" s="248">
        <f>VLOOKUP(Y1911,'[1]段ボール 送料'!$H$16:$X$1013,15,FALSE)</f>
        <v>500</v>
      </c>
      <c r="AD1911" s="372"/>
      <c r="AE1911" s="372"/>
      <c r="AF1911" s="372"/>
      <c r="AG1911" s="372"/>
      <c r="AH1911" s="372"/>
      <c r="AI1911" s="228" t="s">
        <v>2711</v>
      </c>
      <c r="AJ1911" s="286" t="s">
        <v>2676</v>
      </c>
      <c r="AK1911" s="228" t="s">
        <v>2675</v>
      </c>
      <c r="AL1911" s="372"/>
      <c r="AM1911" s="372"/>
      <c r="AN1911" s="372"/>
      <c r="AO1911" s="372"/>
      <c r="AP1911" s="229"/>
      <c r="AQ1911" s="464"/>
      <c r="AR1911" s="207"/>
      <c r="AS1911" s="207"/>
      <c r="AT1911" s="207"/>
      <c r="AU1911" s="247">
        <f t="shared" si="189"/>
        <v>0</v>
      </c>
      <c r="AV1911" s="248">
        <f>VLOOKUP(T1911,'[1]段ボール 送料'!$H$16:$X$1013,11,FALSE)</f>
        <v>0</v>
      </c>
      <c r="AW1911" s="248">
        <f>VLOOKUP(Y1911,'[1]段ボール 送料'!$H$16:$X$1013,11,FALSE)</f>
        <v>700</v>
      </c>
      <c r="AX1911" s="248"/>
      <c r="AY1911" s="247">
        <f t="shared" si="190"/>
        <v>700</v>
      </c>
      <c r="AZ1911" s="247">
        <f t="shared" si="191"/>
        <v>0</v>
      </c>
      <c r="BA1911" s="247">
        <f t="shared" si="192"/>
        <v>700</v>
      </c>
      <c r="BB1911" s="247">
        <f t="shared" si="193"/>
        <v>0</v>
      </c>
      <c r="BC1911" s="247">
        <f t="shared" si="194"/>
        <v>700</v>
      </c>
      <c r="BD1911" s="484" t="str">
        <f t="shared" si="195"/>
        <v>PZ-0593</v>
      </c>
      <c r="BE1911" s="207"/>
      <c r="BF1911" s="207"/>
      <c r="BG1911" s="228" t="s">
        <v>1703</v>
      </c>
      <c r="BH1911" s="228" t="s">
        <v>1703</v>
      </c>
      <c r="BI1911" s="228"/>
      <c r="BJ1911" s="246"/>
      <c r="BK1911" s="255" t="s">
        <v>2443</v>
      </c>
      <c r="BL1911" s="228" t="s">
        <v>1703</v>
      </c>
      <c r="BM1911" s="213" t="s">
        <v>1703</v>
      </c>
      <c r="BN1911" s="298"/>
      <c r="BO1911" s="297"/>
      <c r="BQ1911" s="205" t="s">
        <v>1701</v>
      </c>
      <c r="BY1911" s="254"/>
      <c r="DN1911" s="284"/>
      <c r="DO1911" s="283"/>
      <c r="DP1911" s="278"/>
      <c r="DQ1911" s="282"/>
      <c r="DR1911" s="281"/>
      <c r="DS1911" s="280"/>
      <c r="DT1911" s="279"/>
      <c r="DU1911" s="278"/>
      <c r="DV1911" s="194" t="s">
        <v>3950</v>
      </c>
    </row>
    <row r="1912" spans="1:127" ht="14.1" customHeight="1">
      <c r="A1912" s="298" t="s">
        <v>3629</v>
      </c>
      <c r="B1912" s="227" t="s">
        <v>5385</v>
      </c>
      <c r="C1912" s="226" t="s">
        <v>5384</v>
      </c>
      <c r="D1912" s="472" t="s">
        <v>5383</v>
      </c>
      <c r="E1912" s="224" t="str">
        <f t="shared" si="181"/>
        <v>435549</v>
      </c>
      <c r="F1912" s="207" t="s">
        <v>35</v>
      </c>
      <c r="G1912" s="220" t="s">
        <v>1168</v>
      </c>
      <c r="H1912" s="495" t="s">
        <v>5378</v>
      </c>
      <c r="I1912" s="306" t="s">
        <v>261</v>
      </c>
      <c r="J1912" s="225">
        <v>1</v>
      </c>
      <c r="K1912" s="302">
        <v>65000</v>
      </c>
      <c r="L1912" s="232">
        <f t="shared" si="180"/>
        <v>71500</v>
      </c>
      <c r="M1912" s="288" t="s">
        <v>1671</v>
      </c>
      <c r="N1912" s="290"/>
      <c r="O1912" s="290"/>
      <c r="P1912" s="245"/>
      <c r="Q1912" s="227"/>
      <c r="R1912" s="416">
        <v>6300</v>
      </c>
      <c r="S1912" s="242">
        <v>6300</v>
      </c>
      <c r="T1912" s="219" t="s">
        <v>3029</v>
      </c>
      <c r="U1912" s="248">
        <f>VLOOKUP(T1912,'[1]段ボール 送料'!$H$16:$X$1013,16,FALSE)</f>
        <v>2200</v>
      </c>
      <c r="V1912" s="248">
        <f>VLOOKUP(T1912,'[1]段ボール 送料'!$H$16:$X$1013,13,FALSE)</f>
        <v>160</v>
      </c>
      <c r="W1912" s="248">
        <f>VLOOKUP(T1912,'[1]段ボール 送料'!$H$16:$X$1013,14,FALSE)</f>
        <v>160</v>
      </c>
      <c r="X1912" s="248">
        <f>VLOOKUP(T1912,'[1]段ボール 送料'!$H$16:$X$1013,15,FALSE)</f>
        <v>1880</v>
      </c>
      <c r="Y1912" s="219" t="s">
        <v>4704</v>
      </c>
      <c r="Z1912" s="248">
        <f>VLOOKUP(Y1912,'[1]段ボール 送料'!$H$16:$X$1013,16,FALSE)</f>
        <v>990</v>
      </c>
      <c r="AA1912" s="248">
        <f>VLOOKUP(Y1912,'[1]段ボール 送料'!$H$16:$X$1013,13,FALSE)</f>
        <v>330</v>
      </c>
      <c r="AB1912" s="248">
        <f>VLOOKUP(Y1912,'[1]段ボール 送料'!$H$16:$X$1013,14,FALSE)</f>
        <v>330</v>
      </c>
      <c r="AC1912" s="248">
        <f>VLOOKUP(Y1912,'[1]段ボール 送料'!$H$16:$X$1013,15,FALSE)</f>
        <v>330</v>
      </c>
      <c r="AD1912" s="372"/>
      <c r="AE1912" s="372"/>
      <c r="AF1912" s="372"/>
      <c r="AG1912" s="372"/>
      <c r="AH1912" s="372"/>
      <c r="AI1912" s="228" t="s">
        <v>2711</v>
      </c>
      <c r="AJ1912" s="286" t="s">
        <v>2676</v>
      </c>
      <c r="AK1912" s="228" t="s">
        <v>2675</v>
      </c>
      <c r="AL1912" s="372"/>
      <c r="AM1912" s="372"/>
      <c r="AN1912" s="372"/>
      <c r="AO1912" s="372"/>
      <c r="AP1912" s="229"/>
      <c r="AQ1912" s="464"/>
      <c r="AR1912" s="207"/>
      <c r="AS1912" s="207"/>
      <c r="AT1912" s="207"/>
      <c r="AU1912" s="247">
        <f t="shared" si="189"/>
        <v>0</v>
      </c>
      <c r="AV1912" s="248">
        <f>VLOOKUP(T1912,'[1]段ボール 送料'!$H$16:$X$1013,11,FALSE)</f>
        <v>0</v>
      </c>
      <c r="AW1912" s="248">
        <f>VLOOKUP(Y1912,'[1]段ボール 送料'!$H$16:$X$1013,11,FALSE)</f>
        <v>430</v>
      </c>
      <c r="AX1912" s="248"/>
      <c r="AY1912" s="247">
        <f t="shared" si="190"/>
        <v>430</v>
      </c>
      <c r="AZ1912" s="247">
        <f t="shared" si="191"/>
        <v>0</v>
      </c>
      <c r="BA1912" s="247">
        <f t="shared" si="192"/>
        <v>430</v>
      </c>
      <c r="BB1912" s="247">
        <f t="shared" si="193"/>
        <v>0</v>
      </c>
      <c r="BC1912" s="247">
        <f t="shared" si="194"/>
        <v>430</v>
      </c>
      <c r="BD1912" s="484" t="str">
        <f t="shared" si="195"/>
        <v>PZ-0593</v>
      </c>
      <c r="BE1912" s="207"/>
      <c r="BF1912" s="207"/>
      <c r="BG1912" s="228" t="s">
        <v>1703</v>
      </c>
      <c r="BH1912" s="228" t="s">
        <v>1703</v>
      </c>
      <c r="BI1912" s="228"/>
      <c r="BJ1912" s="246"/>
      <c r="BK1912" s="255" t="s">
        <v>4630</v>
      </c>
      <c r="BL1912" s="228" t="s">
        <v>1703</v>
      </c>
      <c r="BM1912" s="213" t="s">
        <v>1703</v>
      </c>
      <c r="BN1912" s="298"/>
      <c r="BO1912" s="297"/>
      <c r="BQ1912" s="205" t="s">
        <v>1701</v>
      </c>
      <c r="BY1912" s="254"/>
      <c r="DN1912" s="284"/>
      <c r="DO1912" s="283"/>
      <c r="DP1912" s="278"/>
      <c r="DQ1912" s="282"/>
      <c r="DR1912" s="281"/>
      <c r="DS1912" s="280"/>
      <c r="DT1912" s="279"/>
      <c r="DU1912" s="278"/>
      <c r="DV1912" s="194" t="s">
        <v>3950</v>
      </c>
    </row>
    <row r="1913" spans="1:127" ht="14.1" customHeight="1">
      <c r="A1913" s="298" t="s">
        <v>3629</v>
      </c>
      <c r="B1913" s="227" t="s">
        <v>1600</v>
      </c>
      <c r="C1913" s="226" t="s">
        <v>5382</v>
      </c>
      <c r="D1913" s="264" t="s">
        <v>1601</v>
      </c>
      <c r="E1913" s="224" t="str">
        <f t="shared" si="181"/>
        <v>432999</v>
      </c>
      <c r="F1913" s="207" t="s">
        <v>35</v>
      </c>
      <c r="G1913" s="220" t="s">
        <v>1168</v>
      </c>
      <c r="H1913" s="223" t="s">
        <v>5378</v>
      </c>
      <c r="I1913" s="306" t="s">
        <v>261</v>
      </c>
      <c r="J1913" s="225">
        <v>1</v>
      </c>
      <c r="K1913" s="302">
        <v>65000</v>
      </c>
      <c r="L1913" s="232">
        <f t="shared" si="180"/>
        <v>71500</v>
      </c>
      <c r="M1913" s="288" t="s">
        <v>1671</v>
      </c>
      <c r="N1913" s="290"/>
      <c r="O1913" s="290"/>
      <c r="P1913" s="245"/>
      <c r="Q1913" s="227"/>
      <c r="R1913" s="416">
        <v>6300</v>
      </c>
      <c r="S1913" s="242">
        <v>6300</v>
      </c>
      <c r="T1913" s="219" t="s">
        <v>3029</v>
      </c>
      <c r="U1913" s="248">
        <f>VLOOKUP(T1913,'[1]段ボール 送料'!$H$16:$X$1013,16,FALSE)</f>
        <v>2200</v>
      </c>
      <c r="V1913" s="248">
        <f>VLOOKUP(T1913,'[1]段ボール 送料'!$H$16:$X$1013,13,FALSE)</f>
        <v>160</v>
      </c>
      <c r="W1913" s="248">
        <f>VLOOKUP(T1913,'[1]段ボール 送料'!$H$16:$X$1013,14,FALSE)</f>
        <v>160</v>
      </c>
      <c r="X1913" s="248">
        <f>VLOOKUP(T1913,'[1]段ボール 送料'!$H$16:$X$1013,15,FALSE)</f>
        <v>1880</v>
      </c>
      <c r="Y1913" s="219" t="s">
        <v>4704</v>
      </c>
      <c r="Z1913" s="248">
        <f>VLOOKUP(Y1913,'[1]段ボール 送料'!$H$16:$X$1013,16,FALSE)</f>
        <v>990</v>
      </c>
      <c r="AA1913" s="248">
        <f>VLOOKUP(Y1913,'[1]段ボール 送料'!$H$16:$X$1013,13,FALSE)</f>
        <v>330</v>
      </c>
      <c r="AB1913" s="248">
        <f>VLOOKUP(Y1913,'[1]段ボール 送料'!$H$16:$X$1013,14,FALSE)</f>
        <v>330</v>
      </c>
      <c r="AC1913" s="248">
        <f>VLOOKUP(Y1913,'[1]段ボール 送料'!$H$16:$X$1013,15,FALSE)</f>
        <v>330</v>
      </c>
      <c r="AD1913" s="337"/>
      <c r="AE1913" s="337"/>
      <c r="AF1913" s="337"/>
      <c r="AG1913" s="337"/>
      <c r="AH1913" s="337"/>
      <c r="AI1913" s="228" t="s">
        <v>2711</v>
      </c>
      <c r="AJ1913" s="286" t="s">
        <v>2676</v>
      </c>
      <c r="AK1913" s="228" t="s">
        <v>2675</v>
      </c>
      <c r="AL1913" s="372">
        <v>19185</v>
      </c>
      <c r="AM1913" s="211">
        <f>AN1913+AO1913</f>
        <v>4784</v>
      </c>
      <c r="AN1913" s="337">
        <f>VLOOKUP(Y1913,'[1]段ボール 送料'!$H$16:$X$1013,6,FALSE)</f>
        <v>94</v>
      </c>
      <c r="AO1913" s="443">
        <f>3800+890</f>
        <v>4690</v>
      </c>
      <c r="AP1913" s="229" t="s">
        <v>3517</v>
      </c>
      <c r="AQ1913" s="498"/>
      <c r="AR1913" s="207"/>
      <c r="AS1913" s="207"/>
      <c r="AT1913" s="207"/>
      <c r="AU1913" s="247">
        <f t="shared" si="189"/>
        <v>0</v>
      </c>
      <c r="AV1913" s="248">
        <f>VLOOKUP(T1913,'[1]段ボール 送料'!$H$16:$X$1013,11,FALSE)</f>
        <v>0</v>
      </c>
      <c r="AW1913" s="248">
        <f>VLOOKUP(Y1913,'[1]段ボール 送料'!$H$16:$X$1013,11,FALSE)</f>
        <v>430</v>
      </c>
      <c r="AX1913" s="248"/>
      <c r="AY1913" s="247">
        <f t="shared" si="190"/>
        <v>430</v>
      </c>
      <c r="AZ1913" s="247">
        <f t="shared" si="191"/>
        <v>0</v>
      </c>
      <c r="BA1913" s="247">
        <f t="shared" si="192"/>
        <v>430</v>
      </c>
      <c r="BB1913" s="247">
        <f t="shared" si="193"/>
        <v>0</v>
      </c>
      <c r="BC1913" s="247">
        <f t="shared" si="194"/>
        <v>430</v>
      </c>
      <c r="BD1913" s="484" t="str">
        <f t="shared" si="195"/>
        <v>PZ-0593</v>
      </c>
      <c r="BE1913" s="207"/>
      <c r="BF1913" s="207"/>
      <c r="BG1913" s="228" t="s">
        <v>1703</v>
      </c>
      <c r="BH1913" s="228" t="s">
        <v>1703</v>
      </c>
      <c r="BI1913" s="228"/>
      <c r="BJ1913" s="246"/>
      <c r="BK1913" s="255" t="s">
        <v>2443</v>
      </c>
      <c r="BL1913" s="228" t="s">
        <v>1703</v>
      </c>
      <c r="BM1913" s="213" t="s">
        <v>1703</v>
      </c>
      <c r="BN1913" s="298"/>
      <c r="BO1913" s="297"/>
      <c r="BQ1913" s="205" t="s">
        <v>1701</v>
      </c>
      <c r="BY1913" s="254"/>
      <c r="CS1913" s="497" t="s">
        <v>3786</v>
      </c>
      <c r="CT1913" s="497"/>
      <c r="DN1913" s="284"/>
      <c r="DO1913" s="283"/>
      <c r="DP1913" s="278"/>
      <c r="DQ1913" s="282"/>
      <c r="DR1913" s="280" t="s">
        <v>4706</v>
      </c>
      <c r="DS1913" s="280" t="s">
        <v>3792</v>
      </c>
      <c r="DT1913" s="279" t="s">
        <v>3949</v>
      </c>
      <c r="DU1913" s="278"/>
      <c r="DV1913" s="194"/>
    </row>
    <row r="1914" spans="1:127" ht="14.1" customHeight="1">
      <c r="A1914" s="298" t="s">
        <v>3629</v>
      </c>
      <c r="B1914" s="227" t="s">
        <v>5381</v>
      </c>
      <c r="C1914" s="226" t="s">
        <v>5380</v>
      </c>
      <c r="D1914" s="472" t="s">
        <v>5379</v>
      </c>
      <c r="E1914" s="224" t="str">
        <f t="shared" si="181"/>
        <v>435556</v>
      </c>
      <c r="F1914" s="207" t="s">
        <v>35</v>
      </c>
      <c r="G1914" s="220" t="s">
        <v>1168</v>
      </c>
      <c r="H1914" s="495" t="s">
        <v>5378</v>
      </c>
      <c r="I1914" s="306" t="s">
        <v>261</v>
      </c>
      <c r="J1914" s="225">
        <v>1</v>
      </c>
      <c r="K1914" s="302">
        <v>65000</v>
      </c>
      <c r="L1914" s="232">
        <f t="shared" si="180"/>
        <v>71500</v>
      </c>
      <c r="M1914" s="262" t="s">
        <v>1671</v>
      </c>
      <c r="N1914" s="290"/>
      <c r="O1914" s="290"/>
      <c r="P1914" s="245"/>
      <c r="Q1914" s="227"/>
      <c r="R1914" s="416">
        <v>6300</v>
      </c>
      <c r="S1914" s="242">
        <v>6300</v>
      </c>
      <c r="T1914" s="219" t="s">
        <v>3029</v>
      </c>
      <c r="U1914" s="248">
        <f>VLOOKUP(T1914,'[1]段ボール 送料'!$H$16:$X$1013,16,FALSE)</f>
        <v>2200</v>
      </c>
      <c r="V1914" s="248">
        <f>VLOOKUP(T1914,'[1]段ボール 送料'!$H$16:$X$1013,13,FALSE)</f>
        <v>160</v>
      </c>
      <c r="W1914" s="248">
        <f>VLOOKUP(T1914,'[1]段ボール 送料'!$H$16:$X$1013,14,FALSE)</f>
        <v>160</v>
      </c>
      <c r="X1914" s="248">
        <f>VLOOKUP(T1914,'[1]段ボール 送料'!$H$16:$X$1013,15,FALSE)</f>
        <v>1880</v>
      </c>
      <c r="Y1914" s="219" t="s">
        <v>4704</v>
      </c>
      <c r="Z1914" s="248">
        <f>VLOOKUP(Y1914,'[1]段ボール 送料'!$H$16:$X$1013,16,FALSE)</f>
        <v>990</v>
      </c>
      <c r="AA1914" s="248">
        <f>VLOOKUP(Y1914,'[1]段ボール 送料'!$H$16:$X$1013,13,FALSE)</f>
        <v>330</v>
      </c>
      <c r="AB1914" s="248">
        <f>VLOOKUP(Y1914,'[1]段ボール 送料'!$H$16:$X$1013,14,FALSE)</f>
        <v>330</v>
      </c>
      <c r="AC1914" s="248">
        <f>VLOOKUP(Y1914,'[1]段ボール 送料'!$H$16:$X$1013,15,FALSE)</f>
        <v>330</v>
      </c>
      <c r="AD1914" s="372"/>
      <c r="AE1914" s="372"/>
      <c r="AF1914" s="372"/>
      <c r="AG1914" s="372"/>
      <c r="AH1914" s="372"/>
      <c r="AI1914" s="228" t="s">
        <v>2711</v>
      </c>
      <c r="AJ1914" s="286" t="s">
        <v>2676</v>
      </c>
      <c r="AK1914" s="228" t="s">
        <v>2675</v>
      </c>
      <c r="AL1914" s="372"/>
      <c r="AM1914" s="372"/>
      <c r="AN1914" s="372"/>
      <c r="AO1914" s="372"/>
      <c r="AP1914" s="229"/>
      <c r="AQ1914" s="464"/>
      <c r="AR1914" s="207"/>
      <c r="AS1914" s="207"/>
      <c r="AT1914" s="207"/>
      <c r="AU1914" s="247">
        <f t="shared" si="189"/>
        <v>0</v>
      </c>
      <c r="AV1914" s="248">
        <f>VLOOKUP(T1914,'[1]段ボール 送料'!$H$16:$X$1013,11,FALSE)</f>
        <v>0</v>
      </c>
      <c r="AW1914" s="248">
        <f>VLOOKUP(Y1914,'[1]段ボール 送料'!$H$16:$X$1013,11,FALSE)</f>
        <v>430</v>
      </c>
      <c r="AX1914" s="248"/>
      <c r="AY1914" s="247">
        <f t="shared" si="190"/>
        <v>430</v>
      </c>
      <c r="AZ1914" s="247">
        <f t="shared" si="191"/>
        <v>0</v>
      </c>
      <c r="BA1914" s="247">
        <f t="shared" si="192"/>
        <v>430</v>
      </c>
      <c r="BB1914" s="247">
        <f t="shared" si="193"/>
        <v>0</v>
      </c>
      <c r="BC1914" s="247">
        <f t="shared" si="194"/>
        <v>430</v>
      </c>
      <c r="BD1914" s="484" t="str">
        <f t="shared" si="195"/>
        <v>PZ-0593</v>
      </c>
      <c r="BE1914" s="207"/>
      <c r="BF1914" s="207"/>
      <c r="BG1914" s="228" t="s">
        <v>1703</v>
      </c>
      <c r="BH1914" s="228" t="s">
        <v>1703</v>
      </c>
      <c r="BI1914" s="228"/>
      <c r="BJ1914" s="246"/>
      <c r="BK1914" s="255" t="s">
        <v>4630</v>
      </c>
      <c r="BL1914" s="228" t="s">
        <v>1703</v>
      </c>
      <c r="BM1914" s="213" t="s">
        <v>1703</v>
      </c>
      <c r="BN1914" s="298"/>
      <c r="BO1914" s="297"/>
      <c r="BQ1914" s="205" t="s">
        <v>1701</v>
      </c>
      <c r="BY1914" s="254"/>
      <c r="DN1914" s="284"/>
      <c r="DO1914" s="283"/>
      <c r="DP1914" s="278"/>
      <c r="DQ1914" s="282"/>
      <c r="DR1914" s="281"/>
      <c r="DS1914" s="280"/>
      <c r="DT1914" s="279"/>
      <c r="DU1914" s="278"/>
      <c r="DV1914" s="194" t="s">
        <v>3950</v>
      </c>
    </row>
    <row r="1915" spans="1:127" ht="14.1" customHeight="1">
      <c r="A1915" s="298" t="s">
        <v>3629</v>
      </c>
      <c r="B1915" s="227" t="s">
        <v>1166</v>
      </c>
      <c r="C1915" s="226" t="s">
        <v>5377</v>
      </c>
      <c r="D1915" s="264" t="s">
        <v>1167</v>
      </c>
      <c r="E1915" s="224" t="str">
        <f t="shared" si="181"/>
        <v>432982</v>
      </c>
      <c r="F1915" s="207" t="s">
        <v>35</v>
      </c>
      <c r="G1915" s="387" t="s">
        <v>1168</v>
      </c>
      <c r="H1915" s="223" t="s">
        <v>5376</v>
      </c>
      <c r="I1915" s="306" t="s">
        <v>261</v>
      </c>
      <c r="J1915" s="225">
        <v>1</v>
      </c>
      <c r="K1915" s="302">
        <v>65000</v>
      </c>
      <c r="L1915" s="232">
        <f t="shared" si="180"/>
        <v>71500</v>
      </c>
      <c r="M1915" s="288" t="s">
        <v>900</v>
      </c>
      <c r="N1915" s="290"/>
      <c r="O1915" s="290"/>
      <c r="P1915" s="245"/>
      <c r="Q1915" s="227"/>
      <c r="R1915" s="376"/>
      <c r="S1915" s="242"/>
      <c r="T1915" s="219" t="s">
        <v>5375</v>
      </c>
      <c r="U1915" s="248">
        <f>VLOOKUP(T1915,'[1]段ボール 送料'!$H$16:$X$1013,16,FALSE)</f>
        <v>1900</v>
      </c>
      <c r="V1915" s="248">
        <f>VLOOKUP(T1915,'[1]段ボール 送料'!$H$16:$X$1013,13,FALSE)</f>
        <v>160</v>
      </c>
      <c r="W1915" s="248">
        <f>VLOOKUP(T1915,'[1]段ボール 送料'!$H$16:$X$1013,14,FALSE)</f>
        <v>160</v>
      </c>
      <c r="X1915" s="248">
        <f>VLOOKUP(T1915,'[1]段ボール 送料'!$H$16:$X$1013,15,FALSE)</f>
        <v>1580</v>
      </c>
      <c r="Y1915" s="260" t="s">
        <v>3942</v>
      </c>
      <c r="Z1915" s="496" t="e">
        <f>VLOOKUP(Y1915,'[1]段ボール 送料'!$H$16:$X$1013,16,FALSE)</f>
        <v>#N/A</v>
      </c>
      <c r="AA1915" s="496" t="e">
        <f>VLOOKUP(Y1915,'[1]段ボール 送料'!$H$16:$X$1013,13,FALSE)</f>
        <v>#N/A</v>
      </c>
      <c r="AB1915" s="496" t="e">
        <f>VLOOKUP(Y1915,'[1]段ボール 送料'!$H$16:$X$1013,14,FALSE)</f>
        <v>#N/A</v>
      </c>
      <c r="AC1915" s="496" t="e">
        <f>VLOOKUP(Y1915,'[1]段ボール 送料'!$H$16:$X$1013,15,FALSE)</f>
        <v>#N/A</v>
      </c>
      <c r="AD1915" s="372"/>
      <c r="AE1915" s="372"/>
      <c r="AF1915" s="372"/>
      <c r="AG1915" s="372"/>
      <c r="AH1915" s="372"/>
      <c r="AI1915" s="228" t="s">
        <v>2711</v>
      </c>
      <c r="AJ1915" s="286" t="s">
        <v>2676</v>
      </c>
      <c r="AK1915" s="228" t="s">
        <v>2675</v>
      </c>
      <c r="AL1915" s="372"/>
      <c r="AM1915" s="372"/>
      <c r="AN1915" s="372"/>
      <c r="AO1915" s="372"/>
      <c r="AP1915" s="229"/>
      <c r="AQ1915" s="464"/>
      <c r="AR1915" s="207"/>
      <c r="AS1915" s="207"/>
      <c r="AT1915" s="207"/>
      <c r="AU1915" s="207"/>
      <c r="AV1915" s="207"/>
      <c r="AW1915" s="207"/>
      <c r="AX1915" s="207"/>
      <c r="AY1915" s="207"/>
      <c r="AZ1915" s="207"/>
      <c r="BA1915" s="207"/>
      <c r="BB1915" s="207"/>
      <c r="BC1915" s="207"/>
      <c r="BD1915" s="207"/>
      <c r="BE1915" s="207"/>
      <c r="BF1915" s="207"/>
      <c r="BG1915" s="228" t="s">
        <v>1703</v>
      </c>
      <c r="BH1915" s="228" t="s">
        <v>1703</v>
      </c>
      <c r="BI1915" s="228"/>
      <c r="BJ1915" s="246"/>
      <c r="BK1915" s="255" t="s">
        <v>2443</v>
      </c>
      <c r="BL1915" s="228" t="s">
        <v>1703</v>
      </c>
      <c r="BM1915" s="228" t="s">
        <v>3899</v>
      </c>
      <c r="BN1915" s="298"/>
      <c r="BO1915" s="297"/>
      <c r="BQ1915" s="205" t="s">
        <v>1701</v>
      </c>
      <c r="BY1915" s="254"/>
      <c r="DN1915" s="284"/>
      <c r="DO1915" s="283"/>
      <c r="DP1915" s="278"/>
      <c r="DQ1915" s="570" t="s">
        <v>900</v>
      </c>
      <c r="DR1915" s="281"/>
      <c r="DS1915" s="280"/>
      <c r="DT1915" s="279"/>
      <c r="DU1915" s="278"/>
      <c r="DV1915" s="194"/>
      <c r="DW1915" s="254"/>
    </row>
    <row r="1916" spans="1:127" ht="14.1" customHeight="1">
      <c r="A1916" s="298" t="s">
        <v>4688</v>
      </c>
      <c r="B1916" s="227" t="s">
        <v>1169</v>
      </c>
      <c r="C1916" s="226" t="s">
        <v>5374</v>
      </c>
      <c r="D1916" s="264" t="s">
        <v>1170</v>
      </c>
      <c r="E1916" s="224" t="str">
        <f t="shared" si="181"/>
        <v>433002</v>
      </c>
      <c r="F1916" s="207" t="s">
        <v>35</v>
      </c>
      <c r="G1916" s="220" t="s">
        <v>1171</v>
      </c>
      <c r="H1916" s="223" t="s">
        <v>5373</v>
      </c>
      <c r="I1916" s="306" t="s">
        <v>261</v>
      </c>
      <c r="J1916" s="225">
        <v>1</v>
      </c>
      <c r="K1916" s="302">
        <v>65000</v>
      </c>
      <c r="L1916" s="232">
        <f t="shared" si="180"/>
        <v>71500</v>
      </c>
      <c r="M1916" s="288" t="s">
        <v>947</v>
      </c>
      <c r="N1916" s="290"/>
      <c r="O1916" s="290" t="s">
        <v>4713</v>
      </c>
      <c r="P1916" s="245"/>
      <c r="Q1916" s="227"/>
      <c r="R1916" s="289"/>
      <c r="S1916" s="242"/>
      <c r="T1916" s="219" t="s">
        <v>3427</v>
      </c>
      <c r="U1916" s="248">
        <f>VLOOKUP(T1916,'[1]段ボール 送料'!$H$16:$X$1013,16,FALSE)</f>
        <v>2200</v>
      </c>
      <c r="V1916" s="248">
        <f>VLOOKUP(T1916,'[1]段ボール 送料'!$H$16:$X$1013,13,FALSE)</f>
        <v>160</v>
      </c>
      <c r="W1916" s="248">
        <f>VLOOKUP(T1916,'[1]段ボール 送料'!$H$16:$X$1013,14,FALSE)</f>
        <v>160</v>
      </c>
      <c r="X1916" s="248">
        <f>VLOOKUP(T1916,'[1]段ボール 送料'!$H$16:$X$1013,15,FALSE)</f>
        <v>1880</v>
      </c>
      <c r="Y1916" s="219" t="s">
        <v>4683</v>
      </c>
      <c r="Z1916" s="248">
        <f>VLOOKUP(Y1916,'[1]段ボール 送料'!$H$16:$X$1013,16,FALSE)</f>
        <v>1130</v>
      </c>
      <c r="AA1916" s="248">
        <f>VLOOKUP(Y1916,'[1]段ボール 送料'!$H$16:$X$1013,13,FALSE)</f>
        <v>265</v>
      </c>
      <c r="AB1916" s="248">
        <f>VLOOKUP(Y1916,'[1]段ボール 送料'!$H$16:$X$1013,14,FALSE)</f>
        <v>265</v>
      </c>
      <c r="AC1916" s="248">
        <f>VLOOKUP(Y1916,'[1]段ボール 送料'!$H$16:$X$1013,15,FALSE)</f>
        <v>600</v>
      </c>
      <c r="AD1916" s="372"/>
      <c r="AE1916" s="372"/>
      <c r="AF1916" s="372"/>
      <c r="AG1916" s="372"/>
      <c r="AH1916" s="372"/>
      <c r="AI1916" s="228" t="s">
        <v>2711</v>
      </c>
      <c r="AJ1916" s="286" t="s">
        <v>2676</v>
      </c>
      <c r="AK1916" s="228" t="s">
        <v>2675</v>
      </c>
      <c r="AL1916" s="372"/>
      <c r="AM1916" s="372"/>
      <c r="AN1916" s="372"/>
      <c r="AO1916" s="372"/>
      <c r="AP1916" s="229"/>
      <c r="AQ1916" s="464"/>
      <c r="AR1916" s="207"/>
      <c r="AS1916" s="207"/>
      <c r="AT1916" s="207"/>
      <c r="AU1916" s="247">
        <f>SUBTOTAL(9,AR1916:AT1916)</f>
        <v>0</v>
      </c>
      <c r="AV1916" s="248">
        <f>VLOOKUP(T1916,'[1]段ボール 送料'!$H$16:$X$1013,11,FALSE)</f>
        <v>0</v>
      </c>
      <c r="AW1916" s="248">
        <f>VLOOKUP(Y1916,'[1]段ボール 送料'!$H$16:$X$1013,11,FALSE)</f>
        <v>490</v>
      </c>
      <c r="AX1916" s="248"/>
      <c r="AY1916" s="247">
        <f>SUBTOTAL(9,AV1916:AX1916)</f>
        <v>490</v>
      </c>
      <c r="AZ1916" s="247">
        <f>AR1916+AV1916</f>
        <v>0</v>
      </c>
      <c r="BA1916" s="247">
        <f>AS1916+AW1916</f>
        <v>490</v>
      </c>
      <c r="BB1916" s="247">
        <f>AT1916+AX1916</f>
        <v>0</v>
      </c>
      <c r="BC1916" s="247">
        <f>AU1916+AY1916</f>
        <v>490</v>
      </c>
      <c r="BD1916" s="484" t="str">
        <f>T1916</f>
        <v>PZ-0593</v>
      </c>
      <c r="BE1916" s="207"/>
      <c r="BF1916" s="207"/>
      <c r="BG1916" s="228" t="s">
        <v>1703</v>
      </c>
      <c r="BH1916" s="228" t="s">
        <v>1703</v>
      </c>
      <c r="BI1916" s="228"/>
      <c r="BJ1916" s="246"/>
      <c r="BK1916" s="255" t="s">
        <v>2443</v>
      </c>
      <c r="BL1916" s="228" t="s">
        <v>1703</v>
      </c>
      <c r="BM1916" s="228" t="s">
        <v>3899</v>
      </c>
      <c r="BN1916" s="298"/>
      <c r="BO1916" s="297"/>
      <c r="BQ1916" s="205" t="s">
        <v>1701</v>
      </c>
      <c r="BY1916" s="254"/>
      <c r="DN1916" s="284"/>
      <c r="DO1916" s="283"/>
      <c r="DP1916" s="278"/>
      <c r="DQ1916" s="282" t="s">
        <v>947</v>
      </c>
      <c r="DR1916" s="281"/>
      <c r="DS1916" s="280"/>
      <c r="DT1916" s="279"/>
      <c r="DU1916" s="278"/>
      <c r="DV1916" s="194"/>
    </row>
    <row r="1917" spans="1:127" ht="14.1" customHeight="1">
      <c r="A1917" s="207" t="s">
        <v>4711</v>
      </c>
      <c r="B1917" s="342" t="s">
        <v>1172</v>
      </c>
      <c r="C1917" s="565" t="s">
        <v>5372</v>
      </c>
      <c r="D1917" s="264" t="s">
        <v>1173</v>
      </c>
      <c r="E1917" s="224" t="str">
        <f t="shared" si="181"/>
        <v>433026</v>
      </c>
      <c r="F1917" s="207" t="s">
        <v>35</v>
      </c>
      <c r="G1917" s="220" t="s">
        <v>1174</v>
      </c>
      <c r="H1917" s="223" t="s">
        <v>5370</v>
      </c>
      <c r="I1917" s="306" t="s">
        <v>261</v>
      </c>
      <c r="J1917" s="225">
        <v>1</v>
      </c>
      <c r="K1917" s="302">
        <v>78000</v>
      </c>
      <c r="L1917" s="232">
        <f t="shared" si="180"/>
        <v>85800</v>
      </c>
      <c r="M1917" s="262" t="s">
        <v>900</v>
      </c>
      <c r="N1917" s="229"/>
      <c r="O1917" s="290"/>
      <c r="P1917" s="245"/>
      <c r="Q1917" s="227"/>
      <c r="R1917" s="289"/>
      <c r="S1917" s="242"/>
      <c r="T1917" s="219"/>
      <c r="U1917" s="248" t="e">
        <f>VLOOKUP(T1917,'[1]段ボール 送料'!$H$16:$X$1013,16,FALSE)</f>
        <v>#N/A</v>
      </c>
      <c r="V1917" s="248" t="e">
        <f>VLOOKUP(T1917,'[1]段ボール 送料'!$H$16:$X$1013,13,FALSE)</f>
        <v>#N/A</v>
      </c>
      <c r="W1917" s="248" t="e">
        <f>VLOOKUP(T1917,'[1]段ボール 送料'!$H$16:$X$1013,14,FALSE)</f>
        <v>#N/A</v>
      </c>
      <c r="X1917" s="248" t="e">
        <f>VLOOKUP(T1917,'[1]段ボール 送料'!$H$16:$X$1013,15,FALSE)</f>
        <v>#N/A</v>
      </c>
      <c r="Y1917" s="219"/>
      <c r="Z1917" s="248" t="e">
        <f>VLOOKUP(Y1917,'[1]段ボール 送料'!$H$16:$X$1013,16,FALSE)</f>
        <v>#N/A</v>
      </c>
      <c r="AA1917" s="248" t="e">
        <f>VLOOKUP(Y1917,'[1]段ボール 送料'!$H$16:$X$1013,13,FALSE)</f>
        <v>#N/A</v>
      </c>
      <c r="AB1917" s="248" t="e">
        <f>VLOOKUP(Y1917,'[1]段ボール 送料'!$H$16:$X$1013,14,FALSE)</f>
        <v>#N/A</v>
      </c>
      <c r="AC1917" s="248" t="e">
        <f>VLOOKUP(Y1917,'[1]段ボール 送料'!$H$16:$X$1013,15,FALSE)</f>
        <v>#N/A</v>
      </c>
      <c r="AD1917" s="372"/>
      <c r="AE1917" s="372"/>
      <c r="AF1917" s="372"/>
      <c r="AG1917" s="372"/>
      <c r="AH1917" s="372"/>
      <c r="AI1917" s="228" t="s">
        <v>2711</v>
      </c>
      <c r="AJ1917" s="286" t="s">
        <v>2676</v>
      </c>
      <c r="AK1917" s="228" t="s">
        <v>4674</v>
      </c>
      <c r="AL1917" s="372"/>
      <c r="AM1917" s="372"/>
      <c r="AN1917" s="372"/>
      <c r="AO1917" s="372"/>
      <c r="AP1917" s="229"/>
      <c r="AQ1917" s="464"/>
      <c r="AR1917" s="207"/>
      <c r="AS1917" s="207"/>
      <c r="AT1917" s="207"/>
      <c r="AU1917" s="207"/>
      <c r="AV1917" s="207"/>
      <c r="AW1917" s="207"/>
      <c r="AX1917" s="207"/>
      <c r="AY1917" s="207"/>
      <c r="AZ1917" s="207"/>
      <c r="BA1917" s="207"/>
      <c r="BB1917" s="207"/>
      <c r="BC1917" s="207"/>
      <c r="BD1917" s="207"/>
      <c r="BE1917" s="207"/>
      <c r="BF1917" s="207"/>
      <c r="BG1917" s="228" t="s">
        <v>1703</v>
      </c>
      <c r="BH1917" s="228" t="s">
        <v>1703</v>
      </c>
      <c r="BI1917" s="228"/>
      <c r="BJ1917" s="246"/>
      <c r="BK1917" s="255" t="s">
        <v>2443</v>
      </c>
      <c r="BL1917" s="228" t="s">
        <v>1703</v>
      </c>
      <c r="BM1917" s="228" t="s">
        <v>3899</v>
      </c>
      <c r="BQ1917" s="205" t="s">
        <v>1701</v>
      </c>
      <c r="BY1917" s="254"/>
      <c r="DN1917" s="284"/>
      <c r="DO1917" s="283"/>
      <c r="DP1917" s="278"/>
      <c r="DQ1917" s="282" t="s">
        <v>900</v>
      </c>
      <c r="DR1917" s="281"/>
      <c r="DS1917" s="280"/>
      <c r="DT1917" s="279"/>
      <c r="DU1917" s="278"/>
      <c r="DV1917" s="194"/>
      <c r="DW1917" s="254"/>
    </row>
    <row r="1918" spans="1:127" ht="14.1" customHeight="1">
      <c r="A1918" s="207" t="s">
        <v>4711</v>
      </c>
      <c r="B1918" s="227" t="s">
        <v>1175</v>
      </c>
      <c r="C1918" s="226" t="s">
        <v>5371</v>
      </c>
      <c r="D1918" s="264" t="s">
        <v>1176</v>
      </c>
      <c r="E1918" s="224" t="str">
        <f t="shared" si="181"/>
        <v>433019</v>
      </c>
      <c r="F1918" s="207" t="s">
        <v>35</v>
      </c>
      <c r="G1918" s="220" t="s">
        <v>1174</v>
      </c>
      <c r="H1918" s="223" t="s">
        <v>5370</v>
      </c>
      <c r="I1918" s="306" t="s">
        <v>261</v>
      </c>
      <c r="J1918" s="225">
        <v>1</v>
      </c>
      <c r="K1918" s="302">
        <v>78000</v>
      </c>
      <c r="L1918" s="232">
        <f t="shared" si="180"/>
        <v>85800</v>
      </c>
      <c r="M1918" s="262" t="s">
        <v>900</v>
      </c>
      <c r="N1918" s="229"/>
      <c r="O1918" s="290"/>
      <c r="P1918" s="245"/>
      <c r="Q1918" s="227"/>
      <c r="R1918" s="376"/>
      <c r="S1918" s="242"/>
      <c r="T1918" s="219"/>
      <c r="U1918" s="248"/>
      <c r="V1918" s="248"/>
      <c r="W1918" s="248"/>
      <c r="X1918" s="248"/>
      <c r="Y1918" s="219"/>
      <c r="Z1918" s="248"/>
      <c r="AA1918" s="248"/>
      <c r="AB1918" s="248"/>
      <c r="AC1918" s="248"/>
      <c r="AD1918" s="302"/>
      <c r="AE1918" s="302"/>
      <c r="AF1918" s="302"/>
      <c r="AG1918" s="302"/>
      <c r="AH1918" s="302"/>
      <c r="AI1918" s="228" t="s">
        <v>2711</v>
      </c>
      <c r="AJ1918" s="286" t="s">
        <v>2676</v>
      </c>
      <c r="AK1918" s="228" t="s">
        <v>2675</v>
      </c>
      <c r="AL1918" s="302"/>
      <c r="AM1918" s="302"/>
      <c r="AN1918" s="302"/>
      <c r="AO1918" s="302"/>
      <c r="AP1918" s="229"/>
      <c r="AQ1918" s="301"/>
      <c r="AR1918" s="207"/>
      <c r="AS1918" s="207"/>
      <c r="AT1918" s="207"/>
      <c r="AU1918" s="207"/>
      <c r="AV1918" s="207"/>
      <c r="AW1918" s="207"/>
      <c r="AX1918" s="207"/>
      <c r="AY1918" s="207"/>
      <c r="AZ1918" s="207"/>
      <c r="BA1918" s="207"/>
      <c r="BB1918" s="207"/>
      <c r="BC1918" s="207"/>
      <c r="BD1918" s="207"/>
      <c r="BE1918" s="207"/>
      <c r="BF1918" s="207"/>
      <c r="BG1918" s="228" t="s">
        <v>1703</v>
      </c>
      <c r="BH1918" s="228" t="s">
        <v>1703</v>
      </c>
      <c r="BI1918" s="228"/>
      <c r="BJ1918" s="246"/>
      <c r="BK1918" s="255" t="s">
        <v>2443</v>
      </c>
      <c r="BL1918" s="228" t="s">
        <v>1703</v>
      </c>
      <c r="BM1918" s="228" t="s">
        <v>3899</v>
      </c>
      <c r="BY1918" s="254"/>
      <c r="DN1918" s="284"/>
      <c r="DO1918" s="283"/>
      <c r="DP1918" s="278"/>
      <c r="DQ1918" s="282" t="s">
        <v>900</v>
      </c>
      <c r="DR1918" s="281"/>
      <c r="DS1918" s="280"/>
      <c r="DT1918" s="279"/>
      <c r="DU1918" s="278"/>
      <c r="DV1918" s="194"/>
      <c r="DW1918" s="254"/>
    </row>
    <row r="1919" spans="1:127" ht="14.1" customHeight="1">
      <c r="A1919" s="298" t="s">
        <v>3426</v>
      </c>
      <c r="B1919" s="227" t="s">
        <v>5369</v>
      </c>
      <c r="C1919" s="226" t="s">
        <v>5368</v>
      </c>
      <c r="D1919" s="264" t="s">
        <v>5367</v>
      </c>
      <c r="E1919" s="224" t="str">
        <f t="shared" si="181"/>
        <v>433033</v>
      </c>
      <c r="F1919" s="207" t="s">
        <v>229</v>
      </c>
      <c r="G1919" s="220" t="s">
        <v>5366</v>
      </c>
      <c r="H1919" s="223" t="s">
        <v>5365</v>
      </c>
      <c r="I1919" s="306" t="s">
        <v>261</v>
      </c>
      <c r="J1919" s="225">
        <v>1</v>
      </c>
      <c r="K1919" s="302">
        <v>45000</v>
      </c>
      <c r="L1919" s="232">
        <f t="shared" si="180"/>
        <v>49500.000000000007</v>
      </c>
      <c r="M1919" s="262" t="s">
        <v>1671</v>
      </c>
      <c r="N1919" s="290"/>
      <c r="O1919" s="290"/>
      <c r="P1919" s="251">
        <v>44986</v>
      </c>
      <c r="Q1919" s="500">
        <v>40000</v>
      </c>
      <c r="R1919" s="537">
        <v>5300</v>
      </c>
      <c r="S1919" s="242">
        <v>5300</v>
      </c>
      <c r="T1919" s="219" t="s">
        <v>3389</v>
      </c>
      <c r="U1919" s="248">
        <f>VLOOKUP(T1919,'[1]段ボール 送料'!$H$16:$X$1013,16,FALSE)</f>
        <v>2370</v>
      </c>
      <c r="V1919" s="248">
        <f>VLOOKUP(T1919,'[1]段ボール 送料'!$H$16:$X$1013,13,FALSE)</f>
        <v>360</v>
      </c>
      <c r="W1919" s="248">
        <f>VLOOKUP(T1919,'[1]段ボール 送料'!$H$16:$X$1013,14,FALSE)</f>
        <v>360</v>
      </c>
      <c r="X1919" s="248">
        <f>VLOOKUP(T1919,'[1]段ボール 送料'!$H$16:$X$1013,15,FALSE)</f>
        <v>1650</v>
      </c>
      <c r="Y1919" s="219"/>
      <c r="Z1919" s="248"/>
      <c r="AA1919" s="248"/>
      <c r="AB1919" s="248"/>
      <c r="AC1919" s="248"/>
      <c r="AD1919" s="372"/>
      <c r="AE1919" s="372"/>
      <c r="AF1919" s="372"/>
      <c r="AG1919" s="372"/>
      <c r="AH1919" s="372"/>
      <c r="AI1919" s="228" t="s">
        <v>2714</v>
      </c>
      <c r="AJ1919" s="286" t="s">
        <v>2543</v>
      </c>
      <c r="AK1919" s="228" t="s">
        <v>2742</v>
      </c>
      <c r="AL1919" s="372"/>
      <c r="AM1919" s="372"/>
      <c r="AN1919" s="372"/>
      <c r="AO1919" s="372"/>
      <c r="AP1919" s="229"/>
      <c r="AQ1919" s="444">
        <v>1</v>
      </c>
      <c r="AR1919" s="207"/>
      <c r="AS1919" s="207"/>
      <c r="AT1919" s="207"/>
      <c r="AU1919" s="359">
        <f>S1919</f>
        <v>5300</v>
      </c>
      <c r="AV1919" s="248">
        <f>VLOOKUP(T1919,'[1]段ボール 送料'!$H$16:$X$1013,11,FALSE)</f>
        <v>2450</v>
      </c>
      <c r="AW1919" s="248"/>
      <c r="AX1919" s="207"/>
      <c r="AY1919" s="247">
        <f>SUBTOTAL(9,AV1919:AX1919)</f>
        <v>2450</v>
      </c>
      <c r="AZ1919" s="247">
        <f>AR1919+AV1919</f>
        <v>2450</v>
      </c>
      <c r="BA1919" s="247">
        <f>AS1919+AW1919</f>
        <v>0</v>
      </c>
      <c r="BB1919" s="247">
        <f>AT1919+AX1919</f>
        <v>0</v>
      </c>
      <c r="BC1919" s="359">
        <f>AU1919+AY1919</f>
        <v>7750</v>
      </c>
      <c r="BD1919" s="207"/>
      <c r="BE1919" s="207"/>
      <c r="BF1919" s="207"/>
      <c r="BG1919" s="228"/>
      <c r="BH1919" s="228" t="s">
        <v>1703</v>
      </c>
      <c r="BI1919" s="228"/>
      <c r="BJ1919" s="246"/>
      <c r="BK1919" s="255" t="s">
        <v>2443</v>
      </c>
      <c r="BL1919" s="228" t="s">
        <v>1703</v>
      </c>
      <c r="BM1919" s="228" t="s">
        <v>1703</v>
      </c>
      <c r="BN1919" s="298"/>
      <c r="BO1919" s="297"/>
      <c r="BP1919" s="470"/>
      <c r="BQ1919" s="205" t="s">
        <v>1701</v>
      </c>
      <c r="BR1919" s="470"/>
      <c r="BS1919" s="470"/>
      <c r="BT1919" s="470"/>
      <c r="BU1919" s="466"/>
      <c r="BV1919" s="466"/>
      <c r="BW1919" s="466"/>
      <c r="BX1919" s="470"/>
      <c r="BY1919" s="469"/>
      <c r="BZ1919" s="468"/>
      <c r="CA1919" s="468"/>
      <c r="CB1919" s="468"/>
      <c r="CC1919" s="467"/>
      <c r="CD1919" s="467"/>
      <c r="CE1919" s="466"/>
      <c r="DN1919" s="284"/>
      <c r="DO1919" s="283"/>
      <c r="DP1919" s="278"/>
      <c r="DQ1919" s="282"/>
      <c r="DR1919" s="281"/>
      <c r="DS1919" s="280"/>
      <c r="DT1919" s="279"/>
      <c r="DU1919" s="278"/>
      <c r="DV1919" s="194"/>
    </row>
    <row r="1920" spans="1:127" ht="14.1" customHeight="1">
      <c r="A1920" s="298" t="s">
        <v>4807</v>
      </c>
      <c r="B1920" s="227" t="s">
        <v>5364</v>
      </c>
      <c r="C1920" s="226" t="s">
        <v>5363</v>
      </c>
      <c r="D1920" s="225" t="s">
        <v>5362</v>
      </c>
      <c r="E1920" s="224" t="str">
        <f>MID(D1920,9,10)</f>
        <v>433040</v>
      </c>
      <c r="F1920" s="298" t="s">
        <v>1154</v>
      </c>
      <c r="G1920" s="220" t="s">
        <v>5361</v>
      </c>
      <c r="H1920" s="223" t="s">
        <v>5360</v>
      </c>
      <c r="I1920" s="223" t="s">
        <v>261</v>
      </c>
      <c r="J1920" s="225">
        <v>1</v>
      </c>
      <c r="K1920" s="302">
        <v>20000</v>
      </c>
      <c r="L1920" s="232">
        <f t="shared" si="180"/>
        <v>22000</v>
      </c>
      <c r="M1920" s="351" t="s">
        <v>900</v>
      </c>
      <c r="N1920" s="229"/>
      <c r="O1920" s="229"/>
      <c r="P1920" s="313"/>
      <c r="Q1920" s="328"/>
      <c r="R1920" s="327"/>
      <c r="S1920" s="242"/>
      <c r="T1920" s="312"/>
      <c r="U1920" s="303"/>
      <c r="V1920" s="303"/>
      <c r="W1920" s="303"/>
      <c r="X1920" s="303"/>
      <c r="Y1920" s="312"/>
      <c r="Z1920" s="303"/>
      <c r="AA1920" s="303"/>
      <c r="AB1920" s="303"/>
      <c r="AC1920" s="303"/>
      <c r="AD1920" s="311"/>
      <c r="AE1920" s="311"/>
      <c r="AF1920" s="311"/>
      <c r="AG1920" s="311"/>
      <c r="AH1920" s="311"/>
      <c r="AJ1920" s="286" t="s">
        <v>2543</v>
      </c>
      <c r="AK1920" s="213" t="s">
        <v>2742</v>
      </c>
      <c r="AL1920" s="311"/>
      <c r="AM1920" s="311"/>
      <c r="AN1920" s="574"/>
      <c r="AO1920" s="574"/>
      <c r="AP1920" s="229"/>
      <c r="AQ1920" s="310"/>
      <c r="AR1920" s="207"/>
      <c r="AS1920" s="207"/>
      <c r="AT1920" s="207"/>
      <c r="AU1920" s="207"/>
      <c r="AV1920" s="207"/>
      <c r="AW1920" s="207"/>
      <c r="AX1920" s="207"/>
      <c r="AY1920" s="207"/>
      <c r="AZ1920" s="207"/>
      <c r="BA1920" s="207"/>
      <c r="BB1920" s="207"/>
      <c r="BC1920" s="207"/>
      <c r="BD1920" s="207"/>
      <c r="BE1920" s="207"/>
      <c r="BF1920" s="207"/>
      <c r="BG1920" s="300"/>
      <c r="BH1920" s="300"/>
      <c r="BI1920" s="299"/>
      <c r="BJ1920" s="246"/>
      <c r="BK1920" s="255" t="s">
        <v>2443</v>
      </c>
      <c r="BL1920" s="213"/>
      <c r="BM1920" s="213"/>
      <c r="BN1920" s="298"/>
      <c r="BO1920" s="297"/>
      <c r="BY1920" s="254"/>
      <c r="DN1920" s="284"/>
      <c r="DO1920" s="283"/>
      <c r="DP1920" s="278"/>
      <c r="DQ1920" s="282"/>
      <c r="DR1920" s="281"/>
      <c r="DS1920" s="280"/>
      <c r="DT1920" s="279"/>
      <c r="DU1920" s="278"/>
      <c r="DV1920" s="194"/>
    </row>
    <row r="1921" spans="1:127" ht="14.1" customHeight="1">
      <c r="A1921" s="298" t="s">
        <v>4016</v>
      </c>
      <c r="B1921" s="227" t="s">
        <v>5359</v>
      </c>
      <c r="C1921" s="226" t="s">
        <v>5358</v>
      </c>
      <c r="D1921" s="472" t="s">
        <v>5357</v>
      </c>
      <c r="E1921" s="224" t="str">
        <f t="shared" ref="E1921:E1952" si="196">MID(D1921,8,10)</f>
        <v>435563</v>
      </c>
      <c r="F1921" s="207" t="s">
        <v>35</v>
      </c>
      <c r="G1921" s="220" t="s">
        <v>5346</v>
      </c>
      <c r="H1921" s="223" t="s">
        <v>5353</v>
      </c>
      <c r="I1921" s="306" t="s">
        <v>261</v>
      </c>
      <c r="J1921" s="225">
        <v>1</v>
      </c>
      <c r="K1921" s="302">
        <v>63000</v>
      </c>
      <c r="L1921" s="232">
        <f t="shared" si="180"/>
        <v>69300</v>
      </c>
      <c r="M1921" s="262" t="s">
        <v>1671</v>
      </c>
      <c r="N1921" s="290"/>
      <c r="O1921" s="290"/>
      <c r="P1921" s="251">
        <v>44986</v>
      </c>
      <c r="Q1921" s="500">
        <v>60000</v>
      </c>
      <c r="R1921" s="471"/>
      <c r="S1921" s="242"/>
      <c r="T1921" s="219" t="s">
        <v>3465</v>
      </c>
      <c r="U1921" s="248">
        <f>VLOOKUP(T1921,'[1]段ボール 送料'!$H$16:$X$1013,16,FALSE)</f>
        <v>2160</v>
      </c>
      <c r="V1921" s="248">
        <f>VLOOKUP(T1921,'[1]段ボール 送料'!$H$16:$X$1013,13,FALSE)</f>
        <v>190</v>
      </c>
      <c r="W1921" s="248">
        <f>VLOOKUP(T1921,'[1]段ボール 送料'!$H$16:$X$1013,14,FALSE)</f>
        <v>190</v>
      </c>
      <c r="X1921" s="248">
        <f>VLOOKUP(T1921,'[1]段ボール 送料'!$H$16:$X$1013,15,FALSE)</f>
        <v>1780</v>
      </c>
      <c r="Y1921" s="219" t="s">
        <v>3504</v>
      </c>
      <c r="Z1921" s="248">
        <f>VLOOKUP(Y1921,'[1]段ボール 送料'!$H$16:$X$1013,16,FALSE)</f>
        <v>990</v>
      </c>
      <c r="AA1921" s="248">
        <f>VLOOKUP(Y1921,'[1]段ボール 送料'!$H$16:$X$1013,13,FALSE)</f>
        <v>330</v>
      </c>
      <c r="AB1921" s="248">
        <f>VLOOKUP(Y1921,'[1]段ボール 送料'!$H$16:$X$1013,14,FALSE)</f>
        <v>330</v>
      </c>
      <c r="AC1921" s="248">
        <f>VLOOKUP(Y1921,'[1]段ボール 送料'!$H$16:$X$1013,15,FALSE)</f>
        <v>330</v>
      </c>
      <c r="AD1921" s="372"/>
      <c r="AE1921" s="372"/>
      <c r="AF1921" s="372"/>
      <c r="AG1921" s="372"/>
      <c r="AH1921" s="372"/>
      <c r="AI1921" s="228" t="s">
        <v>2711</v>
      </c>
      <c r="AJ1921" s="286" t="s">
        <v>2676</v>
      </c>
      <c r="AK1921" s="228" t="s">
        <v>3110</v>
      </c>
      <c r="AL1921" s="372"/>
      <c r="AM1921" s="372"/>
      <c r="AN1921" s="371"/>
      <c r="AO1921" s="371"/>
      <c r="AP1921" s="229"/>
      <c r="AQ1921" s="464"/>
      <c r="AR1921" s="207"/>
      <c r="AS1921" s="207"/>
      <c r="AT1921" s="207"/>
      <c r="AU1921" s="247">
        <f t="shared" ref="AU1921:AU1927" si="197">SUBTOTAL(9,AR1921:AT1921)</f>
        <v>0</v>
      </c>
      <c r="AV1921" s="248">
        <f>VLOOKUP(T1921,'[1]段ボール 送料'!$H$16:$X$1013,11,FALSE)</f>
        <v>0</v>
      </c>
      <c r="AW1921" s="248">
        <f>VLOOKUP(Y1921,'[1]段ボール 送料'!$H$16:$X$1013,11,FALSE)</f>
        <v>430</v>
      </c>
      <c r="AX1921" s="248"/>
      <c r="AY1921" s="247">
        <f t="shared" ref="AY1921:AY1927" si="198">SUBTOTAL(9,AV1921:AX1921)</f>
        <v>430</v>
      </c>
      <c r="AZ1921" s="247">
        <f t="shared" ref="AZ1921:BC1927" si="199">AR1921+AV1921</f>
        <v>0</v>
      </c>
      <c r="BA1921" s="247">
        <f t="shared" si="199"/>
        <v>430</v>
      </c>
      <c r="BB1921" s="247">
        <f t="shared" si="199"/>
        <v>0</v>
      </c>
      <c r="BC1921" s="247">
        <f t="shared" si="199"/>
        <v>430</v>
      </c>
      <c r="BD1921" s="484" t="str">
        <f t="shared" ref="BD1921:BD1927" si="200">T1921</f>
        <v>A-50992</v>
      </c>
      <c r="BE1921" s="207"/>
      <c r="BF1921" s="207"/>
      <c r="BG1921" s="228" t="s">
        <v>1703</v>
      </c>
      <c r="BH1921" s="228" t="s">
        <v>1703</v>
      </c>
      <c r="BI1921" s="228"/>
      <c r="BJ1921" s="246"/>
      <c r="BK1921" s="255" t="s">
        <v>4630</v>
      </c>
      <c r="BL1921" s="228" t="s">
        <v>1703</v>
      </c>
      <c r="BM1921" s="228" t="s">
        <v>1703</v>
      </c>
      <c r="BN1921" s="298"/>
      <c r="BO1921" s="297"/>
      <c r="BQ1921" s="205" t="s">
        <v>1701</v>
      </c>
      <c r="BY1921" s="254"/>
      <c r="DN1921" s="284"/>
      <c r="DO1921" s="283"/>
      <c r="DP1921" s="278"/>
      <c r="DQ1921" s="282"/>
      <c r="DR1921" s="281"/>
      <c r="DS1921" s="280"/>
      <c r="DT1921" s="279"/>
      <c r="DU1921" s="278"/>
      <c r="DV1921" s="194" t="s">
        <v>3950</v>
      </c>
    </row>
    <row r="1922" spans="1:127" ht="14.1" customHeight="1">
      <c r="A1922" s="298" t="s">
        <v>4016</v>
      </c>
      <c r="B1922" s="227" t="s">
        <v>5356</v>
      </c>
      <c r="C1922" s="226" t="s">
        <v>5355</v>
      </c>
      <c r="D1922" s="472" t="s">
        <v>5354</v>
      </c>
      <c r="E1922" s="224" t="str">
        <f t="shared" si="196"/>
        <v>435570</v>
      </c>
      <c r="F1922" s="207" t="s">
        <v>35</v>
      </c>
      <c r="G1922" s="220" t="s">
        <v>5346</v>
      </c>
      <c r="H1922" s="223" t="s">
        <v>5353</v>
      </c>
      <c r="I1922" s="306" t="s">
        <v>261</v>
      </c>
      <c r="J1922" s="225">
        <v>1</v>
      </c>
      <c r="K1922" s="302">
        <v>63000</v>
      </c>
      <c r="L1922" s="232">
        <f t="shared" si="180"/>
        <v>69300</v>
      </c>
      <c r="M1922" s="262" t="s">
        <v>1671</v>
      </c>
      <c r="N1922" s="290"/>
      <c r="O1922" s="290"/>
      <c r="P1922" s="251">
        <v>44986</v>
      </c>
      <c r="Q1922" s="500">
        <v>60000</v>
      </c>
      <c r="R1922" s="471"/>
      <c r="S1922" s="242"/>
      <c r="T1922" s="219" t="s">
        <v>3465</v>
      </c>
      <c r="U1922" s="248">
        <f>VLOOKUP(T1922,'[1]段ボール 送料'!$H$16:$X$1013,16,FALSE)</f>
        <v>2160</v>
      </c>
      <c r="V1922" s="248">
        <f>VLOOKUP(T1922,'[1]段ボール 送料'!$H$16:$X$1013,13,FALSE)</f>
        <v>190</v>
      </c>
      <c r="W1922" s="248">
        <f>VLOOKUP(T1922,'[1]段ボール 送料'!$H$16:$X$1013,14,FALSE)</f>
        <v>190</v>
      </c>
      <c r="X1922" s="248">
        <f>VLOOKUP(T1922,'[1]段ボール 送料'!$H$16:$X$1013,15,FALSE)</f>
        <v>1780</v>
      </c>
      <c r="Y1922" s="219" t="s">
        <v>4697</v>
      </c>
      <c r="Z1922" s="248">
        <f>VLOOKUP(Y1922,'[1]段ボール 送料'!$H$16:$X$1013,16,FALSE)</f>
        <v>990</v>
      </c>
      <c r="AA1922" s="248">
        <f>VLOOKUP(Y1922,'[1]段ボール 送料'!$H$16:$X$1013,13,FALSE)</f>
        <v>330</v>
      </c>
      <c r="AB1922" s="248">
        <f>VLOOKUP(Y1922,'[1]段ボール 送料'!$H$16:$X$1013,14,FALSE)</f>
        <v>330</v>
      </c>
      <c r="AC1922" s="248">
        <f>VLOOKUP(Y1922,'[1]段ボール 送料'!$H$16:$X$1013,15,FALSE)</f>
        <v>330</v>
      </c>
      <c r="AD1922" s="372"/>
      <c r="AE1922" s="372"/>
      <c r="AF1922" s="372"/>
      <c r="AG1922" s="372"/>
      <c r="AH1922" s="372"/>
      <c r="AI1922" s="228" t="s">
        <v>2711</v>
      </c>
      <c r="AJ1922" s="286" t="s">
        <v>2676</v>
      </c>
      <c r="AK1922" s="228" t="s">
        <v>3110</v>
      </c>
      <c r="AL1922" s="372"/>
      <c r="AM1922" s="372"/>
      <c r="AN1922" s="371"/>
      <c r="AO1922" s="371"/>
      <c r="AP1922" s="229"/>
      <c r="AQ1922" s="464"/>
      <c r="AR1922" s="207"/>
      <c r="AS1922" s="207"/>
      <c r="AT1922" s="207"/>
      <c r="AU1922" s="247">
        <f t="shared" si="197"/>
        <v>0</v>
      </c>
      <c r="AV1922" s="248">
        <f>VLOOKUP(T1922,'[1]段ボール 送料'!$H$16:$X$1013,11,FALSE)</f>
        <v>0</v>
      </c>
      <c r="AW1922" s="248">
        <f>VLOOKUP(Y1922,'[1]段ボール 送料'!$H$16:$X$1013,11,FALSE)</f>
        <v>430</v>
      </c>
      <c r="AX1922" s="248"/>
      <c r="AY1922" s="247">
        <f t="shared" si="198"/>
        <v>430</v>
      </c>
      <c r="AZ1922" s="247">
        <f t="shared" si="199"/>
        <v>0</v>
      </c>
      <c r="BA1922" s="247">
        <f t="shared" si="199"/>
        <v>430</v>
      </c>
      <c r="BB1922" s="247">
        <f t="shared" si="199"/>
        <v>0</v>
      </c>
      <c r="BC1922" s="247">
        <f t="shared" si="199"/>
        <v>430</v>
      </c>
      <c r="BD1922" s="484" t="str">
        <f t="shared" si="200"/>
        <v>A-50992</v>
      </c>
      <c r="BE1922" s="207"/>
      <c r="BF1922" s="207"/>
      <c r="BG1922" s="228" t="s">
        <v>1703</v>
      </c>
      <c r="BH1922" s="228" t="s">
        <v>1703</v>
      </c>
      <c r="BI1922" s="228"/>
      <c r="BJ1922" s="246"/>
      <c r="BK1922" s="255" t="s">
        <v>4630</v>
      </c>
      <c r="BL1922" s="228" t="s">
        <v>1703</v>
      </c>
      <c r="BM1922" s="228" t="s">
        <v>1703</v>
      </c>
      <c r="BN1922" s="298"/>
      <c r="BO1922" s="297"/>
      <c r="BQ1922" s="205" t="s">
        <v>1701</v>
      </c>
      <c r="BY1922" s="254"/>
      <c r="DN1922" s="284"/>
      <c r="DO1922" s="283"/>
      <c r="DP1922" s="278"/>
      <c r="DQ1922" s="282"/>
      <c r="DR1922" s="281"/>
      <c r="DS1922" s="280"/>
      <c r="DT1922" s="279"/>
      <c r="DU1922" s="278"/>
      <c r="DV1922" s="194" t="s">
        <v>3950</v>
      </c>
    </row>
    <row r="1923" spans="1:127" ht="14.1" customHeight="1">
      <c r="A1923" s="298" t="s">
        <v>4016</v>
      </c>
      <c r="B1923" s="227" t="s">
        <v>5352</v>
      </c>
      <c r="C1923" s="226" t="s">
        <v>5351</v>
      </c>
      <c r="D1923" s="264" t="s">
        <v>5350</v>
      </c>
      <c r="E1923" s="224" t="str">
        <f t="shared" si="196"/>
        <v>433064</v>
      </c>
      <c r="F1923" s="207" t="s">
        <v>35</v>
      </c>
      <c r="G1923" s="220" t="s">
        <v>5346</v>
      </c>
      <c r="H1923" s="223" t="s">
        <v>5345</v>
      </c>
      <c r="I1923" s="306" t="s">
        <v>261</v>
      </c>
      <c r="J1923" s="225">
        <v>1</v>
      </c>
      <c r="K1923" s="302">
        <v>63000</v>
      </c>
      <c r="L1923" s="232">
        <f t="shared" si="180"/>
        <v>69300</v>
      </c>
      <c r="M1923" s="262" t="s">
        <v>1671</v>
      </c>
      <c r="N1923" s="290"/>
      <c r="O1923" s="290"/>
      <c r="P1923" s="251">
        <v>44986</v>
      </c>
      <c r="Q1923" s="500">
        <v>60000</v>
      </c>
      <c r="R1923" s="471"/>
      <c r="S1923" s="242"/>
      <c r="T1923" s="219" t="s">
        <v>3465</v>
      </c>
      <c r="U1923" s="248">
        <f>VLOOKUP(T1923,'[1]段ボール 送料'!$H$16:$X$1013,16,FALSE)</f>
        <v>2160</v>
      </c>
      <c r="V1923" s="248">
        <f>VLOOKUP(T1923,'[1]段ボール 送料'!$H$16:$X$1013,13,FALSE)</f>
        <v>190</v>
      </c>
      <c r="W1923" s="248">
        <f>VLOOKUP(T1923,'[1]段ボール 送料'!$H$16:$X$1013,14,FALSE)</f>
        <v>190</v>
      </c>
      <c r="X1923" s="248">
        <f>VLOOKUP(T1923,'[1]段ボール 送料'!$H$16:$X$1013,15,FALSE)</f>
        <v>1780</v>
      </c>
      <c r="Y1923" s="219" t="s">
        <v>3530</v>
      </c>
      <c r="Z1923" s="248">
        <f>VLOOKUP(Y1923,'[1]段ボール 送料'!$H$16:$X$1013,16,FALSE)</f>
        <v>1110</v>
      </c>
      <c r="AA1923" s="248">
        <f>VLOOKUP(Y1923,'[1]段ボール 送料'!$H$16:$X$1013,13,FALSE)</f>
        <v>305</v>
      </c>
      <c r="AB1923" s="248">
        <f>VLOOKUP(Y1923,'[1]段ボール 送料'!$H$16:$X$1013,14,FALSE)</f>
        <v>305</v>
      </c>
      <c r="AC1923" s="248">
        <f>VLOOKUP(Y1923,'[1]段ボール 送料'!$H$16:$X$1013,15,FALSE)</f>
        <v>500</v>
      </c>
      <c r="AD1923" s="372"/>
      <c r="AE1923" s="372"/>
      <c r="AF1923" s="372"/>
      <c r="AG1923" s="372"/>
      <c r="AH1923" s="372"/>
      <c r="AI1923" s="228" t="s">
        <v>2711</v>
      </c>
      <c r="AJ1923" s="286" t="s">
        <v>2676</v>
      </c>
      <c r="AK1923" s="228" t="s">
        <v>3110</v>
      </c>
      <c r="AL1923" s="372"/>
      <c r="AM1923" s="372"/>
      <c r="AN1923" s="371"/>
      <c r="AO1923" s="371"/>
      <c r="AP1923" s="229"/>
      <c r="AQ1923" s="464"/>
      <c r="AR1923" s="207"/>
      <c r="AS1923" s="207"/>
      <c r="AT1923" s="207"/>
      <c r="AU1923" s="247">
        <f t="shared" si="197"/>
        <v>0</v>
      </c>
      <c r="AV1923" s="248">
        <f>VLOOKUP(T1923,'[1]段ボール 送料'!$H$16:$X$1013,11,FALSE)</f>
        <v>0</v>
      </c>
      <c r="AW1923" s="248">
        <f>VLOOKUP(Y1923,'[1]段ボール 送料'!$H$16:$X$1013,11,FALSE)</f>
        <v>700</v>
      </c>
      <c r="AX1923" s="248"/>
      <c r="AY1923" s="247">
        <f t="shared" si="198"/>
        <v>700</v>
      </c>
      <c r="AZ1923" s="247">
        <f t="shared" si="199"/>
        <v>0</v>
      </c>
      <c r="BA1923" s="247">
        <f t="shared" si="199"/>
        <v>700</v>
      </c>
      <c r="BB1923" s="247">
        <f t="shared" si="199"/>
        <v>0</v>
      </c>
      <c r="BC1923" s="247">
        <f t="shared" si="199"/>
        <v>700</v>
      </c>
      <c r="BD1923" s="484" t="str">
        <f t="shared" si="200"/>
        <v>A-50992</v>
      </c>
      <c r="BE1923" s="207"/>
      <c r="BF1923" s="207"/>
      <c r="BG1923" s="228" t="s">
        <v>1703</v>
      </c>
      <c r="BH1923" s="228" t="s">
        <v>1703</v>
      </c>
      <c r="BI1923" s="228"/>
      <c r="BJ1923" s="246"/>
      <c r="BK1923" s="255" t="s">
        <v>2443</v>
      </c>
      <c r="BL1923" s="228" t="s">
        <v>1703</v>
      </c>
      <c r="BM1923" s="228" t="s">
        <v>1703</v>
      </c>
      <c r="BN1923" s="298"/>
      <c r="BO1923" s="297"/>
      <c r="BQ1923" s="205" t="s">
        <v>1701</v>
      </c>
      <c r="BY1923" s="254"/>
      <c r="DN1923" s="284"/>
      <c r="DO1923" s="283"/>
      <c r="DP1923" s="278"/>
      <c r="DQ1923" s="282"/>
      <c r="DR1923" s="281"/>
      <c r="DS1923" s="280"/>
      <c r="DT1923" s="279"/>
      <c r="DU1923" s="278"/>
      <c r="DV1923" s="194" t="s">
        <v>3950</v>
      </c>
    </row>
    <row r="1924" spans="1:127" ht="14.1" customHeight="1">
      <c r="A1924" s="298" t="s">
        <v>4016</v>
      </c>
      <c r="B1924" s="227" t="s">
        <v>5349</v>
      </c>
      <c r="C1924" s="226" t="s">
        <v>5348</v>
      </c>
      <c r="D1924" s="264" t="s">
        <v>5347</v>
      </c>
      <c r="E1924" s="224" t="str">
        <f t="shared" si="196"/>
        <v>433057</v>
      </c>
      <c r="F1924" s="207" t="s">
        <v>35</v>
      </c>
      <c r="G1924" s="220" t="s">
        <v>5346</v>
      </c>
      <c r="H1924" s="223" t="s">
        <v>5345</v>
      </c>
      <c r="I1924" s="306" t="s">
        <v>261</v>
      </c>
      <c r="J1924" s="225">
        <v>1</v>
      </c>
      <c r="K1924" s="302">
        <v>63000</v>
      </c>
      <c r="L1924" s="232">
        <f t="shared" si="180"/>
        <v>69300</v>
      </c>
      <c r="M1924" s="262" t="s">
        <v>1671</v>
      </c>
      <c r="N1924" s="290"/>
      <c r="O1924" s="290"/>
      <c r="P1924" s="251">
        <v>44986</v>
      </c>
      <c r="Q1924" s="500">
        <v>60000</v>
      </c>
      <c r="R1924" s="471"/>
      <c r="S1924" s="242"/>
      <c r="T1924" s="219" t="s">
        <v>3465</v>
      </c>
      <c r="U1924" s="248">
        <f>VLOOKUP(T1924,'[1]段ボール 送料'!$H$16:$X$1013,16,FALSE)</f>
        <v>2160</v>
      </c>
      <c r="V1924" s="248">
        <f>VLOOKUP(T1924,'[1]段ボール 送料'!$H$16:$X$1013,13,FALSE)</f>
        <v>190</v>
      </c>
      <c r="W1924" s="248">
        <f>VLOOKUP(T1924,'[1]段ボール 送料'!$H$16:$X$1013,14,FALSE)</f>
        <v>190</v>
      </c>
      <c r="X1924" s="248">
        <f>VLOOKUP(T1924,'[1]段ボール 送料'!$H$16:$X$1013,15,FALSE)</f>
        <v>1780</v>
      </c>
      <c r="Y1924" s="219" t="s">
        <v>3530</v>
      </c>
      <c r="Z1924" s="248">
        <f>VLOOKUP(Y1924,'[1]段ボール 送料'!$H$16:$X$1013,16,FALSE)</f>
        <v>1110</v>
      </c>
      <c r="AA1924" s="248">
        <f>VLOOKUP(Y1924,'[1]段ボール 送料'!$H$16:$X$1013,13,FALSE)</f>
        <v>305</v>
      </c>
      <c r="AB1924" s="248">
        <f>VLOOKUP(Y1924,'[1]段ボール 送料'!$H$16:$X$1013,14,FALSE)</f>
        <v>305</v>
      </c>
      <c r="AC1924" s="248">
        <f>VLOOKUP(Y1924,'[1]段ボール 送料'!$H$16:$X$1013,15,FALSE)</f>
        <v>500</v>
      </c>
      <c r="AD1924" s="372"/>
      <c r="AE1924" s="372"/>
      <c r="AF1924" s="372"/>
      <c r="AG1924" s="372"/>
      <c r="AH1924" s="372"/>
      <c r="AI1924" s="228" t="s">
        <v>2711</v>
      </c>
      <c r="AJ1924" s="286" t="s">
        <v>2676</v>
      </c>
      <c r="AK1924" s="228" t="s">
        <v>3110</v>
      </c>
      <c r="AL1924" s="372"/>
      <c r="AM1924" s="372"/>
      <c r="AN1924" s="372"/>
      <c r="AO1924" s="372"/>
      <c r="AP1924" s="229"/>
      <c r="AQ1924" s="464"/>
      <c r="AR1924" s="207"/>
      <c r="AS1924" s="207"/>
      <c r="AT1924" s="207"/>
      <c r="AU1924" s="247">
        <f t="shared" si="197"/>
        <v>0</v>
      </c>
      <c r="AV1924" s="248">
        <f>VLOOKUP(T1924,'[1]段ボール 送料'!$H$16:$X$1013,11,FALSE)</f>
        <v>0</v>
      </c>
      <c r="AW1924" s="248">
        <f>VLOOKUP(Y1924,'[1]段ボール 送料'!$H$16:$X$1013,11,FALSE)</f>
        <v>700</v>
      </c>
      <c r="AX1924" s="248"/>
      <c r="AY1924" s="247">
        <f t="shared" si="198"/>
        <v>700</v>
      </c>
      <c r="AZ1924" s="247">
        <f t="shared" si="199"/>
        <v>0</v>
      </c>
      <c r="BA1924" s="247">
        <f t="shared" si="199"/>
        <v>700</v>
      </c>
      <c r="BB1924" s="247">
        <f t="shared" si="199"/>
        <v>0</v>
      </c>
      <c r="BC1924" s="247">
        <f t="shared" si="199"/>
        <v>700</v>
      </c>
      <c r="BD1924" s="484" t="str">
        <f t="shared" si="200"/>
        <v>A-50992</v>
      </c>
      <c r="BE1924" s="207"/>
      <c r="BF1924" s="207"/>
      <c r="BG1924" s="228" t="s">
        <v>1703</v>
      </c>
      <c r="BH1924" s="228" t="s">
        <v>1703</v>
      </c>
      <c r="BI1924" s="228"/>
      <c r="BJ1924" s="246"/>
      <c r="BK1924" s="255" t="s">
        <v>2443</v>
      </c>
      <c r="BL1924" s="228" t="s">
        <v>1703</v>
      </c>
      <c r="BM1924" s="228" t="s">
        <v>1703</v>
      </c>
      <c r="BN1924" s="298"/>
      <c r="BO1924" s="297"/>
      <c r="BP1924" s="470"/>
      <c r="BQ1924" s="205" t="s">
        <v>1701</v>
      </c>
      <c r="BR1924" s="470"/>
      <c r="BS1924" s="470"/>
      <c r="BT1924" s="470"/>
      <c r="BU1924" s="466"/>
      <c r="BV1924" s="466"/>
      <c r="BW1924" s="466"/>
      <c r="BX1924" s="470"/>
      <c r="BY1924" s="469"/>
      <c r="BZ1924" s="468"/>
      <c r="CA1924" s="468"/>
      <c r="CB1924" s="468"/>
      <c r="CC1924" s="467"/>
      <c r="CD1924" s="467"/>
      <c r="CE1924" s="466"/>
      <c r="DN1924" s="284"/>
      <c r="DO1924" s="283"/>
      <c r="DP1924" s="278"/>
      <c r="DQ1924" s="282"/>
      <c r="DR1924" s="281"/>
      <c r="DS1924" s="280"/>
      <c r="DT1924" s="279"/>
      <c r="DU1924" s="278"/>
      <c r="DV1924" s="194" t="s">
        <v>3950</v>
      </c>
    </row>
    <row r="1925" spans="1:127" ht="14.1" customHeight="1">
      <c r="A1925" s="298" t="s">
        <v>3629</v>
      </c>
      <c r="B1925" s="227" t="s">
        <v>5344</v>
      </c>
      <c r="C1925" s="226" t="s">
        <v>5343</v>
      </c>
      <c r="D1925" s="472" t="s">
        <v>5342</v>
      </c>
      <c r="E1925" s="224" t="str">
        <f t="shared" si="196"/>
        <v>435587</v>
      </c>
      <c r="F1925" s="207" t="s">
        <v>35</v>
      </c>
      <c r="G1925" s="220" t="s">
        <v>1179</v>
      </c>
      <c r="H1925" s="223" t="s">
        <v>5335</v>
      </c>
      <c r="I1925" s="306" t="s">
        <v>261</v>
      </c>
      <c r="J1925" s="225">
        <v>1</v>
      </c>
      <c r="K1925" s="302">
        <v>68000</v>
      </c>
      <c r="L1925" s="232">
        <f t="shared" si="180"/>
        <v>74800</v>
      </c>
      <c r="M1925" s="262" t="s">
        <v>1671</v>
      </c>
      <c r="N1925" s="290"/>
      <c r="O1925" s="290"/>
      <c r="P1925" s="251">
        <v>44986</v>
      </c>
      <c r="Q1925" s="500">
        <v>65000</v>
      </c>
      <c r="R1925" s="537">
        <v>6300</v>
      </c>
      <c r="S1925" s="242">
        <v>6300</v>
      </c>
      <c r="T1925" s="219" t="s">
        <v>3465</v>
      </c>
      <c r="U1925" s="248">
        <f>VLOOKUP(T1925,'[1]段ボール 送料'!$H$16:$X$1013,16,FALSE)</f>
        <v>2160</v>
      </c>
      <c r="V1925" s="248">
        <f>VLOOKUP(T1925,'[1]段ボール 送料'!$H$16:$X$1013,13,FALSE)</f>
        <v>190</v>
      </c>
      <c r="W1925" s="248">
        <f>VLOOKUP(T1925,'[1]段ボール 送料'!$H$16:$X$1013,14,FALSE)</f>
        <v>190</v>
      </c>
      <c r="X1925" s="248">
        <f>VLOOKUP(T1925,'[1]段ボール 送料'!$H$16:$X$1013,15,FALSE)</f>
        <v>1780</v>
      </c>
      <c r="Y1925" s="219" t="s">
        <v>4704</v>
      </c>
      <c r="Z1925" s="248">
        <f>VLOOKUP(Y1925,'[1]段ボール 送料'!$H$16:$X$1013,16,FALSE)</f>
        <v>990</v>
      </c>
      <c r="AA1925" s="248">
        <f>VLOOKUP(Y1925,'[1]段ボール 送料'!$H$16:$X$1013,13,FALSE)</f>
        <v>330</v>
      </c>
      <c r="AB1925" s="248">
        <f>VLOOKUP(Y1925,'[1]段ボール 送料'!$H$16:$X$1013,14,FALSE)</f>
        <v>330</v>
      </c>
      <c r="AC1925" s="248">
        <f>VLOOKUP(Y1925,'[1]段ボール 送料'!$H$16:$X$1013,15,FALSE)</f>
        <v>330</v>
      </c>
      <c r="AD1925" s="372"/>
      <c r="AE1925" s="372"/>
      <c r="AF1925" s="372"/>
      <c r="AG1925" s="372"/>
      <c r="AH1925" s="372"/>
      <c r="AI1925" s="228" t="s">
        <v>2711</v>
      </c>
      <c r="AJ1925" s="286" t="s">
        <v>2676</v>
      </c>
      <c r="AK1925" s="228" t="s">
        <v>3110</v>
      </c>
      <c r="AL1925" s="372"/>
      <c r="AM1925" s="372"/>
      <c r="AN1925" s="372"/>
      <c r="AO1925" s="372"/>
      <c r="AP1925" s="229"/>
      <c r="AQ1925" s="464"/>
      <c r="AR1925" s="207"/>
      <c r="AS1925" s="207"/>
      <c r="AT1925" s="207"/>
      <c r="AU1925" s="247">
        <f t="shared" si="197"/>
        <v>0</v>
      </c>
      <c r="AV1925" s="248">
        <f>VLOOKUP(T1925,'[1]段ボール 送料'!$H$16:$X$1013,11,FALSE)</f>
        <v>0</v>
      </c>
      <c r="AW1925" s="248">
        <f>VLOOKUP(Y1925,'[1]段ボール 送料'!$H$16:$X$1013,11,FALSE)</f>
        <v>430</v>
      </c>
      <c r="AX1925" s="248"/>
      <c r="AY1925" s="247">
        <f t="shared" si="198"/>
        <v>430</v>
      </c>
      <c r="AZ1925" s="247">
        <f t="shared" si="199"/>
        <v>0</v>
      </c>
      <c r="BA1925" s="247">
        <f t="shared" si="199"/>
        <v>430</v>
      </c>
      <c r="BB1925" s="247">
        <f t="shared" si="199"/>
        <v>0</v>
      </c>
      <c r="BC1925" s="247">
        <f t="shared" si="199"/>
        <v>430</v>
      </c>
      <c r="BD1925" s="484" t="str">
        <f t="shared" si="200"/>
        <v>A-50992</v>
      </c>
      <c r="BE1925" s="207"/>
      <c r="BF1925" s="207"/>
      <c r="BG1925" s="228" t="s">
        <v>1703</v>
      </c>
      <c r="BH1925" s="228" t="s">
        <v>1703</v>
      </c>
      <c r="BI1925" s="228"/>
      <c r="BJ1925" s="246"/>
      <c r="BK1925" s="255" t="s">
        <v>4630</v>
      </c>
      <c r="BL1925" s="228" t="s">
        <v>1703</v>
      </c>
      <c r="BM1925" s="228" t="s">
        <v>1703</v>
      </c>
      <c r="BN1925" s="298"/>
      <c r="BO1925" s="297"/>
      <c r="BQ1925" s="205" t="s">
        <v>1701</v>
      </c>
      <c r="BY1925" s="254"/>
      <c r="DN1925" s="284"/>
      <c r="DO1925" s="283"/>
      <c r="DP1925" s="278"/>
      <c r="DQ1925" s="282"/>
      <c r="DR1925" s="281"/>
      <c r="DS1925" s="280"/>
      <c r="DT1925" s="279"/>
      <c r="DU1925" s="278"/>
      <c r="DV1925" s="194" t="s">
        <v>3950</v>
      </c>
    </row>
    <row r="1926" spans="1:127" ht="14.1" customHeight="1">
      <c r="A1926" s="298" t="s">
        <v>3629</v>
      </c>
      <c r="B1926" s="227" t="s">
        <v>1602</v>
      </c>
      <c r="C1926" s="573" t="s">
        <v>5341</v>
      </c>
      <c r="D1926" s="264" t="s">
        <v>1603</v>
      </c>
      <c r="E1926" s="224" t="str">
        <f t="shared" si="196"/>
        <v>432814</v>
      </c>
      <c r="F1926" s="207" t="s">
        <v>35</v>
      </c>
      <c r="G1926" s="220" t="s">
        <v>1179</v>
      </c>
      <c r="H1926" s="223" t="s">
        <v>5335</v>
      </c>
      <c r="I1926" s="306" t="s">
        <v>261</v>
      </c>
      <c r="J1926" s="225">
        <v>1</v>
      </c>
      <c r="K1926" s="302">
        <v>68000</v>
      </c>
      <c r="L1926" s="232">
        <f t="shared" si="180"/>
        <v>74800</v>
      </c>
      <c r="M1926" s="262" t="s">
        <v>1671</v>
      </c>
      <c r="N1926" s="290"/>
      <c r="O1926" s="290"/>
      <c r="P1926" s="251">
        <v>44986</v>
      </c>
      <c r="Q1926" s="500">
        <v>65000</v>
      </c>
      <c r="R1926" s="537">
        <v>6300</v>
      </c>
      <c r="S1926" s="242">
        <v>6300</v>
      </c>
      <c r="T1926" s="219" t="s">
        <v>3465</v>
      </c>
      <c r="U1926" s="248">
        <f>VLOOKUP(T1926,'[1]段ボール 送料'!$H$16:$X$1013,16,FALSE)</f>
        <v>2160</v>
      </c>
      <c r="V1926" s="248">
        <f>VLOOKUP(T1926,'[1]段ボール 送料'!$H$16:$X$1013,13,FALSE)</f>
        <v>190</v>
      </c>
      <c r="W1926" s="248">
        <f>VLOOKUP(T1926,'[1]段ボール 送料'!$H$16:$X$1013,14,FALSE)</f>
        <v>190</v>
      </c>
      <c r="X1926" s="248">
        <f>VLOOKUP(T1926,'[1]段ボール 送料'!$H$16:$X$1013,15,FALSE)</f>
        <v>1780</v>
      </c>
      <c r="Y1926" s="219" t="s">
        <v>4704</v>
      </c>
      <c r="Z1926" s="248">
        <f>VLOOKUP(Y1926,'[1]段ボール 送料'!$H$16:$X$1013,16,FALSE)</f>
        <v>990</v>
      </c>
      <c r="AA1926" s="248">
        <f>VLOOKUP(Y1926,'[1]段ボール 送料'!$H$16:$X$1013,13,FALSE)</f>
        <v>330</v>
      </c>
      <c r="AB1926" s="248">
        <f>VLOOKUP(Y1926,'[1]段ボール 送料'!$H$16:$X$1013,14,FALSE)</f>
        <v>330</v>
      </c>
      <c r="AC1926" s="248">
        <f>VLOOKUP(Y1926,'[1]段ボール 送料'!$H$16:$X$1013,15,FALSE)</f>
        <v>330</v>
      </c>
      <c r="AD1926" s="337"/>
      <c r="AE1926" s="337"/>
      <c r="AF1926" s="337"/>
      <c r="AG1926" s="337"/>
      <c r="AH1926" s="337"/>
      <c r="AI1926" s="228" t="s">
        <v>2711</v>
      </c>
      <c r="AJ1926" s="286" t="s">
        <v>2676</v>
      </c>
      <c r="AK1926" s="228" t="s">
        <v>3110</v>
      </c>
      <c r="AL1926" s="372">
        <v>20695</v>
      </c>
      <c r="AM1926" s="211">
        <f>AN1926+AO1926</f>
        <v>5984</v>
      </c>
      <c r="AN1926" s="337">
        <f>VLOOKUP(Y1926,'[1]段ボール 送料'!$H$16:$X$1013,6,FALSE)</f>
        <v>94</v>
      </c>
      <c r="AO1926" s="443">
        <f>5000+890</f>
        <v>5890</v>
      </c>
      <c r="AP1926" s="229" t="s">
        <v>3517</v>
      </c>
      <c r="AQ1926" s="498"/>
      <c r="AR1926" s="207"/>
      <c r="AS1926" s="207"/>
      <c r="AT1926" s="207"/>
      <c r="AU1926" s="247">
        <f t="shared" si="197"/>
        <v>0</v>
      </c>
      <c r="AV1926" s="248">
        <f>VLOOKUP(T1926,'[1]段ボール 送料'!$H$16:$X$1013,11,FALSE)</f>
        <v>0</v>
      </c>
      <c r="AW1926" s="248">
        <f>VLOOKUP(Y1926,'[1]段ボール 送料'!$H$16:$X$1013,11,FALSE)</f>
        <v>430</v>
      </c>
      <c r="AX1926" s="248"/>
      <c r="AY1926" s="247">
        <f t="shared" si="198"/>
        <v>430</v>
      </c>
      <c r="AZ1926" s="247">
        <f t="shared" si="199"/>
        <v>0</v>
      </c>
      <c r="BA1926" s="247">
        <f t="shared" si="199"/>
        <v>430</v>
      </c>
      <c r="BB1926" s="247">
        <f t="shared" si="199"/>
        <v>0</v>
      </c>
      <c r="BC1926" s="247">
        <f t="shared" si="199"/>
        <v>430</v>
      </c>
      <c r="BD1926" s="484" t="str">
        <f t="shared" si="200"/>
        <v>A-50992</v>
      </c>
      <c r="BE1926" s="207"/>
      <c r="BF1926" s="207"/>
      <c r="BG1926" s="228" t="s">
        <v>1703</v>
      </c>
      <c r="BH1926" s="228" t="s">
        <v>1703</v>
      </c>
      <c r="BI1926" s="228"/>
      <c r="BJ1926" s="246"/>
      <c r="BK1926" s="255" t="s">
        <v>2443</v>
      </c>
      <c r="BL1926" s="228" t="s">
        <v>1703</v>
      </c>
      <c r="BM1926" s="228" t="s">
        <v>1703</v>
      </c>
      <c r="BN1926" s="298"/>
      <c r="BO1926" s="297"/>
      <c r="BP1926" s="470"/>
      <c r="BQ1926" s="205" t="s">
        <v>1701</v>
      </c>
      <c r="BR1926" s="470"/>
      <c r="BS1926" s="470"/>
      <c r="BT1926" s="470"/>
      <c r="BU1926" s="466"/>
      <c r="BV1926" s="466"/>
      <c r="BW1926" s="466"/>
      <c r="BX1926" s="470"/>
      <c r="BY1926" s="469"/>
      <c r="BZ1926" s="468"/>
      <c r="CA1926" s="468"/>
      <c r="CB1926" s="468"/>
      <c r="CC1926" s="467"/>
      <c r="CD1926" s="467"/>
      <c r="CE1926" s="466"/>
      <c r="CS1926" s="497" t="s">
        <v>3786</v>
      </c>
      <c r="CT1926" s="497"/>
      <c r="DN1926" s="284"/>
      <c r="DO1926" s="283"/>
      <c r="DP1926" s="278"/>
      <c r="DQ1926" s="282"/>
      <c r="DR1926" s="280" t="s">
        <v>4706</v>
      </c>
      <c r="DS1926" s="280" t="s">
        <v>3792</v>
      </c>
      <c r="DT1926" s="279" t="s">
        <v>3949</v>
      </c>
      <c r="DU1926" s="278"/>
      <c r="DV1926" s="194"/>
    </row>
    <row r="1927" spans="1:127" ht="14.1" customHeight="1">
      <c r="A1927" s="298" t="s">
        <v>3629</v>
      </c>
      <c r="B1927" s="227" t="s">
        <v>5340</v>
      </c>
      <c r="C1927" s="226" t="s">
        <v>5339</v>
      </c>
      <c r="D1927" s="472" t="s">
        <v>5338</v>
      </c>
      <c r="E1927" s="224" t="str">
        <f t="shared" si="196"/>
        <v>435594</v>
      </c>
      <c r="F1927" s="207" t="s">
        <v>35</v>
      </c>
      <c r="G1927" s="220" t="s">
        <v>1179</v>
      </c>
      <c r="H1927" s="223" t="s">
        <v>5337</v>
      </c>
      <c r="I1927" s="306" t="s">
        <v>261</v>
      </c>
      <c r="J1927" s="225">
        <v>1</v>
      </c>
      <c r="K1927" s="302">
        <v>68000</v>
      </c>
      <c r="L1927" s="232">
        <f t="shared" si="180"/>
        <v>74800</v>
      </c>
      <c r="M1927" s="262" t="s">
        <v>1671</v>
      </c>
      <c r="N1927" s="290"/>
      <c r="O1927" s="290"/>
      <c r="P1927" s="251">
        <v>44986</v>
      </c>
      <c r="Q1927" s="500">
        <v>65000</v>
      </c>
      <c r="R1927" s="537">
        <v>6300</v>
      </c>
      <c r="S1927" s="242">
        <v>6300</v>
      </c>
      <c r="T1927" s="219" t="s">
        <v>3465</v>
      </c>
      <c r="U1927" s="248">
        <f>VLOOKUP(T1927,'[1]段ボール 送料'!$H$16:$X$1013,16,FALSE)</f>
        <v>2160</v>
      </c>
      <c r="V1927" s="248">
        <f>VLOOKUP(T1927,'[1]段ボール 送料'!$H$16:$X$1013,13,FALSE)</f>
        <v>190</v>
      </c>
      <c r="W1927" s="248">
        <f>VLOOKUP(T1927,'[1]段ボール 送料'!$H$16:$X$1013,14,FALSE)</f>
        <v>190</v>
      </c>
      <c r="X1927" s="248">
        <f>VLOOKUP(T1927,'[1]段ボール 送料'!$H$16:$X$1013,15,FALSE)</f>
        <v>1780</v>
      </c>
      <c r="Y1927" s="219" t="s">
        <v>4704</v>
      </c>
      <c r="Z1927" s="248">
        <f>VLOOKUP(Y1927,'[1]段ボール 送料'!$H$16:$X$1013,16,FALSE)</f>
        <v>990</v>
      </c>
      <c r="AA1927" s="248">
        <f>VLOOKUP(Y1927,'[1]段ボール 送料'!$H$16:$X$1013,13,FALSE)</f>
        <v>330</v>
      </c>
      <c r="AB1927" s="248">
        <f>VLOOKUP(Y1927,'[1]段ボール 送料'!$H$16:$X$1013,14,FALSE)</f>
        <v>330</v>
      </c>
      <c r="AC1927" s="248">
        <f>VLOOKUP(Y1927,'[1]段ボール 送料'!$H$16:$X$1013,15,FALSE)</f>
        <v>330</v>
      </c>
      <c r="AD1927" s="372"/>
      <c r="AE1927" s="372"/>
      <c r="AF1927" s="372"/>
      <c r="AG1927" s="372"/>
      <c r="AH1927" s="372"/>
      <c r="AI1927" s="228" t="s">
        <v>2711</v>
      </c>
      <c r="AJ1927" s="286" t="s">
        <v>2676</v>
      </c>
      <c r="AK1927" s="228" t="s">
        <v>3110</v>
      </c>
      <c r="AL1927" s="372"/>
      <c r="AM1927" s="372"/>
      <c r="AN1927" s="371"/>
      <c r="AO1927" s="371"/>
      <c r="AP1927" s="229"/>
      <c r="AQ1927" s="464"/>
      <c r="AR1927" s="207"/>
      <c r="AS1927" s="207"/>
      <c r="AT1927" s="207"/>
      <c r="AU1927" s="247">
        <f t="shared" si="197"/>
        <v>0</v>
      </c>
      <c r="AV1927" s="248">
        <f>VLOOKUP(T1927,'[1]段ボール 送料'!$H$16:$X$1013,11,FALSE)</f>
        <v>0</v>
      </c>
      <c r="AW1927" s="248">
        <f>VLOOKUP(Y1927,'[1]段ボール 送料'!$H$16:$X$1013,11,FALSE)</f>
        <v>430</v>
      </c>
      <c r="AX1927" s="248"/>
      <c r="AY1927" s="247">
        <f t="shared" si="198"/>
        <v>430</v>
      </c>
      <c r="AZ1927" s="247">
        <f t="shared" si="199"/>
        <v>0</v>
      </c>
      <c r="BA1927" s="247">
        <f t="shared" si="199"/>
        <v>430</v>
      </c>
      <c r="BB1927" s="247">
        <f t="shared" si="199"/>
        <v>0</v>
      </c>
      <c r="BC1927" s="247">
        <f t="shared" si="199"/>
        <v>430</v>
      </c>
      <c r="BD1927" s="484" t="str">
        <f t="shared" si="200"/>
        <v>A-50992</v>
      </c>
      <c r="BE1927" s="207"/>
      <c r="BF1927" s="207"/>
      <c r="BG1927" s="228" t="s">
        <v>1703</v>
      </c>
      <c r="BH1927" s="228" t="s">
        <v>1703</v>
      </c>
      <c r="BI1927" s="228"/>
      <c r="BJ1927" s="246"/>
      <c r="BK1927" s="255" t="s">
        <v>4630</v>
      </c>
      <c r="BL1927" s="228" t="s">
        <v>1703</v>
      </c>
      <c r="BM1927" s="228" t="s">
        <v>1703</v>
      </c>
      <c r="BN1927" s="298"/>
      <c r="BO1927" s="297"/>
      <c r="BQ1927" s="205" t="s">
        <v>1701</v>
      </c>
      <c r="BY1927" s="254"/>
      <c r="DN1927" s="284"/>
      <c r="DO1927" s="283"/>
      <c r="DP1927" s="278"/>
      <c r="DQ1927" s="282"/>
      <c r="DR1927" s="281"/>
      <c r="DS1927" s="280"/>
      <c r="DT1927" s="279"/>
      <c r="DU1927" s="278"/>
      <c r="DV1927" s="194" t="s">
        <v>3950</v>
      </c>
    </row>
    <row r="1928" spans="1:127" ht="14.1" customHeight="1">
      <c r="A1928" s="298" t="s">
        <v>3629</v>
      </c>
      <c r="B1928" s="227" t="s">
        <v>1177</v>
      </c>
      <c r="C1928" s="226" t="s">
        <v>5336</v>
      </c>
      <c r="D1928" s="264" t="s">
        <v>1178</v>
      </c>
      <c r="E1928" s="224" t="str">
        <f t="shared" si="196"/>
        <v>433071</v>
      </c>
      <c r="F1928" s="207" t="s">
        <v>35</v>
      </c>
      <c r="G1928" s="220" t="s">
        <v>1179</v>
      </c>
      <c r="H1928" s="223" t="s">
        <v>5335</v>
      </c>
      <c r="I1928" s="306" t="s">
        <v>261</v>
      </c>
      <c r="J1928" s="225">
        <v>1</v>
      </c>
      <c r="K1928" s="302">
        <v>68000</v>
      </c>
      <c r="L1928" s="232">
        <f t="shared" si="180"/>
        <v>74800</v>
      </c>
      <c r="M1928" s="288" t="s">
        <v>900</v>
      </c>
      <c r="N1928" s="290"/>
      <c r="O1928" s="290"/>
      <c r="P1928" s="251">
        <v>44986</v>
      </c>
      <c r="Q1928" s="500">
        <v>65000</v>
      </c>
      <c r="R1928" s="500"/>
      <c r="S1928" s="242"/>
      <c r="T1928" s="219" t="s">
        <v>3465</v>
      </c>
      <c r="U1928" s="248">
        <f>VLOOKUP(T1928,'[1]段ボール 送料'!$H$16:$X$1013,16,FALSE)</f>
        <v>2160</v>
      </c>
      <c r="V1928" s="248">
        <f>VLOOKUP(T1928,'[1]段ボール 送料'!$H$16:$X$1013,13,FALSE)</f>
        <v>190</v>
      </c>
      <c r="W1928" s="248">
        <f>VLOOKUP(T1928,'[1]段ボール 送料'!$H$16:$X$1013,14,FALSE)</f>
        <v>190</v>
      </c>
      <c r="X1928" s="248">
        <f>VLOOKUP(T1928,'[1]段ボール 送料'!$H$16:$X$1013,15,FALSE)</f>
        <v>1780</v>
      </c>
      <c r="Y1928" s="260" t="s">
        <v>3942</v>
      </c>
      <c r="Z1928" s="496" t="e">
        <f>VLOOKUP(Y1928,'[1]段ボール 送料'!$H$16:$X$1013,16,FALSE)</f>
        <v>#N/A</v>
      </c>
      <c r="AA1928" s="496" t="e">
        <f>VLOOKUP(Y1928,'[1]段ボール 送料'!$H$16:$X$1013,13,FALSE)</f>
        <v>#N/A</v>
      </c>
      <c r="AB1928" s="496" t="e">
        <f>VLOOKUP(Y1928,'[1]段ボール 送料'!$H$16:$X$1013,14,FALSE)</f>
        <v>#N/A</v>
      </c>
      <c r="AC1928" s="496" t="e">
        <f>VLOOKUP(Y1928,'[1]段ボール 送料'!$H$16:$X$1013,15,FALSE)</f>
        <v>#N/A</v>
      </c>
      <c r="AD1928" s="372"/>
      <c r="AE1928" s="372"/>
      <c r="AF1928" s="372"/>
      <c r="AG1928" s="372"/>
      <c r="AH1928" s="372"/>
      <c r="AI1928" s="228" t="s">
        <v>2711</v>
      </c>
      <c r="AJ1928" s="286" t="s">
        <v>2676</v>
      </c>
      <c r="AK1928" s="228" t="s">
        <v>3110</v>
      </c>
      <c r="AL1928" s="372"/>
      <c r="AM1928" s="372"/>
      <c r="AN1928" s="372"/>
      <c r="AO1928" s="372"/>
      <c r="AP1928" s="229"/>
      <c r="AQ1928" s="464"/>
      <c r="AR1928" s="207"/>
      <c r="AS1928" s="207"/>
      <c r="AT1928" s="207"/>
      <c r="AU1928" s="207"/>
      <c r="AV1928" s="207"/>
      <c r="AW1928" s="207"/>
      <c r="AX1928" s="207"/>
      <c r="AY1928" s="207"/>
      <c r="AZ1928" s="207"/>
      <c r="BA1928" s="207"/>
      <c r="BB1928" s="207"/>
      <c r="BC1928" s="207"/>
      <c r="BD1928" s="207"/>
      <c r="BE1928" s="207"/>
      <c r="BF1928" s="207"/>
      <c r="BG1928" s="228" t="s">
        <v>1703</v>
      </c>
      <c r="BH1928" s="228" t="s">
        <v>1703</v>
      </c>
      <c r="BI1928" s="228"/>
      <c r="BJ1928" s="246"/>
      <c r="BK1928" s="255" t="s">
        <v>2443</v>
      </c>
      <c r="BL1928" s="228" t="s">
        <v>1703</v>
      </c>
      <c r="BM1928" s="228" t="s">
        <v>3899</v>
      </c>
      <c r="BN1928" s="298"/>
      <c r="BO1928" s="297"/>
      <c r="BP1928" s="470"/>
      <c r="BQ1928" s="205" t="s">
        <v>1701</v>
      </c>
      <c r="BR1928" s="470"/>
      <c r="BS1928" s="470"/>
      <c r="BT1928" s="470"/>
      <c r="BU1928" s="466"/>
      <c r="BV1928" s="466"/>
      <c r="BW1928" s="466"/>
      <c r="BX1928" s="470"/>
      <c r="BY1928" s="469"/>
      <c r="BZ1928" s="468"/>
      <c r="CA1928" s="468"/>
      <c r="CB1928" s="468"/>
      <c r="CC1928" s="467"/>
      <c r="CD1928" s="467"/>
      <c r="CE1928" s="466"/>
      <c r="DN1928" s="284"/>
      <c r="DO1928" s="283"/>
      <c r="DP1928" s="278"/>
      <c r="DQ1928" s="282" t="s">
        <v>900</v>
      </c>
      <c r="DR1928" s="280"/>
      <c r="DS1928" s="280"/>
      <c r="DT1928" s="279"/>
      <c r="DU1928" s="278"/>
      <c r="DV1928" s="194"/>
      <c r="DW1928" s="254"/>
    </row>
    <row r="1929" spans="1:127" ht="16.350000000000001" customHeight="1">
      <c r="A1929" s="298" t="s">
        <v>4016</v>
      </c>
      <c r="B1929" s="227" t="s">
        <v>5334</v>
      </c>
      <c r="C1929" s="226" t="s">
        <v>5333</v>
      </c>
      <c r="D1929" s="472" t="s">
        <v>5332</v>
      </c>
      <c r="E1929" s="224" t="str">
        <f t="shared" si="196"/>
        <v>435600</v>
      </c>
      <c r="F1929" s="207" t="s">
        <v>229</v>
      </c>
      <c r="G1929" s="220" t="s">
        <v>1505</v>
      </c>
      <c r="H1929" s="223" t="s">
        <v>5328</v>
      </c>
      <c r="I1929" s="306" t="s">
        <v>261</v>
      </c>
      <c r="J1929" s="225">
        <v>1</v>
      </c>
      <c r="K1929" s="302">
        <v>53000</v>
      </c>
      <c r="L1929" s="232">
        <f t="shared" si="180"/>
        <v>58300.000000000007</v>
      </c>
      <c r="M1929" s="262" t="s">
        <v>1671</v>
      </c>
      <c r="N1929" s="290"/>
      <c r="O1929" s="290"/>
      <c r="P1929" s="251">
        <v>44986</v>
      </c>
      <c r="Q1929" s="500">
        <v>45000</v>
      </c>
      <c r="R1929" s="471"/>
      <c r="S1929" s="242"/>
      <c r="T1929" s="219" t="s">
        <v>5312</v>
      </c>
      <c r="U1929" s="248">
        <f>VLOOKUP(T1929,'[1]段ボール 送料'!$H$16:$X$1013,16,FALSE)</f>
        <v>1880</v>
      </c>
      <c r="V1929" s="248">
        <f>VLOOKUP(T1929,'[1]段ボール 送料'!$H$16:$X$1013,13,FALSE)</f>
        <v>190</v>
      </c>
      <c r="W1929" s="248">
        <f>VLOOKUP(T1929,'[1]段ボール 送料'!$H$16:$X$1013,14,FALSE)</f>
        <v>190</v>
      </c>
      <c r="X1929" s="248">
        <f>VLOOKUP(T1929,'[1]段ボール 送料'!$H$16:$X$1013,15,FALSE)</f>
        <v>1500</v>
      </c>
      <c r="Y1929" s="219" t="s">
        <v>3504</v>
      </c>
      <c r="Z1929" s="248">
        <f>VLOOKUP(Y1929,'[1]段ボール 送料'!$H$16:$X$1013,16,FALSE)</f>
        <v>990</v>
      </c>
      <c r="AA1929" s="248">
        <f>VLOOKUP(Y1929,'[1]段ボール 送料'!$H$16:$X$1013,13,FALSE)</f>
        <v>330</v>
      </c>
      <c r="AB1929" s="248">
        <f>VLOOKUP(Y1929,'[1]段ボール 送料'!$H$16:$X$1013,14,FALSE)</f>
        <v>330</v>
      </c>
      <c r="AC1929" s="248">
        <f>VLOOKUP(Y1929,'[1]段ボール 送料'!$H$16:$X$1013,15,FALSE)</f>
        <v>330</v>
      </c>
      <c r="AD1929" s="372"/>
      <c r="AE1929" s="372"/>
      <c r="AF1929" s="372"/>
      <c r="AG1929" s="372"/>
      <c r="AH1929" s="372"/>
      <c r="AI1929" s="228" t="s">
        <v>2714</v>
      </c>
      <c r="AJ1929" s="286" t="s">
        <v>2676</v>
      </c>
      <c r="AK1929" s="228" t="s">
        <v>3110</v>
      </c>
      <c r="AL1929" s="372"/>
      <c r="AM1929" s="372"/>
      <c r="AN1929" s="372"/>
      <c r="AO1929" s="372"/>
      <c r="AP1929" s="229"/>
      <c r="AQ1929" s="464"/>
      <c r="AR1929" s="207"/>
      <c r="AS1929" s="207"/>
      <c r="AT1929" s="207"/>
      <c r="AU1929" s="247">
        <f t="shared" ref="AU1929:AU1935" si="201">SUBTOTAL(9,AR1929:AT1929)</f>
        <v>0</v>
      </c>
      <c r="AV1929" s="248">
        <f>VLOOKUP(T1929,'[1]段ボール 送料'!$H$16:$X$1013,11,FALSE)</f>
        <v>0</v>
      </c>
      <c r="AW1929" s="248">
        <f>VLOOKUP(Y1929,'[1]段ボール 送料'!$H$16:$X$1013,11,FALSE)</f>
        <v>430</v>
      </c>
      <c r="AX1929" s="248"/>
      <c r="AY1929" s="247">
        <f t="shared" ref="AY1929:AY1935" si="202">SUBTOTAL(9,AV1929:AX1929)</f>
        <v>430</v>
      </c>
      <c r="AZ1929" s="247">
        <f t="shared" ref="AZ1929:BC1935" si="203">AR1929+AV1929</f>
        <v>0</v>
      </c>
      <c r="BA1929" s="247">
        <f t="shared" si="203"/>
        <v>430</v>
      </c>
      <c r="BB1929" s="247">
        <f t="shared" si="203"/>
        <v>0</v>
      </c>
      <c r="BC1929" s="247">
        <f t="shared" si="203"/>
        <v>430</v>
      </c>
      <c r="BD1929" s="484" t="str">
        <f t="shared" ref="BD1929:BD1935" si="204">T1929</f>
        <v>A-50902</v>
      </c>
      <c r="BE1929" s="207"/>
      <c r="BF1929" s="207"/>
      <c r="BG1929" s="228" t="s">
        <v>1703</v>
      </c>
      <c r="BH1929" s="228" t="s">
        <v>1703</v>
      </c>
      <c r="BI1929" s="228"/>
      <c r="BJ1929" s="246"/>
      <c r="BK1929" s="255" t="s">
        <v>4630</v>
      </c>
      <c r="BL1929" s="228" t="s">
        <v>1703</v>
      </c>
      <c r="BM1929" s="228" t="s">
        <v>1703</v>
      </c>
      <c r="BN1929" s="298"/>
      <c r="BO1929" s="297"/>
      <c r="BP1929" s="470"/>
      <c r="BQ1929" s="205" t="s">
        <v>1701</v>
      </c>
      <c r="BR1929" s="470"/>
      <c r="BS1929" s="470"/>
      <c r="BT1929" s="470"/>
      <c r="BU1929" s="466"/>
      <c r="BV1929" s="466"/>
      <c r="BW1929" s="466"/>
      <c r="BX1929" s="470"/>
      <c r="BY1929" s="469"/>
      <c r="BZ1929" s="468"/>
      <c r="CA1929" s="468"/>
      <c r="CB1929" s="468"/>
      <c r="CC1929" s="467"/>
      <c r="CD1929" s="467"/>
      <c r="CE1929" s="466"/>
      <c r="DN1929" s="284"/>
      <c r="DO1929" s="283"/>
      <c r="DP1929" s="278"/>
      <c r="DQ1929" s="282"/>
      <c r="DR1929" s="281"/>
      <c r="DS1929" s="280"/>
      <c r="DT1929" s="279"/>
      <c r="DU1929" s="278"/>
      <c r="DV1929" s="194" t="s">
        <v>3950</v>
      </c>
    </row>
    <row r="1930" spans="1:127" ht="16.350000000000001" customHeight="1">
      <c r="A1930" s="298" t="s">
        <v>4016</v>
      </c>
      <c r="B1930" s="227" t="s">
        <v>5331</v>
      </c>
      <c r="C1930" s="226" t="s">
        <v>5330</v>
      </c>
      <c r="D1930" s="472" t="s">
        <v>5329</v>
      </c>
      <c r="E1930" s="224" t="str">
        <f t="shared" si="196"/>
        <v>435617</v>
      </c>
      <c r="F1930" s="207" t="s">
        <v>229</v>
      </c>
      <c r="G1930" s="220" t="s">
        <v>1505</v>
      </c>
      <c r="H1930" s="223" t="s">
        <v>5328</v>
      </c>
      <c r="I1930" s="306" t="s">
        <v>261</v>
      </c>
      <c r="J1930" s="225">
        <v>1</v>
      </c>
      <c r="K1930" s="302">
        <v>53000</v>
      </c>
      <c r="L1930" s="232">
        <f t="shared" si="180"/>
        <v>58300.000000000007</v>
      </c>
      <c r="M1930" s="288" t="s">
        <v>1671</v>
      </c>
      <c r="N1930" s="290"/>
      <c r="O1930" s="290"/>
      <c r="P1930" s="251">
        <v>44986</v>
      </c>
      <c r="Q1930" s="500">
        <v>45000</v>
      </c>
      <c r="R1930" s="471"/>
      <c r="S1930" s="242"/>
      <c r="T1930" s="219" t="s">
        <v>5312</v>
      </c>
      <c r="U1930" s="248">
        <f>VLOOKUP(T1930,'[1]段ボール 送料'!$H$16:$X$1013,16,FALSE)</f>
        <v>1880</v>
      </c>
      <c r="V1930" s="248">
        <f>VLOOKUP(T1930,'[1]段ボール 送料'!$H$16:$X$1013,13,FALSE)</f>
        <v>190</v>
      </c>
      <c r="W1930" s="248">
        <f>VLOOKUP(T1930,'[1]段ボール 送料'!$H$16:$X$1013,14,FALSE)</f>
        <v>190</v>
      </c>
      <c r="X1930" s="248">
        <f>VLOOKUP(T1930,'[1]段ボール 送料'!$H$16:$X$1013,15,FALSE)</f>
        <v>1500</v>
      </c>
      <c r="Y1930" s="219" t="s">
        <v>4697</v>
      </c>
      <c r="Z1930" s="248">
        <f>VLOOKUP(Y1930,'[1]段ボール 送料'!$H$16:$X$1013,16,FALSE)</f>
        <v>990</v>
      </c>
      <c r="AA1930" s="248">
        <f>VLOOKUP(Y1930,'[1]段ボール 送料'!$H$16:$X$1013,13,FALSE)</f>
        <v>330</v>
      </c>
      <c r="AB1930" s="248">
        <f>VLOOKUP(Y1930,'[1]段ボール 送料'!$H$16:$X$1013,14,FALSE)</f>
        <v>330</v>
      </c>
      <c r="AC1930" s="248">
        <f>VLOOKUP(Y1930,'[1]段ボール 送料'!$H$16:$X$1013,15,FALSE)</f>
        <v>330</v>
      </c>
      <c r="AD1930" s="372"/>
      <c r="AE1930" s="372"/>
      <c r="AF1930" s="372"/>
      <c r="AG1930" s="372"/>
      <c r="AH1930" s="372"/>
      <c r="AI1930" s="228" t="s">
        <v>2714</v>
      </c>
      <c r="AJ1930" s="286" t="s">
        <v>2676</v>
      </c>
      <c r="AK1930" s="228" t="s">
        <v>3110</v>
      </c>
      <c r="AL1930" s="372"/>
      <c r="AM1930" s="372"/>
      <c r="AN1930" s="372"/>
      <c r="AO1930" s="372"/>
      <c r="AP1930" s="229"/>
      <c r="AQ1930" s="464"/>
      <c r="AR1930" s="207"/>
      <c r="AS1930" s="207"/>
      <c r="AT1930" s="207"/>
      <c r="AU1930" s="247">
        <f t="shared" si="201"/>
        <v>0</v>
      </c>
      <c r="AV1930" s="248">
        <f>VLOOKUP(T1930,'[1]段ボール 送料'!$H$16:$X$1013,11,FALSE)</f>
        <v>0</v>
      </c>
      <c r="AW1930" s="248">
        <f>VLOOKUP(Y1930,'[1]段ボール 送料'!$H$16:$X$1013,11,FALSE)</f>
        <v>430</v>
      </c>
      <c r="AX1930" s="248"/>
      <c r="AY1930" s="247">
        <f t="shared" si="202"/>
        <v>430</v>
      </c>
      <c r="AZ1930" s="247">
        <f t="shared" si="203"/>
        <v>0</v>
      </c>
      <c r="BA1930" s="247">
        <f t="shared" si="203"/>
        <v>430</v>
      </c>
      <c r="BB1930" s="247">
        <f t="shared" si="203"/>
        <v>0</v>
      </c>
      <c r="BC1930" s="247">
        <f t="shared" si="203"/>
        <v>430</v>
      </c>
      <c r="BD1930" s="484" t="str">
        <f t="shared" si="204"/>
        <v>A-50902</v>
      </c>
      <c r="BE1930" s="207"/>
      <c r="BF1930" s="207"/>
      <c r="BG1930" s="228" t="s">
        <v>1703</v>
      </c>
      <c r="BH1930" s="228" t="s">
        <v>1703</v>
      </c>
      <c r="BI1930" s="228"/>
      <c r="BJ1930" s="246"/>
      <c r="BK1930" s="255" t="s">
        <v>4630</v>
      </c>
      <c r="BL1930" s="228" t="s">
        <v>1703</v>
      </c>
      <c r="BM1930" s="228" t="s">
        <v>1703</v>
      </c>
      <c r="BN1930" s="298"/>
      <c r="BO1930" s="297"/>
      <c r="BP1930" s="470"/>
      <c r="BQ1930" s="205" t="s">
        <v>1701</v>
      </c>
      <c r="BR1930" s="470"/>
      <c r="BS1930" s="470"/>
      <c r="BT1930" s="470"/>
      <c r="BU1930" s="466"/>
      <c r="BV1930" s="466"/>
      <c r="BW1930" s="466"/>
      <c r="BX1930" s="470"/>
      <c r="BY1930" s="469"/>
      <c r="BZ1930" s="468"/>
      <c r="CA1930" s="468"/>
      <c r="CB1930" s="468"/>
      <c r="CC1930" s="467"/>
      <c r="CD1930" s="467"/>
      <c r="CE1930" s="466"/>
      <c r="DN1930" s="284"/>
      <c r="DO1930" s="283"/>
      <c r="DP1930" s="278"/>
      <c r="DQ1930" s="282"/>
      <c r="DR1930" s="281"/>
      <c r="DS1930" s="280"/>
      <c r="DT1930" s="279"/>
      <c r="DU1930" s="278"/>
      <c r="DV1930" s="194" t="s">
        <v>3950</v>
      </c>
    </row>
    <row r="1931" spans="1:127" ht="16.350000000000001" customHeight="1">
      <c r="A1931" s="298" t="s">
        <v>4016</v>
      </c>
      <c r="B1931" s="227" t="s">
        <v>5327</v>
      </c>
      <c r="C1931" s="226" t="s">
        <v>5326</v>
      </c>
      <c r="D1931" s="264" t="s">
        <v>5325</v>
      </c>
      <c r="E1931" s="224" t="str">
        <f t="shared" si="196"/>
        <v>433095</v>
      </c>
      <c r="F1931" s="207" t="s">
        <v>229</v>
      </c>
      <c r="G1931" s="220" t="s">
        <v>1505</v>
      </c>
      <c r="H1931" s="223" t="s">
        <v>5183</v>
      </c>
      <c r="I1931" s="306" t="s">
        <v>261</v>
      </c>
      <c r="J1931" s="225">
        <v>1</v>
      </c>
      <c r="K1931" s="302">
        <v>53000</v>
      </c>
      <c r="L1931" s="232">
        <f t="shared" si="180"/>
        <v>58300.000000000007</v>
      </c>
      <c r="M1931" s="262" t="s">
        <v>1671</v>
      </c>
      <c r="N1931" s="290"/>
      <c r="O1931" s="290"/>
      <c r="P1931" s="251">
        <v>44986</v>
      </c>
      <c r="Q1931" s="500">
        <v>45000</v>
      </c>
      <c r="R1931" s="471"/>
      <c r="S1931" s="242"/>
      <c r="T1931" s="219" t="s">
        <v>5312</v>
      </c>
      <c r="U1931" s="248">
        <f>VLOOKUP(T1931,'[1]段ボール 送料'!$H$16:$X$1013,16,FALSE)</f>
        <v>1880</v>
      </c>
      <c r="V1931" s="248">
        <f>VLOOKUP(T1931,'[1]段ボール 送料'!$H$16:$X$1013,13,FALSE)</f>
        <v>190</v>
      </c>
      <c r="W1931" s="248">
        <f>VLOOKUP(T1931,'[1]段ボール 送料'!$H$16:$X$1013,14,FALSE)</f>
        <v>190</v>
      </c>
      <c r="X1931" s="248">
        <f>VLOOKUP(T1931,'[1]段ボール 送料'!$H$16:$X$1013,15,FALSE)</f>
        <v>1500</v>
      </c>
      <c r="Y1931" s="219" t="s">
        <v>3530</v>
      </c>
      <c r="Z1931" s="248">
        <f>VLOOKUP(Y1931,'[1]段ボール 送料'!$H$16:$X$1013,16,FALSE)</f>
        <v>1110</v>
      </c>
      <c r="AA1931" s="248">
        <f>VLOOKUP(Y1931,'[1]段ボール 送料'!$H$16:$X$1013,13,FALSE)</f>
        <v>305</v>
      </c>
      <c r="AB1931" s="248">
        <f>VLOOKUP(Y1931,'[1]段ボール 送料'!$H$16:$X$1013,14,FALSE)</f>
        <v>305</v>
      </c>
      <c r="AC1931" s="248">
        <f>VLOOKUP(Y1931,'[1]段ボール 送料'!$H$16:$X$1013,15,FALSE)</f>
        <v>500</v>
      </c>
      <c r="AD1931" s="372"/>
      <c r="AE1931" s="372"/>
      <c r="AF1931" s="372"/>
      <c r="AG1931" s="372"/>
      <c r="AH1931" s="372"/>
      <c r="AI1931" s="228" t="s">
        <v>2714</v>
      </c>
      <c r="AJ1931" s="286" t="s">
        <v>2676</v>
      </c>
      <c r="AK1931" s="228" t="s">
        <v>3110</v>
      </c>
      <c r="AL1931" s="372"/>
      <c r="AM1931" s="372"/>
      <c r="AN1931" s="372"/>
      <c r="AO1931" s="372"/>
      <c r="AP1931" s="229"/>
      <c r="AQ1931" s="464"/>
      <c r="AR1931" s="207"/>
      <c r="AS1931" s="207"/>
      <c r="AT1931" s="207"/>
      <c r="AU1931" s="247">
        <f t="shared" si="201"/>
        <v>0</v>
      </c>
      <c r="AV1931" s="248">
        <f>VLOOKUP(T1931,'[1]段ボール 送料'!$H$16:$X$1013,11,FALSE)</f>
        <v>0</v>
      </c>
      <c r="AW1931" s="248">
        <f>VLOOKUP(Y1931,'[1]段ボール 送料'!$H$16:$X$1013,11,FALSE)</f>
        <v>700</v>
      </c>
      <c r="AX1931" s="248"/>
      <c r="AY1931" s="247">
        <f t="shared" si="202"/>
        <v>700</v>
      </c>
      <c r="AZ1931" s="247">
        <f t="shared" si="203"/>
        <v>0</v>
      </c>
      <c r="BA1931" s="247">
        <f t="shared" si="203"/>
        <v>700</v>
      </c>
      <c r="BB1931" s="247">
        <f t="shared" si="203"/>
        <v>0</v>
      </c>
      <c r="BC1931" s="247">
        <f t="shared" si="203"/>
        <v>700</v>
      </c>
      <c r="BD1931" s="484" t="str">
        <f t="shared" si="204"/>
        <v>A-50902</v>
      </c>
      <c r="BE1931" s="207"/>
      <c r="BF1931" s="207"/>
      <c r="BG1931" s="228" t="s">
        <v>1703</v>
      </c>
      <c r="BH1931" s="228" t="s">
        <v>1703</v>
      </c>
      <c r="BI1931" s="228"/>
      <c r="BJ1931" s="246"/>
      <c r="BK1931" s="255" t="s">
        <v>2443</v>
      </c>
      <c r="BL1931" s="228" t="s">
        <v>1703</v>
      </c>
      <c r="BM1931" s="228" t="s">
        <v>1703</v>
      </c>
      <c r="BN1931" s="298"/>
      <c r="BO1931" s="297"/>
      <c r="BP1931" s="470"/>
      <c r="BQ1931" s="205" t="s">
        <v>1701</v>
      </c>
      <c r="BR1931" s="470"/>
      <c r="BS1931" s="470"/>
      <c r="BT1931" s="470"/>
      <c r="BU1931" s="466"/>
      <c r="BV1931" s="466"/>
      <c r="BW1931" s="466"/>
      <c r="BX1931" s="470"/>
      <c r="BY1931" s="469"/>
      <c r="BZ1931" s="468"/>
      <c r="CA1931" s="468"/>
      <c r="CB1931" s="468"/>
      <c r="CC1931" s="467"/>
      <c r="CD1931" s="467"/>
      <c r="CE1931" s="466"/>
      <c r="DN1931" s="284"/>
      <c r="DO1931" s="283"/>
      <c r="DP1931" s="278"/>
      <c r="DQ1931" s="282"/>
      <c r="DR1931" s="281"/>
      <c r="DS1931" s="280"/>
      <c r="DT1931" s="279"/>
      <c r="DU1931" s="278"/>
      <c r="DV1931" s="194" t="s">
        <v>3950</v>
      </c>
    </row>
    <row r="1932" spans="1:127" ht="16.350000000000001" customHeight="1">
      <c r="A1932" s="298" t="s">
        <v>4016</v>
      </c>
      <c r="B1932" s="227" t="s">
        <v>5324</v>
      </c>
      <c r="C1932" s="226" t="s">
        <v>5323</v>
      </c>
      <c r="D1932" s="264" t="s">
        <v>5322</v>
      </c>
      <c r="E1932" s="224" t="str">
        <f t="shared" si="196"/>
        <v>433088</v>
      </c>
      <c r="F1932" s="207" t="s">
        <v>229</v>
      </c>
      <c r="G1932" s="220" t="s">
        <v>1505</v>
      </c>
      <c r="H1932" s="223" t="s">
        <v>5183</v>
      </c>
      <c r="I1932" s="306" t="s">
        <v>261</v>
      </c>
      <c r="J1932" s="225">
        <v>1</v>
      </c>
      <c r="K1932" s="302">
        <v>53000</v>
      </c>
      <c r="L1932" s="232">
        <f t="shared" si="180"/>
        <v>58300.000000000007</v>
      </c>
      <c r="M1932" s="262" t="s">
        <v>1671</v>
      </c>
      <c r="N1932" s="290"/>
      <c r="O1932" s="290"/>
      <c r="P1932" s="251">
        <v>44986</v>
      </c>
      <c r="Q1932" s="500">
        <v>45000</v>
      </c>
      <c r="R1932" s="471"/>
      <c r="S1932" s="242"/>
      <c r="T1932" s="219" t="s">
        <v>5312</v>
      </c>
      <c r="U1932" s="248">
        <f>VLOOKUP(T1932,'[1]段ボール 送料'!$H$16:$X$1013,16,FALSE)</f>
        <v>1880</v>
      </c>
      <c r="V1932" s="248">
        <f>VLOOKUP(T1932,'[1]段ボール 送料'!$H$16:$X$1013,13,FALSE)</f>
        <v>190</v>
      </c>
      <c r="W1932" s="248">
        <f>VLOOKUP(T1932,'[1]段ボール 送料'!$H$16:$X$1013,14,FALSE)</f>
        <v>190</v>
      </c>
      <c r="X1932" s="248">
        <f>VLOOKUP(T1932,'[1]段ボール 送料'!$H$16:$X$1013,15,FALSE)</f>
        <v>1500</v>
      </c>
      <c r="Y1932" s="219" t="s">
        <v>3530</v>
      </c>
      <c r="Z1932" s="248">
        <f>VLOOKUP(Y1932,'[1]段ボール 送料'!$H$16:$X$1013,16,FALSE)</f>
        <v>1110</v>
      </c>
      <c r="AA1932" s="248">
        <f>VLOOKUP(Y1932,'[1]段ボール 送料'!$H$16:$X$1013,13,FALSE)</f>
        <v>305</v>
      </c>
      <c r="AB1932" s="248">
        <f>VLOOKUP(Y1932,'[1]段ボール 送料'!$H$16:$X$1013,14,FALSE)</f>
        <v>305</v>
      </c>
      <c r="AC1932" s="248">
        <f>VLOOKUP(Y1932,'[1]段ボール 送料'!$H$16:$X$1013,15,FALSE)</f>
        <v>500</v>
      </c>
      <c r="AD1932" s="372"/>
      <c r="AE1932" s="372"/>
      <c r="AF1932" s="372"/>
      <c r="AG1932" s="372"/>
      <c r="AH1932" s="372"/>
      <c r="AI1932" s="228" t="s">
        <v>2714</v>
      </c>
      <c r="AJ1932" s="286" t="s">
        <v>2676</v>
      </c>
      <c r="AK1932" s="228" t="s">
        <v>3110</v>
      </c>
      <c r="AL1932" s="372"/>
      <c r="AM1932" s="372"/>
      <c r="AN1932" s="372"/>
      <c r="AO1932" s="372"/>
      <c r="AP1932" s="229"/>
      <c r="AQ1932" s="464"/>
      <c r="AR1932" s="207"/>
      <c r="AS1932" s="207"/>
      <c r="AT1932" s="207"/>
      <c r="AU1932" s="247">
        <f t="shared" si="201"/>
        <v>0</v>
      </c>
      <c r="AV1932" s="248">
        <f>VLOOKUP(T1932,'[1]段ボール 送料'!$H$16:$X$1013,11,FALSE)</f>
        <v>0</v>
      </c>
      <c r="AW1932" s="248">
        <f>VLOOKUP(Y1932,'[1]段ボール 送料'!$H$16:$X$1013,11,FALSE)</f>
        <v>700</v>
      </c>
      <c r="AX1932" s="248"/>
      <c r="AY1932" s="247">
        <f t="shared" si="202"/>
        <v>700</v>
      </c>
      <c r="AZ1932" s="247">
        <f t="shared" si="203"/>
        <v>0</v>
      </c>
      <c r="BA1932" s="247">
        <f t="shared" si="203"/>
        <v>700</v>
      </c>
      <c r="BB1932" s="247">
        <f t="shared" si="203"/>
        <v>0</v>
      </c>
      <c r="BC1932" s="247">
        <f t="shared" si="203"/>
        <v>700</v>
      </c>
      <c r="BD1932" s="484" t="str">
        <f t="shared" si="204"/>
        <v>A-50902</v>
      </c>
      <c r="BE1932" s="207"/>
      <c r="BF1932" s="207"/>
      <c r="BG1932" s="228" t="s">
        <v>1703</v>
      </c>
      <c r="BH1932" s="228" t="s">
        <v>1703</v>
      </c>
      <c r="BI1932" s="228"/>
      <c r="BJ1932" s="246"/>
      <c r="BK1932" s="255" t="s">
        <v>2443</v>
      </c>
      <c r="BL1932" s="228" t="s">
        <v>1703</v>
      </c>
      <c r="BM1932" s="228" t="s">
        <v>1703</v>
      </c>
      <c r="BN1932" s="298"/>
      <c r="BO1932" s="297"/>
      <c r="BQ1932" s="205" t="s">
        <v>1701</v>
      </c>
      <c r="BY1932" s="254"/>
      <c r="DN1932" s="284"/>
      <c r="DO1932" s="283"/>
      <c r="DP1932" s="278"/>
      <c r="DQ1932" s="282"/>
      <c r="DR1932" s="281"/>
      <c r="DS1932" s="280"/>
      <c r="DT1932" s="279"/>
      <c r="DU1932" s="278"/>
      <c r="DV1932" s="194" t="s">
        <v>3950</v>
      </c>
    </row>
    <row r="1933" spans="1:127" ht="16.350000000000001" customHeight="1">
      <c r="A1933" s="298" t="s">
        <v>3629</v>
      </c>
      <c r="B1933" s="227" t="s">
        <v>5321</v>
      </c>
      <c r="C1933" s="226" t="s">
        <v>5320</v>
      </c>
      <c r="D1933" s="472" t="s">
        <v>5319</v>
      </c>
      <c r="E1933" s="224" t="str">
        <f t="shared" si="196"/>
        <v>435624</v>
      </c>
      <c r="F1933" s="207" t="s">
        <v>229</v>
      </c>
      <c r="G1933" s="220" t="s">
        <v>1182</v>
      </c>
      <c r="H1933" s="223" t="s">
        <v>5313</v>
      </c>
      <c r="I1933" s="306" t="s">
        <v>261</v>
      </c>
      <c r="J1933" s="225">
        <v>1</v>
      </c>
      <c r="K1933" s="302">
        <v>58000</v>
      </c>
      <c r="L1933" s="232">
        <f t="shared" si="180"/>
        <v>63800.000000000007</v>
      </c>
      <c r="M1933" s="288" t="s">
        <v>1671</v>
      </c>
      <c r="N1933" s="290"/>
      <c r="O1933" s="290"/>
      <c r="P1933" s="459">
        <v>44986</v>
      </c>
      <c r="Q1933" s="487">
        <v>50000</v>
      </c>
      <c r="R1933" s="537">
        <v>5800</v>
      </c>
      <c r="S1933" s="242">
        <v>5800</v>
      </c>
      <c r="T1933" s="219" t="s">
        <v>5312</v>
      </c>
      <c r="U1933" s="248">
        <f>VLOOKUP(T1933,'[1]段ボール 送料'!$H$16:$X$1013,16,FALSE)</f>
        <v>1880</v>
      </c>
      <c r="V1933" s="248">
        <f>VLOOKUP(T1933,'[1]段ボール 送料'!$H$16:$X$1013,13,FALSE)</f>
        <v>190</v>
      </c>
      <c r="W1933" s="248">
        <f>VLOOKUP(T1933,'[1]段ボール 送料'!$H$16:$X$1013,14,FALSE)</f>
        <v>190</v>
      </c>
      <c r="X1933" s="248">
        <f>VLOOKUP(T1933,'[1]段ボール 送料'!$H$16:$X$1013,15,FALSE)</f>
        <v>1500</v>
      </c>
      <c r="Y1933" s="219" t="s">
        <v>4704</v>
      </c>
      <c r="Z1933" s="248">
        <f>VLOOKUP(Y1933,'[1]段ボール 送料'!$H$16:$X$1013,16,FALSE)</f>
        <v>990</v>
      </c>
      <c r="AA1933" s="248">
        <f>VLOOKUP(Y1933,'[1]段ボール 送料'!$H$16:$X$1013,13,FALSE)</f>
        <v>330</v>
      </c>
      <c r="AB1933" s="248">
        <f>VLOOKUP(Y1933,'[1]段ボール 送料'!$H$16:$X$1013,14,FALSE)</f>
        <v>330</v>
      </c>
      <c r="AC1933" s="248">
        <f>VLOOKUP(Y1933,'[1]段ボール 送料'!$H$16:$X$1013,15,FALSE)</f>
        <v>330</v>
      </c>
      <c r="AD1933" s="372"/>
      <c r="AE1933" s="372"/>
      <c r="AF1933" s="372"/>
      <c r="AG1933" s="372"/>
      <c r="AH1933" s="372"/>
      <c r="AI1933" s="228" t="s">
        <v>2714</v>
      </c>
      <c r="AJ1933" s="286" t="s">
        <v>2676</v>
      </c>
      <c r="AK1933" s="228" t="s">
        <v>3110</v>
      </c>
      <c r="AL1933" s="372"/>
      <c r="AM1933" s="372"/>
      <c r="AN1933" s="372"/>
      <c r="AO1933" s="372"/>
      <c r="AP1933" s="229"/>
      <c r="AQ1933" s="464"/>
      <c r="AR1933" s="207"/>
      <c r="AS1933" s="207"/>
      <c r="AT1933" s="207"/>
      <c r="AU1933" s="247">
        <f t="shared" si="201"/>
        <v>0</v>
      </c>
      <c r="AV1933" s="248">
        <f>VLOOKUP(T1933,'[1]段ボール 送料'!$H$16:$X$1013,11,FALSE)</f>
        <v>0</v>
      </c>
      <c r="AW1933" s="248">
        <f>VLOOKUP(Y1933,'[1]段ボール 送料'!$H$16:$X$1013,11,FALSE)</f>
        <v>430</v>
      </c>
      <c r="AX1933" s="248"/>
      <c r="AY1933" s="247">
        <f t="shared" si="202"/>
        <v>430</v>
      </c>
      <c r="AZ1933" s="247">
        <f t="shared" si="203"/>
        <v>0</v>
      </c>
      <c r="BA1933" s="247">
        <f t="shared" si="203"/>
        <v>430</v>
      </c>
      <c r="BB1933" s="247">
        <f t="shared" si="203"/>
        <v>0</v>
      </c>
      <c r="BC1933" s="247">
        <f t="shared" si="203"/>
        <v>430</v>
      </c>
      <c r="BD1933" s="484" t="str">
        <f t="shared" si="204"/>
        <v>A-50902</v>
      </c>
      <c r="BE1933" s="207"/>
      <c r="BF1933" s="207"/>
      <c r="BG1933" s="228" t="s">
        <v>1703</v>
      </c>
      <c r="BH1933" s="228" t="s">
        <v>1703</v>
      </c>
      <c r="BI1933" s="228"/>
      <c r="BJ1933" s="246"/>
      <c r="BK1933" s="255" t="s">
        <v>4630</v>
      </c>
      <c r="BL1933" s="228" t="s">
        <v>1703</v>
      </c>
      <c r="BM1933" s="228" t="s">
        <v>1703</v>
      </c>
      <c r="BN1933" s="298"/>
      <c r="BO1933" s="297"/>
      <c r="BQ1933" s="205" t="s">
        <v>1701</v>
      </c>
      <c r="BY1933" s="254"/>
      <c r="DN1933" s="284"/>
      <c r="DO1933" s="283"/>
      <c r="DP1933" s="278"/>
      <c r="DQ1933" s="282"/>
      <c r="DR1933" s="281"/>
      <c r="DS1933" s="280"/>
      <c r="DT1933" s="279"/>
      <c r="DU1933" s="278"/>
      <c r="DV1933" s="194" t="s">
        <v>3950</v>
      </c>
    </row>
    <row r="1934" spans="1:127" ht="16.350000000000001" customHeight="1">
      <c r="A1934" s="298" t="s">
        <v>3629</v>
      </c>
      <c r="B1934" s="227" t="s">
        <v>1604</v>
      </c>
      <c r="C1934" s="573" t="s">
        <v>5318</v>
      </c>
      <c r="D1934" s="264" t="s">
        <v>1605</v>
      </c>
      <c r="E1934" s="224" t="str">
        <f t="shared" si="196"/>
        <v>433118</v>
      </c>
      <c r="F1934" s="207" t="s">
        <v>229</v>
      </c>
      <c r="G1934" s="220" t="s">
        <v>1182</v>
      </c>
      <c r="H1934" s="223" t="s">
        <v>5313</v>
      </c>
      <c r="I1934" s="306" t="s">
        <v>261</v>
      </c>
      <c r="J1934" s="225">
        <v>1</v>
      </c>
      <c r="K1934" s="302">
        <v>58000</v>
      </c>
      <c r="L1934" s="232">
        <f t="shared" si="180"/>
        <v>63800.000000000007</v>
      </c>
      <c r="M1934" s="288" t="s">
        <v>1671</v>
      </c>
      <c r="N1934" s="290"/>
      <c r="O1934" s="290"/>
      <c r="P1934" s="459">
        <v>44986</v>
      </c>
      <c r="Q1934" s="487">
        <v>50000</v>
      </c>
      <c r="R1934" s="537">
        <v>5800</v>
      </c>
      <c r="S1934" s="242">
        <v>5800</v>
      </c>
      <c r="T1934" s="219" t="s">
        <v>5312</v>
      </c>
      <c r="U1934" s="248">
        <f>VLOOKUP(T1934,'[1]段ボール 送料'!$H$16:$X$1013,16,FALSE)</f>
        <v>1880</v>
      </c>
      <c r="V1934" s="248">
        <f>VLOOKUP(T1934,'[1]段ボール 送料'!$H$16:$X$1013,13,FALSE)</f>
        <v>190</v>
      </c>
      <c r="W1934" s="248">
        <f>VLOOKUP(T1934,'[1]段ボール 送料'!$H$16:$X$1013,14,FALSE)</f>
        <v>190</v>
      </c>
      <c r="X1934" s="248">
        <f>VLOOKUP(T1934,'[1]段ボール 送料'!$H$16:$X$1013,15,FALSE)</f>
        <v>1500</v>
      </c>
      <c r="Y1934" s="219" t="s">
        <v>4704</v>
      </c>
      <c r="Z1934" s="248">
        <f>VLOOKUP(Y1934,'[1]段ボール 送料'!$H$16:$X$1013,16,FALSE)</f>
        <v>990</v>
      </c>
      <c r="AA1934" s="248">
        <f>VLOOKUP(Y1934,'[1]段ボール 送料'!$H$16:$X$1013,13,FALSE)</f>
        <v>330</v>
      </c>
      <c r="AB1934" s="248">
        <f>VLOOKUP(Y1934,'[1]段ボール 送料'!$H$16:$X$1013,14,FALSE)</f>
        <v>330</v>
      </c>
      <c r="AC1934" s="248">
        <f>VLOOKUP(Y1934,'[1]段ボール 送料'!$H$16:$X$1013,15,FALSE)</f>
        <v>330</v>
      </c>
      <c r="AD1934" s="337"/>
      <c r="AE1934" s="337"/>
      <c r="AF1934" s="337"/>
      <c r="AG1934" s="337"/>
      <c r="AH1934" s="337"/>
      <c r="AI1934" s="228" t="s">
        <v>2714</v>
      </c>
      <c r="AJ1934" s="286" t="s">
        <v>2676</v>
      </c>
      <c r="AK1934" s="228" t="s">
        <v>3110</v>
      </c>
      <c r="AL1934" s="372">
        <v>17095</v>
      </c>
      <c r="AM1934" s="211">
        <f>AN1934+AO1934</f>
        <v>5984</v>
      </c>
      <c r="AN1934" s="337">
        <f>VLOOKUP(Y1934,'[1]段ボール 送料'!$H$16:$X$1013,6,FALSE)</f>
        <v>94</v>
      </c>
      <c r="AO1934" s="443">
        <f>5000+890</f>
        <v>5890</v>
      </c>
      <c r="AP1934" s="229" t="s">
        <v>3517</v>
      </c>
      <c r="AQ1934" s="498"/>
      <c r="AR1934" s="207"/>
      <c r="AS1934" s="207"/>
      <c r="AT1934" s="207"/>
      <c r="AU1934" s="247">
        <f t="shared" si="201"/>
        <v>0</v>
      </c>
      <c r="AV1934" s="248">
        <f>VLOOKUP(T1934,'[1]段ボール 送料'!$H$16:$X$1013,11,FALSE)</f>
        <v>0</v>
      </c>
      <c r="AW1934" s="248">
        <f>VLOOKUP(Y1934,'[1]段ボール 送料'!$H$16:$X$1013,11,FALSE)</f>
        <v>430</v>
      </c>
      <c r="AX1934" s="248"/>
      <c r="AY1934" s="247">
        <f t="shared" si="202"/>
        <v>430</v>
      </c>
      <c r="AZ1934" s="247">
        <f t="shared" si="203"/>
        <v>0</v>
      </c>
      <c r="BA1934" s="247">
        <f t="shared" si="203"/>
        <v>430</v>
      </c>
      <c r="BB1934" s="247">
        <f t="shared" si="203"/>
        <v>0</v>
      </c>
      <c r="BC1934" s="247">
        <f t="shared" si="203"/>
        <v>430</v>
      </c>
      <c r="BD1934" s="484" t="str">
        <f t="shared" si="204"/>
        <v>A-50902</v>
      </c>
      <c r="BE1934" s="207"/>
      <c r="BF1934" s="207"/>
      <c r="BG1934" s="228" t="s">
        <v>1703</v>
      </c>
      <c r="BH1934" s="228" t="s">
        <v>1703</v>
      </c>
      <c r="BI1934" s="228"/>
      <c r="BJ1934" s="246"/>
      <c r="BK1934" s="255" t="s">
        <v>2443</v>
      </c>
      <c r="BL1934" s="228" t="s">
        <v>1703</v>
      </c>
      <c r="BM1934" s="228" t="s">
        <v>1703</v>
      </c>
      <c r="BN1934" s="298"/>
      <c r="BO1934" s="297"/>
      <c r="BQ1934" s="205" t="s">
        <v>1701</v>
      </c>
      <c r="BY1934" s="254"/>
      <c r="CS1934" s="497" t="s">
        <v>3786</v>
      </c>
      <c r="CT1934" s="497"/>
      <c r="DN1934" s="284"/>
      <c r="DO1934" s="283"/>
      <c r="DP1934" s="278"/>
      <c r="DQ1934" s="282"/>
      <c r="DR1934" s="280" t="s">
        <v>4706</v>
      </c>
      <c r="DS1934" s="280" t="s">
        <v>3792</v>
      </c>
      <c r="DT1934" s="279" t="s">
        <v>3949</v>
      </c>
      <c r="DU1934" s="278"/>
      <c r="DV1934" s="194"/>
    </row>
    <row r="1935" spans="1:127" ht="16.350000000000001" customHeight="1">
      <c r="A1935" s="298" t="s">
        <v>3629</v>
      </c>
      <c r="B1935" s="227" t="s">
        <v>5317</v>
      </c>
      <c r="C1935" s="226" t="s">
        <v>5316</v>
      </c>
      <c r="D1935" s="472" t="s">
        <v>5315</v>
      </c>
      <c r="E1935" s="224" t="str">
        <f t="shared" si="196"/>
        <v>435631</v>
      </c>
      <c r="F1935" s="207" t="s">
        <v>229</v>
      </c>
      <c r="G1935" s="220" t="s">
        <v>1182</v>
      </c>
      <c r="H1935" s="223" t="s">
        <v>5313</v>
      </c>
      <c r="I1935" s="306" t="s">
        <v>261</v>
      </c>
      <c r="J1935" s="225">
        <v>1</v>
      </c>
      <c r="K1935" s="302">
        <v>58000</v>
      </c>
      <c r="L1935" s="232">
        <f t="shared" si="180"/>
        <v>63800.000000000007</v>
      </c>
      <c r="M1935" s="288" t="s">
        <v>1671</v>
      </c>
      <c r="N1935" s="290"/>
      <c r="O1935" s="290"/>
      <c r="P1935" s="459">
        <v>44986</v>
      </c>
      <c r="Q1935" s="487">
        <v>50000</v>
      </c>
      <c r="R1935" s="537">
        <v>5800</v>
      </c>
      <c r="S1935" s="242">
        <v>5800</v>
      </c>
      <c r="T1935" s="219" t="s">
        <v>5312</v>
      </c>
      <c r="U1935" s="248">
        <f>VLOOKUP(T1935,'[1]段ボール 送料'!$H$16:$X$1013,16,FALSE)</f>
        <v>1880</v>
      </c>
      <c r="V1935" s="248">
        <f>VLOOKUP(T1935,'[1]段ボール 送料'!$H$16:$X$1013,13,FALSE)</f>
        <v>190</v>
      </c>
      <c r="W1935" s="248">
        <f>VLOOKUP(T1935,'[1]段ボール 送料'!$H$16:$X$1013,14,FALSE)</f>
        <v>190</v>
      </c>
      <c r="X1935" s="248">
        <f>VLOOKUP(T1935,'[1]段ボール 送料'!$H$16:$X$1013,15,FALSE)</f>
        <v>1500</v>
      </c>
      <c r="Y1935" s="219" t="s">
        <v>4704</v>
      </c>
      <c r="Z1935" s="248">
        <f>VLOOKUP(Y1935,'[1]段ボール 送料'!$H$16:$X$1013,16,FALSE)</f>
        <v>990</v>
      </c>
      <c r="AA1935" s="248">
        <f>VLOOKUP(Y1935,'[1]段ボール 送料'!$H$16:$X$1013,13,FALSE)</f>
        <v>330</v>
      </c>
      <c r="AB1935" s="248">
        <f>VLOOKUP(Y1935,'[1]段ボール 送料'!$H$16:$X$1013,14,FALSE)</f>
        <v>330</v>
      </c>
      <c r="AC1935" s="248">
        <f>VLOOKUP(Y1935,'[1]段ボール 送料'!$H$16:$X$1013,15,FALSE)</f>
        <v>330</v>
      </c>
      <c r="AD1935" s="372"/>
      <c r="AE1935" s="372"/>
      <c r="AF1935" s="372"/>
      <c r="AG1935" s="372"/>
      <c r="AH1935" s="372"/>
      <c r="AI1935" s="228" t="s">
        <v>2714</v>
      </c>
      <c r="AJ1935" s="286" t="s">
        <v>2676</v>
      </c>
      <c r="AK1935" s="228" t="s">
        <v>3110</v>
      </c>
      <c r="AL1935" s="372"/>
      <c r="AM1935" s="372"/>
      <c r="AN1935" s="372"/>
      <c r="AO1935" s="372"/>
      <c r="AP1935" s="229"/>
      <c r="AQ1935" s="464"/>
      <c r="AR1935" s="207"/>
      <c r="AS1935" s="207"/>
      <c r="AT1935" s="207"/>
      <c r="AU1935" s="247">
        <f t="shared" si="201"/>
        <v>0</v>
      </c>
      <c r="AV1935" s="248">
        <f>VLOOKUP(T1935,'[1]段ボール 送料'!$H$16:$X$1013,11,FALSE)</f>
        <v>0</v>
      </c>
      <c r="AW1935" s="248">
        <f>VLOOKUP(Y1935,'[1]段ボール 送料'!$H$16:$X$1013,11,FALSE)</f>
        <v>430</v>
      </c>
      <c r="AX1935" s="248"/>
      <c r="AY1935" s="247">
        <f t="shared" si="202"/>
        <v>430</v>
      </c>
      <c r="AZ1935" s="247">
        <f t="shared" si="203"/>
        <v>0</v>
      </c>
      <c r="BA1935" s="247">
        <f t="shared" si="203"/>
        <v>430</v>
      </c>
      <c r="BB1935" s="247">
        <f t="shared" si="203"/>
        <v>0</v>
      </c>
      <c r="BC1935" s="247">
        <f t="shared" si="203"/>
        <v>430</v>
      </c>
      <c r="BD1935" s="484" t="str">
        <f t="shared" si="204"/>
        <v>A-50902</v>
      </c>
      <c r="BE1935" s="207"/>
      <c r="BF1935" s="207"/>
      <c r="BG1935" s="228" t="s">
        <v>1703</v>
      </c>
      <c r="BH1935" s="228" t="s">
        <v>1703</v>
      </c>
      <c r="BI1935" s="228"/>
      <c r="BJ1935" s="246"/>
      <c r="BK1935" s="255" t="s">
        <v>4630</v>
      </c>
      <c r="BL1935" s="228" t="s">
        <v>1703</v>
      </c>
      <c r="BM1935" s="228" t="s">
        <v>1703</v>
      </c>
      <c r="BN1935" s="298"/>
      <c r="BO1935" s="297"/>
      <c r="BQ1935" s="205" t="s">
        <v>1701</v>
      </c>
      <c r="BY1935" s="254"/>
      <c r="DN1935" s="284"/>
      <c r="DO1935" s="283"/>
      <c r="DP1935" s="278"/>
      <c r="DQ1935" s="282"/>
      <c r="DR1935" s="281"/>
      <c r="DS1935" s="280"/>
      <c r="DT1935" s="279"/>
      <c r="DU1935" s="278"/>
      <c r="DV1935" s="194" t="s">
        <v>3950</v>
      </c>
    </row>
    <row r="1936" spans="1:127" ht="16.350000000000001" customHeight="1">
      <c r="A1936" s="298" t="s">
        <v>3629</v>
      </c>
      <c r="B1936" s="227" t="s">
        <v>1180</v>
      </c>
      <c r="C1936" s="226" t="s">
        <v>5314</v>
      </c>
      <c r="D1936" s="264" t="s">
        <v>1181</v>
      </c>
      <c r="E1936" s="224" t="str">
        <f t="shared" si="196"/>
        <v>433101</v>
      </c>
      <c r="F1936" s="207" t="s">
        <v>229</v>
      </c>
      <c r="G1936" s="220" t="s">
        <v>1182</v>
      </c>
      <c r="H1936" s="223" t="s">
        <v>5313</v>
      </c>
      <c r="I1936" s="306" t="s">
        <v>261</v>
      </c>
      <c r="J1936" s="225">
        <v>1</v>
      </c>
      <c r="K1936" s="302">
        <v>58000</v>
      </c>
      <c r="L1936" s="232">
        <f t="shared" ref="L1936:L1999" si="205">K1936*1.1</f>
        <v>63800.000000000007</v>
      </c>
      <c r="M1936" s="288" t="s">
        <v>900</v>
      </c>
      <c r="N1936" s="290"/>
      <c r="O1936" s="290"/>
      <c r="P1936" s="251">
        <v>44986</v>
      </c>
      <c r="Q1936" s="500">
        <v>50000</v>
      </c>
      <c r="R1936" s="500"/>
      <c r="S1936" s="242"/>
      <c r="T1936" s="219" t="s">
        <v>5312</v>
      </c>
      <c r="U1936" s="248">
        <f>VLOOKUP(T1936,'[1]段ボール 送料'!$H$16:$X$1013,16,FALSE)</f>
        <v>1880</v>
      </c>
      <c r="V1936" s="248">
        <f>VLOOKUP(T1936,'[1]段ボール 送料'!$H$16:$X$1013,13,FALSE)</f>
        <v>190</v>
      </c>
      <c r="W1936" s="248">
        <f>VLOOKUP(T1936,'[1]段ボール 送料'!$H$16:$X$1013,14,FALSE)</f>
        <v>190</v>
      </c>
      <c r="X1936" s="248">
        <f>VLOOKUP(T1936,'[1]段ボール 送料'!$H$16:$X$1013,15,FALSE)</f>
        <v>1500</v>
      </c>
      <c r="Y1936" s="260" t="s">
        <v>3942</v>
      </c>
      <c r="Z1936" s="496" t="e">
        <f>VLOOKUP(Y1936,'[1]段ボール 送料'!$H$16:$X$1013,16,FALSE)</f>
        <v>#N/A</v>
      </c>
      <c r="AA1936" s="496" t="e">
        <f>VLOOKUP(Y1936,'[1]段ボール 送料'!$H$16:$X$1013,13,FALSE)</f>
        <v>#N/A</v>
      </c>
      <c r="AB1936" s="496" t="e">
        <f>VLOOKUP(Y1936,'[1]段ボール 送料'!$H$16:$X$1013,14,FALSE)</f>
        <v>#N/A</v>
      </c>
      <c r="AC1936" s="496" t="e">
        <f>VLOOKUP(Y1936,'[1]段ボール 送料'!$H$16:$X$1013,15,FALSE)</f>
        <v>#N/A</v>
      </c>
      <c r="AD1936" s="372"/>
      <c r="AE1936" s="372"/>
      <c r="AF1936" s="372"/>
      <c r="AG1936" s="372"/>
      <c r="AH1936" s="372"/>
      <c r="AI1936" s="228" t="s">
        <v>2714</v>
      </c>
      <c r="AJ1936" s="286" t="s">
        <v>2676</v>
      </c>
      <c r="AK1936" s="228" t="s">
        <v>3110</v>
      </c>
      <c r="AL1936" s="372"/>
      <c r="AM1936" s="372"/>
      <c r="AN1936" s="372"/>
      <c r="AO1936" s="372"/>
      <c r="AP1936" s="229"/>
      <c r="AQ1936" s="464"/>
      <c r="AR1936" s="207"/>
      <c r="AS1936" s="207"/>
      <c r="AT1936" s="207"/>
      <c r="AU1936" s="207"/>
      <c r="AV1936" s="207"/>
      <c r="AW1936" s="207"/>
      <c r="AX1936" s="207"/>
      <c r="AY1936" s="207"/>
      <c r="AZ1936" s="207"/>
      <c r="BA1936" s="207"/>
      <c r="BB1936" s="207"/>
      <c r="BC1936" s="207"/>
      <c r="BD1936" s="207"/>
      <c r="BE1936" s="207"/>
      <c r="BF1936" s="207"/>
      <c r="BG1936" s="228" t="s">
        <v>1703</v>
      </c>
      <c r="BH1936" s="228" t="s">
        <v>1703</v>
      </c>
      <c r="BI1936" s="228"/>
      <c r="BJ1936" s="246"/>
      <c r="BK1936" s="255" t="s">
        <v>2443</v>
      </c>
      <c r="BL1936" s="228" t="s">
        <v>1703</v>
      </c>
      <c r="BM1936" s="228" t="s">
        <v>3899</v>
      </c>
      <c r="BN1936" s="298"/>
      <c r="BO1936" s="297"/>
      <c r="BQ1936" s="205" t="s">
        <v>1701</v>
      </c>
      <c r="BY1936" s="254"/>
      <c r="DN1936" s="284"/>
      <c r="DO1936" s="283"/>
      <c r="DP1936" s="278"/>
      <c r="DQ1936" s="282" t="s">
        <v>900</v>
      </c>
      <c r="DR1936" s="281"/>
      <c r="DS1936" s="280"/>
      <c r="DT1936" s="279"/>
      <c r="DU1936" s="278"/>
      <c r="DV1936" s="194"/>
      <c r="DW1936" s="254"/>
    </row>
    <row r="1937" spans="1:127" ht="16.350000000000001" customHeight="1">
      <c r="A1937" s="298" t="s">
        <v>4688</v>
      </c>
      <c r="B1937" s="227" t="s">
        <v>1183</v>
      </c>
      <c r="C1937" s="226" t="s">
        <v>5311</v>
      </c>
      <c r="D1937" s="264" t="s">
        <v>1184</v>
      </c>
      <c r="E1937" s="224" t="str">
        <f t="shared" si="196"/>
        <v>433125</v>
      </c>
      <c r="F1937" s="207" t="s">
        <v>35</v>
      </c>
      <c r="G1937" s="220" t="s">
        <v>1185</v>
      </c>
      <c r="H1937" s="223" t="s">
        <v>5310</v>
      </c>
      <c r="I1937" s="306" t="s">
        <v>261</v>
      </c>
      <c r="J1937" s="225">
        <v>1</v>
      </c>
      <c r="K1937" s="302">
        <v>70000</v>
      </c>
      <c r="L1937" s="232">
        <f t="shared" si="205"/>
        <v>77000</v>
      </c>
      <c r="M1937" s="288" t="s">
        <v>947</v>
      </c>
      <c r="N1937" s="290"/>
      <c r="O1937" s="290" t="s">
        <v>4713</v>
      </c>
      <c r="P1937" s="251">
        <v>44986</v>
      </c>
      <c r="Q1937" s="500">
        <v>65000</v>
      </c>
      <c r="R1937" s="471"/>
      <c r="S1937" s="242"/>
      <c r="T1937" s="219" t="s">
        <v>4722</v>
      </c>
      <c r="U1937" s="248">
        <f>VLOOKUP(T1937,'[1]段ボール 送料'!$H$16:$X$1013,16,FALSE)</f>
        <v>2160</v>
      </c>
      <c r="V1937" s="248">
        <f>VLOOKUP(T1937,'[1]段ボール 送料'!$H$16:$X$1013,13,FALSE)</f>
        <v>190</v>
      </c>
      <c r="W1937" s="248">
        <f>VLOOKUP(T1937,'[1]段ボール 送料'!$H$16:$X$1013,14,FALSE)</f>
        <v>190</v>
      </c>
      <c r="X1937" s="248">
        <f>VLOOKUP(T1937,'[1]段ボール 送料'!$H$16:$X$1013,15,FALSE)</f>
        <v>1780</v>
      </c>
      <c r="Y1937" s="219" t="s">
        <v>4683</v>
      </c>
      <c r="Z1937" s="248">
        <f>VLOOKUP(Y1937,'[1]段ボール 送料'!$H$16:$X$1013,16,FALSE)</f>
        <v>1130</v>
      </c>
      <c r="AA1937" s="248">
        <f>VLOOKUP(Y1937,'[1]段ボール 送料'!$H$16:$X$1013,13,FALSE)</f>
        <v>265</v>
      </c>
      <c r="AB1937" s="248">
        <f>VLOOKUP(Y1937,'[1]段ボール 送料'!$H$16:$X$1013,14,FALSE)</f>
        <v>265</v>
      </c>
      <c r="AC1937" s="248">
        <f>VLOOKUP(Y1937,'[1]段ボール 送料'!$H$16:$X$1013,15,FALSE)</f>
        <v>600</v>
      </c>
      <c r="AD1937" s="372"/>
      <c r="AE1937" s="372"/>
      <c r="AF1937" s="372"/>
      <c r="AG1937" s="372"/>
      <c r="AH1937" s="372"/>
      <c r="AI1937" s="228" t="s">
        <v>2711</v>
      </c>
      <c r="AJ1937" s="286" t="s">
        <v>2676</v>
      </c>
      <c r="AK1937" s="228" t="s">
        <v>3110</v>
      </c>
      <c r="AL1937" s="372"/>
      <c r="AM1937" s="372"/>
      <c r="AN1937" s="372"/>
      <c r="AO1937" s="372"/>
      <c r="AP1937" s="229"/>
      <c r="AQ1937" s="464"/>
      <c r="AR1937" s="207"/>
      <c r="AS1937" s="207"/>
      <c r="AT1937" s="207"/>
      <c r="AU1937" s="247">
        <f>SUBTOTAL(9,AR1937:AT1937)</f>
        <v>0</v>
      </c>
      <c r="AV1937" s="248">
        <f>VLOOKUP(T1937,'[1]段ボール 送料'!$H$16:$X$1013,11,FALSE)</f>
        <v>0</v>
      </c>
      <c r="AW1937" s="248">
        <f>VLOOKUP(Y1937,'[1]段ボール 送料'!$H$16:$X$1013,11,FALSE)</f>
        <v>490</v>
      </c>
      <c r="AX1937" s="248"/>
      <c r="AY1937" s="247">
        <f>SUBTOTAL(9,AV1937:AX1937)</f>
        <v>490</v>
      </c>
      <c r="AZ1937" s="247">
        <f>AR1937+AV1937</f>
        <v>0</v>
      </c>
      <c r="BA1937" s="247">
        <f>AS1937+AW1937</f>
        <v>490</v>
      </c>
      <c r="BB1937" s="247">
        <f>AT1937+AX1937</f>
        <v>0</v>
      </c>
      <c r="BC1937" s="247">
        <f>AU1937+AY1937</f>
        <v>490</v>
      </c>
      <c r="BD1937" s="484" t="str">
        <f>T1937</f>
        <v>A-50903</v>
      </c>
      <c r="BE1937" s="207"/>
      <c r="BF1937" s="207"/>
      <c r="BG1937" s="228" t="s">
        <v>1703</v>
      </c>
      <c r="BH1937" s="228" t="s">
        <v>1703</v>
      </c>
      <c r="BI1937" s="228"/>
      <c r="BJ1937" s="246"/>
      <c r="BK1937" s="255" t="s">
        <v>2443</v>
      </c>
      <c r="BL1937" s="228" t="s">
        <v>1703</v>
      </c>
      <c r="BM1937" s="228" t="s">
        <v>3899</v>
      </c>
      <c r="BN1937" s="298"/>
      <c r="BO1937" s="297"/>
      <c r="BQ1937" s="205" t="s">
        <v>1701</v>
      </c>
      <c r="BY1937" s="254"/>
      <c r="DN1937" s="284"/>
      <c r="DO1937" s="283"/>
      <c r="DP1937" s="278"/>
      <c r="DQ1937" s="282" t="s">
        <v>947</v>
      </c>
      <c r="DR1937" s="281"/>
      <c r="DS1937" s="280"/>
      <c r="DT1937" s="279"/>
      <c r="DU1937" s="278"/>
      <c r="DV1937" s="194"/>
    </row>
    <row r="1938" spans="1:127" ht="16.350000000000001" customHeight="1">
      <c r="A1938" s="298" t="s">
        <v>4807</v>
      </c>
      <c r="B1938" s="227" t="s">
        <v>5309</v>
      </c>
      <c r="C1938" s="226" t="s">
        <v>5308</v>
      </c>
      <c r="D1938" s="225" t="s">
        <v>5307</v>
      </c>
      <c r="E1938" s="224" t="str">
        <f t="shared" si="196"/>
        <v>433132</v>
      </c>
      <c r="F1938" s="298" t="s">
        <v>1154</v>
      </c>
      <c r="G1938" s="220" t="s">
        <v>5306</v>
      </c>
      <c r="H1938" s="223" t="s">
        <v>5305</v>
      </c>
      <c r="I1938" s="223" t="s">
        <v>261</v>
      </c>
      <c r="J1938" s="225">
        <v>1</v>
      </c>
      <c r="K1938" s="302">
        <v>35000</v>
      </c>
      <c r="L1938" s="232">
        <f t="shared" si="205"/>
        <v>38500</v>
      </c>
      <c r="M1938" s="379" t="s">
        <v>900</v>
      </c>
      <c r="N1938" s="229"/>
      <c r="O1938" s="229"/>
      <c r="P1938" s="545"/>
      <c r="Q1938" s="380"/>
      <c r="R1938" s="327"/>
      <c r="S1938" s="242"/>
      <c r="T1938" s="312"/>
      <c r="U1938" s="303"/>
      <c r="V1938" s="303"/>
      <c r="W1938" s="303"/>
      <c r="X1938" s="303"/>
      <c r="Y1938" s="312"/>
      <c r="Z1938" s="303"/>
      <c r="AA1938" s="303"/>
      <c r="AB1938" s="303"/>
      <c r="AC1938" s="303"/>
      <c r="AD1938" s="311"/>
      <c r="AE1938" s="311"/>
      <c r="AF1938" s="311"/>
      <c r="AG1938" s="311"/>
      <c r="AH1938" s="311"/>
      <c r="AJ1938" s="286" t="s">
        <v>2543</v>
      </c>
      <c r="AK1938" s="213" t="s">
        <v>2742</v>
      </c>
      <c r="AL1938" s="311"/>
      <c r="AM1938" s="311"/>
      <c r="AN1938" s="311"/>
      <c r="AO1938" s="311"/>
      <c r="AP1938" s="229"/>
      <c r="AQ1938" s="310"/>
      <c r="AR1938" s="207"/>
      <c r="AS1938" s="207"/>
      <c r="AT1938" s="207"/>
      <c r="AU1938" s="207"/>
      <c r="AV1938" s="207"/>
      <c r="AW1938" s="207"/>
      <c r="AX1938" s="207"/>
      <c r="AY1938" s="207"/>
      <c r="AZ1938" s="207"/>
      <c r="BA1938" s="207"/>
      <c r="BB1938" s="207"/>
      <c r="BC1938" s="207"/>
      <c r="BD1938" s="207"/>
      <c r="BE1938" s="207"/>
      <c r="BF1938" s="207"/>
      <c r="BG1938" s="300"/>
      <c r="BH1938" s="300"/>
      <c r="BI1938" s="299"/>
      <c r="BJ1938" s="246"/>
      <c r="BK1938" s="255" t="s">
        <v>2443</v>
      </c>
      <c r="BL1938" s="213"/>
      <c r="BM1938" s="213"/>
      <c r="BN1938" s="298"/>
      <c r="BO1938" s="297"/>
      <c r="BY1938" s="254"/>
      <c r="DN1938" s="284"/>
      <c r="DO1938" s="283"/>
      <c r="DP1938" s="278"/>
      <c r="DQ1938" s="282"/>
      <c r="DR1938" s="281"/>
      <c r="DS1938" s="280"/>
      <c r="DT1938" s="279"/>
      <c r="DU1938" s="278"/>
      <c r="DV1938" s="194"/>
    </row>
    <row r="1939" spans="1:127" ht="16.350000000000001" customHeight="1">
      <c r="A1939" s="298" t="s">
        <v>4680</v>
      </c>
      <c r="B1939" s="227" t="s">
        <v>5304</v>
      </c>
      <c r="C1939" s="226" t="s">
        <v>5303</v>
      </c>
      <c r="D1939" s="264" t="s">
        <v>5302</v>
      </c>
      <c r="E1939" s="224" t="str">
        <f t="shared" si="196"/>
        <v>433149</v>
      </c>
      <c r="F1939" s="207" t="s">
        <v>35</v>
      </c>
      <c r="G1939" s="220" t="s">
        <v>5301</v>
      </c>
      <c r="H1939" s="223" t="s">
        <v>5300</v>
      </c>
      <c r="I1939" s="306" t="s">
        <v>261</v>
      </c>
      <c r="J1939" s="225">
        <v>1</v>
      </c>
      <c r="K1939" s="302">
        <v>100000</v>
      </c>
      <c r="L1939" s="232">
        <f t="shared" si="205"/>
        <v>110000.00000000001</v>
      </c>
      <c r="M1939" s="410" t="s">
        <v>900</v>
      </c>
      <c r="N1939" s="229"/>
      <c r="O1939" s="290"/>
      <c r="P1939" s="245"/>
      <c r="Q1939" s="227"/>
      <c r="R1939" s="376"/>
      <c r="S1939" s="242"/>
      <c r="T1939" s="219"/>
      <c r="U1939" s="248"/>
      <c r="V1939" s="248"/>
      <c r="W1939" s="248"/>
      <c r="X1939" s="248"/>
      <c r="Y1939" s="219"/>
      <c r="Z1939" s="248"/>
      <c r="AA1939" s="248"/>
      <c r="AB1939" s="248"/>
      <c r="AC1939" s="248"/>
      <c r="AD1939" s="302"/>
      <c r="AE1939" s="302"/>
      <c r="AF1939" s="302"/>
      <c r="AG1939" s="302"/>
      <c r="AH1939" s="302"/>
      <c r="AI1939" s="228" t="s">
        <v>2711</v>
      </c>
      <c r="AJ1939" s="286" t="s">
        <v>2676</v>
      </c>
      <c r="AK1939" s="228" t="s">
        <v>4412</v>
      </c>
      <c r="AL1939" s="302"/>
      <c r="AM1939" s="302"/>
      <c r="AN1939" s="302"/>
      <c r="AO1939" s="302"/>
      <c r="AP1939" s="229"/>
      <c r="AQ1939" s="301"/>
      <c r="AR1939" s="207"/>
      <c r="AS1939" s="207"/>
      <c r="AT1939" s="207"/>
      <c r="AU1939" s="207"/>
      <c r="AV1939" s="207"/>
      <c r="AW1939" s="207"/>
      <c r="AX1939" s="207"/>
      <c r="AY1939" s="207"/>
      <c r="AZ1939" s="207"/>
      <c r="BA1939" s="207"/>
      <c r="BB1939" s="207"/>
      <c r="BC1939" s="207"/>
      <c r="BD1939" s="207"/>
      <c r="BE1939" s="207"/>
      <c r="BF1939" s="207"/>
      <c r="BG1939" s="228" t="s">
        <v>1703</v>
      </c>
      <c r="BH1939" s="228" t="s">
        <v>1703</v>
      </c>
      <c r="BI1939" s="228"/>
      <c r="BJ1939" s="246"/>
      <c r="BK1939" s="255" t="s">
        <v>2443</v>
      </c>
      <c r="BL1939" s="228"/>
      <c r="BM1939" s="228"/>
      <c r="BN1939" s="298"/>
      <c r="BO1939" s="297"/>
      <c r="BY1939" s="254"/>
      <c r="DN1939" s="284"/>
      <c r="DO1939" s="283"/>
      <c r="DP1939" s="278"/>
      <c r="DQ1939" s="282"/>
      <c r="DR1939" s="281"/>
      <c r="DS1939" s="280"/>
      <c r="DT1939" s="279"/>
      <c r="DU1939" s="278"/>
      <c r="DV1939" s="194"/>
    </row>
    <row r="1940" spans="1:127" ht="16.350000000000001" customHeight="1">
      <c r="A1940" s="298" t="s">
        <v>4016</v>
      </c>
      <c r="B1940" s="227" t="s">
        <v>5299</v>
      </c>
      <c r="C1940" s="226" t="s">
        <v>5298</v>
      </c>
      <c r="D1940" s="472" t="s">
        <v>5297</v>
      </c>
      <c r="E1940" s="224" t="str">
        <f t="shared" si="196"/>
        <v>435648</v>
      </c>
      <c r="F1940" s="207" t="s">
        <v>229</v>
      </c>
      <c r="G1940" s="220" t="s">
        <v>5286</v>
      </c>
      <c r="H1940" s="495" t="s">
        <v>5293</v>
      </c>
      <c r="I1940" s="306" t="s">
        <v>261</v>
      </c>
      <c r="J1940" s="225">
        <v>1</v>
      </c>
      <c r="K1940" s="302">
        <v>58000</v>
      </c>
      <c r="L1940" s="232">
        <f t="shared" si="205"/>
        <v>63800.000000000007</v>
      </c>
      <c r="M1940" s="288" t="s">
        <v>1671</v>
      </c>
      <c r="N1940" s="290"/>
      <c r="O1940" s="290"/>
      <c r="P1940" s="251">
        <v>44986</v>
      </c>
      <c r="Q1940" s="500">
        <v>55000</v>
      </c>
      <c r="R1940" s="471"/>
      <c r="S1940" s="242"/>
      <c r="T1940" s="219" t="s">
        <v>4731</v>
      </c>
      <c r="U1940" s="248">
        <f>VLOOKUP(T1940,'[1]段ボール 送料'!$H$16:$X$1013,16,FALSE)</f>
        <v>2150</v>
      </c>
      <c r="V1940" s="248">
        <f>VLOOKUP(T1940,'[1]段ボール 送料'!$H$16:$X$1013,13,FALSE)</f>
        <v>260</v>
      </c>
      <c r="W1940" s="248">
        <f>VLOOKUP(T1940,'[1]段ボール 送料'!$H$16:$X$1013,14,FALSE)</f>
        <v>260</v>
      </c>
      <c r="X1940" s="248">
        <f>VLOOKUP(T1940,'[1]段ボール 送料'!$H$16:$X$1013,15,FALSE)</f>
        <v>1630</v>
      </c>
      <c r="Y1940" s="219" t="s">
        <v>3504</v>
      </c>
      <c r="Z1940" s="248">
        <f>VLOOKUP(Y1940,'[1]段ボール 送料'!$H$16:$X$1013,16,FALSE)</f>
        <v>990</v>
      </c>
      <c r="AA1940" s="248">
        <f>VLOOKUP(Y1940,'[1]段ボール 送料'!$H$16:$X$1013,13,FALSE)</f>
        <v>330</v>
      </c>
      <c r="AB1940" s="248">
        <f>VLOOKUP(Y1940,'[1]段ボール 送料'!$H$16:$X$1013,14,FALSE)</f>
        <v>330</v>
      </c>
      <c r="AC1940" s="248">
        <f>VLOOKUP(Y1940,'[1]段ボール 送料'!$H$16:$X$1013,15,FALSE)</f>
        <v>330</v>
      </c>
      <c r="AD1940" s="372"/>
      <c r="AE1940" s="372"/>
      <c r="AF1940" s="372"/>
      <c r="AG1940" s="372"/>
      <c r="AH1940" s="372"/>
      <c r="AI1940" s="228" t="s">
        <v>2714</v>
      </c>
      <c r="AJ1940" s="286" t="s">
        <v>2676</v>
      </c>
      <c r="AK1940" s="228" t="s">
        <v>2675</v>
      </c>
      <c r="AL1940" s="372"/>
      <c r="AM1940" s="372"/>
      <c r="AN1940" s="372"/>
      <c r="AO1940" s="372"/>
      <c r="AP1940" s="229"/>
      <c r="AQ1940" s="464"/>
      <c r="AR1940" s="207"/>
      <c r="AS1940" s="207"/>
      <c r="AT1940" s="207"/>
      <c r="AU1940" s="247">
        <f t="shared" ref="AU1940:AU1946" si="206">SUBTOTAL(9,AR1940:AT1940)</f>
        <v>0</v>
      </c>
      <c r="AV1940" s="248">
        <f>VLOOKUP(T1940,'[1]段ボール 送料'!$H$16:$X$1013,11,FALSE)</f>
        <v>0</v>
      </c>
      <c r="AW1940" s="248">
        <f>VLOOKUP(Y1940,'[1]段ボール 送料'!$H$16:$X$1013,11,FALSE)</f>
        <v>430</v>
      </c>
      <c r="AX1940" s="248"/>
      <c r="AY1940" s="247">
        <f t="shared" ref="AY1940:AY1946" si="207">SUBTOTAL(9,AV1940:AX1940)</f>
        <v>430</v>
      </c>
      <c r="AZ1940" s="247">
        <f t="shared" ref="AZ1940:BC1946" si="208">AR1940+AV1940</f>
        <v>0</v>
      </c>
      <c r="BA1940" s="247">
        <f t="shared" si="208"/>
        <v>430</v>
      </c>
      <c r="BB1940" s="247">
        <f t="shared" si="208"/>
        <v>0</v>
      </c>
      <c r="BC1940" s="247">
        <f t="shared" si="208"/>
        <v>430</v>
      </c>
      <c r="BD1940" s="484" t="str">
        <f t="shared" ref="BD1940:BD1946" si="209">T1940</f>
        <v>VR22023</v>
      </c>
      <c r="BE1940" s="207"/>
      <c r="BF1940" s="207"/>
      <c r="BG1940" s="228" t="s">
        <v>1703</v>
      </c>
      <c r="BH1940" s="228" t="s">
        <v>1703</v>
      </c>
      <c r="BI1940" s="228" t="s">
        <v>1703</v>
      </c>
      <c r="BJ1940" s="246"/>
      <c r="BK1940" s="255" t="s">
        <v>4630</v>
      </c>
      <c r="BL1940" s="228" t="s">
        <v>1703</v>
      </c>
      <c r="BM1940" s="228" t="s">
        <v>1703</v>
      </c>
      <c r="BN1940" s="298"/>
      <c r="BO1940" s="297"/>
      <c r="BQ1940" s="205" t="s">
        <v>1701</v>
      </c>
      <c r="BY1940" s="254"/>
      <c r="DN1940" s="284"/>
      <c r="DO1940" s="283"/>
      <c r="DP1940" s="278"/>
      <c r="DQ1940" s="282"/>
      <c r="DR1940" s="281"/>
      <c r="DS1940" s="280"/>
      <c r="DT1940" s="279"/>
      <c r="DU1940" s="278"/>
      <c r="DV1940" s="194" t="s">
        <v>3950</v>
      </c>
    </row>
    <row r="1941" spans="1:127" ht="16.350000000000001" customHeight="1">
      <c r="A1941" s="298" t="s">
        <v>4016</v>
      </c>
      <c r="B1941" s="227" t="s">
        <v>5296</v>
      </c>
      <c r="C1941" s="226" t="s">
        <v>5295</v>
      </c>
      <c r="D1941" s="472" t="s">
        <v>5294</v>
      </c>
      <c r="E1941" s="224" t="str">
        <f t="shared" si="196"/>
        <v>435655</v>
      </c>
      <c r="F1941" s="207" t="s">
        <v>229</v>
      </c>
      <c r="G1941" s="220" t="s">
        <v>5286</v>
      </c>
      <c r="H1941" s="495" t="s">
        <v>5293</v>
      </c>
      <c r="I1941" s="306" t="s">
        <v>261</v>
      </c>
      <c r="J1941" s="225">
        <v>1</v>
      </c>
      <c r="K1941" s="302">
        <v>58000</v>
      </c>
      <c r="L1941" s="232">
        <f t="shared" si="205"/>
        <v>63800.000000000007</v>
      </c>
      <c r="M1941" s="262" t="s">
        <v>1671</v>
      </c>
      <c r="N1941" s="290"/>
      <c r="O1941" s="290"/>
      <c r="P1941" s="251">
        <v>44986</v>
      </c>
      <c r="Q1941" s="500">
        <v>55000</v>
      </c>
      <c r="R1941" s="471"/>
      <c r="S1941" s="242"/>
      <c r="T1941" s="219" t="s">
        <v>4731</v>
      </c>
      <c r="U1941" s="248">
        <f>VLOOKUP(T1941,'[1]段ボール 送料'!$H$16:$X$1013,16,FALSE)</f>
        <v>2150</v>
      </c>
      <c r="V1941" s="248">
        <f>VLOOKUP(T1941,'[1]段ボール 送料'!$H$16:$X$1013,13,FALSE)</f>
        <v>260</v>
      </c>
      <c r="W1941" s="248">
        <f>VLOOKUP(T1941,'[1]段ボール 送料'!$H$16:$X$1013,14,FALSE)</f>
        <v>260</v>
      </c>
      <c r="X1941" s="248">
        <f>VLOOKUP(T1941,'[1]段ボール 送料'!$H$16:$X$1013,15,FALSE)</f>
        <v>1630</v>
      </c>
      <c r="Y1941" s="219" t="s">
        <v>4697</v>
      </c>
      <c r="Z1941" s="248">
        <f>VLOOKUP(Y1941,'[1]段ボール 送料'!$H$16:$X$1013,16,FALSE)</f>
        <v>990</v>
      </c>
      <c r="AA1941" s="248">
        <f>VLOOKUP(Y1941,'[1]段ボール 送料'!$H$16:$X$1013,13,FALSE)</f>
        <v>330</v>
      </c>
      <c r="AB1941" s="248">
        <f>VLOOKUP(Y1941,'[1]段ボール 送料'!$H$16:$X$1013,14,FALSE)</f>
        <v>330</v>
      </c>
      <c r="AC1941" s="248">
        <f>VLOOKUP(Y1941,'[1]段ボール 送料'!$H$16:$X$1013,15,FALSE)</f>
        <v>330</v>
      </c>
      <c r="AD1941" s="372"/>
      <c r="AE1941" s="372"/>
      <c r="AF1941" s="372"/>
      <c r="AG1941" s="372"/>
      <c r="AH1941" s="372"/>
      <c r="AI1941" s="228" t="s">
        <v>2714</v>
      </c>
      <c r="AJ1941" s="286" t="s">
        <v>2676</v>
      </c>
      <c r="AK1941" s="228" t="s">
        <v>2675</v>
      </c>
      <c r="AL1941" s="372"/>
      <c r="AM1941" s="372"/>
      <c r="AN1941" s="372"/>
      <c r="AO1941" s="372"/>
      <c r="AP1941" s="229"/>
      <c r="AQ1941" s="464"/>
      <c r="AR1941" s="207"/>
      <c r="AS1941" s="207"/>
      <c r="AT1941" s="207"/>
      <c r="AU1941" s="247">
        <f t="shared" si="206"/>
        <v>0</v>
      </c>
      <c r="AV1941" s="248">
        <f>VLOOKUP(T1941,'[1]段ボール 送料'!$H$16:$X$1013,11,FALSE)</f>
        <v>0</v>
      </c>
      <c r="AW1941" s="248">
        <f>VLOOKUP(Y1941,'[1]段ボール 送料'!$H$16:$X$1013,11,FALSE)</f>
        <v>430</v>
      </c>
      <c r="AX1941" s="248"/>
      <c r="AY1941" s="247">
        <f t="shared" si="207"/>
        <v>430</v>
      </c>
      <c r="AZ1941" s="247">
        <f t="shared" si="208"/>
        <v>0</v>
      </c>
      <c r="BA1941" s="247">
        <f t="shared" si="208"/>
        <v>430</v>
      </c>
      <c r="BB1941" s="247">
        <f t="shared" si="208"/>
        <v>0</v>
      </c>
      <c r="BC1941" s="247">
        <f t="shared" si="208"/>
        <v>430</v>
      </c>
      <c r="BD1941" s="484" t="str">
        <f t="shared" si="209"/>
        <v>VR22023</v>
      </c>
      <c r="BE1941" s="207"/>
      <c r="BF1941" s="207"/>
      <c r="BG1941" s="228" t="s">
        <v>1703</v>
      </c>
      <c r="BH1941" s="228" t="s">
        <v>1703</v>
      </c>
      <c r="BI1941" s="228" t="s">
        <v>1703</v>
      </c>
      <c r="BJ1941" s="246"/>
      <c r="BK1941" s="255" t="s">
        <v>4630</v>
      </c>
      <c r="BL1941" s="228" t="s">
        <v>1703</v>
      </c>
      <c r="BM1941" s="228" t="s">
        <v>1703</v>
      </c>
      <c r="BN1941" s="298"/>
      <c r="BO1941" s="297"/>
      <c r="BQ1941" s="205" t="s">
        <v>1701</v>
      </c>
      <c r="BY1941" s="254"/>
      <c r="DN1941" s="284"/>
      <c r="DO1941" s="283"/>
      <c r="DP1941" s="278"/>
      <c r="DQ1941" s="282"/>
      <c r="DR1941" s="281"/>
      <c r="DS1941" s="280"/>
      <c r="DT1941" s="279"/>
      <c r="DU1941" s="278"/>
      <c r="DV1941" s="194" t="s">
        <v>3950</v>
      </c>
    </row>
    <row r="1942" spans="1:127" ht="16.350000000000001" customHeight="1">
      <c r="A1942" s="298" t="s">
        <v>4016</v>
      </c>
      <c r="B1942" s="227" t="s">
        <v>5292</v>
      </c>
      <c r="C1942" s="226" t="s">
        <v>5291</v>
      </c>
      <c r="D1942" s="264" t="s">
        <v>5290</v>
      </c>
      <c r="E1942" s="224" t="str">
        <f t="shared" si="196"/>
        <v>433163</v>
      </c>
      <c r="F1942" s="207" t="s">
        <v>229</v>
      </c>
      <c r="G1942" s="220" t="s">
        <v>5286</v>
      </c>
      <c r="H1942" s="223" t="s">
        <v>5285</v>
      </c>
      <c r="I1942" s="306" t="s">
        <v>261</v>
      </c>
      <c r="J1942" s="225">
        <v>1</v>
      </c>
      <c r="K1942" s="302">
        <v>58000</v>
      </c>
      <c r="L1942" s="232">
        <f t="shared" si="205"/>
        <v>63800.000000000007</v>
      </c>
      <c r="M1942" s="288" t="s">
        <v>1671</v>
      </c>
      <c r="N1942" s="290"/>
      <c r="O1942" s="290"/>
      <c r="P1942" s="459">
        <v>44986</v>
      </c>
      <c r="Q1942" s="487">
        <v>55000</v>
      </c>
      <c r="R1942" s="471"/>
      <c r="S1942" s="242"/>
      <c r="T1942" s="219" t="s">
        <v>4731</v>
      </c>
      <c r="U1942" s="248">
        <f>VLOOKUP(T1942,'[1]段ボール 送料'!$H$16:$X$1013,16,FALSE)</f>
        <v>2150</v>
      </c>
      <c r="V1942" s="248">
        <f>VLOOKUP(T1942,'[1]段ボール 送料'!$H$16:$X$1013,13,FALSE)</f>
        <v>260</v>
      </c>
      <c r="W1942" s="248">
        <f>VLOOKUP(T1942,'[1]段ボール 送料'!$H$16:$X$1013,14,FALSE)</f>
        <v>260</v>
      </c>
      <c r="X1942" s="248">
        <f>VLOOKUP(T1942,'[1]段ボール 送料'!$H$16:$X$1013,15,FALSE)</f>
        <v>1630</v>
      </c>
      <c r="Y1942" s="219" t="s">
        <v>3530</v>
      </c>
      <c r="Z1942" s="248">
        <f>VLOOKUP(Y1942,'[1]段ボール 送料'!$H$16:$X$1013,16,FALSE)</f>
        <v>1110</v>
      </c>
      <c r="AA1942" s="248">
        <f>VLOOKUP(Y1942,'[1]段ボール 送料'!$H$16:$X$1013,13,FALSE)</f>
        <v>305</v>
      </c>
      <c r="AB1942" s="248">
        <f>VLOOKUP(Y1942,'[1]段ボール 送料'!$H$16:$X$1013,14,FALSE)</f>
        <v>305</v>
      </c>
      <c r="AC1942" s="248">
        <f>VLOOKUP(Y1942,'[1]段ボール 送料'!$H$16:$X$1013,15,FALSE)</f>
        <v>500</v>
      </c>
      <c r="AD1942" s="372"/>
      <c r="AE1942" s="372"/>
      <c r="AF1942" s="372"/>
      <c r="AG1942" s="372"/>
      <c r="AH1942" s="372"/>
      <c r="AI1942" s="228" t="s">
        <v>2714</v>
      </c>
      <c r="AJ1942" s="286" t="s">
        <v>2676</v>
      </c>
      <c r="AK1942" s="228" t="s">
        <v>2675</v>
      </c>
      <c r="AL1942" s="372"/>
      <c r="AM1942" s="372"/>
      <c r="AN1942" s="372"/>
      <c r="AO1942" s="372"/>
      <c r="AP1942" s="229"/>
      <c r="AQ1942" s="464"/>
      <c r="AR1942" s="207"/>
      <c r="AS1942" s="207"/>
      <c r="AT1942" s="207"/>
      <c r="AU1942" s="247">
        <f t="shared" si="206"/>
        <v>0</v>
      </c>
      <c r="AV1942" s="248">
        <f>VLOOKUP(T1942,'[1]段ボール 送料'!$H$16:$X$1013,11,FALSE)</f>
        <v>0</v>
      </c>
      <c r="AW1942" s="248">
        <f>VLOOKUP(Y1942,'[1]段ボール 送料'!$H$16:$X$1013,11,FALSE)</f>
        <v>700</v>
      </c>
      <c r="AX1942" s="248"/>
      <c r="AY1942" s="247">
        <f t="shared" si="207"/>
        <v>700</v>
      </c>
      <c r="AZ1942" s="247">
        <f t="shared" si="208"/>
        <v>0</v>
      </c>
      <c r="BA1942" s="247">
        <f t="shared" si="208"/>
        <v>700</v>
      </c>
      <c r="BB1942" s="247">
        <f t="shared" si="208"/>
        <v>0</v>
      </c>
      <c r="BC1942" s="247">
        <f t="shared" si="208"/>
        <v>700</v>
      </c>
      <c r="BD1942" s="484" t="str">
        <f t="shared" si="209"/>
        <v>VR22023</v>
      </c>
      <c r="BE1942" s="207"/>
      <c r="BF1942" s="207"/>
      <c r="BG1942" s="228" t="s">
        <v>1703</v>
      </c>
      <c r="BH1942" s="228" t="s">
        <v>1703</v>
      </c>
      <c r="BI1942" s="228" t="s">
        <v>1703</v>
      </c>
      <c r="BJ1942" s="246"/>
      <c r="BK1942" s="255" t="s">
        <v>2443</v>
      </c>
      <c r="BL1942" s="228" t="s">
        <v>1703</v>
      </c>
      <c r="BM1942" s="228" t="s">
        <v>1703</v>
      </c>
      <c r="BN1942" s="298"/>
      <c r="BO1942" s="297"/>
      <c r="BQ1942" s="205" t="s">
        <v>1701</v>
      </c>
      <c r="BY1942" s="254"/>
      <c r="DN1942" s="284"/>
      <c r="DO1942" s="283"/>
      <c r="DP1942" s="278"/>
      <c r="DQ1942" s="282"/>
      <c r="DR1942" s="281"/>
      <c r="DS1942" s="280"/>
      <c r="DT1942" s="279"/>
      <c r="DU1942" s="278"/>
      <c r="DV1942" s="194" t="s">
        <v>3950</v>
      </c>
    </row>
    <row r="1943" spans="1:127" ht="16.350000000000001" customHeight="1">
      <c r="A1943" s="298" t="s">
        <v>4016</v>
      </c>
      <c r="B1943" s="227" t="s">
        <v>5289</v>
      </c>
      <c r="C1943" s="226" t="s">
        <v>5288</v>
      </c>
      <c r="D1943" s="264" t="s">
        <v>5287</v>
      </c>
      <c r="E1943" s="224" t="str">
        <f t="shared" si="196"/>
        <v>433156</v>
      </c>
      <c r="F1943" s="207" t="s">
        <v>229</v>
      </c>
      <c r="G1943" s="220" t="s">
        <v>5286</v>
      </c>
      <c r="H1943" s="223" t="s">
        <v>5285</v>
      </c>
      <c r="I1943" s="306" t="s">
        <v>261</v>
      </c>
      <c r="J1943" s="225">
        <v>1</v>
      </c>
      <c r="K1943" s="302">
        <v>58000</v>
      </c>
      <c r="L1943" s="232">
        <f t="shared" si="205"/>
        <v>63800.000000000007</v>
      </c>
      <c r="M1943" s="262" t="s">
        <v>1671</v>
      </c>
      <c r="N1943" s="290"/>
      <c r="O1943" s="290"/>
      <c r="P1943" s="251">
        <v>44986</v>
      </c>
      <c r="Q1943" s="500">
        <v>55000</v>
      </c>
      <c r="R1943" s="471"/>
      <c r="S1943" s="242"/>
      <c r="T1943" s="219" t="s">
        <v>4731</v>
      </c>
      <c r="U1943" s="248">
        <f>VLOOKUP(T1943,'[1]段ボール 送料'!$H$16:$X$1013,16,FALSE)</f>
        <v>2150</v>
      </c>
      <c r="V1943" s="248">
        <f>VLOOKUP(T1943,'[1]段ボール 送料'!$H$16:$X$1013,13,FALSE)</f>
        <v>260</v>
      </c>
      <c r="W1943" s="248">
        <f>VLOOKUP(T1943,'[1]段ボール 送料'!$H$16:$X$1013,14,FALSE)</f>
        <v>260</v>
      </c>
      <c r="X1943" s="248">
        <f>VLOOKUP(T1943,'[1]段ボール 送料'!$H$16:$X$1013,15,FALSE)</f>
        <v>1630</v>
      </c>
      <c r="Y1943" s="219" t="s">
        <v>3530</v>
      </c>
      <c r="Z1943" s="248">
        <f>VLOOKUP(Y1943,'[1]段ボール 送料'!$H$16:$X$1013,16,FALSE)</f>
        <v>1110</v>
      </c>
      <c r="AA1943" s="248">
        <f>VLOOKUP(Y1943,'[1]段ボール 送料'!$H$16:$X$1013,13,FALSE)</f>
        <v>305</v>
      </c>
      <c r="AB1943" s="248">
        <f>VLOOKUP(Y1943,'[1]段ボール 送料'!$H$16:$X$1013,14,FALSE)</f>
        <v>305</v>
      </c>
      <c r="AC1943" s="248">
        <f>VLOOKUP(Y1943,'[1]段ボール 送料'!$H$16:$X$1013,15,FALSE)</f>
        <v>500</v>
      </c>
      <c r="AD1943" s="372"/>
      <c r="AE1943" s="372"/>
      <c r="AF1943" s="372"/>
      <c r="AG1943" s="372"/>
      <c r="AH1943" s="372"/>
      <c r="AI1943" s="228" t="s">
        <v>2714</v>
      </c>
      <c r="AJ1943" s="286" t="s">
        <v>2676</v>
      </c>
      <c r="AK1943" s="228" t="s">
        <v>2675</v>
      </c>
      <c r="AL1943" s="372"/>
      <c r="AM1943" s="372"/>
      <c r="AN1943" s="372"/>
      <c r="AO1943" s="372"/>
      <c r="AP1943" s="229"/>
      <c r="AQ1943" s="464"/>
      <c r="AR1943" s="207"/>
      <c r="AS1943" s="207"/>
      <c r="AT1943" s="207"/>
      <c r="AU1943" s="247">
        <f t="shared" si="206"/>
        <v>0</v>
      </c>
      <c r="AV1943" s="248">
        <f>VLOOKUP(T1943,'[1]段ボール 送料'!$H$16:$X$1013,11,FALSE)</f>
        <v>0</v>
      </c>
      <c r="AW1943" s="248">
        <f>VLOOKUP(Y1943,'[1]段ボール 送料'!$H$16:$X$1013,11,FALSE)</f>
        <v>700</v>
      </c>
      <c r="AX1943" s="248"/>
      <c r="AY1943" s="247">
        <f t="shared" si="207"/>
        <v>700</v>
      </c>
      <c r="AZ1943" s="247">
        <f t="shared" si="208"/>
        <v>0</v>
      </c>
      <c r="BA1943" s="247">
        <f t="shared" si="208"/>
        <v>700</v>
      </c>
      <c r="BB1943" s="247">
        <f t="shared" si="208"/>
        <v>0</v>
      </c>
      <c r="BC1943" s="247">
        <f t="shared" si="208"/>
        <v>700</v>
      </c>
      <c r="BD1943" s="484" t="str">
        <f t="shared" si="209"/>
        <v>VR22023</v>
      </c>
      <c r="BE1943" s="207"/>
      <c r="BF1943" s="207"/>
      <c r="BG1943" s="228" t="s">
        <v>1703</v>
      </c>
      <c r="BH1943" s="228" t="s">
        <v>1703</v>
      </c>
      <c r="BI1943" s="228" t="s">
        <v>1703</v>
      </c>
      <c r="BJ1943" s="246"/>
      <c r="BK1943" s="255" t="s">
        <v>2443</v>
      </c>
      <c r="BL1943" s="228" t="s">
        <v>1703</v>
      </c>
      <c r="BM1943" s="228" t="s">
        <v>1703</v>
      </c>
      <c r="BN1943" s="298"/>
      <c r="BO1943" s="297"/>
      <c r="BQ1943" s="205" t="s">
        <v>1701</v>
      </c>
      <c r="BY1943" s="254"/>
      <c r="DN1943" s="284"/>
      <c r="DO1943" s="283"/>
      <c r="DP1943" s="278"/>
      <c r="DQ1943" s="282"/>
      <c r="DR1943" s="281"/>
      <c r="DS1943" s="280"/>
      <c r="DT1943" s="279"/>
      <c r="DU1943" s="278"/>
      <c r="DV1943" s="194" t="s">
        <v>3950</v>
      </c>
    </row>
    <row r="1944" spans="1:127" ht="16.350000000000001" customHeight="1">
      <c r="A1944" s="298" t="s">
        <v>3629</v>
      </c>
      <c r="B1944" s="227" t="s">
        <v>5284</v>
      </c>
      <c r="C1944" s="226" t="s">
        <v>5283</v>
      </c>
      <c r="D1944" s="472" t="s">
        <v>5282</v>
      </c>
      <c r="E1944" s="224" t="str">
        <f t="shared" si="196"/>
        <v>435662</v>
      </c>
      <c r="F1944" s="207" t="s">
        <v>229</v>
      </c>
      <c r="G1944" s="220" t="s">
        <v>1188</v>
      </c>
      <c r="H1944" s="495" t="s">
        <v>5275</v>
      </c>
      <c r="I1944" s="306" t="s">
        <v>261</v>
      </c>
      <c r="J1944" s="225">
        <v>1</v>
      </c>
      <c r="K1944" s="302">
        <v>63000</v>
      </c>
      <c r="L1944" s="232">
        <f t="shared" si="205"/>
        <v>69300</v>
      </c>
      <c r="M1944" s="262" t="s">
        <v>1671</v>
      </c>
      <c r="N1944" s="290"/>
      <c r="O1944" s="290"/>
      <c r="P1944" s="251">
        <v>44986</v>
      </c>
      <c r="Q1944" s="500">
        <v>60000</v>
      </c>
      <c r="R1944" s="537">
        <v>5900</v>
      </c>
      <c r="S1944" s="242">
        <v>5900</v>
      </c>
      <c r="T1944" s="219" t="s">
        <v>4731</v>
      </c>
      <c r="U1944" s="248">
        <f>VLOOKUP(T1944,'[1]段ボール 送料'!$H$16:$X$1013,16,FALSE)</f>
        <v>2150</v>
      </c>
      <c r="V1944" s="248">
        <f>VLOOKUP(T1944,'[1]段ボール 送料'!$H$16:$X$1013,13,FALSE)</f>
        <v>260</v>
      </c>
      <c r="W1944" s="248">
        <f>VLOOKUP(T1944,'[1]段ボール 送料'!$H$16:$X$1013,14,FALSE)</f>
        <v>260</v>
      </c>
      <c r="X1944" s="248">
        <f>VLOOKUP(T1944,'[1]段ボール 送料'!$H$16:$X$1013,15,FALSE)</f>
        <v>1630</v>
      </c>
      <c r="Y1944" s="219" t="s">
        <v>4704</v>
      </c>
      <c r="Z1944" s="248">
        <f>VLOOKUP(Y1944,'[1]段ボール 送料'!$H$16:$X$1013,16,FALSE)</f>
        <v>990</v>
      </c>
      <c r="AA1944" s="248">
        <f>VLOOKUP(Y1944,'[1]段ボール 送料'!$H$16:$X$1013,13,FALSE)</f>
        <v>330</v>
      </c>
      <c r="AB1944" s="248">
        <f>VLOOKUP(Y1944,'[1]段ボール 送料'!$H$16:$X$1013,14,FALSE)</f>
        <v>330</v>
      </c>
      <c r="AC1944" s="248">
        <f>VLOOKUP(Y1944,'[1]段ボール 送料'!$H$16:$X$1013,15,FALSE)</f>
        <v>330</v>
      </c>
      <c r="AD1944" s="372"/>
      <c r="AE1944" s="372"/>
      <c r="AF1944" s="372"/>
      <c r="AG1944" s="372"/>
      <c r="AH1944" s="372"/>
      <c r="AI1944" s="228" t="s">
        <v>2714</v>
      </c>
      <c r="AJ1944" s="286" t="s">
        <v>2676</v>
      </c>
      <c r="AK1944" s="228" t="s">
        <v>2675</v>
      </c>
      <c r="AL1944" s="372"/>
      <c r="AM1944" s="372"/>
      <c r="AN1944" s="372"/>
      <c r="AO1944" s="372"/>
      <c r="AP1944" s="229"/>
      <c r="AQ1944" s="464"/>
      <c r="AR1944" s="207"/>
      <c r="AS1944" s="207"/>
      <c r="AT1944" s="207"/>
      <c r="AU1944" s="247">
        <f t="shared" si="206"/>
        <v>0</v>
      </c>
      <c r="AV1944" s="248">
        <f>VLOOKUP(T1944,'[1]段ボール 送料'!$H$16:$X$1013,11,FALSE)</f>
        <v>0</v>
      </c>
      <c r="AW1944" s="248">
        <f>VLOOKUP(Y1944,'[1]段ボール 送料'!$H$16:$X$1013,11,FALSE)</f>
        <v>430</v>
      </c>
      <c r="AX1944" s="248"/>
      <c r="AY1944" s="247">
        <f t="shared" si="207"/>
        <v>430</v>
      </c>
      <c r="AZ1944" s="247">
        <f t="shared" si="208"/>
        <v>0</v>
      </c>
      <c r="BA1944" s="247">
        <f t="shared" si="208"/>
        <v>430</v>
      </c>
      <c r="BB1944" s="247">
        <f t="shared" si="208"/>
        <v>0</v>
      </c>
      <c r="BC1944" s="247">
        <f t="shared" si="208"/>
        <v>430</v>
      </c>
      <c r="BD1944" s="484" t="str">
        <f t="shared" si="209"/>
        <v>VR22023</v>
      </c>
      <c r="BE1944" s="207"/>
      <c r="BF1944" s="207"/>
      <c r="BG1944" s="228" t="s">
        <v>1703</v>
      </c>
      <c r="BH1944" s="228" t="s">
        <v>1703</v>
      </c>
      <c r="BI1944" s="228" t="s">
        <v>1703</v>
      </c>
      <c r="BJ1944" s="246"/>
      <c r="BK1944" s="255" t="s">
        <v>4630</v>
      </c>
      <c r="BL1944" s="228" t="s">
        <v>1703</v>
      </c>
      <c r="BM1944" s="228" t="s">
        <v>1703</v>
      </c>
      <c r="BN1944" s="298"/>
      <c r="BO1944" s="297"/>
      <c r="BQ1944" s="205" t="s">
        <v>1701</v>
      </c>
      <c r="BY1944" s="254"/>
      <c r="DN1944" s="284"/>
      <c r="DO1944" s="283"/>
      <c r="DP1944" s="278"/>
      <c r="DQ1944" s="282"/>
      <c r="DR1944" s="281"/>
      <c r="DS1944" s="280"/>
      <c r="DT1944" s="279"/>
      <c r="DU1944" s="278"/>
      <c r="DV1944" s="194" t="s">
        <v>3950</v>
      </c>
    </row>
    <row r="1945" spans="1:127" ht="16.350000000000001" customHeight="1">
      <c r="A1945" s="298" t="s">
        <v>3629</v>
      </c>
      <c r="B1945" s="227" t="s">
        <v>1606</v>
      </c>
      <c r="C1945" s="226" t="s">
        <v>5281</v>
      </c>
      <c r="D1945" s="264" t="s">
        <v>1607</v>
      </c>
      <c r="E1945" s="224" t="str">
        <f t="shared" si="196"/>
        <v>433187</v>
      </c>
      <c r="F1945" s="207" t="s">
        <v>229</v>
      </c>
      <c r="G1945" s="220" t="s">
        <v>1188</v>
      </c>
      <c r="H1945" s="223" t="s">
        <v>5275</v>
      </c>
      <c r="I1945" s="306" t="s">
        <v>261</v>
      </c>
      <c r="J1945" s="225">
        <v>1</v>
      </c>
      <c r="K1945" s="302">
        <v>63000</v>
      </c>
      <c r="L1945" s="232">
        <f t="shared" si="205"/>
        <v>69300</v>
      </c>
      <c r="M1945" s="288" t="s">
        <v>1671</v>
      </c>
      <c r="N1945" s="290"/>
      <c r="O1945" s="290"/>
      <c r="P1945" s="459">
        <v>44986</v>
      </c>
      <c r="Q1945" s="487">
        <v>60000</v>
      </c>
      <c r="R1945" s="537">
        <v>5900</v>
      </c>
      <c r="S1945" s="242">
        <v>5900</v>
      </c>
      <c r="T1945" s="219" t="s">
        <v>4731</v>
      </c>
      <c r="U1945" s="248">
        <f>VLOOKUP(T1945,'[1]段ボール 送料'!$H$16:$X$1013,16,FALSE)</f>
        <v>2150</v>
      </c>
      <c r="V1945" s="248">
        <f>VLOOKUP(T1945,'[1]段ボール 送料'!$H$16:$X$1013,13,FALSE)</f>
        <v>260</v>
      </c>
      <c r="W1945" s="248">
        <f>VLOOKUP(T1945,'[1]段ボール 送料'!$H$16:$X$1013,14,FALSE)</f>
        <v>260</v>
      </c>
      <c r="X1945" s="248">
        <f>VLOOKUP(T1945,'[1]段ボール 送料'!$H$16:$X$1013,15,FALSE)</f>
        <v>1630</v>
      </c>
      <c r="Y1945" s="219" t="s">
        <v>4704</v>
      </c>
      <c r="Z1945" s="248">
        <f>VLOOKUP(Y1945,'[1]段ボール 送料'!$H$16:$X$1013,16,FALSE)</f>
        <v>990</v>
      </c>
      <c r="AA1945" s="248">
        <f>VLOOKUP(Y1945,'[1]段ボール 送料'!$H$16:$X$1013,13,FALSE)</f>
        <v>330</v>
      </c>
      <c r="AB1945" s="248">
        <f>VLOOKUP(Y1945,'[1]段ボール 送料'!$H$16:$X$1013,14,FALSE)</f>
        <v>330</v>
      </c>
      <c r="AC1945" s="248">
        <f>VLOOKUP(Y1945,'[1]段ボール 送料'!$H$16:$X$1013,15,FALSE)</f>
        <v>330</v>
      </c>
      <c r="AD1945" s="337"/>
      <c r="AE1945" s="337"/>
      <c r="AF1945" s="337"/>
      <c r="AG1945" s="337"/>
      <c r="AH1945" s="337"/>
      <c r="AI1945" s="228" t="s">
        <v>2714</v>
      </c>
      <c r="AJ1945" s="286" t="s">
        <v>2676</v>
      </c>
      <c r="AK1945" s="228" t="s">
        <v>2675</v>
      </c>
      <c r="AL1945" s="372">
        <v>20395</v>
      </c>
      <c r="AM1945" s="211">
        <f>AN1945+AO1945</f>
        <v>4784</v>
      </c>
      <c r="AN1945" s="337">
        <f>VLOOKUP(Y1945,'[1]段ボール 送料'!$H$16:$X$1013,6,FALSE)</f>
        <v>94</v>
      </c>
      <c r="AO1945" s="443">
        <f>3800+890</f>
        <v>4690</v>
      </c>
      <c r="AP1945" s="229" t="s">
        <v>3517</v>
      </c>
      <c r="AQ1945" s="498"/>
      <c r="AR1945" s="207"/>
      <c r="AS1945" s="207"/>
      <c r="AT1945" s="207"/>
      <c r="AU1945" s="247">
        <f t="shared" si="206"/>
        <v>0</v>
      </c>
      <c r="AV1945" s="248">
        <f>VLOOKUP(T1945,'[1]段ボール 送料'!$H$16:$X$1013,11,FALSE)</f>
        <v>0</v>
      </c>
      <c r="AW1945" s="248">
        <f>VLOOKUP(Y1945,'[1]段ボール 送料'!$H$16:$X$1013,11,FALSE)</f>
        <v>430</v>
      </c>
      <c r="AX1945" s="248"/>
      <c r="AY1945" s="247">
        <f t="shared" si="207"/>
        <v>430</v>
      </c>
      <c r="AZ1945" s="247">
        <f t="shared" si="208"/>
        <v>0</v>
      </c>
      <c r="BA1945" s="247">
        <f t="shared" si="208"/>
        <v>430</v>
      </c>
      <c r="BB1945" s="247">
        <f t="shared" si="208"/>
        <v>0</v>
      </c>
      <c r="BC1945" s="247">
        <f t="shared" si="208"/>
        <v>430</v>
      </c>
      <c r="BD1945" s="484" t="str">
        <f t="shared" si="209"/>
        <v>VR22023</v>
      </c>
      <c r="BE1945" s="207"/>
      <c r="BF1945" s="207"/>
      <c r="BG1945" s="228" t="s">
        <v>1703</v>
      </c>
      <c r="BH1945" s="228" t="s">
        <v>1703</v>
      </c>
      <c r="BI1945" s="228" t="s">
        <v>1703</v>
      </c>
      <c r="BJ1945" s="246"/>
      <c r="BK1945" s="255" t="s">
        <v>2443</v>
      </c>
      <c r="BL1945" s="228" t="s">
        <v>1703</v>
      </c>
      <c r="BM1945" s="228" t="s">
        <v>1703</v>
      </c>
      <c r="BN1945" s="298"/>
      <c r="BO1945" s="297"/>
      <c r="BQ1945" s="205" t="s">
        <v>1701</v>
      </c>
      <c r="BY1945" s="254"/>
      <c r="CS1945" s="497" t="s">
        <v>3786</v>
      </c>
      <c r="CT1945" s="497"/>
      <c r="DN1945" s="284"/>
      <c r="DO1945" s="283"/>
      <c r="DP1945" s="278"/>
      <c r="DQ1945" s="282"/>
      <c r="DR1945" s="280" t="s">
        <v>4706</v>
      </c>
      <c r="DS1945" s="280" t="s">
        <v>3792</v>
      </c>
      <c r="DT1945" s="279" t="s">
        <v>3949</v>
      </c>
      <c r="DU1945" s="278"/>
      <c r="DV1945" s="194"/>
    </row>
    <row r="1946" spans="1:127" ht="16.350000000000001" customHeight="1">
      <c r="A1946" s="298" t="s">
        <v>3629</v>
      </c>
      <c r="B1946" s="227" t="s">
        <v>5280</v>
      </c>
      <c r="C1946" s="226" t="s">
        <v>5279</v>
      </c>
      <c r="D1946" s="472" t="s">
        <v>5278</v>
      </c>
      <c r="E1946" s="224" t="str">
        <f t="shared" si="196"/>
        <v>435679</v>
      </c>
      <c r="F1946" s="207" t="s">
        <v>229</v>
      </c>
      <c r="G1946" s="220" t="s">
        <v>1188</v>
      </c>
      <c r="H1946" s="495" t="s">
        <v>5277</v>
      </c>
      <c r="I1946" s="306" t="s">
        <v>261</v>
      </c>
      <c r="J1946" s="225">
        <v>1</v>
      </c>
      <c r="K1946" s="302">
        <v>63000</v>
      </c>
      <c r="L1946" s="232">
        <f t="shared" si="205"/>
        <v>69300</v>
      </c>
      <c r="M1946" s="288" t="s">
        <v>1671</v>
      </c>
      <c r="N1946" s="290"/>
      <c r="O1946" s="290"/>
      <c r="P1946" s="459">
        <v>44986</v>
      </c>
      <c r="Q1946" s="487">
        <v>60000</v>
      </c>
      <c r="R1946" s="537">
        <v>5900</v>
      </c>
      <c r="S1946" s="242">
        <v>5900</v>
      </c>
      <c r="T1946" s="219" t="s">
        <v>4731</v>
      </c>
      <c r="U1946" s="248">
        <f>VLOOKUP(T1946,'[1]段ボール 送料'!$H$16:$X$1013,16,FALSE)</f>
        <v>2150</v>
      </c>
      <c r="V1946" s="248">
        <f>VLOOKUP(T1946,'[1]段ボール 送料'!$H$16:$X$1013,13,FALSE)</f>
        <v>260</v>
      </c>
      <c r="W1946" s="248">
        <f>VLOOKUP(T1946,'[1]段ボール 送料'!$H$16:$X$1013,14,FALSE)</f>
        <v>260</v>
      </c>
      <c r="X1946" s="248">
        <f>VLOOKUP(T1946,'[1]段ボール 送料'!$H$16:$X$1013,15,FALSE)</f>
        <v>1630</v>
      </c>
      <c r="Y1946" s="219" t="s">
        <v>4704</v>
      </c>
      <c r="Z1946" s="248">
        <f>VLOOKUP(Y1946,'[1]段ボール 送料'!$H$16:$X$1013,16,FALSE)</f>
        <v>990</v>
      </c>
      <c r="AA1946" s="248">
        <f>VLOOKUP(Y1946,'[1]段ボール 送料'!$H$16:$X$1013,13,FALSE)</f>
        <v>330</v>
      </c>
      <c r="AB1946" s="248">
        <f>VLOOKUP(Y1946,'[1]段ボール 送料'!$H$16:$X$1013,14,FALSE)</f>
        <v>330</v>
      </c>
      <c r="AC1946" s="248">
        <f>VLOOKUP(Y1946,'[1]段ボール 送料'!$H$16:$X$1013,15,FALSE)</f>
        <v>330</v>
      </c>
      <c r="AD1946" s="372"/>
      <c r="AE1946" s="372"/>
      <c r="AF1946" s="372"/>
      <c r="AG1946" s="372"/>
      <c r="AH1946" s="372"/>
      <c r="AI1946" s="228" t="s">
        <v>2714</v>
      </c>
      <c r="AJ1946" s="286" t="s">
        <v>2676</v>
      </c>
      <c r="AK1946" s="228" t="s">
        <v>2675</v>
      </c>
      <c r="AL1946" s="372"/>
      <c r="AM1946" s="372"/>
      <c r="AN1946" s="372"/>
      <c r="AO1946" s="372"/>
      <c r="AP1946" s="229"/>
      <c r="AQ1946" s="464"/>
      <c r="AR1946" s="207"/>
      <c r="AS1946" s="207"/>
      <c r="AT1946" s="207"/>
      <c r="AU1946" s="247">
        <f t="shared" si="206"/>
        <v>0</v>
      </c>
      <c r="AV1946" s="248">
        <f>VLOOKUP(T1946,'[1]段ボール 送料'!$H$16:$X$1013,11,FALSE)</f>
        <v>0</v>
      </c>
      <c r="AW1946" s="248">
        <f>VLOOKUP(Y1946,'[1]段ボール 送料'!$H$16:$X$1013,11,FALSE)</f>
        <v>430</v>
      </c>
      <c r="AX1946" s="248"/>
      <c r="AY1946" s="247">
        <f t="shared" si="207"/>
        <v>430</v>
      </c>
      <c r="AZ1946" s="247">
        <f t="shared" si="208"/>
        <v>0</v>
      </c>
      <c r="BA1946" s="247">
        <f t="shared" si="208"/>
        <v>430</v>
      </c>
      <c r="BB1946" s="247">
        <f t="shared" si="208"/>
        <v>0</v>
      </c>
      <c r="BC1946" s="247">
        <f t="shared" si="208"/>
        <v>430</v>
      </c>
      <c r="BD1946" s="484" t="str">
        <f t="shared" si="209"/>
        <v>VR22023</v>
      </c>
      <c r="BE1946" s="207"/>
      <c r="BF1946" s="207"/>
      <c r="BG1946" s="228" t="s">
        <v>1703</v>
      </c>
      <c r="BH1946" s="228" t="s">
        <v>1703</v>
      </c>
      <c r="BI1946" s="228" t="s">
        <v>1703</v>
      </c>
      <c r="BJ1946" s="246"/>
      <c r="BK1946" s="255" t="s">
        <v>4630</v>
      </c>
      <c r="BL1946" s="228" t="s">
        <v>1703</v>
      </c>
      <c r="BM1946" s="228" t="s">
        <v>1703</v>
      </c>
      <c r="BN1946" s="298"/>
      <c r="BO1946" s="297"/>
      <c r="BQ1946" s="205" t="s">
        <v>1701</v>
      </c>
      <c r="BY1946" s="254"/>
      <c r="DN1946" s="284"/>
      <c r="DO1946" s="283"/>
      <c r="DP1946" s="278"/>
      <c r="DQ1946" s="282"/>
      <c r="DR1946" s="281"/>
      <c r="DS1946" s="280"/>
      <c r="DT1946" s="279"/>
      <c r="DU1946" s="278"/>
      <c r="DV1946" s="194" t="s">
        <v>3950</v>
      </c>
    </row>
    <row r="1947" spans="1:127" ht="16.350000000000001" customHeight="1">
      <c r="A1947" s="298" t="s">
        <v>3629</v>
      </c>
      <c r="B1947" s="227" t="s">
        <v>1186</v>
      </c>
      <c r="C1947" s="226" t="s">
        <v>5276</v>
      </c>
      <c r="D1947" s="264" t="s">
        <v>1187</v>
      </c>
      <c r="E1947" s="224" t="str">
        <f t="shared" si="196"/>
        <v>433170</v>
      </c>
      <c r="F1947" s="207" t="s">
        <v>229</v>
      </c>
      <c r="G1947" s="220" t="s">
        <v>1188</v>
      </c>
      <c r="H1947" s="223" t="s">
        <v>5275</v>
      </c>
      <c r="I1947" s="306" t="s">
        <v>261</v>
      </c>
      <c r="J1947" s="225">
        <v>1</v>
      </c>
      <c r="K1947" s="302">
        <v>63000</v>
      </c>
      <c r="L1947" s="232">
        <f t="shared" si="205"/>
        <v>69300</v>
      </c>
      <c r="M1947" s="288" t="s">
        <v>900</v>
      </c>
      <c r="N1947" s="290"/>
      <c r="O1947" s="290"/>
      <c r="P1947" s="459">
        <v>44986</v>
      </c>
      <c r="Q1947" s="487">
        <v>60000</v>
      </c>
      <c r="R1947" s="500"/>
      <c r="S1947" s="242"/>
      <c r="T1947" s="219" t="s">
        <v>4731</v>
      </c>
      <c r="U1947" s="248">
        <f>VLOOKUP(T1947,'[1]段ボール 送料'!$H$16:$X$1013,16,FALSE)</f>
        <v>2150</v>
      </c>
      <c r="V1947" s="248">
        <f>VLOOKUP(T1947,'[1]段ボール 送料'!$H$16:$X$1013,13,FALSE)</f>
        <v>260</v>
      </c>
      <c r="W1947" s="248">
        <f>VLOOKUP(T1947,'[1]段ボール 送料'!$H$16:$X$1013,14,FALSE)</f>
        <v>260</v>
      </c>
      <c r="X1947" s="248">
        <f>VLOOKUP(T1947,'[1]段ボール 送料'!$H$16:$X$1013,15,FALSE)</f>
        <v>1630</v>
      </c>
      <c r="Y1947" s="260" t="s">
        <v>3942</v>
      </c>
      <c r="Z1947" s="496" t="e">
        <f>VLOOKUP(Y1947,'[1]段ボール 送料'!$H$16:$X$1013,16,FALSE)</f>
        <v>#N/A</v>
      </c>
      <c r="AA1947" s="496" t="e">
        <f>VLOOKUP(Y1947,'[1]段ボール 送料'!$H$16:$X$1013,13,FALSE)</f>
        <v>#N/A</v>
      </c>
      <c r="AB1947" s="496" t="e">
        <f>VLOOKUP(Y1947,'[1]段ボール 送料'!$H$16:$X$1013,14,FALSE)</f>
        <v>#N/A</v>
      </c>
      <c r="AC1947" s="496" t="e">
        <f>VLOOKUP(Y1947,'[1]段ボール 送料'!$H$16:$X$1013,15,FALSE)</f>
        <v>#N/A</v>
      </c>
      <c r="AD1947" s="372"/>
      <c r="AE1947" s="372"/>
      <c r="AF1947" s="372"/>
      <c r="AG1947" s="372"/>
      <c r="AH1947" s="372"/>
      <c r="AI1947" s="228" t="s">
        <v>2714</v>
      </c>
      <c r="AJ1947" s="286" t="s">
        <v>2676</v>
      </c>
      <c r="AK1947" s="228" t="s">
        <v>2675</v>
      </c>
      <c r="AL1947" s="372"/>
      <c r="AM1947" s="372"/>
      <c r="AN1947" s="372"/>
      <c r="AO1947" s="372"/>
      <c r="AP1947" s="229"/>
      <c r="AQ1947" s="464"/>
      <c r="AR1947" s="207"/>
      <c r="AS1947" s="207"/>
      <c r="AT1947" s="207"/>
      <c r="AU1947" s="207"/>
      <c r="AV1947" s="207"/>
      <c r="AW1947" s="207"/>
      <c r="AX1947" s="207"/>
      <c r="AY1947" s="207"/>
      <c r="AZ1947" s="207"/>
      <c r="BA1947" s="207"/>
      <c r="BB1947" s="207"/>
      <c r="BC1947" s="207"/>
      <c r="BD1947" s="207"/>
      <c r="BE1947" s="207"/>
      <c r="BF1947" s="207"/>
      <c r="BG1947" s="228" t="s">
        <v>1703</v>
      </c>
      <c r="BH1947" s="228" t="s">
        <v>1703</v>
      </c>
      <c r="BI1947" s="228" t="s">
        <v>1703</v>
      </c>
      <c r="BJ1947" s="246"/>
      <c r="BK1947" s="255" t="s">
        <v>2443</v>
      </c>
      <c r="BL1947" s="228" t="s">
        <v>1703</v>
      </c>
      <c r="BM1947" s="228" t="s">
        <v>3899</v>
      </c>
      <c r="BN1947" s="298"/>
      <c r="BO1947" s="297"/>
      <c r="BQ1947" s="205" t="s">
        <v>1701</v>
      </c>
      <c r="BY1947" s="254"/>
      <c r="DN1947" s="284"/>
      <c r="DO1947" s="283"/>
      <c r="DP1947" s="278"/>
      <c r="DQ1947" s="570" t="s">
        <v>900</v>
      </c>
      <c r="DR1947" s="281"/>
      <c r="DS1947" s="280"/>
      <c r="DT1947" s="279"/>
      <c r="DU1947" s="278"/>
      <c r="DV1947" s="194"/>
      <c r="DW1947" s="254"/>
    </row>
    <row r="1948" spans="1:127" ht="18.75">
      <c r="A1948" s="298" t="s">
        <v>4688</v>
      </c>
      <c r="B1948" s="227" t="s">
        <v>1189</v>
      </c>
      <c r="C1948" s="226" t="s">
        <v>5274</v>
      </c>
      <c r="D1948" s="264" t="s">
        <v>1190</v>
      </c>
      <c r="E1948" s="224" t="str">
        <f t="shared" si="196"/>
        <v>433194</v>
      </c>
      <c r="F1948" s="207" t="s">
        <v>35</v>
      </c>
      <c r="G1948" s="220" t="s">
        <v>1191</v>
      </c>
      <c r="H1948" s="223" t="s">
        <v>5273</v>
      </c>
      <c r="I1948" s="306" t="s">
        <v>261</v>
      </c>
      <c r="J1948" s="225">
        <v>1</v>
      </c>
      <c r="K1948" s="212">
        <v>63000</v>
      </c>
      <c r="L1948" s="232">
        <f t="shared" si="205"/>
        <v>69300</v>
      </c>
      <c r="M1948" s="288" t="s">
        <v>947</v>
      </c>
      <c r="N1948" s="290"/>
      <c r="O1948" s="290" t="s">
        <v>4713</v>
      </c>
      <c r="P1948" s="459">
        <v>44986</v>
      </c>
      <c r="Q1948" s="499">
        <v>60000</v>
      </c>
      <c r="R1948" s="261"/>
      <c r="S1948" s="242"/>
      <c r="T1948" s="219" t="s">
        <v>4731</v>
      </c>
      <c r="U1948" s="248">
        <f>VLOOKUP(T1948,'[1]段ボール 送料'!$H$16:$X$1013,16,FALSE)</f>
        <v>2150</v>
      </c>
      <c r="V1948" s="248">
        <f>VLOOKUP(T1948,'[1]段ボール 送料'!$H$16:$X$1013,13,FALSE)</f>
        <v>260</v>
      </c>
      <c r="W1948" s="248">
        <f>VLOOKUP(T1948,'[1]段ボール 送料'!$H$16:$X$1013,14,FALSE)</f>
        <v>260</v>
      </c>
      <c r="X1948" s="248">
        <f>VLOOKUP(T1948,'[1]段ボール 送料'!$H$16:$X$1013,15,FALSE)</f>
        <v>1630</v>
      </c>
      <c r="Y1948" s="219" t="s">
        <v>4683</v>
      </c>
      <c r="Z1948" s="248">
        <f>VLOOKUP(Y1948,'[1]段ボール 送料'!$H$16:$X$1013,16,FALSE)</f>
        <v>1130</v>
      </c>
      <c r="AA1948" s="248">
        <f>VLOOKUP(Y1948,'[1]段ボール 送料'!$H$16:$X$1013,13,FALSE)</f>
        <v>265</v>
      </c>
      <c r="AB1948" s="248">
        <f>VLOOKUP(Y1948,'[1]段ボール 送料'!$H$16:$X$1013,14,FALSE)</f>
        <v>265</v>
      </c>
      <c r="AC1948" s="248">
        <f>VLOOKUP(Y1948,'[1]段ボール 送料'!$H$16:$X$1013,15,FALSE)</f>
        <v>600</v>
      </c>
      <c r="AD1948" s="211"/>
      <c r="AE1948" s="211"/>
      <c r="AF1948" s="211"/>
      <c r="AG1948" s="211"/>
      <c r="AH1948" s="211"/>
      <c r="AI1948" s="228" t="s">
        <v>2711</v>
      </c>
      <c r="AJ1948" s="286" t="s">
        <v>2676</v>
      </c>
      <c r="AK1948" s="228" t="s">
        <v>2675</v>
      </c>
      <c r="AN1948" s="211"/>
      <c r="AO1948" s="211"/>
      <c r="AP1948" s="229"/>
      <c r="AQ1948" s="285"/>
      <c r="AR1948" s="207"/>
      <c r="AS1948" s="207"/>
      <c r="AT1948" s="207"/>
      <c r="AU1948" s="247">
        <f t="shared" ref="AU1948:AU1955" si="210">SUBTOTAL(9,AR1948:AT1948)</f>
        <v>0</v>
      </c>
      <c r="AV1948" s="248">
        <f>VLOOKUP(T1948,'[1]段ボール 送料'!$H$16:$X$1013,11,FALSE)</f>
        <v>0</v>
      </c>
      <c r="AW1948" s="248">
        <f>VLOOKUP(Y1948,'[1]段ボール 送料'!$H$16:$X$1013,11,FALSE)</f>
        <v>490</v>
      </c>
      <c r="AX1948" s="248"/>
      <c r="AY1948" s="247">
        <f t="shared" ref="AY1948:AY1955" si="211">SUBTOTAL(9,AV1948:AX1948)</f>
        <v>490</v>
      </c>
      <c r="AZ1948" s="247">
        <f t="shared" ref="AZ1948:BC1955" si="212">AR1948+AV1948</f>
        <v>0</v>
      </c>
      <c r="BA1948" s="247">
        <f t="shared" si="212"/>
        <v>490</v>
      </c>
      <c r="BB1948" s="247">
        <f t="shared" si="212"/>
        <v>0</v>
      </c>
      <c r="BC1948" s="247">
        <f t="shared" si="212"/>
        <v>490</v>
      </c>
      <c r="BD1948" s="484" t="str">
        <f t="shared" ref="BD1948:BD1955" si="213">T1948</f>
        <v>VR22023</v>
      </c>
      <c r="BE1948" s="207"/>
      <c r="BF1948" s="207"/>
      <c r="BG1948" s="228" t="s">
        <v>1703</v>
      </c>
      <c r="BH1948" s="228" t="s">
        <v>1703</v>
      </c>
      <c r="BI1948" s="228" t="s">
        <v>1703</v>
      </c>
      <c r="BJ1948" s="246"/>
      <c r="BK1948" s="255" t="s">
        <v>2443</v>
      </c>
      <c r="BL1948" s="228" t="s">
        <v>1703</v>
      </c>
      <c r="BM1948" s="228" t="s">
        <v>3899</v>
      </c>
      <c r="BN1948" s="298"/>
      <c r="BO1948" s="297"/>
      <c r="BQ1948" s="205" t="s">
        <v>1701</v>
      </c>
      <c r="BY1948" s="254"/>
      <c r="DN1948" s="284"/>
      <c r="DO1948" s="283"/>
      <c r="DP1948" s="278"/>
      <c r="DQ1948" s="282" t="s">
        <v>947</v>
      </c>
      <c r="DR1948" s="281"/>
      <c r="DS1948" s="280"/>
      <c r="DT1948" s="279"/>
      <c r="DU1948" s="278"/>
      <c r="DV1948" s="194"/>
    </row>
    <row r="1949" spans="1:127" ht="18.75">
      <c r="A1949" s="298" t="s">
        <v>4016</v>
      </c>
      <c r="B1949" s="227" t="s">
        <v>5272</v>
      </c>
      <c r="C1949" s="226" t="s">
        <v>5271</v>
      </c>
      <c r="D1949" s="472" t="s">
        <v>5270</v>
      </c>
      <c r="E1949" s="224" t="str">
        <f t="shared" si="196"/>
        <v>435686</v>
      </c>
      <c r="F1949" s="207" t="s">
        <v>229</v>
      </c>
      <c r="G1949" s="220" t="s">
        <v>5259</v>
      </c>
      <c r="H1949" s="495" t="s">
        <v>5266</v>
      </c>
      <c r="I1949" s="306" t="s">
        <v>261</v>
      </c>
      <c r="J1949" s="225">
        <v>1</v>
      </c>
      <c r="K1949" s="302">
        <v>53000</v>
      </c>
      <c r="L1949" s="232">
        <f t="shared" si="205"/>
        <v>58300.000000000007</v>
      </c>
      <c r="M1949" s="262" t="s">
        <v>1671</v>
      </c>
      <c r="N1949" s="290"/>
      <c r="O1949" s="290"/>
      <c r="P1949" s="251">
        <v>44986</v>
      </c>
      <c r="Q1949" s="500">
        <v>50000</v>
      </c>
      <c r="R1949" s="537">
        <v>4800</v>
      </c>
      <c r="S1949" s="242">
        <v>4800</v>
      </c>
      <c r="T1949" s="219" t="s">
        <v>3081</v>
      </c>
      <c r="U1949" s="248">
        <f>VLOOKUP(T1949,'[1]段ボール 送料'!$H$16:$X$1013,16,FALSE)</f>
        <v>2160</v>
      </c>
      <c r="V1949" s="248">
        <f>VLOOKUP(T1949,'[1]段ボール 送料'!$H$16:$X$1013,13,FALSE)</f>
        <v>280</v>
      </c>
      <c r="W1949" s="248">
        <f>VLOOKUP(T1949,'[1]段ボール 送料'!$H$16:$X$1013,14,FALSE)</f>
        <v>260</v>
      </c>
      <c r="X1949" s="248">
        <f>VLOOKUP(T1949,'[1]段ボール 送料'!$H$16:$X$1013,15,FALSE)</f>
        <v>1620</v>
      </c>
      <c r="Y1949" s="219" t="s">
        <v>3504</v>
      </c>
      <c r="Z1949" s="248">
        <f>VLOOKUP(Y1949,'[1]段ボール 送料'!$H$16:$X$1013,16,FALSE)</f>
        <v>990</v>
      </c>
      <c r="AA1949" s="248">
        <f>VLOOKUP(Y1949,'[1]段ボール 送料'!$H$16:$X$1013,13,FALSE)</f>
        <v>330</v>
      </c>
      <c r="AB1949" s="248">
        <f>VLOOKUP(Y1949,'[1]段ボール 送料'!$H$16:$X$1013,14,FALSE)</f>
        <v>330</v>
      </c>
      <c r="AC1949" s="248">
        <f>VLOOKUP(Y1949,'[1]段ボール 送料'!$H$16:$X$1013,15,FALSE)</f>
        <v>330</v>
      </c>
      <c r="AD1949" s="372"/>
      <c r="AE1949" s="372"/>
      <c r="AF1949" s="372"/>
      <c r="AG1949" s="372"/>
      <c r="AH1949" s="372"/>
      <c r="AI1949" s="228" t="s">
        <v>2714</v>
      </c>
      <c r="AJ1949" s="286" t="s">
        <v>2676</v>
      </c>
      <c r="AK1949" s="228" t="s">
        <v>2675</v>
      </c>
      <c r="AL1949" s="372"/>
      <c r="AM1949" s="372"/>
      <c r="AN1949" s="372"/>
      <c r="AO1949" s="372"/>
      <c r="AP1949" s="229"/>
      <c r="AQ1949" s="464"/>
      <c r="AR1949" s="207"/>
      <c r="AS1949" s="207"/>
      <c r="AT1949" s="207"/>
      <c r="AU1949" s="247">
        <f t="shared" si="210"/>
        <v>0</v>
      </c>
      <c r="AV1949" s="248">
        <f>VLOOKUP(T1949,'[1]段ボール 送料'!$H$16:$X$1013,11,FALSE)</f>
        <v>0</v>
      </c>
      <c r="AW1949" s="248">
        <f>VLOOKUP(Y1949,'[1]段ボール 送料'!$H$16:$X$1013,11,FALSE)</f>
        <v>430</v>
      </c>
      <c r="AX1949" s="248"/>
      <c r="AY1949" s="247">
        <f t="shared" si="211"/>
        <v>430</v>
      </c>
      <c r="AZ1949" s="247">
        <f t="shared" si="212"/>
        <v>0</v>
      </c>
      <c r="BA1949" s="247">
        <f t="shared" si="212"/>
        <v>430</v>
      </c>
      <c r="BB1949" s="247">
        <f t="shared" si="212"/>
        <v>0</v>
      </c>
      <c r="BC1949" s="247">
        <f t="shared" si="212"/>
        <v>430</v>
      </c>
      <c r="BD1949" s="484" t="str">
        <f t="shared" si="213"/>
        <v>VR22022</v>
      </c>
      <c r="BE1949" s="207"/>
      <c r="BF1949" s="207"/>
      <c r="BG1949" s="228" t="s">
        <v>1703</v>
      </c>
      <c r="BH1949" s="228" t="s">
        <v>1703</v>
      </c>
      <c r="BI1949" s="228" t="s">
        <v>1703</v>
      </c>
      <c r="BJ1949" s="246"/>
      <c r="BK1949" s="255" t="s">
        <v>4630</v>
      </c>
      <c r="BL1949" s="228" t="s">
        <v>1703</v>
      </c>
      <c r="BM1949" s="228" t="s">
        <v>1703</v>
      </c>
      <c r="BN1949" s="298"/>
      <c r="BO1949" s="297"/>
      <c r="BQ1949" s="205" t="s">
        <v>1701</v>
      </c>
      <c r="BY1949" s="254"/>
      <c r="DN1949" s="284"/>
      <c r="DO1949" s="283"/>
      <c r="DP1949" s="278"/>
      <c r="DQ1949" s="282"/>
      <c r="DR1949" s="281"/>
      <c r="DS1949" s="280"/>
      <c r="DT1949" s="279"/>
      <c r="DU1949" s="278"/>
      <c r="DV1949" s="194"/>
    </row>
    <row r="1950" spans="1:127" ht="18.75">
      <c r="A1950" s="298" t="s">
        <v>4016</v>
      </c>
      <c r="B1950" s="227" t="s">
        <v>5269</v>
      </c>
      <c r="C1950" s="226" t="s">
        <v>5268</v>
      </c>
      <c r="D1950" s="472" t="s">
        <v>5267</v>
      </c>
      <c r="E1950" s="224" t="str">
        <f t="shared" si="196"/>
        <v>435693</v>
      </c>
      <c r="F1950" s="207" t="s">
        <v>229</v>
      </c>
      <c r="G1950" s="220" t="s">
        <v>5259</v>
      </c>
      <c r="H1950" s="495" t="s">
        <v>5266</v>
      </c>
      <c r="I1950" s="306" t="s">
        <v>261</v>
      </c>
      <c r="J1950" s="225">
        <v>1</v>
      </c>
      <c r="K1950" s="302">
        <v>53000</v>
      </c>
      <c r="L1950" s="232">
        <f t="shared" si="205"/>
        <v>58300.000000000007</v>
      </c>
      <c r="M1950" s="288" t="s">
        <v>1671</v>
      </c>
      <c r="N1950" s="290"/>
      <c r="O1950" s="290"/>
      <c r="P1950" s="459">
        <v>44986</v>
      </c>
      <c r="Q1950" s="487">
        <v>50000</v>
      </c>
      <c r="R1950" s="537">
        <v>4800</v>
      </c>
      <c r="S1950" s="242">
        <v>4800</v>
      </c>
      <c r="T1950" s="219" t="s">
        <v>3081</v>
      </c>
      <c r="U1950" s="248">
        <f>VLOOKUP(T1950,'[1]段ボール 送料'!$H$16:$X$1013,16,FALSE)</f>
        <v>2160</v>
      </c>
      <c r="V1950" s="248">
        <f>VLOOKUP(T1950,'[1]段ボール 送料'!$H$16:$X$1013,13,FALSE)</f>
        <v>280</v>
      </c>
      <c r="W1950" s="248">
        <f>VLOOKUP(T1950,'[1]段ボール 送料'!$H$16:$X$1013,14,FALSE)</f>
        <v>260</v>
      </c>
      <c r="X1950" s="248">
        <f>VLOOKUP(T1950,'[1]段ボール 送料'!$H$16:$X$1013,15,FALSE)</f>
        <v>1620</v>
      </c>
      <c r="Y1950" s="219" t="s">
        <v>4697</v>
      </c>
      <c r="Z1950" s="248">
        <f>VLOOKUP(Y1950,'[1]段ボール 送料'!$H$16:$X$1013,16,FALSE)</f>
        <v>990</v>
      </c>
      <c r="AA1950" s="248">
        <f>VLOOKUP(Y1950,'[1]段ボール 送料'!$H$16:$X$1013,13,FALSE)</f>
        <v>330</v>
      </c>
      <c r="AB1950" s="248">
        <f>VLOOKUP(Y1950,'[1]段ボール 送料'!$H$16:$X$1013,14,FALSE)</f>
        <v>330</v>
      </c>
      <c r="AC1950" s="248">
        <f>VLOOKUP(Y1950,'[1]段ボール 送料'!$H$16:$X$1013,15,FALSE)</f>
        <v>330</v>
      </c>
      <c r="AD1950" s="372"/>
      <c r="AE1950" s="372"/>
      <c r="AF1950" s="372"/>
      <c r="AG1950" s="372"/>
      <c r="AH1950" s="372"/>
      <c r="AI1950" s="228" t="s">
        <v>2714</v>
      </c>
      <c r="AJ1950" s="286" t="s">
        <v>2676</v>
      </c>
      <c r="AK1950" s="228" t="s">
        <v>2675</v>
      </c>
      <c r="AL1950" s="372"/>
      <c r="AM1950" s="372"/>
      <c r="AN1950" s="372"/>
      <c r="AO1950" s="372"/>
      <c r="AP1950" s="229"/>
      <c r="AQ1950" s="464"/>
      <c r="AR1950" s="207"/>
      <c r="AS1950" s="207"/>
      <c r="AT1950" s="207"/>
      <c r="AU1950" s="247">
        <f t="shared" si="210"/>
        <v>0</v>
      </c>
      <c r="AV1950" s="248">
        <f>VLOOKUP(T1950,'[1]段ボール 送料'!$H$16:$X$1013,11,FALSE)</f>
        <v>0</v>
      </c>
      <c r="AW1950" s="248">
        <f>VLOOKUP(Y1950,'[1]段ボール 送料'!$H$16:$X$1013,11,FALSE)</f>
        <v>430</v>
      </c>
      <c r="AX1950" s="248"/>
      <c r="AY1950" s="247">
        <f t="shared" si="211"/>
        <v>430</v>
      </c>
      <c r="AZ1950" s="247">
        <f t="shared" si="212"/>
        <v>0</v>
      </c>
      <c r="BA1950" s="247">
        <f t="shared" si="212"/>
        <v>430</v>
      </c>
      <c r="BB1950" s="247">
        <f t="shared" si="212"/>
        <v>0</v>
      </c>
      <c r="BC1950" s="247">
        <f t="shared" si="212"/>
        <v>430</v>
      </c>
      <c r="BD1950" s="484" t="str">
        <f t="shared" si="213"/>
        <v>VR22022</v>
      </c>
      <c r="BE1950" s="207"/>
      <c r="BF1950" s="207"/>
      <c r="BG1950" s="228" t="s">
        <v>1703</v>
      </c>
      <c r="BH1950" s="228" t="s">
        <v>1703</v>
      </c>
      <c r="BI1950" s="228" t="s">
        <v>1703</v>
      </c>
      <c r="BJ1950" s="246"/>
      <c r="BK1950" s="255" t="s">
        <v>4630</v>
      </c>
      <c r="BL1950" s="228" t="s">
        <v>1703</v>
      </c>
      <c r="BM1950" s="228" t="s">
        <v>1703</v>
      </c>
      <c r="BN1950" s="298"/>
      <c r="BO1950" s="297"/>
      <c r="BQ1950" s="205" t="s">
        <v>1701</v>
      </c>
      <c r="BY1950" s="254"/>
      <c r="DN1950" s="284"/>
      <c r="DO1950" s="283"/>
      <c r="DP1950" s="278"/>
      <c r="DQ1950" s="282"/>
      <c r="DR1950" s="281"/>
      <c r="DS1950" s="280"/>
      <c r="DT1950" s="279"/>
      <c r="DU1950" s="278"/>
      <c r="DV1950" s="194"/>
    </row>
    <row r="1951" spans="1:127" ht="18.75">
      <c r="A1951" s="298" t="s">
        <v>4016</v>
      </c>
      <c r="B1951" s="227" t="s">
        <v>5265</v>
      </c>
      <c r="C1951" s="226" t="s">
        <v>5264</v>
      </c>
      <c r="D1951" s="264" t="s">
        <v>5263</v>
      </c>
      <c r="E1951" s="224" t="str">
        <f t="shared" si="196"/>
        <v>433217</v>
      </c>
      <c r="F1951" s="207" t="s">
        <v>229</v>
      </c>
      <c r="G1951" s="220" t="s">
        <v>5259</v>
      </c>
      <c r="H1951" s="223" t="s">
        <v>5258</v>
      </c>
      <c r="I1951" s="306" t="s">
        <v>261</v>
      </c>
      <c r="J1951" s="225">
        <v>1</v>
      </c>
      <c r="K1951" s="302">
        <v>53000</v>
      </c>
      <c r="L1951" s="232">
        <f t="shared" si="205"/>
        <v>58300.000000000007</v>
      </c>
      <c r="M1951" s="288" t="s">
        <v>1671</v>
      </c>
      <c r="N1951" s="290"/>
      <c r="O1951" s="290"/>
      <c r="P1951" s="459">
        <v>44986</v>
      </c>
      <c r="Q1951" s="487">
        <v>50000</v>
      </c>
      <c r="R1951" s="537">
        <v>4800</v>
      </c>
      <c r="S1951" s="242">
        <v>4800</v>
      </c>
      <c r="T1951" s="219" t="s">
        <v>3081</v>
      </c>
      <c r="U1951" s="248">
        <f>VLOOKUP(T1951,'[1]段ボール 送料'!$H$16:$X$1013,16,FALSE)</f>
        <v>2160</v>
      </c>
      <c r="V1951" s="248">
        <f>VLOOKUP(T1951,'[1]段ボール 送料'!$H$16:$X$1013,13,FALSE)</f>
        <v>280</v>
      </c>
      <c r="W1951" s="248">
        <f>VLOOKUP(T1951,'[1]段ボール 送料'!$H$16:$X$1013,14,FALSE)</f>
        <v>260</v>
      </c>
      <c r="X1951" s="248">
        <f>VLOOKUP(T1951,'[1]段ボール 送料'!$H$16:$X$1013,15,FALSE)</f>
        <v>1620</v>
      </c>
      <c r="Y1951" s="219" t="s">
        <v>3530</v>
      </c>
      <c r="Z1951" s="248">
        <f>VLOOKUP(Y1951,'[1]段ボール 送料'!$H$16:$X$1013,16,FALSE)</f>
        <v>1110</v>
      </c>
      <c r="AA1951" s="248">
        <f>VLOOKUP(Y1951,'[1]段ボール 送料'!$H$16:$X$1013,13,FALSE)</f>
        <v>305</v>
      </c>
      <c r="AB1951" s="248">
        <f>VLOOKUP(Y1951,'[1]段ボール 送料'!$H$16:$X$1013,14,FALSE)</f>
        <v>305</v>
      </c>
      <c r="AC1951" s="248">
        <f>VLOOKUP(Y1951,'[1]段ボール 送料'!$H$16:$X$1013,15,FALSE)</f>
        <v>500</v>
      </c>
      <c r="AD1951" s="372"/>
      <c r="AE1951" s="372"/>
      <c r="AF1951" s="372"/>
      <c r="AG1951" s="372"/>
      <c r="AH1951" s="372"/>
      <c r="AI1951" s="228" t="s">
        <v>2714</v>
      </c>
      <c r="AJ1951" s="286" t="s">
        <v>2676</v>
      </c>
      <c r="AK1951" s="228" t="s">
        <v>2675</v>
      </c>
      <c r="AL1951" s="372"/>
      <c r="AM1951" s="372"/>
      <c r="AN1951" s="372"/>
      <c r="AO1951" s="372"/>
      <c r="AP1951" s="229"/>
      <c r="AQ1951" s="464"/>
      <c r="AR1951" s="207"/>
      <c r="AS1951" s="207"/>
      <c r="AT1951" s="207"/>
      <c r="AU1951" s="247">
        <f t="shared" si="210"/>
        <v>0</v>
      </c>
      <c r="AV1951" s="248">
        <f>VLOOKUP(T1951,'[1]段ボール 送料'!$H$16:$X$1013,11,FALSE)</f>
        <v>0</v>
      </c>
      <c r="AW1951" s="248">
        <f>VLOOKUP(Y1951,'[1]段ボール 送料'!$H$16:$X$1013,11,FALSE)</f>
        <v>700</v>
      </c>
      <c r="AX1951" s="248"/>
      <c r="AY1951" s="247">
        <f t="shared" si="211"/>
        <v>700</v>
      </c>
      <c r="AZ1951" s="247">
        <f t="shared" si="212"/>
        <v>0</v>
      </c>
      <c r="BA1951" s="247">
        <f t="shared" si="212"/>
        <v>700</v>
      </c>
      <c r="BB1951" s="247">
        <f t="shared" si="212"/>
        <v>0</v>
      </c>
      <c r="BC1951" s="247">
        <f t="shared" si="212"/>
        <v>700</v>
      </c>
      <c r="BD1951" s="484" t="str">
        <f t="shared" si="213"/>
        <v>VR22022</v>
      </c>
      <c r="BE1951" s="207"/>
      <c r="BF1951" s="207"/>
      <c r="BG1951" s="228" t="s">
        <v>1703</v>
      </c>
      <c r="BH1951" s="228" t="s">
        <v>1703</v>
      </c>
      <c r="BI1951" s="228" t="s">
        <v>1703</v>
      </c>
      <c r="BJ1951" s="246"/>
      <c r="BK1951" s="255" t="s">
        <v>2443</v>
      </c>
      <c r="BL1951" s="228" t="s">
        <v>1703</v>
      </c>
      <c r="BM1951" s="228" t="s">
        <v>1703</v>
      </c>
      <c r="BN1951" s="298"/>
      <c r="BO1951" s="297"/>
      <c r="BQ1951" s="205" t="s">
        <v>1701</v>
      </c>
      <c r="BY1951" s="254"/>
      <c r="DN1951" s="284"/>
      <c r="DO1951" s="283"/>
      <c r="DP1951" s="278"/>
      <c r="DQ1951" s="282"/>
      <c r="DR1951" s="281"/>
      <c r="DS1951" s="280"/>
      <c r="DT1951" s="279"/>
      <c r="DU1951" s="278"/>
      <c r="DV1951" s="194"/>
    </row>
    <row r="1952" spans="1:127" ht="18.75">
      <c r="A1952" s="298" t="s">
        <v>4016</v>
      </c>
      <c r="B1952" s="227" t="s">
        <v>5262</v>
      </c>
      <c r="C1952" s="226" t="s">
        <v>5261</v>
      </c>
      <c r="D1952" s="264" t="s">
        <v>5260</v>
      </c>
      <c r="E1952" s="224" t="str">
        <f t="shared" si="196"/>
        <v>433200</v>
      </c>
      <c r="F1952" s="207" t="s">
        <v>229</v>
      </c>
      <c r="G1952" s="220" t="s">
        <v>5259</v>
      </c>
      <c r="H1952" s="223" t="s">
        <v>5258</v>
      </c>
      <c r="I1952" s="306" t="s">
        <v>261</v>
      </c>
      <c r="J1952" s="225">
        <v>1</v>
      </c>
      <c r="K1952" s="302">
        <v>53000</v>
      </c>
      <c r="L1952" s="232">
        <f t="shared" si="205"/>
        <v>58300.000000000007</v>
      </c>
      <c r="M1952" s="262" t="s">
        <v>1671</v>
      </c>
      <c r="N1952" s="290"/>
      <c r="O1952" s="290"/>
      <c r="P1952" s="251">
        <v>44986</v>
      </c>
      <c r="Q1952" s="500">
        <v>50000</v>
      </c>
      <c r="R1952" s="537">
        <v>4800</v>
      </c>
      <c r="S1952" s="242">
        <v>4800</v>
      </c>
      <c r="T1952" s="219" t="s">
        <v>3081</v>
      </c>
      <c r="U1952" s="248">
        <f>VLOOKUP(T1952,'[1]段ボール 送料'!$H$16:$X$1013,16,FALSE)</f>
        <v>2160</v>
      </c>
      <c r="V1952" s="248">
        <f>VLOOKUP(T1952,'[1]段ボール 送料'!$H$16:$X$1013,13,FALSE)</f>
        <v>280</v>
      </c>
      <c r="W1952" s="248">
        <f>VLOOKUP(T1952,'[1]段ボール 送料'!$H$16:$X$1013,14,FALSE)</f>
        <v>260</v>
      </c>
      <c r="X1952" s="248">
        <f>VLOOKUP(T1952,'[1]段ボール 送料'!$H$16:$X$1013,15,FALSE)</f>
        <v>1620</v>
      </c>
      <c r="Y1952" s="219" t="s">
        <v>3530</v>
      </c>
      <c r="Z1952" s="248">
        <f>VLOOKUP(Y1952,'[1]段ボール 送料'!$H$16:$X$1013,16,FALSE)</f>
        <v>1110</v>
      </c>
      <c r="AA1952" s="248">
        <f>VLOOKUP(Y1952,'[1]段ボール 送料'!$H$16:$X$1013,13,FALSE)</f>
        <v>305</v>
      </c>
      <c r="AB1952" s="248">
        <f>VLOOKUP(Y1952,'[1]段ボール 送料'!$H$16:$X$1013,14,FALSE)</f>
        <v>305</v>
      </c>
      <c r="AC1952" s="248">
        <f>VLOOKUP(Y1952,'[1]段ボール 送料'!$H$16:$X$1013,15,FALSE)</f>
        <v>500</v>
      </c>
      <c r="AD1952" s="372"/>
      <c r="AE1952" s="372"/>
      <c r="AF1952" s="372"/>
      <c r="AG1952" s="372"/>
      <c r="AH1952" s="372"/>
      <c r="AI1952" s="228" t="s">
        <v>2714</v>
      </c>
      <c r="AJ1952" s="286" t="s">
        <v>2676</v>
      </c>
      <c r="AK1952" s="228" t="s">
        <v>2675</v>
      </c>
      <c r="AL1952" s="372"/>
      <c r="AM1952" s="372"/>
      <c r="AN1952" s="372"/>
      <c r="AO1952" s="372"/>
      <c r="AP1952" s="229"/>
      <c r="AQ1952" s="464"/>
      <c r="AR1952" s="207"/>
      <c r="AS1952" s="207"/>
      <c r="AT1952" s="207"/>
      <c r="AU1952" s="247">
        <f t="shared" si="210"/>
        <v>0</v>
      </c>
      <c r="AV1952" s="248">
        <f>VLOOKUP(T1952,'[1]段ボール 送料'!$H$16:$X$1013,11,FALSE)</f>
        <v>0</v>
      </c>
      <c r="AW1952" s="248">
        <f>VLOOKUP(Y1952,'[1]段ボール 送料'!$H$16:$X$1013,11,FALSE)</f>
        <v>700</v>
      </c>
      <c r="AX1952" s="248"/>
      <c r="AY1952" s="247">
        <f t="shared" si="211"/>
        <v>700</v>
      </c>
      <c r="AZ1952" s="247">
        <f t="shared" si="212"/>
        <v>0</v>
      </c>
      <c r="BA1952" s="247">
        <f t="shared" si="212"/>
        <v>700</v>
      </c>
      <c r="BB1952" s="247">
        <f t="shared" si="212"/>
        <v>0</v>
      </c>
      <c r="BC1952" s="247">
        <f t="shared" si="212"/>
        <v>700</v>
      </c>
      <c r="BD1952" s="484" t="str">
        <f t="shared" si="213"/>
        <v>VR22022</v>
      </c>
      <c r="BE1952" s="207"/>
      <c r="BF1952" s="207"/>
      <c r="BG1952" s="228" t="s">
        <v>1703</v>
      </c>
      <c r="BH1952" s="228" t="s">
        <v>1703</v>
      </c>
      <c r="BI1952" s="228" t="s">
        <v>1703</v>
      </c>
      <c r="BJ1952" s="246"/>
      <c r="BK1952" s="255" t="s">
        <v>2443</v>
      </c>
      <c r="BL1952" s="228" t="s">
        <v>1703</v>
      </c>
      <c r="BM1952" s="228" t="s">
        <v>1703</v>
      </c>
      <c r="BN1952" s="298"/>
      <c r="BO1952" s="297"/>
      <c r="BQ1952" s="205" t="s">
        <v>1701</v>
      </c>
      <c r="BY1952" s="254"/>
      <c r="DN1952" s="284"/>
      <c r="DO1952" s="283"/>
      <c r="DP1952" s="278"/>
      <c r="DQ1952" s="282"/>
      <c r="DR1952" s="281"/>
      <c r="DS1952" s="280"/>
      <c r="DT1952" s="279"/>
      <c r="DU1952" s="278"/>
      <c r="DV1952" s="194"/>
    </row>
    <row r="1953" spans="1:127" ht="18.75">
      <c r="A1953" s="298" t="s">
        <v>3629</v>
      </c>
      <c r="B1953" s="227" t="s">
        <v>5257</v>
      </c>
      <c r="C1953" s="226" t="s">
        <v>5256</v>
      </c>
      <c r="D1953" s="472" t="s">
        <v>5255</v>
      </c>
      <c r="E1953" s="224" t="str">
        <f t="shared" ref="E1953:E1984" si="214">MID(D1953,8,10)</f>
        <v>435709</v>
      </c>
      <c r="F1953" s="207" t="s">
        <v>229</v>
      </c>
      <c r="G1953" s="220" t="s">
        <v>1194</v>
      </c>
      <c r="H1953" s="495" t="s">
        <v>5248</v>
      </c>
      <c r="I1953" s="306" t="s">
        <v>261</v>
      </c>
      <c r="J1953" s="225">
        <v>1</v>
      </c>
      <c r="K1953" s="302">
        <v>58000</v>
      </c>
      <c r="L1953" s="232">
        <f t="shared" si="205"/>
        <v>63800.000000000007</v>
      </c>
      <c r="M1953" s="262" t="s">
        <v>1671</v>
      </c>
      <c r="N1953" s="290"/>
      <c r="O1953" s="290"/>
      <c r="P1953" s="251">
        <v>44986</v>
      </c>
      <c r="Q1953" s="500">
        <v>55000</v>
      </c>
      <c r="R1953" s="471">
        <v>5000</v>
      </c>
      <c r="S1953" s="242">
        <v>5000</v>
      </c>
      <c r="T1953" s="219" t="s">
        <v>3081</v>
      </c>
      <c r="U1953" s="248">
        <f>VLOOKUP(T1953,'[1]段ボール 送料'!$H$16:$X$1013,16,FALSE)</f>
        <v>2160</v>
      </c>
      <c r="V1953" s="248">
        <f>VLOOKUP(T1953,'[1]段ボール 送料'!$H$16:$X$1013,13,FALSE)</f>
        <v>280</v>
      </c>
      <c r="W1953" s="248">
        <f>VLOOKUP(T1953,'[1]段ボール 送料'!$H$16:$X$1013,14,FALSE)</f>
        <v>260</v>
      </c>
      <c r="X1953" s="248">
        <f>VLOOKUP(T1953,'[1]段ボール 送料'!$H$16:$X$1013,15,FALSE)</f>
        <v>1620</v>
      </c>
      <c r="Y1953" s="219" t="s">
        <v>4704</v>
      </c>
      <c r="Z1953" s="248">
        <f>VLOOKUP(Y1953,'[1]段ボール 送料'!$H$16:$X$1013,16,FALSE)</f>
        <v>990</v>
      </c>
      <c r="AA1953" s="248">
        <f>VLOOKUP(Y1953,'[1]段ボール 送料'!$H$16:$X$1013,13,FALSE)</f>
        <v>330</v>
      </c>
      <c r="AB1953" s="248">
        <f>VLOOKUP(Y1953,'[1]段ボール 送料'!$H$16:$X$1013,14,FALSE)</f>
        <v>330</v>
      </c>
      <c r="AC1953" s="248">
        <f>VLOOKUP(Y1953,'[1]段ボール 送料'!$H$16:$X$1013,15,FALSE)</f>
        <v>330</v>
      </c>
      <c r="AD1953" s="372"/>
      <c r="AE1953" s="372"/>
      <c r="AF1953" s="372"/>
      <c r="AG1953" s="372"/>
      <c r="AH1953" s="372"/>
      <c r="AI1953" s="228" t="s">
        <v>2714</v>
      </c>
      <c r="AJ1953" s="286" t="s">
        <v>2676</v>
      </c>
      <c r="AK1953" s="228" t="s">
        <v>2675</v>
      </c>
      <c r="AL1953" s="372"/>
      <c r="AM1953" s="372"/>
      <c r="AN1953" s="372"/>
      <c r="AO1953" s="372"/>
      <c r="AP1953" s="229"/>
      <c r="AQ1953" s="464"/>
      <c r="AR1953" s="207"/>
      <c r="AS1953" s="207"/>
      <c r="AT1953" s="207"/>
      <c r="AU1953" s="247">
        <f t="shared" si="210"/>
        <v>0</v>
      </c>
      <c r="AV1953" s="248">
        <f>VLOOKUP(T1953,'[1]段ボール 送料'!$H$16:$X$1013,11,FALSE)</f>
        <v>0</v>
      </c>
      <c r="AW1953" s="248">
        <f>VLOOKUP(Y1953,'[1]段ボール 送料'!$H$16:$X$1013,11,FALSE)</f>
        <v>430</v>
      </c>
      <c r="AX1953" s="248"/>
      <c r="AY1953" s="247">
        <f t="shared" si="211"/>
        <v>430</v>
      </c>
      <c r="AZ1953" s="247">
        <f t="shared" si="212"/>
        <v>0</v>
      </c>
      <c r="BA1953" s="247">
        <f t="shared" si="212"/>
        <v>430</v>
      </c>
      <c r="BB1953" s="247">
        <f t="shared" si="212"/>
        <v>0</v>
      </c>
      <c r="BC1953" s="247">
        <f t="shared" si="212"/>
        <v>430</v>
      </c>
      <c r="BD1953" s="484" t="str">
        <f t="shared" si="213"/>
        <v>VR22022</v>
      </c>
      <c r="BE1953" s="207"/>
      <c r="BF1953" s="207"/>
      <c r="BG1953" s="228" t="s">
        <v>1703</v>
      </c>
      <c r="BH1953" s="228" t="s">
        <v>1703</v>
      </c>
      <c r="BI1953" s="228" t="s">
        <v>1703</v>
      </c>
      <c r="BJ1953" s="246"/>
      <c r="BK1953" s="255" t="s">
        <v>4630</v>
      </c>
      <c r="BL1953" s="228" t="s">
        <v>1703</v>
      </c>
      <c r="BM1953" s="228" t="s">
        <v>1703</v>
      </c>
      <c r="BN1953" s="298"/>
      <c r="BO1953" s="297"/>
      <c r="BQ1953" s="205" t="s">
        <v>1701</v>
      </c>
      <c r="BY1953" s="254"/>
      <c r="DN1953" s="284"/>
      <c r="DO1953" s="283"/>
      <c r="DP1953" s="278"/>
      <c r="DQ1953" s="282"/>
      <c r="DR1953" s="281"/>
      <c r="DS1953" s="280"/>
      <c r="DT1953" s="279"/>
      <c r="DU1953" s="278"/>
      <c r="DV1953" s="194" t="s">
        <v>3950</v>
      </c>
    </row>
    <row r="1954" spans="1:127" ht="18.75">
      <c r="A1954" s="298" t="s">
        <v>3629</v>
      </c>
      <c r="B1954" s="227" t="s">
        <v>1608</v>
      </c>
      <c r="C1954" s="226" t="s">
        <v>5254</v>
      </c>
      <c r="D1954" s="264" t="s">
        <v>1609</v>
      </c>
      <c r="E1954" s="224" t="str">
        <f t="shared" si="214"/>
        <v>433231</v>
      </c>
      <c r="F1954" s="207" t="s">
        <v>229</v>
      </c>
      <c r="G1954" s="220" t="s">
        <v>5253</v>
      </c>
      <c r="H1954" s="223" t="s">
        <v>5248</v>
      </c>
      <c r="I1954" s="306" t="s">
        <v>261</v>
      </c>
      <c r="J1954" s="225">
        <v>1</v>
      </c>
      <c r="K1954" s="302">
        <v>58000</v>
      </c>
      <c r="L1954" s="232">
        <f t="shared" si="205"/>
        <v>63800.000000000007</v>
      </c>
      <c r="M1954" s="262" t="s">
        <v>1671</v>
      </c>
      <c r="N1954" s="290"/>
      <c r="O1954" s="290"/>
      <c r="P1954" s="251">
        <v>44986</v>
      </c>
      <c r="Q1954" s="500">
        <v>55000</v>
      </c>
      <c r="R1954" s="471">
        <v>5000</v>
      </c>
      <c r="S1954" s="242">
        <v>5000</v>
      </c>
      <c r="T1954" s="219" t="s">
        <v>3081</v>
      </c>
      <c r="U1954" s="248">
        <f>VLOOKUP(T1954,'[1]段ボール 送料'!$H$16:$X$1013,16,FALSE)</f>
        <v>2160</v>
      </c>
      <c r="V1954" s="248">
        <f>VLOOKUP(T1954,'[1]段ボール 送料'!$H$16:$X$1013,13,FALSE)</f>
        <v>280</v>
      </c>
      <c r="W1954" s="248">
        <f>VLOOKUP(T1954,'[1]段ボール 送料'!$H$16:$X$1013,14,FALSE)</f>
        <v>260</v>
      </c>
      <c r="X1954" s="248">
        <f>VLOOKUP(T1954,'[1]段ボール 送料'!$H$16:$X$1013,15,FALSE)</f>
        <v>1620</v>
      </c>
      <c r="Y1954" s="219" t="s">
        <v>4704</v>
      </c>
      <c r="Z1954" s="248">
        <f>VLOOKUP(Y1954,'[1]段ボール 送料'!$H$16:$X$1013,16,FALSE)</f>
        <v>990</v>
      </c>
      <c r="AA1954" s="248">
        <f>VLOOKUP(Y1954,'[1]段ボール 送料'!$H$16:$X$1013,13,FALSE)</f>
        <v>330</v>
      </c>
      <c r="AB1954" s="248">
        <f>VLOOKUP(Y1954,'[1]段ボール 送料'!$H$16:$X$1013,14,FALSE)</f>
        <v>330</v>
      </c>
      <c r="AC1954" s="248">
        <f>VLOOKUP(Y1954,'[1]段ボール 送料'!$H$16:$X$1013,15,FALSE)</f>
        <v>330</v>
      </c>
      <c r="AD1954" s="337"/>
      <c r="AE1954" s="337"/>
      <c r="AF1954" s="337"/>
      <c r="AG1954" s="337"/>
      <c r="AH1954" s="337"/>
      <c r="AI1954" s="228" t="s">
        <v>2714</v>
      </c>
      <c r="AJ1954" s="286" t="s">
        <v>2676</v>
      </c>
      <c r="AK1954" s="228" t="s">
        <v>2675</v>
      </c>
      <c r="AL1954" s="372">
        <v>17595</v>
      </c>
      <c r="AM1954" s="211">
        <f>AN1954+AO1954</f>
        <v>4784</v>
      </c>
      <c r="AN1954" s="337">
        <f>VLOOKUP(Y1954,'[1]段ボール 送料'!$H$16:$X$1013,6,FALSE)</f>
        <v>94</v>
      </c>
      <c r="AO1954" s="443">
        <f>3800+890</f>
        <v>4690</v>
      </c>
      <c r="AP1954" s="229" t="s">
        <v>3517</v>
      </c>
      <c r="AQ1954" s="498"/>
      <c r="AR1954" s="207"/>
      <c r="AS1954" s="207"/>
      <c r="AT1954" s="207"/>
      <c r="AU1954" s="247">
        <f t="shared" si="210"/>
        <v>0</v>
      </c>
      <c r="AV1954" s="248">
        <f>VLOOKUP(T1954,'[1]段ボール 送料'!$H$16:$X$1013,11,FALSE)</f>
        <v>0</v>
      </c>
      <c r="AW1954" s="248">
        <f>VLOOKUP(Y1954,'[1]段ボール 送料'!$H$16:$X$1013,11,FALSE)</f>
        <v>430</v>
      </c>
      <c r="AX1954" s="248"/>
      <c r="AY1954" s="247">
        <f t="shared" si="211"/>
        <v>430</v>
      </c>
      <c r="AZ1954" s="247">
        <f t="shared" si="212"/>
        <v>0</v>
      </c>
      <c r="BA1954" s="247">
        <f t="shared" si="212"/>
        <v>430</v>
      </c>
      <c r="BB1954" s="247">
        <f t="shared" si="212"/>
        <v>0</v>
      </c>
      <c r="BC1954" s="247">
        <f t="shared" si="212"/>
        <v>430</v>
      </c>
      <c r="BD1954" s="484" t="str">
        <f t="shared" si="213"/>
        <v>VR22022</v>
      </c>
      <c r="BE1954" s="207"/>
      <c r="BF1954" s="207"/>
      <c r="BG1954" s="228" t="s">
        <v>1703</v>
      </c>
      <c r="BH1954" s="228" t="s">
        <v>1703</v>
      </c>
      <c r="BI1954" s="228" t="s">
        <v>1703</v>
      </c>
      <c r="BJ1954" s="246"/>
      <c r="BK1954" s="255" t="s">
        <v>2443</v>
      </c>
      <c r="BL1954" s="228" t="s">
        <v>1703</v>
      </c>
      <c r="BM1954" s="228" t="s">
        <v>1703</v>
      </c>
      <c r="BN1954" s="298"/>
      <c r="BO1954" s="297"/>
      <c r="BQ1954" s="205" t="s">
        <v>1701</v>
      </c>
      <c r="BY1954" s="254"/>
      <c r="CS1954" s="497" t="s">
        <v>3786</v>
      </c>
      <c r="CT1954" s="497"/>
      <c r="DN1954" s="284"/>
      <c r="DO1954" s="283"/>
      <c r="DP1954" s="278"/>
      <c r="DQ1954" s="282"/>
      <c r="DR1954" s="280" t="s">
        <v>4706</v>
      </c>
      <c r="DS1954" s="280" t="s">
        <v>3792</v>
      </c>
      <c r="DT1954" s="279" t="s">
        <v>3949</v>
      </c>
      <c r="DU1954" s="278"/>
      <c r="DV1954" s="194"/>
    </row>
    <row r="1955" spans="1:127" ht="18.75">
      <c r="A1955" s="298" t="s">
        <v>3629</v>
      </c>
      <c r="B1955" s="227" t="s">
        <v>5252</v>
      </c>
      <c r="C1955" s="226" t="s">
        <v>5251</v>
      </c>
      <c r="D1955" s="472" t="s">
        <v>5250</v>
      </c>
      <c r="E1955" s="224" t="str">
        <f t="shared" si="214"/>
        <v>435716</v>
      </c>
      <c r="F1955" s="207" t="s">
        <v>229</v>
      </c>
      <c r="G1955" s="220" t="s">
        <v>1194</v>
      </c>
      <c r="H1955" s="495" t="s">
        <v>5248</v>
      </c>
      <c r="I1955" s="306" t="s">
        <v>261</v>
      </c>
      <c r="J1955" s="225">
        <v>1</v>
      </c>
      <c r="K1955" s="302">
        <v>58000</v>
      </c>
      <c r="L1955" s="232">
        <f t="shared" si="205"/>
        <v>63800.000000000007</v>
      </c>
      <c r="M1955" s="262" t="s">
        <v>1671</v>
      </c>
      <c r="N1955" s="290"/>
      <c r="O1955" s="290"/>
      <c r="P1955" s="251">
        <v>44986</v>
      </c>
      <c r="Q1955" s="500">
        <v>55000</v>
      </c>
      <c r="R1955" s="471">
        <v>5000</v>
      </c>
      <c r="S1955" s="242">
        <v>5000</v>
      </c>
      <c r="T1955" s="219" t="s">
        <v>3081</v>
      </c>
      <c r="U1955" s="248">
        <f>VLOOKUP(T1955,'[1]段ボール 送料'!$H$16:$X$1013,16,FALSE)</f>
        <v>2160</v>
      </c>
      <c r="V1955" s="248">
        <f>VLOOKUP(T1955,'[1]段ボール 送料'!$H$16:$X$1013,13,FALSE)</f>
        <v>280</v>
      </c>
      <c r="W1955" s="248">
        <f>VLOOKUP(T1955,'[1]段ボール 送料'!$H$16:$X$1013,14,FALSE)</f>
        <v>260</v>
      </c>
      <c r="X1955" s="248">
        <f>VLOOKUP(T1955,'[1]段ボール 送料'!$H$16:$X$1013,15,FALSE)</f>
        <v>1620</v>
      </c>
      <c r="Y1955" s="219" t="s">
        <v>4704</v>
      </c>
      <c r="Z1955" s="248">
        <f>VLOOKUP(Y1955,'[1]段ボール 送料'!$H$16:$X$1013,16,FALSE)</f>
        <v>990</v>
      </c>
      <c r="AA1955" s="248">
        <f>VLOOKUP(Y1955,'[1]段ボール 送料'!$H$16:$X$1013,13,FALSE)</f>
        <v>330</v>
      </c>
      <c r="AB1955" s="248">
        <f>VLOOKUP(Y1955,'[1]段ボール 送料'!$H$16:$X$1013,14,FALSE)</f>
        <v>330</v>
      </c>
      <c r="AC1955" s="248">
        <f>VLOOKUP(Y1955,'[1]段ボール 送料'!$H$16:$X$1013,15,FALSE)</f>
        <v>330</v>
      </c>
      <c r="AD1955" s="372"/>
      <c r="AE1955" s="372"/>
      <c r="AF1955" s="372"/>
      <c r="AG1955" s="372"/>
      <c r="AH1955" s="372"/>
      <c r="AI1955" s="228" t="s">
        <v>2714</v>
      </c>
      <c r="AJ1955" s="286" t="s">
        <v>2676</v>
      </c>
      <c r="AK1955" s="228" t="s">
        <v>2675</v>
      </c>
      <c r="AL1955" s="372"/>
      <c r="AM1955" s="372"/>
      <c r="AN1955" s="372"/>
      <c r="AO1955" s="372"/>
      <c r="AP1955" s="229"/>
      <c r="AQ1955" s="464"/>
      <c r="AR1955" s="207"/>
      <c r="AS1955" s="207"/>
      <c r="AT1955" s="207"/>
      <c r="AU1955" s="247">
        <f t="shared" si="210"/>
        <v>0</v>
      </c>
      <c r="AV1955" s="248">
        <f>VLOOKUP(T1955,'[1]段ボール 送料'!$H$16:$X$1013,11,FALSE)</f>
        <v>0</v>
      </c>
      <c r="AW1955" s="248">
        <f>VLOOKUP(Y1955,'[1]段ボール 送料'!$H$16:$X$1013,11,FALSE)</f>
        <v>430</v>
      </c>
      <c r="AX1955" s="248"/>
      <c r="AY1955" s="247">
        <f t="shared" si="211"/>
        <v>430</v>
      </c>
      <c r="AZ1955" s="247">
        <f t="shared" si="212"/>
        <v>0</v>
      </c>
      <c r="BA1955" s="247">
        <f t="shared" si="212"/>
        <v>430</v>
      </c>
      <c r="BB1955" s="247">
        <f t="shared" si="212"/>
        <v>0</v>
      </c>
      <c r="BC1955" s="247">
        <f t="shared" si="212"/>
        <v>430</v>
      </c>
      <c r="BD1955" s="484" t="str">
        <f t="shared" si="213"/>
        <v>VR22022</v>
      </c>
      <c r="BE1955" s="207"/>
      <c r="BF1955" s="207"/>
      <c r="BG1955" s="228" t="s">
        <v>1703</v>
      </c>
      <c r="BH1955" s="228" t="s">
        <v>1703</v>
      </c>
      <c r="BI1955" s="228" t="s">
        <v>1703</v>
      </c>
      <c r="BJ1955" s="246"/>
      <c r="BK1955" s="255" t="s">
        <v>4630</v>
      </c>
      <c r="BL1955" s="228" t="s">
        <v>1703</v>
      </c>
      <c r="BM1955" s="228" t="s">
        <v>1703</v>
      </c>
      <c r="BN1955" s="298"/>
      <c r="BO1955" s="297"/>
      <c r="BQ1955" s="205" t="s">
        <v>1701</v>
      </c>
      <c r="BY1955" s="254"/>
      <c r="DN1955" s="284"/>
      <c r="DO1955" s="283"/>
      <c r="DP1955" s="278"/>
      <c r="DQ1955" s="282"/>
      <c r="DR1955" s="281"/>
      <c r="DS1955" s="280"/>
      <c r="DT1955" s="279"/>
      <c r="DU1955" s="278"/>
      <c r="DV1955" s="194" t="s">
        <v>3950</v>
      </c>
    </row>
    <row r="1956" spans="1:127" ht="18.75">
      <c r="A1956" s="298" t="s">
        <v>3629</v>
      </c>
      <c r="B1956" s="227" t="s">
        <v>1192</v>
      </c>
      <c r="C1956" s="226" t="s">
        <v>5249</v>
      </c>
      <c r="D1956" s="264" t="s">
        <v>1193</v>
      </c>
      <c r="E1956" s="224" t="str">
        <f t="shared" si="214"/>
        <v>433224</v>
      </c>
      <c r="F1956" s="207" t="s">
        <v>229</v>
      </c>
      <c r="G1956" s="220" t="s">
        <v>1194</v>
      </c>
      <c r="H1956" s="223" t="s">
        <v>5248</v>
      </c>
      <c r="I1956" s="306" t="s">
        <v>261</v>
      </c>
      <c r="J1956" s="225">
        <v>1</v>
      </c>
      <c r="K1956" s="302">
        <v>58000</v>
      </c>
      <c r="L1956" s="232">
        <f t="shared" si="205"/>
        <v>63800.000000000007</v>
      </c>
      <c r="M1956" s="262" t="s">
        <v>900</v>
      </c>
      <c r="N1956" s="290"/>
      <c r="O1956" s="290"/>
      <c r="P1956" s="251">
        <v>44986</v>
      </c>
      <c r="Q1956" s="500">
        <v>55000</v>
      </c>
      <c r="R1956" s="500"/>
      <c r="S1956" s="242"/>
      <c r="T1956" s="219" t="s">
        <v>3081</v>
      </c>
      <c r="U1956" s="248">
        <f>VLOOKUP(T1956,'[1]段ボール 送料'!$H$16:$X$1013,16,FALSE)</f>
        <v>2160</v>
      </c>
      <c r="V1956" s="248">
        <f>VLOOKUP(T1956,'[1]段ボール 送料'!$H$16:$X$1013,13,FALSE)</f>
        <v>280</v>
      </c>
      <c r="W1956" s="248">
        <f>VLOOKUP(T1956,'[1]段ボール 送料'!$H$16:$X$1013,14,FALSE)</f>
        <v>260</v>
      </c>
      <c r="X1956" s="248">
        <f>VLOOKUP(T1956,'[1]段ボール 送料'!$H$16:$X$1013,15,FALSE)</f>
        <v>1620</v>
      </c>
      <c r="Y1956" s="260" t="s">
        <v>3942</v>
      </c>
      <c r="Z1956" s="496" t="e">
        <f>VLOOKUP(Y1956,'[1]段ボール 送料'!$H$16:$X$1013,16,FALSE)</f>
        <v>#N/A</v>
      </c>
      <c r="AA1956" s="496" t="e">
        <f>VLOOKUP(Y1956,'[1]段ボール 送料'!$H$16:$X$1013,13,FALSE)</f>
        <v>#N/A</v>
      </c>
      <c r="AB1956" s="496" t="e">
        <f>VLOOKUP(Y1956,'[1]段ボール 送料'!$H$16:$X$1013,14,FALSE)</f>
        <v>#N/A</v>
      </c>
      <c r="AC1956" s="496" t="e">
        <f>VLOOKUP(Y1956,'[1]段ボール 送料'!$H$16:$X$1013,15,FALSE)</f>
        <v>#N/A</v>
      </c>
      <c r="AD1956" s="372"/>
      <c r="AE1956" s="372"/>
      <c r="AF1956" s="372"/>
      <c r="AG1956" s="372"/>
      <c r="AH1956" s="372"/>
      <c r="AI1956" s="228" t="s">
        <v>2714</v>
      </c>
      <c r="AJ1956" s="286" t="s">
        <v>2676</v>
      </c>
      <c r="AK1956" s="228" t="s">
        <v>2675</v>
      </c>
      <c r="AL1956" s="372"/>
      <c r="AM1956" s="372"/>
      <c r="AN1956" s="372"/>
      <c r="AO1956" s="372"/>
      <c r="AP1956" s="229"/>
      <c r="AQ1956" s="464"/>
      <c r="AR1956" s="207"/>
      <c r="AS1956" s="207"/>
      <c r="AT1956" s="207"/>
      <c r="AU1956" s="207"/>
      <c r="AV1956" s="207"/>
      <c r="AW1956" s="207"/>
      <c r="AX1956" s="207"/>
      <c r="AY1956" s="207"/>
      <c r="AZ1956" s="207"/>
      <c r="BA1956" s="207"/>
      <c r="BB1956" s="207"/>
      <c r="BC1956" s="207"/>
      <c r="BD1956" s="207"/>
      <c r="BE1956" s="207"/>
      <c r="BF1956" s="207"/>
      <c r="BG1956" s="228" t="s">
        <v>1703</v>
      </c>
      <c r="BH1956" s="228" t="s">
        <v>1703</v>
      </c>
      <c r="BI1956" s="228" t="s">
        <v>1703</v>
      </c>
      <c r="BJ1956" s="246"/>
      <c r="BK1956" s="255" t="s">
        <v>2443</v>
      </c>
      <c r="BL1956" s="228" t="s">
        <v>1703</v>
      </c>
      <c r="BM1956" s="228" t="s">
        <v>3899</v>
      </c>
      <c r="BN1956" s="298"/>
      <c r="BO1956" s="297"/>
      <c r="BQ1956" s="205" t="s">
        <v>1701</v>
      </c>
      <c r="BY1956" s="254"/>
      <c r="DN1956" s="284"/>
      <c r="DO1956" s="283"/>
      <c r="DP1956" s="278"/>
      <c r="DQ1956" s="570" t="s">
        <v>900</v>
      </c>
      <c r="DR1956" s="281"/>
      <c r="DS1956" s="280"/>
      <c r="DT1956" s="279"/>
      <c r="DU1956" s="278"/>
      <c r="DV1956" s="194"/>
      <c r="DW1956" s="254"/>
    </row>
    <row r="1957" spans="1:127" ht="18.75">
      <c r="A1957" s="298" t="s">
        <v>4680</v>
      </c>
      <c r="B1957" s="227" t="s">
        <v>5247</v>
      </c>
      <c r="C1957" s="226" t="s">
        <v>5246</v>
      </c>
      <c r="D1957" s="264" t="s">
        <v>5245</v>
      </c>
      <c r="E1957" s="224" t="str">
        <f t="shared" si="214"/>
        <v>433248</v>
      </c>
      <c r="F1957" s="207" t="s">
        <v>229</v>
      </c>
      <c r="G1957" s="220" t="s">
        <v>5244</v>
      </c>
      <c r="H1957" s="223" t="s">
        <v>5243</v>
      </c>
      <c r="I1957" s="306" t="s">
        <v>261</v>
      </c>
      <c r="J1957" s="225">
        <v>1</v>
      </c>
      <c r="K1957" s="277">
        <v>55000</v>
      </c>
      <c r="L1957" s="232">
        <f t="shared" si="205"/>
        <v>60500.000000000007</v>
      </c>
      <c r="M1957" s="572" t="s">
        <v>900</v>
      </c>
      <c r="N1957" s="229"/>
      <c r="O1957" s="290"/>
      <c r="P1957" s="245"/>
      <c r="Q1957" s="227"/>
      <c r="R1957" s="376"/>
      <c r="S1957" s="242"/>
      <c r="T1957" s="219"/>
      <c r="U1957" s="248"/>
      <c r="V1957" s="248"/>
      <c r="W1957" s="248"/>
      <c r="X1957" s="248"/>
      <c r="Y1957" s="219"/>
      <c r="Z1957" s="248"/>
      <c r="AA1957" s="248"/>
      <c r="AB1957" s="248"/>
      <c r="AC1957" s="248"/>
      <c r="AD1957" s="277"/>
      <c r="AE1957" s="277"/>
      <c r="AF1957" s="277"/>
      <c r="AG1957" s="277"/>
      <c r="AH1957" s="277"/>
      <c r="AI1957" s="228" t="s">
        <v>2714</v>
      </c>
      <c r="AJ1957" s="286" t="s">
        <v>2676</v>
      </c>
      <c r="AK1957" s="228" t="s">
        <v>4674</v>
      </c>
      <c r="AL1957" s="277"/>
      <c r="AM1957" s="277"/>
      <c r="AN1957" s="277"/>
      <c r="AO1957" s="277"/>
      <c r="AP1957" s="229"/>
      <c r="AQ1957" s="571"/>
      <c r="AR1957" s="207"/>
      <c r="AS1957" s="207"/>
      <c r="AT1957" s="207"/>
      <c r="AU1957" s="207"/>
      <c r="AV1957" s="207"/>
      <c r="AW1957" s="207"/>
      <c r="AX1957" s="207"/>
      <c r="AY1957" s="207"/>
      <c r="AZ1957" s="207"/>
      <c r="BA1957" s="207"/>
      <c r="BB1957" s="207"/>
      <c r="BC1957" s="207"/>
      <c r="BD1957" s="207"/>
      <c r="BE1957" s="207"/>
      <c r="BF1957" s="207"/>
      <c r="BG1957" s="228" t="s">
        <v>1703</v>
      </c>
      <c r="BH1957" s="228" t="s">
        <v>1703</v>
      </c>
      <c r="BI1957" s="228" t="s">
        <v>1703</v>
      </c>
      <c r="BJ1957" s="246"/>
      <c r="BK1957" s="255" t="s">
        <v>2443</v>
      </c>
      <c r="BL1957" s="228"/>
      <c r="BM1957" s="228"/>
      <c r="BN1957" s="298"/>
      <c r="BO1957" s="297"/>
      <c r="BQ1957" s="204"/>
      <c r="BU1957" s="197"/>
      <c r="BV1957" s="197"/>
      <c r="BW1957" s="197"/>
      <c r="BY1957" s="254"/>
      <c r="CC1957" s="485"/>
      <c r="CD1957" s="485"/>
      <c r="CE1957" s="197"/>
      <c r="DN1957" s="284"/>
      <c r="DO1957" s="283"/>
      <c r="DP1957" s="281"/>
      <c r="DQ1957" s="282"/>
      <c r="DR1957" s="281"/>
      <c r="DS1957" s="280"/>
      <c r="DT1957" s="279"/>
      <c r="DU1957" s="278"/>
      <c r="DV1957" s="194"/>
    </row>
    <row r="1958" spans="1:127" ht="18.75">
      <c r="A1958" s="298" t="s">
        <v>4016</v>
      </c>
      <c r="B1958" s="227" t="s">
        <v>295</v>
      </c>
      <c r="C1958" s="226" t="s">
        <v>5242</v>
      </c>
      <c r="D1958" s="472" t="s">
        <v>296</v>
      </c>
      <c r="E1958" s="224" t="str">
        <f t="shared" si="214"/>
        <v>435723</v>
      </c>
      <c r="F1958" s="207" t="s">
        <v>229</v>
      </c>
      <c r="G1958" s="220" t="s">
        <v>297</v>
      </c>
      <c r="H1958" s="223" t="s">
        <v>5240</v>
      </c>
      <c r="I1958" s="306" t="s">
        <v>261</v>
      </c>
      <c r="J1958" s="225">
        <v>1</v>
      </c>
      <c r="K1958" s="277">
        <v>40000</v>
      </c>
      <c r="L1958" s="232">
        <f t="shared" si="205"/>
        <v>44000</v>
      </c>
      <c r="M1958" s="288" t="s">
        <v>1671</v>
      </c>
      <c r="N1958" s="290"/>
      <c r="O1958" s="290"/>
      <c r="P1958" s="251">
        <v>45444</v>
      </c>
      <c r="Q1958" s="244">
        <v>38000</v>
      </c>
      <c r="R1958" s="289"/>
      <c r="S1958" s="242"/>
      <c r="T1958" s="219" t="s">
        <v>3075</v>
      </c>
      <c r="U1958" s="248">
        <f>V1958+W1958+X1958</f>
        <v>1710</v>
      </c>
      <c r="V1958" s="248">
        <f>VLOOKUP(T1958,'[1]段ボール 送料'!$H$16:$X$1013,13,FALSE)</f>
        <v>260</v>
      </c>
      <c r="W1958" s="248">
        <f>VLOOKUP(T1958,'[1]段ボール 送料'!$H$16:$X$1013,14,FALSE)</f>
        <v>260</v>
      </c>
      <c r="X1958" s="248">
        <f>VLOOKUP(T1958,'[1]段ボール 送料'!$H$16:$X$1013,15,FALSE)</f>
        <v>1190</v>
      </c>
      <c r="Y1958" s="219" t="s">
        <v>3504</v>
      </c>
      <c r="Z1958" s="248">
        <f>VLOOKUP(Y1958,'[1]段ボール 送料'!$H$16:$X$1013,16,FALSE)</f>
        <v>990</v>
      </c>
      <c r="AA1958" s="248">
        <f>VLOOKUP(Y1958,'[1]段ボール 送料'!$H$16:$X$1013,13,FALSE)</f>
        <v>330</v>
      </c>
      <c r="AB1958" s="248">
        <f>VLOOKUP(Y1958,'[1]段ボール 送料'!$H$16:$X$1013,14,FALSE)</f>
        <v>330</v>
      </c>
      <c r="AC1958" s="248">
        <f>VLOOKUP(Y1958,'[1]段ボール 送料'!$H$16:$X$1013,15,FALSE)</f>
        <v>330</v>
      </c>
      <c r="AD1958" s="372"/>
      <c r="AE1958" s="372"/>
      <c r="AF1958" s="372"/>
      <c r="AG1958" s="372"/>
      <c r="AH1958" s="372"/>
      <c r="AI1958" s="228" t="s">
        <v>2714</v>
      </c>
      <c r="AJ1958" s="286" t="s">
        <v>2676</v>
      </c>
      <c r="AK1958" s="228" t="s">
        <v>2675</v>
      </c>
      <c r="AL1958" s="372"/>
      <c r="AM1958" s="372"/>
      <c r="AN1958" s="372"/>
      <c r="AO1958" s="372"/>
      <c r="AP1958" s="229"/>
      <c r="AQ1958" s="464"/>
      <c r="AR1958" s="207"/>
      <c r="AS1958" s="207"/>
      <c r="AT1958" s="207"/>
      <c r="AU1958" s="247">
        <f t="shared" ref="AU1958:AU1966" si="215">SUBTOTAL(9,AR1958:AT1958)</f>
        <v>0</v>
      </c>
      <c r="AV1958" s="248">
        <f>VLOOKUP(T1958,'[1]段ボール 送料'!$H$16:$X$1013,11,FALSE)</f>
        <v>0</v>
      </c>
      <c r="AW1958" s="248">
        <f>VLOOKUP(Y1958,'[1]段ボール 送料'!$H$16:$X$1013,11,FALSE)</f>
        <v>430</v>
      </c>
      <c r="AX1958" s="248"/>
      <c r="AY1958" s="247">
        <f t="shared" ref="AY1958:AY1966" si="216">SUBTOTAL(9,AV1958:AX1958)</f>
        <v>430</v>
      </c>
      <c r="AZ1958" s="247">
        <f t="shared" ref="AZ1958:AZ1966" si="217">AR1958+AV1958</f>
        <v>0</v>
      </c>
      <c r="BA1958" s="247">
        <f t="shared" ref="BA1958:BA1966" si="218">AS1958+AW1958</f>
        <v>430</v>
      </c>
      <c r="BB1958" s="247">
        <f t="shared" ref="BB1958:BB1966" si="219">AT1958+AX1958</f>
        <v>0</v>
      </c>
      <c r="BC1958" s="247">
        <f t="shared" ref="BC1958:BC1966" si="220">AU1958+AY1958</f>
        <v>430</v>
      </c>
      <c r="BD1958" s="484" t="str">
        <f t="shared" ref="BD1958:BD1966" si="221">T1958</f>
        <v>VR24018</v>
      </c>
      <c r="BE1958" s="207"/>
      <c r="BF1958" s="207"/>
      <c r="BG1958" s="228" t="s">
        <v>1703</v>
      </c>
      <c r="BH1958" s="228" t="s">
        <v>1703</v>
      </c>
      <c r="BI1958" s="228" t="s">
        <v>1703</v>
      </c>
      <c r="BJ1958" s="246"/>
      <c r="BK1958" s="255" t="s">
        <v>4630</v>
      </c>
      <c r="BL1958" s="228" t="s">
        <v>1703</v>
      </c>
      <c r="BM1958" s="228" t="s">
        <v>1703</v>
      </c>
      <c r="BN1958" s="298"/>
      <c r="BO1958" s="297"/>
      <c r="BQ1958" s="205" t="s">
        <v>1701</v>
      </c>
      <c r="BY1958" s="254"/>
      <c r="DN1958" s="284">
        <v>40000</v>
      </c>
      <c r="DO1958" s="283">
        <f t="shared" ref="DO1958:DO1964" si="222">DN1958*110%</f>
        <v>44000</v>
      </c>
      <c r="DP1958" s="349">
        <v>45444</v>
      </c>
      <c r="DQ1958" s="282"/>
      <c r="DR1958" s="281"/>
      <c r="DS1958" s="280"/>
      <c r="DT1958" s="279"/>
      <c r="DU1958" s="348"/>
      <c r="DV1958" s="194"/>
    </row>
    <row r="1959" spans="1:127" ht="18.75">
      <c r="A1959" s="298" t="s">
        <v>4016</v>
      </c>
      <c r="B1959" s="227" t="s">
        <v>298</v>
      </c>
      <c r="C1959" s="226" t="s">
        <v>5241</v>
      </c>
      <c r="D1959" s="472" t="s">
        <v>299</v>
      </c>
      <c r="E1959" s="224" t="str">
        <f t="shared" si="214"/>
        <v>435730</v>
      </c>
      <c r="F1959" s="207" t="s">
        <v>229</v>
      </c>
      <c r="G1959" s="220" t="s">
        <v>297</v>
      </c>
      <c r="H1959" s="223" t="s">
        <v>5240</v>
      </c>
      <c r="I1959" s="306" t="s">
        <v>261</v>
      </c>
      <c r="J1959" s="225">
        <v>1</v>
      </c>
      <c r="K1959" s="277">
        <v>40000</v>
      </c>
      <c r="L1959" s="232">
        <f t="shared" si="205"/>
        <v>44000</v>
      </c>
      <c r="M1959" s="288" t="s">
        <v>1671</v>
      </c>
      <c r="N1959" s="290"/>
      <c r="O1959" s="290"/>
      <c r="P1959" s="251">
        <v>45444</v>
      </c>
      <c r="Q1959" s="244">
        <v>38000</v>
      </c>
      <c r="R1959" s="289"/>
      <c r="S1959" s="242"/>
      <c r="T1959" s="219" t="s">
        <v>3075</v>
      </c>
      <c r="U1959" s="248">
        <f>V1959+W1959+X1959</f>
        <v>1710</v>
      </c>
      <c r="V1959" s="248">
        <f>VLOOKUP(T1959,'[1]段ボール 送料'!$H$16:$X$1013,13,FALSE)</f>
        <v>260</v>
      </c>
      <c r="W1959" s="248">
        <f>VLOOKUP(T1959,'[1]段ボール 送料'!$H$16:$X$1013,14,FALSE)</f>
        <v>260</v>
      </c>
      <c r="X1959" s="248">
        <f>VLOOKUP(T1959,'[1]段ボール 送料'!$H$16:$X$1013,15,FALSE)</f>
        <v>1190</v>
      </c>
      <c r="Y1959" s="219" t="s">
        <v>4697</v>
      </c>
      <c r="Z1959" s="248">
        <f>VLOOKUP(Y1959,'[1]段ボール 送料'!$H$16:$X$1013,16,FALSE)</f>
        <v>990</v>
      </c>
      <c r="AA1959" s="248">
        <f>VLOOKUP(Y1959,'[1]段ボール 送料'!$H$16:$X$1013,13,FALSE)</f>
        <v>330</v>
      </c>
      <c r="AB1959" s="248">
        <f>VLOOKUP(Y1959,'[1]段ボール 送料'!$H$16:$X$1013,14,FALSE)</f>
        <v>330</v>
      </c>
      <c r="AC1959" s="248">
        <f>VLOOKUP(Y1959,'[1]段ボール 送料'!$H$16:$X$1013,15,FALSE)</f>
        <v>330</v>
      </c>
      <c r="AD1959" s="372"/>
      <c r="AE1959" s="372"/>
      <c r="AF1959" s="372"/>
      <c r="AG1959" s="372"/>
      <c r="AH1959" s="372"/>
      <c r="AI1959" s="228" t="s">
        <v>2714</v>
      </c>
      <c r="AJ1959" s="286" t="s">
        <v>2676</v>
      </c>
      <c r="AK1959" s="228" t="s">
        <v>2675</v>
      </c>
      <c r="AL1959" s="372"/>
      <c r="AM1959" s="372"/>
      <c r="AN1959" s="372"/>
      <c r="AO1959" s="372"/>
      <c r="AP1959" s="229"/>
      <c r="AQ1959" s="464"/>
      <c r="AR1959" s="207"/>
      <c r="AS1959" s="207"/>
      <c r="AT1959" s="207"/>
      <c r="AU1959" s="247">
        <f t="shared" si="215"/>
        <v>0</v>
      </c>
      <c r="AV1959" s="248">
        <f>VLOOKUP(T1959,'[1]段ボール 送料'!$H$16:$X$1013,11,FALSE)</f>
        <v>0</v>
      </c>
      <c r="AW1959" s="248">
        <f>VLOOKUP(Y1959,'[1]段ボール 送料'!$H$16:$X$1013,11,FALSE)</f>
        <v>430</v>
      </c>
      <c r="AX1959" s="248"/>
      <c r="AY1959" s="247">
        <f t="shared" si="216"/>
        <v>430</v>
      </c>
      <c r="AZ1959" s="247">
        <f t="shared" si="217"/>
        <v>0</v>
      </c>
      <c r="BA1959" s="247">
        <f t="shared" si="218"/>
        <v>430</v>
      </c>
      <c r="BB1959" s="247">
        <f t="shared" si="219"/>
        <v>0</v>
      </c>
      <c r="BC1959" s="247">
        <f t="shared" si="220"/>
        <v>430</v>
      </c>
      <c r="BD1959" s="484" t="str">
        <f t="shared" si="221"/>
        <v>VR24018</v>
      </c>
      <c r="BE1959" s="207"/>
      <c r="BF1959" s="207"/>
      <c r="BG1959" s="228" t="s">
        <v>1703</v>
      </c>
      <c r="BH1959" s="228" t="s">
        <v>1703</v>
      </c>
      <c r="BI1959" s="228" t="s">
        <v>1703</v>
      </c>
      <c r="BJ1959" s="246"/>
      <c r="BK1959" s="255" t="s">
        <v>4630</v>
      </c>
      <c r="BL1959" s="228" t="s">
        <v>1703</v>
      </c>
      <c r="BM1959" s="228" t="s">
        <v>1703</v>
      </c>
      <c r="BN1959" s="298"/>
      <c r="BO1959" s="297"/>
      <c r="BQ1959" s="205" t="s">
        <v>1701</v>
      </c>
      <c r="BY1959" s="254"/>
      <c r="DN1959" s="284">
        <v>40000</v>
      </c>
      <c r="DO1959" s="283">
        <f t="shared" si="222"/>
        <v>44000</v>
      </c>
      <c r="DP1959" s="349">
        <v>45444</v>
      </c>
      <c r="DQ1959" s="282"/>
      <c r="DR1959" s="281"/>
      <c r="DS1959" s="280"/>
      <c r="DT1959" s="279"/>
      <c r="DU1959" s="348"/>
      <c r="DV1959" s="194"/>
    </row>
    <row r="1960" spans="1:127" ht="18.75">
      <c r="A1960" s="298" t="s">
        <v>4016</v>
      </c>
      <c r="B1960" s="227" t="s">
        <v>300</v>
      </c>
      <c r="C1960" s="226" t="s">
        <v>5239</v>
      </c>
      <c r="D1960" s="264" t="s">
        <v>301</v>
      </c>
      <c r="E1960" s="224" t="str">
        <f t="shared" si="214"/>
        <v>433262</v>
      </c>
      <c r="F1960" s="207" t="s">
        <v>229</v>
      </c>
      <c r="G1960" s="220" t="s">
        <v>297</v>
      </c>
      <c r="H1960" s="223" t="s">
        <v>5237</v>
      </c>
      <c r="I1960" s="306" t="s">
        <v>261</v>
      </c>
      <c r="J1960" s="225">
        <v>1</v>
      </c>
      <c r="K1960" s="277">
        <v>40000</v>
      </c>
      <c r="L1960" s="232">
        <f t="shared" si="205"/>
        <v>44000</v>
      </c>
      <c r="M1960" s="262" t="s">
        <v>1671</v>
      </c>
      <c r="N1960" s="290"/>
      <c r="O1960" s="290"/>
      <c r="P1960" s="251">
        <v>45444</v>
      </c>
      <c r="Q1960" s="244">
        <v>38000</v>
      </c>
      <c r="R1960" s="289"/>
      <c r="S1960" s="242"/>
      <c r="T1960" s="219" t="s">
        <v>3075</v>
      </c>
      <c r="U1960" s="248">
        <f>V1960+W1960+X1960</f>
        <v>1710</v>
      </c>
      <c r="V1960" s="248">
        <f>VLOOKUP(T1960,'[1]段ボール 送料'!$H$16:$X$1013,13,FALSE)</f>
        <v>260</v>
      </c>
      <c r="W1960" s="248">
        <f>VLOOKUP(T1960,'[1]段ボール 送料'!$H$16:$X$1013,14,FALSE)</f>
        <v>260</v>
      </c>
      <c r="X1960" s="248">
        <f>VLOOKUP(T1960,'[1]段ボール 送料'!$H$16:$X$1013,15,FALSE)</f>
        <v>1190</v>
      </c>
      <c r="Y1960" s="219" t="s">
        <v>3530</v>
      </c>
      <c r="Z1960" s="248">
        <f>VLOOKUP(Y1960,'[1]段ボール 送料'!$H$16:$X$1013,16,FALSE)</f>
        <v>1110</v>
      </c>
      <c r="AA1960" s="248">
        <f>VLOOKUP(Y1960,'[1]段ボール 送料'!$H$16:$X$1013,13,FALSE)</f>
        <v>305</v>
      </c>
      <c r="AB1960" s="248">
        <f>VLOOKUP(Y1960,'[1]段ボール 送料'!$H$16:$X$1013,14,FALSE)</f>
        <v>305</v>
      </c>
      <c r="AC1960" s="248">
        <f>VLOOKUP(Y1960,'[1]段ボール 送料'!$H$16:$X$1013,15,FALSE)</f>
        <v>500</v>
      </c>
      <c r="AD1960" s="372"/>
      <c r="AE1960" s="372"/>
      <c r="AF1960" s="372"/>
      <c r="AG1960" s="372"/>
      <c r="AH1960" s="372"/>
      <c r="AI1960" s="228" t="s">
        <v>2714</v>
      </c>
      <c r="AJ1960" s="286" t="s">
        <v>2676</v>
      </c>
      <c r="AK1960" s="228" t="s">
        <v>2675</v>
      </c>
      <c r="AL1960" s="372"/>
      <c r="AM1960" s="372"/>
      <c r="AN1960" s="372"/>
      <c r="AO1960" s="372"/>
      <c r="AP1960" s="229"/>
      <c r="AQ1960" s="464"/>
      <c r="AR1960" s="207"/>
      <c r="AS1960" s="207"/>
      <c r="AT1960" s="207"/>
      <c r="AU1960" s="247">
        <f t="shared" si="215"/>
        <v>0</v>
      </c>
      <c r="AV1960" s="248">
        <f>VLOOKUP(T1960,'[1]段ボール 送料'!$H$16:$X$1013,11,FALSE)</f>
        <v>0</v>
      </c>
      <c r="AW1960" s="248">
        <f>VLOOKUP(Y1960,'[1]段ボール 送料'!$H$16:$X$1013,11,FALSE)</f>
        <v>700</v>
      </c>
      <c r="AX1960" s="248"/>
      <c r="AY1960" s="247">
        <f t="shared" si="216"/>
        <v>700</v>
      </c>
      <c r="AZ1960" s="247">
        <f t="shared" si="217"/>
        <v>0</v>
      </c>
      <c r="BA1960" s="247">
        <f t="shared" si="218"/>
        <v>700</v>
      </c>
      <c r="BB1960" s="247">
        <f t="shared" si="219"/>
        <v>0</v>
      </c>
      <c r="BC1960" s="247">
        <f t="shared" si="220"/>
        <v>700</v>
      </c>
      <c r="BD1960" s="484" t="str">
        <f t="shared" si="221"/>
        <v>VR24018</v>
      </c>
      <c r="BE1960" s="207"/>
      <c r="BF1960" s="207"/>
      <c r="BG1960" s="228" t="s">
        <v>1703</v>
      </c>
      <c r="BH1960" s="228" t="s">
        <v>1703</v>
      </c>
      <c r="BI1960" s="228" t="s">
        <v>1703</v>
      </c>
      <c r="BJ1960" s="246"/>
      <c r="BK1960" s="255" t="s">
        <v>2443</v>
      </c>
      <c r="BL1960" s="228" t="s">
        <v>1703</v>
      </c>
      <c r="BM1960" s="228" t="s">
        <v>1703</v>
      </c>
      <c r="BN1960" s="298"/>
      <c r="BO1960" s="297"/>
      <c r="BQ1960" s="205" t="s">
        <v>1701</v>
      </c>
      <c r="BY1960" s="254"/>
      <c r="DN1960" s="284">
        <v>40000</v>
      </c>
      <c r="DO1960" s="283">
        <f t="shared" si="222"/>
        <v>44000</v>
      </c>
      <c r="DP1960" s="349">
        <v>45444</v>
      </c>
      <c r="DQ1960" s="282"/>
      <c r="DR1960" s="281"/>
      <c r="DS1960" s="280"/>
      <c r="DT1960" s="279"/>
      <c r="DU1960" s="348"/>
      <c r="DV1960" s="194"/>
    </row>
    <row r="1961" spans="1:127" ht="18.75">
      <c r="A1961" s="298" t="s">
        <v>4016</v>
      </c>
      <c r="B1961" s="227" t="s">
        <v>302</v>
      </c>
      <c r="C1961" s="226" t="s">
        <v>5238</v>
      </c>
      <c r="D1961" s="264" t="s">
        <v>303</v>
      </c>
      <c r="E1961" s="224" t="str">
        <f t="shared" si="214"/>
        <v>433255</v>
      </c>
      <c r="F1961" s="207" t="s">
        <v>229</v>
      </c>
      <c r="G1961" s="220" t="s">
        <v>297</v>
      </c>
      <c r="H1961" s="223" t="s">
        <v>5237</v>
      </c>
      <c r="I1961" s="306" t="s">
        <v>261</v>
      </c>
      <c r="J1961" s="225">
        <v>1</v>
      </c>
      <c r="K1961" s="277">
        <v>40000</v>
      </c>
      <c r="L1961" s="232">
        <f t="shared" si="205"/>
        <v>44000</v>
      </c>
      <c r="M1961" s="262" t="s">
        <v>1671</v>
      </c>
      <c r="N1961" s="290"/>
      <c r="O1961" s="290"/>
      <c r="P1961" s="251">
        <v>45444</v>
      </c>
      <c r="Q1961" s="244">
        <v>38000</v>
      </c>
      <c r="R1961" s="289"/>
      <c r="S1961" s="242"/>
      <c r="T1961" s="219" t="s">
        <v>3075</v>
      </c>
      <c r="U1961" s="248">
        <f>V1961+W1961+X1961</f>
        <v>1710</v>
      </c>
      <c r="V1961" s="248">
        <f>VLOOKUP(T1961,'[1]段ボール 送料'!$H$16:$X$1013,13,FALSE)</f>
        <v>260</v>
      </c>
      <c r="W1961" s="248">
        <f>VLOOKUP(T1961,'[1]段ボール 送料'!$H$16:$X$1013,14,FALSE)</f>
        <v>260</v>
      </c>
      <c r="X1961" s="248">
        <f>VLOOKUP(T1961,'[1]段ボール 送料'!$H$16:$X$1013,15,FALSE)</f>
        <v>1190</v>
      </c>
      <c r="Y1961" s="219" t="s">
        <v>3530</v>
      </c>
      <c r="Z1961" s="248">
        <f>VLOOKUP(Y1961,'[1]段ボール 送料'!$H$16:$X$1013,16,FALSE)</f>
        <v>1110</v>
      </c>
      <c r="AA1961" s="248">
        <f>VLOOKUP(Y1961,'[1]段ボール 送料'!$H$16:$X$1013,13,FALSE)</f>
        <v>305</v>
      </c>
      <c r="AB1961" s="248">
        <f>VLOOKUP(Y1961,'[1]段ボール 送料'!$H$16:$X$1013,14,FALSE)</f>
        <v>305</v>
      </c>
      <c r="AC1961" s="248">
        <f>VLOOKUP(Y1961,'[1]段ボール 送料'!$H$16:$X$1013,15,FALSE)</f>
        <v>500</v>
      </c>
      <c r="AD1961" s="372"/>
      <c r="AE1961" s="372"/>
      <c r="AF1961" s="372"/>
      <c r="AG1961" s="372"/>
      <c r="AH1961" s="372"/>
      <c r="AI1961" s="228" t="s">
        <v>2714</v>
      </c>
      <c r="AJ1961" s="286" t="s">
        <v>2676</v>
      </c>
      <c r="AK1961" s="228" t="s">
        <v>2675</v>
      </c>
      <c r="AL1961" s="372"/>
      <c r="AM1961" s="372"/>
      <c r="AN1961" s="372"/>
      <c r="AO1961" s="372"/>
      <c r="AP1961" s="229"/>
      <c r="AQ1961" s="464"/>
      <c r="AR1961" s="207"/>
      <c r="AS1961" s="207"/>
      <c r="AT1961" s="207"/>
      <c r="AU1961" s="247">
        <f t="shared" si="215"/>
        <v>0</v>
      </c>
      <c r="AV1961" s="248">
        <f>VLOOKUP(T1961,'[1]段ボール 送料'!$H$16:$X$1013,11,FALSE)</f>
        <v>0</v>
      </c>
      <c r="AW1961" s="248">
        <f>VLOOKUP(Y1961,'[1]段ボール 送料'!$H$16:$X$1013,11,FALSE)</f>
        <v>700</v>
      </c>
      <c r="AX1961" s="248"/>
      <c r="AY1961" s="247">
        <f t="shared" si="216"/>
        <v>700</v>
      </c>
      <c r="AZ1961" s="247">
        <f t="shared" si="217"/>
        <v>0</v>
      </c>
      <c r="BA1961" s="247">
        <f t="shared" si="218"/>
        <v>700</v>
      </c>
      <c r="BB1961" s="247">
        <f t="shared" si="219"/>
        <v>0</v>
      </c>
      <c r="BC1961" s="247">
        <f t="shared" si="220"/>
        <v>700</v>
      </c>
      <c r="BD1961" s="484" t="str">
        <f t="shared" si="221"/>
        <v>VR24018</v>
      </c>
      <c r="BE1961" s="207"/>
      <c r="BF1961" s="207"/>
      <c r="BG1961" s="228" t="s">
        <v>1703</v>
      </c>
      <c r="BH1961" s="228" t="s">
        <v>1703</v>
      </c>
      <c r="BI1961" s="228" t="s">
        <v>1703</v>
      </c>
      <c r="BJ1961" s="246"/>
      <c r="BK1961" s="255" t="s">
        <v>2443</v>
      </c>
      <c r="BL1961" s="228" t="s">
        <v>1703</v>
      </c>
      <c r="BM1961" s="228" t="s">
        <v>1703</v>
      </c>
      <c r="BN1961" s="298"/>
      <c r="BO1961" s="297"/>
      <c r="BQ1961" s="205" t="s">
        <v>1701</v>
      </c>
      <c r="BY1961" s="254"/>
      <c r="DN1961" s="284">
        <v>40000</v>
      </c>
      <c r="DO1961" s="283">
        <f t="shared" si="222"/>
        <v>44000</v>
      </c>
      <c r="DP1961" s="349">
        <v>45444</v>
      </c>
      <c r="DQ1961" s="282"/>
      <c r="DR1961" s="281"/>
      <c r="DS1961" s="280"/>
      <c r="DT1961" s="279"/>
      <c r="DU1961" s="348"/>
      <c r="DV1961" s="194"/>
    </row>
    <row r="1962" spans="1:127" ht="18.75">
      <c r="A1962" s="298" t="s">
        <v>3629</v>
      </c>
      <c r="B1962" s="227" t="s">
        <v>304</v>
      </c>
      <c r="C1962" s="226" t="s">
        <v>5236</v>
      </c>
      <c r="D1962" s="472" t="s">
        <v>305</v>
      </c>
      <c r="E1962" s="224" t="str">
        <f t="shared" si="214"/>
        <v>435747</v>
      </c>
      <c r="F1962" s="207" t="s">
        <v>123</v>
      </c>
      <c r="G1962" s="220" t="s">
        <v>306</v>
      </c>
      <c r="H1962" s="223" t="s">
        <v>5226</v>
      </c>
      <c r="I1962" s="306" t="s">
        <v>261</v>
      </c>
      <c r="J1962" s="225">
        <v>1</v>
      </c>
      <c r="K1962" s="277">
        <v>45000</v>
      </c>
      <c r="L1962" s="232">
        <f t="shared" si="205"/>
        <v>49500.000000000007</v>
      </c>
      <c r="M1962" s="288" t="s">
        <v>1671</v>
      </c>
      <c r="N1962" s="290"/>
      <c r="O1962" s="290"/>
      <c r="P1962" s="251">
        <v>45444</v>
      </c>
      <c r="Q1962" s="244">
        <v>43000</v>
      </c>
      <c r="R1962" s="416">
        <v>4400</v>
      </c>
      <c r="S1962" s="242">
        <v>4400</v>
      </c>
      <c r="T1962" s="219" t="s">
        <v>3075</v>
      </c>
      <c r="U1962" s="248">
        <f>V1962+W1962+X1962</f>
        <v>1710</v>
      </c>
      <c r="V1962" s="248">
        <f>VLOOKUP(T1962,'[1]段ボール 送料'!$H$16:$X$1013,13,FALSE)</f>
        <v>260</v>
      </c>
      <c r="W1962" s="248">
        <f>VLOOKUP(T1962,'[1]段ボール 送料'!$H$16:$X$1013,14,FALSE)</f>
        <v>260</v>
      </c>
      <c r="X1962" s="248">
        <f>VLOOKUP(T1962,'[1]段ボール 送料'!$H$16:$X$1013,15,FALSE)</f>
        <v>1190</v>
      </c>
      <c r="Y1962" s="219" t="s">
        <v>4704</v>
      </c>
      <c r="Z1962" s="248">
        <f>VLOOKUP(Y1962,'[1]段ボール 送料'!$H$16:$X$1013,16,FALSE)</f>
        <v>990</v>
      </c>
      <c r="AA1962" s="248">
        <f>VLOOKUP(Y1962,'[1]段ボール 送料'!$H$16:$X$1013,13,FALSE)</f>
        <v>330</v>
      </c>
      <c r="AB1962" s="248">
        <f>VLOOKUP(Y1962,'[1]段ボール 送料'!$H$16:$X$1013,14,FALSE)</f>
        <v>330</v>
      </c>
      <c r="AC1962" s="248">
        <f>VLOOKUP(Y1962,'[1]段ボール 送料'!$H$16:$X$1013,15,FALSE)</f>
        <v>330</v>
      </c>
      <c r="AD1962" s="372"/>
      <c r="AE1962" s="372"/>
      <c r="AF1962" s="372"/>
      <c r="AG1962" s="372"/>
      <c r="AH1962" s="372"/>
      <c r="AI1962" s="228" t="s">
        <v>2717</v>
      </c>
      <c r="AJ1962" s="286" t="s">
        <v>2676</v>
      </c>
      <c r="AK1962" s="228" t="s">
        <v>2675</v>
      </c>
      <c r="AL1962" s="372"/>
      <c r="AM1962" s="372"/>
      <c r="AN1962" s="372"/>
      <c r="AO1962" s="372"/>
      <c r="AP1962" s="229"/>
      <c r="AQ1962" s="464"/>
      <c r="AR1962" s="207"/>
      <c r="AS1962" s="207"/>
      <c r="AT1962" s="207"/>
      <c r="AU1962" s="247">
        <f t="shared" si="215"/>
        <v>0</v>
      </c>
      <c r="AV1962" s="248">
        <f>VLOOKUP(T1962,'[1]段ボール 送料'!$H$16:$X$1013,11,FALSE)</f>
        <v>0</v>
      </c>
      <c r="AW1962" s="248">
        <f>VLOOKUP(Y1962,'[1]段ボール 送料'!$H$16:$X$1013,11,FALSE)</f>
        <v>430</v>
      </c>
      <c r="AX1962" s="248"/>
      <c r="AY1962" s="247">
        <f t="shared" si="216"/>
        <v>430</v>
      </c>
      <c r="AZ1962" s="247">
        <f t="shared" si="217"/>
        <v>0</v>
      </c>
      <c r="BA1962" s="247">
        <f t="shared" si="218"/>
        <v>430</v>
      </c>
      <c r="BB1962" s="247">
        <f t="shared" si="219"/>
        <v>0</v>
      </c>
      <c r="BC1962" s="247">
        <f t="shared" si="220"/>
        <v>430</v>
      </c>
      <c r="BD1962" s="484" t="str">
        <f t="shared" si="221"/>
        <v>VR24018</v>
      </c>
      <c r="BE1962" s="207"/>
      <c r="BF1962" s="207"/>
      <c r="BG1962" s="228" t="s">
        <v>1703</v>
      </c>
      <c r="BH1962" s="228" t="s">
        <v>1703</v>
      </c>
      <c r="BI1962" s="228" t="s">
        <v>1703</v>
      </c>
      <c r="BJ1962" s="246"/>
      <c r="BK1962" s="255" t="s">
        <v>4630</v>
      </c>
      <c r="BL1962" s="228" t="s">
        <v>1703</v>
      </c>
      <c r="BM1962" s="228" t="s">
        <v>1703</v>
      </c>
      <c r="BN1962" s="298"/>
      <c r="BO1962" s="297"/>
      <c r="BQ1962" s="205" t="s">
        <v>1701</v>
      </c>
      <c r="BY1962" s="254"/>
      <c r="DN1962" s="284">
        <v>45000</v>
      </c>
      <c r="DO1962" s="283">
        <f t="shared" si="222"/>
        <v>49500.000000000007</v>
      </c>
      <c r="DP1962" s="349">
        <v>45444</v>
      </c>
      <c r="DQ1962" s="282"/>
      <c r="DR1962" s="281"/>
      <c r="DS1962" s="280"/>
      <c r="DT1962" s="279"/>
      <c r="DU1962" s="348"/>
      <c r="DV1962" s="194"/>
    </row>
    <row r="1963" spans="1:127" ht="18.75">
      <c r="A1963" s="298" t="s">
        <v>3629</v>
      </c>
      <c r="B1963" s="227" t="s">
        <v>307</v>
      </c>
      <c r="C1963" s="226" t="s">
        <v>5235</v>
      </c>
      <c r="D1963" s="264" t="s">
        <v>308</v>
      </c>
      <c r="E1963" s="224" t="str">
        <f t="shared" si="214"/>
        <v>433286</v>
      </c>
      <c r="F1963" s="207" t="s">
        <v>123</v>
      </c>
      <c r="G1963" s="220" t="s">
        <v>306</v>
      </c>
      <c r="H1963" s="223" t="s">
        <v>5226</v>
      </c>
      <c r="I1963" s="306" t="s">
        <v>261</v>
      </c>
      <c r="J1963" s="225">
        <v>1</v>
      </c>
      <c r="K1963" s="277">
        <v>45000</v>
      </c>
      <c r="L1963" s="232">
        <f t="shared" si="205"/>
        <v>49500.000000000007</v>
      </c>
      <c r="M1963" s="262" t="s">
        <v>1671</v>
      </c>
      <c r="N1963" s="290"/>
      <c r="O1963" s="290"/>
      <c r="P1963" s="251">
        <v>45444</v>
      </c>
      <c r="Q1963" s="244">
        <v>43000</v>
      </c>
      <c r="R1963" s="416">
        <v>4400</v>
      </c>
      <c r="S1963" s="242">
        <v>4400</v>
      </c>
      <c r="T1963" s="219" t="s">
        <v>3075</v>
      </c>
      <c r="U1963" s="248">
        <f>VLOOKUP(T1963,'[1]段ボール 送料'!$H$16:$X$1013,16,FALSE)</f>
        <v>1710</v>
      </c>
      <c r="V1963" s="248">
        <f>VLOOKUP(T1963,'[1]段ボール 送料'!$H$16:$X$1013,13,FALSE)</f>
        <v>260</v>
      </c>
      <c r="W1963" s="248">
        <f>VLOOKUP(T1963,'[1]段ボール 送料'!$H$16:$X$1013,14,FALSE)</f>
        <v>260</v>
      </c>
      <c r="X1963" s="248">
        <f>VLOOKUP(T1963,'[1]段ボール 送料'!$H$16:$X$1013,15,FALSE)</f>
        <v>1190</v>
      </c>
      <c r="Y1963" s="219" t="s">
        <v>4704</v>
      </c>
      <c r="Z1963" s="248">
        <f>VLOOKUP(Y1963,'[1]段ボール 送料'!$H$16:$X$1013,16,FALSE)</f>
        <v>990</v>
      </c>
      <c r="AA1963" s="248">
        <f>VLOOKUP(Y1963,'[1]段ボール 送料'!$H$16:$X$1013,13,FALSE)</f>
        <v>330</v>
      </c>
      <c r="AB1963" s="248">
        <f>VLOOKUP(Y1963,'[1]段ボール 送料'!$H$16:$X$1013,14,FALSE)</f>
        <v>330</v>
      </c>
      <c r="AC1963" s="248">
        <f>VLOOKUP(Y1963,'[1]段ボール 送料'!$H$16:$X$1013,15,FALSE)</f>
        <v>330</v>
      </c>
      <c r="AD1963" s="337"/>
      <c r="AE1963" s="337"/>
      <c r="AF1963" s="337"/>
      <c r="AG1963" s="337"/>
      <c r="AH1963" s="337"/>
      <c r="AI1963" s="228" t="s">
        <v>2717</v>
      </c>
      <c r="AJ1963" s="286" t="s">
        <v>2676</v>
      </c>
      <c r="AK1963" s="228" t="s">
        <v>2675</v>
      </c>
      <c r="AL1963" s="372">
        <v>14095</v>
      </c>
      <c r="AM1963" s="211">
        <f>AN1963+AO1963</f>
        <v>3484</v>
      </c>
      <c r="AN1963" s="337">
        <f>VLOOKUP(Y1963,'[1]段ボール 送料'!$H$16:$X$1013,6,FALSE)</f>
        <v>94</v>
      </c>
      <c r="AO1963" s="443">
        <f>2500+890</f>
        <v>3390</v>
      </c>
      <c r="AP1963" s="229" t="s">
        <v>3517</v>
      </c>
      <c r="AQ1963" s="498"/>
      <c r="AR1963" s="207"/>
      <c r="AS1963" s="207"/>
      <c r="AT1963" s="207"/>
      <c r="AU1963" s="247">
        <f t="shared" si="215"/>
        <v>0</v>
      </c>
      <c r="AV1963" s="248">
        <f>VLOOKUP(T1963,'[1]段ボール 送料'!$H$16:$X$1013,11,FALSE)</f>
        <v>0</v>
      </c>
      <c r="AW1963" s="248">
        <f>VLOOKUP(Y1963,'[1]段ボール 送料'!$H$16:$X$1013,11,FALSE)</f>
        <v>430</v>
      </c>
      <c r="AX1963" s="248"/>
      <c r="AY1963" s="247">
        <f t="shared" si="216"/>
        <v>430</v>
      </c>
      <c r="AZ1963" s="247">
        <f t="shared" si="217"/>
        <v>0</v>
      </c>
      <c r="BA1963" s="247">
        <f t="shared" si="218"/>
        <v>430</v>
      </c>
      <c r="BB1963" s="247">
        <f t="shared" si="219"/>
        <v>0</v>
      </c>
      <c r="BC1963" s="247">
        <f t="shared" si="220"/>
        <v>430</v>
      </c>
      <c r="BD1963" s="484" t="str">
        <f t="shared" si="221"/>
        <v>VR24018</v>
      </c>
      <c r="BE1963" s="207"/>
      <c r="BF1963" s="207"/>
      <c r="BG1963" s="228" t="s">
        <v>1703</v>
      </c>
      <c r="BH1963" s="228" t="s">
        <v>1703</v>
      </c>
      <c r="BI1963" s="228" t="s">
        <v>1703</v>
      </c>
      <c r="BJ1963" s="246"/>
      <c r="BK1963" s="255" t="s">
        <v>2443</v>
      </c>
      <c r="BL1963" s="228" t="s">
        <v>1703</v>
      </c>
      <c r="BM1963" s="228" t="s">
        <v>1703</v>
      </c>
      <c r="BN1963" s="298"/>
      <c r="BO1963" s="297"/>
      <c r="BQ1963" s="205" t="s">
        <v>1701</v>
      </c>
      <c r="BY1963" s="254"/>
      <c r="CS1963" s="497" t="s">
        <v>3786</v>
      </c>
      <c r="CT1963" s="497"/>
      <c r="DN1963" s="284">
        <v>45000</v>
      </c>
      <c r="DO1963" s="283">
        <f t="shared" si="222"/>
        <v>49500.000000000007</v>
      </c>
      <c r="DP1963" s="349">
        <v>45444</v>
      </c>
      <c r="DQ1963" s="282"/>
      <c r="DR1963" s="280" t="s">
        <v>4706</v>
      </c>
      <c r="DS1963" s="280" t="s">
        <v>3792</v>
      </c>
      <c r="DT1963" s="279" t="s">
        <v>3949</v>
      </c>
      <c r="DU1963" s="348"/>
      <c r="DV1963" s="194"/>
    </row>
    <row r="1964" spans="1:127" ht="18.75">
      <c r="A1964" s="298" t="s">
        <v>3629</v>
      </c>
      <c r="B1964" s="227" t="s">
        <v>309</v>
      </c>
      <c r="C1964" s="226" t="s">
        <v>5234</v>
      </c>
      <c r="D1964" s="472" t="s">
        <v>310</v>
      </c>
      <c r="E1964" s="224" t="str">
        <f t="shared" si="214"/>
        <v>435754</v>
      </c>
      <c r="F1964" s="207" t="s">
        <v>123</v>
      </c>
      <c r="G1964" s="220" t="s">
        <v>306</v>
      </c>
      <c r="H1964" s="223" t="s">
        <v>5226</v>
      </c>
      <c r="I1964" s="306" t="s">
        <v>261</v>
      </c>
      <c r="J1964" s="225">
        <v>1</v>
      </c>
      <c r="K1964" s="277">
        <v>45000</v>
      </c>
      <c r="L1964" s="232">
        <f t="shared" si="205"/>
        <v>49500.000000000007</v>
      </c>
      <c r="M1964" s="262" t="s">
        <v>1671</v>
      </c>
      <c r="N1964" s="290"/>
      <c r="O1964" s="290"/>
      <c r="P1964" s="251">
        <v>45444</v>
      </c>
      <c r="Q1964" s="244">
        <v>43000</v>
      </c>
      <c r="R1964" s="416">
        <v>4400</v>
      </c>
      <c r="S1964" s="242">
        <v>4400</v>
      </c>
      <c r="T1964" s="219" t="s">
        <v>3075</v>
      </c>
      <c r="U1964" s="248">
        <f>V1964+W1964+X1964</f>
        <v>1710</v>
      </c>
      <c r="V1964" s="248">
        <f>VLOOKUP(T1964,'[1]段ボール 送料'!$H$16:$X$1013,13,FALSE)</f>
        <v>260</v>
      </c>
      <c r="W1964" s="248">
        <f>VLOOKUP(T1964,'[1]段ボール 送料'!$H$16:$X$1013,14,FALSE)</f>
        <v>260</v>
      </c>
      <c r="X1964" s="248">
        <f>VLOOKUP(T1964,'[1]段ボール 送料'!$H$16:$X$1013,15,FALSE)</f>
        <v>1190</v>
      </c>
      <c r="Y1964" s="219" t="s">
        <v>4704</v>
      </c>
      <c r="Z1964" s="248">
        <f>VLOOKUP(Y1964,'[1]段ボール 送料'!$H$16:$X$1013,16,FALSE)</f>
        <v>990</v>
      </c>
      <c r="AA1964" s="248">
        <f>VLOOKUP(Y1964,'[1]段ボール 送料'!$H$16:$X$1013,13,FALSE)</f>
        <v>330</v>
      </c>
      <c r="AB1964" s="248">
        <f>VLOOKUP(Y1964,'[1]段ボール 送料'!$H$16:$X$1013,14,FALSE)</f>
        <v>330</v>
      </c>
      <c r="AC1964" s="248">
        <f>VLOOKUP(Y1964,'[1]段ボール 送料'!$H$16:$X$1013,15,FALSE)</f>
        <v>330</v>
      </c>
      <c r="AD1964" s="372"/>
      <c r="AE1964" s="372"/>
      <c r="AF1964" s="372"/>
      <c r="AG1964" s="372"/>
      <c r="AH1964" s="372"/>
      <c r="AI1964" s="228" t="s">
        <v>2717</v>
      </c>
      <c r="AJ1964" s="286" t="s">
        <v>2676</v>
      </c>
      <c r="AK1964" s="228" t="s">
        <v>2675</v>
      </c>
      <c r="AL1964" s="372"/>
      <c r="AM1964" s="372"/>
      <c r="AN1964" s="372"/>
      <c r="AO1964" s="372"/>
      <c r="AP1964" s="229"/>
      <c r="AQ1964" s="464"/>
      <c r="AR1964" s="207"/>
      <c r="AS1964" s="207"/>
      <c r="AT1964" s="207"/>
      <c r="AU1964" s="247">
        <f t="shared" si="215"/>
        <v>0</v>
      </c>
      <c r="AV1964" s="248">
        <f>VLOOKUP(T1964,'[1]段ボール 送料'!$H$16:$X$1013,11,FALSE)</f>
        <v>0</v>
      </c>
      <c r="AW1964" s="248">
        <f>VLOOKUP(Y1964,'[1]段ボール 送料'!$H$16:$X$1013,11,FALSE)</f>
        <v>430</v>
      </c>
      <c r="AX1964" s="248"/>
      <c r="AY1964" s="247">
        <f t="shared" si="216"/>
        <v>430</v>
      </c>
      <c r="AZ1964" s="247">
        <f t="shared" si="217"/>
        <v>0</v>
      </c>
      <c r="BA1964" s="247">
        <f t="shared" si="218"/>
        <v>430</v>
      </c>
      <c r="BB1964" s="247">
        <f t="shared" si="219"/>
        <v>0</v>
      </c>
      <c r="BC1964" s="247">
        <f t="shared" si="220"/>
        <v>430</v>
      </c>
      <c r="BD1964" s="484" t="str">
        <f t="shared" si="221"/>
        <v>VR24018</v>
      </c>
      <c r="BE1964" s="207"/>
      <c r="BF1964" s="207"/>
      <c r="BG1964" s="228" t="s">
        <v>1703</v>
      </c>
      <c r="BH1964" s="228" t="s">
        <v>1703</v>
      </c>
      <c r="BI1964" s="228" t="s">
        <v>1703</v>
      </c>
      <c r="BJ1964" s="246"/>
      <c r="BK1964" s="255" t="s">
        <v>4630</v>
      </c>
      <c r="BL1964" s="228" t="s">
        <v>1703</v>
      </c>
      <c r="BM1964" s="228" t="s">
        <v>1703</v>
      </c>
      <c r="BN1964" s="298"/>
      <c r="BO1964" s="297"/>
      <c r="BQ1964" s="205" t="s">
        <v>1701</v>
      </c>
      <c r="BY1964" s="254"/>
      <c r="DN1964" s="284">
        <v>45000</v>
      </c>
      <c r="DO1964" s="283">
        <f t="shared" si="222"/>
        <v>49500.000000000007</v>
      </c>
      <c r="DP1964" s="349">
        <v>45444</v>
      </c>
      <c r="DQ1964" s="282"/>
      <c r="DR1964" s="281"/>
      <c r="DS1964" s="280"/>
      <c r="DT1964" s="279"/>
      <c r="DU1964" s="348"/>
      <c r="DV1964" s="194"/>
    </row>
    <row r="1965" spans="1:127" ht="18.75">
      <c r="A1965" s="207" t="s">
        <v>3318</v>
      </c>
      <c r="B1965" s="421" t="s">
        <v>5233</v>
      </c>
      <c r="C1965" s="420" t="s">
        <v>5232</v>
      </c>
      <c r="D1965" s="568" t="s">
        <v>5231</v>
      </c>
      <c r="E1965" s="418" t="str">
        <f t="shared" si="214"/>
        <v>440765</v>
      </c>
      <c r="F1965" s="207" t="s">
        <v>886</v>
      </c>
      <c r="G1965" s="417" t="s">
        <v>5222</v>
      </c>
      <c r="H1965" s="223" t="s">
        <v>5221</v>
      </c>
      <c r="I1965" s="219" t="s">
        <v>39</v>
      </c>
      <c r="J1965" s="222">
        <v>1</v>
      </c>
      <c r="K1965" s="212">
        <v>50000</v>
      </c>
      <c r="L1965" s="232">
        <f t="shared" si="205"/>
        <v>55000.000000000007</v>
      </c>
      <c r="M1965" s="288" t="s">
        <v>1671</v>
      </c>
      <c r="O1965" s="219"/>
      <c r="P1965" s="245"/>
      <c r="Q1965" s="244"/>
      <c r="R1965" s="272">
        <v>4900</v>
      </c>
      <c r="S1965" s="242">
        <v>4900</v>
      </c>
      <c r="T1965" s="219" t="s">
        <v>3069</v>
      </c>
      <c r="U1965" s="248">
        <f>VLOOKUP(T1965,'[1]段ボール 送料'!$H$16:$X$1013,16,FALSE)</f>
        <v>1710</v>
      </c>
      <c r="V1965" s="248">
        <f>VLOOKUP(T1965,'[1]段ボール 送料'!$H$16:$X$1013,13,FALSE)</f>
        <v>260</v>
      </c>
      <c r="W1965" s="248">
        <f>VLOOKUP(T1965,'[1]段ボール 送料'!$H$16:$X$1013,14,FALSE)</f>
        <v>260</v>
      </c>
      <c r="X1965" s="248">
        <f>VLOOKUP(T1965,'[1]段ボール 送料'!$H$16:$X$1013,15,FALSE)</f>
        <v>1190</v>
      </c>
      <c r="Y1965" s="219" t="s">
        <v>4697</v>
      </c>
      <c r="Z1965" s="248">
        <f>VLOOKUP(Y1965,'[1]段ボール 送料'!$H$16:$X$1013,16,FALSE)</f>
        <v>990</v>
      </c>
      <c r="AA1965" s="248">
        <f>VLOOKUP(Y1965,'[1]段ボール 送料'!$H$16:$X$1013,13,FALSE)</f>
        <v>330</v>
      </c>
      <c r="AB1965" s="248">
        <f>VLOOKUP(Y1965,'[1]段ボール 送料'!$H$16:$X$1013,14,FALSE)</f>
        <v>330</v>
      </c>
      <c r="AC1965" s="248">
        <f>VLOOKUP(Y1965,'[1]段ボール 送料'!$H$16:$X$1013,15,FALSE)</f>
        <v>330</v>
      </c>
      <c r="AD1965" s="337" t="s">
        <v>2558</v>
      </c>
      <c r="AE1965" s="259">
        <f>VLOOKUP(AD1965,'[1]段ボール 送料'!$H$16:$X$1013,16,FALSE)</f>
        <v>990</v>
      </c>
      <c r="AF1965" s="259">
        <f>VLOOKUP(AD1965,'[1]段ボール 送料'!$H$16:$X$1013,13,FALSE)</f>
        <v>465</v>
      </c>
      <c r="AG1965" s="259">
        <f>VLOOKUP(AD1965,'[1]段ボール 送料'!$H$16:$X$1013,14,FALSE)</f>
        <v>465</v>
      </c>
      <c r="AH1965" s="259">
        <f>VLOOKUP(AD1965,'[1]段ボール 送料'!$H$16:$X$1013,15,FALSE)</f>
        <v>60</v>
      </c>
      <c r="AI1965" s="213" t="s">
        <v>2714</v>
      </c>
      <c r="AJ1965" s="286" t="s">
        <v>3027</v>
      </c>
      <c r="AK1965" s="569" t="s">
        <v>2675</v>
      </c>
      <c r="AL1965" s="211">
        <v>15895</v>
      </c>
      <c r="AM1965" s="211">
        <f>AN1965+AO1965</f>
        <v>4529</v>
      </c>
      <c r="AN1965" s="443">
        <f>94+145</f>
        <v>239</v>
      </c>
      <c r="AO1965" s="443">
        <f>2500+890+900</f>
        <v>4290</v>
      </c>
      <c r="AP1965" s="229" t="s">
        <v>3503</v>
      </c>
      <c r="AQ1965" s="442">
        <v>3</v>
      </c>
      <c r="AR1965" s="442"/>
      <c r="AS1965" s="442"/>
      <c r="AT1965" s="442"/>
      <c r="AU1965" s="247">
        <f t="shared" si="215"/>
        <v>0</v>
      </c>
      <c r="AV1965" s="248">
        <f>VLOOKUP(T1965,'[1]段ボール 送料'!$H$16:$X$1013,11,FALSE)</f>
        <v>0</v>
      </c>
      <c r="AW1965" s="248">
        <f>VLOOKUP(Y1965,'[1]段ボール 送料'!$H$16:$X$1013,11,FALSE)</f>
        <v>430</v>
      </c>
      <c r="AX1965" s="248">
        <f>VLOOKUP(AD1965,'[1]段ボール 送料'!$H$16:$X$1013,11,FALSE)</f>
        <v>547</v>
      </c>
      <c r="AY1965" s="247">
        <f t="shared" si="216"/>
        <v>977</v>
      </c>
      <c r="AZ1965" s="247">
        <f t="shared" si="217"/>
        <v>0</v>
      </c>
      <c r="BA1965" s="247">
        <f t="shared" si="218"/>
        <v>430</v>
      </c>
      <c r="BB1965" s="247">
        <f t="shared" si="219"/>
        <v>547</v>
      </c>
      <c r="BC1965" s="247">
        <f t="shared" si="220"/>
        <v>977</v>
      </c>
      <c r="BD1965" s="484" t="str">
        <f t="shared" si="221"/>
        <v>VR24018</v>
      </c>
      <c r="BE1965" s="207"/>
      <c r="BF1965" s="207" t="s">
        <v>3502</v>
      </c>
      <c r="BG1965" s="228" t="s">
        <v>1703</v>
      </c>
      <c r="BH1965" s="228" t="s">
        <v>1703</v>
      </c>
      <c r="BI1965" s="228" t="s">
        <v>1705</v>
      </c>
      <c r="BJ1965" s="246"/>
      <c r="BK1965" s="436">
        <v>45444</v>
      </c>
      <c r="BL1965" s="228"/>
      <c r="BM1965" s="213" t="s">
        <v>1703</v>
      </c>
      <c r="BX1965" s="204" t="s">
        <v>1873</v>
      </c>
      <c r="BY1965" s="254"/>
      <c r="CI1965" s="200" t="s">
        <v>1769</v>
      </c>
      <c r="DN1965" s="284"/>
      <c r="DO1965" s="280"/>
      <c r="DP1965" s="278"/>
      <c r="DQ1965" s="278"/>
      <c r="DR1965" s="281"/>
      <c r="DS1965" s="280"/>
      <c r="DT1965" s="279"/>
      <c r="DU1965" s="278"/>
    </row>
    <row r="1966" spans="1:127" ht="18.75">
      <c r="A1966" s="207" t="s">
        <v>3318</v>
      </c>
      <c r="B1966" s="421" t="s">
        <v>5230</v>
      </c>
      <c r="C1966" s="420" t="s">
        <v>5229</v>
      </c>
      <c r="D1966" s="568" t="s">
        <v>5228</v>
      </c>
      <c r="E1966" s="418" t="str">
        <f t="shared" si="214"/>
        <v>440758</v>
      </c>
      <c r="F1966" s="207" t="s">
        <v>886</v>
      </c>
      <c r="G1966" s="417" t="s">
        <v>5222</v>
      </c>
      <c r="H1966" s="223" t="s">
        <v>5221</v>
      </c>
      <c r="I1966" s="219" t="s">
        <v>39</v>
      </c>
      <c r="J1966" s="222">
        <v>1</v>
      </c>
      <c r="K1966" s="212">
        <v>50000</v>
      </c>
      <c r="L1966" s="232">
        <f t="shared" si="205"/>
        <v>55000.000000000007</v>
      </c>
      <c r="M1966" s="288" t="s">
        <v>1671</v>
      </c>
      <c r="O1966" s="219"/>
      <c r="P1966" s="347"/>
      <c r="Q1966" s="346"/>
      <c r="R1966" s="272">
        <v>4900</v>
      </c>
      <c r="S1966" s="242">
        <v>4900</v>
      </c>
      <c r="T1966" s="219" t="s">
        <v>3075</v>
      </c>
      <c r="U1966" s="248">
        <f>VLOOKUP(T1966,'[1]段ボール 送料'!$H$16:$X$1013,16,FALSE)</f>
        <v>1710</v>
      </c>
      <c r="V1966" s="248">
        <f>VLOOKUP(T1966,'[1]段ボール 送料'!$H$16:$X$1013,13,FALSE)</f>
        <v>260</v>
      </c>
      <c r="W1966" s="248">
        <f>VLOOKUP(T1966,'[1]段ボール 送料'!$H$16:$X$1013,14,FALSE)</f>
        <v>260</v>
      </c>
      <c r="X1966" s="248">
        <f>VLOOKUP(T1966,'[1]段ボール 送料'!$H$16:$X$1013,15,FALSE)</f>
        <v>1190</v>
      </c>
      <c r="Y1966" s="219" t="s">
        <v>4697</v>
      </c>
      <c r="Z1966" s="248">
        <f>VLOOKUP(Y1966,'[1]段ボール 送料'!$H$16:$X$1013,16,FALSE)</f>
        <v>990</v>
      </c>
      <c r="AA1966" s="248">
        <f>VLOOKUP(Y1966,'[1]段ボール 送料'!$H$16:$X$1013,13,FALSE)</f>
        <v>330</v>
      </c>
      <c r="AB1966" s="248">
        <f>VLOOKUP(Y1966,'[1]段ボール 送料'!$H$16:$X$1013,14,FALSE)</f>
        <v>330</v>
      </c>
      <c r="AC1966" s="248">
        <f>VLOOKUP(Y1966,'[1]段ボール 送料'!$H$16:$X$1013,15,FALSE)</f>
        <v>330</v>
      </c>
      <c r="AD1966" s="337" t="s">
        <v>2558</v>
      </c>
      <c r="AE1966" s="259">
        <f>VLOOKUP(AD1966,'[1]段ボール 送料'!$H$16:$X$1013,16,FALSE)</f>
        <v>990</v>
      </c>
      <c r="AF1966" s="259">
        <f>VLOOKUP(AD1966,'[1]段ボール 送料'!$H$16:$X$1013,13,FALSE)</f>
        <v>465</v>
      </c>
      <c r="AG1966" s="259">
        <f>VLOOKUP(AD1966,'[1]段ボール 送料'!$H$16:$X$1013,14,FALSE)</f>
        <v>465</v>
      </c>
      <c r="AH1966" s="259">
        <f>VLOOKUP(AD1966,'[1]段ボール 送料'!$H$16:$X$1013,15,FALSE)</f>
        <v>60</v>
      </c>
      <c r="AI1966" s="213" t="s">
        <v>2714</v>
      </c>
      <c r="AJ1966" s="286" t="s">
        <v>3027</v>
      </c>
      <c r="AK1966" s="569" t="s">
        <v>2675</v>
      </c>
      <c r="AL1966" s="211">
        <v>15895</v>
      </c>
      <c r="AM1966" s="211">
        <f>AN1966+AO1966</f>
        <v>4529</v>
      </c>
      <c r="AN1966" s="443">
        <f>94+145</f>
        <v>239</v>
      </c>
      <c r="AO1966" s="443">
        <f>2500+890+900</f>
        <v>4290</v>
      </c>
      <c r="AP1966" s="229" t="s">
        <v>3503</v>
      </c>
      <c r="AQ1966" s="442">
        <v>3</v>
      </c>
      <c r="AR1966" s="442"/>
      <c r="AS1966" s="442"/>
      <c r="AT1966" s="442"/>
      <c r="AU1966" s="247">
        <f t="shared" si="215"/>
        <v>0</v>
      </c>
      <c r="AV1966" s="248">
        <f>VLOOKUP(T1966,'[1]段ボール 送料'!$H$16:$X$1013,11,FALSE)</f>
        <v>0</v>
      </c>
      <c r="AW1966" s="248">
        <f>VLOOKUP(Y1966,'[1]段ボール 送料'!$H$16:$X$1013,11,FALSE)</f>
        <v>430</v>
      </c>
      <c r="AX1966" s="248">
        <f>VLOOKUP(AD1966,'[1]段ボール 送料'!$H$16:$X$1013,11,FALSE)</f>
        <v>547</v>
      </c>
      <c r="AY1966" s="247">
        <f t="shared" si="216"/>
        <v>977</v>
      </c>
      <c r="AZ1966" s="247">
        <f t="shared" si="217"/>
        <v>0</v>
      </c>
      <c r="BA1966" s="247">
        <f t="shared" si="218"/>
        <v>430</v>
      </c>
      <c r="BB1966" s="247">
        <f t="shared" si="219"/>
        <v>547</v>
      </c>
      <c r="BC1966" s="247">
        <f t="shared" si="220"/>
        <v>977</v>
      </c>
      <c r="BD1966" s="484" t="str">
        <f t="shared" si="221"/>
        <v>VR24018</v>
      </c>
      <c r="BE1966" s="207"/>
      <c r="BF1966" s="207" t="s">
        <v>3502</v>
      </c>
      <c r="BG1966" s="228" t="s">
        <v>1703</v>
      </c>
      <c r="BH1966" s="228" t="s">
        <v>1703</v>
      </c>
      <c r="BI1966" s="228" t="s">
        <v>1705</v>
      </c>
      <c r="BJ1966" s="246"/>
      <c r="BK1966" s="436">
        <v>45444</v>
      </c>
      <c r="BL1966" s="228"/>
      <c r="BM1966" s="213" t="s">
        <v>1703</v>
      </c>
      <c r="BX1966" s="204" t="s">
        <v>1873</v>
      </c>
      <c r="BY1966" s="254"/>
      <c r="CI1966" s="200" t="s">
        <v>1769</v>
      </c>
      <c r="DN1966" s="284"/>
      <c r="DO1966" s="280"/>
      <c r="DP1966" s="278"/>
      <c r="DQ1966" s="278"/>
      <c r="DR1966" s="281"/>
      <c r="DS1966" s="280"/>
      <c r="DT1966" s="279"/>
      <c r="DU1966" s="278"/>
    </row>
    <row r="1967" spans="1:127" ht="18.75">
      <c r="A1967" s="298" t="s">
        <v>3629</v>
      </c>
      <c r="B1967" s="227" t="s">
        <v>1195</v>
      </c>
      <c r="C1967" s="226" t="s">
        <v>5227</v>
      </c>
      <c r="D1967" s="264" t="s">
        <v>1196</v>
      </c>
      <c r="E1967" s="224" t="str">
        <f t="shared" si="214"/>
        <v>433279</v>
      </c>
      <c r="F1967" s="207" t="s">
        <v>123</v>
      </c>
      <c r="G1967" s="220" t="s">
        <v>306</v>
      </c>
      <c r="H1967" s="223" t="s">
        <v>5226</v>
      </c>
      <c r="I1967" s="306" t="s">
        <v>261</v>
      </c>
      <c r="J1967" s="225">
        <v>1</v>
      </c>
      <c r="K1967" s="302">
        <v>43000</v>
      </c>
      <c r="L1967" s="232">
        <f t="shared" si="205"/>
        <v>47300.000000000007</v>
      </c>
      <c r="M1967" s="262" t="s">
        <v>900</v>
      </c>
      <c r="N1967" s="290"/>
      <c r="O1967" s="290"/>
      <c r="P1967" s="245"/>
      <c r="Q1967" s="227"/>
      <c r="R1967" s="376"/>
      <c r="S1967" s="242"/>
      <c r="T1967" s="219" t="s">
        <v>3075</v>
      </c>
      <c r="U1967" s="248">
        <f>V1967+W1967+X1967</f>
        <v>1710</v>
      </c>
      <c r="V1967" s="248">
        <f>VLOOKUP(T1967,'[1]段ボール 送料'!$H$16:$X$1013,13,FALSE)</f>
        <v>260</v>
      </c>
      <c r="W1967" s="248">
        <f>VLOOKUP(T1967,'[1]段ボール 送料'!$H$16:$X$1013,14,FALSE)</f>
        <v>260</v>
      </c>
      <c r="X1967" s="248">
        <f>VLOOKUP(T1967,'[1]段ボール 送料'!$H$16:$X$1013,15,FALSE)</f>
        <v>1190</v>
      </c>
      <c r="Y1967" s="260" t="s">
        <v>3942</v>
      </c>
      <c r="Z1967" s="496" t="e">
        <f>VLOOKUP(Y1967,'[1]段ボール 送料'!$H$16:$X$1013,16,FALSE)</f>
        <v>#N/A</v>
      </c>
      <c r="AA1967" s="496" t="e">
        <f>VLOOKUP(Y1967,'[1]段ボール 送料'!$H$16:$X$1013,13,FALSE)</f>
        <v>#N/A</v>
      </c>
      <c r="AB1967" s="496" t="e">
        <f>VLOOKUP(Y1967,'[1]段ボール 送料'!$H$16:$X$1013,14,FALSE)</f>
        <v>#N/A</v>
      </c>
      <c r="AC1967" s="496" t="e">
        <f>VLOOKUP(Y1967,'[1]段ボール 送料'!$H$16:$X$1013,15,FALSE)</f>
        <v>#N/A</v>
      </c>
      <c r="AD1967" s="372"/>
      <c r="AE1967" s="372"/>
      <c r="AF1967" s="372"/>
      <c r="AG1967" s="372"/>
      <c r="AH1967" s="372"/>
      <c r="AI1967" s="228" t="s">
        <v>2717</v>
      </c>
      <c r="AJ1967" s="286" t="s">
        <v>2676</v>
      </c>
      <c r="AK1967" s="228" t="s">
        <v>2675</v>
      </c>
      <c r="AL1967" s="372"/>
      <c r="AM1967" s="372"/>
      <c r="AN1967" s="372"/>
      <c r="AO1967" s="372"/>
      <c r="AP1967" s="229"/>
      <c r="AQ1967" s="464"/>
      <c r="AR1967" s="207"/>
      <c r="AS1967" s="207"/>
      <c r="AT1967" s="207"/>
      <c r="AU1967" s="207"/>
      <c r="AV1967" s="207"/>
      <c r="AW1967" s="207"/>
      <c r="AX1967" s="207"/>
      <c r="AY1967" s="207"/>
      <c r="AZ1967" s="207"/>
      <c r="BA1967" s="207"/>
      <c r="BB1967" s="207"/>
      <c r="BC1967" s="207"/>
      <c r="BD1967" s="207"/>
      <c r="BE1967" s="207"/>
      <c r="BF1967" s="207"/>
      <c r="BG1967" s="228" t="s">
        <v>1703</v>
      </c>
      <c r="BH1967" s="228" t="s">
        <v>1703</v>
      </c>
      <c r="BI1967" s="228" t="s">
        <v>1703</v>
      </c>
      <c r="BJ1967" s="246"/>
      <c r="BK1967" s="255" t="s">
        <v>2443</v>
      </c>
      <c r="BL1967" s="228" t="s">
        <v>1703</v>
      </c>
      <c r="BM1967" s="228" t="s">
        <v>3899</v>
      </c>
      <c r="BN1967" s="298"/>
      <c r="BO1967" s="297"/>
      <c r="BQ1967" s="205" t="s">
        <v>1701</v>
      </c>
      <c r="BY1967" s="254"/>
      <c r="DN1967" s="284"/>
      <c r="DO1967" s="283"/>
      <c r="DP1967" s="278"/>
      <c r="DQ1967" s="570" t="s">
        <v>900</v>
      </c>
      <c r="DR1967" s="281"/>
      <c r="DS1967" s="280"/>
      <c r="DT1967" s="279"/>
      <c r="DU1967" s="278"/>
      <c r="DV1967" s="194"/>
      <c r="DW1967" s="254"/>
    </row>
    <row r="1968" spans="1:127" ht="18.75">
      <c r="A1968" s="207" t="s">
        <v>3318</v>
      </c>
      <c r="B1968" s="421" t="s">
        <v>5225</v>
      </c>
      <c r="C1968" s="420" t="s">
        <v>5224</v>
      </c>
      <c r="D1968" s="568" t="s">
        <v>5223</v>
      </c>
      <c r="E1968" s="418" t="str">
        <f t="shared" si="214"/>
        <v>440741</v>
      </c>
      <c r="F1968" s="207" t="s">
        <v>886</v>
      </c>
      <c r="G1968" s="417" t="s">
        <v>5222</v>
      </c>
      <c r="H1968" s="223" t="s">
        <v>5221</v>
      </c>
      <c r="I1968" s="219" t="s">
        <v>39</v>
      </c>
      <c r="J1968" s="222">
        <v>1</v>
      </c>
      <c r="K1968" s="212">
        <v>50000</v>
      </c>
      <c r="L1968" s="232">
        <f t="shared" si="205"/>
        <v>55000.000000000007</v>
      </c>
      <c r="M1968" s="262" t="s">
        <v>1671</v>
      </c>
      <c r="O1968" s="219"/>
      <c r="P1968" s="245"/>
      <c r="Q1968" s="244"/>
      <c r="R1968" s="272">
        <v>4900</v>
      </c>
      <c r="S1968" s="242">
        <v>4900</v>
      </c>
      <c r="T1968" s="219" t="s">
        <v>3075</v>
      </c>
      <c r="U1968" s="248">
        <f>VLOOKUP(T1968,'[1]段ボール 送料'!$H$16:$X$1013,16,FALSE)</f>
        <v>1710</v>
      </c>
      <c r="V1968" s="248">
        <f>VLOOKUP(T1968,'[1]段ボール 送料'!$H$16:$X$1013,13,FALSE)</f>
        <v>260</v>
      </c>
      <c r="W1968" s="248">
        <f>VLOOKUP(T1968,'[1]段ボール 送料'!$H$16:$X$1013,14,FALSE)</f>
        <v>260</v>
      </c>
      <c r="X1968" s="248">
        <f>VLOOKUP(T1968,'[1]段ボール 送料'!$H$16:$X$1013,15,FALSE)</f>
        <v>1190</v>
      </c>
      <c r="Y1968" s="219" t="s">
        <v>4697</v>
      </c>
      <c r="Z1968" s="248">
        <f>VLOOKUP(Y1968,'[1]段ボール 送料'!$H$16:$X$1013,16,FALSE)</f>
        <v>990</v>
      </c>
      <c r="AA1968" s="248">
        <f>VLOOKUP(Y1968,'[1]段ボール 送料'!$H$16:$X$1013,13,FALSE)</f>
        <v>330</v>
      </c>
      <c r="AB1968" s="248">
        <f>VLOOKUP(Y1968,'[1]段ボール 送料'!$H$16:$X$1013,14,FALSE)</f>
        <v>330</v>
      </c>
      <c r="AC1968" s="248">
        <f>VLOOKUP(Y1968,'[1]段ボール 送料'!$H$16:$X$1013,15,FALSE)</f>
        <v>330</v>
      </c>
      <c r="AD1968" s="337" t="s">
        <v>2558</v>
      </c>
      <c r="AE1968" s="259">
        <f>VLOOKUP(AD1968,'[1]段ボール 送料'!$H$16:$X$1013,16,FALSE)</f>
        <v>990</v>
      </c>
      <c r="AF1968" s="259">
        <f>VLOOKUP(AD1968,'[1]段ボール 送料'!$H$16:$X$1013,13,FALSE)</f>
        <v>465</v>
      </c>
      <c r="AG1968" s="259">
        <f>VLOOKUP(AD1968,'[1]段ボール 送料'!$H$16:$X$1013,14,FALSE)</f>
        <v>465</v>
      </c>
      <c r="AH1968" s="259">
        <f>VLOOKUP(AD1968,'[1]段ボール 送料'!$H$16:$X$1013,15,FALSE)</f>
        <v>60</v>
      </c>
      <c r="AI1968" s="213" t="s">
        <v>2714</v>
      </c>
      <c r="AJ1968" s="286" t="s">
        <v>3027</v>
      </c>
      <c r="AK1968" s="569" t="s">
        <v>2675</v>
      </c>
      <c r="AL1968" s="211">
        <v>15895</v>
      </c>
      <c r="AM1968" s="211">
        <f>AN1968+AO1968</f>
        <v>4529</v>
      </c>
      <c r="AN1968" s="443">
        <f>94+145</f>
        <v>239</v>
      </c>
      <c r="AO1968" s="443">
        <f>2500+890+900</f>
        <v>4290</v>
      </c>
      <c r="AP1968" s="229" t="s">
        <v>3503</v>
      </c>
      <c r="AQ1968" s="442">
        <v>3</v>
      </c>
      <c r="AR1968" s="442"/>
      <c r="AS1968" s="442"/>
      <c r="AT1968" s="442"/>
      <c r="AU1968" s="247">
        <f>SUBTOTAL(9,AR1968:AT1968)</f>
        <v>0</v>
      </c>
      <c r="AV1968" s="248">
        <f>VLOOKUP(T1968,'[1]段ボール 送料'!$H$16:$X$1013,11,FALSE)</f>
        <v>0</v>
      </c>
      <c r="AW1968" s="248">
        <f>VLOOKUP(Y1968,'[1]段ボール 送料'!$H$16:$X$1013,11,FALSE)</f>
        <v>430</v>
      </c>
      <c r="AX1968" s="248">
        <f>VLOOKUP(AD1968,'[1]段ボール 送料'!$H$16:$X$1013,11,FALSE)</f>
        <v>547</v>
      </c>
      <c r="AY1968" s="247">
        <f>SUBTOTAL(9,AV1968:AX1968)</f>
        <v>977</v>
      </c>
      <c r="AZ1968" s="247">
        <f t="shared" ref="AZ1968:BC1969" si="223">AR1968+AV1968</f>
        <v>0</v>
      </c>
      <c r="BA1968" s="247">
        <f t="shared" si="223"/>
        <v>430</v>
      </c>
      <c r="BB1968" s="247">
        <f t="shared" si="223"/>
        <v>547</v>
      </c>
      <c r="BC1968" s="247">
        <f t="shared" si="223"/>
        <v>977</v>
      </c>
      <c r="BD1968" s="484" t="str">
        <f>T1968</f>
        <v>VR24018</v>
      </c>
      <c r="BE1968" s="207"/>
      <c r="BF1968" s="207" t="s">
        <v>3502</v>
      </c>
      <c r="BG1968" s="228" t="s">
        <v>1703</v>
      </c>
      <c r="BH1968" s="228" t="s">
        <v>1703</v>
      </c>
      <c r="BI1968" s="228" t="s">
        <v>1705</v>
      </c>
      <c r="BJ1968" s="246"/>
      <c r="BK1968" s="436">
        <v>45444</v>
      </c>
      <c r="BL1968" s="228"/>
      <c r="BM1968" s="213" t="s">
        <v>1703</v>
      </c>
      <c r="BX1968" s="204" t="s">
        <v>1873</v>
      </c>
      <c r="BY1968" s="254"/>
      <c r="CI1968" s="200" t="s">
        <v>1769</v>
      </c>
      <c r="DN1968" s="284"/>
      <c r="DO1968" s="280"/>
      <c r="DP1968" s="278"/>
      <c r="DQ1968" s="278"/>
      <c r="DR1968" s="281"/>
      <c r="DS1968" s="280"/>
      <c r="DT1968" s="279"/>
      <c r="DU1968" s="278"/>
    </row>
    <row r="1969" spans="1:127" ht="18.75">
      <c r="A1969" s="298" t="s">
        <v>4688</v>
      </c>
      <c r="B1969" s="227" t="s">
        <v>1197</v>
      </c>
      <c r="C1969" s="227" t="s">
        <v>5220</v>
      </c>
      <c r="D1969" s="264" t="s">
        <v>1198</v>
      </c>
      <c r="E1969" s="224" t="str">
        <f t="shared" si="214"/>
        <v>433293</v>
      </c>
      <c r="F1969" s="207" t="s">
        <v>229</v>
      </c>
      <c r="G1969" s="220" t="s">
        <v>1199</v>
      </c>
      <c r="H1969" s="538" t="s">
        <v>5219</v>
      </c>
      <c r="I1969" s="223" t="s">
        <v>261</v>
      </c>
      <c r="J1969" s="225">
        <v>1</v>
      </c>
      <c r="K1969" s="302">
        <v>43000</v>
      </c>
      <c r="L1969" s="232">
        <f t="shared" si="205"/>
        <v>47300.000000000007</v>
      </c>
      <c r="M1969" s="288" t="s">
        <v>947</v>
      </c>
      <c r="N1969" s="290"/>
      <c r="O1969" s="290" t="s">
        <v>5129</v>
      </c>
      <c r="P1969" s="251">
        <v>44986</v>
      </c>
      <c r="Q1969" s="500">
        <v>40000</v>
      </c>
      <c r="R1969" s="471"/>
      <c r="S1969" s="242"/>
      <c r="T1969" s="219" t="s">
        <v>3069</v>
      </c>
      <c r="U1969" s="248">
        <f>V1969+W1969+X1969</f>
        <v>1710</v>
      </c>
      <c r="V1969" s="248">
        <f>VLOOKUP(T1969,'[1]段ボール 送料'!$H$16:$X$1013,13,FALSE)</f>
        <v>260</v>
      </c>
      <c r="W1969" s="248">
        <f>VLOOKUP(T1969,'[1]段ボール 送料'!$H$16:$X$1013,14,FALSE)</f>
        <v>260</v>
      </c>
      <c r="X1969" s="248">
        <f>VLOOKUP(T1969,'[1]段ボール 送料'!$H$16:$X$1013,15,FALSE)</f>
        <v>1190</v>
      </c>
      <c r="Y1969" s="219" t="s">
        <v>4683</v>
      </c>
      <c r="Z1969" s="248">
        <f>VLOOKUP(Y1969,'[1]段ボール 送料'!$H$16:$X$1013,16,FALSE)</f>
        <v>1130</v>
      </c>
      <c r="AA1969" s="248">
        <f>VLOOKUP(Y1969,'[1]段ボール 送料'!$H$16:$X$1013,13,FALSE)</f>
        <v>265</v>
      </c>
      <c r="AB1969" s="248">
        <f>VLOOKUP(Y1969,'[1]段ボール 送料'!$H$16:$X$1013,14,FALSE)</f>
        <v>265</v>
      </c>
      <c r="AC1969" s="248">
        <f>VLOOKUP(Y1969,'[1]段ボール 送料'!$H$16:$X$1013,15,FALSE)</f>
        <v>600</v>
      </c>
      <c r="AD1969" s="407"/>
      <c r="AE1969" s="407"/>
      <c r="AF1969" s="407"/>
      <c r="AG1969" s="407"/>
      <c r="AH1969" s="407"/>
      <c r="AI1969" s="228" t="s">
        <v>2714</v>
      </c>
      <c r="AJ1969" s="286" t="s">
        <v>2676</v>
      </c>
      <c r="AK1969" s="228" t="s">
        <v>2675</v>
      </c>
      <c r="AL1969" s="407"/>
      <c r="AM1969" s="407"/>
      <c r="AN1969" s="407"/>
      <c r="AO1969" s="407"/>
      <c r="AP1969" s="229"/>
      <c r="AQ1969" s="406"/>
      <c r="AR1969" s="207"/>
      <c r="AS1969" s="207"/>
      <c r="AT1969" s="207"/>
      <c r="AU1969" s="247">
        <f>SUBTOTAL(9,AR1969:AT1969)</f>
        <v>0</v>
      </c>
      <c r="AV1969" s="248">
        <f>VLOOKUP(T1969,'[1]段ボール 送料'!$H$16:$X$1013,11,FALSE)</f>
        <v>0</v>
      </c>
      <c r="AW1969" s="248">
        <f>VLOOKUP(Y1969,'[1]段ボール 送料'!$H$16:$X$1013,11,FALSE)</f>
        <v>490</v>
      </c>
      <c r="AX1969" s="248"/>
      <c r="AY1969" s="247">
        <f>SUBTOTAL(9,AV1969:AX1969)</f>
        <v>490</v>
      </c>
      <c r="AZ1969" s="247">
        <f t="shared" si="223"/>
        <v>0</v>
      </c>
      <c r="BA1969" s="247">
        <f t="shared" si="223"/>
        <v>490</v>
      </c>
      <c r="BB1969" s="247">
        <f t="shared" si="223"/>
        <v>0</v>
      </c>
      <c r="BC1969" s="247">
        <f t="shared" si="223"/>
        <v>490</v>
      </c>
      <c r="BD1969" s="484" t="str">
        <f>T1969</f>
        <v>VR24018</v>
      </c>
      <c r="BE1969" s="207"/>
      <c r="BF1969" s="207"/>
      <c r="BG1969" s="228" t="s">
        <v>1703</v>
      </c>
      <c r="BH1969" s="228" t="s">
        <v>1703</v>
      </c>
      <c r="BI1969" s="228" t="s">
        <v>1703</v>
      </c>
      <c r="BJ1969" s="246"/>
      <c r="BK1969" s="255" t="s">
        <v>2443</v>
      </c>
      <c r="BL1969" s="228" t="s">
        <v>1703</v>
      </c>
      <c r="BM1969" s="228" t="s">
        <v>3899</v>
      </c>
      <c r="BN1969" s="298"/>
      <c r="BO1969" s="297"/>
      <c r="BQ1969" s="205" t="s">
        <v>1701</v>
      </c>
      <c r="BY1969" s="254"/>
      <c r="DN1969" s="284"/>
      <c r="DO1969" s="283"/>
      <c r="DP1969" s="278"/>
      <c r="DQ1969" s="282" t="s">
        <v>947</v>
      </c>
      <c r="DR1969" s="281"/>
      <c r="DS1969" s="280"/>
      <c r="DT1969" s="279"/>
      <c r="DU1969" s="278"/>
      <c r="DV1969" s="194"/>
    </row>
    <row r="1970" spans="1:127" ht="18.75">
      <c r="A1970" s="298" t="s">
        <v>4807</v>
      </c>
      <c r="B1970" s="227" t="s">
        <v>5218</v>
      </c>
      <c r="C1970" s="227" t="s">
        <v>5217</v>
      </c>
      <c r="D1970" s="225" t="s">
        <v>5216</v>
      </c>
      <c r="E1970" s="224" t="str">
        <f t="shared" si="214"/>
        <v>433316</v>
      </c>
      <c r="F1970" s="298" t="s">
        <v>1154</v>
      </c>
      <c r="G1970" s="557" t="s">
        <v>5215</v>
      </c>
      <c r="H1970" s="223" t="s">
        <v>5210</v>
      </c>
      <c r="I1970" s="223" t="s">
        <v>261</v>
      </c>
      <c r="J1970" s="225">
        <v>1</v>
      </c>
      <c r="K1970" s="302">
        <v>55000</v>
      </c>
      <c r="L1970" s="232">
        <f t="shared" si="205"/>
        <v>60500.000000000007</v>
      </c>
      <c r="M1970" s="379" t="s">
        <v>1434</v>
      </c>
      <c r="N1970" s="229"/>
      <c r="O1970" s="229"/>
      <c r="P1970" s="313"/>
      <c r="Q1970" s="328"/>
      <c r="R1970" s="327"/>
      <c r="S1970" s="242"/>
      <c r="T1970" s="312"/>
      <c r="U1970" s="303"/>
      <c r="V1970" s="303"/>
      <c r="W1970" s="303"/>
      <c r="X1970" s="303"/>
      <c r="Y1970" s="312"/>
      <c r="Z1970" s="303"/>
      <c r="AA1970" s="303"/>
      <c r="AB1970" s="303"/>
      <c r="AC1970" s="303"/>
      <c r="AD1970" s="311"/>
      <c r="AE1970" s="311"/>
      <c r="AF1970" s="311"/>
      <c r="AG1970" s="311"/>
      <c r="AH1970" s="311"/>
      <c r="AJ1970" s="286" t="s">
        <v>2676</v>
      </c>
      <c r="AK1970" s="213" t="s">
        <v>2675</v>
      </c>
      <c r="AL1970" s="311"/>
      <c r="AM1970" s="311"/>
      <c r="AN1970" s="311"/>
      <c r="AO1970" s="311"/>
      <c r="AP1970" s="229"/>
      <c r="AQ1970" s="310"/>
      <c r="AR1970" s="207"/>
      <c r="AS1970" s="207"/>
      <c r="AT1970" s="207"/>
      <c r="AU1970" s="207"/>
      <c r="AV1970" s="207"/>
      <c r="AW1970" s="207"/>
      <c r="AX1970" s="207"/>
      <c r="AY1970" s="207"/>
      <c r="AZ1970" s="207"/>
      <c r="BA1970" s="207"/>
      <c r="BB1970" s="207"/>
      <c r="BC1970" s="207"/>
      <c r="BD1970" s="207"/>
      <c r="BE1970" s="207"/>
      <c r="BF1970" s="207"/>
      <c r="BG1970" s="300"/>
      <c r="BH1970" s="300"/>
      <c r="BI1970" s="299"/>
      <c r="BJ1970" s="246"/>
      <c r="BK1970" s="255" t="s">
        <v>2443</v>
      </c>
      <c r="BL1970" s="213"/>
      <c r="BM1970" s="213"/>
      <c r="BN1970" s="298"/>
      <c r="BO1970" s="297"/>
      <c r="BY1970" s="254"/>
      <c r="DN1970" s="284"/>
      <c r="DO1970" s="283"/>
      <c r="DP1970" s="278"/>
      <c r="DQ1970" s="282"/>
      <c r="DR1970" s="281"/>
      <c r="DS1970" s="280"/>
      <c r="DT1970" s="279"/>
      <c r="DU1970" s="278"/>
      <c r="DV1970" s="194"/>
    </row>
    <row r="1971" spans="1:127" ht="18.75">
      <c r="A1971" s="298" t="s">
        <v>4807</v>
      </c>
      <c r="B1971" s="227" t="s">
        <v>5214</v>
      </c>
      <c r="C1971" s="227" t="s">
        <v>5213</v>
      </c>
      <c r="D1971" s="225" t="s">
        <v>5212</v>
      </c>
      <c r="E1971" s="224" t="str">
        <f t="shared" si="214"/>
        <v>433309</v>
      </c>
      <c r="F1971" s="298" t="s">
        <v>1154</v>
      </c>
      <c r="G1971" s="557" t="s">
        <v>5211</v>
      </c>
      <c r="H1971" s="223" t="s">
        <v>5210</v>
      </c>
      <c r="I1971" s="223" t="s">
        <v>261</v>
      </c>
      <c r="J1971" s="225">
        <v>1</v>
      </c>
      <c r="K1971" s="302">
        <v>55000</v>
      </c>
      <c r="L1971" s="232">
        <f t="shared" si="205"/>
        <v>60500.000000000007</v>
      </c>
      <c r="M1971" s="379" t="s">
        <v>1434</v>
      </c>
      <c r="N1971" s="229"/>
      <c r="O1971" s="229"/>
      <c r="P1971" s="313"/>
      <c r="Q1971" s="328"/>
      <c r="R1971" s="327"/>
      <c r="S1971" s="242"/>
      <c r="T1971" s="312"/>
      <c r="U1971" s="303"/>
      <c r="V1971" s="303"/>
      <c r="W1971" s="303"/>
      <c r="X1971" s="303"/>
      <c r="Y1971" s="312"/>
      <c r="Z1971" s="303"/>
      <c r="AA1971" s="303"/>
      <c r="AB1971" s="303"/>
      <c r="AC1971" s="303"/>
      <c r="AD1971" s="311"/>
      <c r="AE1971" s="311"/>
      <c r="AF1971" s="311"/>
      <c r="AG1971" s="311"/>
      <c r="AH1971" s="311"/>
      <c r="AJ1971" s="286" t="s">
        <v>2676</v>
      </c>
      <c r="AK1971" s="213" t="s">
        <v>2675</v>
      </c>
      <c r="AL1971" s="311"/>
      <c r="AM1971" s="311"/>
      <c r="AN1971" s="311"/>
      <c r="AO1971" s="311"/>
      <c r="AP1971" s="229"/>
      <c r="AQ1971" s="310"/>
      <c r="AR1971" s="207"/>
      <c r="AS1971" s="207"/>
      <c r="AT1971" s="207"/>
      <c r="AU1971" s="207"/>
      <c r="AV1971" s="207"/>
      <c r="AW1971" s="207"/>
      <c r="AX1971" s="207"/>
      <c r="AY1971" s="207"/>
      <c r="AZ1971" s="207"/>
      <c r="BA1971" s="207"/>
      <c r="BB1971" s="207"/>
      <c r="BC1971" s="207"/>
      <c r="BD1971" s="207"/>
      <c r="BE1971" s="207"/>
      <c r="BF1971" s="207"/>
      <c r="BG1971" s="300"/>
      <c r="BH1971" s="300"/>
      <c r="BI1971" s="299"/>
      <c r="BJ1971" s="246"/>
      <c r="BK1971" s="255" t="s">
        <v>2443</v>
      </c>
      <c r="BL1971" s="213"/>
      <c r="BM1971" s="213"/>
      <c r="BN1971" s="298"/>
      <c r="BO1971" s="297"/>
      <c r="BY1971" s="254"/>
      <c r="DN1971" s="284"/>
      <c r="DO1971" s="283"/>
      <c r="DP1971" s="278"/>
      <c r="DQ1971" s="282"/>
      <c r="DR1971" s="281"/>
      <c r="DS1971" s="280"/>
      <c r="DT1971" s="279"/>
      <c r="DU1971" s="278"/>
      <c r="DV1971" s="194"/>
    </row>
    <row r="1972" spans="1:127" ht="19.5">
      <c r="A1972" s="322" t="s">
        <v>4807</v>
      </c>
      <c r="B1972" s="227" t="s">
        <v>5209</v>
      </c>
      <c r="C1972" s="227" t="s">
        <v>5208</v>
      </c>
      <c r="D1972" s="225" t="s">
        <v>5207</v>
      </c>
      <c r="E1972" s="224" t="str">
        <f t="shared" si="214"/>
        <v>433330</v>
      </c>
      <c r="F1972" s="322" t="s">
        <v>1154</v>
      </c>
      <c r="G1972" s="557" t="s">
        <v>5206</v>
      </c>
      <c r="H1972" s="223" t="s">
        <v>5201</v>
      </c>
      <c r="I1972" s="223" t="s">
        <v>261</v>
      </c>
      <c r="J1972" s="225">
        <v>1</v>
      </c>
      <c r="K1972" s="302">
        <v>60000</v>
      </c>
      <c r="L1972" s="232">
        <f t="shared" si="205"/>
        <v>66000</v>
      </c>
      <c r="M1972" s="379" t="s">
        <v>1434</v>
      </c>
      <c r="N1972" s="229"/>
      <c r="O1972" s="229"/>
      <c r="P1972" s="313"/>
      <c r="Q1972" s="328"/>
      <c r="R1972" s="327"/>
      <c r="S1972" s="242"/>
      <c r="T1972" s="312"/>
      <c r="U1972" s="303"/>
      <c r="V1972" s="303"/>
      <c r="W1972" s="303"/>
      <c r="X1972" s="303"/>
      <c r="Y1972" s="312"/>
      <c r="Z1972" s="303"/>
      <c r="AA1972" s="303"/>
      <c r="AB1972" s="303"/>
      <c r="AC1972" s="303"/>
      <c r="AD1972" s="311"/>
      <c r="AE1972" s="311"/>
      <c r="AF1972" s="311"/>
      <c r="AG1972" s="311"/>
      <c r="AH1972" s="311"/>
      <c r="AJ1972" s="286"/>
      <c r="AK1972" s="213"/>
      <c r="AL1972" s="311"/>
      <c r="AM1972" s="311"/>
      <c r="AN1972" s="311"/>
      <c r="AO1972" s="311"/>
      <c r="AP1972" s="229"/>
      <c r="AQ1972" s="310"/>
      <c r="AR1972" s="207"/>
      <c r="AS1972" s="207"/>
      <c r="AT1972" s="207"/>
      <c r="AU1972" s="207"/>
      <c r="AV1972" s="207"/>
      <c r="AW1972" s="207"/>
      <c r="AX1972" s="207"/>
      <c r="AY1972" s="207"/>
      <c r="AZ1972" s="207"/>
      <c r="BA1972" s="207"/>
      <c r="BB1972" s="207"/>
      <c r="BC1972" s="207"/>
      <c r="BD1972" s="207"/>
      <c r="BE1972" s="207"/>
      <c r="BF1972" s="207"/>
      <c r="BG1972" s="300"/>
      <c r="BH1972" s="300"/>
      <c r="BI1972" s="299"/>
      <c r="BJ1972" s="246"/>
      <c r="BK1972" s="255" t="s">
        <v>2443</v>
      </c>
      <c r="BL1972" s="213"/>
      <c r="BM1972" s="213"/>
      <c r="BN1972" s="322"/>
      <c r="BO1972" s="321"/>
      <c r="BY1972" s="254"/>
      <c r="DN1972" s="284"/>
      <c r="DO1972" s="283"/>
      <c r="DP1972" s="278"/>
      <c r="DQ1972" s="282"/>
      <c r="DR1972" s="281"/>
      <c r="DS1972" s="280"/>
      <c r="DT1972" s="279"/>
      <c r="DU1972" s="278"/>
      <c r="DV1972" s="194"/>
    </row>
    <row r="1973" spans="1:127" ht="19.5">
      <c r="A1973" s="322" t="s">
        <v>4807</v>
      </c>
      <c r="B1973" s="227" t="s">
        <v>5205</v>
      </c>
      <c r="C1973" s="227" t="s">
        <v>5204</v>
      </c>
      <c r="D1973" s="225" t="s">
        <v>5203</v>
      </c>
      <c r="E1973" s="224" t="str">
        <f t="shared" si="214"/>
        <v>433323</v>
      </c>
      <c r="F1973" s="322" t="s">
        <v>1154</v>
      </c>
      <c r="G1973" s="557" t="s">
        <v>5202</v>
      </c>
      <c r="H1973" s="223" t="s">
        <v>5201</v>
      </c>
      <c r="I1973" s="223" t="s">
        <v>261</v>
      </c>
      <c r="J1973" s="225">
        <v>1</v>
      </c>
      <c r="K1973" s="302">
        <v>60000</v>
      </c>
      <c r="L1973" s="232">
        <f t="shared" si="205"/>
        <v>66000</v>
      </c>
      <c r="M1973" s="379" t="s">
        <v>1434</v>
      </c>
      <c r="N1973" s="229"/>
      <c r="O1973" s="229"/>
      <c r="P1973" s="313"/>
      <c r="Q1973" s="328"/>
      <c r="R1973" s="327"/>
      <c r="S1973" s="242"/>
      <c r="T1973" s="312"/>
      <c r="U1973" s="303"/>
      <c r="V1973" s="303"/>
      <c r="W1973" s="303"/>
      <c r="X1973" s="303"/>
      <c r="Y1973" s="312"/>
      <c r="Z1973" s="303"/>
      <c r="AA1973" s="303"/>
      <c r="AB1973" s="303"/>
      <c r="AC1973" s="303"/>
      <c r="AD1973" s="311"/>
      <c r="AE1973" s="311"/>
      <c r="AF1973" s="311"/>
      <c r="AG1973" s="311"/>
      <c r="AH1973" s="311"/>
      <c r="AJ1973" s="286"/>
      <c r="AK1973" s="213"/>
      <c r="AL1973" s="311"/>
      <c r="AM1973" s="311"/>
      <c r="AN1973" s="311"/>
      <c r="AO1973" s="311"/>
      <c r="AP1973" s="229"/>
      <c r="AQ1973" s="310"/>
      <c r="AR1973" s="207"/>
      <c r="AS1973" s="207"/>
      <c r="AT1973" s="207"/>
      <c r="AU1973" s="207"/>
      <c r="AV1973" s="207"/>
      <c r="AW1973" s="207"/>
      <c r="AX1973" s="207"/>
      <c r="AY1973" s="207"/>
      <c r="AZ1973" s="207"/>
      <c r="BA1973" s="207"/>
      <c r="BB1973" s="207"/>
      <c r="BC1973" s="207"/>
      <c r="BD1973" s="207"/>
      <c r="BE1973" s="207"/>
      <c r="BF1973" s="207"/>
      <c r="BG1973" s="300"/>
      <c r="BH1973" s="300"/>
      <c r="BI1973" s="299"/>
      <c r="BJ1973" s="246"/>
      <c r="BK1973" s="255" t="s">
        <v>2443</v>
      </c>
      <c r="BL1973" s="213"/>
      <c r="BM1973" s="213"/>
      <c r="BN1973" s="322"/>
      <c r="BO1973" s="321"/>
      <c r="BY1973" s="254"/>
      <c r="DN1973" s="284"/>
      <c r="DO1973" s="283"/>
      <c r="DP1973" s="278"/>
      <c r="DQ1973" s="282"/>
      <c r="DR1973" s="281"/>
      <c r="DS1973" s="280"/>
      <c r="DT1973" s="279"/>
      <c r="DU1973" s="278"/>
      <c r="DV1973" s="194"/>
    </row>
    <row r="1974" spans="1:127" ht="19.5">
      <c r="A1974" s="322" t="s">
        <v>4807</v>
      </c>
      <c r="B1974" s="227" t="s">
        <v>5200</v>
      </c>
      <c r="C1974" s="227" t="s">
        <v>5199</v>
      </c>
      <c r="D1974" s="225" t="s">
        <v>5198</v>
      </c>
      <c r="E1974" s="224" t="str">
        <f t="shared" si="214"/>
        <v>433347</v>
      </c>
      <c r="F1974" s="322" t="s">
        <v>1154</v>
      </c>
      <c r="G1974" s="557" t="s">
        <v>5197</v>
      </c>
      <c r="H1974" s="223" t="s">
        <v>5196</v>
      </c>
      <c r="I1974" s="223" t="s">
        <v>261</v>
      </c>
      <c r="J1974" s="225">
        <v>1</v>
      </c>
      <c r="K1974" s="302">
        <v>60000</v>
      </c>
      <c r="L1974" s="232">
        <f t="shared" si="205"/>
        <v>66000</v>
      </c>
      <c r="M1974" s="379" t="s">
        <v>1434</v>
      </c>
      <c r="N1974" s="229"/>
      <c r="O1974" s="229"/>
      <c r="P1974" s="313"/>
      <c r="Q1974" s="328"/>
      <c r="R1974" s="327"/>
      <c r="S1974" s="242"/>
      <c r="T1974" s="312"/>
      <c r="U1974" s="303"/>
      <c r="V1974" s="303"/>
      <c r="W1974" s="303"/>
      <c r="X1974" s="303"/>
      <c r="Y1974" s="312"/>
      <c r="Z1974" s="303"/>
      <c r="AA1974" s="303"/>
      <c r="AB1974" s="303"/>
      <c r="AC1974" s="303"/>
      <c r="AD1974" s="311"/>
      <c r="AE1974" s="311"/>
      <c r="AF1974" s="311"/>
      <c r="AG1974" s="311"/>
      <c r="AH1974" s="311"/>
      <c r="AJ1974" s="286"/>
      <c r="AK1974" s="213"/>
      <c r="AL1974" s="311"/>
      <c r="AM1974" s="311"/>
      <c r="AN1974" s="311"/>
      <c r="AO1974" s="311"/>
      <c r="AP1974" s="229"/>
      <c r="AQ1974" s="310"/>
      <c r="AR1974" s="207"/>
      <c r="AS1974" s="207"/>
      <c r="AT1974" s="207"/>
      <c r="AU1974" s="207"/>
      <c r="AV1974" s="207"/>
      <c r="AW1974" s="207"/>
      <c r="AX1974" s="207"/>
      <c r="AY1974" s="207"/>
      <c r="AZ1974" s="207"/>
      <c r="BA1974" s="207"/>
      <c r="BB1974" s="207"/>
      <c r="BC1974" s="207"/>
      <c r="BD1974" s="207"/>
      <c r="BE1974" s="207"/>
      <c r="BF1974" s="207"/>
      <c r="BG1974" s="300"/>
      <c r="BH1974" s="300"/>
      <c r="BI1974" s="299"/>
      <c r="BJ1974" s="246"/>
      <c r="BK1974" s="255" t="s">
        <v>2443</v>
      </c>
      <c r="BL1974" s="213"/>
      <c r="BM1974" s="213"/>
      <c r="BN1974" s="322"/>
      <c r="BO1974" s="321"/>
      <c r="BY1974" s="254"/>
      <c r="DN1974" s="284"/>
      <c r="DO1974" s="283"/>
      <c r="DP1974" s="278"/>
      <c r="DQ1974" s="282"/>
      <c r="DR1974" s="281"/>
      <c r="DS1974" s="280"/>
      <c r="DT1974" s="279"/>
      <c r="DU1974" s="278"/>
      <c r="DV1974" s="194"/>
    </row>
    <row r="1975" spans="1:127" ht="19.5">
      <c r="A1975" s="322" t="s">
        <v>4807</v>
      </c>
      <c r="B1975" s="227" t="s">
        <v>5195</v>
      </c>
      <c r="C1975" s="227" t="s">
        <v>5194</v>
      </c>
      <c r="D1975" s="225" t="s">
        <v>5193</v>
      </c>
      <c r="E1975" s="224" t="str">
        <f t="shared" si="214"/>
        <v>433354</v>
      </c>
      <c r="F1975" s="322" t="s">
        <v>1154</v>
      </c>
      <c r="G1975" s="557" t="s">
        <v>5192</v>
      </c>
      <c r="H1975" s="223" t="s">
        <v>5191</v>
      </c>
      <c r="I1975" s="223" t="s">
        <v>261</v>
      </c>
      <c r="J1975" s="225">
        <v>1</v>
      </c>
      <c r="K1975" s="302">
        <v>60000</v>
      </c>
      <c r="L1975" s="232">
        <f t="shared" si="205"/>
        <v>66000</v>
      </c>
      <c r="M1975" s="379" t="s">
        <v>1434</v>
      </c>
      <c r="N1975" s="229"/>
      <c r="O1975" s="229"/>
      <c r="P1975" s="313"/>
      <c r="Q1975" s="328"/>
      <c r="R1975" s="327"/>
      <c r="S1975" s="242"/>
      <c r="T1975" s="312"/>
      <c r="U1975" s="303"/>
      <c r="V1975" s="303"/>
      <c r="W1975" s="303"/>
      <c r="X1975" s="303"/>
      <c r="Y1975" s="312"/>
      <c r="Z1975" s="303"/>
      <c r="AA1975" s="303"/>
      <c r="AB1975" s="303"/>
      <c r="AC1975" s="303"/>
      <c r="AD1975" s="311"/>
      <c r="AE1975" s="311"/>
      <c r="AF1975" s="311"/>
      <c r="AG1975" s="311"/>
      <c r="AH1975" s="311"/>
      <c r="AJ1975" s="286"/>
      <c r="AK1975" s="213"/>
      <c r="AL1975" s="311"/>
      <c r="AM1975" s="311"/>
      <c r="AN1975" s="311"/>
      <c r="AO1975" s="311"/>
      <c r="AP1975" s="229"/>
      <c r="AQ1975" s="310"/>
      <c r="AR1975" s="207"/>
      <c r="AS1975" s="207"/>
      <c r="AT1975" s="207"/>
      <c r="AU1975" s="207"/>
      <c r="AV1975" s="207"/>
      <c r="AW1975" s="207"/>
      <c r="AX1975" s="207"/>
      <c r="AY1975" s="207"/>
      <c r="AZ1975" s="207"/>
      <c r="BA1975" s="207"/>
      <c r="BB1975" s="207"/>
      <c r="BC1975" s="207"/>
      <c r="BD1975" s="207"/>
      <c r="BE1975" s="207"/>
      <c r="BF1975" s="207"/>
      <c r="BG1975" s="300"/>
      <c r="BH1975" s="300"/>
      <c r="BI1975" s="299"/>
      <c r="BJ1975" s="246"/>
      <c r="BK1975" s="255" t="s">
        <v>2443</v>
      </c>
      <c r="BL1975" s="213"/>
      <c r="BM1975" s="213"/>
      <c r="BN1975" s="322"/>
      <c r="BO1975" s="321"/>
      <c r="BY1975" s="254"/>
      <c r="DN1975" s="284"/>
      <c r="DO1975" s="283"/>
      <c r="DP1975" s="278"/>
      <c r="DQ1975" s="282"/>
      <c r="DR1975" s="281"/>
      <c r="DS1975" s="280"/>
      <c r="DT1975" s="279"/>
      <c r="DU1975" s="278"/>
      <c r="DV1975" s="194"/>
    </row>
    <row r="1976" spans="1:127" ht="18.75">
      <c r="A1976" s="298" t="s">
        <v>4016</v>
      </c>
      <c r="B1976" s="227" t="s">
        <v>5190</v>
      </c>
      <c r="C1976" s="226" t="s">
        <v>5189</v>
      </c>
      <c r="D1976" s="264" t="s">
        <v>5188</v>
      </c>
      <c r="E1976" s="224" t="str">
        <f t="shared" si="214"/>
        <v>433378</v>
      </c>
      <c r="F1976" s="207" t="s">
        <v>229</v>
      </c>
      <c r="G1976" s="220" t="s">
        <v>5184</v>
      </c>
      <c r="H1976" s="223" t="s">
        <v>5183</v>
      </c>
      <c r="I1976" s="306" t="s">
        <v>261</v>
      </c>
      <c r="J1976" s="225">
        <v>1</v>
      </c>
      <c r="K1976" s="302">
        <v>50000</v>
      </c>
      <c r="L1976" s="232">
        <f t="shared" si="205"/>
        <v>55000.000000000007</v>
      </c>
      <c r="M1976" s="288" t="s">
        <v>900</v>
      </c>
      <c r="N1976" s="229"/>
      <c r="O1976" s="290"/>
      <c r="P1976" s="225"/>
      <c r="Q1976" s="227"/>
      <c r="R1976" s="376"/>
      <c r="S1976" s="242"/>
      <c r="T1976" s="219"/>
      <c r="U1976" s="248"/>
      <c r="V1976" s="248"/>
      <c r="W1976" s="248"/>
      <c r="X1976" s="248"/>
      <c r="Y1976" s="219"/>
      <c r="Z1976" s="248"/>
      <c r="AA1976" s="248"/>
      <c r="AB1976" s="248"/>
      <c r="AC1976" s="248"/>
      <c r="AD1976" s="372"/>
      <c r="AE1976" s="372"/>
      <c r="AF1976" s="372"/>
      <c r="AG1976" s="372"/>
      <c r="AH1976" s="372"/>
      <c r="AI1976" s="228" t="s">
        <v>2714</v>
      </c>
      <c r="AJ1976" s="286" t="s">
        <v>2676</v>
      </c>
      <c r="AK1976" s="228" t="s">
        <v>2675</v>
      </c>
      <c r="AL1976" s="372"/>
      <c r="AM1976" s="372"/>
      <c r="AN1976" s="372"/>
      <c r="AO1976" s="372"/>
      <c r="AP1976" s="229"/>
      <c r="AQ1976" s="464"/>
      <c r="AR1976" s="207"/>
      <c r="AS1976" s="207"/>
      <c r="AT1976" s="207"/>
      <c r="AU1976" s="207"/>
      <c r="AV1976" s="207"/>
      <c r="AW1976" s="207"/>
      <c r="AX1976" s="207"/>
      <c r="AY1976" s="207"/>
      <c r="AZ1976" s="207"/>
      <c r="BA1976" s="207"/>
      <c r="BB1976" s="207"/>
      <c r="BC1976" s="207"/>
      <c r="BD1976" s="207"/>
      <c r="BE1976" s="207"/>
      <c r="BF1976" s="207"/>
      <c r="BG1976" s="228" t="s">
        <v>1703</v>
      </c>
      <c r="BH1976" s="228" t="s">
        <v>1703</v>
      </c>
      <c r="BI1976" s="228"/>
      <c r="BJ1976" s="246"/>
      <c r="BK1976" s="255" t="s">
        <v>2443</v>
      </c>
      <c r="BL1976" s="228"/>
      <c r="BM1976" s="228"/>
      <c r="BN1976" s="298"/>
      <c r="BO1976" s="297"/>
      <c r="BQ1976" s="205" t="s">
        <v>1701</v>
      </c>
      <c r="BY1976" s="254"/>
      <c r="DN1976" s="284"/>
      <c r="DO1976" s="283"/>
      <c r="DP1976" s="278"/>
      <c r="DQ1976" s="282"/>
      <c r="DR1976" s="281"/>
      <c r="DS1976" s="280"/>
      <c r="DT1976" s="279"/>
      <c r="DU1976" s="278"/>
      <c r="DV1976" s="194"/>
    </row>
    <row r="1977" spans="1:127" ht="18.75">
      <c r="A1977" s="298" t="s">
        <v>4016</v>
      </c>
      <c r="B1977" s="227" t="s">
        <v>5187</v>
      </c>
      <c r="C1977" s="226" t="s">
        <v>5186</v>
      </c>
      <c r="D1977" s="264" t="s">
        <v>5185</v>
      </c>
      <c r="E1977" s="224" t="str">
        <f t="shared" si="214"/>
        <v>433361</v>
      </c>
      <c r="F1977" s="207" t="s">
        <v>229</v>
      </c>
      <c r="G1977" s="220" t="s">
        <v>5184</v>
      </c>
      <c r="H1977" s="223" t="s">
        <v>5183</v>
      </c>
      <c r="I1977" s="306" t="s">
        <v>261</v>
      </c>
      <c r="J1977" s="225">
        <v>1</v>
      </c>
      <c r="K1977" s="302">
        <v>50000</v>
      </c>
      <c r="L1977" s="232">
        <f t="shared" si="205"/>
        <v>55000.000000000007</v>
      </c>
      <c r="M1977" s="288" t="s">
        <v>900</v>
      </c>
      <c r="N1977" s="229"/>
      <c r="O1977" s="290"/>
      <c r="P1977" s="225"/>
      <c r="Q1977" s="227"/>
      <c r="R1977" s="376"/>
      <c r="S1977" s="242"/>
      <c r="T1977" s="219"/>
      <c r="U1977" s="248"/>
      <c r="V1977" s="248"/>
      <c r="W1977" s="248"/>
      <c r="X1977" s="248"/>
      <c r="Y1977" s="219"/>
      <c r="Z1977" s="248"/>
      <c r="AA1977" s="248"/>
      <c r="AB1977" s="248"/>
      <c r="AC1977" s="248"/>
      <c r="AD1977" s="372"/>
      <c r="AE1977" s="372"/>
      <c r="AF1977" s="372"/>
      <c r="AG1977" s="372"/>
      <c r="AH1977" s="372"/>
      <c r="AI1977" s="228" t="s">
        <v>2714</v>
      </c>
      <c r="AJ1977" s="286" t="s">
        <v>2676</v>
      </c>
      <c r="AK1977" s="228" t="s">
        <v>2675</v>
      </c>
      <c r="AL1977" s="372"/>
      <c r="AM1977" s="372"/>
      <c r="AN1977" s="372"/>
      <c r="AO1977" s="372"/>
      <c r="AP1977" s="229"/>
      <c r="AQ1977" s="464"/>
      <c r="AR1977" s="207"/>
      <c r="AS1977" s="207"/>
      <c r="AT1977" s="207"/>
      <c r="AU1977" s="207"/>
      <c r="AV1977" s="207"/>
      <c r="AW1977" s="207"/>
      <c r="AX1977" s="207"/>
      <c r="AY1977" s="207"/>
      <c r="AZ1977" s="207"/>
      <c r="BA1977" s="207"/>
      <c r="BB1977" s="207"/>
      <c r="BC1977" s="207"/>
      <c r="BD1977" s="207"/>
      <c r="BE1977" s="207"/>
      <c r="BF1977" s="207"/>
      <c r="BG1977" s="228" t="s">
        <v>1703</v>
      </c>
      <c r="BH1977" s="228" t="s">
        <v>1703</v>
      </c>
      <c r="BI1977" s="228"/>
      <c r="BJ1977" s="246"/>
      <c r="BK1977" s="255" t="s">
        <v>2443</v>
      </c>
      <c r="BL1977" s="228"/>
      <c r="BM1977" s="228"/>
      <c r="BN1977" s="298"/>
      <c r="BO1977" s="297"/>
      <c r="BQ1977" s="205" t="s">
        <v>1701</v>
      </c>
      <c r="BY1977" s="254"/>
      <c r="DN1977" s="284"/>
      <c r="DO1977" s="283"/>
      <c r="DP1977" s="278"/>
      <c r="DQ1977" s="282"/>
      <c r="DR1977" s="281"/>
      <c r="DS1977" s="280"/>
      <c r="DT1977" s="279"/>
      <c r="DU1977" s="278"/>
      <c r="DV1977" s="194"/>
    </row>
    <row r="1978" spans="1:127" ht="18.75">
      <c r="A1978" s="298" t="s">
        <v>3629</v>
      </c>
      <c r="B1978" s="227" t="s">
        <v>5182</v>
      </c>
      <c r="C1978" s="226" t="s">
        <v>5181</v>
      </c>
      <c r="D1978" s="264" t="s">
        <v>5180</v>
      </c>
      <c r="E1978" s="224" t="str">
        <f t="shared" si="214"/>
        <v>433392</v>
      </c>
      <c r="F1978" s="207" t="s">
        <v>229</v>
      </c>
      <c r="G1978" s="220" t="s">
        <v>5176</v>
      </c>
      <c r="H1978" s="223" t="s">
        <v>5175</v>
      </c>
      <c r="I1978" s="306" t="s">
        <v>261</v>
      </c>
      <c r="J1978" s="225">
        <v>1</v>
      </c>
      <c r="K1978" s="302">
        <v>55000</v>
      </c>
      <c r="L1978" s="232">
        <f t="shared" si="205"/>
        <v>60500.000000000007</v>
      </c>
      <c r="M1978" s="288" t="s">
        <v>900</v>
      </c>
      <c r="N1978" s="229"/>
      <c r="O1978" s="290"/>
      <c r="P1978" s="225"/>
      <c r="Q1978" s="227"/>
      <c r="R1978" s="376"/>
      <c r="S1978" s="242"/>
      <c r="T1978" s="260" t="s">
        <v>5174</v>
      </c>
      <c r="U1978" s="496"/>
      <c r="V1978" s="496"/>
      <c r="W1978" s="496"/>
      <c r="X1978" s="496"/>
      <c r="Y1978" s="260" t="s">
        <v>3942</v>
      </c>
      <c r="Z1978" s="496"/>
      <c r="AA1978" s="496"/>
      <c r="AB1978" s="496"/>
      <c r="AC1978" s="496"/>
      <c r="AD1978" s="372"/>
      <c r="AE1978" s="372"/>
      <c r="AF1978" s="372"/>
      <c r="AG1978" s="372"/>
      <c r="AH1978" s="372"/>
      <c r="AI1978" s="228" t="s">
        <v>2714</v>
      </c>
      <c r="AJ1978" s="286" t="s">
        <v>2676</v>
      </c>
      <c r="AK1978" s="228" t="s">
        <v>2675</v>
      </c>
      <c r="AL1978" s="372"/>
      <c r="AM1978" s="372"/>
      <c r="AN1978" s="372"/>
      <c r="AO1978" s="372"/>
      <c r="AP1978" s="229"/>
      <c r="AQ1978" s="464"/>
      <c r="AR1978" s="207"/>
      <c r="AS1978" s="207"/>
      <c r="AT1978" s="207"/>
      <c r="AU1978" s="207"/>
      <c r="AV1978" s="207"/>
      <c r="AW1978" s="207"/>
      <c r="AX1978" s="207"/>
      <c r="AY1978" s="207"/>
      <c r="AZ1978" s="207"/>
      <c r="BA1978" s="207"/>
      <c r="BB1978" s="207"/>
      <c r="BC1978" s="207"/>
      <c r="BD1978" s="207"/>
      <c r="BE1978" s="207"/>
      <c r="BF1978" s="207"/>
      <c r="BG1978" s="228" t="s">
        <v>1703</v>
      </c>
      <c r="BH1978" s="228" t="s">
        <v>1703</v>
      </c>
      <c r="BI1978" s="228"/>
      <c r="BJ1978" s="246"/>
      <c r="BK1978" s="255" t="s">
        <v>2443</v>
      </c>
      <c r="BL1978" s="228"/>
      <c r="BM1978" s="228"/>
      <c r="BN1978" s="298"/>
      <c r="BO1978" s="297"/>
      <c r="BQ1978" s="205" t="s">
        <v>1701</v>
      </c>
      <c r="BY1978" s="254"/>
      <c r="DN1978" s="284"/>
      <c r="DO1978" s="283"/>
      <c r="DP1978" s="278"/>
      <c r="DQ1978" s="282"/>
      <c r="DR1978" s="280"/>
      <c r="DS1978" s="280"/>
      <c r="DT1978" s="279"/>
      <c r="DU1978" s="278"/>
      <c r="DV1978" s="194"/>
    </row>
    <row r="1979" spans="1:127" ht="18.75">
      <c r="A1979" s="298" t="s">
        <v>3629</v>
      </c>
      <c r="B1979" s="227" t="s">
        <v>5179</v>
      </c>
      <c r="C1979" s="226" t="s">
        <v>5178</v>
      </c>
      <c r="D1979" s="264" t="s">
        <v>5177</v>
      </c>
      <c r="E1979" s="224" t="str">
        <f t="shared" si="214"/>
        <v>433385</v>
      </c>
      <c r="F1979" s="207" t="s">
        <v>229</v>
      </c>
      <c r="G1979" s="220" t="s">
        <v>5176</v>
      </c>
      <c r="H1979" s="223" t="s">
        <v>5175</v>
      </c>
      <c r="I1979" s="306" t="s">
        <v>261</v>
      </c>
      <c r="J1979" s="225">
        <v>1</v>
      </c>
      <c r="K1979" s="302">
        <v>55000</v>
      </c>
      <c r="L1979" s="232">
        <f t="shared" si="205"/>
        <v>60500.000000000007</v>
      </c>
      <c r="M1979" s="288" t="s">
        <v>900</v>
      </c>
      <c r="N1979" s="229"/>
      <c r="O1979" s="290"/>
      <c r="P1979" s="225"/>
      <c r="Q1979" s="227"/>
      <c r="R1979" s="376"/>
      <c r="S1979" s="242"/>
      <c r="T1979" s="260" t="s">
        <v>5174</v>
      </c>
      <c r="U1979" s="496"/>
      <c r="V1979" s="496"/>
      <c r="W1979" s="496"/>
      <c r="X1979" s="496"/>
      <c r="Y1979" s="260" t="s">
        <v>3942</v>
      </c>
      <c r="Z1979" s="496"/>
      <c r="AA1979" s="496"/>
      <c r="AB1979" s="496"/>
      <c r="AC1979" s="496"/>
      <c r="AD1979" s="372"/>
      <c r="AE1979" s="372"/>
      <c r="AF1979" s="372"/>
      <c r="AG1979" s="372"/>
      <c r="AH1979" s="372"/>
      <c r="AI1979" s="228" t="s">
        <v>2714</v>
      </c>
      <c r="AJ1979" s="286" t="s">
        <v>2676</v>
      </c>
      <c r="AK1979" s="228" t="s">
        <v>2675</v>
      </c>
      <c r="AL1979" s="372"/>
      <c r="AM1979" s="372"/>
      <c r="AN1979" s="372"/>
      <c r="AO1979" s="372"/>
      <c r="AP1979" s="229"/>
      <c r="AQ1979" s="464"/>
      <c r="AR1979" s="207"/>
      <c r="AS1979" s="207"/>
      <c r="AT1979" s="207"/>
      <c r="AU1979" s="207"/>
      <c r="AV1979" s="207"/>
      <c r="AW1979" s="207"/>
      <c r="AX1979" s="207"/>
      <c r="AY1979" s="207"/>
      <c r="AZ1979" s="207"/>
      <c r="BA1979" s="207"/>
      <c r="BB1979" s="207"/>
      <c r="BC1979" s="207"/>
      <c r="BD1979" s="207"/>
      <c r="BE1979" s="207"/>
      <c r="BF1979" s="207"/>
      <c r="BG1979" s="228" t="s">
        <v>1703</v>
      </c>
      <c r="BH1979" s="228" t="s">
        <v>1703</v>
      </c>
      <c r="BI1979" s="228"/>
      <c r="BJ1979" s="246"/>
      <c r="BK1979" s="255" t="s">
        <v>2443</v>
      </c>
      <c r="BL1979" s="228"/>
      <c r="BM1979" s="228"/>
      <c r="BN1979" s="298"/>
      <c r="BO1979" s="297"/>
      <c r="BQ1979" s="205" t="s">
        <v>1701</v>
      </c>
      <c r="BY1979" s="254"/>
      <c r="DN1979" s="284"/>
      <c r="DO1979" s="283"/>
      <c r="DP1979" s="278"/>
      <c r="DQ1979" s="282"/>
      <c r="DR1979" s="281"/>
      <c r="DS1979" s="280"/>
      <c r="DT1979" s="279"/>
      <c r="DU1979" s="278"/>
      <c r="DV1979" s="194"/>
    </row>
    <row r="1980" spans="1:127" ht="18.75">
      <c r="A1980" s="298" t="s">
        <v>4680</v>
      </c>
      <c r="B1980" s="227" t="s">
        <v>5173</v>
      </c>
      <c r="C1980" s="226" t="s">
        <v>5172</v>
      </c>
      <c r="D1980" s="264" t="s">
        <v>5171</v>
      </c>
      <c r="E1980" s="224" t="str">
        <f t="shared" si="214"/>
        <v>433408</v>
      </c>
      <c r="F1980" s="207" t="s">
        <v>229</v>
      </c>
      <c r="G1980" s="220" t="s">
        <v>5170</v>
      </c>
      <c r="H1980" s="223" t="s">
        <v>5169</v>
      </c>
      <c r="I1980" s="306" t="s">
        <v>261</v>
      </c>
      <c r="J1980" s="225">
        <v>1</v>
      </c>
      <c r="K1980" s="302">
        <v>80000</v>
      </c>
      <c r="L1980" s="232">
        <f t="shared" si="205"/>
        <v>88000</v>
      </c>
      <c r="M1980" s="410" t="s">
        <v>900</v>
      </c>
      <c r="N1980" s="229"/>
      <c r="O1980" s="290"/>
      <c r="P1980" s="245"/>
      <c r="Q1980" s="227"/>
      <c r="R1980" s="376"/>
      <c r="S1980" s="242"/>
      <c r="T1980" s="219"/>
      <c r="U1980" s="248"/>
      <c r="V1980" s="248"/>
      <c r="W1980" s="248"/>
      <c r="X1980" s="248"/>
      <c r="Y1980" s="219"/>
      <c r="Z1980" s="248"/>
      <c r="AA1980" s="248"/>
      <c r="AB1980" s="248"/>
      <c r="AC1980" s="248"/>
      <c r="AD1980" s="302"/>
      <c r="AE1980" s="302"/>
      <c r="AF1980" s="302"/>
      <c r="AG1980" s="302"/>
      <c r="AH1980" s="302"/>
      <c r="AI1980" s="228" t="s">
        <v>2714</v>
      </c>
      <c r="AJ1980" s="286" t="s">
        <v>2676</v>
      </c>
      <c r="AK1980" s="228" t="s">
        <v>4674</v>
      </c>
      <c r="AL1980" s="302"/>
      <c r="AM1980" s="302"/>
      <c r="AN1980" s="302"/>
      <c r="AO1980" s="302"/>
      <c r="AP1980" s="229"/>
      <c r="AQ1980" s="301"/>
      <c r="AR1980" s="207"/>
      <c r="AS1980" s="207"/>
      <c r="AT1980" s="207"/>
      <c r="AU1980" s="207"/>
      <c r="AV1980" s="207"/>
      <c r="AW1980" s="207"/>
      <c r="AX1980" s="207"/>
      <c r="AY1980" s="207"/>
      <c r="AZ1980" s="207"/>
      <c r="BA1980" s="207"/>
      <c r="BB1980" s="207"/>
      <c r="BC1980" s="207"/>
      <c r="BD1980" s="207"/>
      <c r="BE1980" s="207"/>
      <c r="BF1980" s="207"/>
      <c r="BG1980" s="228" t="s">
        <v>1703</v>
      </c>
      <c r="BH1980" s="228" t="s">
        <v>1703</v>
      </c>
      <c r="BI1980" s="228"/>
      <c r="BJ1980" s="246"/>
      <c r="BK1980" s="255" t="s">
        <v>2443</v>
      </c>
      <c r="BL1980" s="228"/>
      <c r="BM1980" s="228"/>
      <c r="BN1980" s="298"/>
      <c r="BO1980" s="297"/>
      <c r="BQ1980" s="204"/>
      <c r="BU1980" s="197"/>
      <c r="BV1980" s="197"/>
      <c r="BW1980" s="197"/>
      <c r="BY1980" s="254"/>
      <c r="CC1980" s="485"/>
      <c r="CD1980" s="485"/>
      <c r="CE1980" s="197"/>
      <c r="DN1980" s="284"/>
      <c r="DO1980" s="283"/>
      <c r="DP1980" s="281"/>
      <c r="DQ1980" s="282"/>
      <c r="DR1980" s="281"/>
      <c r="DS1980" s="280"/>
      <c r="DT1980" s="279"/>
      <c r="DU1980" s="278"/>
      <c r="DV1980" s="194"/>
    </row>
    <row r="1981" spans="1:127" ht="18.75">
      <c r="A1981" s="298" t="s">
        <v>3495</v>
      </c>
      <c r="B1981" s="227" t="s">
        <v>1200</v>
      </c>
      <c r="C1981" s="226" t="s">
        <v>5168</v>
      </c>
      <c r="D1981" s="264" t="s">
        <v>1201</v>
      </c>
      <c r="E1981" s="224" t="str">
        <f t="shared" si="214"/>
        <v>433415</v>
      </c>
      <c r="F1981" s="207" t="s">
        <v>229</v>
      </c>
      <c r="G1981" s="220" t="s">
        <v>1202</v>
      </c>
      <c r="H1981" s="223" t="s">
        <v>5167</v>
      </c>
      <c r="I1981" s="306" t="s">
        <v>261</v>
      </c>
      <c r="J1981" s="225">
        <v>1</v>
      </c>
      <c r="K1981" s="302">
        <v>85000</v>
      </c>
      <c r="L1981" s="232">
        <f t="shared" si="205"/>
        <v>93500.000000000015</v>
      </c>
      <c r="M1981" s="288" t="s">
        <v>947</v>
      </c>
      <c r="N1981" s="290"/>
      <c r="O1981" s="290"/>
      <c r="P1981" s="251">
        <v>44986</v>
      </c>
      <c r="Q1981" s="500">
        <v>80000</v>
      </c>
      <c r="R1981" s="471"/>
      <c r="S1981" s="242"/>
      <c r="T1981" s="219" t="s">
        <v>5166</v>
      </c>
      <c r="U1981" s="248">
        <f>VLOOKUP(T1981,'[1]段ボール 送料'!$H$16:$X$1013,16,FALSE)</f>
        <v>2424</v>
      </c>
      <c r="V1981" s="248">
        <f>VLOOKUP(T1981,'[1]段ボール 送料'!$H$16:$X$1013,13,FALSE)</f>
        <v>215</v>
      </c>
      <c r="W1981" s="248">
        <f>VLOOKUP(T1981,'[1]段ボール 送料'!$H$16:$X$1013,14,FALSE)</f>
        <v>355</v>
      </c>
      <c r="X1981" s="248">
        <f>VLOOKUP(T1981,'[1]段ボール 送料'!$H$16:$X$1013,15,FALSE)</f>
        <v>1854</v>
      </c>
      <c r="Y1981" s="219" t="s">
        <v>5115</v>
      </c>
      <c r="Z1981" s="248">
        <f>VLOOKUP(Y1981,'[1]段ボール 送料'!$H$16:$X$1013,16,FALSE)</f>
        <v>1250</v>
      </c>
      <c r="AA1981" s="248">
        <f>VLOOKUP(Y1981,'[1]段ボール 送料'!$H$16:$X$1013,13,FALSE)</f>
        <v>400</v>
      </c>
      <c r="AB1981" s="248">
        <f>VLOOKUP(Y1981,'[1]段ボール 送料'!$H$16:$X$1013,14,FALSE)</f>
        <v>400</v>
      </c>
      <c r="AC1981" s="248">
        <f>VLOOKUP(Y1981,'[1]段ボール 送料'!$H$16:$X$1013,15,FALSE)</f>
        <v>450</v>
      </c>
      <c r="AD1981" s="372"/>
      <c r="AE1981" s="372"/>
      <c r="AF1981" s="372"/>
      <c r="AG1981" s="372"/>
      <c r="AH1981" s="372"/>
      <c r="AI1981" s="228" t="s">
        <v>2714</v>
      </c>
      <c r="AJ1981" s="286" t="s">
        <v>2676</v>
      </c>
      <c r="AK1981" s="228" t="s">
        <v>3110</v>
      </c>
      <c r="AL1981" s="372"/>
      <c r="AM1981" s="372"/>
      <c r="AN1981" s="372"/>
      <c r="AO1981" s="372"/>
      <c r="AP1981" s="229"/>
      <c r="AQ1981" s="464"/>
      <c r="AR1981" s="207"/>
      <c r="AS1981" s="207"/>
      <c r="AT1981" s="207"/>
      <c r="AU1981" s="247">
        <f>SUBTOTAL(9,AR1981:AT1981)</f>
        <v>0</v>
      </c>
      <c r="AV1981" s="248">
        <f>VLOOKUP(T1981,'[1]段ボール 送料'!$H$16:$X$1013,11,FALSE)</f>
        <v>0</v>
      </c>
      <c r="AW1981" s="248">
        <f>VLOOKUP(Y1981,'[1]段ボール 送料'!$H$16:$X$1013,11,FALSE)</f>
        <v>0</v>
      </c>
      <c r="AX1981" s="248"/>
      <c r="AY1981" s="247">
        <f>SUBTOTAL(9,AV1981:AX1981)</f>
        <v>0</v>
      </c>
      <c r="AZ1981" s="247">
        <f>AR1981+AV1981</f>
        <v>0</v>
      </c>
      <c r="BA1981" s="247">
        <f>AS1981+AW1981</f>
        <v>0</v>
      </c>
      <c r="BB1981" s="247">
        <f>AT1981+AX1981</f>
        <v>0</v>
      </c>
      <c r="BC1981" s="247">
        <f>AU1981+AY1981</f>
        <v>0</v>
      </c>
      <c r="BD1981" s="484" t="str">
        <f>T1981</f>
        <v>A-50813</v>
      </c>
      <c r="BE1981" s="207"/>
      <c r="BF1981" s="207"/>
      <c r="BG1981" s="228" t="s">
        <v>1703</v>
      </c>
      <c r="BH1981" s="228" t="s">
        <v>1703</v>
      </c>
      <c r="BI1981" s="228"/>
      <c r="BJ1981" s="246"/>
      <c r="BK1981" s="255" t="s">
        <v>2443</v>
      </c>
      <c r="BL1981" s="228" t="s">
        <v>1703</v>
      </c>
      <c r="BM1981" s="228" t="s">
        <v>3899</v>
      </c>
      <c r="BN1981" s="298"/>
      <c r="BO1981" s="297"/>
      <c r="BQ1981" s="205" t="s">
        <v>1701</v>
      </c>
      <c r="BY1981" s="254"/>
      <c r="DN1981" s="284"/>
      <c r="DO1981" s="283"/>
      <c r="DP1981" s="278"/>
      <c r="DQ1981" s="282" t="s">
        <v>947</v>
      </c>
      <c r="DR1981" s="281"/>
      <c r="DS1981" s="280"/>
      <c r="DT1981" s="279"/>
      <c r="DU1981" s="278"/>
      <c r="DV1981" s="194"/>
    </row>
    <row r="1982" spans="1:127" ht="18.75">
      <c r="A1982" s="298" t="s">
        <v>4680</v>
      </c>
      <c r="B1982" s="227" t="s">
        <v>5165</v>
      </c>
      <c r="C1982" s="226" t="s">
        <v>5164</v>
      </c>
      <c r="D1982" s="264" t="s">
        <v>5163</v>
      </c>
      <c r="E1982" s="224" t="str">
        <f t="shared" si="214"/>
        <v>433422</v>
      </c>
      <c r="F1982" s="207" t="s">
        <v>35</v>
      </c>
      <c r="G1982" s="220" t="s">
        <v>5162</v>
      </c>
      <c r="H1982" s="223" t="s">
        <v>5161</v>
      </c>
      <c r="I1982" s="306" t="s">
        <v>261</v>
      </c>
      <c r="J1982" s="225">
        <v>1</v>
      </c>
      <c r="K1982" s="302">
        <v>100000</v>
      </c>
      <c r="L1982" s="232">
        <f t="shared" si="205"/>
        <v>110000.00000000001</v>
      </c>
      <c r="M1982" s="410" t="s">
        <v>900</v>
      </c>
      <c r="N1982" s="229"/>
      <c r="O1982" s="290"/>
      <c r="P1982" s="245"/>
      <c r="Q1982" s="227"/>
      <c r="R1982" s="376"/>
      <c r="S1982" s="242"/>
      <c r="T1982" s="219"/>
      <c r="U1982" s="248"/>
      <c r="V1982" s="248"/>
      <c r="W1982" s="248"/>
      <c r="X1982" s="248"/>
      <c r="Y1982" s="219"/>
      <c r="Z1982" s="248"/>
      <c r="AA1982" s="248"/>
      <c r="AB1982" s="248"/>
      <c r="AC1982" s="248"/>
      <c r="AD1982" s="302"/>
      <c r="AE1982" s="302"/>
      <c r="AF1982" s="302"/>
      <c r="AG1982" s="302"/>
      <c r="AH1982" s="302"/>
      <c r="AI1982" s="228" t="s">
        <v>2711</v>
      </c>
      <c r="AJ1982" s="286" t="s">
        <v>2676</v>
      </c>
      <c r="AK1982" s="228" t="s">
        <v>4674</v>
      </c>
      <c r="AL1982" s="302"/>
      <c r="AM1982" s="302"/>
      <c r="AN1982" s="302"/>
      <c r="AO1982" s="302"/>
      <c r="AP1982" s="229"/>
      <c r="AQ1982" s="301"/>
      <c r="AR1982" s="207"/>
      <c r="AS1982" s="207"/>
      <c r="AT1982" s="207"/>
      <c r="AU1982" s="207"/>
      <c r="AV1982" s="207"/>
      <c r="AW1982" s="207"/>
      <c r="AX1982" s="207"/>
      <c r="AY1982" s="207"/>
      <c r="AZ1982" s="207"/>
      <c r="BA1982" s="207"/>
      <c r="BB1982" s="207"/>
      <c r="BC1982" s="207"/>
      <c r="BD1982" s="207"/>
      <c r="BE1982" s="207"/>
      <c r="BF1982" s="207"/>
      <c r="BG1982" s="228" t="s">
        <v>1703</v>
      </c>
      <c r="BH1982" s="228" t="s">
        <v>1703</v>
      </c>
      <c r="BI1982" s="228"/>
      <c r="BJ1982" s="246"/>
      <c r="BK1982" s="255" t="s">
        <v>2443</v>
      </c>
      <c r="BL1982" s="228"/>
      <c r="BM1982" s="228"/>
      <c r="BN1982" s="298"/>
      <c r="BO1982" s="297"/>
      <c r="BQ1982" s="204"/>
      <c r="BU1982" s="197"/>
      <c r="BV1982" s="197"/>
      <c r="BW1982" s="197"/>
      <c r="BY1982" s="254"/>
      <c r="CC1982" s="485"/>
      <c r="CD1982" s="485"/>
      <c r="CE1982" s="197"/>
      <c r="DN1982" s="284"/>
      <c r="DO1982" s="283"/>
      <c r="DP1982" s="281"/>
      <c r="DQ1982" s="282"/>
      <c r="DR1982" s="281"/>
      <c r="DS1982" s="280"/>
      <c r="DT1982" s="279"/>
      <c r="DU1982" s="278"/>
      <c r="DV1982" s="194"/>
    </row>
    <row r="1983" spans="1:127" ht="18.75">
      <c r="A1983" s="298" t="s">
        <v>3495</v>
      </c>
      <c r="B1983" s="227" t="s">
        <v>5160</v>
      </c>
      <c r="C1983" s="226" t="s">
        <v>5159</v>
      </c>
      <c r="D1983" s="264" t="s">
        <v>5158</v>
      </c>
      <c r="E1983" s="224" t="str">
        <f t="shared" si="214"/>
        <v>433439</v>
      </c>
      <c r="F1983" s="207" t="s">
        <v>35</v>
      </c>
      <c r="G1983" s="220" t="s">
        <v>5157</v>
      </c>
      <c r="H1983" s="223" t="s">
        <v>5156</v>
      </c>
      <c r="I1983" s="306" t="s">
        <v>261</v>
      </c>
      <c r="J1983" s="225">
        <v>1</v>
      </c>
      <c r="K1983" s="302">
        <v>105000</v>
      </c>
      <c r="L1983" s="232">
        <f t="shared" si="205"/>
        <v>115500.00000000001</v>
      </c>
      <c r="M1983" s="288" t="s">
        <v>1671</v>
      </c>
      <c r="N1983" s="290"/>
      <c r="O1983" s="290"/>
      <c r="P1983" s="251">
        <v>44986</v>
      </c>
      <c r="Q1983" s="500">
        <v>100000</v>
      </c>
      <c r="R1983" s="471"/>
      <c r="S1983" s="242"/>
      <c r="T1983" s="219" t="s">
        <v>3455</v>
      </c>
      <c r="U1983" s="248">
        <f>VLOOKUP(T1983,'[1]段ボール 送料'!$H$16:$X$1013,16,FALSE)</f>
        <v>2360</v>
      </c>
      <c r="V1983" s="248">
        <f>VLOOKUP(T1983,'[1]段ボール 送料'!$H$16:$X$1013,13,FALSE)</f>
        <v>210</v>
      </c>
      <c r="W1983" s="248">
        <f>VLOOKUP(T1983,'[1]段ボール 送料'!$H$16:$X$1013,14,FALSE)</f>
        <v>210</v>
      </c>
      <c r="X1983" s="248">
        <f>VLOOKUP(T1983,'[1]段ボール 送料'!$H$16:$X$1013,15,FALSE)</f>
        <v>1940</v>
      </c>
      <c r="Y1983" s="219" t="s">
        <v>5115</v>
      </c>
      <c r="Z1983" s="248">
        <f>VLOOKUP(Y1983,'[1]段ボール 送料'!$H$16:$X$1013,16,FALSE)</f>
        <v>1250</v>
      </c>
      <c r="AA1983" s="248">
        <f>VLOOKUP(Y1983,'[1]段ボール 送料'!$H$16:$X$1013,13,FALSE)</f>
        <v>400</v>
      </c>
      <c r="AB1983" s="248">
        <f>VLOOKUP(Y1983,'[1]段ボール 送料'!$H$16:$X$1013,14,FALSE)</f>
        <v>400</v>
      </c>
      <c r="AC1983" s="248">
        <f>VLOOKUP(Y1983,'[1]段ボール 送料'!$H$16:$X$1013,15,FALSE)</f>
        <v>450</v>
      </c>
      <c r="AD1983" s="372"/>
      <c r="AE1983" s="372"/>
      <c r="AF1983" s="372"/>
      <c r="AG1983" s="372"/>
      <c r="AH1983" s="372"/>
      <c r="AI1983" s="228" t="s">
        <v>2711</v>
      </c>
      <c r="AJ1983" s="286" t="s">
        <v>2676</v>
      </c>
      <c r="AK1983" s="228" t="s">
        <v>3110</v>
      </c>
      <c r="AL1983" s="372"/>
      <c r="AM1983" s="372"/>
      <c r="AN1983" s="372"/>
      <c r="AO1983" s="372"/>
      <c r="AP1983" s="229"/>
      <c r="AQ1983" s="464"/>
      <c r="AR1983" s="207"/>
      <c r="AS1983" s="207"/>
      <c r="AT1983" s="207"/>
      <c r="AU1983" s="247">
        <f>SUBTOTAL(9,AR1983:AT1983)</f>
        <v>0</v>
      </c>
      <c r="AV1983" s="248">
        <f>VLOOKUP(T1983,'[1]段ボール 送料'!$H$16:$X$1013,11,FALSE)</f>
        <v>0</v>
      </c>
      <c r="AW1983" s="248">
        <f>VLOOKUP(Y1983,'[1]段ボール 送料'!$H$16:$X$1013,11,FALSE)</f>
        <v>0</v>
      </c>
      <c r="AX1983" s="248"/>
      <c r="AY1983" s="247">
        <f>SUBTOTAL(9,AV1983:AX1983)</f>
        <v>0</v>
      </c>
      <c r="AZ1983" s="247">
        <f>AR1983+AV1983</f>
        <v>0</v>
      </c>
      <c r="BA1983" s="247">
        <f>AS1983+AW1983</f>
        <v>0</v>
      </c>
      <c r="BB1983" s="247">
        <f>AT1983+AX1983</f>
        <v>0</v>
      </c>
      <c r="BC1983" s="247">
        <f>AU1983+AY1983</f>
        <v>0</v>
      </c>
      <c r="BD1983" s="484" t="str">
        <f>T1983</f>
        <v>A-50932</v>
      </c>
      <c r="BE1983" s="207"/>
      <c r="BF1983" s="207"/>
      <c r="BG1983" s="228" t="s">
        <v>1703</v>
      </c>
      <c r="BH1983" s="228" t="s">
        <v>1703</v>
      </c>
      <c r="BI1983" s="228"/>
      <c r="BJ1983" s="246"/>
      <c r="BK1983" s="255" t="s">
        <v>2443</v>
      </c>
      <c r="BL1983" s="228" t="s">
        <v>1703</v>
      </c>
      <c r="BM1983" s="228" t="s">
        <v>1703</v>
      </c>
      <c r="BN1983" s="298"/>
      <c r="BO1983" s="297"/>
      <c r="BQ1983" s="205" t="s">
        <v>1701</v>
      </c>
      <c r="BY1983" s="254"/>
      <c r="DN1983" s="284"/>
      <c r="DO1983" s="283"/>
      <c r="DP1983" s="278"/>
      <c r="DQ1983" s="282"/>
      <c r="DR1983" s="281"/>
      <c r="DS1983" s="280"/>
      <c r="DT1983" s="279"/>
      <c r="DU1983" s="278"/>
      <c r="DV1983" s="194" t="s">
        <v>3950</v>
      </c>
    </row>
    <row r="1984" spans="1:127" ht="18.75">
      <c r="A1984" s="207" t="s">
        <v>4711</v>
      </c>
      <c r="B1984" s="342" t="s">
        <v>1203</v>
      </c>
      <c r="C1984" s="565" t="s">
        <v>5155</v>
      </c>
      <c r="D1984" s="264" t="s">
        <v>1204</v>
      </c>
      <c r="E1984" s="224" t="str">
        <f t="shared" si="214"/>
        <v>433453</v>
      </c>
      <c r="F1984" s="207" t="s">
        <v>35</v>
      </c>
      <c r="G1984" s="220" t="s">
        <v>1205</v>
      </c>
      <c r="H1984" s="223" t="s">
        <v>5153</v>
      </c>
      <c r="I1984" s="306" t="s">
        <v>261</v>
      </c>
      <c r="J1984" s="225">
        <v>1</v>
      </c>
      <c r="K1984" s="302">
        <v>120000</v>
      </c>
      <c r="L1984" s="232">
        <f t="shared" si="205"/>
        <v>132000</v>
      </c>
      <c r="M1984" s="288" t="s">
        <v>900</v>
      </c>
      <c r="N1984" s="290"/>
      <c r="O1984" s="290"/>
      <c r="P1984" s="245"/>
      <c r="Q1984" s="227"/>
      <c r="R1984" s="289"/>
      <c r="S1984" s="242"/>
      <c r="T1984" s="219" t="s">
        <v>3455</v>
      </c>
      <c r="U1984" s="248">
        <f>VLOOKUP(T1984,'[1]段ボール 送料'!$H$16:$X$1013,16,FALSE)</f>
        <v>2360</v>
      </c>
      <c r="V1984" s="248">
        <f>VLOOKUP(T1984,'[1]段ボール 送料'!$H$16:$X$1013,13,FALSE)</f>
        <v>210</v>
      </c>
      <c r="W1984" s="248">
        <f>VLOOKUP(T1984,'[1]段ボール 送料'!$H$16:$X$1013,14,FALSE)</f>
        <v>210</v>
      </c>
      <c r="X1984" s="248">
        <f>VLOOKUP(T1984,'[1]段ボール 送料'!$H$16:$X$1013,15,FALSE)</f>
        <v>1940</v>
      </c>
      <c r="Y1984" s="219"/>
      <c r="Z1984" s="248" t="e">
        <f>VLOOKUP(Y1984,'[1]段ボール 送料'!$H$16:$X$1013,16,FALSE)</f>
        <v>#N/A</v>
      </c>
      <c r="AA1984" s="248" t="e">
        <f>VLOOKUP(Y1984,'[1]段ボール 送料'!$H$16:$X$1013,13,FALSE)</f>
        <v>#N/A</v>
      </c>
      <c r="AB1984" s="248" t="e">
        <f>VLOOKUP(Y1984,'[1]段ボール 送料'!$H$16:$X$1013,14,FALSE)</f>
        <v>#N/A</v>
      </c>
      <c r="AC1984" s="248" t="e">
        <f>VLOOKUP(Y1984,'[1]段ボール 送料'!$H$16:$X$1013,15,FALSE)</f>
        <v>#N/A</v>
      </c>
      <c r="AD1984" s="372"/>
      <c r="AE1984" s="372"/>
      <c r="AF1984" s="372"/>
      <c r="AG1984" s="372"/>
      <c r="AH1984" s="372"/>
      <c r="AI1984" s="228" t="s">
        <v>2711</v>
      </c>
      <c r="AJ1984" s="286" t="s">
        <v>2676</v>
      </c>
      <c r="AK1984" s="228" t="s">
        <v>4674</v>
      </c>
      <c r="AL1984" s="372"/>
      <c r="AM1984" s="372"/>
      <c r="AN1984" s="372"/>
      <c r="AO1984" s="372"/>
      <c r="AP1984" s="229"/>
      <c r="AQ1984" s="464"/>
      <c r="AR1984" s="207"/>
      <c r="AS1984" s="207"/>
      <c r="AT1984" s="207"/>
      <c r="AU1984" s="207"/>
      <c r="AV1984" s="207"/>
      <c r="AW1984" s="207"/>
      <c r="AX1984" s="207"/>
      <c r="AY1984" s="207"/>
      <c r="AZ1984" s="207"/>
      <c r="BA1984" s="207"/>
      <c r="BB1984" s="207"/>
      <c r="BC1984" s="207"/>
      <c r="BD1984" s="207" t="s">
        <v>3455</v>
      </c>
      <c r="BE1984" s="207"/>
      <c r="BF1984" s="207"/>
      <c r="BG1984" s="228" t="s">
        <v>1703</v>
      </c>
      <c r="BH1984" s="228" t="s">
        <v>1703</v>
      </c>
      <c r="BI1984" s="228"/>
      <c r="BJ1984" s="246"/>
      <c r="BK1984" s="255" t="s">
        <v>2443</v>
      </c>
      <c r="BL1984" s="228" t="s">
        <v>1703</v>
      </c>
      <c r="BM1984" s="228" t="s">
        <v>3899</v>
      </c>
      <c r="BQ1984" s="205" t="s">
        <v>1701</v>
      </c>
      <c r="BY1984" s="254"/>
      <c r="DN1984" s="284"/>
      <c r="DO1984" s="283"/>
      <c r="DP1984" s="278"/>
      <c r="DQ1984" s="282" t="s">
        <v>900</v>
      </c>
      <c r="DR1984" s="281"/>
      <c r="DS1984" s="280"/>
      <c r="DT1984" s="279"/>
      <c r="DU1984" s="278"/>
      <c r="DV1984" s="194"/>
      <c r="DW1984" s="254"/>
    </row>
    <row r="1985" spans="1:127" ht="18.75">
      <c r="A1985" s="207" t="s">
        <v>4711</v>
      </c>
      <c r="B1985" s="227" t="s">
        <v>1206</v>
      </c>
      <c r="C1985" s="226" t="s">
        <v>5154</v>
      </c>
      <c r="D1985" s="264" t="s">
        <v>1207</v>
      </c>
      <c r="E1985" s="224" t="str">
        <f t="shared" ref="E1985:E2016" si="224">MID(D1985,8,10)</f>
        <v>433446</v>
      </c>
      <c r="F1985" s="207" t="s">
        <v>35</v>
      </c>
      <c r="G1985" s="220" t="s">
        <v>1205</v>
      </c>
      <c r="H1985" s="223" t="s">
        <v>5153</v>
      </c>
      <c r="I1985" s="306" t="s">
        <v>261</v>
      </c>
      <c r="J1985" s="225">
        <v>1</v>
      </c>
      <c r="K1985" s="302">
        <v>120000</v>
      </c>
      <c r="L1985" s="232">
        <f t="shared" si="205"/>
        <v>132000</v>
      </c>
      <c r="M1985" s="288" t="s">
        <v>900</v>
      </c>
      <c r="N1985" s="229"/>
      <c r="O1985" s="290"/>
      <c r="P1985" s="245"/>
      <c r="Q1985" s="227"/>
      <c r="R1985" s="376"/>
      <c r="S1985" s="242"/>
      <c r="T1985" s="219"/>
      <c r="U1985" s="248"/>
      <c r="V1985" s="248"/>
      <c r="W1985" s="248"/>
      <c r="X1985" s="248"/>
      <c r="Y1985" s="219"/>
      <c r="Z1985" s="248"/>
      <c r="AA1985" s="248"/>
      <c r="AB1985" s="248"/>
      <c r="AC1985" s="248"/>
      <c r="AD1985" s="302"/>
      <c r="AE1985" s="302"/>
      <c r="AF1985" s="302"/>
      <c r="AG1985" s="302"/>
      <c r="AH1985" s="302"/>
      <c r="AI1985" s="228" t="s">
        <v>2711</v>
      </c>
      <c r="AJ1985" s="286" t="s">
        <v>2676</v>
      </c>
      <c r="AK1985" s="228" t="s">
        <v>3110</v>
      </c>
      <c r="AL1985" s="302"/>
      <c r="AM1985" s="302"/>
      <c r="AN1985" s="302"/>
      <c r="AO1985" s="302"/>
      <c r="AP1985" s="229"/>
      <c r="AQ1985" s="301"/>
      <c r="AR1985" s="207"/>
      <c r="AS1985" s="207"/>
      <c r="AT1985" s="207"/>
      <c r="AU1985" s="207"/>
      <c r="AV1985" s="207"/>
      <c r="AW1985" s="207"/>
      <c r="AX1985" s="207"/>
      <c r="AY1985" s="207"/>
      <c r="AZ1985" s="207"/>
      <c r="BA1985" s="207"/>
      <c r="BB1985" s="207"/>
      <c r="BC1985" s="207"/>
      <c r="BD1985" s="207"/>
      <c r="BE1985" s="207"/>
      <c r="BF1985" s="207"/>
      <c r="BG1985" s="228" t="s">
        <v>1703</v>
      </c>
      <c r="BH1985" s="228" t="s">
        <v>1703</v>
      </c>
      <c r="BI1985" s="228"/>
      <c r="BJ1985" s="246"/>
      <c r="BK1985" s="255" t="s">
        <v>2443</v>
      </c>
      <c r="BL1985" s="228" t="s">
        <v>1703</v>
      </c>
      <c r="BM1985" s="228" t="s">
        <v>3899</v>
      </c>
      <c r="BY1985" s="254"/>
      <c r="DN1985" s="284"/>
      <c r="DO1985" s="283"/>
      <c r="DP1985" s="278"/>
      <c r="DQ1985" s="282" t="s">
        <v>900</v>
      </c>
      <c r="DR1985" s="281"/>
      <c r="DS1985" s="280"/>
      <c r="DT1985" s="279"/>
      <c r="DU1985" s="278"/>
      <c r="DV1985" s="194"/>
      <c r="DW1985" s="254"/>
    </row>
    <row r="1986" spans="1:127" ht="18.75">
      <c r="A1986" s="298" t="s">
        <v>4016</v>
      </c>
      <c r="B1986" s="227" t="s">
        <v>311</v>
      </c>
      <c r="C1986" s="226" t="s">
        <v>5152</v>
      </c>
      <c r="D1986" s="472" t="s">
        <v>312</v>
      </c>
      <c r="E1986" s="224" t="str">
        <f t="shared" si="224"/>
        <v>435761</v>
      </c>
      <c r="F1986" s="207" t="s">
        <v>229</v>
      </c>
      <c r="G1986" s="220" t="s">
        <v>5137</v>
      </c>
      <c r="H1986" s="453" t="s">
        <v>5149</v>
      </c>
      <c r="I1986" s="306" t="s">
        <v>261</v>
      </c>
      <c r="J1986" s="225">
        <v>1</v>
      </c>
      <c r="K1986" s="277">
        <v>55000</v>
      </c>
      <c r="L1986" s="232">
        <f t="shared" si="205"/>
        <v>60500.000000000007</v>
      </c>
      <c r="M1986" s="288" t="s">
        <v>1671</v>
      </c>
      <c r="N1986" s="290"/>
      <c r="O1986" s="290"/>
      <c r="P1986" s="251">
        <v>45444</v>
      </c>
      <c r="Q1986" s="244">
        <v>45000</v>
      </c>
      <c r="R1986" s="416">
        <v>6500</v>
      </c>
      <c r="S1986" s="242">
        <v>6500</v>
      </c>
      <c r="T1986" s="219" t="s">
        <v>3651</v>
      </c>
      <c r="U1986" s="248">
        <f>VLOOKUP(T1986,'[1]段ボール 送料'!$H$16:$X$1013,16,FALSE)</f>
        <v>1960</v>
      </c>
      <c r="V1986" s="248">
        <f>VLOOKUP(T1986,'[1]段ボール 送料'!$H$16:$X$1013,13,FALSE)</f>
        <v>220</v>
      </c>
      <c r="W1986" s="248">
        <f>VLOOKUP(T1986,'[1]段ボール 送料'!$H$16:$X$1013,14,FALSE)</f>
        <v>240</v>
      </c>
      <c r="X1986" s="248">
        <f>VLOOKUP(T1986,'[1]段ボール 送料'!$H$16:$X$1013,15,FALSE)</f>
        <v>1500</v>
      </c>
      <c r="Y1986" s="219" t="s">
        <v>3504</v>
      </c>
      <c r="Z1986" s="248">
        <f>VLOOKUP(Y1986,'[1]段ボール 送料'!$H$16:$X$1013,16,FALSE)</f>
        <v>990</v>
      </c>
      <c r="AA1986" s="248">
        <f>VLOOKUP(Y1986,'[1]段ボール 送料'!$H$16:$X$1013,13,FALSE)</f>
        <v>330</v>
      </c>
      <c r="AB1986" s="248">
        <f>VLOOKUP(Y1986,'[1]段ボール 送料'!$H$16:$X$1013,14,FALSE)</f>
        <v>330</v>
      </c>
      <c r="AC1986" s="248">
        <f>VLOOKUP(Y1986,'[1]段ボール 送料'!$H$16:$X$1013,15,FALSE)</f>
        <v>330</v>
      </c>
      <c r="AD1986" s="372"/>
      <c r="AE1986" s="372"/>
      <c r="AF1986" s="372"/>
      <c r="AG1986" s="372"/>
      <c r="AH1986" s="372"/>
      <c r="AI1986" s="228" t="s">
        <v>2714</v>
      </c>
      <c r="AJ1986" s="286" t="s">
        <v>2676</v>
      </c>
      <c r="AK1986" s="228" t="s">
        <v>2675</v>
      </c>
      <c r="AL1986" s="372">
        <v>15578</v>
      </c>
      <c r="AM1986" s="211">
        <f t="shared" ref="AM1986:AM1991" si="225">AN1986+AO1986</f>
        <v>4224</v>
      </c>
      <c r="AN1986" s="337">
        <f>VLOOKUP(Y1986,'[1]段ボール 送料'!$H$16:$X$1013,6,FALSE)</f>
        <v>94</v>
      </c>
      <c r="AO1986" s="443">
        <f>2950+1180</f>
        <v>4130</v>
      </c>
      <c r="AP1986" s="229" t="s">
        <v>5135</v>
      </c>
      <c r="AQ1986" s="464"/>
      <c r="AR1986" s="207"/>
      <c r="AS1986" s="207"/>
      <c r="AT1986" s="207"/>
      <c r="AU1986" s="247">
        <f t="shared" ref="AU1986:AU1993" si="226">SUBTOTAL(9,AR1986:AT1986)</f>
        <v>0</v>
      </c>
      <c r="AV1986" s="248">
        <f>VLOOKUP(T1986,'[1]段ボール 送料'!$H$16:$X$1013,11,FALSE)</f>
        <v>0</v>
      </c>
      <c r="AW1986" s="248">
        <f>VLOOKUP(Y1986,'[1]段ボール 送料'!$H$16:$X$1013,11,FALSE)</f>
        <v>430</v>
      </c>
      <c r="AX1986" s="248"/>
      <c r="AY1986" s="247">
        <f t="shared" ref="AY1986:AY1993" si="227">SUBTOTAL(9,AV1986:AX1986)</f>
        <v>430</v>
      </c>
      <c r="AZ1986" s="247">
        <f t="shared" ref="AZ1986:BC1993" si="228">AR1986+AV1986</f>
        <v>0</v>
      </c>
      <c r="BA1986" s="247">
        <f t="shared" si="228"/>
        <v>430</v>
      </c>
      <c r="BB1986" s="247">
        <f t="shared" si="228"/>
        <v>0</v>
      </c>
      <c r="BC1986" s="247">
        <f t="shared" si="228"/>
        <v>430</v>
      </c>
      <c r="BD1986" s="484" t="str">
        <f t="shared" ref="BD1986:BD1993" si="229">T1986</f>
        <v>VDZ0021</v>
      </c>
      <c r="BE1986" s="207"/>
      <c r="BF1986" s="207"/>
      <c r="BG1986" s="228" t="s">
        <v>1703</v>
      </c>
      <c r="BH1986" s="228" t="s">
        <v>1703</v>
      </c>
      <c r="BI1986" s="566"/>
      <c r="BJ1986" s="246"/>
      <c r="BK1986" s="255" t="s">
        <v>4630</v>
      </c>
      <c r="BL1986" s="228" t="s">
        <v>1703</v>
      </c>
      <c r="BM1986" s="228" t="s">
        <v>1703</v>
      </c>
      <c r="BN1986" s="298"/>
      <c r="BO1986" s="297"/>
      <c r="BQ1986" s="205" t="s">
        <v>1701</v>
      </c>
      <c r="BY1986" s="254"/>
      <c r="CP1986" s="200" t="s">
        <v>3786</v>
      </c>
      <c r="DN1986" s="284">
        <v>55000</v>
      </c>
      <c r="DO1986" s="283">
        <f>DN1986*110%</f>
        <v>60500.000000000007</v>
      </c>
      <c r="DP1986" s="452" t="s">
        <v>3785</v>
      </c>
      <c r="DQ1986" s="282"/>
      <c r="DR1986" s="280" t="s">
        <v>5151</v>
      </c>
      <c r="DS1986" s="280" t="s">
        <v>5133</v>
      </c>
      <c r="DT1986" s="279" t="s">
        <v>1620</v>
      </c>
      <c r="DU1986" s="348"/>
      <c r="DV1986" s="194"/>
    </row>
    <row r="1987" spans="1:127" ht="18.75">
      <c r="A1987" s="298" t="s">
        <v>4016</v>
      </c>
      <c r="B1987" s="227" t="s">
        <v>315</v>
      </c>
      <c r="C1987" s="226" t="s">
        <v>5150</v>
      </c>
      <c r="D1987" s="472" t="s">
        <v>316</v>
      </c>
      <c r="E1987" s="224" t="str">
        <f t="shared" si="224"/>
        <v>435778</v>
      </c>
      <c r="F1987" s="207" t="s">
        <v>229</v>
      </c>
      <c r="G1987" s="220" t="s">
        <v>5137</v>
      </c>
      <c r="H1987" s="453" t="s">
        <v>5149</v>
      </c>
      <c r="I1987" s="306" t="s">
        <v>261</v>
      </c>
      <c r="J1987" s="225">
        <v>1</v>
      </c>
      <c r="K1987" s="277">
        <v>55000</v>
      </c>
      <c r="L1987" s="232">
        <f t="shared" si="205"/>
        <v>60500.000000000007</v>
      </c>
      <c r="M1987" s="288" t="s">
        <v>1671</v>
      </c>
      <c r="N1987" s="290"/>
      <c r="O1987" s="290"/>
      <c r="P1987" s="251">
        <v>45444</v>
      </c>
      <c r="Q1987" s="244">
        <v>45000</v>
      </c>
      <c r="R1987" s="416">
        <v>6500</v>
      </c>
      <c r="S1987" s="242">
        <v>6500</v>
      </c>
      <c r="T1987" s="219" t="s">
        <v>3651</v>
      </c>
      <c r="U1987" s="248">
        <f>VLOOKUP(T1987,'[1]段ボール 送料'!$H$16:$X$1013,16,FALSE)</f>
        <v>1960</v>
      </c>
      <c r="V1987" s="248">
        <f>VLOOKUP(T1987,'[1]段ボール 送料'!$H$16:$X$1013,13,FALSE)</f>
        <v>220</v>
      </c>
      <c r="W1987" s="248">
        <f>VLOOKUP(T1987,'[1]段ボール 送料'!$H$16:$X$1013,14,FALSE)</f>
        <v>240</v>
      </c>
      <c r="X1987" s="248">
        <f>VLOOKUP(T1987,'[1]段ボール 送料'!$H$16:$X$1013,15,FALSE)</f>
        <v>1500</v>
      </c>
      <c r="Y1987" s="219" t="s">
        <v>4697</v>
      </c>
      <c r="Z1987" s="248">
        <f>VLOOKUP(Y1987,'[1]段ボール 送料'!$H$16:$X$1013,16,FALSE)</f>
        <v>990</v>
      </c>
      <c r="AA1987" s="248">
        <f>VLOOKUP(Y1987,'[1]段ボール 送料'!$H$16:$X$1013,13,FALSE)</f>
        <v>330</v>
      </c>
      <c r="AB1987" s="248">
        <f>VLOOKUP(Y1987,'[1]段ボール 送料'!$H$16:$X$1013,14,FALSE)</f>
        <v>330</v>
      </c>
      <c r="AC1987" s="248">
        <f>VLOOKUP(Y1987,'[1]段ボール 送料'!$H$16:$X$1013,15,FALSE)</f>
        <v>330</v>
      </c>
      <c r="AD1987" s="372"/>
      <c r="AE1987" s="372"/>
      <c r="AF1987" s="372"/>
      <c r="AG1987" s="372"/>
      <c r="AH1987" s="372"/>
      <c r="AI1987" s="228" t="s">
        <v>2714</v>
      </c>
      <c r="AJ1987" s="286" t="s">
        <v>2676</v>
      </c>
      <c r="AK1987" s="228" t="s">
        <v>2675</v>
      </c>
      <c r="AL1987" s="372">
        <v>15578</v>
      </c>
      <c r="AM1987" s="211">
        <f t="shared" si="225"/>
        <v>4224</v>
      </c>
      <c r="AN1987" s="337">
        <f>VLOOKUP(Y1987,'[1]段ボール 送料'!$H$16:$X$1013,6,FALSE)</f>
        <v>94</v>
      </c>
      <c r="AO1987" s="443">
        <f>2950+1180</f>
        <v>4130</v>
      </c>
      <c r="AP1987" s="229" t="s">
        <v>5135</v>
      </c>
      <c r="AQ1987" s="464"/>
      <c r="AR1987" s="207"/>
      <c r="AS1987" s="207"/>
      <c r="AT1987" s="207"/>
      <c r="AU1987" s="247">
        <f t="shared" si="226"/>
        <v>0</v>
      </c>
      <c r="AV1987" s="248">
        <f>VLOOKUP(T1987,'[1]段ボール 送料'!$H$16:$X$1013,11,FALSE)</f>
        <v>0</v>
      </c>
      <c r="AW1987" s="248">
        <f>VLOOKUP(Y1987,'[1]段ボール 送料'!$H$16:$X$1013,11,FALSE)</f>
        <v>430</v>
      </c>
      <c r="AX1987" s="248"/>
      <c r="AY1987" s="247">
        <f t="shared" si="227"/>
        <v>430</v>
      </c>
      <c r="AZ1987" s="247">
        <f t="shared" si="228"/>
        <v>0</v>
      </c>
      <c r="BA1987" s="247">
        <f t="shared" si="228"/>
        <v>430</v>
      </c>
      <c r="BB1987" s="247">
        <f t="shared" si="228"/>
        <v>0</v>
      </c>
      <c r="BC1987" s="247">
        <f t="shared" si="228"/>
        <v>430</v>
      </c>
      <c r="BD1987" s="484" t="str">
        <f t="shared" si="229"/>
        <v>VDZ0021</v>
      </c>
      <c r="BE1987" s="207"/>
      <c r="BF1987" s="207"/>
      <c r="BG1987" s="228" t="s">
        <v>1703</v>
      </c>
      <c r="BH1987" s="228" t="s">
        <v>1703</v>
      </c>
      <c r="BI1987" s="566"/>
      <c r="BJ1987" s="246"/>
      <c r="BK1987" s="255" t="s">
        <v>4630</v>
      </c>
      <c r="BL1987" s="228" t="s">
        <v>1703</v>
      </c>
      <c r="BM1987" s="228" t="s">
        <v>1703</v>
      </c>
      <c r="BN1987" s="298"/>
      <c r="BO1987" s="297"/>
      <c r="BQ1987" s="205" t="s">
        <v>1701</v>
      </c>
      <c r="BY1987" s="254"/>
      <c r="CP1987" s="200" t="s">
        <v>3786</v>
      </c>
      <c r="DN1987" s="284">
        <v>55000</v>
      </c>
      <c r="DO1987" s="283">
        <f>DN1987*110%</f>
        <v>60500.000000000007</v>
      </c>
      <c r="DP1987" s="452" t="s">
        <v>3785</v>
      </c>
      <c r="DQ1987" s="282"/>
      <c r="DR1987" s="280" t="s">
        <v>5134</v>
      </c>
      <c r="DS1987" s="280" t="s">
        <v>5133</v>
      </c>
      <c r="DT1987" s="279" t="s">
        <v>1620</v>
      </c>
      <c r="DU1987" s="348"/>
      <c r="DV1987" s="194"/>
    </row>
    <row r="1988" spans="1:127" ht="18.75">
      <c r="A1988" s="298" t="s">
        <v>4016</v>
      </c>
      <c r="B1988" s="227" t="s">
        <v>317</v>
      </c>
      <c r="C1988" s="226" t="s">
        <v>5148</v>
      </c>
      <c r="D1988" s="264" t="s">
        <v>318</v>
      </c>
      <c r="E1988" s="224" t="str">
        <f t="shared" si="224"/>
        <v>433477</v>
      </c>
      <c r="F1988" s="207" t="s">
        <v>229</v>
      </c>
      <c r="G1988" s="220" t="s">
        <v>5137</v>
      </c>
      <c r="H1988" s="453" t="s">
        <v>5136</v>
      </c>
      <c r="I1988" s="306" t="s">
        <v>261</v>
      </c>
      <c r="J1988" s="225">
        <v>1</v>
      </c>
      <c r="K1988" s="277">
        <v>55000</v>
      </c>
      <c r="L1988" s="232">
        <f t="shared" si="205"/>
        <v>60500.000000000007</v>
      </c>
      <c r="M1988" s="288" t="s">
        <v>1671</v>
      </c>
      <c r="N1988" s="290"/>
      <c r="O1988" s="290"/>
      <c r="P1988" s="251">
        <v>45444</v>
      </c>
      <c r="Q1988" s="244">
        <v>45000</v>
      </c>
      <c r="R1988" s="416">
        <v>6200</v>
      </c>
      <c r="S1988" s="242">
        <v>6200</v>
      </c>
      <c r="T1988" s="219" t="s">
        <v>3651</v>
      </c>
      <c r="U1988" s="248">
        <f>VLOOKUP(T1988,'[1]段ボール 送料'!$H$16:$X$1013,16,FALSE)</f>
        <v>1960</v>
      </c>
      <c r="V1988" s="248">
        <f>VLOOKUP(T1988,'[1]段ボール 送料'!$H$16:$X$1013,13,FALSE)</f>
        <v>220</v>
      </c>
      <c r="W1988" s="248">
        <f>VLOOKUP(T1988,'[1]段ボール 送料'!$H$16:$X$1013,14,FALSE)</f>
        <v>240</v>
      </c>
      <c r="X1988" s="248">
        <f>VLOOKUP(T1988,'[1]段ボール 送料'!$H$16:$X$1013,15,FALSE)</f>
        <v>1500</v>
      </c>
      <c r="Y1988" s="219" t="s">
        <v>3530</v>
      </c>
      <c r="Z1988" s="248">
        <f>VLOOKUP(Y1988,'[1]段ボール 送料'!$H$16:$X$1013,16,FALSE)</f>
        <v>1110</v>
      </c>
      <c r="AA1988" s="248">
        <f>VLOOKUP(Y1988,'[1]段ボール 送料'!$H$16:$X$1013,13,FALSE)</f>
        <v>305</v>
      </c>
      <c r="AB1988" s="248">
        <f>VLOOKUP(Y1988,'[1]段ボール 送料'!$H$16:$X$1013,14,FALSE)</f>
        <v>305</v>
      </c>
      <c r="AC1988" s="248">
        <f>VLOOKUP(Y1988,'[1]段ボール 送料'!$H$16:$X$1013,15,FALSE)</f>
        <v>500</v>
      </c>
      <c r="AD1988" s="372"/>
      <c r="AE1988" s="372"/>
      <c r="AF1988" s="372"/>
      <c r="AG1988" s="372"/>
      <c r="AH1988" s="372"/>
      <c r="AI1988" s="228" t="s">
        <v>2714</v>
      </c>
      <c r="AJ1988" s="286" t="s">
        <v>2676</v>
      </c>
      <c r="AK1988" s="228" t="s">
        <v>2675</v>
      </c>
      <c r="AL1988" s="372">
        <v>15039</v>
      </c>
      <c r="AM1988" s="211">
        <f t="shared" si="225"/>
        <v>4047</v>
      </c>
      <c r="AN1988" s="337">
        <f>VLOOKUP(Y1988,'[1]段ボール 送料'!$H$16:$X$1013,6,FALSE)</f>
        <v>207</v>
      </c>
      <c r="AO1988" s="443">
        <f>2950+890</f>
        <v>3840</v>
      </c>
      <c r="AP1988" s="229" t="s">
        <v>5135</v>
      </c>
      <c r="AQ1988" s="464"/>
      <c r="AR1988" s="207"/>
      <c r="AS1988" s="207"/>
      <c r="AT1988" s="207"/>
      <c r="AU1988" s="247">
        <f t="shared" si="226"/>
        <v>0</v>
      </c>
      <c r="AV1988" s="248">
        <f>VLOOKUP(T1988,'[1]段ボール 送料'!$H$16:$X$1013,11,FALSE)</f>
        <v>0</v>
      </c>
      <c r="AW1988" s="248">
        <f>VLOOKUP(Y1988,'[1]段ボール 送料'!$H$16:$X$1013,11,FALSE)</f>
        <v>700</v>
      </c>
      <c r="AX1988" s="248"/>
      <c r="AY1988" s="247">
        <f t="shared" si="227"/>
        <v>700</v>
      </c>
      <c r="AZ1988" s="247">
        <f t="shared" si="228"/>
        <v>0</v>
      </c>
      <c r="BA1988" s="247">
        <f t="shared" si="228"/>
        <v>700</v>
      </c>
      <c r="BB1988" s="247">
        <f t="shared" si="228"/>
        <v>0</v>
      </c>
      <c r="BC1988" s="247">
        <f t="shared" si="228"/>
        <v>700</v>
      </c>
      <c r="BD1988" s="484" t="str">
        <f t="shared" si="229"/>
        <v>VDZ0021</v>
      </c>
      <c r="BE1988" s="207"/>
      <c r="BF1988" s="207"/>
      <c r="BG1988" s="228" t="s">
        <v>1703</v>
      </c>
      <c r="BH1988" s="228" t="s">
        <v>1703</v>
      </c>
      <c r="BI1988" s="566"/>
      <c r="BJ1988" s="246"/>
      <c r="BK1988" s="255" t="s">
        <v>2443</v>
      </c>
      <c r="BL1988" s="228" t="s">
        <v>1703</v>
      </c>
      <c r="BM1988" s="228" t="s">
        <v>1703</v>
      </c>
      <c r="BN1988" s="298"/>
      <c r="BO1988" s="297"/>
      <c r="BQ1988" s="205" t="s">
        <v>1701</v>
      </c>
      <c r="BY1988" s="254"/>
      <c r="CP1988" s="200" t="s">
        <v>3786</v>
      </c>
      <c r="DN1988" s="284">
        <v>55000</v>
      </c>
      <c r="DO1988" s="283">
        <f>DN1988*110%</f>
        <v>60500.000000000007</v>
      </c>
      <c r="DP1988" s="452" t="s">
        <v>3785</v>
      </c>
      <c r="DQ1988" s="282"/>
      <c r="DR1988" s="280" t="s">
        <v>5134</v>
      </c>
      <c r="DS1988" s="280" t="s">
        <v>5133</v>
      </c>
      <c r="DT1988" s="279" t="s">
        <v>1620</v>
      </c>
      <c r="DU1988" s="348"/>
      <c r="DV1988" s="194"/>
    </row>
    <row r="1989" spans="1:127" ht="18.75">
      <c r="A1989" s="207" t="s">
        <v>3408</v>
      </c>
      <c r="B1989" s="421" t="s">
        <v>5147</v>
      </c>
      <c r="C1989" s="420" t="s">
        <v>5146</v>
      </c>
      <c r="D1989" s="568" t="s">
        <v>5145</v>
      </c>
      <c r="E1989" s="418" t="str">
        <f t="shared" si="224"/>
        <v>440680</v>
      </c>
      <c r="F1989" s="207" t="s">
        <v>886</v>
      </c>
      <c r="G1989" s="567" t="s">
        <v>5140</v>
      </c>
      <c r="H1989" s="223" t="s">
        <v>5144</v>
      </c>
      <c r="I1989" s="219" t="s">
        <v>39</v>
      </c>
      <c r="J1989" s="222">
        <v>1</v>
      </c>
      <c r="K1989" s="212">
        <v>60000</v>
      </c>
      <c r="L1989" s="232">
        <f t="shared" si="205"/>
        <v>66000</v>
      </c>
      <c r="M1989" s="288" t="s">
        <v>1671</v>
      </c>
      <c r="O1989" s="219"/>
      <c r="P1989" s="245"/>
      <c r="Q1989" s="244"/>
      <c r="R1989" s="272">
        <v>7100</v>
      </c>
      <c r="S1989" s="242">
        <v>7100</v>
      </c>
      <c r="T1989" s="219" t="s">
        <v>3651</v>
      </c>
      <c r="U1989" s="248">
        <f>VLOOKUP(T1989,'[1]段ボール 送料'!$H$16:$X$1013,16,FALSE)</f>
        <v>1960</v>
      </c>
      <c r="V1989" s="248">
        <f>VLOOKUP(T1989,'[1]段ボール 送料'!$H$16:$X$1013,13,FALSE)</f>
        <v>220</v>
      </c>
      <c r="W1989" s="248">
        <f>VLOOKUP(T1989,'[1]段ボール 送料'!$H$16:$X$1013,14,FALSE)</f>
        <v>240</v>
      </c>
      <c r="X1989" s="248">
        <f>VLOOKUP(T1989,'[1]段ボール 送料'!$H$16:$X$1013,15,FALSE)</f>
        <v>1500</v>
      </c>
      <c r="Y1989" s="219" t="s">
        <v>4697</v>
      </c>
      <c r="Z1989" s="248">
        <f>VLOOKUP(Y1989,'[1]段ボール 送料'!$H$16:$X$1013,16,FALSE)</f>
        <v>990</v>
      </c>
      <c r="AA1989" s="248">
        <f>VLOOKUP(Y1989,'[1]段ボール 送料'!$H$16:$X$1013,13,FALSE)</f>
        <v>330</v>
      </c>
      <c r="AB1989" s="248">
        <f>VLOOKUP(Y1989,'[1]段ボール 送料'!$H$16:$X$1013,14,FALSE)</f>
        <v>330</v>
      </c>
      <c r="AC1989" s="248">
        <f>VLOOKUP(Y1989,'[1]段ボール 送料'!$H$16:$X$1013,15,FALSE)</f>
        <v>330</v>
      </c>
      <c r="AD1989" s="337" t="s">
        <v>2558</v>
      </c>
      <c r="AE1989" s="259">
        <f>VLOOKUP(AD1989,'[1]段ボール 送料'!$H$16:$X$1013,16,FALSE)</f>
        <v>990</v>
      </c>
      <c r="AF1989" s="259">
        <f>VLOOKUP(AD1989,'[1]段ボール 送料'!$H$16:$X$1013,13,FALSE)</f>
        <v>465</v>
      </c>
      <c r="AG1989" s="259">
        <f>VLOOKUP(AD1989,'[1]段ボール 送料'!$H$16:$X$1013,14,FALSE)</f>
        <v>465</v>
      </c>
      <c r="AH1989" s="259">
        <f>VLOOKUP(AD1989,'[1]段ボール 送料'!$H$16:$X$1013,15,FALSE)</f>
        <v>60</v>
      </c>
      <c r="AI1989" s="213" t="s">
        <v>2714</v>
      </c>
      <c r="AJ1989" s="286" t="s">
        <v>3027</v>
      </c>
      <c r="AK1989" s="445" t="s">
        <v>3110</v>
      </c>
      <c r="AL1989" s="211">
        <v>16839</v>
      </c>
      <c r="AM1989" s="211">
        <f t="shared" si="225"/>
        <v>4979</v>
      </c>
      <c r="AN1989" s="443">
        <f>94+145</f>
        <v>239</v>
      </c>
      <c r="AO1989" s="443">
        <f>2950+890+900</f>
        <v>4740</v>
      </c>
      <c r="AP1989" s="229" t="s">
        <v>3402</v>
      </c>
      <c r="AQ1989" s="442">
        <v>3</v>
      </c>
      <c r="AR1989" s="442"/>
      <c r="AS1989" s="442"/>
      <c r="AT1989" s="442"/>
      <c r="AU1989" s="247">
        <f t="shared" si="226"/>
        <v>0</v>
      </c>
      <c r="AV1989" s="248">
        <f>VLOOKUP(T1989,'[1]段ボール 送料'!$H$16:$X$1013,11,FALSE)</f>
        <v>0</v>
      </c>
      <c r="AW1989" s="248">
        <f>VLOOKUP(Y1989,'[1]段ボール 送料'!$H$16:$X$1013,11,FALSE)</f>
        <v>430</v>
      </c>
      <c r="AX1989" s="248">
        <f>VLOOKUP(AD1989,'[1]段ボール 送料'!$H$16:$X$1013,11,FALSE)</f>
        <v>547</v>
      </c>
      <c r="AY1989" s="247">
        <f t="shared" si="227"/>
        <v>977</v>
      </c>
      <c r="AZ1989" s="247">
        <f t="shared" si="228"/>
        <v>0</v>
      </c>
      <c r="BA1989" s="247">
        <f t="shared" si="228"/>
        <v>430</v>
      </c>
      <c r="BB1989" s="247">
        <f t="shared" si="228"/>
        <v>547</v>
      </c>
      <c r="BC1989" s="247">
        <f t="shared" si="228"/>
        <v>977</v>
      </c>
      <c r="BD1989" s="484" t="str">
        <f t="shared" si="229"/>
        <v>VDZ0021</v>
      </c>
      <c r="BE1989" s="207"/>
      <c r="BF1989" s="207" t="s">
        <v>3502</v>
      </c>
      <c r="BG1989" s="228" t="s">
        <v>1703</v>
      </c>
      <c r="BH1989" s="228" t="s">
        <v>1703</v>
      </c>
      <c r="BI1989" s="228"/>
      <c r="BJ1989" s="246"/>
      <c r="BK1989" s="436">
        <v>45444</v>
      </c>
      <c r="BL1989" s="228"/>
      <c r="BM1989" s="213" t="s">
        <v>1703</v>
      </c>
      <c r="BX1989" s="204" t="s">
        <v>1873</v>
      </c>
      <c r="BY1989" s="254"/>
      <c r="CI1989" s="200" t="s">
        <v>1769</v>
      </c>
      <c r="DN1989" s="284"/>
      <c r="DO1989" s="280"/>
      <c r="DP1989" s="278"/>
      <c r="DQ1989" s="278"/>
      <c r="DR1989" s="281"/>
      <c r="DS1989" s="280"/>
      <c r="DT1989" s="279"/>
      <c r="DU1989" s="278"/>
    </row>
    <row r="1990" spans="1:127" ht="18.75">
      <c r="A1990" s="207" t="s">
        <v>3408</v>
      </c>
      <c r="B1990" s="421" t="s">
        <v>5143</v>
      </c>
      <c r="C1990" s="420" t="s">
        <v>5142</v>
      </c>
      <c r="D1990" s="568" t="s">
        <v>5141</v>
      </c>
      <c r="E1990" s="418" t="str">
        <f t="shared" si="224"/>
        <v>440673</v>
      </c>
      <c r="F1990" s="207" t="s">
        <v>886</v>
      </c>
      <c r="G1990" s="567" t="s">
        <v>5140</v>
      </c>
      <c r="H1990" s="223" t="s">
        <v>5139</v>
      </c>
      <c r="I1990" s="219" t="s">
        <v>39</v>
      </c>
      <c r="J1990" s="222">
        <v>1</v>
      </c>
      <c r="K1990" s="212">
        <v>60000</v>
      </c>
      <c r="L1990" s="232">
        <f t="shared" si="205"/>
        <v>66000</v>
      </c>
      <c r="M1990" s="288" t="s">
        <v>1671</v>
      </c>
      <c r="O1990" s="219"/>
      <c r="P1990" s="245"/>
      <c r="Q1990" s="244"/>
      <c r="R1990" s="272">
        <v>7100</v>
      </c>
      <c r="S1990" s="242">
        <v>7100</v>
      </c>
      <c r="T1990" s="219" t="s">
        <v>3651</v>
      </c>
      <c r="U1990" s="248">
        <f>VLOOKUP(T1990,'[1]段ボール 送料'!$H$16:$X$1013,16,FALSE)</f>
        <v>1960</v>
      </c>
      <c r="V1990" s="248">
        <f>VLOOKUP(T1990,'[1]段ボール 送料'!$H$16:$X$1013,13,FALSE)</f>
        <v>220</v>
      </c>
      <c r="W1990" s="248">
        <f>VLOOKUP(T1990,'[1]段ボール 送料'!$H$16:$X$1013,14,FALSE)</f>
        <v>240</v>
      </c>
      <c r="X1990" s="248">
        <f>VLOOKUP(T1990,'[1]段ボール 送料'!$H$16:$X$1013,15,FALSE)</f>
        <v>1500</v>
      </c>
      <c r="Y1990" s="219" t="s">
        <v>4697</v>
      </c>
      <c r="Z1990" s="248">
        <f>VLOOKUP(Y1990,'[1]段ボール 送料'!$H$16:$X$1013,16,FALSE)</f>
        <v>990</v>
      </c>
      <c r="AA1990" s="248">
        <f>VLOOKUP(Y1990,'[1]段ボール 送料'!$H$16:$X$1013,13,FALSE)</f>
        <v>330</v>
      </c>
      <c r="AB1990" s="248">
        <f>VLOOKUP(Y1990,'[1]段ボール 送料'!$H$16:$X$1013,14,FALSE)</f>
        <v>330</v>
      </c>
      <c r="AC1990" s="248">
        <f>VLOOKUP(Y1990,'[1]段ボール 送料'!$H$16:$X$1013,15,FALSE)</f>
        <v>330</v>
      </c>
      <c r="AD1990" s="337" t="s">
        <v>2558</v>
      </c>
      <c r="AE1990" s="259">
        <f>VLOOKUP(AD1990,'[1]段ボール 送料'!$H$16:$X$1013,16,FALSE)</f>
        <v>990</v>
      </c>
      <c r="AF1990" s="259">
        <f>VLOOKUP(AD1990,'[1]段ボール 送料'!$H$16:$X$1013,13,FALSE)</f>
        <v>465</v>
      </c>
      <c r="AG1990" s="259">
        <f>VLOOKUP(AD1990,'[1]段ボール 送料'!$H$16:$X$1013,14,FALSE)</f>
        <v>465</v>
      </c>
      <c r="AH1990" s="259">
        <f>VLOOKUP(AD1990,'[1]段ボール 送料'!$H$16:$X$1013,15,FALSE)</f>
        <v>60</v>
      </c>
      <c r="AI1990" s="213" t="s">
        <v>2714</v>
      </c>
      <c r="AJ1990" s="286" t="s">
        <v>3027</v>
      </c>
      <c r="AK1990" s="445" t="s">
        <v>3110</v>
      </c>
      <c r="AL1990" s="211">
        <v>16839</v>
      </c>
      <c r="AM1990" s="211">
        <f t="shared" si="225"/>
        <v>4979</v>
      </c>
      <c r="AN1990" s="443">
        <f>94+145</f>
        <v>239</v>
      </c>
      <c r="AO1990" s="443">
        <f>2950+890+900</f>
        <v>4740</v>
      </c>
      <c r="AP1990" s="229" t="s">
        <v>3402</v>
      </c>
      <c r="AQ1990" s="442">
        <v>3</v>
      </c>
      <c r="AR1990" s="442"/>
      <c r="AS1990" s="442"/>
      <c r="AT1990" s="442"/>
      <c r="AU1990" s="247">
        <f t="shared" si="226"/>
        <v>0</v>
      </c>
      <c r="AV1990" s="248">
        <f>VLOOKUP(T1990,'[1]段ボール 送料'!$H$16:$X$1013,11,FALSE)</f>
        <v>0</v>
      </c>
      <c r="AW1990" s="248">
        <f>VLOOKUP(Y1990,'[1]段ボール 送料'!$H$16:$X$1013,11,FALSE)</f>
        <v>430</v>
      </c>
      <c r="AX1990" s="248">
        <f>VLOOKUP(AD1990,'[1]段ボール 送料'!$H$16:$X$1013,11,FALSE)</f>
        <v>547</v>
      </c>
      <c r="AY1990" s="247">
        <f t="shared" si="227"/>
        <v>977</v>
      </c>
      <c r="AZ1990" s="247">
        <f t="shared" si="228"/>
        <v>0</v>
      </c>
      <c r="BA1990" s="247">
        <f t="shared" si="228"/>
        <v>430</v>
      </c>
      <c r="BB1990" s="247">
        <f t="shared" si="228"/>
        <v>547</v>
      </c>
      <c r="BC1990" s="247">
        <f t="shared" si="228"/>
        <v>977</v>
      </c>
      <c r="BD1990" s="484" t="str">
        <f t="shared" si="229"/>
        <v>VDZ0021</v>
      </c>
      <c r="BE1990" s="207"/>
      <c r="BF1990" s="207" t="s">
        <v>3502</v>
      </c>
      <c r="BG1990" s="228" t="s">
        <v>1703</v>
      </c>
      <c r="BH1990" s="228" t="s">
        <v>1703</v>
      </c>
      <c r="BI1990" s="228"/>
      <c r="BJ1990" s="246"/>
      <c r="BK1990" s="436">
        <v>45444</v>
      </c>
      <c r="BL1990" s="228"/>
      <c r="BM1990" s="213" t="s">
        <v>1703</v>
      </c>
      <c r="BX1990" s="204" t="s">
        <v>1873</v>
      </c>
      <c r="BY1990" s="254"/>
      <c r="CI1990" s="200" t="s">
        <v>1769</v>
      </c>
      <c r="DN1990" s="284"/>
      <c r="DO1990" s="280"/>
      <c r="DP1990" s="278"/>
      <c r="DQ1990" s="278"/>
      <c r="DR1990" s="281"/>
      <c r="DS1990" s="280"/>
      <c r="DT1990" s="279"/>
      <c r="DU1990" s="278"/>
    </row>
    <row r="1991" spans="1:127" ht="18.75">
      <c r="A1991" s="298" t="s">
        <v>4016</v>
      </c>
      <c r="B1991" s="227" t="s">
        <v>319</v>
      </c>
      <c r="C1991" s="226" t="s">
        <v>5138</v>
      </c>
      <c r="D1991" s="264" t="s">
        <v>320</v>
      </c>
      <c r="E1991" s="224" t="str">
        <f t="shared" si="224"/>
        <v>433460</v>
      </c>
      <c r="F1991" s="207" t="s">
        <v>229</v>
      </c>
      <c r="G1991" s="220" t="s">
        <v>5137</v>
      </c>
      <c r="H1991" s="453" t="s">
        <v>5136</v>
      </c>
      <c r="I1991" s="306" t="s">
        <v>261</v>
      </c>
      <c r="J1991" s="225">
        <v>1</v>
      </c>
      <c r="K1991" s="277">
        <v>55000</v>
      </c>
      <c r="L1991" s="232">
        <f t="shared" si="205"/>
        <v>60500.000000000007</v>
      </c>
      <c r="M1991" s="288" t="s">
        <v>1671</v>
      </c>
      <c r="N1991" s="290"/>
      <c r="O1991" s="290"/>
      <c r="P1991" s="459">
        <v>45444</v>
      </c>
      <c r="Q1991" s="346">
        <v>45000</v>
      </c>
      <c r="R1991" s="416">
        <v>6200</v>
      </c>
      <c r="S1991" s="242">
        <v>6200</v>
      </c>
      <c r="T1991" s="219" t="s">
        <v>3157</v>
      </c>
      <c r="U1991" s="248">
        <f>VLOOKUP(T1991,'[1]段ボール 送料'!$H$16:$X$1013,16,FALSE)</f>
        <v>1960</v>
      </c>
      <c r="V1991" s="248">
        <f>VLOOKUP(T1991,'[1]段ボール 送料'!$H$16:$X$1013,13,FALSE)</f>
        <v>220</v>
      </c>
      <c r="W1991" s="248">
        <f>VLOOKUP(T1991,'[1]段ボール 送料'!$H$16:$X$1013,14,FALSE)</f>
        <v>240</v>
      </c>
      <c r="X1991" s="248">
        <f>VLOOKUP(T1991,'[1]段ボール 送料'!$H$16:$X$1013,15,FALSE)</f>
        <v>1500</v>
      </c>
      <c r="Y1991" s="219" t="s">
        <v>3530</v>
      </c>
      <c r="Z1991" s="248">
        <f>VLOOKUP(Y1991,'[1]段ボール 送料'!$H$16:$X$1013,16,FALSE)</f>
        <v>1110</v>
      </c>
      <c r="AA1991" s="248">
        <f>VLOOKUP(Y1991,'[1]段ボール 送料'!$H$16:$X$1013,13,FALSE)</f>
        <v>305</v>
      </c>
      <c r="AB1991" s="248">
        <f>VLOOKUP(Y1991,'[1]段ボール 送料'!$H$16:$X$1013,14,FALSE)</f>
        <v>305</v>
      </c>
      <c r="AC1991" s="248">
        <f>VLOOKUP(Y1991,'[1]段ボール 送料'!$H$16:$X$1013,15,FALSE)</f>
        <v>500</v>
      </c>
      <c r="AD1991" s="372"/>
      <c r="AE1991" s="372"/>
      <c r="AF1991" s="372"/>
      <c r="AG1991" s="372"/>
      <c r="AH1991" s="372"/>
      <c r="AI1991" s="228" t="s">
        <v>2714</v>
      </c>
      <c r="AJ1991" s="286" t="s">
        <v>2676</v>
      </c>
      <c r="AK1991" s="228" t="s">
        <v>2675</v>
      </c>
      <c r="AL1991" s="372">
        <v>15039</v>
      </c>
      <c r="AM1991" s="211">
        <f t="shared" si="225"/>
        <v>4047</v>
      </c>
      <c r="AN1991" s="337">
        <f>VLOOKUP(Y1991,'[1]段ボール 送料'!$H$16:$X$1013,6,FALSE)</f>
        <v>207</v>
      </c>
      <c r="AO1991" s="443">
        <f>2950+890</f>
        <v>3840</v>
      </c>
      <c r="AP1991" s="229" t="s">
        <v>5135</v>
      </c>
      <c r="AQ1991" s="464"/>
      <c r="AR1991" s="207"/>
      <c r="AS1991" s="207"/>
      <c r="AT1991" s="207"/>
      <c r="AU1991" s="247">
        <f t="shared" si="226"/>
        <v>0</v>
      </c>
      <c r="AV1991" s="248">
        <f>VLOOKUP(T1991,'[1]段ボール 送料'!$H$16:$X$1013,11,FALSE)</f>
        <v>0</v>
      </c>
      <c r="AW1991" s="248">
        <f>VLOOKUP(Y1991,'[1]段ボール 送料'!$H$16:$X$1013,11,FALSE)</f>
        <v>700</v>
      </c>
      <c r="AX1991" s="207"/>
      <c r="AY1991" s="247">
        <f t="shared" si="227"/>
        <v>700</v>
      </c>
      <c r="AZ1991" s="247">
        <f t="shared" si="228"/>
        <v>0</v>
      </c>
      <c r="BA1991" s="247">
        <f t="shared" si="228"/>
        <v>700</v>
      </c>
      <c r="BB1991" s="247">
        <f t="shared" si="228"/>
        <v>0</v>
      </c>
      <c r="BC1991" s="247">
        <f t="shared" si="228"/>
        <v>700</v>
      </c>
      <c r="BD1991" s="484" t="str">
        <f t="shared" si="229"/>
        <v>VDZ0021</v>
      </c>
      <c r="BE1991" s="207"/>
      <c r="BF1991" s="207"/>
      <c r="BG1991" s="228" t="s">
        <v>1703</v>
      </c>
      <c r="BH1991" s="228" t="s">
        <v>1703</v>
      </c>
      <c r="BI1991" s="566"/>
      <c r="BJ1991" s="246"/>
      <c r="BK1991" s="255" t="s">
        <v>2443</v>
      </c>
      <c r="BL1991" s="228" t="s">
        <v>1703</v>
      </c>
      <c r="BM1991" s="228" t="s">
        <v>1703</v>
      </c>
      <c r="BN1991" s="298"/>
      <c r="BO1991" s="297"/>
      <c r="BQ1991" s="205" t="s">
        <v>1701</v>
      </c>
      <c r="BY1991" s="254"/>
      <c r="CP1991" s="200" t="s">
        <v>3786</v>
      </c>
      <c r="DN1991" s="284">
        <v>55000</v>
      </c>
      <c r="DO1991" s="283">
        <f>DN1991*110%</f>
        <v>60500.000000000007</v>
      </c>
      <c r="DP1991" s="452" t="s">
        <v>3785</v>
      </c>
      <c r="DQ1991" s="282"/>
      <c r="DR1991" s="280" t="s">
        <v>5134</v>
      </c>
      <c r="DS1991" s="280" t="s">
        <v>5133</v>
      </c>
      <c r="DT1991" s="279" t="s">
        <v>1620</v>
      </c>
      <c r="DU1991" s="348"/>
      <c r="DV1991" s="194"/>
    </row>
    <row r="1992" spans="1:127" ht="18.75">
      <c r="A1992" s="298" t="s">
        <v>4688</v>
      </c>
      <c r="B1992" s="227" t="s">
        <v>5132</v>
      </c>
      <c r="C1992" s="227" t="s">
        <v>5131</v>
      </c>
      <c r="D1992" s="264" t="s">
        <v>1209</v>
      </c>
      <c r="E1992" s="224" t="str">
        <f t="shared" si="224"/>
        <v>433484</v>
      </c>
      <c r="F1992" s="207" t="s">
        <v>229</v>
      </c>
      <c r="G1992" s="220" t="s">
        <v>1210</v>
      </c>
      <c r="H1992" s="223" t="s">
        <v>5130</v>
      </c>
      <c r="I1992" s="223" t="s">
        <v>261</v>
      </c>
      <c r="J1992" s="225">
        <v>1</v>
      </c>
      <c r="K1992" s="302">
        <v>50000</v>
      </c>
      <c r="L1992" s="232">
        <f t="shared" si="205"/>
        <v>55000.000000000007</v>
      </c>
      <c r="M1992" s="288" t="s">
        <v>947</v>
      </c>
      <c r="N1992" s="290"/>
      <c r="O1992" s="290" t="s">
        <v>5129</v>
      </c>
      <c r="P1992" s="245"/>
      <c r="Q1992" s="328"/>
      <c r="R1992" s="289"/>
      <c r="S1992" s="242"/>
      <c r="T1992" s="219" t="s">
        <v>4760</v>
      </c>
      <c r="U1992" s="248">
        <f>VLOOKUP(T1992,'[1]段ボール 送料'!$H$16:$X$1013,16,FALSE)</f>
        <v>2030</v>
      </c>
      <c r="V1992" s="248">
        <f>VLOOKUP(T1992,'[1]段ボール 送料'!$H$16:$X$1013,13,FALSE)</f>
        <v>260</v>
      </c>
      <c r="W1992" s="248">
        <f>VLOOKUP(T1992,'[1]段ボール 送料'!$H$16:$X$1013,14,FALSE)</f>
        <v>240</v>
      </c>
      <c r="X1992" s="248">
        <f>VLOOKUP(T1992,'[1]段ボール 送料'!$H$16:$X$1013,15,FALSE)</f>
        <v>1530</v>
      </c>
      <c r="Y1992" s="219" t="s">
        <v>4683</v>
      </c>
      <c r="Z1992" s="248">
        <f>VLOOKUP(Y1992,'[1]段ボール 送料'!$H$16:$X$1013,16,FALSE)</f>
        <v>1130</v>
      </c>
      <c r="AA1992" s="248">
        <f>VLOOKUP(Y1992,'[1]段ボール 送料'!$H$16:$X$1013,13,FALSE)</f>
        <v>265</v>
      </c>
      <c r="AB1992" s="248">
        <f>VLOOKUP(Y1992,'[1]段ボール 送料'!$H$16:$X$1013,14,FALSE)</f>
        <v>265</v>
      </c>
      <c r="AC1992" s="248">
        <f>VLOOKUP(Y1992,'[1]段ボール 送料'!$H$16:$X$1013,15,FALSE)</f>
        <v>600</v>
      </c>
      <c r="AD1992" s="407"/>
      <c r="AE1992" s="407"/>
      <c r="AF1992" s="407"/>
      <c r="AG1992" s="407"/>
      <c r="AH1992" s="407"/>
      <c r="AI1992" s="228" t="s">
        <v>2714</v>
      </c>
      <c r="AJ1992" s="286" t="s">
        <v>2676</v>
      </c>
      <c r="AK1992" s="228" t="s">
        <v>2675</v>
      </c>
      <c r="AL1992" s="407"/>
      <c r="AM1992" s="407"/>
      <c r="AN1992" s="407"/>
      <c r="AO1992" s="407"/>
      <c r="AP1992" s="229"/>
      <c r="AQ1992" s="406"/>
      <c r="AR1992" s="207"/>
      <c r="AS1992" s="207"/>
      <c r="AT1992" s="207"/>
      <c r="AU1992" s="247">
        <f t="shared" si="226"/>
        <v>0</v>
      </c>
      <c r="AV1992" s="248">
        <f>VLOOKUP(T1992,'[1]段ボール 送料'!$H$16:$X$1013,11,FALSE)</f>
        <v>0</v>
      </c>
      <c r="AW1992" s="248">
        <f>VLOOKUP(Y1992,'[1]段ボール 送料'!$H$16:$X$1013,11,FALSE)</f>
        <v>490</v>
      </c>
      <c r="AX1992" s="207"/>
      <c r="AY1992" s="247">
        <f t="shared" si="227"/>
        <v>490</v>
      </c>
      <c r="AZ1992" s="247">
        <f t="shared" si="228"/>
        <v>0</v>
      </c>
      <c r="BA1992" s="247">
        <f t="shared" si="228"/>
        <v>490</v>
      </c>
      <c r="BB1992" s="247">
        <f t="shared" si="228"/>
        <v>0</v>
      </c>
      <c r="BC1992" s="247">
        <f t="shared" si="228"/>
        <v>490</v>
      </c>
      <c r="BD1992" s="484" t="str">
        <f t="shared" si="229"/>
        <v>VR22030</v>
      </c>
      <c r="BE1992" s="207"/>
      <c r="BF1992" s="207"/>
      <c r="BG1992" s="228" t="s">
        <v>1703</v>
      </c>
      <c r="BH1992" s="228" t="s">
        <v>1703</v>
      </c>
      <c r="BI1992" s="228" t="s">
        <v>1703</v>
      </c>
      <c r="BJ1992" s="246"/>
      <c r="BK1992" s="255" t="s">
        <v>2443</v>
      </c>
      <c r="BL1992" s="228" t="s">
        <v>1703</v>
      </c>
      <c r="BM1992" s="228" t="s">
        <v>3899</v>
      </c>
      <c r="BN1992" s="298"/>
      <c r="BO1992" s="297"/>
      <c r="BQ1992" s="205" t="s">
        <v>1701</v>
      </c>
      <c r="BY1992" s="254"/>
      <c r="DN1992" s="284"/>
      <c r="DO1992" s="283"/>
      <c r="DP1992" s="278"/>
      <c r="DQ1992" s="282" t="s">
        <v>947</v>
      </c>
      <c r="DR1992" s="281"/>
      <c r="DS1992" s="280"/>
      <c r="DT1992" s="279"/>
      <c r="DU1992" s="278"/>
      <c r="DV1992" s="194"/>
    </row>
    <row r="1993" spans="1:127" ht="18.75">
      <c r="A1993" s="298" t="s">
        <v>3495</v>
      </c>
      <c r="B1993" s="227" t="s">
        <v>5128</v>
      </c>
      <c r="C1993" s="226" t="s">
        <v>5127</v>
      </c>
      <c r="D1993" s="264" t="s">
        <v>5126</v>
      </c>
      <c r="E1993" s="224" t="str">
        <f t="shared" si="224"/>
        <v>433491</v>
      </c>
      <c r="F1993" s="207" t="s">
        <v>35</v>
      </c>
      <c r="G1993" s="220" t="s">
        <v>5125</v>
      </c>
      <c r="H1993" s="223" t="s">
        <v>5124</v>
      </c>
      <c r="I1993" s="306" t="s">
        <v>261</v>
      </c>
      <c r="J1993" s="225">
        <v>1</v>
      </c>
      <c r="K1993" s="302">
        <v>105000</v>
      </c>
      <c r="L1993" s="232">
        <f t="shared" si="205"/>
        <v>115500.00000000001</v>
      </c>
      <c r="M1993" s="288" t="s">
        <v>1671</v>
      </c>
      <c r="N1993" s="290"/>
      <c r="O1993" s="290"/>
      <c r="P1993" s="251">
        <v>44986</v>
      </c>
      <c r="Q1993" s="500">
        <v>100000</v>
      </c>
      <c r="R1993" s="471"/>
      <c r="S1993" s="242"/>
      <c r="T1993" s="219" t="s">
        <v>3460</v>
      </c>
      <c r="U1993" s="248">
        <f>VLOOKUP(T1993,'[1]段ボール 送料'!$H$16:$X$1013,16,FALSE)</f>
        <v>2450</v>
      </c>
      <c r="V1993" s="248">
        <f>VLOOKUP(T1993,'[1]段ボール 送料'!$H$16:$X$1013,13,FALSE)</f>
        <v>250</v>
      </c>
      <c r="W1993" s="248">
        <f>VLOOKUP(T1993,'[1]段ボール 送料'!$H$16:$X$1013,14,FALSE)</f>
        <v>250</v>
      </c>
      <c r="X1993" s="248">
        <f>VLOOKUP(T1993,'[1]段ボール 送料'!$H$16:$X$1013,15,FALSE)</f>
        <v>1950</v>
      </c>
      <c r="Y1993" s="219" t="s">
        <v>5115</v>
      </c>
      <c r="Z1993" s="248">
        <f>VLOOKUP(Y1993,'[1]段ボール 送料'!$H$16:$X$1013,16,FALSE)</f>
        <v>1250</v>
      </c>
      <c r="AA1993" s="248">
        <f>VLOOKUP(Y1993,'[1]段ボール 送料'!$H$16:$X$1013,13,FALSE)</f>
        <v>400</v>
      </c>
      <c r="AB1993" s="248">
        <f>VLOOKUP(Y1993,'[1]段ボール 送料'!$H$16:$X$1013,14,FALSE)</f>
        <v>400</v>
      </c>
      <c r="AC1993" s="248">
        <f>VLOOKUP(Y1993,'[1]段ボール 送料'!$H$16:$X$1013,15,FALSE)</f>
        <v>450</v>
      </c>
      <c r="AD1993" s="372"/>
      <c r="AE1993" s="372"/>
      <c r="AF1993" s="372"/>
      <c r="AG1993" s="372"/>
      <c r="AH1993" s="372"/>
      <c r="AI1993" s="228" t="s">
        <v>2711</v>
      </c>
      <c r="AJ1993" s="286" t="s">
        <v>2676</v>
      </c>
      <c r="AK1993" s="228" t="s">
        <v>3110</v>
      </c>
      <c r="AL1993" s="372"/>
      <c r="AM1993" s="372"/>
      <c r="AN1993" s="372"/>
      <c r="AO1993" s="372"/>
      <c r="AP1993" s="229"/>
      <c r="AQ1993" s="464"/>
      <c r="AR1993" s="207"/>
      <c r="AS1993" s="207"/>
      <c r="AT1993" s="207"/>
      <c r="AU1993" s="247">
        <f t="shared" si="226"/>
        <v>0</v>
      </c>
      <c r="AV1993" s="248">
        <f>VLOOKUP(T1993,'[1]段ボール 送料'!$H$16:$X$1013,11,FALSE)</f>
        <v>0</v>
      </c>
      <c r="AW1993" s="248">
        <f>VLOOKUP(Y1993,'[1]段ボール 送料'!$H$16:$X$1013,11,FALSE)</f>
        <v>0</v>
      </c>
      <c r="AX1993" s="207"/>
      <c r="AY1993" s="247">
        <f t="shared" si="227"/>
        <v>0</v>
      </c>
      <c r="AZ1993" s="247">
        <f t="shared" si="228"/>
        <v>0</v>
      </c>
      <c r="BA1993" s="247">
        <f t="shared" si="228"/>
        <v>0</v>
      </c>
      <c r="BB1993" s="247">
        <f t="shared" si="228"/>
        <v>0</v>
      </c>
      <c r="BC1993" s="247">
        <f t="shared" si="228"/>
        <v>0</v>
      </c>
      <c r="BD1993" s="484" t="str">
        <f t="shared" si="229"/>
        <v>A-50910</v>
      </c>
      <c r="BE1993" s="207"/>
      <c r="BF1993" s="207"/>
      <c r="BG1993" s="228" t="s">
        <v>1703</v>
      </c>
      <c r="BH1993" s="228" t="s">
        <v>1703</v>
      </c>
      <c r="BI1993" s="228"/>
      <c r="BJ1993" s="246"/>
      <c r="BK1993" s="255" t="s">
        <v>2443</v>
      </c>
      <c r="BL1993" s="228" t="s">
        <v>1703</v>
      </c>
      <c r="BM1993" s="228" t="s">
        <v>1703</v>
      </c>
      <c r="BN1993" s="298"/>
      <c r="BO1993" s="297"/>
      <c r="BQ1993" s="205" t="s">
        <v>1701</v>
      </c>
      <c r="BY1993" s="254"/>
      <c r="DN1993" s="284"/>
      <c r="DO1993" s="283"/>
      <c r="DP1993" s="278"/>
      <c r="DQ1993" s="282"/>
      <c r="DR1993" s="281"/>
      <c r="DS1993" s="280"/>
      <c r="DT1993" s="279"/>
      <c r="DU1993" s="278"/>
      <c r="DV1993" s="194" t="s">
        <v>3950</v>
      </c>
    </row>
    <row r="1994" spans="1:127" ht="18.75">
      <c r="A1994" s="298" t="s">
        <v>4680</v>
      </c>
      <c r="B1994" s="227" t="s">
        <v>5123</v>
      </c>
      <c r="C1994" s="226" t="s">
        <v>5122</v>
      </c>
      <c r="D1994" s="264" t="s">
        <v>5121</v>
      </c>
      <c r="E1994" s="224" t="str">
        <f t="shared" si="224"/>
        <v>433507</v>
      </c>
      <c r="F1994" s="207" t="s">
        <v>229</v>
      </c>
      <c r="G1994" s="220" t="s">
        <v>5120</v>
      </c>
      <c r="H1994" s="223" t="s">
        <v>5119</v>
      </c>
      <c r="I1994" s="306" t="s">
        <v>261</v>
      </c>
      <c r="J1994" s="225">
        <v>1</v>
      </c>
      <c r="K1994" s="302">
        <v>70000</v>
      </c>
      <c r="L1994" s="232">
        <f t="shared" si="205"/>
        <v>77000</v>
      </c>
      <c r="M1994" s="410" t="s">
        <v>900</v>
      </c>
      <c r="N1994" s="229"/>
      <c r="O1994" s="290"/>
      <c r="P1994" s="245"/>
      <c r="Q1994" s="227"/>
      <c r="R1994" s="376"/>
      <c r="S1994" s="242"/>
      <c r="T1994" s="219"/>
      <c r="U1994" s="248"/>
      <c r="V1994" s="248"/>
      <c r="W1994" s="248"/>
      <c r="X1994" s="248"/>
      <c r="Y1994" s="219"/>
      <c r="Z1994" s="248"/>
      <c r="AA1994" s="248"/>
      <c r="AB1994" s="248"/>
      <c r="AC1994" s="248"/>
      <c r="AD1994" s="302"/>
      <c r="AE1994" s="302"/>
      <c r="AF1994" s="302"/>
      <c r="AG1994" s="302"/>
      <c r="AH1994" s="302"/>
      <c r="AI1994" s="228" t="s">
        <v>2714</v>
      </c>
      <c r="AJ1994" s="286" t="s">
        <v>2676</v>
      </c>
      <c r="AK1994" s="228" t="s">
        <v>4674</v>
      </c>
      <c r="AL1994" s="302"/>
      <c r="AM1994" s="302"/>
      <c r="AN1994" s="302"/>
      <c r="AO1994" s="302"/>
      <c r="AP1994" s="229"/>
      <c r="AQ1994" s="301"/>
      <c r="AR1994" s="207"/>
      <c r="AS1994" s="207"/>
      <c r="AT1994" s="207"/>
      <c r="AU1994" s="207"/>
      <c r="AV1994" s="207"/>
      <c r="AW1994" s="207"/>
      <c r="AX1994" s="207"/>
      <c r="AY1994" s="207"/>
      <c r="AZ1994" s="207"/>
      <c r="BA1994" s="207"/>
      <c r="BB1994" s="207"/>
      <c r="BC1994" s="207"/>
      <c r="BD1994" s="207"/>
      <c r="BE1994" s="207"/>
      <c r="BF1994" s="207"/>
      <c r="BG1994" s="228" t="s">
        <v>1703</v>
      </c>
      <c r="BH1994" s="228" t="s">
        <v>1703</v>
      </c>
      <c r="BI1994" s="228"/>
      <c r="BJ1994" s="246"/>
      <c r="BK1994" s="255" t="s">
        <v>2443</v>
      </c>
      <c r="BL1994" s="228"/>
      <c r="BM1994" s="228"/>
      <c r="BN1994" s="298"/>
      <c r="BO1994" s="297"/>
      <c r="BQ1994" s="204"/>
      <c r="BU1994" s="197"/>
      <c r="BV1994" s="197"/>
      <c r="BW1994" s="197"/>
      <c r="BY1994" s="254"/>
      <c r="CC1994" s="485"/>
      <c r="CD1994" s="485"/>
      <c r="CE1994" s="197"/>
      <c r="DN1994" s="284"/>
      <c r="DO1994" s="283"/>
      <c r="DP1994" s="281"/>
      <c r="DQ1994" s="282"/>
      <c r="DR1994" s="281"/>
      <c r="DS1994" s="280"/>
      <c r="DT1994" s="279"/>
      <c r="DU1994" s="278"/>
      <c r="DV1994" s="194"/>
    </row>
    <row r="1995" spans="1:127" ht="18.75">
      <c r="A1995" s="298" t="s">
        <v>3495</v>
      </c>
      <c r="B1995" s="227" t="s">
        <v>321</v>
      </c>
      <c r="C1995" s="226" t="s">
        <v>5118</v>
      </c>
      <c r="D1995" s="264" t="s">
        <v>322</v>
      </c>
      <c r="E1995" s="224" t="str">
        <f t="shared" si="224"/>
        <v>433514</v>
      </c>
      <c r="F1995" s="207" t="s">
        <v>229</v>
      </c>
      <c r="G1995" s="220" t="s">
        <v>5117</v>
      </c>
      <c r="H1995" s="453" t="s">
        <v>5116</v>
      </c>
      <c r="I1995" s="306" t="s">
        <v>261</v>
      </c>
      <c r="J1995" s="225">
        <v>1</v>
      </c>
      <c r="K1995" s="277">
        <v>60000</v>
      </c>
      <c r="L1995" s="232">
        <f t="shared" si="205"/>
        <v>66000</v>
      </c>
      <c r="M1995" s="288" t="s">
        <v>1671</v>
      </c>
      <c r="N1995" s="290"/>
      <c r="O1995" s="290"/>
      <c r="P1995" s="251">
        <v>45444</v>
      </c>
      <c r="Q1995" s="244">
        <v>75000</v>
      </c>
      <c r="R1995" s="537">
        <v>10700</v>
      </c>
      <c r="S1995" s="242">
        <v>10700</v>
      </c>
      <c r="T1995" s="219" t="s">
        <v>3651</v>
      </c>
      <c r="U1995" s="248">
        <f>VLOOKUP(T1995,'[1]段ボール 送料'!$H$16:$X$1013,16,FALSE)</f>
        <v>1960</v>
      </c>
      <c r="V1995" s="248">
        <f>VLOOKUP(T1995,'[1]段ボール 送料'!$H$16:$X$1013,13,FALSE)</f>
        <v>220</v>
      </c>
      <c r="W1995" s="248">
        <f>VLOOKUP(T1995,'[1]段ボール 送料'!$H$16:$X$1013,14,FALSE)</f>
        <v>240</v>
      </c>
      <c r="X1995" s="248">
        <f>VLOOKUP(T1995,'[1]段ボール 送料'!$H$16:$X$1013,15,FALSE)</f>
        <v>1500</v>
      </c>
      <c r="Y1995" s="219" t="s">
        <v>5115</v>
      </c>
      <c r="Z1995" s="248">
        <f>VLOOKUP(Y1995,'[1]段ボール 送料'!$H$16:$X$1013,16,FALSE)</f>
        <v>1250</v>
      </c>
      <c r="AA1995" s="248">
        <f>VLOOKUP(Y1995,'[1]段ボール 送料'!$H$16:$X$1013,13,FALSE)</f>
        <v>400</v>
      </c>
      <c r="AB1995" s="248">
        <f>VLOOKUP(Y1995,'[1]段ボール 送料'!$H$16:$X$1013,14,FALSE)</f>
        <v>400</v>
      </c>
      <c r="AC1995" s="248">
        <f>VLOOKUP(Y1995,'[1]段ボール 送料'!$H$16:$X$1013,15,FALSE)</f>
        <v>450</v>
      </c>
      <c r="AD1995" s="372"/>
      <c r="AE1995" s="372"/>
      <c r="AF1995" s="372"/>
      <c r="AG1995" s="372"/>
      <c r="AH1995" s="372"/>
      <c r="AI1995" s="228" t="s">
        <v>2714</v>
      </c>
      <c r="AJ1995" s="286" t="s">
        <v>2676</v>
      </c>
      <c r="AK1995" s="228" t="s">
        <v>3110</v>
      </c>
      <c r="AL1995" s="372">
        <v>17318</v>
      </c>
      <c r="AM1995" s="211">
        <f>AN1995+AO1995</f>
        <v>4130</v>
      </c>
      <c r="AN1995" s="337">
        <f>VLOOKUP(Y1995,'[1]段ボール 送料'!$H$16:$X$1013,6,FALSE)</f>
        <v>0</v>
      </c>
      <c r="AO1995" s="443">
        <f>2950+1180</f>
        <v>4130</v>
      </c>
      <c r="AP1995" s="229" t="s">
        <v>5114</v>
      </c>
      <c r="AQ1995" s="464"/>
      <c r="AR1995" s="207"/>
      <c r="AS1995" s="207"/>
      <c r="AT1995" s="207"/>
      <c r="AU1995" s="247">
        <f>SUBTOTAL(9,AR1995:AT1995)</f>
        <v>0</v>
      </c>
      <c r="AV1995" s="248">
        <f>VLOOKUP(T1995,'[1]段ボール 送料'!$H$16:$X$1013,11,FALSE)</f>
        <v>0</v>
      </c>
      <c r="AW1995" s="248">
        <f>VLOOKUP(Y1995,'[1]段ボール 送料'!$H$16:$X$1013,11,FALSE)</f>
        <v>0</v>
      </c>
      <c r="AX1995" s="207"/>
      <c r="AY1995" s="247">
        <f>SUBTOTAL(9,AV1995:AX1995)</f>
        <v>0</v>
      </c>
      <c r="AZ1995" s="247">
        <f>AR1995+AV1995</f>
        <v>0</v>
      </c>
      <c r="BA1995" s="247">
        <f>AS1995+AW1995</f>
        <v>0</v>
      </c>
      <c r="BB1995" s="247">
        <f>AT1995+AX1995</f>
        <v>0</v>
      </c>
      <c r="BC1995" s="247">
        <f>AU1995+AY1995</f>
        <v>0</v>
      </c>
      <c r="BD1995" s="484" t="str">
        <f>T1995</f>
        <v>VDZ0021</v>
      </c>
      <c r="BE1995" s="207"/>
      <c r="BF1995" s="207"/>
      <c r="BG1995" s="228" t="s">
        <v>1703</v>
      </c>
      <c r="BH1995" s="228" t="s">
        <v>1703</v>
      </c>
      <c r="BI1995" s="228"/>
      <c r="BJ1995" s="246"/>
      <c r="BK1995" s="255" t="s">
        <v>2443</v>
      </c>
      <c r="BL1995" s="228" t="s">
        <v>1703</v>
      </c>
      <c r="BM1995" s="228" t="s">
        <v>1703</v>
      </c>
      <c r="BN1995" s="298"/>
      <c r="BO1995" s="297"/>
      <c r="BQ1995" s="205" t="s">
        <v>1701</v>
      </c>
      <c r="BY1995" s="254"/>
      <c r="CP1995" s="200" t="s">
        <v>3786</v>
      </c>
      <c r="DN1995" s="284">
        <v>60000</v>
      </c>
      <c r="DO1995" s="283">
        <f>DN1995*110%</f>
        <v>66000</v>
      </c>
      <c r="DP1995" s="349">
        <v>45444</v>
      </c>
      <c r="DQ1995" s="282"/>
      <c r="DR1995" s="280" t="s">
        <v>5113</v>
      </c>
      <c r="DS1995" s="280"/>
      <c r="DT1995" s="279" t="s">
        <v>1620</v>
      </c>
      <c r="DU1995" s="348"/>
      <c r="DV1995" s="194"/>
    </row>
    <row r="1996" spans="1:127" ht="18.75">
      <c r="A1996" s="207" t="s">
        <v>4711</v>
      </c>
      <c r="B1996" s="342" t="s">
        <v>1211</v>
      </c>
      <c r="C1996" s="565" t="s">
        <v>5112</v>
      </c>
      <c r="D1996" s="264" t="s">
        <v>1212</v>
      </c>
      <c r="E1996" s="224" t="str">
        <f t="shared" si="224"/>
        <v>433538</v>
      </c>
      <c r="F1996" s="207" t="s">
        <v>35</v>
      </c>
      <c r="G1996" s="220" t="s">
        <v>1213</v>
      </c>
      <c r="H1996" s="223" t="s">
        <v>5110</v>
      </c>
      <c r="I1996" s="306" t="s">
        <v>261</v>
      </c>
      <c r="J1996" s="225">
        <v>1</v>
      </c>
      <c r="K1996" s="302">
        <v>90000</v>
      </c>
      <c r="L1996" s="232">
        <f t="shared" si="205"/>
        <v>99000.000000000015</v>
      </c>
      <c r="M1996" s="288" t="s">
        <v>900</v>
      </c>
      <c r="N1996" s="229"/>
      <c r="O1996" s="290"/>
      <c r="P1996" s="347"/>
      <c r="Q1996" s="241"/>
      <c r="R1996" s="289"/>
      <c r="S1996" s="242"/>
      <c r="T1996" s="219"/>
      <c r="U1996" s="248" t="e">
        <f>VLOOKUP(T1996,'[1]段ボール 送料'!$H$16:$X$1013,16,FALSE)</f>
        <v>#N/A</v>
      </c>
      <c r="V1996" s="248" t="e">
        <f>VLOOKUP(T1996,'[1]段ボール 送料'!$H$16:$X$1013,13,FALSE)</f>
        <v>#N/A</v>
      </c>
      <c r="W1996" s="248" t="e">
        <f>VLOOKUP(T1996,'[1]段ボール 送料'!$H$16:$X$1013,14,FALSE)</f>
        <v>#N/A</v>
      </c>
      <c r="X1996" s="248" t="e">
        <f>VLOOKUP(T1996,'[1]段ボール 送料'!$H$16:$X$1013,15,FALSE)</f>
        <v>#N/A</v>
      </c>
      <c r="Y1996" s="219"/>
      <c r="Z1996" s="248" t="e">
        <f>VLOOKUP(Y1996,'[1]段ボール 送料'!$H$16:$X$1013,16,FALSE)</f>
        <v>#N/A</v>
      </c>
      <c r="AA1996" s="248" t="e">
        <f>VLOOKUP(Y1996,'[1]段ボール 送料'!$H$16:$X$1013,13,FALSE)</f>
        <v>#N/A</v>
      </c>
      <c r="AB1996" s="248" t="e">
        <f>VLOOKUP(Y1996,'[1]段ボール 送料'!$H$16:$X$1013,14,FALSE)</f>
        <v>#N/A</v>
      </c>
      <c r="AC1996" s="248" t="e">
        <f>VLOOKUP(Y1996,'[1]段ボール 送料'!$H$16:$X$1013,15,FALSE)</f>
        <v>#N/A</v>
      </c>
      <c r="AD1996" s="372"/>
      <c r="AE1996" s="372"/>
      <c r="AF1996" s="372"/>
      <c r="AG1996" s="372"/>
      <c r="AH1996" s="372"/>
      <c r="AI1996" s="228" t="s">
        <v>2711</v>
      </c>
      <c r="AJ1996" s="286" t="s">
        <v>2676</v>
      </c>
      <c r="AK1996" s="228" t="s">
        <v>4674</v>
      </c>
      <c r="AL1996" s="372"/>
      <c r="AM1996" s="372"/>
      <c r="AN1996" s="372"/>
      <c r="AO1996" s="372"/>
      <c r="AP1996" s="229"/>
      <c r="AQ1996" s="464"/>
      <c r="AR1996" s="207"/>
      <c r="AS1996" s="207"/>
      <c r="AT1996" s="207"/>
      <c r="AU1996" s="207"/>
      <c r="AV1996" s="207"/>
      <c r="AW1996" s="207"/>
      <c r="AX1996" s="207"/>
      <c r="AY1996" s="207"/>
      <c r="AZ1996" s="207"/>
      <c r="BA1996" s="207"/>
      <c r="BB1996" s="207"/>
      <c r="BC1996" s="207"/>
      <c r="BD1996" s="207"/>
      <c r="BE1996" s="207"/>
      <c r="BF1996" s="207"/>
      <c r="BG1996" s="228" t="s">
        <v>1703</v>
      </c>
      <c r="BH1996" s="228" t="s">
        <v>1703</v>
      </c>
      <c r="BI1996" s="228"/>
      <c r="BJ1996" s="246"/>
      <c r="BK1996" s="255" t="s">
        <v>2443</v>
      </c>
      <c r="BL1996" s="228" t="s">
        <v>1703</v>
      </c>
      <c r="BM1996" s="228" t="s">
        <v>3899</v>
      </c>
      <c r="BQ1996" s="205" t="s">
        <v>1701</v>
      </c>
      <c r="BY1996" s="254"/>
      <c r="DN1996" s="284"/>
      <c r="DO1996" s="283"/>
      <c r="DP1996" s="278"/>
      <c r="DQ1996" s="282" t="s">
        <v>900</v>
      </c>
      <c r="DR1996" s="281"/>
      <c r="DS1996" s="280"/>
      <c r="DT1996" s="279"/>
      <c r="DU1996" s="278"/>
      <c r="DV1996" s="194"/>
      <c r="DW1996" s="254"/>
    </row>
    <row r="1997" spans="1:127" ht="18.75">
      <c r="A1997" s="207" t="s">
        <v>4711</v>
      </c>
      <c r="B1997" s="227" t="s">
        <v>1214</v>
      </c>
      <c r="C1997" s="226" t="s">
        <v>5111</v>
      </c>
      <c r="D1997" s="264" t="s">
        <v>1215</v>
      </c>
      <c r="E1997" s="224" t="str">
        <f t="shared" si="224"/>
        <v>433521</v>
      </c>
      <c r="F1997" s="207" t="s">
        <v>35</v>
      </c>
      <c r="G1997" s="220" t="s">
        <v>1213</v>
      </c>
      <c r="H1997" s="223" t="s">
        <v>5110</v>
      </c>
      <c r="I1997" s="306" t="s">
        <v>261</v>
      </c>
      <c r="J1997" s="225">
        <v>1</v>
      </c>
      <c r="K1997" s="302">
        <v>90000</v>
      </c>
      <c r="L1997" s="232">
        <f t="shared" si="205"/>
        <v>99000.000000000015</v>
      </c>
      <c r="M1997" s="288" t="s">
        <v>900</v>
      </c>
      <c r="N1997" s="229"/>
      <c r="O1997" s="290"/>
      <c r="P1997" s="347"/>
      <c r="Q1997" s="241"/>
      <c r="R1997" s="376"/>
      <c r="S1997" s="242"/>
      <c r="T1997" s="219"/>
      <c r="U1997" s="248"/>
      <c r="V1997" s="248"/>
      <c r="W1997" s="248"/>
      <c r="X1997" s="248"/>
      <c r="Y1997" s="219"/>
      <c r="Z1997" s="248"/>
      <c r="AA1997" s="248"/>
      <c r="AB1997" s="248"/>
      <c r="AC1997" s="248"/>
      <c r="AD1997" s="302"/>
      <c r="AE1997" s="302"/>
      <c r="AF1997" s="302"/>
      <c r="AG1997" s="302"/>
      <c r="AH1997" s="302"/>
      <c r="AI1997" s="228" t="s">
        <v>2711</v>
      </c>
      <c r="AJ1997" s="286" t="s">
        <v>2676</v>
      </c>
      <c r="AK1997" s="228" t="s">
        <v>3110</v>
      </c>
      <c r="AL1997" s="302"/>
      <c r="AM1997" s="302"/>
      <c r="AN1997" s="302"/>
      <c r="AO1997" s="302"/>
      <c r="AP1997" s="229"/>
      <c r="AQ1997" s="301"/>
      <c r="AR1997" s="207"/>
      <c r="AS1997" s="207"/>
      <c r="AT1997" s="207"/>
      <c r="AU1997" s="207"/>
      <c r="AV1997" s="207"/>
      <c r="AW1997" s="207"/>
      <c r="AX1997" s="207"/>
      <c r="AY1997" s="207"/>
      <c r="AZ1997" s="207"/>
      <c r="BA1997" s="207"/>
      <c r="BB1997" s="207"/>
      <c r="BC1997" s="207"/>
      <c r="BD1997" s="207"/>
      <c r="BE1997" s="207"/>
      <c r="BF1997" s="207"/>
      <c r="BG1997" s="228" t="s">
        <v>1703</v>
      </c>
      <c r="BH1997" s="228" t="s">
        <v>1703</v>
      </c>
      <c r="BI1997" s="228"/>
      <c r="BJ1997" s="246"/>
      <c r="BK1997" s="255" t="s">
        <v>2443</v>
      </c>
      <c r="BL1997" s="228" t="s">
        <v>1703</v>
      </c>
      <c r="BM1997" s="228" t="s">
        <v>3899</v>
      </c>
      <c r="BQ1997" s="204"/>
      <c r="BU1997" s="197"/>
      <c r="BV1997" s="197"/>
      <c r="BW1997" s="197"/>
      <c r="BY1997" s="254"/>
      <c r="CC1997" s="485"/>
      <c r="CD1997" s="485"/>
      <c r="CE1997" s="197"/>
      <c r="DN1997" s="284"/>
      <c r="DO1997" s="283"/>
      <c r="DP1997" s="281"/>
      <c r="DQ1997" s="282" t="s">
        <v>900</v>
      </c>
      <c r="DR1997" s="281"/>
      <c r="DS1997" s="280"/>
      <c r="DT1997" s="279"/>
      <c r="DU1997" s="278"/>
      <c r="DV1997" s="194"/>
      <c r="DW1997" s="254"/>
    </row>
    <row r="1998" spans="1:127" ht="18.75">
      <c r="A1998" s="298" t="s">
        <v>4016</v>
      </c>
      <c r="B1998" s="227" t="s">
        <v>325</v>
      </c>
      <c r="C1998" s="226" t="s">
        <v>5109</v>
      </c>
      <c r="D1998" s="472" t="s">
        <v>326</v>
      </c>
      <c r="E1998" s="224" t="str">
        <f t="shared" si="224"/>
        <v>435785</v>
      </c>
      <c r="F1998" s="207" t="s">
        <v>229</v>
      </c>
      <c r="G1998" s="220" t="s">
        <v>327</v>
      </c>
      <c r="H1998" s="495" t="s">
        <v>5107</v>
      </c>
      <c r="I1998" s="306" t="s">
        <v>261</v>
      </c>
      <c r="J1998" s="225">
        <v>1</v>
      </c>
      <c r="K1998" s="277">
        <v>45000</v>
      </c>
      <c r="L1998" s="232">
        <f t="shared" si="205"/>
        <v>49500.000000000007</v>
      </c>
      <c r="M1998" s="288" t="s">
        <v>1671</v>
      </c>
      <c r="N1998" s="290"/>
      <c r="O1998" s="290"/>
      <c r="P1998" s="459">
        <v>45444</v>
      </c>
      <c r="Q1998" s="346">
        <v>43000</v>
      </c>
      <c r="R1998" s="289"/>
      <c r="S1998" s="242"/>
      <c r="T1998" s="219" t="s">
        <v>4701</v>
      </c>
      <c r="U1998" s="248">
        <f>VLOOKUP(T1998,'[1]段ボール 送料'!$H$16:$X$1013,16,FALSE)</f>
        <v>1930</v>
      </c>
      <c r="V1998" s="248">
        <f>VLOOKUP(T1998,'[1]段ボール 送料'!$H$16:$X$1013,13,FALSE)</f>
        <v>330</v>
      </c>
      <c r="W1998" s="248">
        <f>VLOOKUP(T1998,'[1]段ボール 送料'!$H$16:$X$1013,14,FALSE)</f>
        <v>260</v>
      </c>
      <c r="X1998" s="248">
        <f>VLOOKUP(T1998,'[1]段ボール 送料'!$H$16:$X$1013,15,FALSE)</f>
        <v>1340</v>
      </c>
      <c r="Y1998" s="219" t="s">
        <v>3504</v>
      </c>
      <c r="Z1998" s="248">
        <f>VLOOKUP(Y1998,'[1]段ボール 送料'!$H$16:$X$1013,16,FALSE)</f>
        <v>990</v>
      </c>
      <c r="AA1998" s="248">
        <f>VLOOKUP(Y1998,'[1]段ボール 送料'!$H$16:$X$1013,13,FALSE)</f>
        <v>330</v>
      </c>
      <c r="AB1998" s="248">
        <f>VLOOKUP(Y1998,'[1]段ボール 送料'!$H$16:$X$1013,14,FALSE)</f>
        <v>330</v>
      </c>
      <c r="AC1998" s="248">
        <f>VLOOKUP(Y1998,'[1]段ボール 送料'!$H$16:$X$1013,15,FALSE)</f>
        <v>330</v>
      </c>
      <c r="AD1998" s="372"/>
      <c r="AE1998" s="372"/>
      <c r="AF1998" s="372"/>
      <c r="AG1998" s="372"/>
      <c r="AH1998" s="372"/>
      <c r="AI1998" s="228" t="s">
        <v>2714</v>
      </c>
      <c r="AJ1998" s="286" t="s">
        <v>2676</v>
      </c>
      <c r="AK1998" s="228" t="s">
        <v>2675</v>
      </c>
      <c r="AL1998" s="372"/>
      <c r="AM1998" s="372"/>
      <c r="AN1998" s="372"/>
      <c r="AO1998" s="372"/>
      <c r="AP1998" s="229"/>
      <c r="AQ1998" s="464"/>
      <c r="AR1998" s="207"/>
      <c r="AS1998" s="207"/>
      <c r="AT1998" s="207"/>
      <c r="AU1998" s="247">
        <f>SUBTOTAL(9,AR1998:AT1998)</f>
        <v>0</v>
      </c>
      <c r="AV1998" s="248">
        <f>VLOOKUP(T1998,'[1]段ボール 送料'!$H$16:$X$1013,11,FALSE)</f>
        <v>0</v>
      </c>
      <c r="AW1998" s="248">
        <f>VLOOKUP(Y1998,'[1]段ボール 送料'!$H$16:$X$1013,11,FALSE)</f>
        <v>430</v>
      </c>
      <c r="AX1998" s="207"/>
      <c r="AY1998" s="247">
        <f>SUBTOTAL(9,AV1998:AX1998)</f>
        <v>430</v>
      </c>
      <c r="AZ1998" s="247">
        <f t="shared" ref="AZ1998:BC2001" si="230">AR1998+AV1998</f>
        <v>0</v>
      </c>
      <c r="BA1998" s="247">
        <f t="shared" si="230"/>
        <v>430</v>
      </c>
      <c r="BB1998" s="247">
        <f t="shared" si="230"/>
        <v>0</v>
      </c>
      <c r="BC1998" s="247">
        <f t="shared" si="230"/>
        <v>430</v>
      </c>
      <c r="BD1998" s="484" t="str">
        <f>T1998</f>
        <v>VR24054</v>
      </c>
      <c r="BE1998" s="207"/>
      <c r="BF1998" s="207"/>
      <c r="BG1998" s="228" t="s">
        <v>1703</v>
      </c>
      <c r="BH1998" s="228" t="s">
        <v>1703</v>
      </c>
      <c r="BI1998" s="228" t="s">
        <v>1703</v>
      </c>
      <c r="BJ1998" s="246"/>
      <c r="BK1998" s="255" t="s">
        <v>4630</v>
      </c>
      <c r="BL1998" s="228" t="s">
        <v>1703</v>
      </c>
      <c r="BM1998" s="228" t="s">
        <v>1703</v>
      </c>
      <c r="BN1998" s="298"/>
      <c r="BO1998" s="297"/>
      <c r="BQ1998" s="205" t="s">
        <v>1701</v>
      </c>
      <c r="BY1998" s="254"/>
      <c r="DN1998" s="284">
        <v>45000</v>
      </c>
      <c r="DO1998" s="283">
        <f>DN1998*110%</f>
        <v>49500.000000000007</v>
      </c>
      <c r="DP1998" s="349">
        <v>45444</v>
      </c>
      <c r="DQ1998" s="282"/>
      <c r="DR1998" s="281"/>
      <c r="DS1998" s="280"/>
      <c r="DT1998" s="279"/>
      <c r="DU1998" s="348"/>
      <c r="DV1998" s="194"/>
    </row>
    <row r="1999" spans="1:127" ht="18.75">
      <c r="A1999" s="298" t="s">
        <v>4016</v>
      </c>
      <c r="B1999" s="227" t="s">
        <v>328</v>
      </c>
      <c r="C1999" s="226" t="s">
        <v>5108</v>
      </c>
      <c r="D1999" s="472" t="s">
        <v>329</v>
      </c>
      <c r="E1999" s="224" t="str">
        <f t="shared" si="224"/>
        <v>435792</v>
      </c>
      <c r="F1999" s="207" t="s">
        <v>229</v>
      </c>
      <c r="G1999" s="220" t="s">
        <v>327</v>
      </c>
      <c r="H1999" s="495" t="s">
        <v>5107</v>
      </c>
      <c r="I1999" s="306" t="s">
        <v>261</v>
      </c>
      <c r="J1999" s="225">
        <v>1</v>
      </c>
      <c r="K1999" s="277">
        <v>45000</v>
      </c>
      <c r="L1999" s="232">
        <f t="shared" si="205"/>
        <v>49500.000000000007</v>
      </c>
      <c r="M1999" s="288" t="s">
        <v>1671</v>
      </c>
      <c r="N1999" s="290"/>
      <c r="O1999" s="290"/>
      <c r="P1999" s="251">
        <v>45444</v>
      </c>
      <c r="Q1999" s="244">
        <v>43000</v>
      </c>
      <c r="R1999" s="289"/>
      <c r="S1999" s="242"/>
      <c r="T1999" s="219" t="s">
        <v>4701</v>
      </c>
      <c r="U1999" s="248">
        <f>VLOOKUP(T1999,'[1]段ボール 送料'!$H$16:$X$1013,16,FALSE)</f>
        <v>1930</v>
      </c>
      <c r="V1999" s="248">
        <f>VLOOKUP(T1999,'[1]段ボール 送料'!$H$16:$X$1013,13,FALSE)</f>
        <v>330</v>
      </c>
      <c r="W1999" s="248">
        <f>VLOOKUP(T1999,'[1]段ボール 送料'!$H$16:$X$1013,14,FALSE)</f>
        <v>260</v>
      </c>
      <c r="X1999" s="248">
        <f>VLOOKUP(T1999,'[1]段ボール 送料'!$H$16:$X$1013,15,FALSE)</f>
        <v>1340</v>
      </c>
      <c r="Y1999" s="219" t="s">
        <v>4697</v>
      </c>
      <c r="Z1999" s="248">
        <f>VLOOKUP(Y1999,'[1]段ボール 送料'!$H$16:$X$1013,16,FALSE)</f>
        <v>990</v>
      </c>
      <c r="AA1999" s="248">
        <f>VLOOKUP(Y1999,'[1]段ボール 送料'!$H$16:$X$1013,13,FALSE)</f>
        <v>330</v>
      </c>
      <c r="AB1999" s="248">
        <f>VLOOKUP(Y1999,'[1]段ボール 送料'!$H$16:$X$1013,14,FALSE)</f>
        <v>330</v>
      </c>
      <c r="AC1999" s="248">
        <f>VLOOKUP(Y1999,'[1]段ボール 送料'!$H$16:$X$1013,15,FALSE)</f>
        <v>330</v>
      </c>
      <c r="AD1999" s="372"/>
      <c r="AE1999" s="372"/>
      <c r="AF1999" s="372"/>
      <c r="AG1999" s="372"/>
      <c r="AH1999" s="372"/>
      <c r="AI1999" s="228" t="s">
        <v>2714</v>
      </c>
      <c r="AJ1999" s="286" t="s">
        <v>2676</v>
      </c>
      <c r="AK1999" s="228" t="s">
        <v>2675</v>
      </c>
      <c r="AL1999" s="372"/>
      <c r="AM1999" s="372"/>
      <c r="AN1999" s="372"/>
      <c r="AO1999" s="372"/>
      <c r="AP1999" s="229"/>
      <c r="AQ1999" s="464"/>
      <c r="AR1999" s="207"/>
      <c r="AS1999" s="207"/>
      <c r="AT1999" s="207"/>
      <c r="AU1999" s="247">
        <f>SUBTOTAL(9,AR1999:AT1999)</f>
        <v>0</v>
      </c>
      <c r="AV1999" s="248">
        <f>VLOOKUP(T1999,'[1]段ボール 送料'!$H$16:$X$1013,11,FALSE)</f>
        <v>0</v>
      </c>
      <c r="AW1999" s="248">
        <f>VLOOKUP(Y1999,'[1]段ボール 送料'!$H$16:$X$1013,11,FALSE)</f>
        <v>430</v>
      </c>
      <c r="AX1999" s="207"/>
      <c r="AY1999" s="247">
        <f>SUBTOTAL(9,AV1999:AX1999)</f>
        <v>430</v>
      </c>
      <c r="AZ1999" s="247">
        <f t="shared" si="230"/>
        <v>0</v>
      </c>
      <c r="BA1999" s="247">
        <f t="shared" si="230"/>
        <v>430</v>
      </c>
      <c r="BB1999" s="247">
        <f t="shared" si="230"/>
        <v>0</v>
      </c>
      <c r="BC1999" s="247">
        <f t="shared" si="230"/>
        <v>430</v>
      </c>
      <c r="BD1999" s="484" t="str">
        <f>T1999</f>
        <v>VR24054</v>
      </c>
      <c r="BE1999" s="207"/>
      <c r="BF1999" s="207"/>
      <c r="BG1999" s="228" t="s">
        <v>1703</v>
      </c>
      <c r="BH1999" s="228" t="s">
        <v>1703</v>
      </c>
      <c r="BI1999" s="228" t="s">
        <v>1703</v>
      </c>
      <c r="BJ1999" s="246"/>
      <c r="BK1999" s="255" t="s">
        <v>4630</v>
      </c>
      <c r="BL1999" s="228" t="s">
        <v>1703</v>
      </c>
      <c r="BM1999" s="228" t="s">
        <v>1703</v>
      </c>
      <c r="BN1999" s="298"/>
      <c r="BO1999" s="297"/>
      <c r="BQ1999" s="205" t="s">
        <v>1701</v>
      </c>
      <c r="BY1999" s="254"/>
      <c r="DN1999" s="284">
        <v>45000</v>
      </c>
      <c r="DO1999" s="283">
        <f>DN1999*110%</f>
        <v>49500.000000000007</v>
      </c>
      <c r="DP1999" s="349">
        <v>45444</v>
      </c>
      <c r="DQ1999" s="282"/>
      <c r="DR1999" s="281"/>
      <c r="DS1999" s="280"/>
      <c r="DT1999" s="279"/>
      <c r="DU1999" s="348"/>
      <c r="DV1999" s="194"/>
    </row>
    <row r="2000" spans="1:127" ht="18.75">
      <c r="A2000" s="298" t="s">
        <v>4016</v>
      </c>
      <c r="B2000" s="227" t="s">
        <v>330</v>
      </c>
      <c r="C2000" s="226" t="s">
        <v>5106</v>
      </c>
      <c r="D2000" s="264" t="s">
        <v>331</v>
      </c>
      <c r="E2000" s="224" t="str">
        <f t="shared" si="224"/>
        <v>433552</v>
      </c>
      <c r="F2000" s="207" t="s">
        <v>229</v>
      </c>
      <c r="G2000" s="220" t="s">
        <v>327</v>
      </c>
      <c r="H2000" s="223" t="s">
        <v>5104</v>
      </c>
      <c r="I2000" s="306" t="s">
        <v>261</v>
      </c>
      <c r="J2000" s="225">
        <v>1</v>
      </c>
      <c r="K2000" s="277">
        <v>45000</v>
      </c>
      <c r="L2000" s="232">
        <f t="shared" ref="L2000:L2063" si="231">K2000*1.1</f>
        <v>49500.000000000007</v>
      </c>
      <c r="M2000" s="288" t="s">
        <v>1671</v>
      </c>
      <c r="N2000" s="290"/>
      <c r="O2000" s="290"/>
      <c r="P2000" s="251">
        <v>45444</v>
      </c>
      <c r="Q2000" s="244">
        <v>43000</v>
      </c>
      <c r="R2000" s="289"/>
      <c r="S2000" s="242"/>
      <c r="T2000" s="219" t="s">
        <v>4701</v>
      </c>
      <c r="U2000" s="248">
        <f>VLOOKUP(T2000,'[1]段ボール 送料'!$H$16:$X$1013,16,FALSE)</f>
        <v>1930</v>
      </c>
      <c r="V2000" s="248">
        <f>VLOOKUP(T2000,'[1]段ボール 送料'!$H$16:$X$1013,13,FALSE)</f>
        <v>330</v>
      </c>
      <c r="W2000" s="248">
        <f>VLOOKUP(T2000,'[1]段ボール 送料'!$H$16:$X$1013,14,FALSE)</f>
        <v>260</v>
      </c>
      <c r="X2000" s="248">
        <f>VLOOKUP(T2000,'[1]段ボール 送料'!$H$16:$X$1013,15,FALSE)</f>
        <v>1340</v>
      </c>
      <c r="Y2000" s="219" t="s">
        <v>3530</v>
      </c>
      <c r="Z2000" s="248">
        <f>VLOOKUP(Y2000,'[1]段ボール 送料'!$H$16:$X$1013,16,FALSE)</f>
        <v>1110</v>
      </c>
      <c r="AA2000" s="248">
        <f>VLOOKUP(Y2000,'[1]段ボール 送料'!$H$16:$X$1013,13,FALSE)</f>
        <v>305</v>
      </c>
      <c r="AB2000" s="248">
        <f>VLOOKUP(Y2000,'[1]段ボール 送料'!$H$16:$X$1013,14,FALSE)</f>
        <v>305</v>
      </c>
      <c r="AC2000" s="248">
        <f>VLOOKUP(Y2000,'[1]段ボール 送料'!$H$16:$X$1013,15,FALSE)</f>
        <v>500</v>
      </c>
      <c r="AD2000" s="372"/>
      <c r="AE2000" s="372"/>
      <c r="AF2000" s="372"/>
      <c r="AG2000" s="372"/>
      <c r="AH2000" s="372"/>
      <c r="AI2000" s="228" t="s">
        <v>2714</v>
      </c>
      <c r="AJ2000" s="286" t="s">
        <v>2676</v>
      </c>
      <c r="AK2000" s="228" t="s">
        <v>2675</v>
      </c>
      <c r="AL2000" s="372"/>
      <c r="AM2000" s="372"/>
      <c r="AN2000" s="372"/>
      <c r="AO2000" s="372"/>
      <c r="AP2000" s="229"/>
      <c r="AQ2000" s="464"/>
      <c r="AR2000" s="207"/>
      <c r="AS2000" s="207"/>
      <c r="AT2000" s="207"/>
      <c r="AU2000" s="247">
        <f>SUBTOTAL(9,AR2000:AT2000)</f>
        <v>0</v>
      </c>
      <c r="AV2000" s="248">
        <f>VLOOKUP(T2000,'[1]段ボール 送料'!$H$16:$X$1013,11,FALSE)</f>
        <v>0</v>
      </c>
      <c r="AW2000" s="248">
        <f>VLOOKUP(Y2000,'[1]段ボール 送料'!$H$16:$X$1013,11,FALSE)</f>
        <v>700</v>
      </c>
      <c r="AX2000" s="207"/>
      <c r="AY2000" s="247">
        <f>SUBTOTAL(9,AV2000:AX2000)</f>
        <v>700</v>
      </c>
      <c r="AZ2000" s="247">
        <f t="shared" si="230"/>
        <v>0</v>
      </c>
      <c r="BA2000" s="247">
        <f t="shared" si="230"/>
        <v>700</v>
      </c>
      <c r="BB2000" s="247">
        <f t="shared" si="230"/>
        <v>0</v>
      </c>
      <c r="BC2000" s="247">
        <f t="shared" si="230"/>
        <v>700</v>
      </c>
      <c r="BD2000" s="484" t="str">
        <f>T2000</f>
        <v>VR24054</v>
      </c>
      <c r="BE2000" s="207"/>
      <c r="BF2000" s="207"/>
      <c r="BG2000" s="228" t="s">
        <v>1703</v>
      </c>
      <c r="BH2000" s="228" t="s">
        <v>1703</v>
      </c>
      <c r="BI2000" s="228" t="s">
        <v>1703</v>
      </c>
      <c r="BJ2000" s="246"/>
      <c r="BK2000" s="255" t="s">
        <v>2443</v>
      </c>
      <c r="BL2000" s="228" t="s">
        <v>1703</v>
      </c>
      <c r="BM2000" s="228" t="s">
        <v>1703</v>
      </c>
      <c r="BN2000" s="298"/>
      <c r="BO2000" s="297"/>
      <c r="BQ2000" s="205" t="s">
        <v>1701</v>
      </c>
      <c r="BY2000" s="254"/>
      <c r="DN2000" s="284">
        <v>45000</v>
      </c>
      <c r="DO2000" s="283">
        <f>DN2000*110%</f>
        <v>49500.000000000007</v>
      </c>
      <c r="DP2000" s="349">
        <v>45444</v>
      </c>
      <c r="DQ2000" s="282"/>
      <c r="DR2000" s="281"/>
      <c r="DS2000" s="280"/>
      <c r="DT2000" s="279"/>
      <c r="DU2000" s="348"/>
      <c r="DV2000" s="194"/>
    </row>
    <row r="2001" spans="1:127" ht="18.75">
      <c r="A2001" s="298" t="s">
        <v>4016</v>
      </c>
      <c r="B2001" s="227" t="s">
        <v>332</v>
      </c>
      <c r="C2001" s="226" t="s">
        <v>5105</v>
      </c>
      <c r="D2001" s="264" t="s">
        <v>333</v>
      </c>
      <c r="E2001" s="224" t="str">
        <f t="shared" si="224"/>
        <v>433545</v>
      </c>
      <c r="F2001" s="207" t="s">
        <v>229</v>
      </c>
      <c r="G2001" s="220" t="s">
        <v>327</v>
      </c>
      <c r="H2001" s="223" t="s">
        <v>5104</v>
      </c>
      <c r="I2001" s="306" t="s">
        <v>261</v>
      </c>
      <c r="J2001" s="225">
        <v>1</v>
      </c>
      <c r="K2001" s="277">
        <v>45000</v>
      </c>
      <c r="L2001" s="232">
        <f t="shared" si="231"/>
        <v>49500.000000000007</v>
      </c>
      <c r="M2001" s="288" t="s">
        <v>1671</v>
      </c>
      <c r="N2001" s="290"/>
      <c r="O2001" s="290"/>
      <c r="P2001" s="251">
        <v>45444</v>
      </c>
      <c r="Q2001" s="244">
        <v>43000</v>
      </c>
      <c r="R2001" s="289"/>
      <c r="S2001" s="242"/>
      <c r="T2001" s="219" t="s">
        <v>4701</v>
      </c>
      <c r="U2001" s="248">
        <f>VLOOKUP(T2001,'[1]段ボール 送料'!$H$16:$X$1013,16,FALSE)</f>
        <v>1930</v>
      </c>
      <c r="V2001" s="248">
        <f>VLOOKUP(T2001,'[1]段ボール 送料'!$H$16:$X$1013,13,FALSE)</f>
        <v>330</v>
      </c>
      <c r="W2001" s="248">
        <f>VLOOKUP(T2001,'[1]段ボール 送料'!$H$16:$X$1013,14,FALSE)</f>
        <v>260</v>
      </c>
      <c r="X2001" s="248">
        <f>VLOOKUP(T2001,'[1]段ボール 送料'!$H$16:$X$1013,15,FALSE)</f>
        <v>1340</v>
      </c>
      <c r="Y2001" s="219" t="s">
        <v>3530</v>
      </c>
      <c r="Z2001" s="248">
        <f>VLOOKUP(Y2001,'[1]段ボール 送料'!$H$16:$X$1013,16,FALSE)</f>
        <v>1110</v>
      </c>
      <c r="AA2001" s="248">
        <f>VLOOKUP(Y2001,'[1]段ボール 送料'!$H$16:$X$1013,13,FALSE)</f>
        <v>305</v>
      </c>
      <c r="AB2001" s="248">
        <f>VLOOKUP(Y2001,'[1]段ボール 送料'!$H$16:$X$1013,14,FALSE)</f>
        <v>305</v>
      </c>
      <c r="AC2001" s="248">
        <f>VLOOKUP(Y2001,'[1]段ボール 送料'!$H$16:$X$1013,15,FALSE)</f>
        <v>500</v>
      </c>
      <c r="AD2001" s="372"/>
      <c r="AE2001" s="372"/>
      <c r="AF2001" s="372"/>
      <c r="AG2001" s="372"/>
      <c r="AH2001" s="372"/>
      <c r="AI2001" s="228" t="s">
        <v>2714</v>
      </c>
      <c r="AJ2001" s="286" t="s">
        <v>2676</v>
      </c>
      <c r="AK2001" s="228" t="s">
        <v>2675</v>
      </c>
      <c r="AL2001" s="372"/>
      <c r="AM2001" s="372"/>
      <c r="AN2001" s="372"/>
      <c r="AO2001" s="372"/>
      <c r="AP2001" s="229"/>
      <c r="AQ2001" s="464"/>
      <c r="AR2001" s="207"/>
      <c r="AS2001" s="207"/>
      <c r="AT2001" s="207"/>
      <c r="AU2001" s="247">
        <f>SUBTOTAL(9,AR2001:AT2001)</f>
        <v>0</v>
      </c>
      <c r="AV2001" s="248">
        <f>VLOOKUP(T2001,'[1]段ボール 送料'!$H$16:$X$1013,11,FALSE)</f>
        <v>0</v>
      </c>
      <c r="AW2001" s="248">
        <f>VLOOKUP(Y2001,'[1]段ボール 送料'!$H$16:$X$1013,11,FALSE)</f>
        <v>700</v>
      </c>
      <c r="AX2001" s="207"/>
      <c r="AY2001" s="247">
        <f>SUBTOTAL(9,AV2001:AX2001)</f>
        <v>700</v>
      </c>
      <c r="AZ2001" s="247">
        <f t="shared" si="230"/>
        <v>0</v>
      </c>
      <c r="BA2001" s="247">
        <f t="shared" si="230"/>
        <v>700</v>
      </c>
      <c r="BB2001" s="247">
        <f t="shared" si="230"/>
        <v>0</v>
      </c>
      <c r="BC2001" s="247">
        <f t="shared" si="230"/>
        <v>700</v>
      </c>
      <c r="BD2001" s="484" t="str">
        <f>T2001</f>
        <v>VR24054</v>
      </c>
      <c r="BE2001" s="207"/>
      <c r="BF2001" s="207"/>
      <c r="BG2001" s="228" t="s">
        <v>1703</v>
      </c>
      <c r="BH2001" s="228" t="s">
        <v>1703</v>
      </c>
      <c r="BI2001" s="228" t="s">
        <v>1703</v>
      </c>
      <c r="BJ2001" s="246"/>
      <c r="BK2001" s="255" t="s">
        <v>2443</v>
      </c>
      <c r="BL2001" s="228" t="s">
        <v>1703</v>
      </c>
      <c r="BM2001" s="228" t="s">
        <v>1703</v>
      </c>
      <c r="BN2001" s="298"/>
      <c r="BO2001" s="297"/>
      <c r="BQ2001" s="205" t="s">
        <v>1701</v>
      </c>
      <c r="BY2001" s="254"/>
      <c r="DN2001" s="284">
        <v>45000</v>
      </c>
      <c r="DO2001" s="283">
        <f>DN2001*110%</f>
        <v>49500.000000000007</v>
      </c>
      <c r="DP2001" s="349">
        <v>45444</v>
      </c>
      <c r="DQ2001" s="282"/>
      <c r="DR2001" s="281"/>
      <c r="DS2001" s="280"/>
      <c r="DT2001" s="279"/>
      <c r="DU2001" s="348"/>
      <c r="DV2001" s="194"/>
    </row>
    <row r="2002" spans="1:127" ht="19.5">
      <c r="A2002" s="322" t="s">
        <v>4807</v>
      </c>
      <c r="B2002" s="227" t="s">
        <v>5103</v>
      </c>
      <c r="C2002" s="227" t="s">
        <v>5102</v>
      </c>
      <c r="D2002" s="225" t="s">
        <v>5101</v>
      </c>
      <c r="E2002" s="224" t="str">
        <f t="shared" si="224"/>
        <v>433569</v>
      </c>
      <c r="F2002" s="322" t="s">
        <v>1154</v>
      </c>
      <c r="G2002" s="557" t="s">
        <v>5100</v>
      </c>
      <c r="H2002" s="223" t="s">
        <v>5099</v>
      </c>
      <c r="I2002" s="223" t="s">
        <v>261</v>
      </c>
      <c r="J2002" s="225">
        <v>1</v>
      </c>
      <c r="K2002" s="302">
        <v>43000</v>
      </c>
      <c r="L2002" s="232">
        <f t="shared" si="231"/>
        <v>47300.000000000007</v>
      </c>
      <c r="M2002" s="379" t="s">
        <v>1434</v>
      </c>
      <c r="N2002" s="229"/>
      <c r="O2002" s="229" t="s">
        <v>5098</v>
      </c>
      <c r="P2002" s="313"/>
      <c r="Q2002" s="328"/>
      <c r="R2002" s="327"/>
      <c r="S2002" s="242"/>
      <c r="T2002" s="312"/>
      <c r="U2002" s="303"/>
      <c r="V2002" s="303"/>
      <c r="W2002" s="303"/>
      <c r="X2002" s="303"/>
      <c r="Y2002" s="312"/>
      <c r="Z2002" s="303"/>
      <c r="AA2002" s="303"/>
      <c r="AB2002" s="303"/>
      <c r="AC2002" s="303"/>
      <c r="AD2002" s="311"/>
      <c r="AE2002" s="311"/>
      <c r="AF2002" s="311"/>
      <c r="AG2002" s="311"/>
      <c r="AH2002" s="311"/>
      <c r="AJ2002" s="286"/>
      <c r="AK2002" s="213"/>
      <c r="AL2002" s="311"/>
      <c r="AM2002" s="311"/>
      <c r="AN2002" s="311"/>
      <c r="AO2002" s="311"/>
      <c r="AP2002" s="229"/>
      <c r="AQ2002" s="310"/>
      <c r="AR2002" s="207"/>
      <c r="AS2002" s="207"/>
      <c r="AT2002" s="207"/>
      <c r="AU2002" s="207"/>
      <c r="AV2002" s="207"/>
      <c r="AW2002" s="207"/>
      <c r="AX2002" s="207"/>
      <c r="AY2002" s="207"/>
      <c r="AZ2002" s="207"/>
      <c r="BA2002" s="207"/>
      <c r="BB2002" s="207"/>
      <c r="BC2002" s="207"/>
      <c r="BD2002" s="207"/>
      <c r="BE2002" s="207"/>
      <c r="BF2002" s="207"/>
      <c r="BG2002" s="564" t="s">
        <v>1703</v>
      </c>
      <c r="BH2002" s="300"/>
      <c r="BI2002" s="564" t="s">
        <v>1703</v>
      </c>
      <c r="BJ2002" s="246"/>
      <c r="BK2002" s="255" t="s">
        <v>2443</v>
      </c>
      <c r="BL2002" s="213"/>
      <c r="BM2002" s="213"/>
      <c r="BN2002" s="322"/>
      <c r="BO2002" s="321"/>
      <c r="BY2002" s="254"/>
      <c r="DN2002" s="284"/>
      <c r="DO2002" s="283"/>
      <c r="DP2002" s="278"/>
      <c r="DQ2002" s="282"/>
      <c r="DR2002" s="281"/>
      <c r="DS2002" s="280"/>
      <c r="DT2002" s="279"/>
      <c r="DU2002" s="278"/>
      <c r="DV2002" s="194"/>
    </row>
    <row r="2003" spans="1:127" ht="18.75">
      <c r="A2003" s="298" t="s">
        <v>3933</v>
      </c>
      <c r="B2003" s="227" t="s">
        <v>334</v>
      </c>
      <c r="C2003" s="226" t="s">
        <v>5097</v>
      </c>
      <c r="D2003" s="264" t="s">
        <v>335</v>
      </c>
      <c r="E2003" s="224" t="str">
        <f t="shared" si="224"/>
        <v>433590</v>
      </c>
      <c r="F2003" s="207" t="s">
        <v>123</v>
      </c>
      <c r="G2003" s="220" t="s">
        <v>336</v>
      </c>
      <c r="H2003" s="223" t="s">
        <v>5096</v>
      </c>
      <c r="I2003" s="306" t="s">
        <v>261</v>
      </c>
      <c r="J2003" s="225">
        <v>1</v>
      </c>
      <c r="K2003" s="277">
        <v>27000</v>
      </c>
      <c r="L2003" s="232">
        <f t="shared" si="231"/>
        <v>29700.000000000004</v>
      </c>
      <c r="M2003" s="262" t="s">
        <v>1671</v>
      </c>
      <c r="N2003" s="290"/>
      <c r="O2003" s="290"/>
      <c r="P2003" s="251">
        <v>45444</v>
      </c>
      <c r="Q2003" s="244">
        <v>26000</v>
      </c>
      <c r="R2003" s="537">
        <v>2400</v>
      </c>
      <c r="S2003" s="242">
        <v>2400</v>
      </c>
      <c r="T2003" s="219"/>
      <c r="U2003" s="248" t="e">
        <f>VLOOKUP(T2003,'[1]段ボール 送料'!$H$16:$X$1013,16,FALSE)</f>
        <v>#N/A</v>
      </c>
      <c r="V2003" s="248" t="e">
        <f>VLOOKUP(T2003,'[1]段ボール 送料'!$H$16:$X$1013,13,FALSE)</f>
        <v>#N/A</v>
      </c>
      <c r="W2003" s="248" t="e">
        <f>VLOOKUP(T2003,'[1]段ボール 送料'!$H$16:$X$1013,14,FALSE)</f>
        <v>#N/A</v>
      </c>
      <c r="X2003" s="248" t="e">
        <f>VLOOKUP(T2003,'[1]段ボール 送料'!$H$16:$X$1013,15,FALSE)</f>
        <v>#N/A</v>
      </c>
      <c r="Y2003" s="219"/>
      <c r="Z2003" s="248" t="e">
        <f>VLOOKUP(Y2003,'[1]段ボール 送料'!$H$16:$X$1013,16,FALSE)</f>
        <v>#N/A</v>
      </c>
      <c r="AA2003" s="248" t="e">
        <f>VLOOKUP(Y2003,'[1]段ボール 送料'!$H$16:$X$1013,13,FALSE)</f>
        <v>#N/A</v>
      </c>
      <c r="AB2003" s="248" t="e">
        <f>VLOOKUP(Y2003,'[1]段ボール 送料'!$H$16:$X$1013,14,FALSE)</f>
        <v>#N/A</v>
      </c>
      <c r="AC2003" s="248" t="e">
        <f>VLOOKUP(Y2003,'[1]段ボール 送料'!$H$16:$X$1013,15,FALSE)</f>
        <v>#N/A</v>
      </c>
      <c r="AD2003" s="372"/>
      <c r="AE2003" s="372"/>
      <c r="AF2003" s="372"/>
      <c r="AG2003" s="372"/>
      <c r="AH2003" s="372"/>
      <c r="AI2003" s="228" t="s">
        <v>2717</v>
      </c>
      <c r="AJ2003" s="286" t="s">
        <v>2543</v>
      </c>
      <c r="AK2003" s="228" t="s">
        <v>2542</v>
      </c>
      <c r="AL2003" s="372"/>
      <c r="AM2003" s="372"/>
      <c r="AN2003" s="372"/>
      <c r="AO2003" s="372"/>
      <c r="AP2003" s="229"/>
      <c r="AQ2003" s="444">
        <v>1</v>
      </c>
      <c r="AR2003" s="207"/>
      <c r="AS2003" s="207"/>
      <c r="AT2003" s="207"/>
      <c r="AU2003" s="359">
        <f>S2003</f>
        <v>2400</v>
      </c>
      <c r="AV2003" s="248" t="e">
        <f>VLOOKUP(T2003,'[1]段ボール 送料'!$H$16:$X$1013,11,FALSE)</f>
        <v>#N/A</v>
      </c>
      <c r="AW2003" s="248"/>
      <c r="AX2003" s="207"/>
      <c r="AY2003" s="247" t="e">
        <f>SUBTOTAL(9,AV2003:AX2003)</f>
        <v>#N/A</v>
      </c>
      <c r="AZ2003" s="247" t="e">
        <f t="shared" ref="AZ2003:BC2004" si="232">AR2003+AV2003</f>
        <v>#N/A</v>
      </c>
      <c r="BA2003" s="247">
        <f t="shared" si="232"/>
        <v>0</v>
      </c>
      <c r="BB2003" s="247">
        <f t="shared" si="232"/>
        <v>0</v>
      </c>
      <c r="BC2003" s="359" t="e">
        <f t="shared" si="232"/>
        <v>#N/A</v>
      </c>
      <c r="BD2003" s="207"/>
      <c r="BE2003" s="207"/>
      <c r="BF2003" s="207"/>
      <c r="BG2003" s="228"/>
      <c r="BH2003" s="228"/>
      <c r="BI2003" s="228"/>
      <c r="BJ2003" s="246"/>
      <c r="BK2003" s="255" t="s">
        <v>2443</v>
      </c>
      <c r="BL2003" s="228" t="s">
        <v>1703</v>
      </c>
      <c r="BM2003" s="228" t="s">
        <v>1703</v>
      </c>
      <c r="BN2003" s="298"/>
      <c r="BO2003" s="297"/>
      <c r="BQ2003" s="205" t="s">
        <v>1701</v>
      </c>
      <c r="BY2003" s="254"/>
      <c r="DN2003" s="284">
        <v>27000</v>
      </c>
      <c r="DO2003" s="283">
        <f>DN2003*110%</f>
        <v>29700.000000000004</v>
      </c>
      <c r="DP2003" s="349">
        <v>45444</v>
      </c>
      <c r="DQ2003" s="282"/>
      <c r="DR2003" s="281"/>
      <c r="DS2003" s="280"/>
      <c r="DT2003" s="279"/>
      <c r="DU2003" s="348"/>
      <c r="DV2003" s="194"/>
    </row>
    <row r="2004" spans="1:127" ht="18.75">
      <c r="A2004" s="298" t="s">
        <v>3933</v>
      </c>
      <c r="B2004" s="227" t="s">
        <v>337</v>
      </c>
      <c r="C2004" s="226" t="s">
        <v>5095</v>
      </c>
      <c r="D2004" s="264" t="s">
        <v>338</v>
      </c>
      <c r="E2004" s="224" t="str">
        <f t="shared" si="224"/>
        <v>433606</v>
      </c>
      <c r="F2004" s="207" t="s">
        <v>123</v>
      </c>
      <c r="G2004" s="387" t="s">
        <v>339</v>
      </c>
      <c r="H2004" s="223" t="s">
        <v>5094</v>
      </c>
      <c r="I2004" s="306" t="s">
        <v>261</v>
      </c>
      <c r="J2004" s="225">
        <v>1</v>
      </c>
      <c r="K2004" s="277">
        <v>27000</v>
      </c>
      <c r="L2004" s="232">
        <f t="shared" si="231"/>
        <v>29700.000000000004</v>
      </c>
      <c r="M2004" s="288" t="s">
        <v>1671</v>
      </c>
      <c r="N2004" s="290"/>
      <c r="O2004" s="290"/>
      <c r="P2004" s="251">
        <v>45444</v>
      </c>
      <c r="Q2004" s="244">
        <v>26000</v>
      </c>
      <c r="R2004" s="537">
        <v>2400</v>
      </c>
      <c r="S2004" s="242">
        <v>2400</v>
      </c>
      <c r="T2004" s="219"/>
      <c r="U2004" s="248" t="e">
        <f>VLOOKUP(T2004,'[1]段ボール 送料'!$H$16:$X$1013,16,FALSE)</f>
        <v>#N/A</v>
      </c>
      <c r="V2004" s="248" t="e">
        <f>VLOOKUP(T2004,'[1]段ボール 送料'!$H$16:$X$1013,13,FALSE)</f>
        <v>#N/A</v>
      </c>
      <c r="W2004" s="248" t="e">
        <f>VLOOKUP(T2004,'[1]段ボール 送料'!$H$16:$X$1013,14,FALSE)</f>
        <v>#N/A</v>
      </c>
      <c r="X2004" s="248" t="e">
        <f>VLOOKUP(T2004,'[1]段ボール 送料'!$H$16:$X$1013,15,FALSE)</f>
        <v>#N/A</v>
      </c>
      <c r="Y2004" s="219"/>
      <c r="Z2004" s="248" t="e">
        <f>VLOOKUP(Y2004,'[1]段ボール 送料'!$H$16:$X$1013,16,FALSE)</f>
        <v>#N/A</v>
      </c>
      <c r="AA2004" s="248" t="e">
        <f>VLOOKUP(Y2004,'[1]段ボール 送料'!$H$16:$X$1013,13,FALSE)</f>
        <v>#N/A</v>
      </c>
      <c r="AB2004" s="248" t="e">
        <f>VLOOKUP(Y2004,'[1]段ボール 送料'!$H$16:$X$1013,14,FALSE)</f>
        <v>#N/A</v>
      </c>
      <c r="AC2004" s="248" t="e">
        <f>VLOOKUP(Y2004,'[1]段ボール 送料'!$H$16:$X$1013,15,FALSE)</f>
        <v>#N/A</v>
      </c>
      <c r="AD2004" s="372"/>
      <c r="AE2004" s="372"/>
      <c r="AF2004" s="372"/>
      <c r="AG2004" s="372"/>
      <c r="AH2004" s="372"/>
      <c r="AI2004" s="228" t="s">
        <v>2717</v>
      </c>
      <c r="AJ2004" s="286" t="s">
        <v>2543</v>
      </c>
      <c r="AK2004" s="228" t="s">
        <v>2542</v>
      </c>
      <c r="AL2004" s="372"/>
      <c r="AM2004" s="372"/>
      <c r="AN2004" s="372"/>
      <c r="AO2004" s="372"/>
      <c r="AP2004" s="229"/>
      <c r="AQ2004" s="444">
        <v>1</v>
      </c>
      <c r="AR2004" s="207"/>
      <c r="AS2004" s="207"/>
      <c r="AT2004" s="207"/>
      <c r="AU2004" s="359">
        <f>S2004</f>
        <v>2400</v>
      </c>
      <c r="AV2004" s="248" t="e">
        <f>VLOOKUP(T2004,'[1]段ボール 送料'!$H$16:$X$1013,11,FALSE)</f>
        <v>#N/A</v>
      </c>
      <c r="AW2004" s="248"/>
      <c r="AX2004" s="207"/>
      <c r="AY2004" s="247" t="e">
        <f>SUBTOTAL(9,AV2004:AX2004)</f>
        <v>#N/A</v>
      </c>
      <c r="AZ2004" s="247" t="e">
        <f t="shared" si="232"/>
        <v>#N/A</v>
      </c>
      <c r="BA2004" s="247">
        <f t="shared" si="232"/>
        <v>0</v>
      </c>
      <c r="BB2004" s="247">
        <f t="shared" si="232"/>
        <v>0</v>
      </c>
      <c r="BC2004" s="359" t="e">
        <f t="shared" si="232"/>
        <v>#N/A</v>
      </c>
      <c r="BD2004" s="207"/>
      <c r="BE2004" s="207"/>
      <c r="BF2004" s="207"/>
      <c r="BG2004" s="228"/>
      <c r="BH2004" s="228"/>
      <c r="BI2004" s="228"/>
      <c r="BJ2004" s="246"/>
      <c r="BK2004" s="255" t="s">
        <v>2443</v>
      </c>
      <c r="BL2004" s="228" t="s">
        <v>1703</v>
      </c>
      <c r="BM2004" s="228" t="s">
        <v>1703</v>
      </c>
      <c r="BN2004" s="298"/>
      <c r="BO2004" s="297"/>
      <c r="BQ2004" s="205" t="s">
        <v>1701</v>
      </c>
      <c r="BY2004" s="254"/>
      <c r="DN2004" s="284">
        <v>27000</v>
      </c>
      <c r="DO2004" s="283">
        <f>DN2004*110%</f>
        <v>29700.000000000004</v>
      </c>
      <c r="DP2004" s="349">
        <v>45444</v>
      </c>
      <c r="DQ2004" s="282"/>
      <c r="DR2004" s="281"/>
      <c r="DS2004" s="280"/>
      <c r="DT2004" s="279"/>
      <c r="DU2004" s="348"/>
      <c r="DV2004" s="194"/>
    </row>
    <row r="2005" spans="1:127" ht="18.75">
      <c r="A2005" s="207" t="s">
        <v>4156</v>
      </c>
      <c r="B2005" s="227" t="s">
        <v>1216</v>
      </c>
      <c r="C2005" s="226" t="s">
        <v>5093</v>
      </c>
      <c r="D2005" s="264" t="s">
        <v>1217</v>
      </c>
      <c r="E2005" s="224" t="str">
        <f t="shared" si="224"/>
        <v>433613</v>
      </c>
      <c r="F2005" s="207" t="s">
        <v>123</v>
      </c>
      <c r="G2005" s="220" t="s">
        <v>1218</v>
      </c>
      <c r="H2005" s="223" t="s">
        <v>5092</v>
      </c>
      <c r="I2005" s="306" t="s">
        <v>261</v>
      </c>
      <c r="J2005" s="225">
        <v>1</v>
      </c>
      <c r="K2005" s="212">
        <v>17000</v>
      </c>
      <c r="L2005" s="232">
        <f t="shared" si="231"/>
        <v>18700</v>
      </c>
      <c r="M2005" s="288" t="s">
        <v>900</v>
      </c>
      <c r="N2005" s="290"/>
      <c r="O2005" s="290"/>
      <c r="P2005" s="251">
        <v>44986</v>
      </c>
      <c r="Q2005" s="500">
        <v>15000</v>
      </c>
      <c r="R2005" s="471"/>
      <c r="S2005" s="242"/>
      <c r="T2005" s="219"/>
      <c r="U2005" s="248" t="e">
        <f>VLOOKUP(T2005,'[1]段ボール 送料'!$H$16:$X$1013,16,FALSE)</f>
        <v>#N/A</v>
      </c>
      <c r="V2005" s="248" t="e">
        <f>VLOOKUP(T2005,'[1]段ボール 送料'!$H$16:$X$1013,13,FALSE)</f>
        <v>#N/A</v>
      </c>
      <c r="W2005" s="248" t="e">
        <f>VLOOKUP(T2005,'[1]段ボール 送料'!$H$16:$X$1013,14,FALSE)</f>
        <v>#N/A</v>
      </c>
      <c r="X2005" s="248" t="e">
        <f>VLOOKUP(T2005,'[1]段ボール 送料'!$H$16:$X$1013,15,FALSE)</f>
        <v>#N/A</v>
      </c>
      <c r="Y2005" s="219"/>
      <c r="Z2005" s="248"/>
      <c r="AA2005" s="248"/>
      <c r="AB2005" s="248"/>
      <c r="AC2005" s="248"/>
      <c r="AD2005" s="211"/>
      <c r="AE2005" s="211"/>
      <c r="AF2005" s="211"/>
      <c r="AG2005" s="211"/>
      <c r="AH2005" s="211"/>
      <c r="AI2005" s="228" t="s">
        <v>2717</v>
      </c>
      <c r="AJ2005" s="286" t="s">
        <v>2543</v>
      </c>
      <c r="AK2005" s="228" t="s">
        <v>2542</v>
      </c>
      <c r="AN2005" s="211"/>
      <c r="AO2005" s="211"/>
      <c r="AP2005" s="229"/>
      <c r="AQ2005" s="285"/>
      <c r="AR2005" s="207"/>
      <c r="AS2005" s="207"/>
      <c r="AT2005" s="207"/>
      <c r="AU2005" s="207"/>
      <c r="AV2005" s="207"/>
      <c r="AW2005" s="207"/>
      <c r="AX2005" s="207"/>
      <c r="AY2005" s="207"/>
      <c r="AZ2005" s="207"/>
      <c r="BA2005" s="207"/>
      <c r="BB2005" s="207"/>
      <c r="BC2005" s="207"/>
      <c r="BD2005" s="207"/>
      <c r="BE2005" s="207"/>
      <c r="BF2005" s="207"/>
      <c r="BG2005" s="228"/>
      <c r="BH2005" s="228"/>
      <c r="BI2005" s="228"/>
      <c r="BJ2005" s="246"/>
      <c r="BK2005" s="255" t="s">
        <v>2443</v>
      </c>
      <c r="BL2005" s="228" t="s">
        <v>1703</v>
      </c>
      <c r="BM2005" s="228" t="s">
        <v>3899</v>
      </c>
      <c r="BQ2005" s="205" t="s">
        <v>1701</v>
      </c>
      <c r="BY2005" s="254"/>
      <c r="DN2005" s="284"/>
      <c r="DO2005" s="283"/>
      <c r="DP2005" s="278"/>
      <c r="DQ2005" s="282" t="s">
        <v>900</v>
      </c>
      <c r="DR2005" s="281"/>
      <c r="DS2005" s="280"/>
      <c r="DT2005" s="279"/>
      <c r="DU2005" s="278"/>
      <c r="DV2005" s="194"/>
      <c r="DW2005" s="254"/>
    </row>
    <row r="2006" spans="1:127" ht="18.75">
      <c r="A2006" s="207" t="s">
        <v>4156</v>
      </c>
      <c r="B2006" s="227" t="s">
        <v>1219</v>
      </c>
      <c r="C2006" s="226" t="s">
        <v>5091</v>
      </c>
      <c r="D2006" s="264" t="s">
        <v>1220</v>
      </c>
      <c r="E2006" s="224" t="str">
        <f t="shared" si="224"/>
        <v>420439</v>
      </c>
      <c r="F2006" s="207" t="s">
        <v>123</v>
      </c>
      <c r="G2006" s="220" t="s">
        <v>1221</v>
      </c>
      <c r="H2006" s="223" t="s">
        <v>5090</v>
      </c>
      <c r="I2006" s="306" t="s">
        <v>39</v>
      </c>
      <c r="J2006" s="222">
        <v>1</v>
      </c>
      <c r="K2006" s="212">
        <v>20000</v>
      </c>
      <c r="L2006" s="232">
        <f t="shared" si="231"/>
        <v>22000</v>
      </c>
      <c r="M2006" s="262" t="s">
        <v>900</v>
      </c>
      <c r="O2006" s="219"/>
      <c r="P2006" s="227"/>
      <c r="Q2006" s="227"/>
      <c r="R2006" s="416">
        <v>3800</v>
      </c>
      <c r="S2006" s="242">
        <v>3800</v>
      </c>
      <c r="T2006" s="260" t="s">
        <v>4083</v>
      </c>
      <c r="U2006" s="248">
        <f>VLOOKUP(T2006,'[1]段ボール 送料'!$H$16:$X$1013,16,FALSE)</f>
        <v>1130</v>
      </c>
      <c r="V2006" s="248">
        <f>VLOOKUP(T2006,'[1]段ボール 送料'!$H$16:$X$1013,13,FALSE)</f>
        <v>265</v>
      </c>
      <c r="W2006" s="248">
        <f>VLOOKUP(T2006,'[1]段ボール 送料'!$H$16:$X$1013,14,FALSE)</f>
        <v>265</v>
      </c>
      <c r="X2006" s="248">
        <f>VLOOKUP(T2006,'[1]段ボール 送料'!$H$16:$X$1013,15,FALSE)</f>
        <v>600</v>
      </c>
      <c r="Y2006" s="219"/>
      <c r="Z2006" s="248"/>
      <c r="AA2006" s="248"/>
      <c r="AB2006" s="248"/>
      <c r="AC2006" s="248"/>
      <c r="AD2006" s="211"/>
      <c r="AE2006" s="211"/>
      <c r="AF2006" s="211"/>
      <c r="AG2006" s="211"/>
      <c r="AH2006" s="211"/>
      <c r="AI2006" s="228" t="s">
        <v>2717</v>
      </c>
      <c r="AJ2006" s="286" t="s">
        <v>2543</v>
      </c>
      <c r="AK2006" s="228" t="s">
        <v>2542</v>
      </c>
      <c r="AN2006" s="211"/>
      <c r="AO2006" s="211"/>
      <c r="AP2006" s="229"/>
      <c r="AQ2006" s="285"/>
      <c r="AR2006" s="207"/>
      <c r="AS2006" s="207"/>
      <c r="AT2006" s="207"/>
      <c r="AU2006" s="207"/>
      <c r="AV2006" s="207"/>
      <c r="AW2006" s="207"/>
      <c r="AX2006" s="207"/>
      <c r="AY2006" s="207"/>
      <c r="AZ2006" s="207"/>
      <c r="BA2006" s="207"/>
      <c r="BB2006" s="207"/>
      <c r="BC2006" s="207"/>
      <c r="BD2006" s="207"/>
      <c r="BE2006" s="207"/>
      <c r="BF2006" s="207"/>
      <c r="BG2006" s="228"/>
      <c r="BH2006" s="228"/>
      <c r="BI2006" s="228"/>
      <c r="BJ2006" s="246"/>
      <c r="BK2006" s="255" t="s">
        <v>3892</v>
      </c>
      <c r="BL2006" s="228" t="s">
        <v>1703</v>
      </c>
      <c r="BM2006" s="228" t="s">
        <v>3899</v>
      </c>
      <c r="BQ2006" s="205" t="s">
        <v>1701</v>
      </c>
      <c r="BY2006" s="254"/>
      <c r="DN2006" s="284"/>
      <c r="DO2006" s="283"/>
      <c r="DP2006" s="278"/>
      <c r="DQ2006" s="282" t="s">
        <v>900</v>
      </c>
      <c r="DR2006" s="281"/>
      <c r="DS2006" s="280"/>
      <c r="DT2006" s="279"/>
      <c r="DU2006" s="278"/>
      <c r="DV2006" s="194"/>
      <c r="DW2006" s="254"/>
    </row>
    <row r="2007" spans="1:127" ht="18.75">
      <c r="A2007" s="207" t="s">
        <v>4156</v>
      </c>
      <c r="B2007" s="227" t="s">
        <v>1222</v>
      </c>
      <c r="C2007" s="226" t="s">
        <v>5089</v>
      </c>
      <c r="D2007" s="264" t="s">
        <v>1223</v>
      </c>
      <c r="E2007" s="224" t="str">
        <f t="shared" si="224"/>
        <v>433620</v>
      </c>
      <c r="F2007" s="207" t="s">
        <v>123</v>
      </c>
      <c r="G2007" s="220" t="s">
        <v>1224</v>
      </c>
      <c r="H2007" s="223" t="s">
        <v>5088</v>
      </c>
      <c r="I2007" s="306" t="s">
        <v>39</v>
      </c>
      <c r="J2007" s="225">
        <v>1</v>
      </c>
      <c r="K2007" s="212">
        <v>17000</v>
      </c>
      <c r="L2007" s="232">
        <f t="shared" si="231"/>
        <v>18700</v>
      </c>
      <c r="M2007" s="288" t="s">
        <v>900</v>
      </c>
      <c r="N2007" s="290"/>
      <c r="O2007" s="290"/>
      <c r="P2007" s="251">
        <v>44986</v>
      </c>
      <c r="Q2007" s="500">
        <v>15000</v>
      </c>
      <c r="R2007" s="471"/>
      <c r="S2007" s="242"/>
      <c r="T2007" s="219"/>
      <c r="U2007" s="248" t="e">
        <f>VLOOKUP(T2007,'[1]段ボール 送料'!$H$16:$X$1013,16,FALSE)</f>
        <v>#N/A</v>
      </c>
      <c r="V2007" s="248" t="e">
        <f>VLOOKUP(T2007,'[1]段ボール 送料'!$H$16:$X$1013,13,FALSE)</f>
        <v>#N/A</v>
      </c>
      <c r="W2007" s="248" t="e">
        <f>VLOOKUP(T2007,'[1]段ボール 送料'!$H$16:$X$1013,14,FALSE)</f>
        <v>#N/A</v>
      </c>
      <c r="X2007" s="248" t="e">
        <f>VLOOKUP(T2007,'[1]段ボール 送料'!$H$16:$X$1013,15,FALSE)</f>
        <v>#N/A</v>
      </c>
      <c r="Y2007" s="219"/>
      <c r="Z2007" s="248"/>
      <c r="AA2007" s="248"/>
      <c r="AB2007" s="248"/>
      <c r="AC2007" s="248"/>
      <c r="AD2007" s="211"/>
      <c r="AE2007" s="211"/>
      <c r="AF2007" s="211"/>
      <c r="AG2007" s="211"/>
      <c r="AH2007" s="211"/>
      <c r="AI2007" s="228" t="s">
        <v>2717</v>
      </c>
      <c r="AJ2007" s="286" t="s">
        <v>2543</v>
      </c>
      <c r="AK2007" s="228" t="s">
        <v>2542</v>
      </c>
      <c r="AN2007" s="211"/>
      <c r="AO2007" s="211"/>
      <c r="AP2007" s="229"/>
      <c r="AQ2007" s="285"/>
      <c r="AR2007" s="207"/>
      <c r="AS2007" s="207"/>
      <c r="AT2007" s="207"/>
      <c r="AU2007" s="207"/>
      <c r="AV2007" s="207"/>
      <c r="AW2007" s="207"/>
      <c r="AX2007" s="207"/>
      <c r="AY2007" s="207"/>
      <c r="AZ2007" s="207"/>
      <c r="BA2007" s="207"/>
      <c r="BB2007" s="207"/>
      <c r="BC2007" s="207"/>
      <c r="BD2007" s="207"/>
      <c r="BE2007" s="207"/>
      <c r="BF2007" s="207"/>
      <c r="BG2007" s="228"/>
      <c r="BH2007" s="228"/>
      <c r="BI2007" s="228"/>
      <c r="BJ2007" s="246"/>
      <c r="BK2007" s="255" t="s">
        <v>2443</v>
      </c>
      <c r="BL2007" s="228" t="s">
        <v>1703</v>
      </c>
      <c r="BM2007" s="228" t="s">
        <v>3899</v>
      </c>
      <c r="BQ2007" s="205" t="s">
        <v>1701</v>
      </c>
      <c r="BY2007" s="254"/>
      <c r="DN2007" s="284"/>
      <c r="DO2007" s="283"/>
      <c r="DP2007" s="278"/>
      <c r="DQ2007" s="282" t="s">
        <v>900</v>
      </c>
      <c r="DR2007" s="281"/>
      <c r="DS2007" s="280"/>
      <c r="DT2007" s="279"/>
      <c r="DU2007" s="278"/>
      <c r="DV2007" s="194"/>
      <c r="DW2007" s="254"/>
    </row>
    <row r="2008" spans="1:127" ht="18.75">
      <c r="A2008" s="207" t="s">
        <v>4156</v>
      </c>
      <c r="B2008" s="227" t="s">
        <v>1225</v>
      </c>
      <c r="C2008" s="226" t="s">
        <v>5087</v>
      </c>
      <c r="D2008" s="264" t="s">
        <v>1226</v>
      </c>
      <c r="E2008" s="224" t="str">
        <f t="shared" si="224"/>
        <v>420446</v>
      </c>
      <c r="F2008" s="207" t="s">
        <v>123</v>
      </c>
      <c r="G2008" s="220" t="s">
        <v>1227</v>
      </c>
      <c r="H2008" s="223" t="s">
        <v>5086</v>
      </c>
      <c r="I2008" s="306" t="s">
        <v>39</v>
      </c>
      <c r="J2008" s="222">
        <v>1</v>
      </c>
      <c r="K2008" s="212">
        <v>20000</v>
      </c>
      <c r="L2008" s="232">
        <f t="shared" si="231"/>
        <v>22000</v>
      </c>
      <c r="M2008" s="262" t="s">
        <v>900</v>
      </c>
      <c r="O2008" s="219"/>
      <c r="P2008" s="227"/>
      <c r="Q2008" s="227"/>
      <c r="R2008" s="416">
        <v>4200</v>
      </c>
      <c r="S2008" s="242">
        <v>4200</v>
      </c>
      <c r="T2008" s="260" t="s">
        <v>4083</v>
      </c>
      <c r="U2008" s="248">
        <f>VLOOKUP(T2008,'[1]段ボール 送料'!$H$16:$X$1013,16,FALSE)</f>
        <v>1130</v>
      </c>
      <c r="V2008" s="248">
        <f>VLOOKUP(T2008,'[1]段ボール 送料'!$H$16:$X$1013,13,FALSE)</f>
        <v>265</v>
      </c>
      <c r="W2008" s="248">
        <f>VLOOKUP(T2008,'[1]段ボール 送料'!$H$16:$X$1013,14,FALSE)</f>
        <v>265</v>
      </c>
      <c r="X2008" s="248">
        <f>VLOOKUP(T2008,'[1]段ボール 送料'!$H$16:$X$1013,15,FALSE)</f>
        <v>600</v>
      </c>
      <c r="Y2008" s="219"/>
      <c r="Z2008" s="248"/>
      <c r="AA2008" s="248"/>
      <c r="AB2008" s="248"/>
      <c r="AC2008" s="248"/>
      <c r="AD2008" s="211"/>
      <c r="AE2008" s="211"/>
      <c r="AF2008" s="211"/>
      <c r="AG2008" s="211"/>
      <c r="AH2008" s="211"/>
      <c r="AI2008" s="228" t="s">
        <v>2717</v>
      </c>
      <c r="AJ2008" s="286" t="s">
        <v>2543</v>
      </c>
      <c r="AK2008" s="228" t="s">
        <v>2542</v>
      </c>
      <c r="AN2008" s="211"/>
      <c r="AO2008" s="211"/>
      <c r="AP2008" s="229"/>
      <c r="AQ2008" s="285"/>
      <c r="AR2008" s="207"/>
      <c r="AS2008" s="207"/>
      <c r="AT2008" s="207"/>
      <c r="AU2008" s="207"/>
      <c r="AV2008" s="207"/>
      <c r="AW2008" s="207"/>
      <c r="AX2008" s="207"/>
      <c r="AY2008" s="207"/>
      <c r="AZ2008" s="207"/>
      <c r="BA2008" s="207"/>
      <c r="BB2008" s="207"/>
      <c r="BC2008" s="207"/>
      <c r="BD2008" s="207"/>
      <c r="BE2008" s="207"/>
      <c r="BF2008" s="207"/>
      <c r="BG2008" s="228"/>
      <c r="BH2008" s="228"/>
      <c r="BI2008" s="228"/>
      <c r="BJ2008" s="246"/>
      <c r="BK2008" s="255" t="s">
        <v>3892</v>
      </c>
      <c r="BL2008" s="228" t="s">
        <v>1703</v>
      </c>
      <c r="BM2008" s="228" t="s">
        <v>3899</v>
      </c>
      <c r="BQ2008" s="205" t="s">
        <v>1701</v>
      </c>
      <c r="BY2008" s="254"/>
      <c r="DN2008" s="284"/>
      <c r="DO2008" s="283"/>
      <c r="DP2008" s="278"/>
      <c r="DQ2008" s="282" t="s">
        <v>900</v>
      </c>
      <c r="DR2008" s="281"/>
      <c r="DS2008" s="280"/>
      <c r="DT2008" s="279"/>
      <c r="DU2008" s="278"/>
      <c r="DV2008" s="194"/>
      <c r="DW2008" s="254"/>
    </row>
    <row r="2009" spans="1:127" ht="18.75">
      <c r="A2009" s="207" t="s">
        <v>3905</v>
      </c>
      <c r="B2009" s="227" t="s">
        <v>1228</v>
      </c>
      <c r="C2009" s="226" t="s">
        <v>5085</v>
      </c>
      <c r="D2009" s="264" t="s">
        <v>1229</v>
      </c>
      <c r="E2009" s="224" t="str">
        <f t="shared" si="224"/>
        <v>433644</v>
      </c>
      <c r="F2009" s="207" t="s">
        <v>948</v>
      </c>
      <c r="G2009" s="220" t="s">
        <v>1230</v>
      </c>
      <c r="H2009" s="223" t="s">
        <v>5083</v>
      </c>
      <c r="I2009" s="306" t="s">
        <v>228</v>
      </c>
      <c r="J2009" s="225">
        <v>1</v>
      </c>
      <c r="K2009" s="302">
        <v>2000</v>
      </c>
      <c r="L2009" s="232">
        <f t="shared" si="231"/>
        <v>2200</v>
      </c>
      <c r="M2009" s="288" t="s">
        <v>900</v>
      </c>
      <c r="N2009" s="290"/>
      <c r="O2009" s="290"/>
      <c r="P2009" s="251">
        <v>44986</v>
      </c>
      <c r="Q2009" s="500">
        <v>1800</v>
      </c>
      <c r="R2009" s="471"/>
      <c r="S2009" s="242"/>
      <c r="T2009" s="219"/>
      <c r="U2009" s="248" t="e">
        <f>VLOOKUP(T2009,'[1]段ボール 送料'!$H$16:$X$1013,16,FALSE)</f>
        <v>#N/A</v>
      </c>
      <c r="V2009" s="248" t="e">
        <f>VLOOKUP(T2009,'[1]段ボール 送料'!$H$16:$X$1013,13,FALSE)</f>
        <v>#N/A</v>
      </c>
      <c r="W2009" s="248" t="e">
        <f>VLOOKUP(T2009,'[1]段ボール 送料'!$H$16:$X$1013,14,FALSE)</f>
        <v>#N/A</v>
      </c>
      <c r="X2009" s="248" t="e">
        <f>VLOOKUP(T2009,'[1]段ボール 送料'!$H$16:$X$1013,15,FALSE)</f>
        <v>#N/A</v>
      </c>
      <c r="Y2009" s="219"/>
      <c r="Z2009" s="248"/>
      <c r="AA2009" s="248"/>
      <c r="AB2009" s="248"/>
      <c r="AC2009" s="248"/>
      <c r="AD2009" s="372"/>
      <c r="AE2009" s="372"/>
      <c r="AF2009" s="372"/>
      <c r="AG2009" s="372"/>
      <c r="AH2009" s="372"/>
      <c r="AI2009" s="228" t="s">
        <v>2708</v>
      </c>
      <c r="AJ2009" s="286" t="s">
        <v>2543</v>
      </c>
      <c r="AK2009" s="228" t="s">
        <v>2542</v>
      </c>
      <c r="AL2009" s="372"/>
      <c r="AM2009" s="372"/>
      <c r="AN2009" s="372"/>
      <c r="AO2009" s="372"/>
      <c r="AP2009" s="229"/>
      <c r="AQ2009" s="464"/>
      <c r="AR2009" s="207"/>
      <c r="AS2009" s="207"/>
      <c r="AT2009" s="207"/>
      <c r="AU2009" s="207"/>
      <c r="AV2009" s="207"/>
      <c r="AW2009" s="207"/>
      <c r="AX2009" s="207"/>
      <c r="AY2009" s="207"/>
      <c r="AZ2009" s="207"/>
      <c r="BA2009" s="207"/>
      <c r="BB2009" s="207"/>
      <c r="BC2009" s="207"/>
      <c r="BD2009" s="207"/>
      <c r="BE2009" s="207"/>
      <c r="BF2009" s="207"/>
      <c r="BG2009" s="228"/>
      <c r="BH2009" s="228"/>
      <c r="BI2009" s="228"/>
      <c r="BJ2009" s="246"/>
      <c r="BK2009" s="255" t="s">
        <v>2443</v>
      </c>
      <c r="BL2009" s="228"/>
      <c r="BM2009" s="228"/>
      <c r="BQ2009" s="205" t="s">
        <v>1701</v>
      </c>
      <c r="BY2009" s="254"/>
      <c r="DN2009" s="284"/>
      <c r="DO2009" s="283"/>
      <c r="DP2009" s="278"/>
      <c r="DQ2009" s="282" t="s">
        <v>947</v>
      </c>
      <c r="DR2009" s="281"/>
      <c r="DS2009" s="280"/>
      <c r="DT2009" s="279"/>
      <c r="DU2009" s="278"/>
      <c r="DV2009" s="194"/>
    </row>
    <row r="2010" spans="1:127" ht="18.75">
      <c r="A2010" s="207" t="s">
        <v>3905</v>
      </c>
      <c r="B2010" s="227" t="s">
        <v>1231</v>
      </c>
      <c r="C2010" s="226" t="s">
        <v>5084</v>
      </c>
      <c r="D2010" s="264" t="s">
        <v>1232</v>
      </c>
      <c r="E2010" s="224" t="str">
        <f t="shared" si="224"/>
        <v>433637</v>
      </c>
      <c r="F2010" s="207" t="s">
        <v>948</v>
      </c>
      <c r="G2010" s="220" t="s">
        <v>1230</v>
      </c>
      <c r="H2010" s="223" t="s">
        <v>5083</v>
      </c>
      <c r="I2010" s="306" t="s">
        <v>1233</v>
      </c>
      <c r="J2010" s="225">
        <v>1</v>
      </c>
      <c r="K2010" s="302">
        <v>2000</v>
      </c>
      <c r="L2010" s="232">
        <f t="shared" si="231"/>
        <v>2200</v>
      </c>
      <c r="M2010" s="288" t="s">
        <v>900</v>
      </c>
      <c r="N2010" s="290"/>
      <c r="O2010" s="290"/>
      <c r="P2010" s="459">
        <v>44986</v>
      </c>
      <c r="Q2010" s="487">
        <v>1800</v>
      </c>
      <c r="R2010" s="471">
        <v>280</v>
      </c>
      <c r="S2010" s="242">
        <v>280</v>
      </c>
      <c r="T2010" s="219"/>
      <c r="U2010" s="248" t="e">
        <f>VLOOKUP(T2010,'[1]段ボール 送料'!$H$16:$X$1013,16,FALSE)</f>
        <v>#N/A</v>
      </c>
      <c r="V2010" s="248" t="e">
        <f>VLOOKUP(T2010,'[1]段ボール 送料'!$H$16:$X$1013,13,FALSE)</f>
        <v>#N/A</v>
      </c>
      <c r="W2010" s="248" t="e">
        <f>VLOOKUP(T2010,'[1]段ボール 送料'!$H$16:$X$1013,14,FALSE)</f>
        <v>#N/A</v>
      </c>
      <c r="X2010" s="248" t="e">
        <f>VLOOKUP(T2010,'[1]段ボール 送料'!$H$16:$X$1013,15,FALSE)</f>
        <v>#N/A</v>
      </c>
      <c r="Y2010" s="219"/>
      <c r="Z2010" s="248"/>
      <c r="AA2010" s="248"/>
      <c r="AB2010" s="248"/>
      <c r="AC2010" s="248"/>
      <c r="AD2010" s="372"/>
      <c r="AE2010" s="372"/>
      <c r="AF2010" s="372"/>
      <c r="AG2010" s="372"/>
      <c r="AH2010" s="372"/>
      <c r="AI2010" s="228" t="s">
        <v>2708</v>
      </c>
      <c r="AJ2010" s="286" t="s">
        <v>2543</v>
      </c>
      <c r="AK2010" s="228" t="s">
        <v>2542</v>
      </c>
      <c r="AL2010" s="372"/>
      <c r="AM2010" s="372"/>
      <c r="AN2010" s="372"/>
      <c r="AO2010" s="372"/>
      <c r="AP2010" s="229"/>
      <c r="AQ2010" s="464"/>
      <c r="AR2010" s="207"/>
      <c r="AS2010" s="207"/>
      <c r="AT2010" s="207"/>
      <c r="AU2010" s="207"/>
      <c r="AV2010" s="207"/>
      <c r="AW2010" s="207"/>
      <c r="AX2010" s="207"/>
      <c r="AY2010" s="207"/>
      <c r="AZ2010" s="207"/>
      <c r="BA2010" s="207"/>
      <c r="BB2010" s="207"/>
      <c r="BC2010" s="207"/>
      <c r="BD2010" s="207"/>
      <c r="BE2010" s="207"/>
      <c r="BF2010" s="207"/>
      <c r="BG2010" s="228"/>
      <c r="BH2010" s="228"/>
      <c r="BI2010" s="228"/>
      <c r="BJ2010" s="246"/>
      <c r="BK2010" s="255" t="s">
        <v>2443</v>
      </c>
      <c r="BL2010" s="228"/>
      <c r="BM2010" s="228"/>
      <c r="BQ2010" s="205" t="s">
        <v>1701</v>
      </c>
      <c r="BY2010" s="254"/>
      <c r="DN2010" s="284"/>
      <c r="DO2010" s="283"/>
      <c r="DP2010" s="278"/>
      <c r="DQ2010" s="282" t="s">
        <v>947</v>
      </c>
      <c r="DR2010" s="281"/>
      <c r="DS2010" s="280"/>
      <c r="DT2010" s="279"/>
      <c r="DU2010" s="278"/>
      <c r="DV2010" s="194"/>
    </row>
    <row r="2011" spans="1:127" ht="18.75">
      <c r="A2011" s="298" t="s">
        <v>4344</v>
      </c>
      <c r="B2011" s="227" t="s">
        <v>5082</v>
      </c>
      <c r="C2011" s="226" t="s">
        <v>5081</v>
      </c>
      <c r="D2011" s="264" t="s">
        <v>5080</v>
      </c>
      <c r="E2011" s="224" t="str">
        <f t="shared" si="224"/>
        <v>433668</v>
      </c>
      <c r="F2011" s="207" t="s">
        <v>948</v>
      </c>
      <c r="G2011" s="220" t="s">
        <v>5076</v>
      </c>
      <c r="H2011" s="223" t="s">
        <v>5075</v>
      </c>
      <c r="I2011" s="306" t="s">
        <v>228</v>
      </c>
      <c r="J2011" s="225">
        <v>1</v>
      </c>
      <c r="K2011" s="302">
        <v>3500</v>
      </c>
      <c r="L2011" s="232">
        <f t="shared" si="231"/>
        <v>3850.0000000000005</v>
      </c>
      <c r="M2011" s="288" t="s">
        <v>1671</v>
      </c>
      <c r="N2011" s="290"/>
      <c r="O2011" s="290"/>
      <c r="P2011" s="245"/>
      <c r="Q2011" s="227"/>
      <c r="R2011" s="289">
        <v>380</v>
      </c>
      <c r="S2011" s="242">
        <v>380</v>
      </c>
      <c r="T2011" s="219"/>
      <c r="U2011" s="248" t="e">
        <f>VLOOKUP(T2011,'[1]段ボール 送料'!$H$16:$X$1013,16,FALSE)</f>
        <v>#N/A</v>
      </c>
      <c r="V2011" s="248" t="e">
        <f>VLOOKUP(T2011,'[1]段ボール 送料'!$H$16:$X$1013,13,FALSE)</f>
        <v>#N/A</v>
      </c>
      <c r="W2011" s="248" t="e">
        <f>VLOOKUP(T2011,'[1]段ボール 送料'!$H$16:$X$1013,14,FALSE)</f>
        <v>#N/A</v>
      </c>
      <c r="X2011" s="248" t="e">
        <f>VLOOKUP(T2011,'[1]段ボール 送料'!$H$16:$X$1013,15,FALSE)</f>
        <v>#N/A</v>
      </c>
      <c r="Y2011" s="219"/>
      <c r="Z2011" s="248"/>
      <c r="AA2011" s="248"/>
      <c r="AB2011" s="248"/>
      <c r="AC2011" s="248"/>
      <c r="AD2011" s="372"/>
      <c r="AE2011" s="372"/>
      <c r="AF2011" s="372"/>
      <c r="AG2011" s="372"/>
      <c r="AH2011" s="372"/>
      <c r="AI2011" s="228" t="s">
        <v>2708</v>
      </c>
      <c r="AJ2011" s="286" t="s">
        <v>2543</v>
      </c>
      <c r="AK2011" s="228" t="s">
        <v>2542</v>
      </c>
      <c r="AL2011" s="372"/>
      <c r="AM2011" s="372"/>
      <c r="AN2011" s="372"/>
      <c r="AO2011" s="372"/>
      <c r="AP2011" s="229"/>
      <c r="AQ2011" s="444">
        <v>1</v>
      </c>
      <c r="AR2011" s="207"/>
      <c r="AS2011" s="207"/>
      <c r="AT2011" s="207"/>
      <c r="AU2011" s="359">
        <f>S2011</f>
        <v>380</v>
      </c>
      <c r="AV2011" s="248" t="e">
        <f>VLOOKUP(T2011,'[1]段ボール 送料'!$H$16:$X$1013,11,FALSE)</f>
        <v>#N/A</v>
      </c>
      <c r="AW2011" s="248"/>
      <c r="AX2011" s="207"/>
      <c r="AY2011" s="247" t="e">
        <f>SUBTOTAL(9,AV2011:AX2011)</f>
        <v>#N/A</v>
      </c>
      <c r="AZ2011" s="247" t="e">
        <f t="shared" ref="AZ2011:BC2012" si="233">AR2011+AV2011</f>
        <v>#N/A</v>
      </c>
      <c r="BA2011" s="247">
        <f t="shared" si="233"/>
        <v>0</v>
      </c>
      <c r="BB2011" s="247">
        <f t="shared" si="233"/>
        <v>0</v>
      </c>
      <c r="BC2011" s="359" t="e">
        <f t="shared" si="233"/>
        <v>#N/A</v>
      </c>
      <c r="BD2011" s="207"/>
      <c r="BE2011" s="207"/>
      <c r="BF2011" s="207"/>
      <c r="BG2011" s="228"/>
      <c r="BH2011" s="228"/>
      <c r="BI2011" s="228"/>
      <c r="BJ2011" s="246"/>
      <c r="BK2011" s="255" t="s">
        <v>2443</v>
      </c>
      <c r="BL2011" s="228" t="s">
        <v>1703</v>
      </c>
      <c r="BM2011" s="228" t="s">
        <v>1703</v>
      </c>
      <c r="BN2011" s="298"/>
      <c r="BO2011" s="297"/>
      <c r="BQ2011" s="205" t="s">
        <v>1701</v>
      </c>
      <c r="BY2011" s="254"/>
      <c r="DN2011" s="284"/>
      <c r="DO2011" s="283"/>
      <c r="DP2011" s="278"/>
      <c r="DQ2011" s="282"/>
      <c r="DR2011" s="281"/>
      <c r="DS2011" s="280"/>
      <c r="DT2011" s="279"/>
      <c r="DU2011" s="278"/>
      <c r="DV2011" s="194" t="s">
        <v>3950</v>
      </c>
    </row>
    <row r="2012" spans="1:127" ht="18.75">
      <c r="A2012" s="298" t="s">
        <v>4344</v>
      </c>
      <c r="B2012" s="227" t="s">
        <v>5079</v>
      </c>
      <c r="C2012" s="226" t="s">
        <v>5078</v>
      </c>
      <c r="D2012" s="264" t="s">
        <v>5077</v>
      </c>
      <c r="E2012" s="224" t="str">
        <f t="shared" si="224"/>
        <v>433651</v>
      </c>
      <c r="F2012" s="207" t="s">
        <v>948</v>
      </c>
      <c r="G2012" s="220" t="s">
        <v>5076</v>
      </c>
      <c r="H2012" s="223" t="s">
        <v>5075</v>
      </c>
      <c r="I2012" s="306" t="s">
        <v>1233</v>
      </c>
      <c r="J2012" s="225">
        <v>1</v>
      </c>
      <c r="K2012" s="302">
        <v>3500</v>
      </c>
      <c r="L2012" s="232">
        <f t="shared" si="231"/>
        <v>3850.0000000000005</v>
      </c>
      <c r="M2012" s="288" t="s">
        <v>1671</v>
      </c>
      <c r="N2012" s="290"/>
      <c r="O2012" s="290"/>
      <c r="P2012" s="347"/>
      <c r="Q2012" s="241"/>
      <c r="R2012" s="289">
        <v>530</v>
      </c>
      <c r="S2012" s="242">
        <v>530</v>
      </c>
      <c r="T2012" s="219"/>
      <c r="U2012" s="248" t="e">
        <f>VLOOKUP(T2012,'[1]段ボール 送料'!$H$16:$X$1013,16,FALSE)</f>
        <v>#N/A</v>
      </c>
      <c r="V2012" s="248" t="e">
        <f>VLOOKUP(T2012,'[1]段ボール 送料'!$H$16:$X$1013,13,FALSE)</f>
        <v>#N/A</v>
      </c>
      <c r="W2012" s="248" t="e">
        <f>VLOOKUP(T2012,'[1]段ボール 送料'!$H$16:$X$1013,14,FALSE)</f>
        <v>#N/A</v>
      </c>
      <c r="X2012" s="248" t="e">
        <f>VLOOKUP(T2012,'[1]段ボール 送料'!$H$16:$X$1013,15,FALSE)</f>
        <v>#N/A</v>
      </c>
      <c r="Y2012" s="219"/>
      <c r="Z2012" s="248"/>
      <c r="AA2012" s="248"/>
      <c r="AB2012" s="248"/>
      <c r="AC2012" s="248"/>
      <c r="AD2012" s="372"/>
      <c r="AE2012" s="372"/>
      <c r="AF2012" s="372"/>
      <c r="AG2012" s="372"/>
      <c r="AH2012" s="372"/>
      <c r="AI2012" s="228" t="s">
        <v>2708</v>
      </c>
      <c r="AJ2012" s="286" t="s">
        <v>2543</v>
      </c>
      <c r="AK2012" s="228" t="s">
        <v>2542</v>
      </c>
      <c r="AL2012" s="372"/>
      <c r="AM2012" s="372"/>
      <c r="AN2012" s="372"/>
      <c r="AO2012" s="372"/>
      <c r="AP2012" s="229"/>
      <c r="AQ2012" s="444">
        <v>1</v>
      </c>
      <c r="AR2012" s="207"/>
      <c r="AS2012" s="207"/>
      <c r="AT2012" s="207"/>
      <c r="AU2012" s="359">
        <f>S2012</f>
        <v>530</v>
      </c>
      <c r="AV2012" s="248" t="e">
        <f>VLOOKUP(T2012,'[1]段ボール 送料'!$H$16:$X$1013,11,FALSE)</f>
        <v>#N/A</v>
      </c>
      <c r="AW2012" s="248"/>
      <c r="AX2012" s="207"/>
      <c r="AY2012" s="247" t="e">
        <f>SUBTOTAL(9,AV2012:AX2012)</f>
        <v>#N/A</v>
      </c>
      <c r="AZ2012" s="247" t="e">
        <f t="shared" si="233"/>
        <v>#N/A</v>
      </c>
      <c r="BA2012" s="247">
        <f t="shared" si="233"/>
        <v>0</v>
      </c>
      <c r="BB2012" s="247">
        <f t="shared" si="233"/>
        <v>0</v>
      </c>
      <c r="BC2012" s="359" t="e">
        <f t="shared" si="233"/>
        <v>#N/A</v>
      </c>
      <c r="BD2012" s="207"/>
      <c r="BE2012" s="207"/>
      <c r="BF2012" s="207"/>
      <c r="BG2012" s="228"/>
      <c r="BH2012" s="228"/>
      <c r="BI2012" s="228"/>
      <c r="BJ2012" s="246"/>
      <c r="BK2012" s="255" t="s">
        <v>2443</v>
      </c>
      <c r="BL2012" s="228" t="s">
        <v>1703</v>
      </c>
      <c r="BM2012" s="228" t="s">
        <v>1703</v>
      </c>
      <c r="BN2012" s="298"/>
      <c r="BO2012" s="297"/>
      <c r="BP2012" s="563"/>
      <c r="BQ2012" s="205" t="s">
        <v>1701</v>
      </c>
      <c r="BR2012" s="563"/>
      <c r="BS2012" s="563"/>
      <c r="BT2012" s="563"/>
      <c r="BU2012" s="559"/>
      <c r="BV2012" s="559"/>
      <c r="BW2012" s="559"/>
      <c r="BX2012" s="563"/>
      <c r="BY2012" s="562"/>
      <c r="BZ2012" s="561"/>
      <c r="CA2012" s="561"/>
      <c r="CB2012" s="561"/>
      <c r="CC2012" s="560"/>
      <c r="CD2012" s="560"/>
      <c r="CE2012" s="559"/>
      <c r="DN2012" s="284"/>
      <c r="DO2012" s="283"/>
      <c r="DP2012" s="278"/>
      <c r="DQ2012" s="282"/>
      <c r="DR2012" s="281"/>
      <c r="DS2012" s="280"/>
      <c r="DT2012" s="279"/>
      <c r="DU2012" s="278"/>
      <c r="DV2012" s="194" t="s">
        <v>3950</v>
      </c>
    </row>
    <row r="2013" spans="1:127" ht="18.75">
      <c r="A2013" s="298" t="s">
        <v>4344</v>
      </c>
      <c r="B2013" s="227" t="s">
        <v>1234</v>
      </c>
      <c r="C2013" s="227" t="s">
        <v>5074</v>
      </c>
      <c r="D2013" s="264" t="s">
        <v>1235</v>
      </c>
      <c r="E2013" s="224" t="str">
        <f t="shared" si="224"/>
        <v>433682</v>
      </c>
      <c r="F2013" s="558" t="s">
        <v>1085</v>
      </c>
      <c r="G2013" s="557" t="s">
        <v>1236</v>
      </c>
      <c r="H2013" s="223" t="s">
        <v>5072</v>
      </c>
      <c r="I2013" s="223" t="s">
        <v>228</v>
      </c>
      <c r="J2013" s="225">
        <v>1</v>
      </c>
      <c r="K2013" s="302">
        <v>3500</v>
      </c>
      <c r="L2013" s="232">
        <f t="shared" si="231"/>
        <v>3850.0000000000005</v>
      </c>
      <c r="M2013" s="288" t="s">
        <v>900</v>
      </c>
      <c r="N2013" s="229"/>
      <c r="O2013" s="229"/>
      <c r="P2013" s="313"/>
      <c r="Q2013" s="328"/>
      <c r="R2013" s="327"/>
      <c r="S2013" s="242"/>
      <c r="T2013" s="312"/>
      <c r="U2013" s="303"/>
      <c r="V2013" s="303"/>
      <c r="W2013" s="303"/>
      <c r="X2013" s="303"/>
      <c r="Y2013" s="312"/>
      <c r="Z2013" s="303"/>
      <c r="AA2013" s="303"/>
      <c r="AB2013" s="303"/>
      <c r="AC2013" s="303"/>
      <c r="AD2013" s="311"/>
      <c r="AE2013" s="311"/>
      <c r="AF2013" s="311"/>
      <c r="AG2013" s="311"/>
      <c r="AH2013" s="311"/>
      <c r="AJ2013" s="286" t="s">
        <v>2543</v>
      </c>
      <c r="AK2013" s="213" t="s">
        <v>2542</v>
      </c>
      <c r="AL2013" s="311"/>
      <c r="AM2013" s="311"/>
      <c r="AN2013" s="311"/>
      <c r="AO2013" s="311"/>
      <c r="AP2013" s="229"/>
      <c r="AQ2013" s="310"/>
      <c r="AR2013" s="207"/>
      <c r="AS2013" s="207"/>
      <c r="AT2013" s="207"/>
      <c r="AU2013" s="207"/>
      <c r="AV2013" s="207"/>
      <c r="AW2013" s="207"/>
      <c r="AX2013" s="207"/>
      <c r="AY2013" s="207"/>
      <c r="AZ2013" s="207"/>
      <c r="BA2013" s="207"/>
      <c r="BB2013" s="207"/>
      <c r="BC2013" s="207"/>
      <c r="BD2013" s="207"/>
      <c r="BE2013" s="207"/>
      <c r="BF2013" s="207"/>
      <c r="BG2013" s="300"/>
      <c r="BH2013" s="300"/>
      <c r="BI2013" s="299"/>
      <c r="BJ2013" s="246"/>
      <c r="BK2013" s="255" t="s">
        <v>2443</v>
      </c>
      <c r="BL2013" s="213"/>
      <c r="BM2013" s="228"/>
      <c r="BN2013" s="298"/>
      <c r="BO2013" s="297"/>
      <c r="BY2013" s="254"/>
      <c r="DN2013" s="284"/>
      <c r="DO2013" s="283"/>
      <c r="DP2013" s="278"/>
      <c r="DQ2013" s="282" t="s">
        <v>900</v>
      </c>
      <c r="DR2013" s="281"/>
      <c r="DS2013" s="280"/>
      <c r="DT2013" s="279"/>
      <c r="DU2013" s="278"/>
      <c r="DV2013" s="194"/>
      <c r="DW2013" s="254"/>
    </row>
    <row r="2014" spans="1:127" ht="18.75">
      <c r="A2014" s="298" t="s">
        <v>4344</v>
      </c>
      <c r="B2014" s="227" t="s">
        <v>1237</v>
      </c>
      <c r="C2014" s="227" t="s">
        <v>5073</v>
      </c>
      <c r="D2014" s="264" t="s">
        <v>1238</v>
      </c>
      <c r="E2014" s="224" t="str">
        <f t="shared" si="224"/>
        <v>433675</v>
      </c>
      <c r="F2014" s="558" t="s">
        <v>1085</v>
      </c>
      <c r="G2014" s="557" t="s">
        <v>1236</v>
      </c>
      <c r="H2014" s="223" t="s">
        <v>5072</v>
      </c>
      <c r="I2014" s="223" t="s">
        <v>1233</v>
      </c>
      <c r="J2014" s="225">
        <v>1</v>
      </c>
      <c r="K2014" s="302">
        <v>3500</v>
      </c>
      <c r="L2014" s="232">
        <f t="shared" si="231"/>
        <v>3850.0000000000005</v>
      </c>
      <c r="M2014" s="288" t="s">
        <v>900</v>
      </c>
      <c r="N2014" s="229"/>
      <c r="O2014" s="229"/>
      <c r="P2014" s="545"/>
      <c r="Q2014" s="380"/>
      <c r="R2014" s="327"/>
      <c r="S2014" s="242"/>
      <c r="T2014" s="312"/>
      <c r="U2014" s="303"/>
      <c r="V2014" s="303"/>
      <c r="W2014" s="303"/>
      <c r="X2014" s="303"/>
      <c r="Y2014" s="312"/>
      <c r="Z2014" s="303"/>
      <c r="AA2014" s="303"/>
      <c r="AB2014" s="303"/>
      <c r="AC2014" s="303"/>
      <c r="AD2014" s="311"/>
      <c r="AE2014" s="311"/>
      <c r="AF2014" s="311"/>
      <c r="AG2014" s="311"/>
      <c r="AH2014" s="311"/>
      <c r="AJ2014" s="286" t="s">
        <v>2543</v>
      </c>
      <c r="AK2014" s="213" t="s">
        <v>2542</v>
      </c>
      <c r="AL2014" s="311"/>
      <c r="AM2014" s="311"/>
      <c r="AN2014" s="311"/>
      <c r="AO2014" s="311"/>
      <c r="AP2014" s="229"/>
      <c r="AQ2014" s="310"/>
      <c r="AR2014" s="207"/>
      <c r="AS2014" s="207"/>
      <c r="AT2014" s="207"/>
      <c r="AU2014" s="207"/>
      <c r="AV2014" s="207"/>
      <c r="AW2014" s="207"/>
      <c r="AX2014" s="207"/>
      <c r="AY2014" s="207"/>
      <c r="AZ2014" s="207"/>
      <c r="BA2014" s="207"/>
      <c r="BB2014" s="207"/>
      <c r="BC2014" s="207"/>
      <c r="BD2014" s="207"/>
      <c r="BE2014" s="207"/>
      <c r="BF2014" s="207"/>
      <c r="BG2014" s="300"/>
      <c r="BH2014" s="300"/>
      <c r="BI2014" s="299"/>
      <c r="BJ2014" s="246"/>
      <c r="BK2014" s="255" t="s">
        <v>2443</v>
      </c>
      <c r="BL2014" s="213"/>
      <c r="BM2014" s="228"/>
      <c r="BN2014" s="298"/>
      <c r="BO2014" s="297"/>
      <c r="BY2014" s="254"/>
      <c r="DN2014" s="284"/>
      <c r="DO2014" s="283"/>
      <c r="DP2014" s="278"/>
      <c r="DQ2014" s="282" t="s">
        <v>900</v>
      </c>
      <c r="DR2014" s="281"/>
      <c r="DS2014" s="280"/>
      <c r="DT2014" s="279"/>
      <c r="DU2014" s="278"/>
      <c r="DV2014" s="194"/>
      <c r="DW2014" s="254"/>
    </row>
    <row r="2015" spans="1:127" ht="18.75">
      <c r="A2015" s="207" t="s">
        <v>5062</v>
      </c>
      <c r="B2015" s="227" t="s">
        <v>5071</v>
      </c>
      <c r="C2015" s="226" t="s">
        <v>5070</v>
      </c>
      <c r="D2015" s="264" t="s">
        <v>5069</v>
      </c>
      <c r="E2015" s="224" t="str">
        <f t="shared" si="224"/>
        <v>433699</v>
      </c>
      <c r="F2015" s="207" t="s">
        <v>948</v>
      </c>
      <c r="G2015" s="220" t="s">
        <v>5068</v>
      </c>
      <c r="H2015" s="223" t="s">
        <v>5067</v>
      </c>
      <c r="I2015" s="306"/>
      <c r="J2015" s="225">
        <v>1</v>
      </c>
      <c r="K2015" s="302">
        <v>2700</v>
      </c>
      <c r="L2015" s="232">
        <f t="shared" si="231"/>
        <v>2970.0000000000005</v>
      </c>
      <c r="M2015" s="262" t="s">
        <v>1671</v>
      </c>
      <c r="N2015" s="290"/>
      <c r="O2015" s="290"/>
      <c r="P2015" s="251">
        <v>44986</v>
      </c>
      <c r="Q2015" s="500">
        <v>2500</v>
      </c>
      <c r="R2015" s="471">
        <v>330</v>
      </c>
      <c r="S2015" s="242">
        <v>330</v>
      </c>
      <c r="T2015" s="219"/>
      <c r="U2015" s="248" t="e">
        <f>VLOOKUP(T2015,'[1]段ボール 送料'!$H$16:$X$1013,16,FALSE)</f>
        <v>#N/A</v>
      </c>
      <c r="V2015" s="248" t="e">
        <f>VLOOKUP(T2015,'[1]段ボール 送料'!$H$16:$X$1013,13,FALSE)</f>
        <v>#N/A</v>
      </c>
      <c r="W2015" s="248" t="e">
        <f>VLOOKUP(T2015,'[1]段ボール 送料'!$H$16:$X$1013,14,FALSE)</f>
        <v>#N/A</v>
      </c>
      <c r="X2015" s="248" t="e">
        <f>VLOOKUP(T2015,'[1]段ボール 送料'!$H$16:$X$1013,15,FALSE)</f>
        <v>#N/A</v>
      </c>
      <c r="Y2015" s="219"/>
      <c r="Z2015" s="248"/>
      <c r="AA2015" s="248"/>
      <c r="AB2015" s="248"/>
      <c r="AC2015" s="248"/>
      <c r="AD2015" s="372"/>
      <c r="AE2015" s="372"/>
      <c r="AF2015" s="372"/>
      <c r="AG2015" s="372"/>
      <c r="AH2015" s="372"/>
      <c r="AI2015" s="228" t="s">
        <v>2708</v>
      </c>
      <c r="AJ2015" s="286" t="s">
        <v>2543</v>
      </c>
      <c r="AK2015" s="228" t="s">
        <v>2542</v>
      </c>
      <c r="AL2015" s="372"/>
      <c r="AM2015" s="372"/>
      <c r="AN2015" s="372"/>
      <c r="AO2015" s="372"/>
      <c r="AP2015" s="229"/>
      <c r="AQ2015" s="444">
        <v>1</v>
      </c>
      <c r="AR2015" s="207"/>
      <c r="AS2015" s="207"/>
      <c r="AT2015" s="207"/>
      <c r="AU2015" s="359">
        <f>S2015</f>
        <v>330</v>
      </c>
      <c r="AV2015" s="248" t="e">
        <f>VLOOKUP(T2015,'[1]段ボール 送料'!$H$16:$X$1013,11,FALSE)</f>
        <v>#N/A</v>
      </c>
      <c r="AW2015" s="248"/>
      <c r="AX2015" s="207"/>
      <c r="AY2015" s="247" t="e">
        <f>SUBTOTAL(9,AV2015:AX2015)</f>
        <v>#N/A</v>
      </c>
      <c r="AZ2015" s="247" t="e">
        <f>AR2015+AV2015</f>
        <v>#N/A</v>
      </c>
      <c r="BA2015" s="247">
        <f>AS2015+AW2015</f>
        <v>0</v>
      </c>
      <c r="BB2015" s="247">
        <f>AT2015+AX2015</f>
        <v>0</v>
      </c>
      <c r="BC2015" s="359" t="e">
        <f>AU2015+AY2015</f>
        <v>#N/A</v>
      </c>
      <c r="BD2015" s="207"/>
      <c r="BE2015" s="207"/>
      <c r="BF2015" s="207"/>
      <c r="BG2015" s="228"/>
      <c r="BH2015" s="228"/>
      <c r="BI2015" s="228"/>
      <c r="BJ2015" s="246"/>
      <c r="BK2015" s="255" t="s">
        <v>2443</v>
      </c>
      <c r="BL2015" s="228"/>
      <c r="BM2015" s="228"/>
      <c r="BQ2015" s="205" t="s">
        <v>1701</v>
      </c>
      <c r="BY2015" s="254"/>
      <c r="DN2015" s="284"/>
      <c r="DO2015" s="283"/>
      <c r="DP2015" s="278"/>
      <c r="DQ2015" s="282"/>
      <c r="DR2015" s="281"/>
      <c r="DS2015" s="280"/>
      <c r="DT2015" s="279"/>
      <c r="DU2015" s="278"/>
      <c r="DV2015" s="194" t="s">
        <v>3950</v>
      </c>
    </row>
    <row r="2016" spans="1:127" ht="19.5">
      <c r="A2016" s="207" t="s">
        <v>3905</v>
      </c>
      <c r="B2016" s="227" t="s">
        <v>1239</v>
      </c>
      <c r="C2016" s="226" t="s">
        <v>5066</v>
      </c>
      <c r="D2016" s="264" t="s">
        <v>1240</v>
      </c>
      <c r="E2016" s="224" t="str">
        <f t="shared" si="224"/>
        <v>433712</v>
      </c>
      <c r="F2016" s="207" t="s">
        <v>948</v>
      </c>
      <c r="G2016" s="220" t="s">
        <v>1241</v>
      </c>
      <c r="H2016" s="223" t="s">
        <v>5064</v>
      </c>
      <c r="I2016" s="306" t="s">
        <v>228</v>
      </c>
      <c r="J2016" s="225">
        <v>1</v>
      </c>
      <c r="K2016" s="302">
        <v>6000</v>
      </c>
      <c r="L2016" s="232">
        <f t="shared" si="231"/>
        <v>6600.0000000000009</v>
      </c>
      <c r="M2016" s="288" t="s">
        <v>900</v>
      </c>
      <c r="N2016" s="290"/>
      <c r="O2016" s="290" t="s">
        <v>5063</v>
      </c>
      <c r="P2016" s="459">
        <v>44986</v>
      </c>
      <c r="Q2016" s="487">
        <v>5400</v>
      </c>
      <c r="R2016" s="471"/>
      <c r="S2016" s="242"/>
      <c r="T2016" s="219"/>
      <c r="U2016" s="248" t="e">
        <f>VLOOKUP(T2016,'[1]段ボール 送料'!$H$16:$X$1013,16,FALSE)</f>
        <v>#N/A</v>
      </c>
      <c r="V2016" s="248" t="e">
        <f>VLOOKUP(T2016,'[1]段ボール 送料'!$H$16:$X$1013,13,FALSE)</f>
        <v>#N/A</v>
      </c>
      <c r="W2016" s="248" t="e">
        <f>VLOOKUP(T2016,'[1]段ボール 送料'!$H$16:$X$1013,14,FALSE)</f>
        <v>#N/A</v>
      </c>
      <c r="X2016" s="248" t="e">
        <f>VLOOKUP(T2016,'[1]段ボール 送料'!$H$16:$X$1013,15,FALSE)</f>
        <v>#N/A</v>
      </c>
      <c r="Y2016" s="219"/>
      <c r="Z2016" s="248"/>
      <c r="AA2016" s="248"/>
      <c r="AB2016" s="248"/>
      <c r="AC2016" s="248"/>
      <c r="AD2016" s="372"/>
      <c r="AE2016" s="372"/>
      <c r="AF2016" s="372"/>
      <c r="AG2016" s="372"/>
      <c r="AH2016" s="372"/>
      <c r="AI2016" s="228" t="s">
        <v>2708</v>
      </c>
      <c r="AJ2016" s="286" t="s">
        <v>2543</v>
      </c>
      <c r="AK2016" s="228" t="s">
        <v>2542</v>
      </c>
      <c r="AL2016" s="372"/>
      <c r="AM2016" s="372"/>
      <c r="AN2016" s="372"/>
      <c r="AO2016" s="372"/>
      <c r="AP2016" s="229"/>
      <c r="AQ2016" s="464"/>
      <c r="AR2016" s="207"/>
      <c r="AS2016" s="207"/>
      <c r="AT2016" s="207"/>
      <c r="AU2016" s="207"/>
      <c r="AV2016" s="207"/>
      <c r="AW2016" s="207"/>
      <c r="AX2016" s="207"/>
      <c r="AY2016" s="207"/>
      <c r="AZ2016" s="207"/>
      <c r="BA2016" s="207"/>
      <c r="BB2016" s="207"/>
      <c r="BC2016" s="207"/>
      <c r="BD2016" s="207"/>
      <c r="BE2016" s="207"/>
      <c r="BF2016" s="207"/>
      <c r="BG2016" s="228"/>
      <c r="BH2016" s="228"/>
      <c r="BI2016" s="228"/>
      <c r="BJ2016" s="246"/>
      <c r="BK2016" s="255" t="s">
        <v>2443</v>
      </c>
      <c r="BL2016" s="228" t="s">
        <v>1703</v>
      </c>
      <c r="BM2016" s="228" t="s">
        <v>3899</v>
      </c>
      <c r="BQ2016" s="205" t="s">
        <v>1701</v>
      </c>
      <c r="BY2016" s="254"/>
      <c r="DN2016" s="284"/>
      <c r="DO2016" s="283"/>
      <c r="DP2016" s="278"/>
      <c r="DQ2016" s="282" t="s">
        <v>947</v>
      </c>
      <c r="DR2016" s="281"/>
      <c r="DS2016" s="280"/>
      <c r="DT2016" s="279"/>
      <c r="DU2016" s="278"/>
      <c r="DV2016" s="194"/>
    </row>
    <row r="2017" spans="1:127" ht="19.5">
      <c r="A2017" s="207" t="s">
        <v>3905</v>
      </c>
      <c r="B2017" s="227" t="s">
        <v>1242</v>
      </c>
      <c r="C2017" s="226" t="s">
        <v>5065</v>
      </c>
      <c r="D2017" s="264" t="s">
        <v>1243</v>
      </c>
      <c r="E2017" s="224" t="str">
        <f t="shared" ref="E2017:E2048" si="234">MID(D2017,8,10)</f>
        <v>433705</v>
      </c>
      <c r="F2017" s="207" t="s">
        <v>948</v>
      </c>
      <c r="G2017" s="220" t="s">
        <v>1241</v>
      </c>
      <c r="H2017" s="223" t="s">
        <v>5064</v>
      </c>
      <c r="I2017" s="306" t="s">
        <v>1233</v>
      </c>
      <c r="J2017" s="225">
        <v>1</v>
      </c>
      <c r="K2017" s="302">
        <v>6000</v>
      </c>
      <c r="L2017" s="232">
        <f t="shared" si="231"/>
        <v>6600.0000000000009</v>
      </c>
      <c r="M2017" s="288" t="s">
        <v>900</v>
      </c>
      <c r="N2017" s="290"/>
      <c r="O2017" s="290" t="s">
        <v>5063</v>
      </c>
      <c r="P2017" s="251">
        <v>44986</v>
      </c>
      <c r="Q2017" s="500">
        <v>5400</v>
      </c>
      <c r="R2017" s="471"/>
      <c r="S2017" s="242"/>
      <c r="T2017" s="219"/>
      <c r="U2017" s="248" t="e">
        <f>VLOOKUP(T2017,'[1]段ボール 送料'!$H$16:$X$1013,16,FALSE)</f>
        <v>#N/A</v>
      </c>
      <c r="V2017" s="248" t="e">
        <f>VLOOKUP(T2017,'[1]段ボール 送料'!$H$16:$X$1013,13,FALSE)</f>
        <v>#N/A</v>
      </c>
      <c r="W2017" s="248" t="e">
        <f>VLOOKUP(T2017,'[1]段ボール 送料'!$H$16:$X$1013,14,FALSE)</f>
        <v>#N/A</v>
      </c>
      <c r="X2017" s="248" t="e">
        <f>VLOOKUP(T2017,'[1]段ボール 送料'!$H$16:$X$1013,15,FALSE)</f>
        <v>#N/A</v>
      </c>
      <c r="Y2017" s="219"/>
      <c r="Z2017" s="248"/>
      <c r="AA2017" s="248"/>
      <c r="AB2017" s="248"/>
      <c r="AC2017" s="248"/>
      <c r="AD2017" s="372"/>
      <c r="AE2017" s="372"/>
      <c r="AF2017" s="372"/>
      <c r="AG2017" s="372"/>
      <c r="AH2017" s="372"/>
      <c r="AI2017" s="228" t="s">
        <v>2708</v>
      </c>
      <c r="AJ2017" s="286" t="s">
        <v>2543</v>
      </c>
      <c r="AK2017" s="228" t="s">
        <v>2542</v>
      </c>
      <c r="AL2017" s="372"/>
      <c r="AM2017" s="372"/>
      <c r="AN2017" s="372"/>
      <c r="AO2017" s="372"/>
      <c r="AP2017" s="229"/>
      <c r="AQ2017" s="464"/>
      <c r="AR2017" s="207"/>
      <c r="AS2017" s="207"/>
      <c r="AT2017" s="207"/>
      <c r="AU2017" s="207"/>
      <c r="AV2017" s="207"/>
      <c r="AW2017" s="207"/>
      <c r="AX2017" s="207"/>
      <c r="AY2017" s="207"/>
      <c r="AZ2017" s="207"/>
      <c r="BA2017" s="207"/>
      <c r="BB2017" s="207"/>
      <c r="BC2017" s="207"/>
      <c r="BD2017" s="207"/>
      <c r="BE2017" s="207"/>
      <c r="BF2017" s="207"/>
      <c r="BG2017" s="228"/>
      <c r="BH2017" s="228"/>
      <c r="BI2017" s="228"/>
      <c r="BJ2017" s="246"/>
      <c r="BK2017" s="255" t="s">
        <v>2443</v>
      </c>
      <c r="BL2017" s="228" t="s">
        <v>1703</v>
      </c>
      <c r="BM2017" s="228" t="s">
        <v>3899</v>
      </c>
      <c r="BQ2017" s="205" t="s">
        <v>1701</v>
      </c>
      <c r="BY2017" s="254"/>
      <c r="DN2017" s="284"/>
      <c r="DO2017" s="283"/>
      <c r="DP2017" s="278"/>
      <c r="DQ2017" s="282" t="s">
        <v>947</v>
      </c>
      <c r="DR2017" s="281"/>
      <c r="DS2017" s="280"/>
      <c r="DT2017" s="279"/>
      <c r="DU2017" s="278"/>
      <c r="DV2017" s="194"/>
    </row>
    <row r="2018" spans="1:127" ht="19.5">
      <c r="A2018" s="207" t="s">
        <v>5062</v>
      </c>
      <c r="B2018" s="227" t="s">
        <v>5061</v>
      </c>
      <c r="C2018" s="226" t="s">
        <v>5060</v>
      </c>
      <c r="D2018" s="264" t="s">
        <v>5059</v>
      </c>
      <c r="E2018" s="224" t="str">
        <f t="shared" si="234"/>
        <v>433729</v>
      </c>
      <c r="F2018" s="207" t="s">
        <v>948</v>
      </c>
      <c r="G2018" s="220" t="s">
        <v>5058</v>
      </c>
      <c r="H2018" s="223" t="s">
        <v>5057</v>
      </c>
      <c r="I2018" s="306"/>
      <c r="J2018" s="225">
        <v>1</v>
      </c>
      <c r="K2018" s="302">
        <v>8100</v>
      </c>
      <c r="L2018" s="232">
        <f t="shared" si="231"/>
        <v>8910</v>
      </c>
      <c r="M2018" s="288" t="s">
        <v>1671</v>
      </c>
      <c r="N2018" s="290"/>
      <c r="O2018" s="290" t="s">
        <v>5056</v>
      </c>
      <c r="P2018" s="251">
        <v>44986</v>
      </c>
      <c r="Q2018" s="500">
        <v>7000</v>
      </c>
      <c r="R2018" s="471">
        <v>1000</v>
      </c>
      <c r="S2018" s="242">
        <v>1000</v>
      </c>
      <c r="T2018" s="219"/>
      <c r="U2018" s="248" t="e">
        <f>VLOOKUP(T2018,'[1]段ボール 送料'!$H$16:$X$1013,16,FALSE)</f>
        <v>#N/A</v>
      </c>
      <c r="V2018" s="248" t="e">
        <f>VLOOKUP(T2018,'[1]段ボール 送料'!$H$16:$X$1013,13,FALSE)</f>
        <v>#N/A</v>
      </c>
      <c r="W2018" s="248" t="e">
        <f>VLOOKUP(T2018,'[1]段ボール 送料'!$H$16:$X$1013,14,FALSE)</f>
        <v>#N/A</v>
      </c>
      <c r="X2018" s="248" t="e">
        <f>VLOOKUP(T2018,'[1]段ボール 送料'!$H$16:$X$1013,15,FALSE)</f>
        <v>#N/A</v>
      </c>
      <c r="Y2018" s="219"/>
      <c r="Z2018" s="248"/>
      <c r="AA2018" s="248"/>
      <c r="AB2018" s="248"/>
      <c r="AC2018" s="248"/>
      <c r="AD2018" s="372"/>
      <c r="AE2018" s="372"/>
      <c r="AF2018" s="372"/>
      <c r="AG2018" s="372"/>
      <c r="AH2018" s="372"/>
      <c r="AI2018" s="228" t="s">
        <v>2708</v>
      </c>
      <c r="AJ2018" s="286" t="s">
        <v>2543</v>
      </c>
      <c r="AK2018" s="228" t="s">
        <v>2542</v>
      </c>
      <c r="AL2018" s="372"/>
      <c r="AM2018" s="372"/>
      <c r="AN2018" s="372"/>
      <c r="AO2018" s="372"/>
      <c r="AP2018" s="444">
        <v>1</v>
      </c>
      <c r="AQ2018" s="444">
        <v>1</v>
      </c>
      <c r="AR2018" s="207"/>
      <c r="AS2018" s="207"/>
      <c r="AT2018" s="207"/>
      <c r="AU2018" s="359">
        <f>S2018</f>
        <v>1000</v>
      </c>
      <c r="AV2018" s="248" t="e">
        <f>VLOOKUP(T2018,'[1]段ボール 送料'!$H$16:$X$1013,11,FALSE)</f>
        <v>#N/A</v>
      </c>
      <c r="AW2018" s="248"/>
      <c r="AX2018" s="207"/>
      <c r="AY2018" s="247" t="e">
        <f>SUBTOTAL(9,AV2018:AX2018)</f>
        <v>#N/A</v>
      </c>
      <c r="AZ2018" s="247" t="e">
        <f t="shared" ref="AZ2018:BC2019" si="235">AR2018+AV2018</f>
        <v>#N/A</v>
      </c>
      <c r="BA2018" s="247">
        <f t="shared" si="235"/>
        <v>0</v>
      </c>
      <c r="BB2018" s="247">
        <f t="shared" si="235"/>
        <v>0</v>
      </c>
      <c r="BC2018" s="359" t="e">
        <f t="shared" si="235"/>
        <v>#N/A</v>
      </c>
      <c r="BD2018" s="207"/>
      <c r="BE2018" s="207"/>
      <c r="BF2018" s="207"/>
      <c r="BG2018" s="228"/>
      <c r="BH2018" s="228"/>
      <c r="BI2018" s="228"/>
      <c r="BJ2018" s="246"/>
      <c r="BK2018" s="255" t="s">
        <v>2443</v>
      </c>
      <c r="BL2018" s="228" t="s">
        <v>1703</v>
      </c>
      <c r="BM2018" s="228" t="s">
        <v>1703</v>
      </c>
      <c r="BQ2018" s="205" t="s">
        <v>1701</v>
      </c>
      <c r="BY2018" s="254"/>
      <c r="DN2018" s="284"/>
      <c r="DO2018" s="283"/>
      <c r="DP2018" s="278"/>
      <c r="DQ2018" s="282"/>
      <c r="DR2018" s="281"/>
      <c r="DS2018" s="280"/>
      <c r="DT2018" s="279"/>
      <c r="DU2018" s="278"/>
      <c r="DV2018" s="194" t="s">
        <v>3950</v>
      </c>
    </row>
    <row r="2019" spans="1:127" ht="18.75">
      <c r="A2019" s="298" t="s">
        <v>4332</v>
      </c>
      <c r="B2019" s="227" t="s">
        <v>340</v>
      </c>
      <c r="C2019" s="226" t="s">
        <v>5055</v>
      </c>
      <c r="D2019" s="264" t="s">
        <v>341</v>
      </c>
      <c r="E2019" s="224" t="str">
        <f t="shared" si="234"/>
        <v>433736</v>
      </c>
      <c r="F2019" s="207" t="s">
        <v>148</v>
      </c>
      <c r="G2019" s="387" t="s">
        <v>5054</v>
      </c>
      <c r="H2019" s="223" t="s">
        <v>5053</v>
      </c>
      <c r="I2019" s="306"/>
      <c r="J2019" s="225">
        <v>1</v>
      </c>
      <c r="K2019" s="277">
        <v>11000</v>
      </c>
      <c r="L2019" s="232">
        <f t="shared" si="231"/>
        <v>12100.000000000002</v>
      </c>
      <c r="M2019" s="288" t="s">
        <v>1671</v>
      </c>
      <c r="N2019" s="290"/>
      <c r="O2019" s="290"/>
      <c r="P2019" s="251">
        <v>45444</v>
      </c>
      <c r="Q2019" s="244">
        <v>10000</v>
      </c>
      <c r="R2019" s="289">
        <v>790</v>
      </c>
      <c r="S2019" s="242">
        <v>790</v>
      </c>
      <c r="T2019" s="219"/>
      <c r="U2019" s="248" t="e">
        <f>VLOOKUP(T2019,'[1]段ボール 送料'!$H$16:$X$1013,16,FALSE)</f>
        <v>#N/A</v>
      </c>
      <c r="V2019" s="248" t="e">
        <f>VLOOKUP(T2019,'[1]段ボール 送料'!$H$16:$X$1013,13,FALSE)</f>
        <v>#N/A</v>
      </c>
      <c r="W2019" s="248" t="e">
        <f>VLOOKUP(T2019,'[1]段ボール 送料'!$H$16:$X$1013,14,FALSE)</f>
        <v>#N/A</v>
      </c>
      <c r="X2019" s="248" t="e">
        <f>VLOOKUP(T2019,'[1]段ボール 送料'!$H$16:$X$1013,15,FALSE)</f>
        <v>#N/A</v>
      </c>
      <c r="Y2019" s="219"/>
      <c r="Z2019" s="248"/>
      <c r="AA2019" s="248"/>
      <c r="AB2019" s="248"/>
      <c r="AC2019" s="248"/>
      <c r="AD2019" s="372"/>
      <c r="AE2019" s="372"/>
      <c r="AF2019" s="372"/>
      <c r="AG2019" s="372"/>
      <c r="AH2019" s="372"/>
      <c r="AI2019" s="445" t="s">
        <v>2703</v>
      </c>
      <c r="AJ2019" s="286" t="s">
        <v>2543</v>
      </c>
      <c r="AK2019" s="228" t="s">
        <v>2542</v>
      </c>
      <c r="AL2019" s="372"/>
      <c r="AM2019" s="372"/>
      <c r="AN2019" s="372"/>
      <c r="AO2019" s="372"/>
      <c r="AP2019" s="444">
        <v>1</v>
      </c>
      <c r="AQ2019" s="444">
        <v>1</v>
      </c>
      <c r="AR2019" s="207"/>
      <c r="AS2019" s="207"/>
      <c r="AT2019" s="207"/>
      <c r="AU2019" s="359">
        <f>S2019</f>
        <v>790</v>
      </c>
      <c r="AV2019" s="248" t="e">
        <f>VLOOKUP(T2019,'[1]段ボール 送料'!$H$16:$X$1013,11,FALSE)</f>
        <v>#N/A</v>
      </c>
      <c r="AW2019" s="248"/>
      <c r="AX2019" s="207"/>
      <c r="AY2019" s="247" t="e">
        <f>SUBTOTAL(9,AV2019:AX2019)</f>
        <v>#N/A</v>
      </c>
      <c r="AZ2019" s="247" t="e">
        <f t="shared" si="235"/>
        <v>#N/A</v>
      </c>
      <c r="BA2019" s="247">
        <f t="shared" si="235"/>
        <v>0</v>
      </c>
      <c r="BB2019" s="247">
        <f t="shared" si="235"/>
        <v>0</v>
      </c>
      <c r="BC2019" s="359" t="e">
        <f t="shared" si="235"/>
        <v>#N/A</v>
      </c>
      <c r="BD2019" s="207"/>
      <c r="BE2019" s="207"/>
      <c r="BF2019" s="207"/>
      <c r="BG2019" s="228"/>
      <c r="BH2019" s="228"/>
      <c r="BI2019" s="228"/>
      <c r="BJ2019" s="246"/>
      <c r="BK2019" s="255" t="s">
        <v>2443</v>
      </c>
      <c r="BL2019" s="228" t="s">
        <v>1703</v>
      </c>
      <c r="BM2019" s="228" t="s">
        <v>1703</v>
      </c>
      <c r="BN2019" s="298"/>
      <c r="BO2019" s="297"/>
      <c r="BP2019" s="204" t="s">
        <v>1701</v>
      </c>
      <c r="BY2019" s="254"/>
      <c r="DN2019" s="284">
        <v>11000</v>
      </c>
      <c r="DO2019" s="283">
        <f>DN2019*110%</f>
        <v>12100.000000000002</v>
      </c>
      <c r="DP2019" s="349">
        <v>45444</v>
      </c>
      <c r="DQ2019" s="282"/>
      <c r="DR2019" s="281"/>
      <c r="DS2019" s="280"/>
      <c r="DT2019" s="279"/>
      <c r="DU2019" s="348"/>
      <c r="DV2019" s="194"/>
    </row>
    <row r="2020" spans="1:127" ht="18.75">
      <c r="A2020" s="207" t="s">
        <v>3757</v>
      </c>
      <c r="B2020" s="227" t="s">
        <v>1244</v>
      </c>
      <c r="C2020" s="226" t="s">
        <v>5052</v>
      </c>
      <c r="D2020" s="264" t="s">
        <v>1245</v>
      </c>
      <c r="E2020" s="224" t="str">
        <f t="shared" si="234"/>
        <v>433743</v>
      </c>
      <c r="F2020" s="207" t="s">
        <v>148</v>
      </c>
      <c r="G2020" s="220" t="s">
        <v>1246</v>
      </c>
      <c r="H2020" s="223" t="s">
        <v>5051</v>
      </c>
      <c r="I2020" s="306"/>
      <c r="J2020" s="225">
        <v>1</v>
      </c>
      <c r="K2020" s="302">
        <v>12000</v>
      </c>
      <c r="L2020" s="232">
        <f t="shared" si="231"/>
        <v>13200.000000000002</v>
      </c>
      <c r="M2020" s="262" t="s">
        <v>900</v>
      </c>
      <c r="N2020" s="229"/>
      <c r="O2020" s="290"/>
      <c r="P2020" s="245"/>
      <c r="Q2020" s="227"/>
      <c r="R2020" s="289"/>
      <c r="S2020" s="242"/>
      <c r="T2020" s="219"/>
      <c r="U2020" s="248" t="e">
        <f>VLOOKUP(T2020,'[1]段ボール 送料'!$H$16:$X$1013,16,FALSE)</f>
        <v>#N/A</v>
      </c>
      <c r="V2020" s="248" t="e">
        <f>VLOOKUP(T2020,'[1]段ボール 送料'!$H$16:$X$1013,13,FALSE)</f>
        <v>#N/A</v>
      </c>
      <c r="W2020" s="248" t="e">
        <f>VLOOKUP(T2020,'[1]段ボール 送料'!$H$16:$X$1013,14,FALSE)</f>
        <v>#N/A</v>
      </c>
      <c r="X2020" s="248" t="e">
        <f>VLOOKUP(T2020,'[1]段ボール 送料'!$H$16:$X$1013,15,FALSE)</f>
        <v>#N/A</v>
      </c>
      <c r="Y2020" s="219"/>
      <c r="Z2020" s="248"/>
      <c r="AA2020" s="248"/>
      <c r="AB2020" s="248"/>
      <c r="AC2020" s="248"/>
      <c r="AD2020" s="372"/>
      <c r="AE2020" s="372"/>
      <c r="AF2020" s="372"/>
      <c r="AG2020" s="372"/>
      <c r="AH2020" s="372"/>
      <c r="AI2020" s="228" t="s">
        <v>2703</v>
      </c>
      <c r="AJ2020" s="286" t="s">
        <v>2543</v>
      </c>
      <c r="AK2020" s="228" t="s">
        <v>2542</v>
      </c>
      <c r="AL2020" s="372"/>
      <c r="AM2020" s="372"/>
      <c r="AN2020" s="372"/>
      <c r="AO2020" s="372"/>
      <c r="AP2020" s="229"/>
      <c r="AQ2020" s="464"/>
      <c r="AR2020" s="207"/>
      <c r="AS2020" s="207"/>
      <c r="AT2020" s="207"/>
      <c r="AU2020" s="207"/>
      <c r="AV2020" s="207"/>
      <c r="AW2020" s="207"/>
      <c r="AX2020" s="207"/>
      <c r="AY2020" s="207"/>
      <c r="AZ2020" s="207"/>
      <c r="BA2020" s="207"/>
      <c r="BB2020" s="207"/>
      <c r="BC2020" s="207"/>
      <c r="BD2020" s="207"/>
      <c r="BE2020" s="207"/>
      <c r="BF2020" s="207"/>
      <c r="BG2020" s="228"/>
      <c r="BH2020" s="228"/>
      <c r="BI2020" s="228"/>
      <c r="BJ2020" s="246"/>
      <c r="BK2020" s="255" t="s">
        <v>2443</v>
      </c>
      <c r="BL2020" s="228" t="s">
        <v>1703</v>
      </c>
      <c r="BM2020" s="228" t="s">
        <v>3899</v>
      </c>
      <c r="BQ2020" s="205" t="s">
        <v>1701</v>
      </c>
      <c r="BY2020" s="254"/>
      <c r="DN2020" s="284"/>
      <c r="DO2020" s="283"/>
      <c r="DP2020" s="278"/>
      <c r="DQ2020" s="282" t="s">
        <v>900</v>
      </c>
      <c r="DR2020" s="281"/>
      <c r="DS2020" s="280"/>
      <c r="DT2020" s="279"/>
      <c r="DU2020" s="278"/>
      <c r="DV2020" s="194"/>
      <c r="DW2020" s="254"/>
    </row>
    <row r="2021" spans="1:127" ht="18.75">
      <c r="A2021" s="298" t="s">
        <v>4223</v>
      </c>
      <c r="B2021" s="227" t="s">
        <v>5050</v>
      </c>
      <c r="C2021" s="226" t="s">
        <v>5049</v>
      </c>
      <c r="D2021" s="264" t="s">
        <v>5048</v>
      </c>
      <c r="E2021" s="224" t="str">
        <f t="shared" si="234"/>
        <v>433750</v>
      </c>
      <c r="F2021" s="207" t="s">
        <v>123</v>
      </c>
      <c r="G2021" s="220" t="s">
        <v>5047</v>
      </c>
      <c r="H2021" s="223" t="s">
        <v>5046</v>
      </c>
      <c r="I2021" s="306"/>
      <c r="J2021" s="225">
        <v>1</v>
      </c>
      <c r="K2021" s="302">
        <v>15000</v>
      </c>
      <c r="L2021" s="232">
        <f t="shared" si="231"/>
        <v>16500</v>
      </c>
      <c r="M2021" s="288" t="s">
        <v>900</v>
      </c>
      <c r="N2021" s="229"/>
      <c r="O2021" s="290"/>
      <c r="P2021" s="347"/>
      <c r="Q2021" s="241"/>
      <c r="R2021" s="289"/>
      <c r="S2021" s="242"/>
      <c r="T2021" s="219"/>
      <c r="U2021" s="248" t="e">
        <f>VLOOKUP(T2021,'[1]段ボール 送料'!$H$16:$X$1013,16,FALSE)</f>
        <v>#N/A</v>
      </c>
      <c r="V2021" s="248" t="e">
        <f>VLOOKUP(T2021,'[1]段ボール 送料'!$H$16:$X$1013,13,FALSE)</f>
        <v>#N/A</v>
      </c>
      <c r="W2021" s="248" t="e">
        <f>VLOOKUP(T2021,'[1]段ボール 送料'!$H$16:$X$1013,14,FALSE)</f>
        <v>#N/A</v>
      </c>
      <c r="X2021" s="248" t="e">
        <f>VLOOKUP(T2021,'[1]段ボール 送料'!$H$16:$X$1013,15,FALSE)</f>
        <v>#N/A</v>
      </c>
      <c r="Y2021" s="219"/>
      <c r="Z2021" s="248"/>
      <c r="AA2021" s="248"/>
      <c r="AB2021" s="248"/>
      <c r="AC2021" s="248"/>
      <c r="AD2021" s="372"/>
      <c r="AE2021" s="372"/>
      <c r="AF2021" s="372"/>
      <c r="AG2021" s="372"/>
      <c r="AH2021" s="372"/>
      <c r="AI2021" s="445" t="s">
        <v>2717</v>
      </c>
      <c r="AJ2021" s="286" t="s">
        <v>2543</v>
      </c>
      <c r="AK2021" s="228" t="s">
        <v>2542</v>
      </c>
      <c r="AL2021" s="372"/>
      <c r="AM2021" s="372"/>
      <c r="AN2021" s="372"/>
      <c r="AO2021" s="372"/>
      <c r="AP2021" s="229"/>
      <c r="AQ2021" s="464"/>
      <c r="AR2021" s="207"/>
      <c r="AS2021" s="207"/>
      <c r="AT2021" s="207"/>
      <c r="AU2021" s="207"/>
      <c r="AV2021" s="207"/>
      <c r="AW2021" s="207"/>
      <c r="AX2021" s="207"/>
      <c r="AY2021" s="207"/>
      <c r="AZ2021" s="207"/>
      <c r="BA2021" s="207"/>
      <c r="BB2021" s="207"/>
      <c r="BC2021" s="207"/>
      <c r="BD2021" s="207"/>
      <c r="BE2021" s="207"/>
      <c r="BF2021" s="207"/>
      <c r="BG2021" s="228"/>
      <c r="BH2021" s="228"/>
      <c r="BI2021" s="228"/>
      <c r="BJ2021" s="246"/>
      <c r="BK2021" s="255" t="s">
        <v>2443</v>
      </c>
      <c r="BL2021" s="228"/>
      <c r="BM2021" s="228"/>
      <c r="BN2021" s="298"/>
      <c r="BO2021" s="297"/>
      <c r="BP2021" s="204" t="s">
        <v>1701</v>
      </c>
      <c r="BY2021" s="254"/>
      <c r="DN2021" s="284"/>
      <c r="DO2021" s="283"/>
      <c r="DP2021" s="278"/>
      <c r="DQ2021" s="282"/>
      <c r="DR2021" s="281"/>
      <c r="DS2021" s="280"/>
      <c r="DT2021" s="279"/>
      <c r="DU2021" s="278"/>
      <c r="DV2021" s="194"/>
    </row>
    <row r="2022" spans="1:127" ht="18.75">
      <c r="A2022" s="207" t="s">
        <v>4117</v>
      </c>
      <c r="B2022" s="227" t="s">
        <v>5045</v>
      </c>
      <c r="C2022" s="226" t="s">
        <v>5044</v>
      </c>
      <c r="D2022" s="264" t="s">
        <v>5043</v>
      </c>
      <c r="E2022" s="224" t="str">
        <f t="shared" si="234"/>
        <v>433958</v>
      </c>
      <c r="F2022" s="207" t="s">
        <v>224</v>
      </c>
      <c r="G2022" s="220" t="s">
        <v>5042</v>
      </c>
      <c r="H2022" s="383" t="s">
        <v>5041</v>
      </c>
      <c r="I2022" s="306"/>
      <c r="J2022" s="225">
        <v>1</v>
      </c>
      <c r="K2022" s="302">
        <v>23000</v>
      </c>
      <c r="L2022" s="232">
        <f t="shared" si="231"/>
        <v>25300.000000000004</v>
      </c>
      <c r="M2022" s="288" t="s">
        <v>1671</v>
      </c>
      <c r="N2022" s="290"/>
      <c r="O2022" s="290"/>
      <c r="P2022" s="347"/>
      <c r="Q2022" s="241"/>
      <c r="R2022" s="289">
        <v>760</v>
      </c>
      <c r="S2022" s="242">
        <v>760</v>
      </c>
      <c r="T2022" s="219"/>
      <c r="U2022" s="248" t="e">
        <f>VLOOKUP(T2022,'[1]段ボール 送料'!$H$16:$X$1013,16,FALSE)</f>
        <v>#N/A</v>
      </c>
      <c r="V2022" s="248" t="e">
        <f>VLOOKUP(T2022,'[1]段ボール 送料'!$H$16:$X$1013,13,FALSE)</f>
        <v>#N/A</v>
      </c>
      <c r="W2022" s="248" t="e">
        <f>VLOOKUP(T2022,'[1]段ボール 送料'!$H$16:$X$1013,14,FALSE)</f>
        <v>#N/A</v>
      </c>
      <c r="X2022" s="248" t="e">
        <f>VLOOKUP(T2022,'[1]段ボール 送料'!$H$16:$X$1013,15,FALSE)</f>
        <v>#N/A</v>
      </c>
      <c r="Y2022" s="219"/>
      <c r="Z2022" s="248"/>
      <c r="AA2022" s="248"/>
      <c r="AB2022" s="248"/>
      <c r="AC2022" s="248"/>
      <c r="AD2022" s="372"/>
      <c r="AE2022" s="372"/>
      <c r="AF2022" s="372"/>
      <c r="AG2022" s="372"/>
      <c r="AH2022" s="372"/>
      <c r="AI2022" s="228" t="s">
        <v>2700</v>
      </c>
      <c r="AJ2022" s="286" t="s">
        <v>2543</v>
      </c>
      <c r="AK2022" s="228" t="s">
        <v>2542</v>
      </c>
      <c r="AL2022" s="372"/>
      <c r="AM2022" s="372"/>
      <c r="AN2022" s="372"/>
      <c r="AO2022" s="372"/>
      <c r="AP2022" s="444">
        <v>1</v>
      </c>
      <c r="AQ2022" s="444">
        <v>1</v>
      </c>
      <c r="AR2022" s="207"/>
      <c r="AS2022" s="207"/>
      <c r="AT2022" s="207"/>
      <c r="AU2022" s="359">
        <f t="shared" ref="AU2022:AU2041" si="236">S2022</f>
        <v>760</v>
      </c>
      <c r="AV2022" s="248" t="e">
        <f>VLOOKUP(T2022,'[1]段ボール 送料'!$H$16:$X$1013,11,FALSE)</f>
        <v>#N/A</v>
      </c>
      <c r="AW2022" s="248"/>
      <c r="AX2022" s="207"/>
      <c r="AY2022" s="247" t="e">
        <f t="shared" ref="AY2022:AY2041" si="237">SUBTOTAL(9,AV2022:AX2022)</f>
        <v>#N/A</v>
      </c>
      <c r="AZ2022" s="247" t="e">
        <f t="shared" ref="AZ2022:AZ2041" si="238">AR2022+AV2022</f>
        <v>#N/A</v>
      </c>
      <c r="BA2022" s="247">
        <f t="shared" ref="BA2022:BA2041" si="239">AS2022+AW2022</f>
        <v>0</v>
      </c>
      <c r="BB2022" s="247">
        <f t="shared" ref="BB2022:BB2041" si="240">AT2022+AX2022</f>
        <v>0</v>
      </c>
      <c r="BC2022" s="359" t="e">
        <f t="shared" ref="BC2022:BC2041" si="241">AU2022+AY2022</f>
        <v>#N/A</v>
      </c>
      <c r="BD2022" s="207"/>
      <c r="BE2022" s="207"/>
      <c r="BF2022" s="207"/>
      <c r="BG2022" s="228"/>
      <c r="BH2022" s="228"/>
      <c r="BI2022" s="228"/>
      <c r="BJ2022" s="246"/>
      <c r="BK2022" s="255" t="s">
        <v>2443</v>
      </c>
      <c r="BL2022" s="228" t="s">
        <v>1703</v>
      </c>
      <c r="BM2022" s="228" t="s">
        <v>1703</v>
      </c>
      <c r="BQ2022" s="205" t="s">
        <v>1701</v>
      </c>
      <c r="BY2022" s="254"/>
      <c r="DN2022" s="284"/>
      <c r="DO2022" s="283"/>
      <c r="DP2022" s="278"/>
      <c r="DQ2022" s="282"/>
      <c r="DR2022" s="281"/>
      <c r="DS2022" s="280"/>
      <c r="DT2022" s="279"/>
      <c r="DU2022" s="278"/>
      <c r="DV2022" s="194"/>
    </row>
    <row r="2023" spans="1:127" ht="18.75">
      <c r="A2023" s="207" t="s">
        <v>4117</v>
      </c>
      <c r="B2023" s="227" t="s">
        <v>5040</v>
      </c>
      <c r="C2023" s="226" t="s">
        <v>5039</v>
      </c>
      <c r="D2023" s="264" t="s">
        <v>5038</v>
      </c>
      <c r="E2023" s="224" t="str">
        <f t="shared" si="234"/>
        <v>433965</v>
      </c>
      <c r="F2023" s="207" t="s">
        <v>224</v>
      </c>
      <c r="G2023" s="220" t="s">
        <v>5037</v>
      </c>
      <c r="H2023" s="383" t="s">
        <v>5036</v>
      </c>
      <c r="I2023" s="306"/>
      <c r="J2023" s="225">
        <v>1</v>
      </c>
      <c r="K2023" s="302">
        <v>23000</v>
      </c>
      <c r="L2023" s="232">
        <f t="shared" si="231"/>
        <v>25300.000000000004</v>
      </c>
      <c r="M2023" s="288" t="s">
        <v>1671</v>
      </c>
      <c r="N2023" s="290"/>
      <c r="O2023" s="290"/>
      <c r="P2023" s="245"/>
      <c r="Q2023" s="227"/>
      <c r="R2023" s="289">
        <v>760</v>
      </c>
      <c r="S2023" s="242">
        <v>760</v>
      </c>
      <c r="T2023" s="219"/>
      <c r="U2023" s="248" t="e">
        <f>VLOOKUP(T2023,'[1]段ボール 送料'!$H$16:$X$1013,16,FALSE)</f>
        <v>#N/A</v>
      </c>
      <c r="V2023" s="248" t="e">
        <f>VLOOKUP(T2023,'[1]段ボール 送料'!$H$16:$X$1013,13,FALSE)</f>
        <v>#N/A</v>
      </c>
      <c r="W2023" s="248" t="e">
        <f>VLOOKUP(T2023,'[1]段ボール 送料'!$H$16:$X$1013,14,FALSE)</f>
        <v>#N/A</v>
      </c>
      <c r="X2023" s="248" t="e">
        <f>VLOOKUP(T2023,'[1]段ボール 送料'!$H$16:$X$1013,15,FALSE)</f>
        <v>#N/A</v>
      </c>
      <c r="Y2023" s="219"/>
      <c r="Z2023" s="248"/>
      <c r="AA2023" s="248"/>
      <c r="AB2023" s="248"/>
      <c r="AC2023" s="248"/>
      <c r="AD2023" s="372"/>
      <c r="AE2023" s="372"/>
      <c r="AF2023" s="372"/>
      <c r="AG2023" s="372"/>
      <c r="AH2023" s="372"/>
      <c r="AI2023" s="228" t="s">
        <v>2700</v>
      </c>
      <c r="AJ2023" s="286" t="s">
        <v>2543</v>
      </c>
      <c r="AK2023" s="228" t="s">
        <v>2542</v>
      </c>
      <c r="AL2023" s="372"/>
      <c r="AM2023" s="372"/>
      <c r="AN2023" s="372"/>
      <c r="AO2023" s="372"/>
      <c r="AP2023" s="444">
        <v>1</v>
      </c>
      <c r="AQ2023" s="444">
        <v>1</v>
      </c>
      <c r="AR2023" s="207"/>
      <c r="AS2023" s="207"/>
      <c r="AT2023" s="207"/>
      <c r="AU2023" s="359">
        <f t="shared" si="236"/>
        <v>760</v>
      </c>
      <c r="AV2023" s="248" t="e">
        <f>VLOOKUP(T2023,'[1]段ボール 送料'!$H$16:$X$1013,11,FALSE)</f>
        <v>#N/A</v>
      </c>
      <c r="AW2023" s="248"/>
      <c r="AX2023" s="207"/>
      <c r="AY2023" s="247" t="e">
        <f t="shared" si="237"/>
        <v>#N/A</v>
      </c>
      <c r="AZ2023" s="247" t="e">
        <f t="shared" si="238"/>
        <v>#N/A</v>
      </c>
      <c r="BA2023" s="247">
        <f t="shared" si="239"/>
        <v>0</v>
      </c>
      <c r="BB2023" s="247">
        <f t="shared" si="240"/>
        <v>0</v>
      </c>
      <c r="BC2023" s="359" t="e">
        <f t="shared" si="241"/>
        <v>#N/A</v>
      </c>
      <c r="BD2023" s="207"/>
      <c r="BE2023" s="207"/>
      <c r="BF2023" s="207"/>
      <c r="BG2023" s="228"/>
      <c r="BH2023" s="228"/>
      <c r="BI2023" s="228"/>
      <c r="BJ2023" s="246"/>
      <c r="BK2023" s="255" t="s">
        <v>2443</v>
      </c>
      <c r="BL2023" s="228" t="s">
        <v>1703</v>
      </c>
      <c r="BM2023" s="228" t="s">
        <v>1703</v>
      </c>
      <c r="BQ2023" s="205" t="s">
        <v>1701</v>
      </c>
      <c r="BY2023" s="254"/>
      <c r="DN2023" s="284"/>
      <c r="DO2023" s="283"/>
      <c r="DP2023" s="278"/>
      <c r="DQ2023" s="282"/>
      <c r="DR2023" s="281"/>
      <c r="DS2023" s="280"/>
      <c r="DT2023" s="279"/>
      <c r="DU2023" s="278"/>
      <c r="DV2023" s="194" t="s">
        <v>3950</v>
      </c>
    </row>
    <row r="2024" spans="1:127" ht="18.75">
      <c r="A2024" s="207" t="s">
        <v>4117</v>
      </c>
      <c r="B2024" s="227" t="s">
        <v>1560</v>
      </c>
      <c r="C2024" s="226" t="s">
        <v>5035</v>
      </c>
      <c r="D2024" s="225" t="s">
        <v>1561</v>
      </c>
      <c r="E2024" s="224" t="str">
        <f t="shared" si="234"/>
        <v>433972</v>
      </c>
      <c r="F2024" s="207" t="s">
        <v>224</v>
      </c>
      <c r="G2024" s="220" t="s">
        <v>1253</v>
      </c>
      <c r="H2024" s="383" t="s">
        <v>5034</v>
      </c>
      <c r="I2024" s="306"/>
      <c r="J2024" s="225">
        <v>1</v>
      </c>
      <c r="K2024" s="302">
        <v>23000</v>
      </c>
      <c r="L2024" s="232">
        <f t="shared" si="231"/>
        <v>25300.000000000004</v>
      </c>
      <c r="M2024" s="288" t="s">
        <v>1671</v>
      </c>
      <c r="N2024" s="290"/>
      <c r="O2024" s="290"/>
      <c r="P2024" s="245"/>
      <c r="Q2024" s="227"/>
      <c r="R2024" s="289">
        <v>900</v>
      </c>
      <c r="S2024" s="242">
        <v>900</v>
      </c>
      <c r="T2024" s="219" t="s">
        <v>5033</v>
      </c>
      <c r="U2024" s="248">
        <f>VLOOKUP(T2024,'[1]段ボール 送料'!$H$16:$X$1013,16,FALSE)</f>
        <v>1075</v>
      </c>
      <c r="V2024" s="248">
        <f>VLOOKUP(T2024,'[1]段ボール 送料'!$H$16:$X$1013,13,FALSE)</f>
        <v>655</v>
      </c>
      <c r="W2024" s="248">
        <f>VLOOKUP(T2024,'[1]段ボール 送料'!$H$16:$X$1013,14,FALSE)</f>
        <v>295</v>
      </c>
      <c r="X2024" s="248">
        <f>VLOOKUP(T2024,'[1]段ボール 送料'!$H$16:$X$1013,15,FALSE)</f>
        <v>125</v>
      </c>
      <c r="Y2024" s="219"/>
      <c r="Z2024" s="248"/>
      <c r="AA2024" s="248"/>
      <c r="AB2024" s="248"/>
      <c r="AC2024" s="248"/>
      <c r="AD2024" s="372"/>
      <c r="AE2024" s="372"/>
      <c r="AF2024" s="372"/>
      <c r="AG2024" s="372"/>
      <c r="AH2024" s="372"/>
      <c r="AI2024" s="228" t="s">
        <v>2700</v>
      </c>
      <c r="AJ2024" s="286" t="s">
        <v>2543</v>
      </c>
      <c r="AK2024" s="228" t="s">
        <v>2542</v>
      </c>
      <c r="AL2024" s="372">
        <v>4718</v>
      </c>
      <c r="AM2024" s="211">
        <f>AN2024+AO2024</f>
        <v>1312</v>
      </c>
      <c r="AN2024" s="337">
        <f>VLOOKUP(T2024,'[1]段ボール 送料'!$H$16:$X$1013,6,FALSE)</f>
        <v>132</v>
      </c>
      <c r="AO2024" s="337">
        <f>VLOOKUP(T2024,'[1]段ボール 送料'!$H$16:$X$1013,17,FALSE)</f>
        <v>1180</v>
      </c>
      <c r="AP2024" s="444">
        <v>1</v>
      </c>
      <c r="AQ2024" s="444">
        <v>1</v>
      </c>
      <c r="AR2024" s="207"/>
      <c r="AS2024" s="207"/>
      <c r="AT2024" s="207"/>
      <c r="AU2024" s="359">
        <f t="shared" si="236"/>
        <v>900</v>
      </c>
      <c r="AV2024" s="248">
        <f>VLOOKUP(T2024,'[1]段ボール 送料'!$H$16:$X$1013,11,FALSE)</f>
        <v>420</v>
      </c>
      <c r="AW2024" s="248"/>
      <c r="AX2024" s="207"/>
      <c r="AY2024" s="247">
        <f t="shared" si="237"/>
        <v>420</v>
      </c>
      <c r="AZ2024" s="247">
        <f t="shared" si="238"/>
        <v>420</v>
      </c>
      <c r="BA2024" s="247">
        <f t="shared" si="239"/>
        <v>0</v>
      </c>
      <c r="BB2024" s="247">
        <f t="shared" si="240"/>
        <v>0</v>
      </c>
      <c r="BC2024" s="359">
        <f t="shared" si="241"/>
        <v>1320</v>
      </c>
      <c r="BD2024" s="207"/>
      <c r="BE2024" s="207"/>
      <c r="BF2024" s="207"/>
      <c r="BG2024" s="228"/>
      <c r="BH2024" s="228"/>
      <c r="BI2024" s="228"/>
      <c r="BJ2024" s="246"/>
      <c r="BK2024" s="255" t="s">
        <v>2443</v>
      </c>
      <c r="BL2024" s="228" t="s">
        <v>1703</v>
      </c>
      <c r="BM2024" s="228" t="s">
        <v>1703</v>
      </c>
      <c r="BQ2024" s="205" t="s">
        <v>1701</v>
      </c>
      <c r="BY2024" s="254"/>
      <c r="CO2024" s="460" t="s">
        <v>3786</v>
      </c>
      <c r="DN2024" s="284"/>
      <c r="DO2024" s="283"/>
      <c r="DP2024" s="278"/>
      <c r="DQ2024" s="282"/>
      <c r="DR2024" s="280" t="s">
        <v>1562</v>
      </c>
      <c r="DS2024" s="280" t="s">
        <v>3792</v>
      </c>
      <c r="DT2024" s="279" t="s">
        <v>4554</v>
      </c>
      <c r="DU2024" s="278"/>
      <c r="DV2024" s="194"/>
    </row>
    <row r="2025" spans="1:127" ht="18.75">
      <c r="A2025" s="207" t="s">
        <v>4098</v>
      </c>
      <c r="B2025" s="227" t="s">
        <v>5032</v>
      </c>
      <c r="C2025" s="226" t="s">
        <v>5031</v>
      </c>
      <c r="D2025" s="264" t="s">
        <v>5030</v>
      </c>
      <c r="E2025" s="224" t="str">
        <f t="shared" si="234"/>
        <v>433767</v>
      </c>
      <c r="F2025" s="207" t="s">
        <v>1247</v>
      </c>
      <c r="G2025" s="220" t="s">
        <v>5029</v>
      </c>
      <c r="H2025" s="223" t="s">
        <v>5028</v>
      </c>
      <c r="I2025" s="306"/>
      <c r="J2025" s="225">
        <v>1</v>
      </c>
      <c r="K2025" s="302">
        <v>6500</v>
      </c>
      <c r="L2025" s="232">
        <f t="shared" si="231"/>
        <v>7150.0000000000009</v>
      </c>
      <c r="M2025" s="288" t="s">
        <v>1671</v>
      </c>
      <c r="N2025" s="290"/>
      <c r="O2025" s="220"/>
      <c r="P2025" s="251">
        <v>44986</v>
      </c>
      <c r="Q2025" s="500">
        <v>6000</v>
      </c>
      <c r="R2025" s="471">
        <v>200</v>
      </c>
      <c r="S2025" s="242">
        <v>200</v>
      </c>
      <c r="T2025" s="219"/>
      <c r="U2025" s="248" t="e">
        <f>VLOOKUP(T2025,'[1]段ボール 送料'!$H$16:$X$1013,16,FALSE)</f>
        <v>#N/A</v>
      </c>
      <c r="V2025" s="248" t="e">
        <f>VLOOKUP(T2025,'[1]段ボール 送料'!$H$16:$X$1013,13,FALSE)</f>
        <v>#N/A</v>
      </c>
      <c r="W2025" s="248" t="e">
        <f>VLOOKUP(T2025,'[1]段ボール 送料'!$H$16:$X$1013,14,FALSE)</f>
        <v>#N/A</v>
      </c>
      <c r="X2025" s="248" t="e">
        <f>VLOOKUP(T2025,'[1]段ボール 送料'!$H$16:$X$1013,15,FALSE)</f>
        <v>#N/A</v>
      </c>
      <c r="Y2025" s="219"/>
      <c r="Z2025" s="248"/>
      <c r="AA2025" s="248"/>
      <c r="AB2025" s="248"/>
      <c r="AC2025" s="248"/>
      <c r="AD2025" s="372"/>
      <c r="AE2025" s="372"/>
      <c r="AF2025" s="372"/>
      <c r="AG2025" s="372"/>
      <c r="AH2025" s="372"/>
      <c r="AI2025" s="228" t="s">
        <v>1945</v>
      </c>
      <c r="AJ2025" s="286" t="s">
        <v>2543</v>
      </c>
      <c r="AK2025" s="228" t="s">
        <v>2542</v>
      </c>
      <c r="AL2025" s="372"/>
      <c r="AM2025" s="372"/>
      <c r="AN2025" s="372"/>
      <c r="AO2025" s="372"/>
      <c r="AP2025" s="444">
        <v>1</v>
      </c>
      <c r="AQ2025" s="444">
        <v>1</v>
      </c>
      <c r="AR2025" s="207"/>
      <c r="AS2025" s="207"/>
      <c r="AT2025" s="207"/>
      <c r="AU2025" s="359">
        <f t="shared" si="236"/>
        <v>200</v>
      </c>
      <c r="AV2025" s="248" t="e">
        <f>VLOOKUP(T2025,'[1]段ボール 送料'!$H$16:$X$1013,11,FALSE)</f>
        <v>#N/A</v>
      </c>
      <c r="AW2025" s="248"/>
      <c r="AX2025" s="207"/>
      <c r="AY2025" s="247" t="e">
        <f t="shared" si="237"/>
        <v>#N/A</v>
      </c>
      <c r="AZ2025" s="247" t="e">
        <f t="shared" si="238"/>
        <v>#N/A</v>
      </c>
      <c r="BA2025" s="247">
        <f t="shared" si="239"/>
        <v>0</v>
      </c>
      <c r="BB2025" s="247">
        <f t="shared" si="240"/>
        <v>0</v>
      </c>
      <c r="BC2025" s="359" t="e">
        <f t="shared" si="241"/>
        <v>#N/A</v>
      </c>
      <c r="BD2025" s="207"/>
      <c r="BE2025" s="207"/>
      <c r="BF2025" s="207"/>
      <c r="BG2025" s="228"/>
      <c r="BH2025" s="228"/>
      <c r="BI2025" s="228"/>
      <c r="BJ2025" s="246"/>
      <c r="BK2025" s="255" t="s">
        <v>2443</v>
      </c>
      <c r="BL2025" s="228" t="s">
        <v>1703</v>
      </c>
      <c r="BM2025" s="228" t="s">
        <v>1703</v>
      </c>
      <c r="BQ2025" s="205" t="s">
        <v>1701</v>
      </c>
      <c r="BU2025" s="553"/>
      <c r="BV2025" s="553"/>
      <c r="BW2025" s="553"/>
      <c r="BY2025" s="200"/>
      <c r="CC2025" s="554"/>
      <c r="CD2025" s="554"/>
      <c r="CE2025" s="553"/>
      <c r="DN2025" s="552"/>
      <c r="DO2025" s="283"/>
      <c r="DP2025" s="551"/>
      <c r="DQ2025" s="282"/>
      <c r="DR2025" s="556"/>
      <c r="DS2025" s="555"/>
      <c r="DT2025" s="279"/>
      <c r="DU2025" s="278"/>
      <c r="DV2025" s="194" t="s">
        <v>3950</v>
      </c>
    </row>
    <row r="2026" spans="1:127" ht="18.75">
      <c r="A2026" s="207" t="s">
        <v>4117</v>
      </c>
      <c r="B2026" s="227" t="s">
        <v>5027</v>
      </c>
      <c r="C2026" s="226" t="s">
        <v>5026</v>
      </c>
      <c r="D2026" s="264" t="s">
        <v>5025</v>
      </c>
      <c r="E2026" s="224" t="str">
        <f t="shared" si="234"/>
        <v>433989</v>
      </c>
      <c r="F2026" s="207" t="s">
        <v>224</v>
      </c>
      <c r="G2026" s="220" t="s">
        <v>5024</v>
      </c>
      <c r="H2026" s="223" t="s">
        <v>5023</v>
      </c>
      <c r="I2026" s="306"/>
      <c r="J2026" s="225">
        <v>1</v>
      </c>
      <c r="K2026" s="302">
        <v>10000</v>
      </c>
      <c r="L2026" s="232">
        <f t="shared" si="231"/>
        <v>11000</v>
      </c>
      <c r="M2026" s="262" t="s">
        <v>1671</v>
      </c>
      <c r="N2026" s="290"/>
      <c r="O2026" s="290"/>
      <c r="P2026" s="245"/>
      <c r="Q2026" s="227"/>
      <c r="R2026" s="289">
        <v>560</v>
      </c>
      <c r="S2026" s="242">
        <v>560</v>
      </c>
      <c r="T2026" s="219"/>
      <c r="U2026" s="248" t="e">
        <f>VLOOKUP(T2026,'[1]段ボール 送料'!$H$16:$X$1013,16,FALSE)</f>
        <v>#N/A</v>
      </c>
      <c r="V2026" s="248" t="e">
        <f>VLOOKUP(T2026,'[1]段ボール 送料'!$H$16:$X$1013,13,FALSE)</f>
        <v>#N/A</v>
      </c>
      <c r="W2026" s="248" t="e">
        <f>VLOOKUP(T2026,'[1]段ボール 送料'!$H$16:$X$1013,14,FALSE)</f>
        <v>#N/A</v>
      </c>
      <c r="X2026" s="248" t="e">
        <f>VLOOKUP(T2026,'[1]段ボール 送料'!$H$16:$X$1013,15,FALSE)</f>
        <v>#N/A</v>
      </c>
      <c r="Y2026" s="219"/>
      <c r="Z2026" s="248"/>
      <c r="AA2026" s="248"/>
      <c r="AB2026" s="248"/>
      <c r="AC2026" s="248"/>
      <c r="AD2026" s="372"/>
      <c r="AE2026" s="372"/>
      <c r="AF2026" s="372"/>
      <c r="AG2026" s="372"/>
      <c r="AH2026" s="372"/>
      <c r="AI2026" s="228" t="s">
        <v>2700</v>
      </c>
      <c r="AJ2026" s="286" t="s">
        <v>2543</v>
      </c>
      <c r="AK2026" s="228" t="s">
        <v>2542</v>
      </c>
      <c r="AL2026" s="372"/>
      <c r="AM2026" s="372"/>
      <c r="AN2026" s="372"/>
      <c r="AO2026" s="372"/>
      <c r="AP2026" s="444">
        <v>1</v>
      </c>
      <c r="AQ2026" s="444">
        <v>1</v>
      </c>
      <c r="AR2026" s="207"/>
      <c r="AS2026" s="207"/>
      <c r="AT2026" s="207"/>
      <c r="AU2026" s="359">
        <f t="shared" si="236"/>
        <v>560</v>
      </c>
      <c r="AV2026" s="248" t="e">
        <f>VLOOKUP(T2026,'[1]段ボール 送料'!$H$16:$X$1013,11,FALSE)</f>
        <v>#N/A</v>
      </c>
      <c r="AW2026" s="248"/>
      <c r="AX2026" s="207"/>
      <c r="AY2026" s="247" t="e">
        <f t="shared" si="237"/>
        <v>#N/A</v>
      </c>
      <c r="AZ2026" s="247" t="e">
        <f t="shared" si="238"/>
        <v>#N/A</v>
      </c>
      <c r="BA2026" s="247">
        <f t="shared" si="239"/>
        <v>0</v>
      </c>
      <c r="BB2026" s="247">
        <f t="shared" si="240"/>
        <v>0</v>
      </c>
      <c r="BC2026" s="359" t="e">
        <f t="shared" si="241"/>
        <v>#N/A</v>
      </c>
      <c r="BD2026" s="207"/>
      <c r="BE2026" s="207"/>
      <c r="BF2026" s="207"/>
      <c r="BG2026" s="228"/>
      <c r="BH2026" s="228"/>
      <c r="BI2026" s="228"/>
      <c r="BJ2026" s="246"/>
      <c r="BK2026" s="255" t="s">
        <v>2443</v>
      </c>
      <c r="BL2026" s="228" t="s">
        <v>1703</v>
      </c>
      <c r="BM2026" s="228" t="s">
        <v>1703</v>
      </c>
      <c r="BQ2026" s="205" t="s">
        <v>1701</v>
      </c>
      <c r="BU2026" s="553"/>
      <c r="BV2026" s="553"/>
      <c r="BW2026" s="553"/>
      <c r="BY2026" s="200"/>
      <c r="CC2026" s="554"/>
      <c r="CD2026" s="554"/>
      <c r="CE2026" s="553"/>
      <c r="DN2026" s="552"/>
      <c r="DO2026" s="283"/>
      <c r="DP2026" s="551"/>
      <c r="DQ2026" s="282"/>
      <c r="DR2026" s="556"/>
      <c r="DS2026" s="555"/>
      <c r="DT2026" s="279"/>
      <c r="DU2026" s="278"/>
      <c r="DV2026" s="194" t="s">
        <v>3950</v>
      </c>
    </row>
    <row r="2027" spans="1:127" ht="18.75">
      <c r="A2027" s="207" t="s">
        <v>4098</v>
      </c>
      <c r="B2027" s="227" t="s">
        <v>5022</v>
      </c>
      <c r="C2027" s="226" t="s">
        <v>5021</v>
      </c>
      <c r="D2027" s="264" t="s">
        <v>5020</v>
      </c>
      <c r="E2027" s="224" t="str">
        <f t="shared" si="234"/>
        <v>433774</v>
      </c>
      <c r="F2027" s="207" t="s">
        <v>1247</v>
      </c>
      <c r="G2027" s="220" t="s">
        <v>5019</v>
      </c>
      <c r="H2027" s="223" t="s">
        <v>5018</v>
      </c>
      <c r="I2027" s="306"/>
      <c r="J2027" s="225">
        <v>1</v>
      </c>
      <c r="K2027" s="302">
        <v>6500</v>
      </c>
      <c r="L2027" s="232">
        <f t="shared" si="231"/>
        <v>7150.0000000000009</v>
      </c>
      <c r="M2027" s="262" t="s">
        <v>1671</v>
      </c>
      <c r="N2027" s="290"/>
      <c r="O2027" s="220"/>
      <c r="P2027" s="251">
        <v>44986</v>
      </c>
      <c r="Q2027" s="500">
        <v>6000</v>
      </c>
      <c r="R2027" s="471">
        <v>210</v>
      </c>
      <c r="S2027" s="242">
        <v>210</v>
      </c>
      <c r="T2027" s="219"/>
      <c r="U2027" s="248" t="e">
        <f>VLOOKUP(T2027,'[1]段ボール 送料'!$H$16:$X$1013,16,FALSE)</f>
        <v>#N/A</v>
      </c>
      <c r="V2027" s="248" t="e">
        <f>VLOOKUP(T2027,'[1]段ボール 送料'!$H$16:$X$1013,13,FALSE)</f>
        <v>#N/A</v>
      </c>
      <c r="W2027" s="248" t="e">
        <f>VLOOKUP(T2027,'[1]段ボール 送料'!$H$16:$X$1013,14,FALSE)</f>
        <v>#N/A</v>
      </c>
      <c r="X2027" s="248" t="e">
        <f>VLOOKUP(T2027,'[1]段ボール 送料'!$H$16:$X$1013,15,FALSE)</f>
        <v>#N/A</v>
      </c>
      <c r="Y2027" s="219"/>
      <c r="Z2027" s="248"/>
      <c r="AA2027" s="248"/>
      <c r="AB2027" s="248"/>
      <c r="AC2027" s="248"/>
      <c r="AD2027" s="372"/>
      <c r="AE2027" s="372"/>
      <c r="AF2027" s="372"/>
      <c r="AG2027" s="372"/>
      <c r="AH2027" s="372"/>
      <c r="AI2027" s="228" t="s">
        <v>1945</v>
      </c>
      <c r="AJ2027" s="286" t="s">
        <v>2543</v>
      </c>
      <c r="AK2027" s="228" t="s">
        <v>2542</v>
      </c>
      <c r="AL2027" s="372"/>
      <c r="AM2027" s="372"/>
      <c r="AN2027" s="372"/>
      <c r="AO2027" s="372"/>
      <c r="AP2027" s="229"/>
      <c r="AQ2027" s="444">
        <v>1</v>
      </c>
      <c r="AR2027" s="207"/>
      <c r="AS2027" s="207"/>
      <c r="AT2027" s="207"/>
      <c r="AU2027" s="359">
        <f t="shared" si="236"/>
        <v>210</v>
      </c>
      <c r="AV2027" s="248" t="e">
        <f>VLOOKUP(T2027,'[1]段ボール 送料'!$H$16:$X$1013,11,FALSE)</f>
        <v>#N/A</v>
      </c>
      <c r="AW2027" s="248"/>
      <c r="AX2027" s="207"/>
      <c r="AY2027" s="247" t="e">
        <f t="shared" si="237"/>
        <v>#N/A</v>
      </c>
      <c r="AZ2027" s="247" t="e">
        <f t="shared" si="238"/>
        <v>#N/A</v>
      </c>
      <c r="BA2027" s="247">
        <f t="shared" si="239"/>
        <v>0</v>
      </c>
      <c r="BB2027" s="247">
        <f t="shared" si="240"/>
        <v>0</v>
      </c>
      <c r="BC2027" s="359" t="e">
        <f t="shared" si="241"/>
        <v>#N/A</v>
      </c>
      <c r="BD2027" s="207"/>
      <c r="BE2027" s="207"/>
      <c r="BF2027" s="207"/>
      <c r="BG2027" s="228"/>
      <c r="BH2027" s="228"/>
      <c r="BI2027" s="228"/>
      <c r="BJ2027" s="246"/>
      <c r="BK2027" s="255" t="s">
        <v>2443</v>
      </c>
      <c r="BL2027" s="228" t="s">
        <v>1703</v>
      </c>
      <c r="BM2027" s="228" t="s">
        <v>1703</v>
      </c>
      <c r="BQ2027" s="205" t="s">
        <v>1701</v>
      </c>
      <c r="BU2027" s="553"/>
      <c r="BV2027" s="553"/>
      <c r="BW2027" s="553"/>
      <c r="BY2027" s="200"/>
      <c r="CC2027" s="554"/>
      <c r="CD2027" s="554"/>
      <c r="CE2027" s="553"/>
      <c r="DN2027" s="552"/>
      <c r="DO2027" s="283"/>
      <c r="DP2027" s="551"/>
      <c r="DQ2027" s="282"/>
      <c r="DR2027" s="556"/>
      <c r="DS2027" s="555"/>
      <c r="DT2027" s="279"/>
      <c r="DU2027" s="278"/>
      <c r="DV2027" s="194" t="s">
        <v>3950</v>
      </c>
    </row>
    <row r="2028" spans="1:127" ht="18.75">
      <c r="A2028" s="207" t="s">
        <v>4117</v>
      </c>
      <c r="B2028" s="227" t="s">
        <v>5017</v>
      </c>
      <c r="C2028" s="226" t="s">
        <v>5016</v>
      </c>
      <c r="D2028" s="264" t="s">
        <v>5015</v>
      </c>
      <c r="E2028" s="224" t="str">
        <f t="shared" si="234"/>
        <v>433996</v>
      </c>
      <c r="F2028" s="207" t="s">
        <v>224</v>
      </c>
      <c r="G2028" s="220" t="s">
        <v>5014</v>
      </c>
      <c r="H2028" s="453" t="s">
        <v>5013</v>
      </c>
      <c r="I2028" s="306"/>
      <c r="J2028" s="225">
        <v>1</v>
      </c>
      <c r="K2028" s="302">
        <v>10000</v>
      </c>
      <c r="L2028" s="232">
        <f t="shared" si="231"/>
        <v>11000</v>
      </c>
      <c r="M2028" s="262" t="s">
        <v>1671</v>
      </c>
      <c r="N2028" s="290"/>
      <c r="O2028" s="290"/>
      <c r="P2028" s="245"/>
      <c r="Q2028" s="227"/>
      <c r="R2028" s="289">
        <v>570</v>
      </c>
      <c r="S2028" s="242">
        <v>570</v>
      </c>
      <c r="T2028" s="219"/>
      <c r="U2028" s="248" t="e">
        <f>VLOOKUP(T2028,'[1]段ボール 送料'!$H$16:$X$1013,16,FALSE)</f>
        <v>#N/A</v>
      </c>
      <c r="V2028" s="248" t="e">
        <f>VLOOKUP(T2028,'[1]段ボール 送料'!$H$16:$X$1013,13,FALSE)</f>
        <v>#N/A</v>
      </c>
      <c r="W2028" s="248" t="e">
        <f>VLOOKUP(T2028,'[1]段ボール 送料'!$H$16:$X$1013,14,FALSE)</f>
        <v>#N/A</v>
      </c>
      <c r="X2028" s="248" t="e">
        <f>VLOOKUP(T2028,'[1]段ボール 送料'!$H$16:$X$1013,15,FALSE)</f>
        <v>#N/A</v>
      </c>
      <c r="Y2028" s="219"/>
      <c r="Z2028" s="248"/>
      <c r="AA2028" s="248"/>
      <c r="AB2028" s="248"/>
      <c r="AC2028" s="248"/>
      <c r="AD2028" s="372"/>
      <c r="AE2028" s="372"/>
      <c r="AF2028" s="372"/>
      <c r="AG2028" s="372"/>
      <c r="AH2028" s="372"/>
      <c r="AI2028" s="228" t="s">
        <v>2700</v>
      </c>
      <c r="AJ2028" s="286" t="s">
        <v>2543</v>
      </c>
      <c r="AK2028" s="228" t="s">
        <v>2542</v>
      </c>
      <c r="AL2028" s="372"/>
      <c r="AM2028" s="372"/>
      <c r="AN2028" s="372"/>
      <c r="AO2028" s="372"/>
      <c r="AP2028" s="229"/>
      <c r="AQ2028" s="444">
        <v>1</v>
      </c>
      <c r="AR2028" s="207"/>
      <c r="AS2028" s="207"/>
      <c r="AT2028" s="207"/>
      <c r="AU2028" s="359">
        <f t="shared" si="236"/>
        <v>570</v>
      </c>
      <c r="AV2028" s="248" t="e">
        <f>VLOOKUP(T2028,'[1]段ボール 送料'!$H$16:$X$1013,11,FALSE)</f>
        <v>#N/A</v>
      </c>
      <c r="AW2028" s="248"/>
      <c r="AX2028" s="207"/>
      <c r="AY2028" s="247" t="e">
        <f t="shared" si="237"/>
        <v>#N/A</v>
      </c>
      <c r="AZ2028" s="247" t="e">
        <f t="shared" si="238"/>
        <v>#N/A</v>
      </c>
      <c r="BA2028" s="247">
        <f t="shared" si="239"/>
        <v>0</v>
      </c>
      <c r="BB2028" s="247">
        <f t="shared" si="240"/>
        <v>0</v>
      </c>
      <c r="BC2028" s="359" t="e">
        <f t="shared" si="241"/>
        <v>#N/A</v>
      </c>
      <c r="BD2028" s="207"/>
      <c r="BE2028" s="207"/>
      <c r="BF2028" s="207"/>
      <c r="BG2028" s="228"/>
      <c r="BH2028" s="228"/>
      <c r="BI2028" s="228"/>
      <c r="BJ2028" s="246"/>
      <c r="BK2028" s="255" t="s">
        <v>2443</v>
      </c>
      <c r="BL2028" s="228" t="s">
        <v>1703</v>
      </c>
      <c r="BM2028" s="228" t="s">
        <v>1703</v>
      </c>
      <c r="BQ2028" s="205" t="s">
        <v>1701</v>
      </c>
      <c r="BU2028" s="553"/>
      <c r="BV2028" s="553"/>
      <c r="BW2028" s="553"/>
      <c r="BY2028" s="200"/>
      <c r="CC2028" s="554"/>
      <c r="CD2028" s="554"/>
      <c r="CE2028" s="553"/>
      <c r="DN2028" s="552"/>
      <c r="DO2028" s="283"/>
      <c r="DP2028" s="551"/>
      <c r="DQ2028" s="282"/>
      <c r="DR2028" s="556"/>
      <c r="DS2028" s="555"/>
      <c r="DT2028" s="279"/>
      <c r="DU2028" s="278"/>
      <c r="DV2028" s="194" t="s">
        <v>3950</v>
      </c>
    </row>
    <row r="2029" spans="1:127" ht="18.75">
      <c r="A2029" s="207" t="s">
        <v>4098</v>
      </c>
      <c r="B2029" s="227" t="s">
        <v>1564</v>
      </c>
      <c r="C2029" s="226" t="s">
        <v>5012</v>
      </c>
      <c r="D2029" s="264" t="s">
        <v>1565</v>
      </c>
      <c r="E2029" s="224" t="str">
        <f t="shared" si="234"/>
        <v>433781</v>
      </c>
      <c r="F2029" s="207" t="s">
        <v>1247</v>
      </c>
      <c r="G2029" s="220" t="s">
        <v>1566</v>
      </c>
      <c r="H2029" s="223" t="s">
        <v>5011</v>
      </c>
      <c r="I2029" s="306"/>
      <c r="J2029" s="225">
        <v>1</v>
      </c>
      <c r="K2029" s="302">
        <v>6500</v>
      </c>
      <c r="L2029" s="232">
        <f t="shared" si="231"/>
        <v>7150.0000000000009</v>
      </c>
      <c r="M2029" s="288" t="s">
        <v>1671</v>
      </c>
      <c r="N2029" s="290"/>
      <c r="O2029" s="220"/>
      <c r="P2029" s="251">
        <v>44986</v>
      </c>
      <c r="Q2029" s="500">
        <v>6000</v>
      </c>
      <c r="R2029" s="471">
        <v>220</v>
      </c>
      <c r="S2029" s="242">
        <v>220</v>
      </c>
      <c r="T2029" s="219" t="s">
        <v>4581</v>
      </c>
      <c r="U2029" s="248">
        <f>VLOOKUP(T2029,'[1]段ボール 送料'!$H$16:$X$1013,16,FALSE)</f>
        <v>810</v>
      </c>
      <c r="V2029" s="248">
        <f>VLOOKUP(T2029,'[1]段ボール 送料'!$H$16:$X$1013,13,FALSE)</f>
        <v>380</v>
      </c>
      <c r="W2029" s="248">
        <f>VLOOKUP(T2029,'[1]段ボール 送料'!$H$16:$X$1013,14,FALSE)</f>
        <v>320</v>
      </c>
      <c r="X2029" s="248">
        <f>VLOOKUP(T2029,'[1]段ボール 送料'!$H$16:$X$1013,15,FALSE)</f>
        <v>110</v>
      </c>
      <c r="Y2029" s="219"/>
      <c r="Z2029" s="248"/>
      <c r="AA2029" s="248"/>
      <c r="AB2029" s="248"/>
      <c r="AC2029" s="248"/>
      <c r="AD2029" s="372"/>
      <c r="AE2029" s="372"/>
      <c r="AF2029" s="372"/>
      <c r="AG2029" s="372"/>
      <c r="AH2029" s="372"/>
      <c r="AI2029" s="228" t="s">
        <v>1945</v>
      </c>
      <c r="AJ2029" s="286" t="s">
        <v>2543</v>
      </c>
      <c r="AK2029" s="228" t="s">
        <v>2542</v>
      </c>
      <c r="AL2029" s="372">
        <v>1178</v>
      </c>
      <c r="AM2029" s="211">
        <f>AN2029+AO2029</f>
        <v>977</v>
      </c>
      <c r="AN2029" s="337">
        <f>VLOOKUP(T2029,'[1]段ボール 送料'!$H$16:$X$1013,6,FALSE)</f>
        <v>87</v>
      </c>
      <c r="AO2029" s="337">
        <f>VLOOKUP(T2029,'[1]段ボール 送料'!$H$16:$X$1013,17,FALSE)</f>
        <v>890</v>
      </c>
      <c r="AP2029" s="229" t="s">
        <v>1706</v>
      </c>
      <c r="AQ2029" s="444">
        <v>1</v>
      </c>
      <c r="AR2029" s="207"/>
      <c r="AS2029" s="207"/>
      <c r="AT2029" s="207"/>
      <c r="AU2029" s="359">
        <f t="shared" si="236"/>
        <v>220</v>
      </c>
      <c r="AV2029" s="248">
        <f>VLOOKUP(T2029,'[1]段ボール 送料'!$H$16:$X$1013,11,FALSE)</f>
        <v>346</v>
      </c>
      <c r="AW2029" s="248"/>
      <c r="AX2029" s="207"/>
      <c r="AY2029" s="247">
        <f t="shared" si="237"/>
        <v>346</v>
      </c>
      <c r="AZ2029" s="247">
        <f t="shared" si="238"/>
        <v>346</v>
      </c>
      <c r="BA2029" s="247">
        <f t="shared" si="239"/>
        <v>0</v>
      </c>
      <c r="BB2029" s="247">
        <f t="shared" si="240"/>
        <v>0</v>
      </c>
      <c r="BC2029" s="359">
        <f t="shared" si="241"/>
        <v>566</v>
      </c>
      <c r="BD2029" s="207"/>
      <c r="BE2029" s="207"/>
      <c r="BF2029" s="207"/>
      <c r="BG2029" s="228"/>
      <c r="BH2029" s="228"/>
      <c r="BI2029" s="228"/>
      <c r="BJ2029" s="246"/>
      <c r="BK2029" s="255" t="s">
        <v>2443</v>
      </c>
      <c r="BL2029" s="228" t="s">
        <v>1703</v>
      </c>
      <c r="BM2029" s="228" t="s">
        <v>1703</v>
      </c>
      <c r="BQ2029" s="205" t="s">
        <v>1701</v>
      </c>
      <c r="BU2029" s="553"/>
      <c r="BV2029" s="553"/>
      <c r="BW2029" s="553"/>
      <c r="BY2029" s="200"/>
      <c r="CC2029" s="554"/>
      <c r="CD2029" s="554"/>
      <c r="CE2029" s="553"/>
      <c r="CO2029" s="460" t="s">
        <v>3786</v>
      </c>
      <c r="DN2029" s="552"/>
      <c r="DO2029" s="283"/>
      <c r="DP2029" s="551"/>
      <c r="DQ2029" s="282"/>
      <c r="DR2029" s="280" t="s">
        <v>1562</v>
      </c>
      <c r="DS2029" s="280" t="s">
        <v>3792</v>
      </c>
      <c r="DT2029" s="550" t="s">
        <v>4554</v>
      </c>
      <c r="DU2029" s="278"/>
      <c r="DV2029" s="194"/>
    </row>
    <row r="2030" spans="1:127" ht="18.75">
      <c r="A2030" s="207" t="s">
        <v>4117</v>
      </c>
      <c r="B2030" s="227" t="s">
        <v>1567</v>
      </c>
      <c r="C2030" s="226" t="s">
        <v>5010</v>
      </c>
      <c r="D2030" s="264" t="s">
        <v>1568</v>
      </c>
      <c r="E2030" s="224" t="str">
        <f t="shared" si="234"/>
        <v>434009</v>
      </c>
      <c r="F2030" s="207" t="s">
        <v>224</v>
      </c>
      <c r="G2030" s="220" t="s">
        <v>1569</v>
      </c>
      <c r="H2030" s="223" t="s">
        <v>5009</v>
      </c>
      <c r="I2030" s="306"/>
      <c r="J2030" s="225">
        <v>1</v>
      </c>
      <c r="K2030" s="302">
        <v>10000</v>
      </c>
      <c r="L2030" s="232">
        <f t="shared" si="231"/>
        <v>11000</v>
      </c>
      <c r="M2030" s="262" t="s">
        <v>1671</v>
      </c>
      <c r="N2030" s="290"/>
      <c r="O2030" s="290"/>
      <c r="P2030" s="245"/>
      <c r="Q2030" s="227"/>
      <c r="R2030" s="289">
        <v>580</v>
      </c>
      <c r="S2030" s="242">
        <v>580</v>
      </c>
      <c r="T2030" s="219" t="s">
        <v>4581</v>
      </c>
      <c r="U2030" s="248">
        <f>VLOOKUP(T2030,'[1]段ボール 送料'!$H$16:$X$1013,16,FALSE)</f>
        <v>810</v>
      </c>
      <c r="V2030" s="248">
        <f>VLOOKUP(T2030,'[1]段ボール 送料'!$H$16:$X$1013,13,FALSE)</f>
        <v>380</v>
      </c>
      <c r="W2030" s="248">
        <f>VLOOKUP(T2030,'[1]段ボール 送料'!$H$16:$X$1013,14,FALSE)</f>
        <v>320</v>
      </c>
      <c r="X2030" s="248">
        <f>VLOOKUP(T2030,'[1]段ボール 送料'!$H$16:$X$1013,15,FALSE)</f>
        <v>110</v>
      </c>
      <c r="Y2030" s="219"/>
      <c r="Z2030" s="248"/>
      <c r="AA2030" s="248"/>
      <c r="AB2030" s="259"/>
      <c r="AC2030" s="248"/>
      <c r="AD2030" s="372"/>
      <c r="AE2030" s="372"/>
      <c r="AF2030" s="372"/>
      <c r="AG2030" s="372"/>
      <c r="AH2030" s="372"/>
      <c r="AI2030" s="228" t="s">
        <v>2700</v>
      </c>
      <c r="AJ2030" s="286" t="s">
        <v>2543</v>
      </c>
      <c r="AK2030" s="228" t="s">
        <v>2542</v>
      </c>
      <c r="AL2030" s="372">
        <v>3048</v>
      </c>
      <c r="AM2030" s="211">
        <f>AN2030+AO2030</f>
        <v>977</v>
      </c>
      <c r="AN2030" s="337">
        <f>VLOOKUP(T2030,'[1]段ボール 送料'!$H$16:$X$1013,6,FALSE)</f>
        <v>87</v>
      </c>
      <c r="AO2030" s="337">
        <f>VLOOKUP(T2030,'[1]段ボール 送料'!$H$16:$X$1013,17,FALSE)</f>
        <v>890</v>
      </c>
      <c r="AP2030" s="229" t="s">
        <v>4580</v>
      </c>
      <c r="AQ2030" s="444">
        <v>1</v>
      </c>
      <c r="AR2030" s="207"/>
      <c r="AS2030" s="207"/>
      <c r="AT2030" s="207"/>
      <c r="AU2030" s="359">
        <f t="shared" si="236"/>
        <v>580</v>
      </c>
      <c r="AV2030" s="248">
        <f>VLOOKUP(T2030,'[1]段ボール 送料'!$H$16:$X$1013,11,FALSE)</f>
        <v>346</v>
      </c>
      <c r="AW2030" s="248"/>
      <c r="AX2030" s="207"/>
      <c r="AY2030" s="247">
        <f t="shared" si="237"/>
        <v>346</v>
      </c>
      <c r="AZ2030" s="247">
        <f t="shared" si="238"/>
        <v>346</v>
      </c>
      <c r="BA2030" s="247">
        <f t="shared" si="239"/>
        <v>0</v>
      </c>
      <c r="BB2030" s="247">
        <f t="shared" si="240"/>
        <v>0</v>
      </c>
      <c r="BC2030" s="359">
        <f t="shared" si="241"/>
        <v>926</v>
      </c>
      <c r="BD2030" s="207"/>
      <c r="BE2030" s="207"/>
      <c r="BF2030" s="207"/>
      <c r="BG2030" s="228"/>
      <c r="BH2030" s="228"/>
      <c r="BI2030" s="228"/>
      <c r="BJ2030" s="246"/>
      <c r="BK2030" s="255" t="s">
        <v>2443</v>
      </c>
      <c r="BL2030" s="228" t="s">
        <v>1703</v>
      </c>
      <c r="BM2030" s="228" t="s">
        <v>1703</v>
      </c>
      <c r="BQ2030" s="205" t="s">
        <v>1701</v>
      </c>
      <c r="BU2030" s="553"/>
      <c r="BV2030" s="553"/>
      <c r="BW2030" s="553"/>
      <c r="BY2030" s="200"/>
      <c r="CC2030" s="554"/>
      <c r="CD2030" s="554"/>
      <c r="CE2030" s="553"/>
      <c r="CO2030" s="460" t="s">
        <v>3786</v>
      </c>
      <c r="DN2030" s="552"/>
      <c r="DO2030" s="283"/>
      <c r="DP2030" s="551"/>
      <c r="DQ2030" s="282"/>
      <c r="DR2030" s="280" t="s">
        <v>1562</v>
      </c>
      <c r="DS2030" s="280" t="s">
        <v>3792</v>
      </c>
      <c r="DT2030" s="550" t="s">
        <v>4554</v>
      </c>
      <c r="DU2030" s="278"/>
      <c r="DV2030" s="194"/>
    </row>
    <row r="2031" spans="1:127" ht="18.75">
      <c r="A2031" s="207" t="s">
        <v>4098</v>
      </c>
      <c r="B2031" s="227" t="s">
        <v>1248</v>
      </c>
      <c r="C2031" s="226" t="s">
        <v>5008</v>
      </c>
      <c r="D2031" s="264" t="s">
        <v>1249</v>
      </c>
      <c r="E2031" s="224" t="str">
        <f t="shared" si="234"/>
        <v>433798</v>
      </c>
      <c r="F2031" s="207" t="s">
        <v>1247</v>
      </c>
      <c r="G2031" s="220" t="s">
        <v>1250</v>
      </c>
      <c r="H2031" s="223" t="s">
        <v>5007</v>
      </c>
      <c r="I2031" s="306"/>
      <c r="J2031" s="225">
        <v>1</v>
      </c>
      <c r="K2031" s="302">
        <v>6500</v>
      </c>
      <c r="L2031" s="232">
        <f t="shared" si="231"/>
        <v>7150.0000000000009</v>
      </c>
      <c r="M2031" s="288" t="s">
        <v>947</v>
      </c>
      <c r="N2031" s="290"/>
      <c r="O2031" s="220"/>
      <c r="P2031" s="459">
        <v>44986</v>
      </c>
      <c r="Q2031" s="487">
        <v>6000</v>
      </c>
      <c r="R2031" s="471"/>
      <c r="S2031" s="242"/>
      <c r="T2031" s="219"/>
      <c r="U2031" s="248" t="e">
        <f>VLOOKUP(T2031,'[1]段ボール 送料'!$H$16:$X$1013,16,FALSE)</f>
        <v>#N/A</v>
      </c>
      <c r="V2031" s="248" t="e">
        <f>VLOOKUP(T2031,'[1]段ボール 送料'!$H$16:$X$1013,13,FALSE)</f>
        <v>#N/A</v>
      </c>
      <c r="W2031" s="248" t="e">
        <f>VLOOKUP(T2031,'[1]段ボール 送料'!$H$16:$X$1013,14,FALSE)</f>
        <v>#N/A</v>
      </c>
      <c r="X2031" s="248" t="e">
        <f>VLOOKUP(T2031,'[1]段ボール 送料'!$H$16:$X$1013,15,FALSE)</f>
        <v>#N/A</v>
      </c>
      <c r="Y2031" s="219"/>
      <c r="Z2031" s="259"/>
      <c r="AA2031" s="259"/>
      <c r="AB2031" s="259"/>
      <c r="AC2031" s="259"/>
      <c r="AD2031" s="372"/>
      <c r="AE2031" s="372"/>
      <c r="AF2031" s="372"/>
      <c r="AG2031" s="372"/>
      <c r="AH2031" s="372"/>
      <c r="AI2031" s="228" t="s">
        <v>1945</v>
      </c>
      <c r="AJ2031" s="286" t="s">
        <v>2543</v>
      </c>
      <c r="AK2031" s="228" t="s">
        <v>2542</v>
      </c>
      <c r="AL2031" s="372"/>
      <c r="AM2031" s="372"/>
      <c r="AN2031" s="372"/>
      <c r="AO2031" s="372"/>
      <c r="AP2031" s="229"/>
      <c r="AQ2031" s="444">
        <v>1</v>
      </c>
      <c r="AR2031" s="207"/>
      <c r="AS2031" s="207"/>
      <c r="AT2031" s="207"/>
      <c r="AU2031" s="359">
        <f t="shared" si="236"/>
        <v>0</v>
      </c>
      <c r="AV2031" s="248" t="e">
        <f>VLOOKUP(T2031,'[1]段ボール 送料'!$H$16:$X$1013,11,FALSE)</f>
        <v>#N/A</v>
      </c>
      <c r="AW2031" s="248"/>
      <c r="AX2031" s="207"/>
      <c r="AY2031" s="247" t="e">
        <f t="shared" si="237"/>
        <v>#N/A</v>
      </c>
      <c r="AZ2031" s="247" t="e">
        <f t="shared" si="238"/>
        <v>#N/A</v>
      </c>
      <c r="BA2031" s="247">
        <f t="shared" si="239"/>
        <v>0</v>
      </c>
      <c r="BB2031" s="247">
        <f t="shared" si="240"/>
        <v>0</v>
      </c>
      <c r="BC2031" s="359" t="e">
        <f t="shared" si="241"/>
        <v>#N/A</v>
      </c>
      <c r="BD2031" s="207"/>
      <c r="BE2031" s="207"/>
      <c r="BF2031" s="207"/>
      <c r="BG2031" s="228"/>
      <c r="BH2031" s="228"/>
      <c r="BI2031" s="228"/>
      <c r="BJ2031" s="246"/>
      <c r="BK2031" s="255" t="s">
        <v>2443</v>
      </c>
      <c r="BL2031" s="228" t="s">
        <v>1703</v>
      </c>
      <c r="BM2031" s="228" t="s">
        <v>3899</v>
      </c>
      <c r="BQ2031" s="205" t="s">
        <v>1701</v>
      </c>
      <c r="BY2031" s="254"/>
      <c r="DN2031" s="284"/>
      <c r="DO2031" s="283"/>
      <c r="DP2031" s="278"/>
      <c r="DQ2031" s="282" t="s">
        <v>947</v>
      </c>
      <c r="DR2031" s="281"/>
      <c r="DS2031" s="280"/>
      <c r="DT2031" s="279"/>
      <c r="DU2031" s="278"/>
      <c r="DV2031" s="194"/>
    </row>
    <row r="2032" spans="1:127" ht="18.75">
      <c r="A2032" s="207" t="s">
        <v>4117</v>
      </c>
      <c r="B2032" s="227" t="s">
        <v>1251</v>
      </c>
      <c r="C2032" s="226" t="s">
        <v>5006</v>
      </c>
      <c r="D2032" s="264" t="s">
        <v>1252</v>
      </c>
      <c r="E2032" s="224" t="str">
        <f t="shared" si="234"/>
        <v>434016</v>
      </c>
      <c r="F2032" s="207" t="s">
        <v>224</v>
      </c>
      <c r="G2032" s="220" t="s">
        <v>1253</v>
      </c>
      <c r="H2032" s="223" t="s">
        <v>5005</v>
      </c>
      <c r="I2032" s="306"/>
      <c r="J2032" s="225">
        <v>1</v>
      </c>
      <c r="K2032" s="302">
        <v>10000</v>
      </c>
      <c r="L2032" s="232">
        <f t="shared" si="231"/>
        <v>11000</v>
      </c>
      <c r="M2032" s="288" t="s">
        <v>947</v>
      </c>
      <c r="N2032" s="290"/>
      <c r="O2032" s="290"/>
      <c r="P2032" s="245"/>
      <c r="Q2032" s="227"/>
      <c r="R2032" s="289"/>
      <c r="S2032" s="242"/>
      <c r="T2032" s="219"/>
      <c r="U2032" s="248" t="e">
        <f>VLOOKUP(T2032,'[1]段ボール 送料'!$H$16:$X$1013,16,FALSE)</f>
        <v>#N/A</v>
      </c>
      <c r="V2032" s="248" t="e">
        <f>VLOOKUP(T2032,'[1]段ボール 送料'!$H$16:$X$1013,13,FALSE)</f>
        <v>#N/A</v>
      </c>
      <c r="W2032" s="248" t="e">
        <f>VLOOKUP(T2032,'[1]段ボール 送料'!$H$16:$X$1013,14,FALSE)</f>
        <v>#N/A</v>
      </c>
      <c r="X2032" s="248" t="e">
        <f>VLOOKUP(T2032,'[1]段ボール 送料'!$H$16:$X$1013,15,FALSE)</f>
        <v>#N/A</v>
      </c>
      <c r="Y2032" s="219"/>
      <c r="Z2032" s="248"/>
      <c r="AA2032" s="248"/>
      <c r="AB2032" s="248"/>
      <c r="AC2032" s="248"/>
      <c r="AD2032" s="372"/>
      <c r="AE2032" s="372"/>
      <c r="AF2032" s="372"/>
      <c r="AG2032" s="372"/>
      <c r="AH2032" s="372"/>
      <c r="AI2032" s="228" t="s">
        <v>2700</v>
      </c>
      <c r="AJ2032" s="286" t="s">
        <v>2543</v>
      </c>
      <c r="AK2032" s="228" t="s">
        <v>2542</v>
      </c>
      <c r="AL2032" s="372"/>
      <c r="AM2032" s="372"/>
      <c r="AN2032" s="372"/>
      <c r="AO2032" s="372"/>
      <c r="AP2032" s="229"/>
      <c r="AQ2032" s="444">
        <v>1</v>
      </c>
      <c r="AR2032" s="207"/>
      <c r="AS2032" s="207"/>
      <c r="AT2032" s="207"/>
      <c r="AU2032" s="359">
        <f t="shared" si="236"/>
        <v>0</v>
      </c>
      <c r="AV2032" s="248" t="e">
        <f>VLOOKUP(T2032,'[1]段ボール 送料'!$H$16:$X$1013,11,FALSE)</f>
        <v>#N/A</v>
      </c>
      <c r="AW2032" s="248"/>
      <c r="AX2032" s="207"/>
      <c r="AY2032" s="247" t="e">
        <f t="shared" si="237"/>
        <v>#N/A</v>
      </c>
      <c r="AZ2032" s="247" t="e">
        <f t="shared" si="238"/>
        <v>#N/A</v>
      </c>
      <c r="BA2032" s="247">
        <f t="shared" si="239"/>
        <v>0</v>
      </c>
      <c r="BB2032" s="247">
        <f t="shared" si="240"/>
        <v>0</v>
      </c>
      <c r="BC2032" s="359" t="e">
        <f t="shared" si="241"/>
        <v>#N/A</v>
      </c>
      <c r="BD2032" s="207"/>
      <c r="BE2032" s="207"/>
      <c r="BF2032" s="207"/>
      <c r="BG2032" s="228"/>
      <c r="BH2032" s="228"/>
      <c r="BI2032" s="228"/>
      <c r="BJ2032" s="246"/>
      <c r="BK2032" s="255" t="s">
        <v>2443</v>
      </c>
      <c r="BL2032" s="228" t="s">
        <v>1703</v>
      </c>
      <c r="BM2032" s="228" t="s">
        <v>3899</v>
      </c>
      <c r="BQ2032" s="205" t="s">
        <v>1701</v>
      </c>
      <c r="BY2032" s="254"/>
      <c r="DN2032" s="284"/>
      <c r="DO2032" s="283"/>
      <c r="DP2032" s="278"/>
      <c r="DQ2032" s="282" t="s">
        <v>947</v>
      </c>
      <c r="DR2032" s="281"/>
      <c r="DS2032" s="280"/>
      <c r="DT2032" s="279"/>
      <c r="DU2032" s="278"/>
      <c r="DV2032" s="194"/>
    </row>
    <row r="2033" spans="1:126" ht="18.75">
      <c r="A2033" s="207" t="s">
        <v>4098</v>
      </c>
      <c r="B2033" s="227" t="s">
        <v>5004</v>
      </c>
      <c r="C2033" s="226" t="s">
        <v>5003</v>
      </c>
      <c r="D2033" s="264" t="s">
        <v>5002</v>
      </c>
      <c r="E2033" s="224" t="str">
        <f t="shared" si="234"/>
        <v>433804</v>
      </c>
      <c r="F2033" s="207" t="s">
        <v>1247</v>
      </c>
      <c r="G2033" s="220" t="s">
        <v>5001</v>
      </c>
      <c r="H2033" s="223" t="s">
        <v>5000</v>
      </c>
      <c r="I2033" s="306"/>
      <c r="J2033" s="225">
        <v>1</v>
      </c>
      <c r="K2033" s="302">
        <v>6500</v>
      </c>
      <c r="L2033" s="232">
        <f t="shared" si="231"/>
        <v>7150.0000000000009</v>
      </c>
      <c r="M2033" s="288" t="s">
        <v>1671</v>
      </c>
      <c r="N2033" s="290"/>
      <c r="O2033" s="290" t="s">
        <v>4619</v>
      </c>
      <c r="P2033" s="459">
        <v>44986</v>
      </c>
      <c r="Q2033" s="487">
        <v>6000</v>
      </c>
      <c r="R2033" s="471">
        <v>200</v>
      </c>
      <c r="S2033" s="242">
        <v>200</v>
      </c>
      <c r="T2033" s="219" t="s">
        <v>3281</v>
      </c>
      <c r="U2033" s="248">
        <f>VLOOKUP(T2033,'[1]段ボール 送料'!$H$16:$X$1013,16,FALSE)</f>
        <v>810</v>
      </c>
      <c r="V2033" s="248">
        <f>VLOOKUP(T2033,'[1]段ボール 送料'!$H$16:$X$1013,13,FALSE)</f>
        <v>380</v>
      </c>
      <c r="W2033" s="248">
        <f>VLOOKUP(T2033,'[1]段ボール 送料'!$H$16:$X$1013,14,FALSE)</f>
        <v>320</v>
      </c>
      <c r="X2033" s="248">
        <f>VLOOKUP(T2033,'[1]段ボール 送料'!$H$16:$X$1013,15,FALSE)</f>
        <v>110</v>
      </c>
      <c r="Y2033" s="219"/>
      <c r="Z2033" s="259"/>
      <c r="AA2033" s="259"/>
      <c r="AB2033" s="259"/>
      <c r="AC2033" s="259"/>
      <c r="AD2033" s="337"/>
      <c r="AE2033" s="337"/>
      <c r="AF2033" s="337"/>
      <c r="AG2033" s="337"/>
      <c r="AH2033" s="337"/>
      <c r="AI2033" s="228" t="s">
        <v>1945</v>
      </c>
      <c r="AJ2033" s="286" t="s">
        <v>2543</v>
      </c>
      <c r="AK2033" s="228" t="s">
        <v>2542</v>
      </c>
      <c r="AL2033" s="372">
        <v>1339</v>
      </c>
      <c r="AM2033" s="211">
        <f>AN2033+AO2033</f>
        <v>977</v>
      </c>
      <c r="AN2033" s="337">
        <f>VLOOKUP(T2033,'[1]段ボール 送料'!$H$16:$X$1013,6,FALSE)</f>
        <v>87</v>
      </c>
      <c r="AO2033" s="337">
        <f>VLOOKUP(T2033,'[1]段ボール 送料'!$H$16:$X$1013,17,FALSE)</f>
        <v>890</v>
      </c>
      <c r="AP2033" s="229" t="s">
        <v>1706</v>
      </c>
      <c r="AQ2033" s="444">
        <v>1</v>
      </c>
      <c r="AR2033" s="207"/>
      <c r="AS2033" s="207"/>
      <c r="AT2033" s="207"/>
      <c r="AU2033" s="359">
        <f t="shared" si="236"/>
        <v>200</v>
      </c>
      <c r="AV2033" s="248">
        <f>VLOOKUP(T2033,'[1]段ボール 送料'!$H$16:$X$1013,11,FALSE)</f>
        <v>346</v>
      </c>
      <c r="AW2033" s="248"/>
      <c r="AX2033" s="207"/>
      <c r="AY2033" s="247">
        <f t="shared" si="237"/>
        <v>346</v>
      </c>
      <c r="AZ2033" s="247">
        <f t="shared" si="238"/>
        <v>346</v>
      </c>
      <c r="BA2033" s="247">
        <f t="shared" si="239"/>
        <v>0</v>
      </c>
      <c r="BB2033" s="247">
        <f t="shared" si="240"/>
        <v>0</v>
      </c>
      <c r="BC2033" s="359">
        <f t="shared" si="241"/>
        <v>546</v>
      </c>
      <c r="BD2033" s="207"/>
      <c r="BE2033" s="207"/>
      <c r="BF2033" s="207"/>
      <c r="BG2033" s="228"/>
      <c r="BH2033" s="228"/>
      <c r="BI2033" s="228" t="s">
        <v>3899</v>
      </c>
      <c r="BJ2033" s="246"/>
      <c r="BK2033" s="255" t="s">
        <v>2443</v>
      </c>
      <c r="BL2033" s="228" t="s">
        <v>1703</v>
      </c>
      <c r="BM2033" s="228" t="s">
        <v>1703</v>
      </c>
      <c r="BQ2033" s="205" t="s">
        <v>1701</v>
      </c>
      <c r="BY2033" s="254"/>
      <c r="CO2033" s="200" t="s">
        <v>3786</v>
      </c>
      <c r="CY2033" s="203"/>
      <c r="CZ2033" s="203"/>
      <c r="DA2033" s="203"/>
      <c r="DB2033" s="203"/>
      <c r="DC2033" s="203"/>
      <c r="DD2033" s="203"/>
      <c r="DE2033" s="203"/>
      <c r="DF2033" s="203"/>
      <c r="DG2033" s="203"/>
      <c r="DH2033" s="203"/>
      <c r="DI2033" s="203"/>
      <c r="DJ2033" s="203"/>
      <c r="DK2033" s="203"/>
      <c r="DL2033" s="203"/>
      <c r="DM2033" s="203"/>
      <c r="DN2033" s="284"/>
      <c r="DO2033" s="283"/>
      <c r="DP2033" s="278"/>
      <c r="DQ2033" s="282"/>
      <c r="DR2033" s="281"/>
      <c r="DS2033" s="280"/>
      <c r="DT2033" s="279"/>
      <c r="DU2033" s="278"/>
      <c r="DV2033" s="194"/>
    </row>
    <row r="2034" spans="1:126" ht="18.75">
      <c r="A2034" s="207" t="s">
        <v>4117</v>
      </c>
      <c r="B2034" s="227" t="s">
        <v>4999</v>
      </c>
      <c r="C2034" s="226" t="s">
        <v>4998</v>
      </c>
      <c r="D2034" s="264" t="s">
        <v>4997</v>
      </c>
      <c r="E2034" s="224" t="str">
        <f t="shared" si="234"/>
        <v>434023</v>
      </c>
      <c r="F2034" s="207" t="s">
        <v>224</v>
      </c>
      <c r="G2034" s="220" t="s">
        <v>4996</v>
      </c>
      <c r="H2034" s="223" t="s">
        <v>4995</v>
      </c>
      <c r="I2034" s="306"/>
      <c r="J2034" s="225">
        <v>1</v>
      </c>
      <c r="K2034" s="302">
        <v>10000</v>
      </c>
      <c r="L2034" s="232">
        <f t="shared" si="231"/>
        <v>11000</v>
      </c>
      <c r="M2034" s="288" t="s">
        <v>1671</v>
      </c>
      <c r="N2034" s="290"/>
      <c r="O2034" s="290" t="s">
        <v>4619</v>
      </c>
      <c r="P2034" s="245"/>
      <c r="Q2034" s="227"/>
      <c r="R2034" s="289">
        <v>610</v>
      </c>
      <c r="S2034" s="427">
        <v>610</v>
      </c>
      <c r="T2034" s="219" t="s">
        <v>3281</v>
      </c>
      <c r="U2034" s="248">
        <f>VLOOKUP(T2034,'[1]段ボール 送料'!$H$16:$X$1013,16,FALSE)</f>
        <v>810</v>
      </c>
      <c r="V2034" s="248">
        <f>VLOOKUP(T2034,'[1]段ボール 送料'!$H$16:$X$1013,13,FALSE)</f>
        <v>380</v>
      </c>
      <c r="W2034" s="248">
        <f>VLOOKUP(T2034,'[1]段ボール 送料'!$H$16:$X$1013,14,FALSE)</f>
        <v>320</v>
      </c>
      <c r="X2034" s="248">
        <f>VLOOKUP(T2034,'[1]段ボール 送料'!$H$16:$X$1013,15,FALSE)</f>
        <v>110</v>
      </c>
      <c r="Y2034" s="219"/>
      <c r="Z2034" s="259"/>
      <c r="AA2034" s="259"/>
      <c r="AB2034" s="259"/>
      <c r="AC2034" s="259"/>
      <c r="AD2034" s="337"/>
      <c r="AE2034" s="337"/>
      <c r="AF2034" s="337"/>
      <c r="AG2034" s="337"/>
      <c r="AH2034" s="337"/>
      <c r="AI2034" s="228" t="s">
        <v>2700</v>
      </c>
      <c r="AJ2034" s="286" t="s">
        <v>2543</v>
      </c>
      <c r="AK2034" s="228" t="s">
        <v>2542</v>
      </c>
      <c r="AL2034" s="372">
        <v>3209</v>
      </c>
      <c r="AM2034" s="211">
        <f>AN2034+AO2034</f>
        <v>977</v>
      </c>
      <c r="AN2034" s="337">
        <f>VLOOKUP(T2034,'[1]段ボール 送料'!$H$16:$X$1013,6,FALSE)</f>
        <v>87</v>
      </c>
      <c r="AO2034" s="337">
        <f>VLOOKUP(T2034,'[1]段ボール 送料'!$H$16:$X$1013,17,FALSE)</f>
        <v>890</v>
      </c>
      <c r="AP2034" s="229" t="s">
        <v>4580</v>
      </c>
      <c r="AQ2034" s="444">
        <v>1</v>
      </c>
      <c r="AR2034" s="207"/>
      <c r="AS2034" s="207"/>
      <c r="AT2034" s="207"/>
      <c r="AU2034" s="359">
        <f t="shared" si="236"/>
        <v>610</v>
      </c>
      <c r="AV2034" s="248">
        <f>VLOOKUP(T2034,'[1]段ボール 送料'!$H$16:$X$1013,11,FALSE)</f>
        <v>346</v>
      </c>
      <c r="AW2034" s="248"/>
      <c r="AX2034" s="207"/>
      <c r="AY2034" s="247">
        <f t="shared" si="237"/>
        <v>346</v>
      </c>
      <c r="AZ2034" s="247">
        <f t="shared" si="238"/>
        <v>346</v>
      </c>
      <c r="BA2034" s="247">
        <f t="shared" si="239"/>
        <v>0</v>
      </c>
      <c r="BB2034" s="247">
        <f t="shared" si="240"/>
        <v>0</v>
      </c>
      <c r="BC2034" s="359">
        <f t="shared" si="241"/>
        <v>956</v>
      </c>
      <c r="BD2034" s="207"/>
      <c r="BE2034" s="207"/>
      <c r="BF2034" s="207"/>
      <c r="BG2034" s="228"/>
      <c r="BH2034" s="228"/>
      <c r="BI2034" s="228" t="s">
        <v>3899</v>
      </c>
      <c r="BJ2034" s="246"/>
      <c r="BK2034" s="255" t="s">
        <v>2443</v>
      </c>
      <c r="BL2034" s="228" t="s">
        <v>1703</v>
      </c>
      <c r="BM2034" s="228" t="s">
        <v>1703</v>
      </c>
      <c r="BQ2034" s="205" t="s">
        <v>1701</v>
      </c>
      <c r="BY2034" s="254"/>
      <c r="CO2034" s="200" t="s">
        <v>3786</v>
      </c>
      <c r="CY2034" s="203"/>
      <c r="CZ2034" s="203"/>
      <c r="DA2034" s="203"/>
      <c r="DB2034" s="203"/>
      <c r="DC2034" s="203"/>
      <c r="DD2034" s="203"/>
      <c r="DE2034" s="203"/>
      <c r="DF2034" s="203"/>
      <c r="DG2034" s="203"/>
      <c r="DH2034" s="203"/>
      <c r="DI2034" s="203"/>
      <c r="DJ2034" s="203"/>
      <c r="DK2034" s="203"/>
      <c r="DL2034" s="203"/>
      <c r="DM2034" s="203"/>
      <c r="DN2034" s="284"/>
      <c r="DO2034" s="283"/>
      <c r="DP2034" s="278"/>
      <c r="DQ2034" s="282"/>
      <c r="DR2034" s="281"/>
      <c r="DS2034" s="280"/>
      <c r="DT2034" s="279"/>
      <c r="DU2034" s="278"/>
      <c r="DV2034" s="194"/>
    </row>
    <row r="2035" spans="1:126" ht="18.75">
      <c r="A2035" s="207" t="s">
        <v>4098</v>
      </c>
      <c r="B2035" s="227" t="s">
        <v>4994</v>
      </c>
      <c r="C2035" s="226" t="s">
        <v>4993</v>
      </c>
      <c r="D2035" s="264" t="s">
        <v>4992</v>
      </c>
      <c r="E2035" s="224" t="str">
        <f t="shared" si="234"/>
        <v>433811</v>
      </c>
      <c r="F2035" s="207" t="s">
        <v>1247</v>
      </c>
      <c r="G2035" s="451" t="s">
        <v>4991</v>
      </c>
      <c r="H2035" s="223" t="s">
        <v>4990</v>
      </c>
      <c r="I2035" s="306"/>
      <c r="J2035" s="225">
        <v>1</v>
      </c>
      <c r="K2035" s="302">
        <v>6500</v>
      </c>
      <c r="L2035" s="232">
        <f t="shared" si="231"/>
        <v>7150.0000000000009</v>
      </c>
      <c r="M2035" s="288" t="s">
        <v>1671</v>
      </c>
      <c r="N2035" s="290"/>
      <c r="O2035" s="220"/>
      <c r="P2035" s="251">
        <v>44986</v>
      </c>
      <c r="Q2035" s="500">
        <v>6000</v>
      </c>
      <c r="R2035" s="471">
        <v>230</v>
      </c>
      <c r="S2035" s="242">
        <v>230</v>
      </c>
      <c r="T2035" s="219"/>
      <c r="U2035" s="248" t="e">
        <f>VLOOKUP(T2035,'[1]段ボール 送料'!$H$16:$X$1013,16,FALSE)</f>
        <v>#N/A</v>
      </c>
      <c r="V2035" s="248" t="e">
        <f>VLOOKUP(T2035,'[1]段ボール 送料'!$H$16:$X$1013,13,FALSE)</f>
        <v>#N/A</v>
      </c>
      <c r="W2035" s="248" t="e">
        <f>VLOOKUP(T2035,'[1]段ボール 送料'!$H$16:$X$1013,14,FALSE)</f>
        <v>#N/A</v>
      </c>
      <c r="X2035" s="248" t="e">
        <f>VLOOKUP(T2035,'[1]段ボール 送料'!$H$16:$X$1013,15,FALSE)</f>
        <v>#N/A</v>
      </c>
      <c r="Y2035" s="219"/>
      <c r="Z2035" s="248"/>
      <c r="AA2035" s="248"/>
      <c r="AB2035" s="248"/>
      <c r="AC2035" s="248"/>
      <c r="AD2035" s="372"/>
      <c r="AE2035" s="372"/>
      <c r="AF2035" s="372"/>
      <c r="AG2035" s="372"/>
      <c r="AH2035" s="372"/>
      <c r="AI2035" s="228" t="s">
        <v>1945</v>
      </c>
      <c r="AJ2035" s="286" t="s">
        <v>2543</v>
      </c>
      <c r="AK2035" s="228" t="s">
        <v>2542</v>
      </c>
      <c r="AL2035" s="372"/>
      <c r="AM2035" s="372"/>
      <c r="AN2035" s="372"/>
      <c r="AO2035" s="372"/>
      <c r="AP2035" s="229"/>
      <c r="AQ2035" s="444">
        <v>1</v>
      </c>
      <c r="AR2035" s="207"/>
      <c r="AS2035" s="207"/>
      <c r="AT2035" s="207"/>
      <c r="AU2035" s="359">
        <f t="shared" si="236"/>
        <v>230</v>
      </c>
      <c r="AV2035" s="248" t="e">
        <f>VLOOKUP(T2035,'[1]段ボール 送料'!$H$16:$X$1013,11,FALSE)</f>
        <v>#N/A</v>
      </c>
      <c r="AW2035" s="248"/>
      <c r="AX2035" s="207"/>
      <c r="AY2035" s="247" t="e">
        <f t="shared" si="237"/>
        <v>#N/A</v>
      </c>
      <c r="AZ2035" s="247" t="e">
        <f t="shared" si="238"/>
        <v>#N/A</v>
      </c>
      <c r="BA2035" s="247">
        <f t="shared" si="239"/>
        <v>0</v>
      </c>
      <c r="BB2035" s="247">
        <f t="shared" si="240"/>
        <v>0</v>
      </c>
      <c r="BC2035" s="359" t="e">
        <f t="shared" si="241"/>
        <v>#N/A</v>
      </c>
      <c r="BD2035" s="207"/>
      <c r="BE2035" s="207"/>
      <c r="BF2035" s="207"/>
      <c r="BG2035" s="228"/>
      <c r="BH2035" s="228"/>
      <c r="BI2035" s="228"/>
      <c r="BJ2035" s="246"/>
      <c r="BK2035" s="255" t="s">
        <v>2443</v>
      </c>
      <c r="BL2035" s="228" t="s">
        <v>1703</v>
      </c>
      <c r="BM2035" s="228" t="s">
        <v>1703</v>
      </c>
      <c r="BQ2035" s="205" t="s">
        <v>1701</v>
      </c>
      <c r="BY2035" s="254"/>
      <c r="DN2035" s="284"/>
      <c r="DO2035" s="283"/>
      <c r="DP2035" s="278"/>
      <c r="DQ2035" s="282"/>
      <c r="DR2035" s="281"/>
      <c r="DS2035" s="280"/>
      <c r="DT2035" s="279"/>
      <c r="DU2035" s="278"/>
      <c r="DV2035" s="194" t="s">
        <v>3950</v>
      </c>
    </row>
    <row r="2036" spans="1:126" ht="18.75">
      <c r="A2036" s="207" t="s">
        <v>4117</v>
      </c>
      <c r="B2036" s="227" t="s">
        <v>4989</v>
      </c>
      <c r="C2036" s="226" t="s">
        <v>4988</v>
      </c>
      <c r="D2036" s="264" t="s">
        <v>4987</v>
      </c>
      <c r="E2036" s="224" t="str">
        <f t="shared" si="234"/>
        <v>434030</v>
      </c>
      <c r="F2036" s="207" t="s">
        <v>224</v>
      </c>
      <c r="G2036" s="220" t="s">
        <v>4986</v>
      </c>
      <c r="H2036" s="223" t="s">
        <v>4985</v>
      </c>
      <c r="I2036" s="306"/>
      <c r="J2036" s="225">
        <v>1</v>
      </c>
      <c r="K2036" s="302">
        <v>10000</v>
      </c>
      <c r="L2036" s="232">
        <f t="shared" si="231"/>
        <v>11000</v>
      </c>
      <c r="M2036" s="288" t="s">
        <v>1671</v>
      </c>
      <c r="N2036" s="290"/>
      <c r="O2036" s="290"/>
      <c r="P2036" s="245"/>
      <c r="Q2036" s="227"/>
      <c r="R2036" s="289">
        <v>590</v>
      </c>
      <c r="S2036" s="242">
        <v>590</v>
      </c>
      <c r="T2036" s="219"/>
      <c r="U2036" s="248" t="e">
        <f>VLOOKUP(T2036,'[1]段ボール 送料'!$H$16:$X$1013,16,FALSE)</f>
        <v>#N/A</v>
      </c>
      <c r="V2036" s="248" t="e">
        <f>VLOOKUP(T2036,'[1]段ボール 送料'!$H$16:$X$1013,13,FALSE)</f>
        <v>#N/A</v>
      </c>
      <c r="W2036" s="248" t="e">
        <f>VLOOKUP(T2036,'[1]段ボール 送料'!$H$16:$X$1013,14,FALSE)</f>
        <v>#N/A</v>
      </c>
      <c r="X2036" s="248" t="e">
        <f>VLOOKUP(T2036,'[1]段ボール 送料'!$H$16:$X$1013,15,FALSE)</f>
        <v>#N/A</v>
      </c>
      <c r="Y2036" s="219"/>
      <c r="Z2036" s="248"/>
      <c r="AA2036" s="248"/>
      <c r="AB2036" s="248"/>
      <c r="AC2036" s="248"/>
      <c r="AD2036" s="372"/>
      <c r="AE2036" s="372"/>
      <c r="AF2036" s="372"/>
      <c r="AG2036" s="372"/>
      <c r="AH2036" s="372"/>
      <c r="AI2036" s="228" t="s">
        <v>2700</v>
      </c>
      <c r="AJ2036" s="286" t="s">
        <v>2543</v>
      </c>
      <c r="AK2036" s="228" t="s">
        <v>2542</v>
      </c>
      <c r="AL2036" s="372"/>
      <c r="AM2036" s="372"/>
      <c r="AN2036" s="372"/>
      <c r="AO2036" s="372"/>
      <c r="AP2036" s="229"/>
      <c r="AQ2036" s="444">
        <v>1</v>
      </c>
      <c r="AR2036" s="207"/>
      <c r="AS2036" s="207"/>
      <c r="AT2036" s="207"/>
      <c r="AU2036" s="359">
        <f t="shared" si="236"/>
        <v>590</v>
      </c>
      <c r="AV2036" s="248" t="e">
        <f>VLOOKUP(T2036,'[1]段ボール 送料'!$H$16:$X$1013,11,FALSE)</f>
        <v>#N/A</v>
      </c>
      <c r="AW2036" s="248"/>
      <c r="AX2036" s="207"/>
      <c r="AY2036" s="247" t="e">
        <f t="shared" si="237"/>
        <v>#N/A</v>
      </c>
      <c r="AZ2036" s="247" t="e">
        <f t="shared" si="238"/>
        <v>#N/A</v>
      </c>
      <c r="BA2036" s="247">
        <f t="shared" si="239"/>
        <v>0</v>
      </c>
      <c r="BB2036" s="247">
        <f t="shared" si="240"/>
        <v>0</v>
      </c>
      <c r="BC2036" s="359" t="e">
        <f t="shared" si="241"/>
        <v>#N/A</v>
      </c>
      <c r="BD2036" s="207"/>
      <c r="BE2036" s="207"/>
      <c r="BF2036" s="207"/>
      <c r="BG2036" s="228"/>
      <c r="BH2036" s="228"/>
      <c r="BI2036" s="228"/>
      <c r="BJ2036" s="246"/>
      <c r="BK2036" s="255" t="s">
        <v>2443</v>
      </c>
      <c r="BL2036" s="228" t="s">
        <v>1703</v>
      </c>
      <c r="BM2036" s="228" t="s">
        <v>1703</v>
      </c>
      <c r="BQ2036" s="205" t="s">
        <v>1701</v>
      </c>
      <c r="BY2036" s="254"/>
      <c r="DN2036" s="284"/>
      <c r="DO2036" s="283"/>
      <c r="DP2036" s="278"/>
      <c r="DQ2036" s="282"/>
      <c r="DR2036" s="281"/>
      <c r="DS2036" s="280"/>
      <c r="DT2036" s="279"/>
      <c r="DU2036" s="278"/>
      <c r="DV2036" s="194" t="s">
        <v>3950</v>
      </c>
    </row>
    <row r="2037" spans="1:126" ht="18.75">
      <c r="A2037" s="207" t="s">
        <v>4121</v>
      </c>
      <c r="B2037" s="227" t="s">
        <v>1254</v>
      </c>
      <c r="C2037" s="226" t="s">
        <v>4984</v>
      </c>
      <c r="D2037" s="264" t="s">
        <v>1255</v>
      </c>
      <c r="E2037" s="224" t="str">
        <f t="shared" si="234"/>
        <v>433828</v>
      </c>
      <c r="F2037" s="207" t="s">
        <v>148</v>
      </c>
      <c r="G2037" s="220" t="s">
        <v>1256</v>
      </c>
      <c r="H2037" s="223" t="s">
        <v>4983</v>
      </c>
      <c r="I2037" s="306"/>
      <c r="J2037" s="225">
        <v>1</v>
      </c>
      <c r="K2037" s="302">
        <v>12000</v>
      </c>
      <c r="L2037" s="232">
        <f t="shared" si="231"/>
        <v>13200.000000000002</v>
      </c>
      <c r="M2037" s="288" t="s">
        <v>947</v>
      </c>
      <c r="N2037" s="290"/>
      <c r="O2037" s="290" t="s">
        <v>4982</v>
      </c>
      <c r="P2037" s="245"/>
      <c r="Q2037" s="227"/>
      <c r="R2037" s="289"/>
      <c r="S2037" s="242"/>
      <c r="T2037" s="219"/>
      <c r="U2037" s="248" t="e">
        <f>VLOOKUP(T2037,'[1]段ボール 送料'!$H$16:$X$1013,16,FALSE)</f>
        <v>#N/A</v>
      </c>
      <c r="V2037" s="248" t="e">
        <f>VLOOKUP(T2037,'[1]段ボール 送料'!$H$16:$X$1013,13,FALSE)</f>
        <v>#N/A</v>
      </c>
      <c r="W2037" s="248" t="e">
        <f>VLOOKUP(T2037,'[1]段ボール 送料'!$H$16:$X$1013,14,FALSE)</f>
        <v>#N/A</v>
      </c>
      <c r="X2037" s="248" t="e">
        <f>VLOOKUP(T2037,'[1]段ボール 送料'!$H$16:$X$1013,15,FALSE)</f>
        <v>#N/A</v>
      </c>
      <c r="Y2037" s="219"/>
      <c r="Z2037" s="248"/>
      <c r="AA2037" s="248"/>
      <c r="AB2037" s="248"/>
      <c r="AC2037" s="248"/>
      <c r="AD2037" s="372"/>
      <c r="AE2037" s="372"/>
      <c r="AF2037" s="372"/>
      <c r="AG2037" s="372"/>
      <c r="AH2037" s="372"/>
      <c r="AI2037" s="228" t="s">
        <v>2703</v>
      </c>
      <c r="AJ2037" s="286" t="s">
        <v>2543</v>
      </c>
      <c r="AK2037" s="228" t="s">
        <v>2542</v>
      </c>
      <c r="AL2037" s="372"/>
      <c r="AM2037" s="372"/>
      <c r="AN2037" s="372"/>
      <c r="AO2037" s="372"/>
      <c r="AP2037" s="229"/>
      <c r="AQ2037" s="444">
        <v>1</v>
      </c>
      <c r="AR2037" s="207"/>
      <c r="AS2037" s="207"/>
      <c r="AT2037" s="207"/>
      <c r="AU2037" s="359">
        <f t="shared" si="236"/>
        <v>0</v>
      </c>
      <c r="AV2037" s="248" t="e">
        <f>VLOOKUP(T2037,'[1]段ボール 送料'!$H$16:$X$1013,11,FALSE)</f>
        <v>#N/A</v>
      </c>
      <c r="AW2037" s="248"/>
      <c r="AX2037" s="207"/>
      <c r="AY2037" s="247" t="e">
        <f t="shared" si="237"/>
        <v>#N/A</v>
      </c>
      <c r="AZ2037" s="247" t="e">
        <f t="shared" si="238"/>
        <v>#N/A</v>
      </c>
      <c r="BA2037" s="247">
        <f t="shared" si="239"/>
        <v>0</v>
      </c>
      <c r="BB2037" s="247">
        <f t="shared" si="240"/>
        <v>0</v>
      </c>
      <c r="BC2037" s="359" t="e">
        <f t="shared" si="241"/>
        <v>#N/A</v>
      </c>
      <c r="BD2037" s="207"/>
      <c r="BE2037" s="207"/>
      <c r="BF2037" s="207"/>
      <c r="BG2037" s="228"/>
      <c r="BH2037" s="228"/>
      <c r="BI2037" s="228"/>
      <c r="BJ2037" s="246"/>
      <c r="BK2037" s="255" t="s">
        <v>2443</v>
      </c>
      <c r="BL2037" s="228" t="s">
        <v>1703</v>
      </c>
      <c r="BM2037" s="228" t="s">
        <v>1703</v>
      </c>
      <c r="BQ2037" s="205" t="s">
        <v>1701</v>
      </c>
      <c r="BY2037" s="254"/>
      <c r="DN2037" s="284"/>
      <c r="DO2037" s="283"/>
      <c r="DP2037" s="278"/>
      <c r="DQ2037" s="282" t="s">
        <v>947</v>
      </c>
      <c r="DR2037" s="281"/>
      <c r="DS2037" s="280"/>
      <c r="DT2037" s="279"/>
      <c r="DU2037" s="278"/>
      <c r="DV2037" s="194">
        <v>0</v>
      </c>
    </row>
    <row r="2038" spans="1:126" ht="18.75">
      <c r="A2038" s="207" t="s">
        <v>4121</v>
      </c>
      <c r="B2038" s="227" t="s">
        <v>1257</v>
      </c>
      <c r="C2038" s="226" t="s">
        <v>4981</v>
      </c>
      <c r="D2038" s="264" t="s">
        <v>1258</v>
      </c>
      <c r="E2038" s="224" t="str">
        <f t="shared" si="234"/>
        <v>433835</v>
      </c>
      <c r="F2038" s="207" t="s">
        <v>148</v>
      </c>
      <c r="G2038" s="220" t="s">
        <v>1259</v>
      </c>
      <c r="H2038" s="223" t="s">
        <v>4980</v>
      </c>
      <c r="I2038" s="306"/>
      <c r="J2038" s="225">
        <v>1</v>
      </c>
      <c r="K2038" s="302">
        <v>20000</v>
      </c>
      <c r="L2038" s="232">
        <f t="shared" si="231"/>
        <v>22000</v>
      </c>
      <c r="M2038" s="262" t="s">
        <v>947</v>
      </c>
      <c r="N2038" s="290"/>
      <c r="O2038" s="290" t="s">
        <v>4979</v>
      </c>
      <c r="P2038" s="245"/>
      <c r="Q2038" s="227"/>
      <c r="R2038" s="289"/>
      <c r="S2038" s="242"/>
      <c r="T2038" s="219"/>
      <c r="U2038" s="248" t="e">
        <f>VLOOKUP(T2038,'[1]段ボール 送料'!$H$16:$X$1013,16,FALSE)</f>
        <v>#N/A</v>
      </c>
      <c r="V2038" s="248" t="e">
        <f>VLOOKUP(T2038,'[1]段ボール 送料'!$H$16:$X$1013,13,FALSE)</f>
        <v>#N/A</v>
      </c>
      <c r="W2038" s="248" t="e">
        <f>VLOOKUP(T2038,'[1]段ボール 送料'!$H$16:$X$1013,14,FALSE)</f>
        <v>#N/A</v>
      </c>
      <c r="X2038" s="248" t="e">
        <f>VLOOKUP(T2038,'[1]段ボール 送料'!$H$16:$X$1013,15,FALSE)</f>
        <v>#N/A</v>
      </c>
      <c r="Y2038" s="219"/>
      <c r="Z2038" s="248"/>
      <c r="AA2038" s="248"/>
      <c r="AB2038" s="248"/>
      <c r="AC2038" s="248"/>
      <c r="AD2038" s="372"/>
      <c r="AE2038" s="372"/>
      <c r="AF2038" s="372"/>
      <c r="AG2038" s="372"/>
      <c r="AH2038" s="372"/>
      <c r="AI2038" s="228" t="s">
        <v>2703</v>
      </c>
      <c r="AJ2038" s="286" t="s">
        <v>2543</v>
      </c>
      <c r="AK2038" s="228" t="s">
        <v>2542</v>
      </c>
      <c r="AL2038" s="372"/>
      <c r="AM2038" s="372"/>
      <c r="AN2038" s="372"/>
      <c r="AO2038" s="372"/>
      <c r="AP2038" s="229"/>
      <c r="AQ2038" s="444">
        <v>1</v>
      </c>
      <c r="AR2038" s="207"/>
      <c r="AS2038" s="207"/>
      <c r="AT2038" s="207"/>
      <c r="AU2038" s="359">
        <f t="shared" si="236"/>
        <v>0</v>
      </c>
      <c r="AV2038" s="248" t="e">
        <f>VLOOKUP(T2038,'[1]段ボール 送料'!$H$16:$X$1013,11,FALSE)</f>
        <v>#N/A</v>
      </c>
      <c r="AW2038" s="248"/>
      <c r="AX2038" s="207"/>
      <c r="AY2038" s="247" t="e">
        <f t="shared" si="237"/>
        <v>#N/A</v>
      </c>
      <c r="AZ2038" s="247" t="e">
        <f t="shared" si="238"/>
        <v>#N/A</v>
      </c>
      <c r="BA2038" s="247">
        <f t="shared" si="239"/>
        <v>0</v>
      </c>
      <c r="BB2038" s="247">
        <f t="shared" si="240"/>
        <v>0</v>
      </c>
      <c r="BC2038" s="359" t="e">
        <f t="shared" si="241"/>
        <v>#N/A</v>
      </c>
      <c r="BD2038" s="207"/>
      <c r="BE2038" s="207"/>
      <c r="BF2038" s="207"/>
      <c r="BG2038" s="228"/>
      <c r="BH2038" s="228"/>
      <c r="BI2038" s="228"/>
      <c r="BJ2038" s="246"/>
      <c r="BK2038" s="255" t="s">
        <v>2443</v>
      </c>
      <c r="BL2038" s="228" t="s">
        <v>1703</v>
      </c>
      <c r="BM2038" s="228" t="s">
        <v>1703</v>
      </c>
      <c r="BQ2038" s="205" t="s">
        <v>1701</v>
      </c>
      <c r="BY2038" s="254"/>
      <c r="DN2038" s="284"/>
      <c r="DO2038" s="283"/>
      <c r="DP2038" s="278"/>
      <c r="DQ2038" s="282" t="s">
        <v>947</v>
      </c>
      <c r="DR2038" s="281"/>
      <c r="DS2038" s="280"/>
      <c r="DT2038" s="279"/>
      <c r="DU2038" s="278"/>
      <c r="DV2038" s="194">
        <v>0</v>
      </c>
    </row>
    <row r="2039" spans="1:126" ht="18.75">
      <c r="A2039" s="207" t="s">
        <v>4121</v>
      </c>
      <c r="B2039" s="227" t="s">
        <v>1260</v>
      </c>
      <c r="C2039" s="226" t="s">
        <v>4978</v>
      </c>
      <c r="D2039" s="264" t="s">
        <v>1261</v>
      </c>
      <c r="E2039" s="224" t="str">
        <f t="shared" si="234"/>
        <v>433842</v>
      </c>
      <c r="F2039" s="207" t="s">
        <v>148</v>
      </c>
      <c r="G2039" s="220" t="s">
        <v>1262</v>
      </c>
      <c r="H2039" s="223" t="s">
        <v>4977</v>
      </c>
      <c r="I2039" s="306"/>
      <c r="J2039" s="225">
        <v>1</v>
      </c>
      <c r="K2039" s="302">
        <v>25000</v>
      </c>
      <c r="L2039" s="232">
        <f t="shared" si="231"/>
        <v>27500.000000000004</v>
      </c>
      <c r="M2039" s="262" t="s">
        <v>947</v>
      </c>
      <c r="N2039" s="290"/>
      <c r="O2039" s="290" t="s">
        <v>4976</v>
      </c>
      <c r="P2039" s="245"/>
      <c r="Q2039" s="227"/>
      <c r="R2039" s="289"/>
      <c r="S2039" s="242"/>
      <c r="T2039" s="219"/>
      <c r="U2039" s="248" t="e">
        <f>VLOOKUP(T2039,'[1]段ボール 送料'!$H$16:$X$1013,16,FALSE)</f>
        <v>#N/A</v>
      </c>
      <c r="V2039" s="248" t="e">
        <f>VLOOKUP(T2039,'[1]段ボール 送料'!$H$16:$X$1013,13,FALSE)</f>
        <v>#N/A</v>
      </c>
      <c r="W2039" s="248" t="e">
        <f>VLOOKUP(T2039,'[1]段ボール 送料'!$H$16:$X$1013,14,FALSE)</f>
        <v>#N/A</v>
      </c>
      <c r="X2039" s="248" t="e">
        <f>VLOOKUP(T2039,'[1]段ボール 送料'!$H$16:$X$1013,15,FALSE)</f>
        <v>#N/A</v>
      </c>
      <c r="Y2039" s="219"/>
      <c r="Z2039" s="248"/>
      <c r="AA2039" s="248"/>
      <c r="AB2039" s="248"/>
      <c r="AC2039" s="248"/>
      <c r="AD2039" s="372"/>
      <c r="AE2039" s="372"/>
      <c r="AF2039" s="372"/>
      <c r="AG2039" s="372"/>
      <c r="AH2039" s="372"/>
      <c r="AI2039" s="228" t="s">
        <v>2703</v>
      </c>
      <c r="AJ2039" s="286" t="s">
        <v>2543</v>
      </c>
      <c r="AK2039" s="228" t="s">
        <v>2542</v>
      </c>
      <c r="AL2039" s="372"/>
      <c r="AM2039" s="372"/>
      <c r="AN2039" s="372"/>
      <c r="AO2039" s="372"/>
      <c r="AP2039" s="229"/>
      <c r="AQ2039" s="444">
        <v>1</v>
      </c>
      <c r="AR2039" s="207"/>
      <c r="AS2039" s="207"/>
      <c r="AT2039" s="207"/>
      <c r="AU2039" s="359">
        <f t="shared" si="236"/>
        <v>0</v>
      </c>
      <c r="AV2039" s="248" t="e">
        <f>VLOOKUP(T2039,'[1]段ボール 送料'!$H$16:$X$1013,11,FALSE)</f>
        <v>#N/A</v>
      </c>
      <c r="AW2039" s="248"/>
      <c r="AX2039" s="207"/>
      <c r="AY2039" s="247" t="e">
        <f t="shared" si="237"/>
        <v>#N/A</v>
      </c>
      <c r="AZ2039" s="247" t="e">
        <f t="shared" si="238"/>
        <v>#N/A</v>
      </c>
      <c r="BA2039" s="247">
        <f t="shared" si="239"/>
        <v>0</v>
      </c>
      <c r="BB2039" s="247">
        <f t="shared" si="240"/>
        <v>0</v>
      </c>
      <c r="BC2039" s="359" t="e">
        <f t="shared" si="241"/>
        <v>#N/A</v>
      </c>
      <c r="BD2039" s="207"/>
      <c r="BE2039" s="207"/>
      <c r="BF2039" s="207"/>
      <c r="BG2039" s="228"/>
      <c r="BH2039" s="228"/>
      <c r="BI2039" s="228"/>
      <c r="BJ2039" s="246"/>
      <c r="BK2039" s="255" t="s">
        <v>2443</v>
      </c>
      <c r="BL2039" s="228" t="s">
        <v>1703</v>
      </c>
      <c r="BM2039" s="228" t="s">
        <v>1703</v>
      </c>
      <c r="BQ2039" s="205" t="s">
        <v>1701</v>
      </c>
      <c r="BY2039" s="254"/>
      <c r="DN2039" s="284"/>
      <c r="DO2039" s="283"/>
      <c r="DP2039" s="278"/>
      <c r="DQ2039" s="282" t="s">
        <v>947</v>
      </c>
      <c r="DR2039" s="281"/>
      <c r="DS2039" s="280"/>
      <c r="DT2039" s="279"/>
      <c r="DU2039" s="278"/>
      <c r="DV2039" s="194"/>
    </row>
    <row r="2040" spans="1:126" ht="18.75">
      <c r="A2040" s="207" t="s">
        <v>4121</v>
      </c>
      <c r="B2040" s="227" t="s">
        <v>1263</v>
      </c>
      <c r="C2040" s="226" t="s">
        <v>4975</v>
      </c>
      <c r="D2040" s="264" t="s">
        <v>1264</v>
      </c>
      <c r="E2040" s="224" t="str">
        <f t="shared" si="234"/>
        <v>433859</v>
      </c>
      <c r="F2040" s="207" t="s">
        <v>148</v>
      </c>
      <c r="G2040" s="387" t="s">
        <v>1265</v>
      </c>
      <c r="H2040" s="223" t="s">
        <v>4974</v>
      </c>
      <c r="I2040" s="306"/>
      <c r="J2040" s="225">
        <v>1</v>
      </c>
      <c r="K2040" s="302">
        <v>12000</v>
      </c>
      <c r="L2040" s="232">
        <f t="shared" si="231"/>
        <v>13200.000000000002</v>
      </c>
      <c r="M2040" s="262" t="s">
        <v>947</v>
      </c>
      <c r="N2040" s="290"/>
      <c r="O2040" s="290"/>
      <c r="P2040" s="245"/>
      <c r="Q2040" s="227"/>
      <c r="R2040" s="289"/>
      <c r="S2040" s="242"/>
      <c r="T2040" s="219"/>
      <c r="U2040" s="248" t="e">
        <f>VLOOKUP(T2040,'[1]段ボール 送料'!$H$16:$X$1013,16,FALSE)</f>
        <v>#N/A</v>
      </c>
      <c r="V2040" s="248" t="e">
        <f>VLOOKUP(T2040,'[1]段ボール 送料'!$H$16:$X$1013,13,FALSE)</f>
        <v>#N/A</v>
      </c>
      <c r="W2040" s="248" t="e">
        <f>VLOOKUP(T2040,'[1]段ボール 送料'!$H$16:$X$1013,14,FALSE)</f>
        <v>#N/A</v>
      </c>
      <c r="X2040" s="248" t="e">
        <f>VLOOKUP(T2040,'[1]段ボール 送料'!$H$16:$X$1013,15,FALSE)</f>
        <v>#N/A</v>
      </c>
      <c r="Y2040" s="219"/>
      <c r="Z2040" s="248"/>
      <c r="AA2040" s="248"/>
      <c r="AB2040" s="248"/>
      <c r="AC2040" s="248"/>
      <c r="AD2040" s="372"/>
      <c r="AE2040" s="372"/>
      <c r="AF2040" s="372"/>
      <c r="AG2040" s="372"/>
      <c r="AH2040" s="372"/>
      <c r="AI2040" s="228" t="s">
        <v>2703</v>
      </c>
      <c r="AJ2040" s="286" t="s">
        <v>2543</v>
      </c>
      <c r="AK2040" s="228" t="s">
        <v>2542</v>
      </c>
      <c r="AL2040" s="372"/>
      <c r="AM2040" s="372"/>
      <c r="AN2040" s="372"/>
      <c r="AO2040" s="372"/>
      <c r="AP2040" s="229"/>
      <c r="AQ2040" s="444">
        <v>1</v>
      </c>
      <c r="AR2040" s="207"/>
      <c r="AS2040" s="207"/>
      <c r="AT2040" s="207"/>
      <c r="AU2040" s="359">
        <f t="shared" si="236"/>
        <v>0</v>
      </c>
      <c r="AV2040" s="248" t="e">
        <f>VLOOKUP(T2040,'[1]段ボール 送料'!$H$16:$X$1013,11,FALSE)</f>
        <v>#N/A</v>
      </c>
      <c r="AW2040" s="248"/>
      <c r="AX2040" s="207"/>
      <c r="AY2040" s="247" t="e">
        <f t="shared" si="237"/>
        <v>#N/A</v>
      </c>
      <c r="AZ2040" s="247" t="e">
        <f t="shared" si="238"/>
        <v>#N/A</v>
      </c>
      <c r="BA2040" s="247">
        <f t="shared" si="239"/>
        <v>0</v>
      </c>
      <c r="BB2040" s="247">
        <f t="shared" si="240"/>
        <v>0</v>
      </c>
      <c r="BC2040" s="359" t="e">
        <f t="shared" si="241"/>
        <v>#N/A</v>
      </c>
      <c r="BD2040" s="207"/>
      <c r="BE2040" s="207"/>
      <c r="BF2040" s="207"/>
      <c r="BG2040" s="228"/>
      <c r="BH2040" s="228"/>
      <c r="BI2040" s="228"/>
      <c r="BJ2040" s="246"/>
      <c r="BK2040" s="255" t="s">
        <v>2443</v>
      </c>
      <c r="BL2040" s="228" t="s">
        <v>1703</v>
      </c>
      <c r="BM2040" s="228" t="s">
        <v>1703</v>
      </c>
      <c r="BQ2040" s="205" t="s">
        <v>1701</v>
      </c>
      <c r="BY2040" s="254"/>
      <c r="DN2040" s="284"/>
      <c r="DO2040" s="283"/>
      <c r="DP2040" s="278"/>
      <c r="DQ2040" s="282" t="s">
        <v>947</v>
      </c>
      <c r="DR2040" s="281"/>
      <c r="DS2040" s="280"/>
      <c r="DT2040" s="279"/>
      <c r="DU2040" s="278"/>
      <c r="DV2040" s="194"/>
    </row>
    <row r="2041" spans="1:126" ht="18.75">
      <c r="A2041" s="207" t="s">
        <v>4121</v>
      </c>
      <c r="B2041" s="227" t="s">
        <v>1266</v>
      </c>
      <c r="C2041" s="226" t="s">
        <v>4973</v>
      </c>
      <c r="D2041" s="264" t="s">
        <v>1267</v>
      </c>
      <c r="E2041" s="224" t="str">
        <f t="shared" si="234"/>
        <v>433866</v>
      </c>
      <c r="F2041" s="207" t="s">
        <v>148</v>
      </c>
      <c r="G2041" s="387" t="s">
        <v>1268</v>
      </c>
      <c r="H2041" s="223" t="s">
        <v>4972</v>
      </c>
      <c r="I2041" s="306"/>
      <c r="J2041" s="225">
        <v>1</v>
      </c>
      <c r="K2041" s="302">
        <v>35000</v>
      </c>
      <c r="L2041" s="232">
        <f t="shared" si="231"/>
        <v>38500</v>
      </c>
      <c r="M2041" s="288" t="s">
        <v>947</v>
      </c>
      <c r="N2041" s="290"/>
      <c r="O2041" s="290" t="s">
        <v>4713</v>
      </c>
      <c r="P2041" s="245"/>
      <c r="Q2041" s="227"/>
      <c r="R2041" s="289">
        <v>2000</v>
      </c>
      <c r="S2041" s="242">
        <v>2000</v>
      </c>
      <c r="T2041" s="219" t="s">
        <v>4971</v>
      </c>
      <c r="U2041" s="248">
        <f>VLOOKUP(T2041,'[1]段ボール 送料'!$H$16:$X$1013,16,FALSE)</f>
        <v>1595</v>
      </c>
      <c r="V2041" s="248">
        <f>VLOOKUP(T2041,'[1]段ボール 送料'!$H$16:$X$1013,13,FALSE)</f>
        <v>1110</v>
      </c>
      <c r="W2041" s="248">
        <f>VLOOKUP(T2041,'[1]段ボール 送料'!$H$16:$X$1013,14,FALSE)</f>
        <v>250</v>
      </c>
      <c r="X2041" s="248">
        <f>VLOOKUP(T2041,'[1]段ボール 送料'!$H$16:$X$1013,15,FALSE)</f>
        <v>235</v>
      </c>
      <c r="Y2041" s="219"/>
      <c r="Z2041" s="259"/>
      <c r="AA2041" s="259"/>
      <c r="AB2041" s="259"/>
      <c r="AC2041" s="259"/>
      <c r="AD2041" s="372"/>
      <c r="AE2041" s="372"/>
      <c r="AF2041" s="372"/>
      <c r="AG2041" s="372"/>
      <c r="AH2041" s="372"/>
      <c r="AI2041" s="228" t="s">
        <v>2703</v>
      </c>
      <c r="AJ2041" s="286" t="s">
        <v>2543</v>
      </c>
      <c r="AK2041" s="228" t="s">
        <v>2542</v>
      </c>
      <c r="AL2041" s="372"/>
      <c r="AM2041" s="372"/>
      <c r="AN2041" s="372"/>
      <c r="AO2041" s="372"/>
      <c r="AP2041" s="229"/>
      <c r="AQ2041" s="444">
        <v>1</v>
      </c>
      <c r="AR2041" s="207"/>
      <c r="AS2041" s="207"/>
      <c r="AT2041" s="207"/>
      <c r="AU2041" s="359">
        <f t="shared" si="236"/>
        <v>2000</v>
      </c>
      <c r="AV2041" s="248">
        <f>VLOOKUP(T2041,'[1]段ボール 送料'!$H$16:$X$1013,11,FALSE)</f>
        <v>1850</v>
      </c>
      <c r="AW2041" s="248"/>
      <c r="AX2041" s="207"/>
      <c r="AY2041" s="247">
        <f t="shared" si="237"/>
        <v>1850</v>
      </c>
      <c r="AZ2041" s="247">
        <f t="shared" si="238"/>
        <v>1850</v>
      </c>
      <c r="BA2041" s="247">
        <f t="shared" si="239"/>
        <v>0</v>
      </c>
      <c r="BB2041" s="247">
        <f t="shared" si="240"/>
        <v>0</v>
      </c>
      <c r="BC2041" s="359">
        <f t="shared" si="241"/>
        <v>3850</v>
      </c>
      <c r="BD2041" s="207"/>
      <c r="BE2041" s="207"/>
      <c r="BF2041" s="207"/>
      <c r="BG2041" s="228"/>
      <c r="BH2041" s="228"/>
      <c r="BI2041" s="228"/>
      <c r="BJ2041" s="246"/>
      <c r="BK2041" s="255" t="s">
        <v>2443</v>
      </c>
      <c r="BL2041" s="228" t="s">
        <v>1703</v>
      </c>
      <c r="BM2041" s="228" t="s">
        <v>1703</v>
      </c>
      <c r="BQ2041" s="205" t="s">
        <v>1701</v>
      </c>
      <c r="BY2041" s="254"/>
      <c r="DN2041" s="284"/>
      <c r="DO2041" s="283"/>
      <c r="DP2041" s="278"/>
      <c r="DQ2041" s="282" t="s">
        <v>947</v>
      </c>
      <c r="DR2041" s="281"/>
      <c r="DS2041" s="280"/>
      <c r="DT2041" s="279"/>
      <c r="DU2041" s="278"/>
      <c r="DV2041" s="194"/>
    </row>
    <row r="2042" spans="1:126" ht="19.5">
      <c r="A2042" s="298" t="s">
        <v>4310</v>
      </c>
      <c r="B2042" s="227" t="s">
        <v>4970</v>
      </c>
      <c r="C2042" s="226" t="s">
        <v>4969</v>
      </c>
      <c r="D2042" s="264" t="s">
        <v>1270</v>
      </c>
      <c r="E2042" s="224" t="str">
        <f t="shared" si="234"/>
        <v>433873</v>
      </c>
      <c r="F2042" s="207" t="s">
        <v>148</v>
      </c>
      <c r="G2042" s="220" t="s">
        <v>4968</v>
      </c>
      <c r="H2042" s="223" t="s">
        <v>4967</v>
      </c>
      <c r="I2042" s="306"/>
      <c r="J2042" s="225">
        <v>1</v>
      </c>
      <c r="K2042" s="302">
        <v>15000</v>
      </c>
      <c r="L2042" s="232">
        <f t="shared" si="231"/>
        <v>16500</v>
      </c>
      <c r="M2042" s="262" t="s">
        <v>900</v>
      </c>
      <c r="N2042" s="290"/>
      <c r="O2042" s="290"/>
      <c r="P2042" s="245"/>
      <c r="Q2042" s="227"/>
      <c r="R2042" s="289">
        <v>540</v>
      </c>
      <c r="S2042" s="242">
        <v>540</v>
      </c>
      <c r="T2042" s="219"/>
      <c r="U2042" s="248" t="e">
        <f>VLOOKUP(T2042,'[1]段ボール 送料'!$H$16:$X$1013,16,FALSE)</f>
        <v>#N/A</v>
      </c>
      <c r="V2042" s="248" t="e">
        <f>VLOOKUP(T2042,'[1]段ボール 送料'!$H$16:$X$1013,13,FALSE)</f>
        <v>#N/A</v>
      </c>
      <c r="W2042" s="248" t="e">
        <f>VLOOKUP(T2042,'[1]段ボール 送料'!$H$16:$X$1013,14,FALSE)</f>
        <v>#N/A</v>
      </c>
      <c r="X2042" s="248" t="e">
        <f>VLOOKUP(T2042,'[1]段ボール 送料'!$H$16:$X$1013,15,FALSE)</f>
        <v>#N/A</v>
      </c>
      <c r="Y2042" s="219"/>
      <c r="Z2042" s="248"/>
      <c r="AA2042" s="248"/>
      <c r="AB2042" s="248"/>
      <c r="AC2042" s="248"/>
      <c r="AD2042" s="372"/>
      <c r="AE2042" s="372"/>
      <c r="AF2042" s="372"/>
      <c r="AG2042" s="372"/>
      <c r="AH2042" s="372"/>
      <c r="AI2042" s="228" t="s">
        <v>2703</v>
      </c>
      <c r="AJ2042" s="286" t="s">
        <v>2543</v>
      </c>
      <c r="AK2042" s="228" t="s">
        <v>2542</v>
      </c>
      <c r="AL2042" s="372"/>
      <c r="AM2042" s="372"/>
      <c r="AN2042" s="372"/>
      <c r="AO2042" s="372"/>
      <c r="AP2042" s="229"/>
      <c r="AQ2042" s="464"/>
      <c r="AR2042" s="207"/>
      <c r="AS2042" s="207"/>
      <c r="AT2042" s="207"/>
      <c r="AU2042" s="207"/>
      <c r="AV2042" s="207"/>
      <c r="AW2042" s="207"/>
      <c r="AX2042" s="207"/>
      <c r="AY2042" s="207"/>
      <c r="AZ2042" s="207"/>
      <c r="BA2042" s="207"/>
      <c r="BB2042" s="207"/>
      <c r="BC2042" s="207"/>
      <c r="BD2042" s="207"/>
      <c r="BE2042" s="207"/>
      <c r="BF2042" s="207"/>
      <c r="BG2042" s="228"/>
      <c r="BH2042" s="228"/>
      <c r="BI2042" s="228"/>
      <c r="BJ2042" s="246"/>
      <c r="BK2042" s="255" t="s">
        <v>2443</v>
      </c>
      <c r="BL2042" s="228" t="s">
        <v>1703</v>
      </c>
      <c r="BM2042" s="228" t="s">
        <v>1703</v>
      </c>
      <c r="BN2042" s="298"/>
      <c r="BO2042" s="297"/>
      <c r="BQ2042" s="205" t="s">
        <v>1701</v>
      </c>
      <c r="BY2042" s="254"/>
      <c r="DN2042" s="284"/>
      <c r="DO2042" s="283"/>
      <c r="DP2042" s="278"/>
      <c r="DQ2042" s="282" t="s">
        <v>947</v>
      </c>
      <c r="DR2042" s="281"/>
      <c r="DS2042" s="280"/>
      <c r="DT2042" s="279"/>
      <c r="DU2042" s="278"/>
      <c r="DV2042" s="194"/>
    </row>
    <row r="2043" spans="1:126" ht="16.350000000000001" customHeight="1">
      <c r="A2043" s="298" t="s">
        <v>4310</v>
      </c>
      <c r="B2043" s="227" t="s">
        <v>1272</v>
      </c>
      <c r="C2043" s="226" t="s">
        <v>4966</v>
      </c>
      <c r="D2043" s="264" t="s">
        <v>1273</v>
      </c>
      <c r="E2043" s="224" t="str">
        <f t="shared" si="234"/>
        <v>433880</v>
      </c>
      <c r="F2043" s="207" t="s">
        <v>148</v>
      </c>
      <c r="G2043" s="220" t="s">
        <v>1274</v>
      </c>
      <c r="H2043" s="223" t="s">
        <v>4965</v>
      </c>
      <c r="I2043" s="306"/>
      <c r="J2043" s="225">
        <v>1</v>
      </c>
      <c r="K2043" s="302">
        <v>15000</v>
      </c>
      <c r="L2043" s="232">
        <f t="shared" si="231"/>
        <v>16500</v>
      </c>
      <c r="M2043" s="262" t="s">
        <v>900</v>
      </c>
      <c r="N2043" s="290"/>
      <c r="O2043" s="306" t="s">
        <v>4964</v>
      </c>
      <c r="P2043" s="245"/>
      <c r="Q2043" s="227"/>
      <c r="R2043" s="289"/>
      <c r="S2043" s="242"/>
      <c r="T2043" s="219"/>
      <c r="U2043" s="248" t="e">
        <f>VLOOKUP(T2043,'[1]段ボール 送料'!$H$16:$X$1013,16,FALSE)</f>
        <v>#N/A</v>
      </c>
      <c r="V2043" s="248" t="e">
        <f>VLOOKUP(T2043,'[1]段ボール 送料'!$H$16:$X$1013,13,FALSE)</f>
        <v>#N/A</v>
      </c>
      <c r="W2043" s="248" t="e">
        <f>VLOOKUP(T2043,'[1]段ボール 送料'!$H$16:$X$1013,14,FALSE)</f>
        <v>#N/A</v>
      </c>
      <c r="X2043" s="248" t="e">
        <f>VLOOKUP(T2043,'[1]段ボール 送料'!$H$16:$X$1013,15,FALSE)</f>
        <v>#N/A</v>
      </c>
      <c r="Y2043" s="219"/>
      <c r="Z2043" s="248"/>
      <c r="AA2043" s="248"/>
      <c r="AB2043" s="248"/>
      <c r="AC2043" s="248"/>
      <c r="AD2043" s="372"/>
      <c r="AE2043" s="372"/>
      <c r="AF2043" s="372"/>
      <c r="AG2043" s="372"/>
      <c r="AH2043" s="372"/>
      <c r="AI2043" s="228" t="s">
        <v>2703</v>
      </c>
      <c r="AJ2043" s="286" t="s">
        <v>2543</v>
      </c>
      <c r="AK2043" s="228" t="s">
        <v>2542</v>
      </c>
      <c r="AL2043" s="372"/>
      <c r="AM2043" s="372"/>
      <c r="AN2043" s="372"/>
      <c r="AO2043" s="372"/>
      <c r="AP2043" s="229"/>
      <c r="AQ2043" s="464"/>
      <c r="AR2043" s="207"/>
      <c r="AS2043" s="207"/>
      <c r="AT2043" s="207"/>
      <c r="AU2043" s="207"/>
      <c r="AV2043" s="207"/>
      <c r="AW2043" s="207"/>
      <c r="AX2043" s="207"/>
      <c r="AY2043" s="207"/>
      <c r="AZ2043" s="207"/>
      <c r="BA2043" s="207"/>
      <c r="BB2043" s="207"/>
      <c r="BC2043" s="207"/>
      <c r="BD2043" s="207"/>
      <c r="BE2043" s="207"/>
      <c r="BF2043" s="207"/>
      <c r="BG2043" s="228"/>
      <c r="BH2043" s="228"/>
      <c r="BI2043" s="228"/>
      <c r="BJ2043" s="246"/>
      <c r="BK2043" s="255" t="s">
        <v>2443</v>
      </c>
      <c r="BL2043" s="228" t="s">
        <v>1703</v>
      </c>
      <c r="BM2043" s="228" t="s">
        <v>1703</v>
      </c>
      <c r="BN2043" s="298"/>
      <c r="BO2043" s="297"/>
      <c r="BQ2043" s="205" t="s">
        <v>1701</v>
      </c>
      <c r="BY2043" s="254"/>
      <c r="DN2043" s="284"/>
      <c r="DO2043" s="283"/>
      <c r="DP2043" s="278"/>
      <c r="DQ2043" s="282" t="s">
        <v>947</v>
      </c>
      <c r="DR2043" s="281"/>
      <c r="DS2043" s="280"/>
      <c r="DT2043" s="279"/>
      <c r="DU2043" s="278"/>
      <c r="DV2043" s="194"/>
    </row>
    <row r="2044" spans="1:126" ht="29.25">
      <c r="A2044" s="298" t="s">
        <v>3898</v>
      </c>
      <c r="B2044" s="227" t="s">
        <v>343</v>
      </c>
      <c r="C2044" s="226" t="s">
        <v>4963</v>
      </c>
      <c r="D2044" s="264" t="s">
        <v>344</v>
      </c>
      <c r="E2044" s="224" t="str">
        <f t="shared" si="234"/>
        <v>433897</v>
      </c>
      <c r="F2044" s="207" t="s">
        <v>224</v>
      </c>
      <c r="G2044" s="220" t="s">
        <v>345</v>
      </c>
      <c r="H2044" s="491" t="s">
        <v>4962</v>
      </c>
      <c r="I2044" s="306" t="s">
        <v>228</v>
      </c>
      <c r="J2044" s="225">
        <v>1</v>
      </c>
      <c r="K2044" s="277">
        <v>7000</v>
      </c>
      <c r="L2044" s="232">
        <f t="shared" si="231"/>
        <v>7700.0000000000009</v>
      </c>
      <c r="M2044" s="262" t="s">
        <v>1671</v>
      </c>
      <c r="N2044" s="290"/>
      <c r="O2044" s="290"/>
      <c r="P2044" s="251">
        <v>45444</v>
      </c>
      <c r="Q2044" s="244">
        <v>6800</v>
      </c>
      <c r="R2044" s="549" t="s">
        <v>4961</v>
      </c>
      <c r="S2044" s="543">
        <v>370</v>
      </c>
      <c r="T2044" s="219"/>
      <c r="U2044" s="248" t="e">
        <f>VLOOKUP(T2044,'[1]段ボール 送料'!$H$16:$X$1013,16,FALSE)</f>
        <v>#N/A</v>
      </c>
      <c r="V2044" s="248" t="e">
        <f>VLOOKUP(T2044,'[1]段ボール 送料'!$H$16:$X$1013,13,FALSE)</f>
        <v>#N/A</v>
      </c>
      <c r="W2044" s="248" t="e">
        <f>VLOOKUP(T2044,'[1]段ボール 送料'!$H$16:$X$1013,14,FALSE)</f>
        <v>#N/A</v>
      </c>
      <c r="X2044" s="248" t="e">
        <f>VLOOKUP(T2044,'[1]段ボール 送料'!$H$16:$X$1013,15,FALSE)</f>
        <v>#N/A</v>
      </c>
      <c r="Y2044" s="219"/>
      <c r="Z2044" s="248"/>
      <c r="AA2044" s="248"/>
      <c r="AB2044" s="248"/>
      <c r="AC2044" s="248"/>
      <c r="AD2044" s="372"/>
      <c r="AE2044" s="372"/>
      <c r="AF2044" s="372"/>
      <c r="AG2044" s="372"/>
      <c r="AH2044" s="372"/>
      <c r="AI2044" s="228" t="s">
        <v>2700</v>
      </c>
      <c r="AJ2044" s="286" t="s">
        <v>2543</v>
      </c>
      <c r="AK2044" s="228" t="s">
        <v>2542</v>
      </c>
      <c r="AL2044" s="372"/>
      <c r="AM2044" s="372"/>
      <c r="AN2044" s="372"/>
      <c r="AO2044" s="372"/>
      <c r="AP2044" s="229"/>
      <c r="AQ2044" s="444">
        <v>1</v>
      </c>
      <c r="AR2044" s="207"/>
      <c r="AS2044" s="207"/>
      <c r="AT2044" s="207"/>
      <c r="AU2044" s="359">
        <f t="shared" ref="AU2044:AU2055" si="242">S2044</f>
        <v>370</v>
      </c>
      <c r="AV2044" s="248" t="e">
        <f>VLOOKUP(T2044,'[1]段ボール 送料'!$H$16:$X$1013,11,FALSE)</f>
        <v>#N/A</v>
      </c>
      <c r="AW2044" s="248"/>
      <c r="AX2044" s="207"/>
      <c r="AY2044" s="247" t="e">
        <f t="shared" ref="AY2044:AY2055" si="243">SUBTOTAL(9,AV2044:AX2044)</f>
        <v>#N/A</v>
      </c>
      <c r="AZ2044" s="247" t="e">
        <f t="shared" ref="AZ2044:AZ2055" si="244">AR2044+AV2044</f>
        <v>#N/A</v>
      </c>
      <c r="BA2044" s="247">
        <f t="shared" ref="BA2044:BA2055" si="245">AS2044+AW2044</f>
        <v>0</v>
      </c>
      <c r="BB2044" s="247">
        <f t="shared" ref="BB2044:BB2055" si="246">AT2044+AX2044</f>
        <v>0</v>
      </c>
      <c r="BC2044" s="359" t="e">
        <f t="shared" ref="BC2044:BC2055" si="247">AU2044+AY2044</f>
        <v>#N/A</v>
      </c>
      <c r="BD2044" s="207"/>
      <c r="BE2044" s="207"/>
      <c r="BF2044" s="207"/>
      <c r="BG2044" s="228"/>
      <c r="BH2044" s="228"/>
      <c r="BI2044" s="228"/>
      <c r="BJ2044" s="246"/>
      <c r="BK2044" s="255" t="s">
        <v>2443</v>
      </c>
      <c r="BL2044" s="228" t="s">
        <v>1703</v>
      </c>
      <c r="BM2044" s="228" t="s">
        <v>1703</v>
      </c>
      <c r="BN2044" s="298"/>
      <c r="BO2044" s="297"/>
      <c r="BQ2044" s="205" t="s">
        <v>1701</v>
      </c>
      <c r="BY2044" s="254"/>
      <c r="DN2044" s="284">
        <v>7000</v>
      </c>
      <c r="DO2044" s="283">
        <f>DN2044*110%</f>
        <v>7700.0000000000009</v>
      </c>
      <c r="DP2044" s="349">
        <v>45444</v>
      </c>
      <c r="DQ2044" s="282"/>
      <c r="DR2044" s="281"/>
      <c r="DS2044" s="280"/>
      <c r="DT2044" s="279"/>
      <c r="DU2044" s="348"/>
      <c r="DV2044" s="194"/>
    </row>
    <row r="2045" spans="1:126" ht="18.75">
      <c r="A2045" s="207" t="s">
        <v>3898</v>
      </c>
      <c r="B2045" s="227" t="s">
        <v>4960</v>
      </c>
      <c r="C2045" s="226" t="s">
        <v>4959</v>
      </c>
      <c r="D2045" s="264" t="s">
        <v>4958</v>
      </c>
      <c r="E2045" s="224" t="str">
        <f t="shared" si="234"/>
        <v>433903</v>
      </c>
      <c r="F2045" s="207" t="s">
        <v>224</v>
      </c>
      <c r="G2045" s="220" t="s">
        <v>4957</v>
      </c>
      <c r="H2045" s="223" t="s">
        <v>4948</v>
      </c>
      <c r="I2045" s="306" t="s">
        <v>228</v>
      </c>
      <c r="J2045" s="225">
        <v>1</v>
      </c>
      <c r="K2045" s="302">
        <v>4000</v>
      </c>
      <c r="L2045" s="232">
        <f t="shared" si="231"/>
        <v>4400</v>
      </c>
      <c r="M2045" s="288" t="s">
        <v>1671</v>
      </c>
      <c r="N2045" s="290"/>
      <c r="O2045" s="290"/>
      <c r="P2045" s="251">
        <v>44986</v>
      </c>
      <c r="Q2045" s="500">
        <v>3500</v>
      </c>
      <c r="R2045" s="471">
        <v>150</v>
      </c>
      <c r="S2045" s="242">
        <v>150</v>
      </c>
      <c r="T2045" s="219"/>
      <c r="U2045" s="259" t="e">
        <f>VLOOKUP(T2045,'[1]段ボール 送料'!$H$16:$X$1013,16,FALSE)</f>
        <v>#N/A</v>
      </c>
      <c r="V2045" s="259" t="e">
        <f>VLOOKUP(T2045,'[1]段ボール 送料'!$H$16:$X$1013,13,FALSE)</f>
        <v>#N/A</v>
      </c>
      <c r="W2045" s="259" t="e">
        <f>VLOOKUP(T2045,'[1]段ボール 送料'!$H$16:$X$1013,14,FALSE)</f>
        <v>#N/A</v>
      </c>
      <c r="X2045" s="259" t="e">
        <f>VLOOKUP(T2045,'[1]段ボール 送料'!$H$16:$X$1013,15,FALSE)</f>
        <v>#N/A</v>
      </c>
      <c r="Y2045" s="219"/>
      <c r="Z2045" s="248"/>
      <c r="AA2045" s="248"/>
      <c r="AB2045" s="248"/>
      <c r="AC2045" s="248"/>
      <c r="AD2045" s="372"/>
      <c r="AE2045" s="372"/>
      <c r="AF2045" s="372"/>
      <c r="AG2045" s="372"/>
      <c r="AH2045" s="372"/>
      <c r="AI2045" s="228" t="s">
        <v>2700</v>
      </c>
      <c r="AJ2045" s="286" t="s">
        <v>2543</v>
      </c>
      <c r="AK2045" s="228" t="s">
        <v>2542</v>
      </c>
      <c r="AL2045" s="372"/>
      <c r="AM2045" s="372"/>
      <c r="AN2045" s="372"/>
      <c r="AO2045" s="372"/>
      <c r="AP2045" s="229"/>
      <c r="AQ2045" s="444">
        <v>1</v>
      </c>
      <c r="AR2045" s="207"/>
      <c r="AS2045" s="207"/>
      <c r="AT2045" s="207"/>
      <c r="AU2045" s="359">
        <f t="shared" si="242"/>
        <v>150</v>
      </c>
      <c r="AV2045" s="248" t="e">
        <f>VLOOKUP(T2045,'[1]段ボール 送料'!$H$16:$X$1013,11,FALSE)</f>
        <v>#N/A</v>
      </c>
      <c r="AW2045" s="248"/>
      <c r="AX2045" s="207"/>
      <c r="AY2045" s="247" t="e">
        <f t="shared" si="243"/>
        <v>#N/A</v>
      </c>
      <c r="AZ2045" s="247" t="e">
        <f t="shared" si="244"/>
        <v>#N/A</v>
      </c>
      <c r="BA2045" s="247">
        <f t="shared" si="245"/>
        <v>0</v>
      </c>
      <c r="BB2045" s="247">
        <f t="shared" si="246"/>
        <v>0</v>
      </c>
      <c r="BC2045" s="359" t="e">
        <f t="shared" si="247"/>
        <v>#N/A</v>
      </c>
      <c r="BD2045" s="207"/>
      <c r="BE2045" s="207"/>
      <c r="BF2045" s="207"/>
      <c r="BG2045" s="228"/>
      <c r="BH2045" s="228"/>
      <c r="BI2045" s="228"/>
      <c r="BJ2045" s="246"/>
      <c r="BK2045" s="255" t="s">
        <v>2443</v>
      </c>
      <c r="BL2045" s="228" t="s">
        <v>1703</v>
      </c>
      <c r="BM2045" s="228" t="s">
        <v>1703</v>
      </c>
      <c r="BQ2045" s="205" t="s">
        <v>1701</v>
      </c>
      <c r="BY2045" s="254"/>
      <c r="DN2045" s="284"/>
      <c r="DO2045" s="283"/>
      <c r="DP2045" s="278"/>
      <c r="DQ2045" s="282"/>
      <c r="DR2045" s="281"/>
      <c r="DS2045" s="280"/>
      <c r="DT2045" s="279"/>
      <c r="DU2045" s="278"/>
      <c r="DV2045" s="194"/>
    </row>
    <row r="2046" spans="1:126" ht="18.75">
      <c r="A2046" s="207" t="s">
        <v>3898</v>
      </c>
      <c r="B2046" s="227" t="s">
        <v>4956</v>
      </c>
      <c r="C2046" s="226" t="s">
        <v>4955</v>
      </c>
      <c r="D2046" s="264" t="s">
        <v>4954</v>
      </c>
      <c r="E2046" s="224" t="str">
        <f t="shared" si="234"/>
        <v>433910</v>
      </c>
      <c r="F2046" s="207" t="s">
        <v>224</v>
      </c>
      <c r="G2046" s="220" t="s">
        <v>4953</v>
      </c>
      <c r="H2046" s="223" t="s">
        <v>4948</v>
      </c>
      <c r="I2046" s="306" t="s">
        <v>228</v>
      </c>
      <c r="J2046" s="225">
        <v>1</v>
      </c>
      <c r="K2046" s="302">
        <v>4000</v>
      </c>
      <c r="L2046" s="232">
        <f t="shared" si="231"/>
        <v>4400</v>
      </c>
      <c r="M2046" s="288" t="s">
        <v>1671</v>
      </c>
      <c r="N2046" s="290"/>
      <c r="O2046" s="290"/>
      <c r="P2046" s="251">
        <v>44986</v>
      </c>
      <c r="Q2046" s="500">
        <v>3500</v>
      </c>
      <c r="R2046" s="471">
        <v>160</v>
      </c>
      <c r="S2046" s="242">
        <v>160</v>
      </c>
      <c r="T2046" s="219"/>
      <c r="U2046" s="259" t="e">
        <f>VLOOKUP(T2046,'[1]段ボール 送料'!$H$16:$X$1013,16,FALSE)</f>
        <v>#N/A</v>
      </c>
      <c r="V2046" s="259" t="e">
        <f>VLOOKUP(T2046,'[1]段ボール 送料'!$H$16:$X$1013,13,FALSE)</f>
        <v>#N/A</v>
      </c>
      <c r="W2046" s="259" t="e">
        <f>VLOOKUP(T2046,'[1]段ボール 送料'!$H$16:$X$1013,14,FALSE)</f>
        <v>#N/A</v>
      </c>
      <c r="X2046" s="259" t="e">
        <f>VLOOKUP(T2046,'[1]段ボール 送料'!$H$16:$X$1013,15,FALSE)</f>
        <v>#N/A</v>
      </c>
      <c r="Y2046" s="219"/>
      <c r="Z2046" s="248"/>
      <c r="AA2046" s="248"/>
      <c r="AB2046" s="248"/>
      <c r="AC2046" s="248"/>
      <c r="AD2046" s="372"/>
      <c r="AE2046" s="372"/>
      <c r="AF2046" s="372"/>
      <c r="AG2046" s="372"/>
      <c r="AH2046" s="372"/>
      <c r="AI2046" s="228" t="s">
        <v>2700</v>
      </c>
      <c r="AJ2046" s="286" t="s">
        <v>2543</v>
      </c>
      <c r="AK2046" s="228" t="s">
        <v>2542</v>
      </c>
      <c r="AL2046" s="372"/>
      <c r="AM2046" s="372"/>
      <c r="AN2046" s="372"/>
      <c r="AO2046" s="372"/>
      <c r="AP2046" s="229"/>
      <c r="AQ2046" s="444">
        <v>1</v>
      </c>
      <c r="AR2046" s="207"/>
      <c r="AS2046" s="207"/>
      <c r="AT2046" s="207"/>
      <c r="AU2046" s="359">
        <f t="shared" si="242"/>
        <v>160</v>
      </c>
      <c r="AV2046" s="248" t="e">
        <f>VLOOKUP(T2046,'[1]段ボール 送料'!$H$16:$X$1013,11,FALSE)</f>
        <v>#N/A</v>
      </c>
      <c r="AW2046" s="248"/>
      <c r="AX2046" s="207"/>
      <c r="AY2046" s="247" t="e">
        <f t="shared" si="243"/>
        <v>#N/A</v>
      </c>
      <c r="AZ2046" s="247" t="e">
        <f t="shared" si="244"/>
        <v>#N/A</v>
      </c>
      <c r="BA2046" s="247">
        <f t="shared" si="245"/>
        <v>0</v>
      </c>
      <c r="BB2046" s="247">
        <f t="shared" si="246"/>
        <v>0</v>
      </c>
      <c r="BC2046" s="359" t="e">
        <f t="shared" si="247"/>
        <v>#N/A</v>
      </c>
      <c r="BD2046" s="207"/>
      <c r="BE2046" s="207"/>
      <c r="BF2046" s="207"/>
      <c r="BG2046" s="228"/>
      <c r="BH2046" s="228"/>
      <c r="BI2046" s="228"/>
      <c r="BJ2046" s="246"/>
      <c r="BK2046" s="255" t="s">
        <v>2443</v>
      </c>
      <c r="BL2046" s="228" t="s">
        <v>1703</v>
      </c>
      <c r="BM2046" s="228" t="s">
        <v>1703</v>
      </c>
      <c r="BQ2046" s="205" t="s">
        <v>1701</v>
      </c>
      <c r="BY2046" s="254"/>
      <c r="DN2046" s="284"/>
      <c r="DO2046" s="283"/>
      <c r="DP2046" s="278"/>
      <c r="DQ2046" s="282"/>
      <c r="DR2046" s="281"/>
      <c r="DS2046" s="280"/>
      <c r="DT2046" s="279"/>
      <c r="DU2046" s="278"/>
      <c r="DV2046" s="194" t="s">
        <v>3950</v>
      </c>
    </row>
    <row r="2047" spans="1:126" ht="18.75">
      <c r="A2047" s="207" t="s">
        <v>3898</v>
      </c>
      <c r="B2047" s="227" t="s">
        <v>4952</v>
      </c>
      <c r="C2047" s="226" t="s">
        <v>4951</v>
      </c>
      <c r="D2047" s="264" t="s">
        <v>4950</v>
      </c>
      <c r="E2047" s="224" t="str">
        <f t="shared" si="234"/>
        <v>433927</v>
      </c>
      <c r="F2047" s="207" t="s">
        <v>224</v>
      </c>
      <c r="G2047" s="220" t="s">
        <v>4949</v>
      </c>
      <c r="H2047" s="223" t="s">
        <v>4948</v>
      </c>
      <c r="I2047" s="306" t="s">
        <v>228</v>
      </c>
      <c r="J2047" s="225">
        <v>1</v>
      </c>
      <c r="K2047" s="302">
        <v>4000</v>
      </c>
      <c r="L2047" s="232">
        <f t="shared" si="231"/>
        <v>4400</v>
      </c>
      <c r="M2047" s="288" t="s">
        <v>1671</v>
      </c>
      <c r="N2047" s="290"/>
      <c r="O2047" s="290"/>
      <c r="P2047" s="251">
        <v>44986</v>
      </c>
      <c r="Q2047" s="500">
        <v>3500</v>
      </c>
      <c r="R2047" s="471">
        <v>210</v>
      </c>
      <c r="S2047" s="242">
        <v>210</v>
      </c>
      <c r="T2047" s="219"/>
      <c r="U2047" s="259" t="e">
        <f>VLOOKUP(T2047,'[1]段ボール 送料'!$H$16:$X$1013,16,FALSE)</f>
        <v>#N/A</v>
      </c>
      <c r="V2047" s="259" t="e">
        <f>VLOOKUP(T2047,'[1]段ボール 送料'!$H$16:$X$1013,13,FALSE)</f>
        <v>#N/A</v>
      </c>
      <c r="W2047" s="259" t="e">
        <f>VLOOKUP(T2047,'[1]段ボール 送料'!$H$16:$X$1013,14,FALSE)</f>
        <v>#N/A</v>
      </c>
      <c r="X2047" s="259" t="e">
        <f>VLOOKUP(T2047,'[1]段ボール 送料'!$H$16:$X$1013,15,FALSE)</f>
        <v>#N/A</v>
      </c>
      <c r="Y2047" s="219"/>
      <c r="Z2047" s="248"/>
      <c r="AA2047" s="248"/>
      <c r="AB2047" s="248"/>
      <c r="AC2047" s="248"/>
      <c r="AD2047" s="371"/>
      <c r="AE2047" s="371"/>
      <c r="AF2047" s="371"/>
      <c r="AG2047" s="371"/>
      <c r="AH2047" s="371"/>
      <c r="AI2047" s="228" t="s">
        <v>2700</v>
      </c>
      <c r="AJ2047" s="286" t="s">
        <v>2543</v>
      </c>
      <c r="AK2047" s="228" t="s">
        <v>2542</v>
      </c>
      <c r="AL2047" s="372"/>
      <c r="AM2047" s="372"/>
      <c r="AN2047" s="371"/>
      <c r="AO2047" s="371"/>
      <c r="AP2047" s="229"/>
      <c r="AQ2047" s="444">
        <v>1</v>
      </c>
      <c r="AR2047" s="247"/>
      <c r="AS2047" s="247"/>
      <c r="AT2047" s="247"/>
      <c r="AU2047" s="359">
        <f t="shared" si="242"/>
        <v>210</v>
      </c>
      <c r="AV2047" s="248" t="e">
        <f>VLOOKUP(T2047,'[1]段ボール 送料'!$H$16:$X$1013,11,FALSE)</f>
        <v>#N/A</v>
      </c>
      <c r="AW2047" s="248"/>
      <c r="AX2047" s="207"/>
      <c r="AY2047" s="247" t="e">
        <f t="shared" si="243"/>
        <v>#N/A</v>
      </c>
      <c r="AZ2047" s="247" t="e">
        <f t="shared" si="244"/>
        <v>#N/A</v>
      </c>
      <c r="BA2047" s="247">
        <f t="shared" si="245"/>
        <v>0</v>
      </c>
      <c r="BB2047" s="247">
        <f t="shared" si="246"/>
        <v>0</v>
      </c>
      <c r="BC2047" s="359" t="e">
        <f t="shared" si="247"/>
        <v>#N/A</v>
      </c>
      <c r="BD2047" s="207"/>
      <c r="BE2047" s="207"/>
      <c r="BF2047" s="207"/>
      <c r="BG2047" s="228"/>
      <c r="BH2047" s="228"/>
      <c r="BI2047" s="228"/>
      <c r="BJ2047" s="246"/>
      <c r="BK2047" s="255" t="s">
        <v>2443</v>
      </c>
      <c r="BL2047" s="228" t="s">
        <v>1703</v>
      </c>
      <c r="BM2047" s="228" t="s">
        <v>1703</v>
      </c>
      <c r="BQ2047" s="205" t="s">
        <v>1701</v>
      </c>
      <c r="BY2047" s="254"/>
      <c r="DN2047" s="284"/>
      <c r="DO2047" s="283"/>
      <c r="DP2047" s="278"/>
      <c r="DQ2047" s="282"/>
      <c r="DR2047" s="281"/>
      <c r="DS2047" s="280"/>
      <c r="DT2047" s="279"/>
      <c r="DU2047" s="278"/>
      <c r="DV2047" s="194"/>
    </row>
    <row r="2048" spans="1:126" ht="18.75">
      <c r="A2048" s="298" t="s">
        <v>3898</v>
      </c>
      <c r="B2048" s="227" t="s">
        <v>4947</v>
      </c>
      <c r="C2048" s="226" t="s">
        <v>4946</v>
      </c>
      <c r="D2048" s="264" t="s">
        <v>4945</v>
      </c>
      <c r="E2048" s="224" t="str">
        <f t="shared" si="234"/>
        <v>433934</v>
      </c>
      <c r="F2048" s="207" t="s">
        <v>224</v>
      </c>
      <c r="G2048" s="220" t="s">
        <v>4944</v>
      </c>
      <c r="H2048" s="223" t="s">
        <v>4943</v>
      </c>
      <c r="I2048" s="306"/>
      <c r="J2048" s="225">
        <v>1</v>
      </c>
      <c r="K2048" s="302">
        <v>2800</v>
      </c>
      <c r="L2048" s="232">
        <f t="shared" si="231"/>
        <v>3080.0000000000005</v>
      </c>
      <c r="M2048" s="288" t="s">
        <v>1671</v>
      </c>
      <c r="N2048" s="290"/>
      <c r="O2048" s="290"/>
      <c r="P2048" s="245"/>
      <c r="Q2048" s="227"/>
      <c r="R2048" s="289">
        <v>30</v>
      </c>
      <c r="S2048" s="242">
        <v>30</v>
      </c>
      <c r="T2048" s="219"/>
      <c r="U2048" s="259" t="e">
        <f>VLOOKUP(T2048,'[1]段ボール 送料'!$H$16:$X$1013,16,FALSE)</f>
        <v>#N/A</v>
      </c>
      <c r="V2048" s="259" t="e">
        <f>VLOOKUP(T2048,'[1]段ボール 送料'!$H$16:$X$1013,13,FALSE)</f>
        <v>#N/A</v>
      </c>
      <c r="W2048" s="259" t="e">
        <f>VLOOKUP(T2048,'[1]段ボール 送料'!$H$16:$X$1013,14,FALSE)</f>
        <v>#N/A</v>
      </c>
      <c r="X2048" s="259" t="e">
        <f>VLOOKUP(T2048,'[1]段ボール 送料'!$H$16:$X$1013,15,FALSE)</f>
        <v>#N/A</v>
      </c>
      <c r="Y2048" s="219"/>
      <c r="Z2048" s="248"/>
      <c r="AA2048" s="248"/>
      <c r="AB2048" s="248"/>
      <c r="AC2048" s="248"/>
      <c r="AD2048" s="372"/>
      <c r="AE2048" s="372"/>
      <c r="AF2048" s="372"/>
      <c r="AG2048" s="372"/>
      <c r="AH2048" s="372"/>
      <c r="AI2048" s="228" t="s">
        <v>2700</v>
      </c>
      <c r="AJ2048" s="286" t="s">
        <v>2543</v>
      </c>
      <c r="AK2048" s="228" t="s">
        <v>2542</v>
      </c>
      <c r="AL2048" s="372"/>
      <c r="AM2048" s="372"/>
      <c r="AN2048" s="372"/>
      <c r="AO2048" s="372"/>
      <c r="AP2048" s="229"/>
      <c r="AQ2048" s="444">
        <v>1</v>
      </c>
      <c r="AR2048" s="207"/>
      <c r="AS2048" s="207"/>
      <c r="AT2048" s="207"/>
      <c r="AU2048" s="359">
        <f t="shared" si="242"/>
        <v>30</v>
      </c>
      <c r="AV2048" s="248" t="e">
        <f>VLOOKUP(T2048,'[1]段ボール 送料'!$H$16:$X$1013,11,FALSE)</f>
        <v>#N/A</v>
      </c>
      <c r="AW2048" s="248"/>
      <c r="AX2048" s="207"/>
      <c r="AY2048" s="247" t="e">
        <f t="shared" si="243"/>
        <v>#N/A</v>
      </c>
      <c r="AZ2048" s="247" t="e">
        <f t="shared" si="244"/>
        <v>#N/A</v>
      </c>
      <c r="BA2048" s="247">
        <f t="shared" si="245"/>
        <v>0</v>
      </c>
      <c r="BB2048" s="247">
        <f t="shared" si="246"/>
        <v>0</v>
      </c>
      <c r="BC2048" s="359" t="e">
        <f t="shared" si="247"/>
        <v>#N/A</v>
      </c>
      <c r="BD2048" s="207"/>
      <c r="BE2048" s="207"/>
      <c r="BF2048" s="207"/>
      <c r="BG2048" s="228"/>
      <c r="BH2048" s="228"/>
      <c r="BI2048" s="228"/>
      <c r="BJ2048" s="246"/>
      <c r="BK2048" s="255" t="s">
        <v>2443</v>
      </c>
      <c r="BL2048" s="228" t="s">
        <v>1703</v>
      </c>
      <c r="BM2048" s="228"/>
      <c r="BN2048" s="298"/>
      <c r="BO2048" s="297"/>
      <c r="BQ2048" s="205" t="s">
        <v>1701</v>
      </c>
      <c r="BY2048" s="254"/>
      <c r="DN2048" s="284"/>
      <c r="DO2048" s="283"/>
      <c r="DP2048" s="278"/>
      <c r="DQ2048" s="282"/>
      <c r="DR2048" s="281"/>
      <c r="DS2048" s="280"/>
      <c r="DT2048" s="279"/>
      <c r="DU2048" s="278"/>
      <c r="DV2048" s="194" t="s">
        <v>3950</v>
      </c>
    </row>
    <row r="2049" spans="1:126" ht="19.5">
      <c r="A2049" s="298" t="s">
        <v>4332</v>
      </c>
      <c r="B2049" s="227" t="s">
        <v>346</v>
      </c>
      <c r="C2049" s="226" t="s">
        <v>4942</v>
      </c>
      <c r="D2049" s="264" t="s">
        <v>347</v>
      </c>
      <c r="E2049" s="224" t="str">
        <f t="shared" ref="E2049:E2051" si="248">MID(D2049,8,10)</f>
        <v>433941</v>
      </c>
      <c r="F2049" s="207" t="s">
        <v>148</v>
      </c>
      <c r="G2049" s="220" t="s">
        <v>348</v>
      </c>
      <c r="H2049" s="223" t="s">
        <v>4941</v>
      </c>
      <c r="I2049" s="306"/>
      <c r="J2049" s="225">
        <v>1</v>
      </c>
      <c r="K2049" s="277">
        <v>10000</v>
      </c>
      <c r="L2049" s="232">
        <f t="shared" si="231"/>
        <v>11000</v>
      </c>
      <c r="M2049" s="262" t="s">
        <v>1671</v>
      </c>
      <c r="N2049" s="290"/>
      <c r="O2049" s="548" t="s">
        <v>4940</v>
      </c>
      <c r="P2049" s="251">
        <v>45444</v>
      </c>
      <c r="Q2049" s="244">
        <v>9000</v>
      </c>
      <c r="R2049" s="471">
        <v>480</v>
      </c>
      <c r="S2049" s="242">
        <v>480</v>
      </c>
      <c r="T2049" s="219" t="s">
        <v>4866</v>
      </c>
      <c r="U2049" s="248">
        <f>VLOOKUP(T2049,'[1]段ボール 送料'!$H$16:$X$1013,16,FALSE)</f>
        <v>900</v>
      </c>
      <c r="V2049" s="248">
        <f>VLOOKUP(T2049,'[1]段ボール 送料'!$H$16:$X$1013,13,FALSE)</f>
        <v>200</v>
      </c>
      <c r="W2049" s="248">
        <f>VLOOKUP(T2049,'[1]段ボール 送料'!$H$16:$X$1013,14,FALSE)</f>
        <v>200</v>
      </c>
      <c r="X2049" s="248">
        <f>VLOOKUP(T2049,'[1]段ボール 送料'!$H$16:$X$1013,15,FALSE)</f>
        <v>500</v>
      </c>
      <c r="Y2049" s="219"/>
      <c r="Z2049" s="248"/>
      <c r="AA2049" s="248"/>
      <c r="AB2049" s="248"/>
      <c r="AC2049" s="248"/>
      <c r="AD2049" s="372"/>
      <c r="AE2049" s="372"/>
      <c r="AF2049" s="372"/>
      <c r="AG2049" s="372"/>
      <c r="AH2049" s="372"/>
      <c r="AI2049" s="445" t="s">
        <v>2703</v>
      </c>
      <c r="AJ2049" s="286" t="s">
        <v>2543</v>
      </c>
      <c r="AK2049" s="228" t="s">
        <v>2542</v>
      </c>
      <c r="AL2049" s="372"/>
      <c r="AM2049" s="372"/>
      <c r="AN2049" s="372"/>
      <c r="AO2049" s="372"/>
      <c r="AP2049" s="229"/>
      <c r="AQ2049" s="444">
        <v>1</v>
      </c>
      <c r="AR2049" s="207"/>
      <c r="AS2049" s="207"/>
      <c r="AT2049" s="207"/>
      <c r="AU2049" s="359">
        <f t="shared" si="242"/>
        <v>480</v>
      </c>
      <c r="AV2049" s="248">
        <f>VLOOKUP(T2049,'[1]段ボール 送料'!$H$16:$X$1013,11,FALSE)</f>
        <v>318</v>
      </c>
      <c r="AW2049" s="248"/>
      <c r="AX2049" s="207"/>
      <c r="AY2049" s="247">
        <f t="shared" si="243"/>
        <v>318</v>
      </c>
      <c r="AZ2049" s="247">
        <f t="shared" si="244"/>
        <v>318</v>
      </c>
      <c r="BA2049" s="247">
        <f t="shared" si="245"/>
        <v>0</v>
      </c>
      <c r="BB2049" s="247">
        <f t="shared" si="246"/>
        <v>0</v>
      </c>
      <c r="BC2049" s="359">
        <f t="shared" si="247"/>
        <v>798</v>
      </c>
      <c r="BD2049" s="207"/>
      <c r="BE2049" s="207"/>
      <c r="BF2049" s="207"/>
      <c r="BG2049" s="228"/>
      <c r="BH2049" s="228"/>
      <c r="BI2049" s="228"/>
      <c r="BJ2049" s="246"/>
      <c r="BK2049" s="255" t="s">
        <v>2443</v>
      </c>
      <c r="BL2049" s="228" t="s">
        <v>1703</v>
      </c>
      <c r="BM2049" s="228" t="s">
        <v>1703</v>
      </c>
      <c r="BN2049" s="298"/>
      <c r="BO2049" s="297"/>
      <c r="BP2049" s="204" t="s">
        <v>1701</v>
      </c>
      <c r="BY2049" s="254"/>
      <c r="DN2049" s="284">
        <v>10000</v>
      </c>
      <c r="DO2049" s="283">
        <f>DN2049*110%</f>
        <v>11000</v>
      </c>
      <c r="DP2049" s="349">
        <v>45444</v>
      </c>
      <c r="DQ2049" s="282"/>
      <c r="DR2049" s="281"/>
      <c r="DS2049" s="280"/>
      <c r="DT2049" s="279"/>
      <c r="DU2049" s="348"/>
      <c r="DV2049" s="194"/>
    </row>
    <row r="2050" spans="1:126" ht="18.75">
      <c r="A2050" s="298" t="s">
        <v>4223</v>
      </c>
      <c r="B2050" s="227" t="s">
        <v>349</v>
      </c>
      <c r="C2050" s="226" t="s">
        <v>4939</v>
      </c>
      <c r="D2050" s="264" t="s">
        <v>350</v>
      </c>
      <c r="E2050" s="224" t="str">
        <f t="shared" si="248"/>
        <v>434078</v>
      </c>
      <c r="F2050" s="207" t="s">
        <v>123</v>
      </c>
      <c r="G2050" s="220" t="s">
        <v>351</v>
      </c>
      <c r="H2050" s="223" t="s">
        <v>4938</v>
      </c>
      <c r="I2050" s="306" t="s">
        <v>39</v>
      </c>
      <c r="J2050" s="225">
        <v>1</v>
      </c>
      <c r="K2050" s="277">
        <v>15000</v>
      </c>
      <c r="L2050" s="232">
        <f t="shared" si="231"/>
        <v>16500</v>
      </c>
      <c r="M2050" s="262" t="s">
        <v>1671</v>
      </c>
      <c r="N2050" s="290"/>
      <c r="O2050" s="290"/>
      <c r="P2050" s="251">
        <v>45444</v>
      </c>
      <c r="Q2050" s="244">
        <v>14000</v>
      </c>
      <c r="R2050" s="547">
        <v>2800</v>
      </c>
      <c r="S2050" s="242">
        <v>2800</v>
      </c>
      <c r="T2050" s="219"/>
      <c r="U2050" s="248" t="e">
        <f>VLOOKUP(T2050,'[1]段ボール 送料'!$H$16:$X$1013,16,FALSE)</f>
        <v>#N/A</v>
      </c>
      <c r="V2050" s="248" t="e">
        <f>VLOOKUP(T2050,'[1]段ボール 送料'!$H$16:$X$1013,13,FALSE)</f>
        <v>#N/A</v>
      </c>
      <c r="W2050" s="248" t="e">
        <f>VLOOKUP(T2050,'[1]段ボール 送料'!$H$16:$X$1013,14,FALSE)</f>
        <v>#N/A</v>
      </c>
      <c r="X2050" s="248" t="e">
        <f>VLOOKUP(T2050,'[1]段ボール 送料'!$H$16:$X$1013,15,FALSE)</f>
        <v>#N/A</v>
      </c>
      <c r="Y2050" s="219"/>
      <c r="Z2050" s="248"/>
      <c r="AA2050" s="248"/>
      <c r="AB2050" s="248"/>
      <c r="AC2050" s="248"/>
      <c r="AD2050" s="372"/>
      <c r="AE2050" s="372"/>
      <c r="AF2050" s="372"/>
      <c r="AG2050" s="372"/>
      <c r="AH2050" s="372"/>
      <c r="AI2050" s="228" t="s">
        <v>2717</v>
      </c>
      <c r="AJ2050" s="286" t="s">
        <v>2543</v>
      </c>
      <c r="AK2050" s="228" t="s">
        <v>2542</v>
      </c>
      <c r="AL2050" s="372"/>
      <c r="AM2050" s="372"/>
      <c r="AN2050" s="372"/>
      <c r="AO2050" s="372"/>
      <c r="AP2050" s="229"/>
      <c r="AQ2050" s="444">
        <v>1</v>
      </c>
      <c r="AR2050" s="207"/>
      <c r="AS2050" s="207"/>
      <c r="AT2050" s="207"/>
      <c r="AU2050" s="359">
        <f t="shared" si="242"/>
        <v>2800</v>
      </c>
      <c r="AV2050" s="248" t="e">
        <f>VLOOKUP(T2050,'[1]段ボール 送料'!$H$16:$X$1013,11,FALSE)</f>
        <v>#N/A</v>
      </c>
      <c r="AW2050" s="248"/>
      <c r="AX2050" s="207"/>
      <c r="AY2050" s="247" t="e">
        <f t="shared" si="243"/>
        <v>#N/A</v>
      </c>
      <c r="AZ2050" s="247" t="e">
        <f t="shared" si="244"/>
        <v>#N/A</v>
      </c>
      <c r="BA2050" s="247">
        <f t="shared" si="245"/>
        <v>0</v>
      </c>
      <c r="BB2050" s="247">
        <f t="shared" si="246"/>
        <v>0</v>
      </c>
      <c r="BC2050" s="359" t="e">
        <f t="shared" si="247"/>
        <v>#N/A</v>
      </c>
      <c r="BD2050" s="207"/>
      <c r="BE2050" s="207"/>
      <c r="BF2050" s="207"/>
      <c r="BG2050" s="228"/>
      <c r="BH2050" s="228"/>
      <c r="BI2050" s="228"/>
      <c r="BJ2050" s="246"/>
      <c r="BK2050" s="255" t="s">
        <v>2443</v>
      </c>
      <c r="BL2050" s="228" t="s">
        <v>1703</v>
      </c>
      <c r="BM2050" s="228" t="s">
        <v>1703</v>
      </c>
      <c r="BN2050" s="298"/>
      <c r="BO2050" s="297"/>
      <c r="BQ2050" s="205" t="s">
        <v>1701</v>
      </c>
      <c r="BY2050" s="254"/>
      <c r="DN2050" s="284">
        <v>15000</v>
      </c>
      <c r="DO2050" s="283">
        <f>DN2050*110%</f>
        <v>16500</v>
      </c>
      <c r="DP2050" s="349">
        <v>45444</v>
      </c>
      <c r="DQ2050" s="282"/>
      <c r="DR2050" s="281"/>
      <c r="DS2050" s="280"/>
      <c r="DT2050" s="279"/>
      <c r="DU2050" s="348"/>
      <c r="DV2050" s="194"/>
    </row>
    <row r="2051" spans="1:126" ht="18.75">
      <c r="A2051" s="298" t="s">
        <v>4223</v>
      </c>
      <c r="B2051" s="227" t="s">
        <v>352</v>
      </c>
      <c r="C2051" s="226" t="s">
        <v>4937</v>
      </c>
      <c r="D2051" s="264" t="s">
        <v>353</v>
      </c>
      <c r="E2051" s="224" t="str">
        <f t="shared" si="248"/>
        <v>420453</v>
      </c>
      <c r="F2051" s="207" t="s">
        <v>123</v>
      </c>
      <c r="G2051" s="220" t="s">
        <v>354</v>
      </c>
      <c r="H2051" s="223" t="s">
        <v>4936</v>
      </c>
      <c r="I2051" s="306" t="s">
        <v>39</v>
      </c>
      <c r="J2051" s="222">
        <v>1</v>
      </c>
      <c r="K2051" s="277">
        <v>18000</v>
      </c>
      <c r="L2051" s="232">
        <f t="shared" si="231"/>
        <v>19800</v>
      </c>
      <c r="M2051" s="288" t="s">
        <v>1671</v>
      </c>
      <c r="O2051" s="219"/>
      <c r="P2051" s="251">
        <v>45444</v>
      </c>
      <c r="Q2051" s="244">
        <v>17000</v>
      </c>
      <c r="R2051" s="416">
        <v>3100</v>
      </c>
      <c r="S2051" s="242">
        <v>3100</v>
      </c>
      <c r="T2051" s="219" t="s">
        <v>4220</v>
      </c>
      <c r="U2051" s="248">
        <f>VLOOKUP(T2051,'[1]段ボール 送料'!$H$16:$X$1013,16,FALSE)</f>
        <v>1595</v>
      </c>
      <c r="V2051" s="248">
        <f>VLOOKUP(T2051,'[1]段ボール 送料'!$H$16:$X$1013,13,FALSE)</f>
        <v>1110</v>
      </c>
      <c r="W2051" s="248">
        <f>VLOOKUP(T2051,'[1]段ボール 送料'!$H$16:$X$1013,14,FALSE)</f>
        <v>250</v>
      </c>
      <c r="X2051" s="248">
        <f>VLOOKUP(T2051,'[1]段ボール 送料'!$H$16:$X$1013,15,FALSE)</f>
        <v>235</v>
      </c>
      <c r="Y2051" s="219"/>
      <c r="Z2051" s="259"/>
      <c r="AA2051" s="259"/>
      <c r="AB2051" s="259"/>
      <c r="AC2051" s="259"/>
      <c r="AD2051" s="211"/>
      <c r="AE2051" s="211"/>
      <c r="AF2051" s="211"/>
      <c r="AG2051" s="211"/>
      <c r="AH2051" s="211"/>
      <c r="AI2051" s="228" t="s">
        <v>2717</v>
      </c>
      <c r="AJ2051" s="286" t="s">
        <v>2543</v>
      </c>
      <c r="AK2051" s="228" t="s">
        <v>2542</v>
      </c>
      <c r="AN2051" s="211"/>
      <c r="AO2051" s="211"/>
      <c r="AP2051" s="229"/>
      <c r="AQ2051" s="444">
        <v>1</v>
      </c>
      <c r="AR2051" s="207"/>
      <c r="AS2051" s="207"/>
      <c r="AT2051" s="207"/>
      <c r="AU2051" s="359">
        <f t="shared" si="242"/>
        <v>3100</v>
      </c>
      <c r="AV2051" s="248">
        <f>VLOOKUP(T2051,'[1]段ボール 送料'!$H$16:$X$1013,11,FALSE)</f>
        <v>1850</v>
      </c>
      <c r="AW2051" s="248"/>
      <c r="AX2051" s="207"/>
      <c r="AY2051" s="247">
        <f t="shared" si="243"/>
        <v>1850</v>
      </c>
      <c r="AZ2051" s="247">
        <f t="shared" si="244"/>
        <v>1850</v>
      </c>
      <c r="BA2051" s="247">
        <f t="shared" si="245"/>
        <v>0</v>
      </c>
      <c r="BB2051" s="247">
        <f t="shared" si="246"/>
        <v>0</v>
      </c>
      <c r="BC2051" s="359">
        <f t="shared" si="247"/>
        <v>4950</v>
      </c>
      <c r="BD2051" s="207"/>
      <c r="BE2051" s="207"/>
      <c r="BF2051" s="207"/>
      <c r="BG2051" s="228"/>
      <c r="BH2051" s="228"/>
      <c r="BI2051" s="228"/>
      <c r="BJ2051" s="246"/>
      <c r="BK2051" s="255" t="s">
        <v>3892</v>
      </c>
      <c r="BL2051" s="228" t="s">
        <v>1703</v>
      </c>
      <c r="BM2051" s="228" t="s">
        <v>1703</v>
      </c>
      <c r="BN2051" s="298"/>
      <c r="BO2051" s="297"/>
      <c r="BP2051" s="470"/>
      <c r="BQ2051" s="205" t="s">
        <v>1701</v>
      </c>
      <c r="BR2051" s="470"/>
      <c r="BS2051" s="470"/>
      <c r="BT2051" s="470"/>
      <c r="BU2051" s="466"/>
      <c r="BV2051" s="466"/>
      <c r="BW2051" s="466"/>
      <c r="BX2051" s="470"/>
      <c r="BY2051" s="469"/>
      <c r="BZ2051" s="468"/>
      <c r="CA2051" s="468"/>
      <c r="CB2051" s="468"/>
      <c r="CC2051" s="467"/>
      <c r="CD2051" s="467"/>
      <c r="CE2051" s="466"/>
      <c r="DN2051" s="284">
        <v>18000</v>
      </c>
      <c r="DO2051" s="283">
        <f>DN2051*110%</f>
        <v>19800</v>
      </c>
      <c r="DP2051" s="349">
        <v>45444</v>
      </c>
      <c r="DQ2051" s="282"/>
      <c r="DR2051" s="281"/>
      <c r="DS2051" s="280"/>
      <c r="DT2051" s="279"/>
      <c r="DU2051" s="348"/>
      <c r="DV2051" s="194"/>
    </row>
    <row r="2052" spans="1:126" ht="18.75">
      <c r="A2052" s="207" t="s">
        <v>3189</v>
      </c>
      <c r="B2052" s="227" t="s">
        <v>4935</v>
      </c>
      <c r="D2052" s="546"/>
      <c r="E2052" s="397"/>
      <c r="F2052" s="207" t="s">
        <v>66</v>
      </c>
      <c r="G2052" s="387" t="s">
        <v>4934</v>
      </c>
      <c r="H2052" s="223" t="s">
        <v>4933</v>
      </c>
      <c r="J2052" s="225">
        <v>1</v>
      </c>
      <c r="K2052" s="212">
        <v>999.99999999999989</v>
      </c>
      <c r="L2052" s="263">
        <f t="shared" si="231"/>
        <v>1100</v>
      </c>
      <c r="M2052" s="288" t="s">
        <v>1671</v>
      </c>
      <c r="N2052" s="306"/>
      <c r="O2052" s="306"/>
      <c r="P2052" s="245"/>
      <c r="Q2052" s="244"/>
      <c r="R2052" s="261">
        <v>1000</v>
      </c>
      <c r="S2052" s="242">
        <v>1000</v>
      </c>
      <c r="T2052" s="219"/>
      <c r="U2052" s="287"/>
      <c r="V2052" s="287"/>
      <c r="W2052" s="287"/>
      <c r="X2052" s="287"/>
      <c r="Y2052" s="219"/>
      <c r="Z2052" s="219"/>
      <c r="AA2052" s="219"/>
      <c r="AB2052" s="219"/>
      <c r="AC2052" s="219"/>
      <c r="AD2052" s="211"/>
      <c r="AE2052" s="211"/>
      <c r="AF2052" s="211"/>
      <c r="AG2052" s="211"/>
      <c r="AH2052" s="211"/>
      <c r="AI2052" s="228" t="s">
        <v>1694</v>
      </c>
      <c r="AJ2052" s="286" t="s">
        <v>1708</v>
      </c>
      <c r="AK2052" s="228" t="s">
        <v>1724</v>
      </c>
      <c r="AN2052" s="211"/>
      <c r="AO2052" s="211"/>
      <c r="AP2052" s="229" t="s">
        <v>4932</v>
      </c>
      <c r="AQ2052" s="444">
        <v>1</v>
      </c>
      <c r="AR2052" s="207"/>
      <c r="AS2052" s="207"/>
      <c r="AT2052" s="207"/>
      <c r="AU2052" s="359">
        <f t="shared" si="242"/>
        <v>1000</v>
      </c>
      <c r="AV2052" s="248" t="e">
        <f>VLOOKUP(T2052,'[1]段ボール 送料'!$H$16:$X$1013,11,FALSE)</f>
        <v>#N/A</v>
      </c>
      <c r="AW2052" s="248"/>
      <c r="AX2052" s="207"/>
      <c r="AY2052" s="247" t="e">
        <f t="shared" si="243"/>
        <v>#N/A</v>
      </c>
      <c r="AZ2052" s="247" t="e">
        <f t="shared" si="244"/>
        <v>#N/A</v>
      </c>
      <c r="BA2052" s="247">
        <f t="shared" si="245"/>
        <v>0</v>
      </c>
      <c r="BB2052" s="247">
        <f t="shared" si="246"/>
        <v>0</v>
      </c>
      <c r="BC2052" s="359" t="e">
        <f t="shared" si="247"/>
        <v>#N/A</v>
      </c>
      <c r="BD2052" s="207"/>
      <c r="BE2052" s="207"/>
      <c r="BF2052" s="207"/>
      <c r="BG2052" s="228"/>
      <c r="BH2052" s="228"/>
      <c r="BI2052" s="228"/>
      <c r="BJ2052" s="246" t="s">
        <v>2673</v>
      </c>
      <c r="BK2052" s="255" t="s">
        <v>2443</v>
      </c>
      <c r="BL2052" s="228"/>
      <c r="BM2052" s="228"/>
      <c r="BP2052" s="204" t="s">
        <v>1701</v>
      </c>
      <c r="BY2052" s="254"/>
      <c r="DN2052" s="284"/>
      <c r="DO2052" s="283"/>
      <c r="DP2052" s="278"/>
      <c r="DQ2052" s="282"/>
      <c r="DR2052" s="281"/>
      <c r="DS2052" s="280"/>
      <c r="DT2052" s="279"/>
      <c r="DU2052" s="278"/>
      <c r="DV2052" s="194"/>
    </row>
    <row r="2053" spans="1:126" ht="18.75">
      <c r="A2053" s="298" t="s">
        <v>4668</v>
      </c>
      <c r="B2053" s="227" t="s">
        <v>4931</v>
      </c>
      <c r="C2053" s="226" t="s">
        <v>4930</v>
      </c>
      <c r="D2053" s="264" t="s">
        <v>4929</v>
      </c>
      <c r="E2053" s="224" t="str">
        <f>MID(D2053,8,10)</f>
        <v>434757</v>
      </c>
      <c r="F2053" s="207" t="s">
        <v>25</v>
      </c>
      <c r="G2053" s="220" t="s">
        <v>4928</v>
      </c>
      <c r="H2053" s="223" t="s">
        <v>4927</v>
      </c>
      <c r="I2053" s="306"/>
      <c r="J2053" s="225">
        <v>1</v>
      </c>
      <c r="K2053" s="302">
        <v>3800</v>
      </c>
      <c r="L2053" s="232">
        <f t="shared" si="231"/>
        <v>4180</v>
      </c>
      <c r="M2053" s="288" t="s">
        <v>1671</v>
      </c>
      <c r="N2053" s="290"/>
      <c r="O2053" s="290"/>
      <c r="P2053" s="251">
        <v>44986</v>
      </c>
      <c r="Q2053" s="500">
        <v>3500</v>
      </c>
      <c r="R2053" s="471">
        <v>340</v>
      </c>
      <c r="S2053" s="242">
        <v>340</v>
      </c>
      <c r="T2053" s="219"/>
      <c r="U2053" s="248" t="e">
        <f>VLOOKUP(T2053,'[1]段ボール 送料'!$H$16:$X$1013,16,FALSE)</f>
        <v>#N/A</v>
      </c>
      <c r="V2053" s="248" t="e">
        <f>VLOOKUP(T2053,'[1]段ボール 送料'!$H$16:$X$1013,13,FALSE)</f>
        <v>#N/A</v>
      </c>
      <c r="W2053" s="248" t="e">
        <f>VLOOKUP(T2053,'[1]段ボール 送料'!$H$16:$X$1013,14,FALSE)</f>
        <v>#N/A</v>
      </c>
      <c r="X2053" s="248" t="e">
        <f>VLOOKUP(T2053,'[1]段ボール 送料'!$H$16:$X$1013,15,FALSE)</f>
        <v>#N/A</v>
      </c>
      <c r="Y2053" s="219"/>
      <c r="Z2053" s="259"/>
      <c r="AA2053" s="259"/>
      <c r="AB2053" s="259"/>
      <c r="AC2053" s="259"/>
      <c r="AD2053" s="372"/>
      <c r="AE2053" s="372"/>
      <c r="AF2053" s="372"/>
      <c r="AG2053" s="372"/>
      <c r="AH2053" s="372"/>
      <c r="AI2053" s="228" t="s">
        <v>2723</v>
      </c>
      <c r="AJ2053" s="286" t="s">
        <v>2543</v>
      </c>
      <c r="AK2053" s="228" t="s">
        <v>2542</v>
      </c>
      <c r="AL2053" s="372"/>
      <c r="AM2053" s="372"/>
      <c r="AN2053" s="372"/>
      <c r="AO2053" s="372"/>
      <c r="AP2053" s="229"/>
      <c r="AQ2053" s="444">
        <v>1</v>
      </c>
      <c r="AR2053" s="207"/>
      <c r="AS2053" s="207"/>
      <c r="AT2053" s="207"/>
      <c r="AU2053" s="359">
        <f t="shared" si="242"/>
        <v>340</v>
      </c>
      <c r="AV2053" s="248" t="e">
        <f>VLOOKUP(T2053,'[1]段ボール 送料'!$H$16:$X$1013,11,FALSE)</f>
        <v>#N/A</v>
      </c>
      <c r="AW2053" s="248"/>
      <c r="AX2053" s="207"/>
      <c r="AY2053" s="247" t="e">
        <f t="shared" si="243"/>
        <v>#N/A</v>
      </c>
      <c r="AZ2053" s="247" t="e">
        <f t="shared" si="244"/>
        <v>#N/A</v>
      </c>
      <c r="BA2053" s="247">
        <f t="shared" si="245"/>
        <v>0</v>
      </c>
      <c r="BB2053" s="247">
        <f t="shared" si="246"/>
        <v>0</v>
      </c>
      <c r="BC2053" s="359" t="e">
        <f t="shared" si="247"/>
        <v>#N/A</v>
      </c>
      <c r="BD2053" s="207"/>
      <c r="BE2053" s="207"/>
      <c r="BF2053" s="207"/>
      <c r="BG2053" s="228"/>
      <c r="BH2053" s="228"/>
      <c r="BI2053" s="228"/>
      <c r="BJ2053" s="246"/>
      <c r="BK2053" s="255" t="s">
        <v>4821</v>
      </c>
      <c r="BL2053" s="228" t="s">
        <v>1703</v>
      </c>
      <c r="BM2053" s="228" t="s">
        <v>1703</v>
      </c>
      <c r="BN2053" s="298"/>
      <c r="BO2053" s="297"/>
      <c r="BY2053" s="254"/>
      <c r="DN2053" s="284"/>
      <c r="DO2053" s="283"/>
      <c r="DP2053" s="278"/>
      <c r="DQ2053" s="282"/>
      <c r="DR2053" s="281"/>
      <c r="DS2053" s="280"/>
      <c r="DT2053" s="279"/>
      <c r="DU2053" s="278"/>
      <c r="DV2053" s="194" t="s">
        <v>3950</v>
      </c>
    </row>
    <row r="2054" spans="1:126" ht="18.75">
      <c r="A2054" s="298" t="s">
        <v>4668</v>
      </c>
      <c r="B2054" s="227" t="s">
        <v>4926</v>
      </c>
      <c r="C2054" s="226" t="s">
        <v>4925</v>
      </c>
      <c r="D2054" s="264" t="s">
        <v>4924</v>
      </c>
      <c r="E2054" s="224" t="str">
        <f>MID(D2054,8,10)</f>
        <v>434764</v>
      </c>
      <c r="F2054" s="207" t="s">
        <v>25</v>
      </c>
      <c r="G2054" s="220" t="s">
        <v>4923</v>
      </c>
      <c r="H2054" s="223" t="s">
        <v>4922</v>
      </c>
      <c r="I2054" s="306"/>
      <c r="J2054" s="225">
        <v>1</v>
      </c>
      <c r="K2054" s="302">
        <v>3800</v>
      </c>
      <c r="L2054" s="232">
        <f t="shared" si="231"/>
        <v>4180</v>
      </c>
      <c r="M2054" s="288" t="s">
        <v>1671</v>
      </c>
      <c r="N2054" s="290"/>
      <c r="O2054" s="290"/>
      <c r="P2054" s="251">
        <v>44986</v>
      </c>
      <c r="Q2054" s="500">
        <v>3500</v>
      </c>
      <c r="R2054" s="471">
        <v>320</v>
      </c>
      <c r="S2054" s="242">
        <v>320</v>
      </c>
      <c r="T2054" s="219"/>
      <c r="U2054" s="248" t="e">
        <f>VLOOKUP(T2054,'[1]段ボール 送料'!$H$16:$X$1013,16,FALSE)</f>
        <v>#N/A</v>
      </c>
      <c r="V2054" s="248" t="e">
        <f>VLOOKUP(T2054,'[1]段ボール 送料'!$H$16:$X$1013,13,FALSE)</f>
        <v>#N/A</v>
      </c>
      <c r="W2054" s="248" t="e">
        <f>VLOOKUP(T2054,'[1]段ボール 送料'!$H$16:$X$1013,14,FALSE)</f>
        <v>#N/A</v>
      </c>
      <c r="X2054" s="248" t="e">
        <f>VLOOKUP(T2054,'[1]段ボール 送料'!$H$16:$X$1013,15,FALSE)</f>
        <v>#N/A</v>
      </c>
      <c r="Y2054" s="219"/>
      <c r="Z2054" s="248"/>
      <c r="AA2054" s="248"/>
      <c r="AB2054" s="248"/>
      <c r="AC2054" s="248"/>
      <c r="AD2054" s="372"/>
      <c r="AE2054" s="372"/>
      <c r="AF2054" s="372"/>
      <c r="AG2054" s="372"/>
      <c r="AH2054" s="372"/>
      <c r="AI2054" s="228" t="s">
        <v>2723</v>
      </c>
      <c r="AJ2054" s="286" t="s">
        <v>2543</v>
      </c>
      <c r="AK2054" s="228" t="s">
        <v>2542</v>
      </c>
      <c r="AL2054" s="372"/>
      <c r="AM2054" s="372"/>
      <c r="AN2054" s="372"/>
      <c r="AO2054" s="372"/>
      <c r="AP2054" s="229"/>
      <c r="AQ2054" s="444">
        <v>1</v>
      </c>
      <c r="AR2054" s="207"/>
      <c r="AS2054" s="207"/>
      <c r="AT2054" s="207"/>
      <c r="AU2054" s="359">
        <f t="shared" si="242"/>
        <v>320</v>
      </c>
      <c r="AV2054" s="248" t="e">
        <f>VLOOKUP(T2054,'[1]段ボール 送料'!$H$16:$X$1013,11,FALSE)</f>
        <v>#N/A</v>
      </c>
      <c r="AW2054" s="248"/>
      <c r="AX2054" s="207"/>
      <c r="AY2054" s="247" t="e">
        <f t="shared" si="243"/>
        <v>#N/A</v>
      </c>
      <c r="AZ2054" s="247" t="e">
        <f t="shared" si="244"/>
        <v>#N/A</v>
      </c>
      <c r="BA2054" s="247">
        <f t="shared" si="245"/>
        <v>0</v>
      </c>
      <c r="BB2054" s="247">
        <f t="shared" si="246"/>
        <v>0</v>
      </c>
      <c r="BC2054" s="359" t="e">
        <f t="shared" si="247"/>
        <v>#N/A</v>
      </c>
      <c r="BD2054" s="207"/>
      <c r="BE2054" s="207"/>
      <c r="BF2054" s="207"/>
      <c r="BG2054" s="228"/>
      <c r="BH2054" s="228"/>
      <c r="BI2054" s="228"/>
      <c r="BJ2054" s="246"/>
      <c r="BK2054" s="255" t="s">
        <v>4821</v>
      </c>
      <c r="BL2054" s="228" t="s">
        <v>1703</v>
      </c>
      <c r="BM2054" s="228" t="s">
        <v>1703</v>
      </c>
      <c r="BN2054" s="298"/>
      <c r="BO2054" s="297"/>
      <c r="BY2054" s="254"/>
      <c r="DN2054" s="284"/>
      <c r="DO2054" s="283"/>
      <c r="DP2054" s="278"/>
      <c r="DQ2054" s="282"/>
      <c r="DR2054" s="281"/>
      <c r="DS2054" s="280"/>
      <c r="DT2054" s="279"/>
      <c r="DU2054" s="278"/>
      <c r="DV2054" s="194" t="s">
        <v>3950</v>
      </c>
    </row>
    <row r="2055" spans="1:126" ht="18.75">
      <c r="A2055" s="298" t="s">
        <v>4668</v>
      </c>
      <c r="B2055" s="227" t="s">
        <v>4921</v>
      </c>
      <c r="C2055" s="226" t="s">
        <v>4920</v>
      </c>
      <c r="D2055" s="264" t="s">
        <v>4919</v>
      </c>
      <c r="E2055" s="224" t="str">
        <f>MID(D2055,8,10)</f>
        <v>434771</v>
      </c>
      <c r="F2055" s="207" t="s">
        <v>25</v>
      </c>
      <c r="G2055" s="220" t="s">
        <v>4918</v>
      </c>
      <c r="H2055" s="223" t="s">
        <v>4917</v>
      </c>
      <c r="I2055" s="306"/>
      <c r="J2055" s="225">
        <v>1</v>
      </c>
      <c r="K2055" s="302">
        <v>3800</v>
      </c>
      <c r="L2055" s="232">
        <f t="shared" si="231"/>
        <v>4180</v>
      </c>
      <c r="M2055" s="288" t="s">
        <v>1671</v>
      </c>
      <c r="N2055" s="290"/>
      <c r="O2055" s="290"/>
      <c r="P2055" s="251">
        <v>44986</v>
      </c>
      <c r="Q2055" s="500">
        <v>3500</v>
      </c>
      <c r="R2055" s="471">
        <v>330</v>
      </c>
      <c r="S2055" s="242">
        <v>330</v>
      </c>
      <c r="T2055" s="219"/>
      <c r="U2055" s="248" t="e">
        <f>VLOOKUP(T2055,'[1]段ボール 送料'!$H$16:$X$1013,16,FALSE)</f>
        <v>#N/A</v>
      </c>
      <c r="V2055" s="248" t="e">
        <f>VLOOKUP(T2055,'[1]段ボール 送料'!$H$16:$X$1013,13,FALSE)</f>
        <v>#N/A</v>
      </c>
      <c r="W2055" s="248" t="e">
        <f>VLOOKUP(T2055,'[1]段ボール 送料'!$H$16:$X$1013,14,FALSE)</f>
        <v>#N/A</v>
      </c>
      <c r="X2055" s="248" t="e">
        <f>VLOOKUP(T2055,'[1]段ボール 送料'!$H$16:$X$1013,15,FALSE)</f>
        <v>#N/A</v>
      </c>
      <c r="Y2055" s="219"/>
      <c r="Z2055" s="248"/>
      <c r="AA2055" s="248"/>
      <c r="AB2055" s="248"/>
      <c r="AC2055" s="248"/>
      <c r="AD2055" s="372"/>
      <c r="AE2055" s="372"/>
      <c r="AF2055" s="372"/>
      <c r="AG2055" s="372"/>
      <c r="AH2055" s="372"/>
      <c r="AI2055" s="228" t="s">
        <v>2723</v>
      </c>
      <c r="AJ2055" s="286" t="s">
        <v>2543</v>
      </c>
      <c r="AK2055" s="228" t="s">
        <v>2542</v>
      </c>
      <c r="AL2055" s="372"/>
      <c r="AM2055" s="372"/>
      <c r="AN2055" s="372"/>
      <c r="AO2055" s="372"/>
      <c r="AP2055" s="229"/>
      <c r="AQ2055" s="444">
        <v>1</v>
      </c>
      <c r="AR2055" s="207"/>
      <c r="AS2055" s="207"/>
      <c r="AT2055" s="207"/>
      <c r="AU2055" s="359">
        <f t="shared" si="242"/>
        <v>330</v>
      </c>
      <c r="AV2055" s="248" t="e">
        <f>VLOOKUP(T2055,'[1]段ボール 送料'!$H$16:$X$1013,11,FALSE)</f>
        <v>#N/A</v>
      </c>
      <c r="AW2055" s="248"/>
      <c r="AX2055" s="207"/>
      <c r="AY2055" s="247" t="e">
        <f t="shared" si="243"/>
        <v>#N/A</v>
      </c>
      <c r="AZ2055" s="247" t="e">
        <f t="shared" si="244"/>
        <v>#N/A</v>
      </c>
      <c r="BA2055" s="247">
        <f t="shared" si="245"/>
        <v>0</v>
      </c>
      <c r="BB2055" s="247">
        <f t="shared" si="246"/>
        <v>0</v>
      </c>
      <c r="BC2055" s="359" t="e">
        <f t="shared" si="247"/>
        <v>#N/A</v>
      </c>
      <c r="BD2055" s="207"/>
      <c r="BE2055" s="207"/>
      <c r="BF2055" s="207"/>
      <c r="BG2055" s="228"/>
      <c r="BH2055" s="228"/>
      <c r="BI2055" s="228"/>
      <c r="BJ2055" s="246"/>
      <c r="BK2055" s="255" t="s">
        <v>4821</v>
      </c>
      <c r="BL2055" s="228" t="s">
        <v>1703</v>
      </c>
      <c r="BM2055" s="228" t="s">
        <v>1703</v>
      </c>
      <c r="BN2055" s="298"/>
      <c r="BO2055" s="297"/>
      <c r="BY2055" s="254"/>
      <c r="DN2055" s="284"/>
      <c r="DO2055" s="283"/>
      <c r="DP2055" s="278"/>
      <c r="DQ2055" s="282"/>
      <c r="DR2055" s="281"/>
      <c r="DS2055" s="280"/>
      <c r="DT2055" s="279"/>
      <c r="DU2055" s="278"/>
      <c r="DV2055" s="194" t="s">
        <v>3950</v>
      </c>
    </row>
    <row r="2056" spans="1:126" ht="18.75">
      <c r="A2056" s="207" t="s">
        <v>4890</v>
      </c>
      <c r="B2056" s="227" t="s">
        <v>4916</v>
      </c>
      <c r="C2056" s="227" t="s">
        <v>4915</v>
      </c>
      <c r="D2056" s="225" t="s">
        <v>4914</v>
      </c>
      <c r="E2056" s="224" t="str">
        <f>MID(D2056,9,10)</f>
        <v>434788</v>
      </c>
      <c r="F2056" s="207" t="s">
        <v>4863</v>
      </c>
      <c r="G2056" s="220" t="s">
        <v>4913</v>
      </c>
      <c r="H2056" s="223" t="s">
        <v>4912</v>
      </c>
      <c r="I2056" s="223"/>
      <c r="J2056" s="225">
        <v>1</v>
      </c>
      <c r="K2056" s="302">
        <v>3500</v>
      </c>
      <c r="L2056" s="232">
        <f t="shared" si="231"/>
        <v>3850.0000000000005</v>
      </c>
      <c r="M2056" s="379" t="s">
        <v>900</v>
      </c>
      <c r="N2056" s="229"/>
      <c r="O2056" s="229"/>
      <c r="P2056" s="313"/>
      <c r="Q2056" s="328"/>
      <c r="R2056" s="327"/>
      <c r="S2056" s="242"/>
      <c r="T2056" s="312"/>
      <c r="U2056" s="303"/>
      <c r="V2056" s="303"/>
      <c r="W2056" s="303"/>
      <c r="X2056" s="303"/>
      <c r="Y2056" s="312"/>
      <c r="Z2056" s="303"/>
      <c r="AA2056" s="303"/>
      <c r="AB2056" s="303"/>
      <c r="AC2056" s="303"/>
      <c r="AD2056" s="311"/>
      <c r="AE2056" s="311"/>
      <c r="AF2056" s="311"/>
      <c r="AG2056" s="311"/>
      <c r="AH2056" s="311"/>
      <c r="AI2056" s="395"/>
      <c r="AJ2056" s="286" t="s">
        <v>2543</v>
      </c>
      <c r="AK2056" s="213" t="s">
        <v>2542</v>
      </c>
      <c r="AL2056" s="311"/>
      <c r="AM2056" s="311"/>
      <c r="AN2056" s="311"/>
      <c r="AO2056" s="311"/>
      <c r="AP2056" s="229"/>
      <c r="AQ2056" s="310"/>
      <c r="AR2056" s="207"/>
      <c r="AS2056" s="207"/>
      <c r="AT2056" s="207"/>
      <c r="AU2056" s="207"/>
      <c r="AV2056" s="207"/>
      <c r="AW2056" s="207"/>
      <c r="AX2056" s="207"/>
      <c r="AY2056" s="207"/>
      <c r="AZ2056" s="207"/>
      <c r="BA2056" s="207"/>
      <c r="BB2056" s="207"/>
      <c r="BC2056" s="207"/>
      <c r="BD2056" s="207"/>
      <c r="BE2056" s="207"/>
      <c r="BF2056" s="207"/>
      <c r="BG2056" s="300"/>
      <c r="BH2056" s="300"/>
      <c r="BI2056" s="299"/>
      <c r="BJ2056" s="246"/>
      <c r="BK2056" s="255" t="s">
        <v>4821</v>
      </c>
      <c r="BL2056" s="213"/>
      <c r="BM2056" s="213"/>
      <c r="BY2056" s="254"/>
      <c r="DN2056" s="284"/>
      <c r="DO2056" s="283"/>
      <c r="DP2056" s="278"/>
      <c r="DQ2056" s="282"/>
      <c r="DR2056" s="281"/>
      <c r="DS2056" s="280"/>
      <c r="DT2056" s="279"/>
      <c r="DU2056" s="278"/>
      <c r="DV2056" s="194"/>
    </row>
    <row r="2057" spans="1:126" ht="18.75">
      <c r="A2057" s="298" t="s">
        <v>4668</v>
      </c>
      <c r="B2057" s="227" t="s">
        <v>4911</v>
      </c>
      <c r="C2057" s="226" t="s">
        <v>4910</v>
      </c>
      <c r="D2057" s="264" t="s">
        <v>4909</v>
      </c>
      <c r="E2057" s="224" t="str">
        <f>MID(D2057,8,10)</f>
        <v>434795</v>
      </c>
      <c r="F2057" s="207" t="s">
        <v>25</v>
      </c>
      <c r="G2057" s="387" t="s">
        <v>4908</v>
      </c>
      <c r="H2057" s="223" t="s">
        <v>4907</v>
      </c>
      <c r="I2057" s="306"/>
      <c r="J2057" s="225">
        <v>1</v>
      </c>
      <c r="K2057" s="302">
        <v>3800</v>
      </c>
      <c r="L2057" s="232">
        <f t="shared" si="231"/>
        <v>4180</v>
      </c>
      <c r="M2057" s="288" t="s">
        <v>1671</v>
      </c>
      <c r="N2057" s="290"/>
      <c r="O2057" s="290"/>
      <c r="P2057" s="251">
        <v>44986</v>
      </c>
      <c r="Q2057" s="500">
        <v>3500</v>
      </c>
      <c r="R2057" s="471">
        <v>320</v>
      </c>
      <c r="S2057" s="242">
        <v>320</v>
      </c>
      <c r="T2057" s="219"/>
      <c r="U2057" s="248" t="e">
        <f>VLOOKUP(T2057,'[1]段ボール 送料'!$H$16:$X$1013,16,FALSE)</f>
        <v>#N/A</v>
      </c>
      <c r="V2057" s="248" t="e">
        <f>VLOOKUP(T2057,'[1]段ボール 送料'!$H$16:$X$1013,13,FALSE)</f>
        <v>#N/A</v>
      </c>
      <c r="W2057" s="248" t="e">
        <f>VLOOKUP(T2057,'[1]段ボール 送料'!$H$16:$X$1013,14,FALSE)</f>
        <v>#N/A</v>
      </c>
      <c r="X2057" s="248" t="e">
        <f>VLOOKUP(T2057,'[1]段ボール 送料'!$H$16:$X$1013,15,FALSE)</f>
        <v>#N/A</v>
      </c>
      <c r="Y2057" s="219"/>
      <c r="Z2057" s="248"/>
      <c r="AA2057" s="248"/>
      <c r="AB2057" s="248"/>
      <c r="AC2057" s="248"/>
      <c r="AD2057" s="372"/>
      <c r="AE2057" s="372"/>
      <c r="AF2057" s="372"/>
      <c r="AG2057" s="372"/>
      <c r="AH2057" s="372"/>
      <c r="AI2057" s="228" t="s">
        <v>2723</v>
      </c>
      <c r="AJ2057" s="286" t="s">
        <v>2543</v>
      </c>
      <c r="AK2057" s="228" t="s">
        <v>2542</v>
      </c>
      <c r="AL2057" s="372"/>
      <c r="AM2057" s="372"/>
      <c r="AN2057" s="372"/>
      <c r="AO2057" s="372"/>
      <c r="AP2057" s="229"/>
      <c r="AQ2057" s="444">
        <v>1</v>
      </c>
      <c r="AR2057" s="207"/>
      <c r="AS2057" s="207"/>
      <c r="AT2057" s="207"/>
      <c r="AU2057" s="359">
        <f>S2057</f>
        <v>320</v>
      </c>
      <c r="AV2057" s="248" t="e">
        <f>VLOOKUP(T2057,'[1]段ボール 送料'!$H$16:$X$1013,11,FALSE)</f>
        <v>#N/A</v>
      </c>
      <c r="AW2057" s="248"/>
      <c r="AX2057" s="207"/>
      <c r="AY2057" s="247" t="e">
        <f>SUBTOTAL(9,AV2057:AX2057)</f>
        <v>#N/A</v>
      </c>
      <c r="AZ2057" s="247" t="e">
        <f t="shared" ref="AZ2057:BC2058" si="249">AR2057+AV2057</f>
        <v>#N/A</v>
      </c>
      <c r="BA2057" s="247">
        <f t="shared" si="249"/>
        <v>0</v>
      </c>
      <c r="BB2057" s="247">
        <f t="shared" si="249"/>
        <v>0</v>
      </c>
      <c r="BC2057" s="359" t="e">
        <f t="shared" si="249"/>
        <v>#N/A</v>
      </c>
      <c r="BD2057" s="207"/>
      <c r="BE2057" s="207"/>
      <c r="BF2057" s="207"/>
      <c r="BG2057" s="228"/>
      <c r="BH2057" s="228"/>
      <c r="BI2057" s="228"/>
      <c r="BJ2057" s="246"/>
      <c r="BK2057" s="255" t="s">
        <v>4821</v>
      </c>
      <c r="BL2057" s="228" t="s">
        <v>1703</v>
      </c>
      <c r="BM2057" s="228" t="s">
        <v>1703</v>
      </c>
      <c r="BN2057" s="298"/>
      <c r="BO2057" s="297"/>
      <c r="BY2057" s="254"/>
      <c r="DN2057" s="284"/>
      <c r="DO2057" s="283"/>
      <c r="DP2057" s="278"/>
      <c r="DQ2057" s="282"/>
      <c r="DR2057" s="281"/>
      <c r="DS2057" s="280"/>
      <c r="DT2057" s="279"/>
      <c r="DU2057" s="278"/>
      <c r="DV2057" s="194" t="s">
        <v>3950</v>
      </c>
    </row>
    <row r="2058" spans="1:126" ht="18.75">
      <c r="A2058" s="298" t="s">
        <v>4668</v>
      </c>
      <c r="B2058" s="227" t="s">
        <v>4906</v>
      </c>
      <c r="C2058" s="226" t="s">
        <v>4905</v>
      </c>
      <c r="D2058" s="264" t="s">
        <v>4904</v>
      </c>
      <c r="E2058" s="224" t="str">
        <f>MID(D2058,8,10)</f>
        <v>434801</v>
      </c>
      <c r="F2058" s="207" t="s">
        <v>25</v>
      </c>
      <c r="G2058" s="220" t="s">
        <v>4903</v>
      </c>
      <c r="H2058" s="223" t="s">
        <v>4902</v>
      </c>
      <c r="I2058" s="306"/>
      <c r="J2058" s="225">
        <v>1</v>
      </c>
      <c r="K2058" s="302">
        <v>3800</v>
      </c>
      <c r="L2058" s="232">
        <f t="shared" si="231"/>
        <v>4180</v>
      </c>
      <c r="M2058" s="288" t="s">
        <v>1671</v>
      </c>
      <c r="N2058" s="290"/>
      <c r="O2058" s="290"/>
      <c r="P2058" s="251">
        <v>44986</v>
      </c>
      <c r="Q2058" s="500">
        <v>3500</v>
      </c>
      <c r="R2058" s="471">
        <v>340</v>
      </c>
      <c r="S2058" s="242">
        <v>340</v>
      </c>
      <c r="T2058" s="219"/>
      <c r="U2058" s="248" t="e">
        <f>VLOOKUP(T2058,'[1]段ボール 送料'!$H$16:$X$1013,16,FALSE)</f>
        <v>#N/A</v>
      </c>
      <c r="V2058" s="248" t="e">
        <f>VLOOKUP(T2058,'[1]段ボール 送料'!$H$16:$X$1013,13,FALSE)</f>
        <v>#N/A</v>
      </c>
      <c r="W2058" s="248" t="e">
        <f>VLOOKUP(T2058,'[1]段ボール 送料'!$H$16:$X$1013,14,FALSE)</f>
        <v>#N/A</v>
      </c>
      <c r="X2058" s="248" t="e">
        <f>VLOOKUP(T2058,'[1]段ボール 送料'!$H$16:$X$1013,15,FALSE)</f>
        <v>#N/A</v>
      </c>
      <c r="Y2058" s="219"/>
      <c r="Z2058" s="248"/>
      <c r="AA2058" s="248"/>
      <c r="AB2058" s="248"/>
      <c r="AC2058" s="248"/>
      <c r="AD2058" s="372"/>
      <c r="AE2058" s="372"/>
      <c r="AF2058" s="372"/>
      <c r="AG2058" s="372"/>
      <c r="AH2058" s="372"/>
      <c r="AI2058" s="228" t="s">
        <v>2723</v>
      </c>
      <c r="AJ2058" s="286" t="s">
        <v>2543</v>
      </c>
      <c r="AK2058" s="228" t="s">
        <v>2542</v>
      </c>
      <c r="AL2058" s="372"/>
      <c r="AM2058" s="372"/>
      <c r="AN2058" s="372"/>
      <c r="AO2058" s="372"/>
      <c r="AP2058" s="229"/>
      <c r="AQ2058" s="444">
        <v>1</v>
      </c>
      <c r="AR2058" s="207"/>
      <c r="AS2058" s="207"/>
      <c r="AT2058" s="207"/>
      <c r="AU2058" s="359">
        <f>S2058</f>
        <v>340</v>
      </c>
      <c r="AV2058" s="248" t="e">
        <f>VLOOKUP(T2058,'[1]段ボール 送料'!$H$16:$X$1013,11,FALSE)</f>
        <v>#N/A</v>
      </c>
      <c r="AW2058" s="248"/>
      <c r="AX2058" s="207"/>
      <c r="AY2058" s="247" t="e">
        <f>SUBTOTAL(9,AV2058:AX2058)</f>
        <v>#N/A</v>
      </c>
      <c r="AZ2058" s="247" t="e">
        <f t="shared" si="249"/>
        <v>#N/A</v>
      </c>
      <c r="BA2058" s="247">
        <f t="shared" si="249"/>
        <v>0</v>
      </c>
      <c r="BB2058" s="247">
        <f t="shared" si="249"/>
        <v>0</v>
      </c>
      <c r="BC2058" s="359" t="e">
        <f t="shared" si="249"/>
        <v>#N/A</v>
      </c>
      <c r="BD2058" s="207"/>
      <c r="BE2058" s="207"/>
      <c r="BF2058" s="207"/>
      <c r="BG2058" s="228"/>
      <c r="BH2058" s="228"/>
      <c r="BI2058" s="228"/>
      <c r="BJ2058" s="246"/>
      <c r="BK2058" s="255" t="s">
        <v>4821</v>
      </c>
      <c r="BL2058" s="228" t="s">
        <v>1703</v>
      </c>
      <c r="BM2058" s="228" t="s">
        <v>1703</v>
      </c>
      <c r="BN2058" s="298"/>
      <c r="BO2058" s="297"/>
      <c r="BY2058" s="254"/>
      <c r="DN2058" s="284"/>
      <c r="DO2058" s="283"/>
      <c r="DP2058" s="278"/>
      <c r="DQ2058" s="282"/>
      <c r="DR2058" s="281"/>
      <c r="DS2058" s="280"/>
      <c r="DT2058" s="279"/>
      <c r="DU2058" s="278"/>
      <c r="DV2058" s="194" t="s">
        <v>3950</v>
      </c>
    </row>
    <row r="2059" spans="1:126" ht="18.75">
      <c r="A2059" s="207" t="s">
        <v>4890</v>
      </c>
      <c r="B2059" s="227" t="s">
        <v>4901</v>
      </c>
      <c r="C2059" s="226" t="s">
        <v>4900</v>
      </c>
      <c r="D2059" s="225" t="s">
        <v>4899</v>
      </c>
      <c r="E2059" s="224" t="str">
        <f>MID(D2059,9,10)</f>
        <v>435204</v>
      </c>
      <c r="F2059" s="207" t="s">
        <v>4863</v>
      </c>
      <c r="G2059" s="220" t="s">
        <v>4898</v>
      </c>
      <c r="H2059" s="223" t="s">
        <v>4897</v>
      </c>
      <c r="I2059" s="306"/>
      <c r="J2059" s="225">
        <v>1</v>
      </c>
      <c r="K2059" s="302">
        <v>4000</v>
      </c>
      <c r="L2059" s="232">
        <f t="shared" si="231"/>
        <v>4400</v>
      </c>
      <c r="M2059" s="262" t="s">
        <v>900</v>
      </c>
      <c r="N2059" s="229" t="s">
        <v>4809</v>
      </c>
      <c r="O2059" s="290"/>
      <c r="P2059" s="251"/>
      <c r="Q2059" s="302"/>
      <c r="R2059" s="302"/>
      <c r="S2059" s="242"/>
      <c r="T2059" s="219"/>
      <c r="U2059" s="303"/>
      <c r="V2059" s="303"/>
      <c r="W2059" s="303"/>
      <c r="X2059" s="303"/>
      <c r="Y2059" s="219"/>
      <c r="Z2059" s="303"/>
      <c r="AA2059" s="303"/>
      <c r="AB2059" s="303"/>
      <c r="AC2059" s="303"/>
      <c r="AD2059" s="302"/>
      <c r="AE2059" s="302"/>
      <c r="AF2059" s="302"/>
      <c r="AG2059" s="302"/>
      <c r="AH2059" s="302"/>
      <c r="AI2059" s="395"/>
      <c r="AJ2059" s="286"/>
      <c r="AK2059" s="213"/>
      <c r="AL2059" s="302"/>
      <c r="AM2059" s="302"/>
      <c r="AN2059" s="302"/>
      <c r="AO2059" s="302"/>
      <c r="AP2059" s="229"/>
      <c r="AQ2059" s="301"/>
      <c r="AR2059" s="207"/>
      <c r="AS2059" s="207"/>
      <c r="AT2059" s="207"/>
      <c r="AU2059" s="207"/>
      <c r="AV2059" s="207"/>
      <c r="AW2059" s="207"/>
      <c r="AX2059" s="207"/>
      <c r="AY2059" s="207"/>
      <c r="AZ2059" s="207"/>
      <c r="BA2059" s="207"/>
      <c r="BB2059" s="207"/>
      <c r="BC2059" s="207"/>
      <c r="BD2059" s="207"/>
      <c r="BE2059" s="207"/>
      <c r="BF2059" s="207"/>
      <c r="BG2059" s="300"/>
      <c r="BH2059" s="300"/>
      <c r="BI2059" s="299"/>
      <c r="BJ2059" s="246"/>
      <c r="BK2059" s="255" t="s">
        <v>4896</v>
      </c>
      <c r="BL2059" s="213"/>
      <c r="BM2059" s="213"/>
      <c r="BP2059" s="470"/>
      <c r="BQ2059" s="470"/>
      <c r="BR2059" s="470"/>
      <c r="BS2059" s="470"/>
      <c r="BT2059" s="470"/>
      <c r="BU2059" s="466"/>
      <c r="BV2059" s="466"/>
      <c r="BW2059" s="466"/>
      <c r="BX2059" s="470"/>
      <c r="BY2059" s="469"/>
      <c r="BZ2059" s="468"/>
      <c r="CA2059" s="468"/>
      <c r="CB2059" s="468"/>
      <c r="CC2059" s="467"/>
      <c r="CD2059" s="467"/>
      <c r="CE2059" s="466"/>
      <c r="DN2059" s="284"/>
      <c r="DO2059" s="283"/>
      <c r="DP2059" s="278"/>
      <c r="DQ2059" s="282"/>
      <c r="DR2059" s="281"/>
      <c r="DS2059" s="280"/>
      <c r="DT2059" s="279"/>
      <c r="DU2059" s="278"/>
      <c r="DV2059" s="194"/>
    </row>
    <row r="2060" spans="1:126" ht="18.75">
      <c r="A2060" s="298" t="s">
        <v>4668</v>
      </c>
      <c r="B2060" s="227" t="s">
        <v>4895</v>
      </c>
      <c r="C2060" s="226" t="s">
        <v>4894</v>
      </c>
      <c r="D2060" s="264" t="s">
        <v>4893</v>
      </c>
      <c r="E2060" s="224" t="str">
        <f>MID(D2060,8,10)</f>
        <v>434818</v>
      </c>
      <c r="F2060" s="207" t="s">
        <v>25</v>
      </c>
      <c r="G2060" s="220" t="s">
        <v>4892</v>
      </c>
      <c r="H2060" s="223" t="s">
        <v>4891</v>
      </c>
      <c r="I2060" s="306"/>
      <c r="J2060" s="225">
        <v>1</v>
      </c>
      <c r="K2060" s="302">
        <v>3800</v>
      </c>
      <c r="L2060" s="232">
        <f t="shared" si="231"/>
        <v>4180</v>
      </c>
      <c r="M2060" s="262" t="s">
        <v>1671</v>
      </c>
      <c r="N2060" s="290"/>
      <c r="O2060" s="290"/>
      <c r="P2060" s="251">
        <v>44986</v>
      </c>
      <c r="Q2060" s="500">
        <v>3500</v>
      </c>
      <c r="R2060" s="471">
        <v>320</v>
      </c>
      <c r="S2060" s="242">
        <v>320</v>
      </c>
      <c r="T2060" s="219"/>
      <c r="U2060" s="248" t="e">
        <f>VLOOKUP(T2060,'[1]段ボール 送料'!$H$16:$X$1013,16,FALSE)</f>
        <v>#N/A</v>
      </c>
      <c r="V2060" s="248" t="e">
        <f>VLOOKUP(T2060,'[1]段ボール 送料'!$H$16:$X$1013,13,FALSE)</f>
        <v>#N/A</v>
      </c>
      <c r="W2060" s="248" t="e">
        <f>VLOOKUP(T2060,'[1]段ボール 送料'!$H$16:$X$1013,14,FALSE)</f>
        <v>#N/A</v>
      </c>
      <c r="X2060" s="248" t="e">
        <f>VLOOKUP(T2060,'[1]段ボール 送料'!$H$16:$X$1013,15,FALSE)</f>
        <v>#N/A</v>
      </c>
      <c r="Y2060" s="219"/>
      <c r="Z2060" s="248"/>
      <c r="AA2060" s="248"/>
      <c r="AB2060" s="248"/>
      <c r="AC2060" s="248"/>
      <c r="AD2060" s="372"/>
      <c r="AE2060" s="372"/>
      <c r="AF2060" s="372"/>
      <c r="AG2060" s="372"/>
      <c r="AH2060" s="372"/>
      <c r="AI2060" s="228" t="s">
        <v>2723</v>
      </c>
      <c r="AJ2060" s="286" t="s">
        <v>2543</v>
      </c>
      <c r="AK2060" s="228" t="s">
        <v>2542</v>
      </c>
      <c r="AL2060" s="372"/>
      <c r="AM2060" s="372"/>
      <c r="AN2060" s="372"/>
      <c r="AO2060" s="372"/>
      <c r="AP2060" s="229"/>
      <c r="AQ2060" s="444">
        <v>1</v>
      </c>
      <c r="AR2060" s="207"/>
      <c r="AS2060" s="207"/>
      <c r="AT2060" s="207"/>
      <c r="AU2060" s="359">
        <f>S2060</f>
        <v>320</v>
      </c>
      <c r="AV2060" s="248" t="e">
        <f>VLOOKUP(T2060,'[1]段ボール 送料'!$H$16:$X$1013,11,FALSE)</f>
        <v>#N/A</v>
      </c>
      <c r="AW2060" s="248"/>
      <c r="AX2060" s="207"/>
      <c r="AY2060" s="247" t="e">
        <f>SUBTOTAL(9,AV2060:AX2060)</f>
        <v>#N/A</v>
      </c>
      <c r="AZ2060" s="247" t="e">
        <f>AR2060+AV2060</f>
        <v>#N/A</v>
      </c>
      <c r="BA2060" s="247">
        <f>AS2060+AW2060</f>
        <v>0</v>
      </c>
      <c r="BB2060" s="247">
        <f>AT2060+AX2060</f>
        <v>0</v>
      </c>
      <c r="BC2060" s="359" t="e">
        <f>AU2060+AY2060</f>
        <v>#N/A</v>
      </c>
      <c r="BD2060" s="207"/>
      <c r="BE2060" s="207"/>
      <c r="BF2060" s="207"/>
      <c r="BG2060" s="228"/>
      <c r="BH2060" s="228"/>
      <c r="BI2060" s="228"/>
      <c r="BJ2060" s="246"/>
      <c r="BK2060" s="255" t="s">
        <v>4821</v>
      </c>
      <c r="BL2060" s="228" t="s">
        <v>1703</v>
      </c>
      <c r="BM2060" s="228" t="s">
        <v>1703</v>
      </c>
      <c r="BN2060" s="298"/>
      <c r="BO2060" s="297"/>
      <c r="BY2060" s="254"/>
      <c r="DN2060" s="284"/>
      <c r="DO2060" s="283"/>
      <c r="DP2060" s="278"/>
      <c r="DQ2060" s="282"/>
      <c r="DR2060" s="281"/>
      <c r="DS2060" s="280"/>
      <c r="DT2060" s="279"/>
      <c r="DU2060" s="278"/>
      <c r="DV2060" s="194" t="s">
        <v>3950</v>
      </c>
    </row>
    <row r="2061" spans="1:126" ht="18.75">
      <c r="A2061" s="207" t="s">
        <v>4890</v>
      </c>
      <c r="B2061" s="227" t="s">
        <v>4889</v>
      </c>
      <c r="C2061" s="226" t="s">
        <v>4888</v>
      </c>
      <c r="D2061" s="225" t="s">
        <v>4887</v>
      </c>
      <c r="E2061" s="224" t="str">
        <f>MID(D2061,9,10)</f>
        <v>434825</v>
      </c>
      <c r="F2061" s="207" t="s">
        <v>4863</v>
      </c>
      <c r="G2061" s="220" t="s">
        <v>4886</v>
      </c>
      <c r="H2061" s="223" t="s">
        <v>4885</v>
      </c>
      <c r="I2061" s="223"/>
      <c r="J2061" s="225">
        <v>1</v>
      </c>
      <c r="K2061" s="302">
        <v>3500</v>
      </c>
      <c r="L2061" s="232">
        <f t="shared" si="231"/>
        <v>3850.0000000000005</v>
      </c>
      <c r="M2061" s="379" t="s">
        <v>900</v>
      </c>
      <c r="N2061" s="229"/>
      <c r="O2061" s="229"/>
      <c r="P2061" s="545"/>
      <c r="Q2061" s="380"/>
      <c r="R2061" s="327"/>
      <c r="S2061" s="242"/>
      <c r="T2061" s="312"/>
      <c r="U2061" s="303"/>
      <c r="V2061" s="303"/>
      <c r="W2061" s="303"/>
      <c r="X2061" s="303"/>
      <c r="Y2061" s="312"/>
      <c r="Z2061" s="303"/>
      <c r="AA2061" s="303"/>
      <c r="AB2061" s="303"/>
      <c r="AC2061" s="303"/>
      <c r="AD2061" s="311"/>
      <c r="AE2061" s="311"/>
      <c r="AF2061" s="311"/>
      <c r="AG2061" s="311"/>
      <c r="AH2061" s="311"/>
      <c r="AI2061" s="395"/>
      <c r="AJ2061" s="286" t="s">
        <v>2543</v>
      </c>
      <c r="AK2061" s="213" t="s">
        <v>2542</v>
      </c>
      <c r="AL2061" s="311"/>
      <c r="AM2061" s="311"/>
      <c r="AN2061" s="311"/>
      <c r="AO2061" s="311"/>
      <c r="AP2061" s="229"/>
      <c r="AQ2061" s="310"/>
      <c r="AR2061" s="207"/>
      <c r="AS2061" s="207"/>
      <c r="AT2061" s="207"/>
      <c r="AU2061" s="207"/>
      <c r="AV2061" s="207"/>
      <c r="AW2061" s="207"/>
      <c r="AX2061" s="207"/>
      <c r="AY2061" s="207"/>
      <c r="AZ2061" s="207"/>
      <c r="BA2061" s="207"/>
      <c r="BB2061" s="207"/>
      <c r="BC2061" s="207"/>
      <c r="BD2061" s="207"/>
      <c r="BE2061" s="207"/>
      <c r="BF2061" s="207"/>
      <c r="BG2061" s="300"/>
      <c r="BH2061" s="300"/>
      <c r="BI2061" s="299"/>
      <c r="BJ2061" s="246"/>
      <c r="BK2061" s="255" t="s">
        <v>4821</v>
      </c>
      <c r="BL2061" s="213"/>
      <c r="BM2061" s="213"/>
      <c r="BP2061" s="470"/>
      <c r="BQ2061" s="470"/>
      <c r="BR2061" s="470"/>
      <c r="BS2061" s="470"/>
      <c r="BT2061" s="470"/>
      <c r="BU2061" s="466"/>
      <c r="BV2061" s="466"/>
      <c r="BW2061" s="466"/>
      <c r="BX2061" s="470"/>
      <c r="BY2061" s="469"/>
      <c r="BZ2061" s="468"/>
      <c r="CA2061" s="468"/>
      <c r="CB2061" s="468"/>
      <c r="CC2061" s="467"/>
      <c r="CD2061" s="467"/>
      <c r="CE2061" s="466"/>
      <c r="DN2061" s="284"/>
      <c r="DO2061" s="283"/>
      <c r="DP2061" s="278"/>
      <c r="DQ2061" s="282"/>
      <c r="DR2061" s="281"/>
      <c r="DS2061" s="280"/>
      <c r="DT2061" s="279"/>
      <c r="DU2061" s="278"/>
      <c r="DV2061" s="194"/>
    </row>
    <row r="2062" spans="1:126" ht="18.75">
      <c r="A2062" s="298" t="s">
        <v>4668</v>
      </c>
      <c r="B2062" s="227" t="s">
        <v>4884</v>
      </c>
      <c r="C2062" s="226" t="s">
        <v>4883</v>
      </c>
      <c r="D2062" s="264" t="s">
        <v>4882</v>
      </c>
      <c r="E2062" s="224" t="str">
        <f t="shared" ref="E2062:E2067" si="250">MID(D2062,8,10)</f>
        <v>434832</v>
      </c>
      <c r="F2062" s="207" t="s">
        <v>25</v>
      </c>
      <c r="G2062" s="220" t="s">
        <v>1684</v>
      </c>
      <c r="H2062" s="223" t="s">
        <v>4881</v>
      </c>
      <c r="I2062" s="306"/>
      <c r="J2062" s="225">
        <v>1</v>
      </c>
      <c r="K2062" s="302">
        <v>3800</v>
      </c>
      <c r="L2062" s="232">
        <f t="shared" si="231"/>
        <v>4180</v>
      </c>
      <c r="M2062" s="379" t="s">
        <v>900</v>
      </c>
      <c r="N2062" s="290"/>
      <c r="O2062" s="290"/>
      <c r="P2062" s="459">
        <v>44986</v>
      </c>
      <c r="Q2062" s="487">
        <v>3500</v>
      </c>
      <c r="R2062" s="471">
        <v>340</v>
      </c>
      <c r="S2062" s="242">
        <v>340</v>
      </c>
      <c r="T2062" s="219"/>
      <c r="U2062" s="248" t="e">
        <f>VLOOKUP(T2062,'[1]段ボール 送料'!$H$16:$X$1013,16,FALSE)</f>
        <v>#N/A</v>
      </c>
      <c r="V2062" s="248" t="e">
        <f>VLOOKUP(T2062,'[1]段ボール 送料'!$H$16:$X$1013,13,FALSE)</f>
        <v>#N/A</v>
      </c>
      <c r="W2062" s="248" t="e">
        <f>VLOOKUP(T2062,'[1]段ボール 送料'!$H$16:$X$1013,14,FALSE)</f>
        <v>#N/A</v>
      </c>
      <c r="X2062" s="248" t="e">
        <f>VLOOKUP(T2062,'[1]段ボール 送料'!$H$16:$X$1013,15,FALSE)</f>
        <v>#N/A</v>
      </c>
      <c r="Y2062" s="219"/>
      <c r="Z2062" s="248"/>
      <c r="AA2062" s="248"/>
      <c r="AB2062" s="248"/>
      <c r="AC2062" s="248"/>
      <c r="AD2062" s="372"/>
      <c r="AE2062" s="372"/>
      <c r="AF2062" s="372"/>
      <c r="AG2062" s="372"/>
      <c r="AH2062" s="372"/>
      <c r="AI2062" s="228" t="s">
        <v>2723</v>
      </c>
      <c r="AJ2062" s="286" t="s">
        <v>2543</v>
      </c>
      <c r="AK2062" s="228" t="s">
        <v>2542</v>
      </c>
      <c r="AL2062" s="372"/>
      <c r="AM2062" s="372"/>
      <c r="AN2062" s="372"/>
      <c r="AO2062" s="372"/>
      <c r="AP2062" s="229"/>
      <c r="AQ2062" s="444">
        <v>1</v>
      </c>
      <c r="AR2062" s="207"/>
      <c r="AS2062" s="207"/>
      <c r="AT2062" s="207"/>
      <c r="AU2062" s="359">
        <f t="shared" ref="AU2062:AU2067" si="251">S2062</f>
        <v>340</v>
      </c>
      <c r="AV2062" s="248" t="e">
        <f>VLOOKUP(T2062,'[1]段ボール 送料'!$H$16:$X$1013,11,FALSE)</f>
        <v>#N/A</v>
      </c>
      <c r="AW2062" s="248"/>
      <c r="AX2062" s="207"/>
      <c r="AY2062" s="247" t="e">
        <f t="shared" ref="AY2062:AY2067" si="252">SUBTOTAL(9,AV2062:AX2062)</f>
        <v>#N/A</v>
      </c>
      <c r="AZ2062" s="247" t="e">
        <f t="shared" ref="AZ2062:BC2067" si="253">AR2062+AV2062</f>
        <v>#N/A</v>
      </c>
      <c r="BA2062" s="247">
        <f t="shared" si="253"/>
        <v>0</v>
      </c>
      <c r="BB2062" s="247">
        <f t="shared" si="253"/>
        <v>0</v>
      </c>
      <c r="BC2062" s="359" t="e">
        <f t="shared" si="253"/>
        <v>#N/A</v>
      </c>
      <c r="BD2062" s="207"/>
      <c r="BE2062" s="207"/>
      <c r="BF2062" s="207"/>
      <c r="BG2062" s="228"/>
      <c r="BH2062" s="228"/>
      <c r="BI2062" s="228"/>
      <c r="BJ2062" s="246"/>
      <c r="BK2062" s="255" t="s">
        <v>4821</v>
      </c>
      <c r="BL2062" s="228" t="s">
        <v>1703</v>
      </c>
      <c r="BM2062" s="228" t="s">
        <v>1703</v>
      </c>
      <c r="BN2062" s="298"/>
      <c r="BO2062" s="297"/>
      <c r="BY2062" s="254"/>
      <c r="DN2062" s="284"/>
      <c r="DO2062" s="283"/>
      <c r="DP2062" s="278"/>
      <c r="DQ2062" s="282"/>
      <c r="DR2062" s="281"/>
      <c r="DS2062" s="280"/>
      <c r="DT2062" s="279"/>
      <c r="DU2062" s="278"/>
      <c r="DV2062" s="194" t="s">
        <v>3950</v>
      </c>
    </row>
    <row r="2063" spans="1:126" ht="18.75">
      <c r="A2063" s="207" t="s">
        <v>4668</v>
      </c>
      <c r="B2063" s="227" t="s">
        <v>355</v>
      </c>
      <c r="C2063" s="226" t="s">
        <v>4880</v>
      </c>
      <c r="D2063" s="264" t="s">
        <v>356</v>
      </c>
      <c r="E2063" s="224" t="str">
        <f t="shared" si="250"/>
        <v>434849</v>
      </c>
      <c r="F2063" s="207" t="s">
        <v>25</v>
      </c>
      <c r="G2063" s="220" t="s">
        <v>357</v>
      </c>
      <c r="H2063" s="453" t="s">
        <v>4879</v>
      </c>
      <c r="I2063" s="306"/>
      <c r="J2063" s="225">
        <v>1</v>
      </c>
      <c r="K2063" s="277">
        <v>7000</v>
      </c>
      <c r="L2063" s="232">
        <f t="shared" si="231"/>
        <v>7700.0000000000009</v>
      </c>
      <c r="M2063" s="288" t="s">
        <v>1671</v>
      </c>
      <c r="N2063" s="290"/>
      <c r="O2063" s="290" t="s">
        <v>4825</v>
      </c>
      <c r="P2063" s="459">
        <v>45444</v>
      </c>
      <c r="Q2063" s="346">
        <v>5000</v>
      </c>
      <c r="R2063" s="416">
        <v>1100</v>
      </c>
      <c r="S2063" s="242">
        <v>1100</v>
      </c>
      <c r="T2063" s="219" t="s">
        <v>3184</v>
      </c>
      <c r="U2063" s="248">
        <f>VLOOKUP(T2063,'[1]段ボール 送料'!$H$16:$X$1013,16,FALSE)</f>
        <v>518</v>
      </c>
      <c r="V2063" s="248">
        <f>VLOOKUP(T2063,'[1]段ボール 送料'!$H$16:$X$1013,13,FALSE)</f>
        <v>161</v>
      </c>
      <c r="W2063" s="248">
        <f>VLOOKUP(T2063,'[1]段ボール 送料'!$H$16:$X$1013,14,FALSE)</f>
        <v>161</v>
      </c>
      <c r="X2063" s="248">
        <f>VLOOKUP(T2063,'[1]段ボール 送料'!$H$16:$X$1013,15,FALSE)</f>
        <v>196</v>
      </c>
      <c r="Y2063" s="219"/>
      <c r="Z2063" s="248"/>
      <c r="AA2063" s="248"/>
      <c r="AB2063" s="248"/>
      <c r="AC2063" s="248"/>
      <c r="AD2063" s="337"/>
      <c r="AE2063" s="337"/>
      <c r="AF2063" s="337"/>
      <c r="AG2063" s="337"/>
      <c r="AH2063" s="337"/>
      <c r="AI2063" s="228" t="s">
        <v>2723</v>
      </c>
      <c r="AJ2063" s="286" t="s">
        <v>2543</v>
      </c>
      <c r="AK2063" s="228" t="s">
        <v>2542</v>
      </c>
      <c r="AL2063" s="372">
        <v>737</v>
      </c>
      <c r="AM2063" s="211">
        <f>AN2063+AO2063</f>
        <v>639</v>
      </c>
      <c r="AN2063" s="337">
        <f>VLOOKUP(T2063,'[1]段ボール 送料'!$H$16:$X$1013,6,FALSE)</f>
        <v>149</v>
      </c>
      <c r="AO2063" s="337">
        <f>VLOOKUP(T2063,'[1]段ボール 送料'!$H$16:$X$1013,17,FALSE)</f>
        <v>490</v>
      </c>
      <c r="AP2063" s="438" t="s">
        <v>4878</v>
      </c>
      <c r="AQ2063" s="444">
        <v>1</v>
      </c>
      <c r="AR2063" s="207"/>
      <c r="AS2063" s="207"/>
      <c r="AT2063" s="207"/>
      <c r="AU2063" s="359">
        <f t="shared" si="251"/>
        <v>1100</v>
      </c>
      <c r="AV2063" s="248">
        <f>VLOOKUP(T2063,'[1]段ボール 送料'!$H$16:$X$1013,11,FALSE)</f>
        <v>198</v>
      </c>
      <c r="AW2063" s="248"/>
      <c r="AX2063" s="207"/>
      <c r="AY2063" s="247">
        <f t="shared" si="252"/>
        <v>198</v>
      </c>
      <c r="AZ2063" s="247">
        <f t="shared" si="253"/>
        <v>198</v>
      </c>
      <c r="BA2063" s="247">
        <f t="shared" si="253"/>
        <v>0</v>
      </c>
      <c r="BB2063" s="247">
        <f t="shared" si="253"/>
        <v>0</v>
      </c>
      <c r="BC2063" s="359">
        <f t="shared" si="253"/>
        <v>1298</v>
      </c>
      <c r="BD2063" s="207"/>
      <c r="BE2063" s="207"/>
      <c r="BF2063" s="207"/>
      <c r="BG2063" s="228"/>
      <c r="BH2063" s="228"/>
      <c r="BI2063" s="228"/>
      <c r="BJ2063" s="246"/>
      <c r="BK2063" s="255" t="s">
        <v>4821</v>
      </c>
      <c r="BL2063" s="228" t="s">
        <v>1703</v>
      </c>
      <c r="BM2063" s="228" t="s">
        <v>1703</v>
      </c>
      <c r="BY2063" s="254"/>
      <c r="CQ2063" s="200" t="s">
        <v>3786</v>
      </c>
      <c r="DN2063" s="284">
        <v>7000</v>
      </c>
      <c r="DO2063" s="283">
        <f>DN2063*110%</f>
        <v>7700.0000000000009</v>
      </c>
      <c r="DP2063" s="349">
        <v>45444</v>
      </c>
      <c r="DQ2063" s="282"/>
      <c r="DR2063" s="280" t="s">
        <v>358</v>
      </c>
      <c r="DS2063" s="280" t="s">
        <v>3784</v>
      </c>
      <c r="DT2063" s="279" t="s">
        <v>1620</v>
      </c>
      <c r="DU2063" s="348"/>
      <c r="DV2063" s="194"/>
    </row>
    <row r="2064" spans="1:126" ht="18.75">
      <c r="A2064" s="207" t="s">
        <v>4668</v>
      </c>
      <c r="B2064" s="227" t="s">
        <v>1275</v>
      </c>
      <c r="C2064" s="226" t="s">
        <v>4877</v>
      </c>
      <c r="D2064" s="264" t="s">
        <v>1276</v>
      </c>
      <c r="E2064" s="224" t="str">
        <f t="shared" si="250"/>
        <v>434856</v>
      </c>
      <c r="F2064" s="207" t="s">
        <v>25</v>
      </c>
      <c r="G2064" s="220" t="s">
        <v>1277</v>
      </c>
      <c r="H2064" s="223" t="s">
        <v>4876</v>
      </c>
      <c r="I2064" s="306"/>
      <c r="J2064" s="225">
        <v>1</v>
      </c>
      <c r="K2064" s="277">
        <v>7000</v>
      </c>
      <c r="L2064" s="232">
        <f t="shared" ref="L2064:L2127" si="254">K2064*1.1</f>
        <v>7700.0000000000009</v>
      </c>
      <c r="M2064" s="262" t="s">
        <v>947</v>
      </c>
      <c r="N2064" s="290"/>
      <c r="O2064" s="290" t="s">
        <v>4875</v>
      </c>
      <c r="P2064" s="245"/>
      <c r="Q2064" s="227"/>
      <c r="R2064" s="289"/>
      <c r="S2064" s="242"/>
      <c r="T2064" s="219" t="s">
        <v>4874</v>
      </c>
      <c r="U2064" s="248">
        <f>VLOOKUP(T2064,'[1]段ボール 送料'!$H$16:$X$1013,16,FALSE)</f>
        <v>650</v>
      </c>
      <c r="V2064" s="248">
        <f>VLOOKUP(T2064,'[1]段ボール 送料'!$H$16:$X$1013,13,FALSE)</f>
        <v>210</v>
      </c>
      <c r="W2064" s="248">
        <f>VLOOKUP(T2064,'[1]段ボール 送料'!$H$16:$X$1013,14,FALSE)</f>
        <v>210</v>
      </c>
      <c r="X2064" s="248">
        <f>VLOOKUP(T2064,'[1]段ボール 送料'!$H$16:$X$1013,15,FALSE)</f>
        <v>230</v>
      </c>
      <c r="Y2064" s="219"/>
      <c r="Z2064" s="248"/>
      <c r="AA2064" s="248"/>
      <c r="AB2064" s="248"/>
      <c r="AC2064" s="248"/>
      <c r="AD2064" s="319"/>
      <c r="AE2064" s="319"/>
      <c r="AF2064" s="319"/>
      <c r="AG2064" s="319"/>
      <c r="AH2064" s="319"/>
      <c r="AI2064" s="228" t="s">
        <v>2723</v>
      </c>
      <c r="AJ2064" s="286" t="s">
        <v>2543</v>
      </c>
      <c r="AK2064" s="228" t="s">
        <v>2542</v>
      </c>
      <c r="AL2064" s="319"/>
      <c r="AM2064" s="319"/>
      <c r="AN2064" s="319"/>
      <c r="AO2064" s="319"/>
      <c r="AP2064" s="229"/>
      <c r="AQ2064" s="444">
        <v>1</v>
      </c>
      <c r="AR2064" s="207"/>
      <c r="AS2064" s="207"/>
      <c r="AT2064" s="207"/>
      <c r="AU2064" s="359">
        <f t="shared" si="251"/>
        <v>0</v>
      </c>
      <c r="AV2064" s="248">
        <f>VLOOKUP(T2064,'[1]段ボール 送料'!$H$16:$X$1013,11,FALSE)</f>
        <v>190</v>
      </c>
      <c r="AW2064" s="248"/>
      <c r="AX2064" s="207"/>
      <c r="AY2064" s="247">
        <f t="shared" si="252"/>
        <v>190</v>
      </c>
      <c r="AZ2064" s="247">
        <f t="shared" si="253"/>
        <v>190</v>
      </c>
      <c r="BA2064" s="247">
        <f t="shared" si="253"/>
        <v>0</v>
      </c>
      <c r="BB2064" s="247">
        <f t="shared" si="253"/>
        <v>0</v>
      </c>
      <c r="BC2064" s="359">
        <f t="shared" si="253"/>
        <v>190</v>
      </c>
      <c r="BD2064" s="207"/>
      <c r="BE2064" s="207"/>
      <c r="BF2064" s="207"/>
      <c r="BG2064" s="228"/>
      <c r="BH2064" s="228"/>
      <c r="BI2064" s="228"/>
      <c r="BJ2064" s="246"/>
      <c r="BK2064" s="255" t="s">
        <v>4821</v>
      </c>
      <c r="BL2064" s="228" t="s">
        <v>1703</v>
      </c>
      <c r="BM2064" s="228" t="s">
        <v>3899</v>
      </c>
      <c r="BY2064" s="254"/>
      <c r="DN2064" s="284"/>
      <c r="DO2064" s="283"/>
      <c r="DP2064" s="278"/>
      <c r="DQ2064" s="282" t="s">
        <v>947</v>
      </c>
      <c r="DR2064" s="281"/>
      <c r="DS2064" s="280"/>
      <c r="DT2064" s="279"/>
      <c r="DU2064" s="278"/>
      <c r="DV2064" s="194"/>
    </row>
    <row r="2065" spans="1:127" ht="18.75">
      <c r="A2065" s="207" t="s">
        <v>4668</v>
      </c>
      <c r="B2065" s="227" t="s">
        <v>359</v>
      </c>
      <c r="C2065" s="226" t="s">
        <v>4873</v>
      </c>
      <c r="D2065" s="264" t="s">
        <v>360</v>
      </c>
      <c r="E2065" s="224" t="str">
        <f t="shared" si="250"/>
        <v>434863</v>
      </c>
      <c r="F2065" s="207" t="s">
        <v>25</v>
      </c>
      <c r="G2065" s="220" t="s">
        <v>361</v>
      </c>
      <c r="H2065" s="223" t="s">
        <v>4872</v>
      </c>
      <c r="I2065" s="306"/>
      <c r="J2065" s="225">
        <v>1</v>
      </c>
      <c r="K2065" s="277">
        <v>13000</v>
      </c>
      <c r="L2065" s="232">
        <f t="shared" si="254"/>
        <v>14300.000000000002</v>
      </c>
      <c r="M2065" s="288" t="s">
        <v>1671</v>
      </c>
      <c r="N2065" s="290"/>
      <c r="O2065" s="290"/>
      <c r="P2065" s="251">
        <v>45444</v>
      </c>
      <c r="Q2065" s="244">
        <v>12000</v>
      </c>
      <c r="R2065" s="416">
        <v>1700</v>
      </c>
      <c r="S2065" s="242">
        <v>1700</v>
      </c>
      <c r="T2065" s="219" t="s">
        <v>4866</v>
      </c>
      <c r="U2065" s="248">
        <f>VLOOKUP(T2065,'[1]段ボール 送料'!$H$16:$X$1013,16,FALSE)</f>
        <v>900</v>
      </c>
      <c r="V2065" s="248">
        <f>VLOOKUP(T2065,'[1]段ボール 送料'!$H$16:$X$1013,13,FALSE)</f>
        <v>200</v>
      </c>
      <c r="W2065" s="248">
        <f>VLOOKUP(T2065,'[1]段ボール 送料'!$H$16:$X$1013,14,FALSE)</f>
        <v>200</v>
      </c>
      <c r="X2065" s="248">
        <f>VLOOKUP(T2065,'[1]段ボール 送料'!$H$16:$X$1013,15,FALSE)</f>
        <v>500</v>
      </c>
      <c r="Y2065" s="219"/>
      <c r="Z2065" s="248"/>
      <c r="AA2065" s="248"/>
      <c r="AB2065" s="248"/>
      <c r="AC2065" s="248"/>
      <c r="AD2065" s="372"/>
      <c r="AE2065" s="372"/>
      <c r="AF2065" s="372"/>
      <c r="AG2065" s="372"/>
      <c r="AH2065" s="372"/>
      <c r="AI2065" s="228" t="s">
        <v>2723</v>
      </c>
      <c r="AJ2065" s="286" t="s">
        <v>2543</v>
      </c>
      <c r="AK2065" s="228" t="s">
        <v>2542</v>
      </c>
      <c r="AL2065" s="372"/>
      <c r="AM2065" s="372"/>
      <c r="AN2065" s="372"/>
      <c r="AO2065" s="372"/>
      <c r="AP2065" s="438" t="s">
        <v>4822</v>
      </c>
      <c r="AQ2065" s="444">
        <v>1</v>
      </c>
      <c r="AR2065" s="207"/>
      <c r="AS2065" s="207"/>
      <c r="AT2065" s="207"/>
      <c r="AU2065" s="359">
        <f t="shared" si="251"/>
        <v>1700</v>
      </c>
      <c r="AV2065" s="248">
        <f>VLOOKUP(T2065,'[1]段ボール 送料'!$H$16:$X$1013,11,FALSE)</f>
        <v>318</v>
      </c>
      <c r="AW2065" s="248"/>
      <c r="AX2065" s="207"/>
      <c r="AY2065" s="247">
        <f t="shared" si="252"/>
        <v>318</v>
      </c>
      <c r="AZ2065" s="247">
        <f t="shared" si="253"/>
        <v>318</v>
      </c>
      <c r="BA2065" s="247">
        <f t="shared" si="253"/>
        <v>0</v>
      </c>
      <c r="BB2065" s="247">
        <f t="shared" si="253"/>
        <v>0</v>
      </c>
      <c r="BC2065" s="359">
        <f t="shared" si="253"/>
        <v>2018</v>
      </c>
      <c r="BD2065" s="207"/>
      <c r="BE2065" s="207"/>
      <c r="BF2065" s="207"/>
      <c r="BG2065" s="228"/>
      <c r="BH2065" s="228"/>
      <c r="BI2065" s="228"/>
      <c r="BJ2065" s="246"/>
      <c r="BK2065" s="255" t="s">
        <v>4821</v>
      </c>
      <c r="BL2065" s="228" t="s">
        <v>1703</v>
      </c>
      <c r="BM2065" s="228" t="s">
        <v>1703</v>
      </c>
      <c r="BY2065" s="254"/>
      <c r="DN2065" s="284">
        <v>13000</v>
      </c>
      <c r="DO2065" s="283">
        <f>DN2065*110%</f>
        <v>14300.000000000002</v>
      </c>
      <c r="DP2065" s="349">
        <v>45444</v>
      </c>
      <c r="DQ2065" s="282"/>
      <c r="DR2065" s="281"/>
      <c r="DS2065" s="280"/>
      <c r="DT2065" s="279"/>
      <c r="DU2065" s="348"/>
      <c r="DV2065" s="194"/>
    </row>
    <row r="2066" spans="1:127" ht="18.75">
      <c r="A2066" s="207" t="s">
        <v>4668</v>
      </c>
      <c r="B2066" s="227" t="s">
        <v>4871</v>
      </c>
      <c r="C2066" s="226" t="s">
        <v>4870</v>
      </c>
      <c r="D2066" s="264" t="s">
        <v>4869</v>
      </c>
      <c r="E2066" s="224" t="str">
        <f t="shared" si="250"/>
        <v>434870</v>
      </c>
      <c r="F2066" s="207" t="s">
        <v>25</v>
      </c>
      <c r="G2066" s="220" t="s">
        <v>4868</v>
      </c>
      <c r="H2066" s="223" t="s">
        <v>4867</v>
      </c>
      <c r="I2066" s="306"/>
      <c r="J2066" s="225">
        <v>1</v>
      </c>
      <c r="K2066" s="302">
        <v>12000</v>
      </c>
      <c r="L2066" s="232">
        <f t="shared" si="254"/>
        <v>13200.000000000002</v>
      </c>
      <c r="M2066" s="288" t="s">
        <v>2007</v>
      </c>
      <c r="N2066" s="290"/>
      <c r="O2066" s="290"/>
      <c r="P2066" s="245"/>
      <c r="Q2066" s="227"/>
      <c r="R2066" s="416">
        <v>1100</v>
      </c>
      <c r="S2066" s="242">
        <v>1100</v>
      </c>
      <c r="T2066" s="219" t="s">
        <v>4866</v>
      </c>
      <c r="U2066" s="248">
        <f>VLOOKUP(T2066,'[1]段ボール 送料'!$H$16:$X$1013,16,FALSE)</f>
        <v>900</v>
      </c>
      <c r="V2066" s="248">
        <f>VLOOKUP(T2066,'[1]段ボール 送料'!$H$16:$X$1013,13,FALSE)</f>
        <v>200</v>
      </c>
      <c r="W2066" s="248">
        <f>VLOOKUP(T2066,'[1]段ボール 送料'!$H$16:$X$1013,14,FALSE)</f>
        <v>200</v>
      </c>
      <c r="X2066" s="248">
        <f>VLOOKUP(T2066,'[1]段ボール 送料'!$H$16:$X$1013,15,FALSE)</f>
        <v>500</v>
      </c>
      <c r="Y2066" s="219"/>
      <c r="Z2066" s="248"/>
      <c r="AA2066" s="248"/>
      <c r="AB2066" s="248"/>
      <c r="AC2066" s="248"/>
      <c r="AD2066" s="372"/>
      <c r="AE2066" s="372"/>
      <c r="AF2066" s="372"/>
      <c r="AG2066" s="372"/>
      <c r="AH2066" s="372"/>
      <c r="AI2066" s="228" t="s">
        <v>2723</v>
      </c>
      <c r="AJ2066" s="286" t="s">
        <v>2543</v>
      </c>
      <c r="AK2066" s="228" t="s">
        <v>2542</v>
      </c>
      <c r="AL2066" s="372"/>
      <c r="AM2066" s="372"/>
      <c r="AN2066" s="372"/>
      <c r="AO2066" s="372"/>
      <c r="AP2066" s="438" t="s">
        <v>4822</v>
      </c>
      <c r="AQ2066" s="444">
        <v>1</v>
      </c>
      <c r="AR2066" s="207"/>
      <c r="AS2066" s="207"/>
      <c r="AT2066" s="207"/>
      <c r="AU2066" s="359">
        <f t="shared" si="251"/>
        <v>1100</v>
      </c>
      <c r="AV2066" s="248">
        <f>VLOOKUP(T2066,'[1]段ボール 送料'!$H$16:$X$1013,11,FALSE)</f>
        <v>318</v>
      </c>
      <c r="AW2066" s="248"/>
      <c r="AX2066" s="207"/>
      <c r="AY2066" s="247">
        <f t="shared" si="252"/>
        <v>318</v>
      </c>
      <c r="AZ2066" s="247">
        <f t="shared" si="253"/>
        <v>318</v>
      </c>
      <c r="BA2066" s="247">
        <f t="shared" si="253"/>
        <v>0</v>
      </c>
      <c r="BB2066" s="247">
        <f t="shared" si="253"/>
        <v>0</v>
      </c>
      <c r="BC2066" s="359">
        <f t="shared" si="253"/>
        <v>1418</v>
      </c>
      <c r="BD2066" s="207"/>
      <c r="BE2066" s="207"/>
      <c r="BF2066" s="207"/>
      <c r="BG2066" s="228"/>
      <c r="BH2066" s="228"/>
      <c r="BI2066" s="228"/>
      <c r="BJ2066" s="246"/>
      <c r="BK2066" s="255" t="s">
        <v>4821</v>
      </c>
      <c r="BL2066" s="228" t="s">
        <v>1703</v>
      </c>
      <c r="BM2066" s="228" t="s">
        <v>1703</v>
      </c>
      <c r="BY2066" s="254"/>
      <c r="DN2066" s="284"/>
      <c r="DO2066" s="283"/>
      <c r="DP2066" s="278"/>
      <c r="DQ2066" s="282"/>
      <c r="DR2066" s="281"/>
      <c r="DS2066" s="280"/>
      <c r="DT2066" s="279"/>
      <c r="DU2066" s="278"/>
      <c r="DV2066" s="194" t="s">
        <v>3950</v>
      </c>
    </row>
    <row r="2067" spans="1:127" ht="18.75">
      <c r="A2067" s="207" t="s">
        <v>4117</v>
      </c>
      <c r="B2067" s="227" t="s">
        <v>362</v>
      </c>
      <c r="C2067" s="226" t="s">
        <v>4865</v>
      </c>
      <c r="D2067" s="264" t="s">
        <v>363</v>
      </c>
      <c r="E2067" s="224" t="str">
        <f t="shared" si="250"/>
        <v>434887</v>
      </c>
      <c r="F2067" s="389" t="s">
        <v>138</v>
      </c>
      <c r="G2067" s="220" t="s">
        <v>364</v>
      </c>
      <c r="H2067" s="223" t="s">
        <v>4864</v>
      </c>
      <c r="I2067" s="306"/>
      <c r="J2067" s="225">
        <v>1</v>
      </c>
      <c r="K2067" s="277">
        <v>35000</v>
      </c>
      <c r="L2067" s="232">
        <f t="shared" si="254"/>
        <v>38500</v>
      </c>
      <c r="M2067" s="288" t="s">
        <v>1671</v>
      </c>
      <c r="N2067" s="290"/>
      <c r="O2067" s="290"/>
      <c r="P2067" s="251">
        <v>45444</v>
      </c>
      <c r="Q2067" s="244">
        <v>30000</v>
      </c>
      <c r="R2067" s="416">
        <v>1450</v>
      </c>
      <c r="S2067" s="242">
        <v>1450</v>
      </c>
      <c r="T2067" s="219" t="s">
        <v>4789</v>
      </c>
      <c r="U2067" s="248">
        <f>VLOOKUP(T2067,'[1]段ボール 送料'!$H$16:$X$1013,16,FALSE)</f>
        <v>1385</v>
      </c>
      <c r="V2067" s="248">
        <f>VLOOKUP(T2067,'[1]段ボール 送料'!$H$16:$X$1013,13,FALSE)</f>
        <v>555</v>
      </c>
      <c r="W2067" s="248">
        <f>VLOOKUP(T2067,'[1]段ボール 送料'!$H$16:$X$1013,14,FALSE)</f>
        <v>430</v>
      </c>
      <c r="X2067" s="248">
        <f>VLOOKUP(T2067,'[1]段ボール 送料'!$H$16:$X$1013,15,FALSE)</f>
        <v>400</v>
      </c>
      <c r="Y2067" s="219"/>
      <c r="Z2067" s="248"/>
      <c r="AA2067" s="248"/>
      <c r="AB2067" s="248"/>
      <c r="AC2067" s="248"/>
      <c r="AD2067" s="372"/>
      <c r="AE2067" s="372"/>
      <c r="AF2067" s="372"/>
      <c r="AG2067" s="372"/>
      <c r="AH2067" s="372"/>
      <c r="AI2067" s="228" t="s">
        <v>2723</v>
      </c>
      <c r="AJ2067" s="286" t="s">
        <v>2543</v>
      </c>
      <c r="AK2067" s="228" t="s">
        <v>2542</v>
      </c>
      <c r="AL2067" s="372"/>
      <c r="AM2067" s="372"/>
      <c r="AN2067" s="372"/>
      <c r="AO2067" s="372"/>
      <c r="AP2067" s="229"/>
      <c r="AQ2067" s="444">
        <v>1</v>
      </c>
      <c r="AR2067" s="207"/>
      <c r="AS2067" s="207"/>
      <c r="AT2067" s="207"/>
      <c r="AU2067" s="359">
        <f t="shared" si="251"/>
        <v>1450</v>
      </c>
      <c r="AV2067" s="248">
        <f>VLOOKUP(T2067,'[1]段ボール 送料'!$H$16:$X$1013,11,FALSE)</f>
        <v>875</v>
      </c>
      <c r="AW2067" s="248"/>
      <c r="AX2067" s="207"/>
      <c r="AY2067" s="247">
        <f t="shared" si="252"/>
        <v>875</v>
      </c>
      <c r="AZ2067" s="247">
        <f t="shared" si="253"/>
        <v>875</v>
      </c>
      <c r="BA2067" s="247">
        <f t="shared" si="253"/>
        <v>0</v>
      </c>
      <c r="BB2067" s="247">
        <f t="shared" si="253"/>
        <v>0</v>
      </c>
      <c r="BC2067" s="359">
        <f t="shared" si="253"/>
        <v>2325</v>
      </c>
      <c r="BD2067" s="207"/>
      <c r="BE2067" s="207"/>
      <c r="BF2067" s="207"/>
      <c r="BG2067" s="228"/>
      <c r="BH2067" s="228"/>
      <c r="BI2067" s="228"/>
      <c r="BJ2067" s="246"/>
      <c r="BK2067" s="255" t="s">
        <v>4821</v>
      </c>
      <c r="BL2067" s="228" t="s">
        <v>1703</v>
      </c>
      <c r="BM2067" s="228" t="s">
        <v>1703</v>
      </c>
      <c r="BY2067" s="254"/>
      <c r="DN2067" s="284">
        <v>35000</v>
      </c>
      <c r="DO2067" s="283">
        <f>DN2067*110%</f>
        <v>38500</v>
      </c>
      <c r="DP2067" s="349">
        <v>45444</v>
      </c>
      <c r="DQ2067" s="282"/>
      <c r="DR2067" s="281"/>
      <c r="DS2067" s="280"/>
      <c r="DT2067" s="279"/>
      <c r="DU2067" s="348"/>
      <c r="DV2067" s="194"/>
    </row>
    <row r="2068" spans="1:127" ht="18.75">
      <c r="A2068" s="207" t="s">
        <v>4862</v>
      </c>
      <c r="B2068" s="227" t="s">
        <v>4861</v>
      </c>
      <c r="C2068" s="226" t="s">
        <v>4860</v>
      </c>
      <c r="D2068" s="225" t="s">
        <v>4859</v>
      </c>
      <c r="E2068" s="224" t="str">
        <f>MID(D2068,9,10)</f>
        <v>434894</v>
      </c>
      <c r="F2068" s="207" t="s">
        <v>4863</v>
      </c>
      <c r="G2068" s="220" t="s">
        <v>4858</v>
      </c>
      <c r="H2068" s="223" t="s">
        <v>4857</v>
      </c>
      <c r="I2068" s="306"/>
      <c r="J2068" s="225">
        <v>1</v>
      </c>
      <c r="K2068" s="302">
        <v>30000</v>
      </c>
      <c r="L2068" s="232">
        <f t="shared" si="254"/>
        <v>33000</v>
      </c>
      <c r="M2068" s="288" t="s">
        <v>900</v>
      </c>
      <c r="N2068" s="229"/>
      <c r="O2068" s="290"/>
      <c r="P2068" s="245"/>
      <c r="Q2068" s="227"/>
      <c r="R2068" s="376"/>
      <c r="S2068" s="242"/>
      <c r="T2068" s="219" t="s">
        <v>3942</v>
      </c>
      <c r="U2068" s="303"/>
      <c r="V2068" s="303"/>
      <c r="W2068" s="303"/>
      <c r="X2068" s="303"/>
      <c r="Y2068" s="219"/>
      <c r="Z2068" s="303"/>
      <c r="AA2068" s="303"/>
      <c r="AB2068" s="303"/>
      <c r="AC2068" s="303"/>
      <c r="AD2068" s="302"/>
      <c r="AE2068" s="302"/>
      <c r="AF2068" s="302"/>
      <c r="AG2068" s="302"/>
      <c r="AH2068" s="302"/>
      <c r="AI2068" s="395"/>
      <c r="AJ2068" s="286" t="s">
        <v>2543</v>
      </c>
      <c r="AK2068" s="213" t="s">
        <v>2542</v>
      </c>
      <c r="AL2068" s="302"/>
      <c r="AM2068" s="302"/>
      <c r="AN2068" s="302"/>
      <c r="AO2068" s="302"/>
      <c r="AP2068" s="229"/>
      <c r="AQ2068" s="301"/>
      <c r="AR2068" s="207"/>
      <c r="AS2068" s="207"/>
      <c r="AT2068" s="207"/>
      <c r="AU2068" s="207"/>
      <c r="AV2068" s="207"/>
      <c r="AW2068" s="207"/>
      <c r="AX2068" s="207"/>
      <c r="AY2068" s="207"/>
      <c r="AZ2068" s="207"/>
      <c r="BA2068" s="207"/>
      <c r="BB2068" s="207"/>
      <c r="BC2068" s="207"/>
      <c r="BD2068" s="207"/>
      <c r="BE2068" s="207"/>
      <c r="BF2068" s="207"/>
      <c r="BG2068" s="300"/>
      <c r="BH2068" s="300"/>
      <c r="BI2068" s="299"/>
      <c r="BJ2068" s="246"/>
      <c r="BK2068" s="255" t="s">
        <v>4821</v>
      </c>
      <c r="BL2068" s="213"/>
      <c r="BM2068" s="213"/>
      <c r="BY2068" s="254"/>
      <c r="DN2068" s="284"/>
      <c r="DO2068" s="283"/>
      <c r="DP2068" s="278"/>
      <c r="DQ2068" s="282"/>
      <c r="DR2068" s="281"/>
      <c r="DS2068" s="280"/>
      <c r="DT2068" s="279"/>
      <c r="DU2068" s="278"/>
      <c r="DV2068" s="194"/>
    </row>
    <row r="2069" spans="1:127" ht="18.75">
      <c r="A2069" s="207" t="s">
        <v>4117</v>
      </c>
      <c r="B2069" s="227" t="s">
        <v>365</v>
      </c>
      <c r="C2069" s="226" t="s">
        <v>4856</v>
      </c>
      <c r="D2069" s="264" t="s">
        <v>366</v>
      </c>
      <c r="E2069" s="224" t="str">
        <f t="shared" ref="E2069:E2078" si="255">MID(D2069,8,10)</f>
        <v>434900</v>
      </c>
      <c r="F2069" s="389" t="s">
        <v>138</v>
      </c>
      <c r="G2069" s="220" t="s">
        <v>367</v>
      </c>
      <c r="H2069" s="223" t="s">
        <v>4855</v>
      </c>
      <c r="I2069" s="306"/>
      <c r="J2069" s="225">
        <v>1</v>
      </c>
      <c r="K2069" s="277">
        <v>35000</v>
      </c>
      <c r="L2069" s="232">
        <f t="shared" si="254"/>
        <v>38500</v>
      </c>
      <c r="M2069" s="288" t="s">
        <v>1671</v>
      </c>
      <c r="N2069" s="290"/>
      <c r="O2069" s="290"/>
      <c r="P2069" s="251">
        <v>45444</v>
      </c>
      <c r="Q2069" s="244">
        <v>30000</v>
      </c>
      <c r="R2069" s="416">
        <v>1600</v>
      </c>
      <c r="S2069" s="242">
        <v>1600</v>
      </c>
      <c r="T2069" s="219" t="s">
        <v>4568</v>
      </c>
      <c r="U2069" s="248">
        <f>VLOOKUP(T2069,'[1]段ボール 送料'!$H$16:$X$1013,16,FALSE)</f>
        <v>1385</v>
      </c>
      <c r="V2069" s="248">
        <f>VLOOKUP(T2069,'[1]段ボール 送料'!$H$16:$X$1013,13,FALSE)</f>
        <v>555</v>
      </c>
      <c r="W2069" s="248">
        <f>VLOOKUP(T2069,'[1]段ボール 送料'!$H$16:$X$1013,14,FALSE)</f>
        <v>430</v>
      </c>
      <c r="X2069" s="248">
        <f>VLOOKUP(T2069,'[1]段ボール 送料'!$H$16:$X$1013,15,FALSE)</f>
        <v>400</v>
      </c>
      <c r="Y2069" s="219"/>
      <c r="Z2069" s="248"/>
      <c r="AA2069" s="259"/>
      <c r="AB2069" s="259"/>
      <c r="AC2069" s="259"/>
      <c r="AD2069" s="372"/>
      <c r="AE2069" s="372"/>
      <c r="AF2069" s="372"/>
      <c r="AG2069" s="372"/>
      <c r="AH2069" s="372"/>
      <c r="AI2069" s="228" t="s">
        <v>2723</v>
      </c>
      <c r="AJ2069" s="286" t="s">
        <v>2543</v>
      </c>
      <c r="AK2069" s="228" t="s">
        <v>2542</v>
      </c>
      <c r="AL2069" s="372"/>
      <c r="AM2069" s="372"/>
      <c r="AN2069" s="372"/>
      <c r="AO2069" s="372"/>
      <c r="AP2069" s="229"/>
      <c r="AQ2069" s="444">
        <v>1</v>
      </c>
      <c r="AR2069" s="207"/>
      <c r="AS2069" s="207"/>
      <c r="AT2069" s="207"/>
      <c r="AU2069" s="359">
        <f>S2069</f>
        <v>1600</v>
      </c>
      <c r="AV2069" s="248">
        <f>VLOOKUP(T2069,'[1]段ボール 送料'!$H$16:$X$1013,11,FALSE)</f>
        <v>875</v>
      </c>
      <c r="AW2069" s="248"/>
      <c r="AX2069" s="207"/>
      <c r="AY2069" s="247">
        <f>SUBTOTAL(9,AV2069:AX2069)</f>
        <v>875</v>
      </c>
      <c r="AZ2069" s="247">
        <f t="shared" ref="AZ2069:BC2072" si="256">AR2069+AV2069</f>
        <v>875</v>
      </c>
      <c r="BA2069" s="247">
        <f t="shared" si="256"/>
        <v>0</v>
      </c>
      <c r="BB2069" s="247">
        <f t="shared" si="256"/>
        <v>0</v>
      </c>
      <c r="BC2069" s="359">
        <f t="shared" si="256"/>
        <v>2475</v>
      </c>
      <c r="BD2069" s="207"/>
      <c r="BE2069" s="207"/>
      <c r="BF2069" s="207"/>
      <c r="BG2069" s="228"/>
      <c r="BH2069" s="228"/>
      <c r="BI2069" s="228"/>
      <c r="BJ2069" s="246"/>
      <c r="BK2069" s="255" t="s">
        <v>4821</v>
      </c>
      <c r="BL2069" s="228" t="s">
        <v>1703</v>
      </c>
      <c r="BM2069" s="228" t="s">
        <v>1703</v>
      </c>
      <c r="BY2069" s="254"/>
      <c r="DN2069" s="284">
        <v>35000</v>
      </c>
      <c r="DO2069" s="283">
        <f>DN2069*110%</f>
        <v>38500</v>
      </c>
      <c r="DP2069" s="349">
        <v>45444</v>
      </c>
      <c r="DQ2069" s="282"/>
      <c r="DR2069" s="281"/>
      <c r="DS2069" s="280"/>
      <c r="DT2069" s="279"/>
      <c r="DU2069" s="348"/>
      <c r="DV2069" s="194"/>
    </row>
    <row r="2070" spans="1:127" ht="19.5">
      <c r="A2070" s="298" t="s">
        <v>4668</v>
      </c>
      <c r="B2070" s="227" t="s">
        <v>4854</v>
      </c>
      <c r="C2070" s="226" t="s">
        <v>4853</v>
      </c>
      <c r="D2070" s="264" t="s">
        <v>4852</v>
      </c>
      <c r="E2070" s="224" t="str">
        <f t="shared" si="255"/>
        <v>434986</v>
      </c>
      <c r="F2070" s="207" t="s">
        <v>25</v>
      </c>
      <c r="G2070" s="220" t="s">
        <v>4851</v>
      </c>
      <c r="H2070" s="223" t="s">
        <v>4850</v>
      </c>
      <c r="I2070" s="306"/>
      <c r="J2070" s="225">
        <v>1</v>
      </c>
      <c r="K2070" s="302">
        <v>7600</v>
      </c>
      <c r="L2070" s="232">
        <f t="shared" si="254"/>
        <v>8360</v>
      </c>
      <c r="M2070" s="288" t="s">
        <v>1671</v>
      </c>
      <c r="N2070" s="290"/>
      <c r="O2070" s="290" t="s">
        <v>4849</v>
      </c>
      <c r="P2070" s="251">
        <v>44986</v>
      </c>
      <c r="Q2070" s="500">
        <v>7000</v>
      </c>
      <c r="R2070" s="471">
        <v>640</v>
      </c>
      <c r="S2070" s="242">
        <v>640</v>
      </c>
      <c r="T2070" s="219" t="s">
        <v>4848</v>
      </c>
      <c r="U2070" s="248">
        <f>VLOOKUP(T2070,'[1]段ボール 送料'!$H$16:$X$1013,16,FALSE)</f>
        <v>610</v>
      </c>
      <c r="V2070" s="248">
        <f>VLOOKUP(T2070,'[1]段ボール 送料'!$H$16:$X$1013,13,FALSE)</f>
        <v>200</v>
      </c>
      <c r="W2070" s="248">
        <f>VLOOKUP(T2070,'[1]段ボール 送料'!$H$16:$X$1013,14,FALSE)</f>
        <v>160</v>
      </c>
      <c r="X2070" s="248">
        <f>VLOOKUP(T2070,'[1]段ボール 送料'!$H$16:$X$1013,15,FALSE)</f>
        <v>250</v>
      </c>
      <c r="Y2070" s="219"/>
      <c r="Z2070" s="248"/>
      <c r="AA2070" s="248"/>
      <c r="AB2070" s="248"/>
      <c r="AC2070" s="248"/>
      <c r="AD2070" s="372"/>
      <c r="AE2070" s="372"/>
      <c r="AF2070" s="372"/>
      <c r="AG2070" s="372"/>
      <c r="AH2070" s="372"/>
      <c r="AI2070" s="228" t="s">
        <v>2723</v>
      </c>
      <c r="AJ2070" s="286" t="s">
        <v>2543</v>
      </c>
      <c r="AK2070" s="228" t="s">
        <v>2542</v>
      </c>
      <c r="AL2070" s="372"/>
      <c r="AM2070" s="372"/>
      <c r="AN2070" s="372"/>
      <c r="AO2070" s="372"/>
      <c r="AP2070" s="229"/>
      <c r="AQ2070" s="444">
        <v>1</v>
      </c>
      <c r="AR2070" s="207"/>
      <c r="AS2070" s="207"/>
      <c r="AT2070" s="207"/>
      <c r="AU2070" s="359">
        <f>S2070</f>
        <v>640</v>
      </c>
      <c r="AV2070" s="248">
        <f>VLOOKUP(T2070,'[1]段ボール 送料'!$H$16:$X$1013,11,FALSE)</f>
        <v>176</v>
      </c>
      <c r="AW2070" s="248"/>
      <c r="AX2070" s="207"/>
      <c r="AY2070" s="247">
        <f>SUBTOTAL(9,AV2070:AX2070)</f>
        <v>176</v>
      </c>
      <c r="AZ2070" s="247">
        <f t="shared" si="256"/>
        <v>176</v>
      </c>
      <c r="BA2070" s="247">
        <f t="shared" si="256"/>
        <v>0</v>
      </c>
      <c r="BB2070" s="247">
        <f t="shared" si="256"/>
        <v>0</v>
      </c>
      <c r="BC2070" s="359">
        <f t="shared" si="256"/>
        <v>816</v>
      </c>
      <c r="BD2070" s="207"/>
      <c r="BE2070" s="207"/>
      <c r="BF2070" s="207"/>
      <c r="BG2070" s="228"/>
      <c r="BH2070" s="228"/>
      <c r="BI2070" s="228"/>
      <c r="BJ2070" s="246"/>
      <c r="BK2070" s="255" t="s">
        <v>4821</v>
      </c>
      <c r="BL2070" s="228"/>
      <c r="BM2070" s="228"/>
      <c r="BN2070" s="298"/>
      <c r="BO2070" s="297"/>
      <c r="BY2070" s="254"/>
      <c r="DN2070" s="284"/>
      <c r="DO2070" s="283"/>
      <c r="DP2070" s="278"/>
      <c r="DQ2070" s="282"/>
      <c r="DR2070" s="281"/>
      <c r="DS2070" s="280"/>
      <c r="DT2070" s="279"/>
      <c r="DU2070" s="278"/>
      <c r="DV2070" s="194" t="s">
        <v>3950</v>
      </c>
    </row>
    <row r="2071" spans="1:127" ht="19.5">
      <c r="A2071" s="298" t="s">
        <v>4668</v>
      </c>
      <c r="B2071" s="227" t="s">
        <v>1685</v>
      </c>
      <c r="C2071" s="226" t="s">
        <v>4847</v>
      </c>
      <c r="D2071" s="264" t="s">
        <v>4846</v>
      </c>
      <c r="E2071" s="224" t="str">
        <f t="shared" si="255"/>
        <v>434993</v>
      </c>
      <c r="F2071" s="207" t="s">
        <v>25</v>
      </c>
      <c r="G2071" s="220" t="s">
        <v>1687</v>
      </c>
      <c r="H2071" s="223" t="s">
        <v>4845</v>
      </c>
      <c r="I2071" s="306"/>
      <c r="J2071" s="225">
        <v>1</v>
      </c>
      <c r="K2071" s="302">
        <v>7600</v>
      </c>
      <c r="L2071" s="232">
        <f t="shared" si="254"/>
        <v>8360</v>
      </c>
      <c r="M2071" s="379" t="s">
        <v>900</v>
      </c>
      <c r="N2071" s="290"/>
      <c r="O2071" s="290" t="s">
        <v>4844</v>
      </c>
      <c r="P2071" s="251">
        <v>44986</v>
      </c>
      <c r="Q2071" s="500">
        <v>7000</v>
      </c>
      <c r="R2071" s="471">
        <v>660</v>
      </c>
      <c r="S2071" s="242">
        <v>660</v>
      </c>
      <c r="T2071" s="219" t="s">
        <v>4837</v>
      </c>
      <c r="U2071" s="248">
        <f>VLOOKUP(T2071,'[1]段ボール 送料'!$H$16:$X$1013,16,FALSE)</f>
        <v>610</v>
      </c>
      <c r="V2071" s="248">
        <f>VLOOKUP(T2071,'[1]段ボール 送料'!$H$16:$X$1013,13,FALSE)</f>
        <v>200</v>
      </c>
      <c r="W2071" s="248">
        <f>VLOOKUP(T2071,'[1]段ボール 送料'!$H$16:$X$1013,14,FALSE)</f>
        <v>160</v>
      </c>
      <c r="X2071" s="248">
        <f>VLOOKUP(T2071,'[1]段ボール 送料'!$H$16:$X$1013,15,FALSE)</f>
        <v>250</v>
      </c>
      <c r="Y2071" s="219"/>
      <c r="Z2071" s="248"/>
      <c r="AA2071" s="248"/>
      <c r="AB2071" s="248"/>
      <c r="AC2071" s="248"/>
      <c r="AD2071" s="372"/>
      <c r="AE2071" s="372"/>
      <c r="AF2071" s="372"/>
      <c r="AG2071" s="372"/>
      <c r="AH2071" s="372"/>
      <c r="AI2071" s="228" t="s">
        <v>2723</v>
      </c>
      <c r="AJ2071" s="286" t="s">
        <v>2543</v>
      </c>
      <c r="AK2071" s="228" t="s">
        <v>2542</v>
      </c>
      <c r="AL2071" s="372"/>
      <c r="AM2071" s="372"/>
      <c r="AN2071" s="372"/>
      <c r="AO2071" s="372"/>
      <c r="AP2071" s="229"/>
      <c r="AQ2071" s="444">
        <v>1</v>
      </c>
      <c r="AR2071" s="207"/>
      <c r="AS2071" s="207"/>
      <c r="AT2071" s="207"/>
      <c r="AU2071" s="359">
        <f>S2071</f>
        <v>660</v>
      </c>
      <c r="AV2071" s="248">
        <f>VLOOKUP(T2071,'[1]段ボール 送料'!$H$16:$X$1013,11,FALSE)</f>
        <v>176</v>
      </c>
      <c r="AW2071" s="248"/>
      <c r="AX2071" s="207"/>
      <c r="AY2071" s="247">
        <f>SUBTOTAL(9,AV2071:AX2071)</f>
        <v>176</v>
      </c>
      <c r="AZ2071" s="247">
        <f t="shared" si="256"/>
        <v>176</v>
      </c>
      <c r="BA2071" s="247">
        <f t="shared" si="256"/>
        <v>0</v>
      </c>
      <c r="BB2071" s="247">
        <f t="shared" si="256"/>
        <v>0</v>
      </c>
      <c r="BC2071" s="359">
        <f t="shared" si="256"/>
        <v>836</v>
      </c>
      <c r="BD2071" s="207"/>
      <c r="BE2071" s="207"/>
      <c r="BF2071" s="207"/>
      <c r="BG2071" s="228"/>
      <c r="BH2071" s="228"/>
      <c r="BI2071" s="228"/>
      <c r="BJ2071" s="246"/>
      <c r="BK2071" s="255" t="s">
        <v>4821</v>
      </c>
      <c r="BL2071" s="228"/>
      <c r="BM2071" s="228"/>
      <c r="BN2071" s="298"/>
      <c r="BO2071" s="297"/>
      <c r="BY2071" s="254"/>
      <c r="DN2071" s="284"/>
      <c r="DO2071" s="283"/>
      <c r="DP2071" s="278"/>
      <c r="DQ2071" s="282"/>
      <c r="DR2071" s="281"/>
      <c r="DS2071" s="280"/>
      <c r="DT2071" s="279"/>
      <c r="DU2071" s="278"/>
      <c r="DV2071" s="194" t="s">
        <v>3950</v>
      </c>
    </row>
    <row r="2072" spans="1:127" ht="19.5">
      <c r="A2072" s="298" t="s">
        <v>4668</v>
      </c>
      <c r="B2072" s="227" t="s">
        <v>4843</v>
      </c>
      <c r="C2072" s="226" t="s">
        <v>4842</v>
      </c>
      <c r="D2072" s="264" t="s">
        <v>4841</v>
      </c>
      <c r="E2072" s="224" t="str">
        <f t="shared" si="255"/>
        <v>435006</v>
      </c>
      <c r="F2072" s="207" t="s">
        <v>25</v>
      </c>
      <c r="G2072" s="220" t="s">
        <v>4840</v>
      </c>
      <c r="H2072" s="223" t="s">
        <v>4839</v>
      </c>
      <c r="I2072" s="306"/>
      <c r="J2072" s="225">
        <v>1</v>
      </c>
      <c r="K2072" s="302">
        <v>7600</v>
      </c>
      <c r="L2072" s="232">
        <f t="shared" si="254"/>
        <v>8360</v>
      </c>
      <c r="M2072" s="288" t="s">
        <v>1671</v>
      </c>
      <c r="N2072" s="290"/>
      <c r="O2072" s="290" t="s">
        <v>4838</v>
      </c>
      <c r="P2072" s="251">
        <v>44986</v>
      </c>
      <c r="Q2072" s="500">
        <v>7000</v>
      </c>
      <c r="R2072" s="471">
        <v>670</v>
      </c>
      <c r="S2072" s="242">
        <v>670</v>
      </c>
      <c r="T2072" s="219" t="s">
        <v>4837</v>
      </c>
      <c r="U2072" s="248">
        <f>VLOOKUP(T2072,'[1]段ボール 送料'!$H$16:$X$1013,16,FALSE)</f>
        <v>610</v>
      </c>
      <c r="V2072" s="248">
        <f>VLOOKUP(T2072,'[1]段ボール 送料'!$H$16:$X$1013,13,FALSE)</f>
        <v>200</v>
      </c>
      <c r="W2072" s="248">
        <f>VLOOKUP(T2072,'[1]段ボール 送料'!$H$16:$X$1013,14,FALSE)</f>
        <v>160</v>
      </c>
      <c r="X2072" s="248">
        <f>VLOOKUP(T2072,'[1]段ボール 送料'!$H$16:$X$1013,15,FALSE)</f>
        <v>250</v>
      </c>
      <c r="Y2072" s="219"/>
      <c r="Z2072" s="248"/>
      <c r="AA2072" s="248"/>
      <c r="AB2072" s="248"/>
      <c r="AC2072" s="248"/>
      <c r="AD2072" s="372"/>
      <c r="AE2072" s="372"/>
      <c r="AF2072" s="372"/>
      <c r="AG2072" s="372"/>
      <c r="AH2072" s="372"/>
      <c r="AI2072" s="228" t="s">
        <v>2723</v>
      </c>
      <c r="AJ2072" s="286" t="s">
        <v>2543</v>
      </c>
      <c r="AK2072" s="228" t="s">
        <v>2542</v>
      </c>
      <c r="AL2072" s="372"/>
      <c r="AM2072" s="372"/>
      <c r="AN2072" s="372"/>
      <c r="AO2072" s="372"/>
      <c r="AP2072" s="229"/>
      <c r="AQ2072" s="444">
        <v>1</v>
      </c>
      <c r="AR2072" s="207"/>
      <c r="AS2072" s="207"/>
      <c r="AT2072" s="207"/>
      <c r="AU2072" s="359">
        <f>S2072</f>
        <v>670</v>
      </c>
      <c r="AV2072" s="248">
        <f>VLOOKUP(T2072,'[1]段ボール 送料'!$H$16:$X$1013,11,FALSE)</f>
        <v>176</v>
      </c>
      <c r="AW2072" s="248"/>
      <c r="AX2072" s="207"/>
      <c r="AY2072" s="247">
        <f>SUBTOTAL(9,AV2072:AX2072)</f>
        <v>176</v>
      </c>
      <c r="AZ2072" s="247">
        <f t="shared" si="256"/>
        <v>176</v>
      </c>
      <c r="BA2072" s="247">
        <f t="shared" si="256"/>
        <v>0</v>
      </c>
      <c r="BB2072" s="247">
        <f t="shared" si="256"/>
        <v>0</v>
      </c>
      <c r="BC2072" s="359">
        <f t="shared" si="256"/>
        <v>846</v>
      </c>
      <c r="BD2072" s="207"/>
      <c r="BE2072" s="207"/>
      <c r="BF2072" s="207"/>
      <c r="BG2072" s="228"/>
      <c r="BH2072" s="228"/>
      <c r="BI2072" s="228"/>
      <c r="BJ2072" s="246"/>
      <c r="BK2072" s="255" t="s">
        <v>4821</v>
      </c>
      <c r="BL2072" s="228"/>
      <c r="BM2072" s="228"/>
      <c r="BN2072" s="298"/>
      <c r="BO2072" s="297"/>
      <c r="BY2072" s="254"/>
      <c r="DN2072" s="284"/>
      <c r="DO2072" s="283"/>
      <c r="DP2072" s="278"/>
      <c r="DQ2072" s="282"/>
      <c r="DR2072" s="281"/>
      <c r="DS2072" s="280"/>
      <c r="DT2072" s="279"/>
      <c r="DU2072" s="278"/>
      <c r="DV2072" s="194" t="s">
        <v>3950</v>
      </c>
    </row>
    <row r="2073" spans="1:127" ht="19.5">
      <c r="A2073" s="207" t="s">
        <v>4668</v>
      </c>
      <c r="B2073" s="227" t="s">
        <v>1278</v>
      </c>
      <c r="C2073" s="226" t="s">
        <v>4836</v>
      </c>
      <c r="D2073" s="264" t="s">
        <v>1279</v>
      </c>
      <c r="E2073" s="224" t="str">
        <f t="shared" si="255"/>
        <v>435013</v>
      </c>
      <c r="F2073" s="207" t="s">
        <v>25</v>
      </c>
      <c r="G2073" s="220" t="s">
        <v>1280</v>
      </c>
      <c r="H2073" s="223" t="s">
        <v>4835</v>
      </c>
      <c r="I2073" s="306"/>
      <c r="J2073" s="225">
        <v>1</v>
      </c>
      <c r="K2073" s="302">
        <v>12000</v>
      </c>
      <c r="L2073" s="232">
        <f t="shared" si="254"/>
        <v>13200.000000000002</v>
      </c>
      <c r="M2073" s="288" t="s">
        <v>900</v>
      </c>
      <c r="N2073" s="290"/>
      <c r="O2073" s="290" t="s">
        <v>4834</v>
      </c>
      <c r="P2073" s="245"/>
      <c r="Q2073" s="227"/>
      <c r="R2073" s="376"/>
      <c r="S2073" s="242"/>
      <c r="T2073" s="260" t="s">
        <v>4829</v>
      </c>
      <c r="U2073" s="248">
        <f>VLOOKUP(T2073,'[1]段ボール 送料'!$H$16:$X$1013,16,FALSE)</f>
        <v>1000</v>
      </c>
      <c r="V2073" s="248">
        <f>VLOOKUP(T2073,'[1]段ボール 送料'!$H$16:$X$1013,13,FALSE)</f>
        <v>380</v>
      </c>
      <c r="W2073" s="248">
        <f>VLOOKUP(T2073,'[1]段ボール 送料'!$H$16:$X$1013,14,FALSE)</f>
        <v>230</v>
      </c>
      <c r="X2073" s="248">
        <f>VLOOKUP(T2073,'[1]段ボール 送料'!$H$16:$X$1013,15,FALSE)</f>
        <v>390</v>
      </c>
      <c r="Y2073" s="219"/>
      <c r="Z2073" s="248"/>
      <c r="AA2073" s="248"/>
      <c r="AB2073" s="248"/>
      <c r="AC2073" s="248"/>
      <c r="AD2073" s="372"/>
      <c r="AE2073" s="372"/>
      <c r="AF2073" s="372"/>
      <c r="AG2073" s="372"/>
      <c r="AH2073" s="372"/>
      <c r="AI2073" s="228" t="s">
        <v>2723</v>
      </c>
      <c r="AJ2073" s="286" t="s">
        <v>2543</v>
      </c>
      <c r="AK2073" s="228" t="s">
        <v>2542</v>
      </c>
      <c r="AL2073" s="372"/>
      <c r="AM2073" s="372"/>
      <c r="AN2073" s="372"/>
      <c r="AO2073" s="372"/>
      <c r="AP2073" s="229"/>
      <c r="AQ2073" s="464"/>
      <c r="AR2073" s="207"/>
      <c r="AS2073" s="207"/>
      <c r="AT2073" s="207"/>
      <c r="AU2073" s="207"/>
      <c r="AV2073" s="207"/>
      <c r="AW2073" s="207"/>
      <c r="AX2073" s="207"/>
      <c r="AY2073" s="207"/>
      <c r="AZ2073" s="207"/>
      <c r="BA2073" s="207"/>
      <c r="BB2073" s="207"/>
      <c r="BC2073" s="207"/>
      <c r="BD2073" s="207"/>
      <c r="BE2073" s="207"/>
      <c r="BF2073" s="207"/>
      <c r="BG2073" s="228"/>
      <c r="BH2073" s="228"/>
      <c r="BI2073" s="228"/>
      <c r="BJ2073" s="246"/>
      <c r="BK2073" s="255" t="s">
        <v>4821</v>
      </c>
      <c r="BL2073" s="228"/>
      <c r="BM2073" s="228"/>
      <c r="BY2073" s="254"/>
      <c r="DN2073" s="284"/>
      <c r="DO2073" s="283"/>
      <c r="DP2073" s="278"/>
      <c r="DQ2073" s="282" t="s">
        <v>900</v>
      </c>
      <c r="DR2073" s="281"/>
      <c r="DS2073" s="280"/>
      <c r="DT2073" s="279"/>
      <c r="DU2073" s="278"/>
      <c r="DV2073" s="194"/>
      <c r="DW2073" s="254"/>
    </row>
    <row r="2074" spans="1:127" ht="29.25">
      <c r="A2074" s="207" t="s">
        <v>4668</v>
      </c>
      <c r="B2074" s="227" t="s">
        <v>368</v>
      </c>
      <c r="C2074" s="226" t="s">
        <v>4833</v>
      </c>
      <c r="D2074" s="264" t="s">
        <v>369</v>
      </c>
      <c r="E2074" s="224" t="str">
        <f t="shared" si="255"/>
        <v>435020</v>
      </c>
      <c r="F2074" s="207" t="s">
        <v>25</v>
      </c>
      <c r="G2074" s="220" t="s">
        <v>4832</v>
      </c>
      <c r="H2074" s="453" t="s">
        <v>4831</v>
      </c>
      <c r="I2074" s="306"/>
      <c r="J2074" s="225">
        <v>1</v>
      </c>
      <c r="K2074" s="277">
        <v>20000</v>
      </c>
      <c r="L2074" s="232">
        <f t="shared" si="254"/>
        <v>22000</v>
      </c>
      <c r="M2074" s="288" t="s">
        <v>1671</v>
      </c>
      <c r="N2074" s="290"/>
      <c r="O2074" s="290" t="s">
        <v>4825</v>
      </c>
      <c r="P2074" s="251">
        <v>45444</v>
      </c>
      <c r="Q2074" s="244">
        <v>17000</v>
      </c>
      <c r="R2074" s="544" t="s">
        <v>4830</v>
      </c>
      <c r="S2074" s="543">
        <v>2800</v>
      </c>
      <c r="T2074" s="219" t="s">
        <v>4829</v>
      </c>
      <c r="U2074" s="248">
        <f>VLOOKUP(T2074,'[1]段ボール 送料'!$H$16:$X$1013,16,FALSE)</f>
        <v>1000</v>
      </c>
      <c r="V2074" s="248">
        <f>VLOOKUP(T2074,'[1]段ボール 送料'!$H$16:$X$1013,13,FALSE)</f>
        <v>380</v>
      </c>
      <c r="W2074" s="248">
        <f>VLOOKUP(T2074,'[1]段ボール 送料'!$H$16:$X$1013,14,FALSE)</f>
        <v>230</v>
      </c>
      <c r="X2074" s="248">
        <f>VLOOKUP(T2074,'[1]段ボール 送料'!$H$16:$X$1013,15,FALSE)</f>
        <v>390</v>
      </c>
      <c r="Y2074" s="219"/>
      <c r="Z2074" s="248"/>
      <c r="AA2074" s="248"/>
      <c r="AB2074" s="248"/>
      <c r="AC2074" s="248"/>
      <c r="AD2074" s="337"/>
      <c r="AE2074" s="337"/>
      <c r="AF2074" s="337"/>
      <c r="AG2074" s="337"/>
      <c r="AH2074" s="337"/>
      <c r="AI2074" s="228" t="s">
        <v>2723</v>
      </c>
      <c r="AJ2074" s="286" t="s">
        <v>2543</v>
      </c>
      <c r="AK2074" s="228" t="s">
        <v>2542</v>
      </c>
      <c r="AL2074" s="372">
        <v>2101</v>
      </c>
      <c r="AM2074" s="211">
        <f>AN2074+AO2074</f>
        <v>1353</v>
      </c>
      <c r="AN2074" s="443">
        <f>165+298</f>
        <v>463</v>
      </c>
      <c r="AO2074" s="337">
        <f>VLOOKUP(T2074,'[1]段ボール 送料'!$H$16:$X$1013,17,FALSE)</f>
        <v>890</v>
      </c>
      <c r="AP2074" s="438" t="s">
        <v>4822</v>
      </c>
      <c r="AQ2074" s="444">
        <v>1</v>
      </c>
      <c r="AR2074" s="207"/>
      <c r="AS2074" s="207"/>
      <c r="AT2074" s="207"/>
      <c r="AU2074" s="359">
        <f>S2074</f>
        <v>2800</v>
      </c>
      <c r="AV2074" s="248">
        <f>VLOOKUP(T2074,'[1]段ボール 送料'!$H$16:$X$1013,11,FALSE)</f>
        <v>390</v>
      </c>
      <c r="AW2074" s="248"/>
      <c r="AX2074" s="207"/>
      <c r="AY2074" s="247">
        <f>SUBTOTAL(9,AV2074:AX2074)</f>
        <v>390</v>
      </c>
      <c r="AZ2074" s="247">
        <f t="shared" ref="AZ2074:BC2078" si="257">AR2074+AV2074</f>
        <v>390</v>
      </c>
      <c r="BA2074" s="247">
        <f t="shared" si="257"/>
        <v>0</v>
      </c>
      <c r="BB2074" s="247">
        <f t="shared" si="257"/>
        <v>0</v>
      </c>
      <c r="BC2074" s="359">
        <f t="shared" si="257"/>
        <v>3190</v>
      </c>
      <c r="BD2074" s="207"/>
      <c r="BE2074" s="207"/>
      <c r="BF2074" s="207"/>
      <c r="BG2074" s="228"/>
      <c r="BH2074" s="228"/>
      <c r="BI2074" s="228"/>
      <c r="BJ2074" s="246"/>
      <c r="BK2074" s="255" t="s">
        <v>4821</v>
      </c>
      <c r="BL2074" s="228"/>
      <c r="BM2074" s="228" t="s">
        <v>1703</v>
      </c>
      <c r="BY2074" s="254"/>
      <c r="CQ2074" s="200" t="s">
        <v>3786</v>
      </c>
      <c r="DN2074" s="284">
        <v>20000</v>
      </c>
      <c r="DO2074" s="283">
        <f>DN2074*110%</f>
        <v>22000</v>
      </c>
      <c r="DP2074" s="349">
        <v>45444</v>
      </c>
      <c r="DQ2074" s="282"/>
      <c r="DR2074" s="280" t="s">
        <v>371</v>
      </c>
      <c r="DS2074" s="280" t="s">
        <v>3784</v>
      </c>
      <c r="DT2074" s="279" t="s">
        <v>1620</v>
      </c>
      <c r="DU2074" s="348"/>
      <c r="DV2074" s="194"/>
    </row>
    <row r="2075" spans="1:127" ht="29.25">
      <c r="A2075" s="207" t="s">
        <v>4668</v>
      </c>
      <c r="B2075" s="227" t="s">
        <v>372</v>
      </c>
      <c r="C2075" s="226" t="s">
        <v>4828</v>
      </c>
      <c r="D2075" s="264" t="s">
        <v>373</v>
      </c>
      <c r="E2075" s="224" t="str">
        <f t="shared" si="255"/>
        <v>435037</v>
      </c>
      <c r="F2075" s="207" t="s">
        <v>25</v>
      </c>
      <c r="G2075" s="387" t="s">
        <v>4827</v>
      </c>
      <c r="H2075" s="453" t="s">
        <v>4826</v>
      </c>
      <c r="I2075" s="306"/>
      <c r="J2075" s="225">
        <v>1</v>
      </c>
      <c r="K2075" s="277">
        <v>20000</v>
      </c>
      <c r="L2075" s="232">
        <f t="shared" si="254"/>
        <v>22000</v>
      </c>
      <c r="M2075" s="262" t="s">
        <v>1671</v>
      </c>
      <c r="N2075" s="290"/>
      <c r="O2075" s="290" t="s">
        <v>4825</v>
      </c>
      <c r="P2075" s="251">
        <v>45444</v>
      </c>
      <c r="Q2075" s="244">
        <v>17000</v>
      </c>
      <c r="R2075" s="544" t="s">
        <v>4824</v>
      </c>
      <c r="S2075" s="543">
        <v>2700</v>
      </c>
      <c r="T2075" s="219" t="s">
        <v>4823</v>
      </c>
      <c r="U2075" s="248">
        <f>VLOOKUP(T2075,'[1]段ボール 送料'!$H$16:$X$1013,16,FALSE)</f>
        <v>1000</v>
      </c>
      <c r="V2075" s="248">
        <f>VLOOKUP(T2075,'[1]段ボール 送料'!$H$16:$X$1013,13,FALSE)</f>
        <v>380</v>
      </c>
      <c r="W2075" s="248">
        <f>VLOOKUP(T2075,'[1]段ボール 送料'!$H$16:$X$1013,14,FALSE)</f>
        <v>230</v>
      </c>
      <c r="X2075" s="248">
        <f>VLOOKUP(T2075,'[1]段ボール 送料'!$H$16:$X$1013,15,FALSE)</f>
        <v>390</v>
      </c>
      <c r="Y2075" s="219"/>
      <c r="Z2075" s="248"/>
      <c r="AA2075" s="248"/>
      <c r="AB2075" s="248"/>
      <c r="AC2075" s="248"/>
      <c r="AD2075" s="353"/>
      <c r="AE2075" s="353"/>
      <c r="AF2075" s="353"/>
      <c r="AG2075" s="353"/>
      <c r="AH2075" s="353"/>
      <c r="AI2075" s="228" t="s">
        <v>2723</v>
      </c>
      <c r="AJ2075" s="286" t="s">
        <v>2543</v>
      </c>
      <c r="AK2075" s="228" t="s">
        <v>2542</v>
      </c>
      <c r="AL2075" s="372">
        <v>2709</v>
      </c>
      <c r="AM2075" s="211">
        <f>AN2075+AO2075</f>
        <v>1353</v>
      </c>
      <c r="AN2075" s="423">
        <f>165+298</f>
        <v>463</v>
      </c>
      <c r="AO2075" s="353">
        <f>VLOOKUP(T2075,'[1]段ボール 送料'!$H$16:$X$1013,17,FALSE)</f>
        <v>890</v>
      </c>
      <c r="AP2075" s="438" t="s">
        <v>4822</v>
      </c>
      <c r="AQ2075" s="444">
        <v>1</v>
      </c>
      <c r="AR2075" s="247"/>
      <c r="AS2075" s="247"/>
      <c r="AT2075" s="247"/>
      <c r="AU2075" s="359">
        <f>S2075</f>
        <v>2700</v>
      </c>
      <c r="AV2075" s="248">
        <f>VLOOKUP(T2075,'[1]段ボール 送料'!$H$16:$X$1013,11,FALSE)</f>
        <v>390</v>
      </c>
      <c r="AW2075" s="248"/>
      <c r="AX2075" s="207"/>
      <c r="AY2075" s="247">
        <f>SUBTOTAL(9,AV2075:AX2075)</f>
        <v>390</v>
      </c>
      <c r="AZ2075" s="247">
        <f t="shared" si="257"/>
        <v>390</v>
      </c>
      <c r="BA2075" s="247">
        <f t="shared" si="257"/>
        <v>0</v>
      </c>
      <c r="BB2075" s="247">
        <f t="shared" si="257"/>
        <v>0</v>
      </c>
      <c r="BC2075" s="359">
        <f t="shared" si="257"/>
        <v>3090</v>
      </c>
      <c r="BD2075" s="207"/>
      <c r="BE2075" s="207"/>
      <c r="BF2075" s="207"/>
      <c r="BG2075" s="228"/>
      <c r="BH2075" s="228"/>
      <c r="BI2075" s="228"/>
      <c r="BJ2075" s="246"/>
      <c r="BK2075" s="255" t="s">
        <v>4821</v>
      </c>
      <c r="BL2075" s="228"/>
      <c r="BM2075" s="228" t="s">
        <v>1703</v>
      </c>
      <c r="BY2075" s="254"/>
      <c r="CQ2075" s="200" t="s">
        <v>3786</v>
      </c>
      <c r="DN2075" s="284">
        <v>20000</v>
      </c>
      <c r="DO2075" s="283">
        <f>DN2075*110%</f>
        <v>22000</v>
      </c>
      <c r="DP2075" s="349">
        <v>45444</v>
      </c>
      <c r="DQ2075" s="282"/>
      <c r="DR2075" s="280" t="s">
        <v>371</v>
      </c>
      <c r="DS2075" s="280" t="s">
        <v>3784</v>
      </c>
      <c r="DT2075" s="279" t="s">
        <v>1620</v>
      </c>
      <c r="DU2075" s="348"/>
      <c r="DV2075" s="194"/>
    </row>
    <row r="2076" spans="1:127" ht="18.75">
      <c r="A2076" s="207" t="s">
        <v>3426</v>
      </c>
      <c r="B2076" s="227" t="s">
        <v>4820</v>
      </c>
      <c r="C2076" s="226" t="s">
        <v>4819</v>
      </c>
      <c r="D2076" s="264" t="s">
        <v>4818</v>
      </c>
      <c r="E2076" s="224" t="str">
        <f t="shared" si="255"/>
        <v>435136</v>
      </c>
      <c r="F2076" s="207" t="s">
        <v>123</v>
      </c>
      <c r="G2076" s="220" t="s">
        <v>4811</v>
      </c>
      <c r="H2076" s="223" t="s">
        <v>4810</v>
      </c>
      <c r="I2076" s="306"/>
      <c r="J2076" s="225">
        <v>1</v>
      </c>
      <c r="K2076" s="302">
        <v>18000</v>
      </c>
      <c r="L2076" s="232">
        <f t="shared" si="254"/>
        <v>19800</v>
      </c>
      <c r="M2076" s="262" t="s">
        <v>1671</v>
      </c>
      <c r="N2076" s="542"/>
      <c r="O2076" s="542" t="s">
        <v>4809</v>
      </c>
      <c r="P2076" s="245"/>
      <c r="Q2076" s="227"/>
      <c r="R2076" s="289">
        <v>4000</v>
      </c>
      <c r="S2076" s="242">
        <v>4000</v>
      </c>
      <c r="T2076" s="219" t="s">
        <v>4808</v>
      </c>
      <c r="U2076" s="248">
        <f>VLOOKUP(T2076,'[1]段ボール 送料'!$H$16:$X$1013,16,FALSE)</f>
        <v>1495</v>
      </c>
      <c r="V2076" s="248">
        <f>VLOOKUP(T2076,'[1]段ボール 送料'!$H$16:$X$1013,13,FALSE)</f>
        <v>220</v>
      </c>
      <c r="W2076" s="248">
        <f>VLOOKUP(T2076,'[1]段ボール 送料'!$H$16:$X$1013,14,FALSE)</f>
        <v>215</v>
      </c>
      <c r="X2076" s="248">
        <f>VLOOKUP(T2076,'[1]段ボール 送料'!$H$16:$X$1013,15,FALSE)</f>
        <v>1060</v>
      </c>
      <c r="Y2076" s="219"/>
      <c r="Z2076" s="248"/>
      <c r="AA2076" s="248"/>
      <c r="AB2076" s="248"/>
      <c r="AC2076" s="248"/>
      <c r="AD2076" s="371"/>
      <c r="AE2076" s="371"/>
      <c r="AF2076" s="371"/>
      <c r="AG2076" s="371"/>
      <c r="AH2076" s="371"/>
      <c r="AI2076" s="228" t="s">
        <v>2717</v>
      </c>
      <c r="AJ2076" s="286" t="s">
        <v>2543</v>
      </c>
      <c r="AK2076" s="228" t="s">
        <v>2542</v>
      </c>
      <c r="AL2076" s="372"/>
      <c r="AM2076" s="372"/>
      <c r="AN2076" s="371"/>
      <c r="AO2076" s="371"/>
      <c r="AP2076" s="229"/>
      <c r="AQ2076" s="444">
        <v>1</v>
      </c>
      <c r="AR2076" s="247"/>
      <c r="AS2076" s="247"/>
      <c r="AT2076" s="247"/>
      <c r="AU2076" s="359">
        <f>S2076</f>
        <v>4000</v>
      </c>
      <c r="AV2076" s="248">
        <f>VLOOKUP(T2076,'[1]段ボール 送料'!$H$16:$X$1013,11,FALSE)</f>
        <v>1435</v>
      </c>
      <c r="AW2076" s="248"/>
      <c r="AX2076" s="207"/>
      <c r="AY2076" s="247">
        <f>SUBTOTAL(9,AV2076:AX2076)</f>
        <v>1435</v>
      </c>
      <c r="AZ2076" s="247">
        <f t="shared" si="257"/>
        <v>1435</v>
      </c>
      <c r="BA2076" s="247">
        <f t="shared" si="257"/>
        <v>0</v>
      </c>
      <c r="BB2076" s="247">
        <f t="shared" si="257"/>
        <v>0</v>
      </c>
      <c r="BC2076" s="359">
        <f t="shared" si="257"/>
        <v>5435</v>
      </c>
      <c r="BD2076" s="207"/>
      <c r="BE2076" s="207"/>
      <c r="BF2076" s="207"/>
      <c r="BG2076" s="228"/>
      <c r="BH2076" s="228"/>
      <c r="BI2076" s="228"/>
      <c r="BJ2076" s="246"/>
      <c r="BK2076" s="255" t="s">
        <v>4795</v>
      </c>
      <c r="BL2076" s="228"/>
      <c r="BM2076" s="228"/>
      <c r="BQ2076" s="205" t="s">
        <v>1701</v>
      </c>
      <c r="BY2076" s="254"/>
      <c r="DN2076" s="284"/>
      <c r="DO2076" s="283"/>
      <c r="DP2076" s="278"/>
      <c r="DQ2076" s="282"/>
      <c r="DR2076" s="281"/>
      <c r="DS2076" s="280"/>
      <c r="DT2076" s="279"/>
      <c r="DU2076" s="278"/>
      <c r="DV2076" s="194" t="s">
        <v>3950</v>
      </c>
    </row>
    <row r="2077" spans="1:127" ht="18.75">
      <c r="A2077" s="207" t="s">
        <v>3426</v>
      </c>
      <c r="B2077" s="227" t="s">
        <v>4817</v>
      </c>
      <c r="C2077" s="226" t="s">
        <v>4816</v>
      </c>
      <c r="D2077" s="264" t="s">
        <v>4815</v>
      </c>
      <c r="E2077" s="224" t="str">
        <f t="shared" si="255"/>
        <v>435112</v>
      </c>
      <c r="F2077" s="207" t="s">
        <v>123</v>
      </c>
      <c r="G2077" s="220" t="s">
        <v>4811</v>
      </c>
      <c r="H2077" s="223" t="s">
        <v>4810</v>
      </c>
      <c r="I2077" s="306"/>
      <c r="J2077" s="225">
        <v>1</v>
      </c>
      <c r="K2077" s="302">
        <v>18000</v>
      </c>
      <c r="L2077" s="232">
        <f t="shared" si="254"/>
        <v>19800</v>
      </c>
      <c r="M2077" s="288" t="s">
        <v>1671</v>
      </c>
      <c r="N2077" s="542"/>
      <c r="O2077" s="542" t="s">
        <v>4809</v>
      </c>
      <c r="P2077" s="347"/>
      <c r="Q2077" s="241"/>
      <c r="R2077" s="416">
        <v>4600</v>
      </c>
      <c r="S2077" s="242">
        <v>4600</v>
      </c>
      <c r="T2077" s="219" t="s">
        <v>4808</v>
      </c>
      <c r="U2077" s="248">
        <f>VLOOKUP(T2077,'[1]段ボール 送料'!$H$16:$X$1013,16,FALSE)</f>
        <v>1495</v>
      </c>
      <c r="V2077" s="248">
        <f>VLOOKUP(T2077,'[1]段ボール 送料'!$H$16:$X$1013,13,FALSE)</f>
        <v>220</v>
      </c>
      <c r="W2077" s="248">
        <f>VLOOKUP(T2077,'[1]段ボール 送料'!$H$16:$X$1013,14,FALSE)</f>
        <v>215</v>
      </c>
      <c r="X2077" s="248">
        <f>VLOOKUP(T2077,'[1]段ボール 送料'!$H$16:$X$1013,15,FALSE)</f>
        <v>1060</v>
      </c>
      <c r="Y2077" s="219"/>
      <c r="Z2077" s="248"/>
      <c r="AA2077" s="248"/>
      <c r="AB2077" s="248"/>
      <c r="AC2077" s="248"/>
      <c r="AD2077" s="372"/>
      <c r="AE2077" s="372"/>
      <c r="AF2077" s="372"/>
      <c r="AG2077" s="372"/>
      <c r="AH2077" s="372"/>
      <c r="AI2077" s="228" t="s">
        <v>2717</v>
      </c>
      <c r="AJ2077" s="286" t="s">
        <v>2543</v>
      </c>
      <c r="AK2077" s="228" t="s">
        <v>2542</v>
      </c>
      <c r="AL2077" s="372"/>
      <c r="AM2077" s="372"/>
      <c r="AN2077" s="372"/>
      <c r="AO2077" s="372"/>
      <c r="AP2077" s="229"/>
      <c r="AQ2077" s="444">
        <v>1</v>
      </c>
      <c r="AR2077" s="207"/>
      <c r="AS2077" s="207"/>
      <c r="AT2077" s="207"/>
      <c r="AU2077" s="359">
        <f>S2077</f>
        <v>4600</v>
      </c>
      <c r="AV2077" s="248">
        <f>VLOOKUP(T2077,'[1]段ボール 送料'!$H$16:$X$1013,11,FALSE)</f>
        <v>1435</v>
      </c>
      <c r="AW2077" s="248"/>
      <c r="AX2077" s="207"/>
      <c r="AY2077" s="247">
        <f>SUBTOTAL(9,AV2077:AX2077)</f>
        <v>1435</v>
      </c>
      <c r="AZ2077" s="247">
        <f t="shared" si="257"/>
        <v>1435</v>
      </c>
      <c r="BA2077" s="247">
        <f t="shared" si="257"/>
        <v>0</v>
      </c>
      <c r="BB2077" s="247">
        <f t="shared" si="257"/>
        <v>0</v>
      </c>
      <c r="BC2077" s="359">
        <f t="shared" si="257"/>
        <v>6035</v>
      </c>
      <c r="BD2077" s="207"/>
      <c r="BE2077" s="207"/>
      <c r="BF2077" s="207"/>
      <c r="BG2077" s="228"/>
      <c r="BH2077" s="228"/>
      <c r="BI2077" s="228"/>
      <c r="BJ2077" s="246"/>
      <c r="BK2077" s="255" t="s">
        <v>4795</v>
      </c>
      <c r="BL2077" s="228"/>
      <c r="BM2077" s="228"/>
      <c r="BQ2077" s="205" t="s">
        <v>1701</v>
      </c>
      <c r="BY2077" s="254"/>
      <c r="DN2077" s="284"/>
      <c r="DO2077" s="283"/>
      <c r="DP2077" s="278"/>
      <c r="DQ2077" s="282"/>
      <c r="DR2077" s="281"/>
      <c r="DS2077" s="280"/>
      <c r="DT2077" s="279"/>
      <c r="DU2077" s="278"/>
      <c r="DV2077" s="194" t="s">
        <v>3950</v>
      </c>
    </row>
    <row r="2078" spans="1:127" ht="18.75">
      <c r="A2078" s="207" t="s">
        <v>3426</v>
      </c>
      <c r="B2078" s="227" t="s">
        <v>4814</v>
      </c>
      <c r="C2078" s="226" t="s">
        <v>4813</v>
      </c>
      <c r="D2078" s="264" t="s">
        <v>4812</v>
      </c>
      <c r="E2078" s="224" t="str">
        <f t="shared" si="255"/>
        <v>435129</v>
      </c>
      <c r="F2078" s="207" t="s">
        <v>123</v>
      </c>
      <c r="G2078" s="220" t="s">
        <v>4811</v>
      </c>
      <c r="H2078" s="223" t="s">
        <v>4810</v>
      </c>
      <c r="I2078" s="306"/>
      <c r="J2078" s="225">
        <v>1</v>
      </c>
      <c r="K2078" s="302">
        <v>18000</v>
      </c>
      <c r="L2078" s="232">
        <f t="shared" si="254"/>
        <v>19800</v>
      </c>
      <c r="M2078" s="288" t="s">
        <v>1671</v>
      </c>
      <c r="N2078" s="542"/>
      <c r="O2078" s="542" t="s">
        <v>4809</v>
      </c>
      <c r="P2078" s="347"/>
      <c r="Q2078" s="241"/>
      <c r="R2078" s="416">
        <v>3800</v>
      </c>
      <c r="S2078" s="242">
        <v>3800</v>
      </c>
      <c r="T2078" s="219" t="s">
        <v>4808</v>
      </c>
      <c r="U2078" s="248">
        <f>VLOOKUP(T2078,'[1]段ボール 送料'!$H$16:$X$1013,16,FALSE)</f>
        <v>1495</v>
      </c>
      <c r="V2078" s="248">
        <f>VLOOKUP(T2078,'[1]段ボール 送料'!$H$16:$X$1013,13,FALSE)</f>
        <v>220</v>
      </c>
      <c r="W2078" s="248">
        <f>VLOOKUP(T2078,'[1]段ボール 送料'!$H$16:$X$1013,14,FALSE)</f>
        <v>215</v>
      </c>
      <c r="X2078" s="248">
        <f>VLOOKUP(T2078,'[1]段ボール 送料'!$H$16:$X$1013,15,FALSE)</f>
        <v>1060</v>
      </c>
      <c r="Y2078" s="219"/>
      <c r="Z2078" s="248"/>
      <c r="AA2078" s="248"/>
      <c r="AB2078" s="248"/>
      <c r="AC2078" s="248"/>
      <c r="AD2078" s="372"/>
      <c r="AE2078" s="372"/>
      <c r="AF2078" s="372"/>
      <c r="AG2078" s="372"/>
      <c r="AH2078" s="372"/>
      <c r="AI2078" s="228" t="s">
        <v>2717</v>
      </c>
      <c r="AJ2078" s="286" t="s">
        <v>2543</v>
      </c>
      <c r="AK2078" s="228" t="s">
        <v>2542</v>
      </c>
      <c r="AL2078" s="372"/>
      <c r="AM2078" s="372"/>
      <c r="AN2078" s="372"/>
      <c r="AO2078" s="372"/>
      <c r="AP2078" s="229"/>
      <c r="AQ2078" s="444">
        <v>1</v>
      </c>
      <c r="AR2078" s="207"/>
      <c r="AS2078" s="207"/>
      <c r="AT2078" s="207"/>
      <c r="AU2078" s="359">
        <f>S2078</f>
        <v>3800</v>
      </c>
      <c r="AV2078" s="248">
        <f>VLOOKUP(T2078,'[1]段ボール 送料'!$H$16:$X$1013,11,FALSE)</f>
        <v>1435</v>
      </c>
      <c r="AW2078" s="248"/>
      <c r="AX2078" s="207"/>
      <c r="AY2078" s="247">
        <f>SUBTOTAL(9,AV2078:AX2078)</f>
        <v>1435</v>
      </c>
      <c r="AZ2078" s="247">
        <f t="shared" si="257"/>
        <v>1435</v>
      </c>
      <c r="BA2078" s="247">
        <f t="shared" si="257"/>
        <v>0</v>
      </c>
      <c r="BB2078" s="247">
        <f t="shared" si="257"/>
        <v>0</v>
      </c>
      <c r="BC2078" s="359">
        <f t="shared" si="257"/>
        <v>5235</v>
      </c>
      <c r="BD2078" s="207"/>
      <c r="BE2078" s="207"/>
      <c r="BF2078" s="207"/>
      <c r="BG2078" s="228"/>
      <c r="BH2078" s="228"/>
      <c r="BI2078" s="228"/>
      <c r="BJ2078" s="246"/>
      <c r="BK2078" s="255" t="s">
        <v>4795</v>
      </c>
      <c r="BL2078" s="228"/>
      <c r="BM2078" s="228"/>
      <c r="BQ2078" s="205" t="s">
        <v>1701</v>
      </c>
      <c r="BY2078" s="254"/>
      <c r="DN2078" s="284"/>
      <c r="DO2078" s="283"/>
      <c r="DP2078" s="278"/>
      <c r="DQ2078" s="282"/>
      <c r="DR2078" s="281"/>
      <c r="DS2078" s="280"/>
      <c r="DT2078" s="279"/>
      <c r="DU2078" s="278"/>
      <c r="DV2078" s="194" t="s">
        <v>3950</v>
      </c>
    </row>
    <row r="2079" spans="1:127" ht="18.75">
      <c r="A2079" s="298" t="s">
        <v>4807</v>
      </c>
      <c r="B2079" s="227" t="s">
        <v>4806</v>
      </c>
      <c r="C2079" s="226" t="s">
        <v>4805</v>
      </c>
      <c r="D2079" s="225" t="s">
        <v>4804</v>
      </c>
      <c r="E2079" s="224" t="str">
        <f>MID(D2079,9,10)</f>
        <v>435143</v>
      </c>
      <c r="F2079" s="298" t="s">
        <v>1154</v>
      </c>
      <c r="G2079" s="220" t="s">
        <v>4803</v>
      </c>
      <c r="H2079" s="223" t="s">
        <v>4802</v>
      </c>
      <c r="I2079" s="223"/>
      <c r="J2079" s="225">
        <v>1</v>
      </c>
      <c r="K2079" s="302">
        <v>28000</v>
      </c>
      <c r="L2079" s="232">
        <f t="shared" si="254"/>
        <v>30800.000000000004</v>
      </c>
      <c r="M2079" s="379" t="s">
        <v>900</v>
      </c>
      <c r="N2079" s="229"/>
      <c r="O2079" s="229"/>
      <c r="P2079" s="313"/>
      <c r="Q2079" s="328"/>
      <c r="R2079" s="327"/>
      <c r="S2079" s="242"/>
      <c r="T2079" s="312"/>
      <c r="U2079" s="303"/>
      <c r="V2079" s="303"/>
      <c r="W2079" s="303"/>
      <c r="X2079" s="303"/>
      <c r="Y2079" s="312"/>
      <c r="Z2079" s="303"/>
      <c r="AA2079" s="303"/>
      <c r="AB2079" s="303"/>
      <c r="AC2079" s="303"/>
      <c r="AD2079" s="311"/>
      <c r="AE2079" s="311"/>
      <c r="AF2079" s="311"/>
      <c r="AG2079" s="311"/>
      <c r="AH2079" s="311"/>
      <c r="AI2079" s="541"/>
      <c r="AJ2079" s="286" t="s">
        <v>2543</v>
      </c>
      <c r="AK2079" s="213" t="s">
        <v>2542</v>
      </c>
      <c r="AL2079" s="311"/>
      <c r="AM2079" s="311"/>
      <c r="AN2079" s="311"/>
      <c r="AO2079" s="311"/>
      <c r="AP2079" s="229"/>
      <c r="AQ2079" s="310"/>
      <c r="AR2079" s="207"/>
      <c r="AS2079" s="207"/>
      <c r="AT2079" s="207"/>
      <c r="AU2079" s="207"/>
      <c r="AV2079" s="207"/>
      <c r="AW2079" s="207"/>
      <c r="AX2079" s="207"/>
      <c r="AY2079" s="207"/>
      <c r="AZ2079" s="207"/>
      <c r="BA2079" s="207"/>
      <c r="BB2079" s="207"/>
      <c r="BC2079" s="207"/>
      <c r="BD2079" s="207"/>
      <c r="BE2079" s="207"/>
      <c r="BF2079" s="207"/>
      <c r="BG2079" s="540"/>
      <c r="BH2079" s="540"/>
      <c r="BI2079" s="299"/>
      <c r="BJ2079" s="246"/>
      <c r="BK2079" s="255" t="s">
        <v>4795</v>
      </c>
      <c r="BL2079" s="213"/>
      <c r="BM2079" s="213"/>
      <c r="BN2079" s="298"/>
      <c r="BO2079" s="297"/>
      <c r="BQ2079" s="204"/>
      <c r="BU2079" s="197"/>
      <c r="BV2079" s="197"/>
      <c r="BW2079" s="197"/>
      <c r="BY2079" s="254"/>
      <c r="CC2079" s="485"/>
      <c r="CD2079" s="485"/>
      <c r="CE2079" s="197"/>
      <c r="DN2079" s="284"/>
      <c r="DO2079" s="283"/>
      <c r="DP2079" s="281"/>
      <c r="DQ2079" s="282"/>
      <c r="DR2079" s="281"/>
      <c r="DS2079" s="280"/>
      <c r="DT2079" s="279"/>
      <c r="DU2079" s="278"/>
      <c r="DV2079" s="194"/>
    </row>
    <row r="2080" spans="1:127" ht="18.75">
      <c r="A2080" s="298" t="s">
        <v>4801</v>
      </c>
      <c r="B2080" s="227" t="s">
        <v>4800</v>
      </c>
      <c r="C2080" s="226" t="s">
        <v>4799</v>
      </c>
      <c r="D2080" s="225" t="s">
        <v>4798</v>
      </c>
      <c r="E2080" s="224" t="str">
        <f>MID(D2080,9,10)</f>
        <v>435150</v>
      </c>
      <c r="F2080" s="298" t="s">
        <v>1154</v>
      </c>
      <c r="G2080" s="220" t="s">
        <v>4797</v>
      </c>
      <c r="H2080" s="223" t="s">
        <v>4796</v>
      </c>
      <c r="I2080" s="223"/>
      <c r="J2080" s="225">
        <v>1</v>
      </c>
      <c r="K2080" s="302">
        <v>5800</v>
      </c>
      <c r="L2080" s="232">
        <f t="shared" si="254"/>
        <v>6380.0000000000009</v>
      </c>
      <c r="M2080" s="379" t="s">
        <v>900</v>
      </c>
      <c r="N2080" s="229"/>
      <c r="O2080" s="229"/>
      <c r="P2080" s="313"/>
      <c r="Q2080" s="328"/>
      <c r="R2080" s="327"/>
      <c r="S2080" s="242"/>
      <c r="T2080" s="312"/>
      <c r="U2080" s="303"/>
      <c r="V2080" s="303"/>
      <c r="W2080" s="303"/>
      <c r="X2080" s="303"/>
      <c r="Y2080" s="312"/>
      <c r="Z2080" s="303"/>
      <c r="AA2080" s="303"/>
      <c r="AB2080" s="303"/>
      <c r="AC2080" s="303"/>
      <c r="AD2080" s="311"/>
      <c r="AE2080" s="311"/>
      <c r="AF2080" s="311"/>
      <c r="AG2080" s="311"/>
      <c r="AH2080" s="311"/>
      <c r="AI2080" s="541"/>
      <c r="AJ2080" s="286" t="s">
        <v>2543</v>
      </c>
      <c r="AK2080" s="213" t="s">
        <v>2542</v>
      </c>
      <c r="AL2080" s="311"/>
      <c r="AM2080" s="311"/>
      <c r="AN2080" s="311"/>
      <c r="AO2080" s="311"/>
      <c r="AP2080" s="229"/>
      <c r="AQ2080" s="310"/>
      <c r="AR2080" s="207"/>
      <c r="AS2080" s="207"/>
      <c r="AT2080" s="207"/>
      <c r="AU2080" s="207"/>
      <c r="AV2080" s="207"/>
      <c r="AW2080" s="207"/>
      <c r="AX2080" s="207"/>
      <c r="AY2080" s="207"/>
      <c r="AZ2080" s="207"/>
      <c r="BA2080" s="207"/>
      <c r="BB2080" s="207"/>
      <c r="BC2080" s="207"/>
      <c r="BD2080" s="207"/>
      <c r="BE2080" s="207"/>
      <c r="BF2080" s="207"/>
      <c r="BG2080" s="540"/>
      <c r="BH2080" s="540"/>
      <c r="BI2080" s="299"/>
      <c r="BJ2080" s="246"/>
      <c r="BK2080" s="255" t="s">
        <v>4795</v>
      </c>
      <c r="BL2080" s="213"/>
      <c r="BM2080" s="213"/>
      <c r="BN2080" s="298"/>
      <c r="BO2080" s="297"/>
      <c r="BQ2080" s="204"/>
      <c r="BU2080" s="197"/>
      <c r="BV2080" s="197"/>
      <c r="BW2080" s="197"/>
      <c r="BY2080" s="254"/>
      <c r="CC2080" s="485"/>
      <c r="CD2080" s="485"/>
      <c r="CE2080" s="197"/>
      <c r="DN2080" s="284"/>
      <c r="DO2080" s="283"/>
      <c r="DP2080" s="281"/>
      <c r="DQ2080" s="282"/>
      <c r="DR2080" s="281"/>
      <c r="DS2080" s="280"/>
      <c r="DT2080" s="279"/>
      <c r="DU2080" s="278"/>
      <c r="DV2080" s="194"/>
    </row>
    <row r="2081" spans="1:127" ht="18.75">
      <c r="A2081" s="207" t="s">
        <v>4098</v>
      </c>
      <c r="B2081" s="227" t="s">
        <v>1281</v>
      </c>
      <c r="C2081" s="226" t="s">
        <v>4794</v>
      </c>
      <c r="D2081" s="264" t="s">
        <v>1282</v>
      </c>
      <c r="E2081" s="224" t="str">
        <f t="shared" ref="E2081:E2112" si="258">MID(D2081,8,10)</f>
        <v>435242</v>
      </c>
      <c r="F2081" s="207" t="s">
        <v>1247</v>
      </c>
      <c r="G2081" s="451" t="s">
        <v>1283</v>
      </c>
      <c r="H2081" s="223" t="s">
        <v>4793</v>
      </c>
      <c r="I2081" s="306"/>
      <c r="J2081" s="225">
        <v>1</v>
      </c>
      <c r="K2081" s="302">
        <v>39000</v>
      </c>
      <c r="L2081" s="232">
        <f t="shared" si="254"/>
        <v>42900</v>
      </c>
      <c r="M2081" s="288" t="s">
        <v>900</v>
      </c>
      <c r="N2081" s="290"/>
      <c r="O2081" s="314" t="s">
        <v>3836</v>
      </c>
      <c r="P2081" s="251">
        <v>44986</v>
      </c>
      <c r="Q2081" s="500">
        <v>36000</v>
      </c>
      <c r="R2081" s="471"/>
      <c r="S2081" s="242"/>
      <c r="T2081" s="219" t="s">
        <v>4063</v>
      </c>
      <c r="U2081" s="248">
        <f>VLOOKUP(T2081,'[1]段ボール 送料'!$H$16:$X$1013,16,FALSE)</f>
        <v>1360</v>
      </c>
      <c r="V2081" s="248">
        <f>VLOOKUP(T2081,'[1]段ボール 送料'!$H$16:$X$1013,13,FALSE)</f>
        <v>305</v>
      </c>
      <c r="W2081" s="248">
        <f>VLOOKUP(T2081,'[1]段ボール 送料'!$H$16:$X$1013,14,FALSE)</f>
        <v>305</v>
      </c>
      <c r="X2081" s="248">
        <f>VLOOKUP(T2081,'[1]段ボール 送料'!$H$16:$X$1013,15,FALSE)</f>
        <v>750</v>
      </c>
      <c r="Y2081" s="219"/>
      <c r="Z2081" s="248"/>
      <c r="AA2081" s="248"/>
      <c r="AB2081" s="248"/>
      <c r="AC2081" s="248"/>
      <c r="AD2081" s="372"/>
      <c r="AE2081" s="372"/>
      <c r="AF2081" s="372"/>
      <c r="AG2081" s="372"/>
      <c r="AH2081" s="372"/>
      <c r="AI2081" s="228" t="s">
        <v>1945</v>
      </c>
      <c r="AJ2081" s="286" t="s">
        <v>2543</v>
      </c>
      <c r="AK2081" s="228" t="s">
        <v>2542</v>
      </c>
      <c r="AL2081" s="372"/>
      <c r="AM2081" s="372"/>
      <c r="AN2081" s="372"/>
      <c r="AO2081" s="372"/>
      <c r="AP2081" s="229"/>
      <c r="AQ2081" s="464"/>
      <c r="AR2081" s="207"/>
      <c r="AS2081" s="207"/>
      <c r="AT2081" s="207"/>
      <c r="AU2081" s="207"/>
      <c r="AV2081" s="207"/>
      <c r="AW2081" s="207"/>
      <c r="AX2081" s="207"/>
      <c r="AY2081" s="207"/>
      <c r="AZ2081" s="207"/>
      <c r="BA2081" s="207"/>
      <c r="BB2081" s="207"/>
      <c r="BC2081" s="207"/>
      <c r="BD2081" s="207"/>
      <c r="BE2081" s="207"/>
      <c r="BF2081" s="207"/>
      <c r="BG2081" s="228"/>
      <c r="BH2081" s="228"/>
      <c r="BI2081" s="228"/>
      <c r="BJ2081" s="246"/>
      <c r="BK2081" s="255" t="s">
        <v>4788</v>
      </c>
      <c r="BL2081" s="228" t="s">
        <v>1703</v>
      </c>
      <c r="BM2081" s="228" t="s">
        <v>3899</v>
      </c>
      <c r="BQ2081" s="205" t="s">
        <v>1701</v>
      </c>
      <c r="BY2081" s="254"/>
      <c r="DN2081" s="284"/>
      <c r="DO2081" s="283"/>
      <c r="DP2081" s="278"/>
      <c r="DQ2081" s="282" t="s">
        <v>952</v>
      </c>
      <c r="DR2081" s="281"/>
      <c r="DS2081" s="280"/>
      <c r="DT2081" s="279"/>
      <c r="DU2081" s="278"/>
      <c r="DV2081" s="194"/>
      <c r="DW2081" s="254"/>
    </row>
    <row r="2082" spans="1:127" ht="18.75">
      <c r="A2082" s="207" t="s">
        <v>4098</v>
      </c>
      <c r="B2082" s="227" t="s">
        <v>4792</v>
      </c>
      <c r="C2082" s="226" t="s">
        <v>4791</v>
      </c>
      <c r="D2082" s="264" t="s">
        <v>1571</v>
      </c>
      <c r="E2082" s="224" t="str">
        <f t="shared" si="258"/>
        <v>435259</v>
      </c>
      <c r="F2082" s="207" t="s">
        <v>1247</v>
      </c>
      <c r="G2082" s="451" t="s">
        <v>1572</v>
      </c>
      <c r="H2082" s="223" t="s">
        <v>4790</v>
      </c>
      <c r="I2082" s="306"/>
      <c r="J2082" s="225">
        <v>1</v>
      </c>
      <c r="K2082" s="302">
        <v>58500</v>
      </c>
      <c r="L2082" s="232">
        <f t="shared" si="254"/>
        <v>64350.000000000007</v>
      </c>
      <c r="M2082" s="288" t="s">
        <v>1671</v>
      </c>
      <c r="N2082" s="290"/>
      <c r="O2082" s="220" t="s">
        <v>4556</v>
      </c>
      <c r="P2082" s="251">
        <v>44986</v>
      </c>
      <c r="Q2082" s="500">
        <v>54000</v>
      </c>
      <c r="R2082" s="471">
        <v>1970</v>
      </c>
      <c r="S2082" s="427">
        <v>1970</v>
      </c>
      <c r="T2082" s="219" t="s">
        <v>4789</v>
      </c>
      <c r="U2082" s="248">
        <f>VLOOKUP(T2082,'[1]段ボール 送料'!$H$16:$X$1013,16,FALSE)</f>
        <v>1385</v>
      </c>
      <c r="V2082" s="248">
        <f>VLOOKUP(T2082,'[1]段ボール 送料'!$H$16:$X$1013,13,FALSE)</f>
        <v>555</v>
      </c>
      <c r="W2082" s="248">
        <f>VLOOKUP(T2082,'[1]段ボール 送料'!$H$16:$X$1013,14,FALSE)</f>
        <v>430</v>
      </c>
      <c r="X2082" s="248">
        <f>VLOOKUP(T2082,'[1]段ボール 送料'!$H$16:$X$1013,15,FALSE)</f>
        <v>400</v>
      </c>
      <c r="Y2082" s="219"/>
      <c r="Z2082" s="248"/>
      <c r="AA2082" s="248"/>
      <c r="AB2082" s="248"/>
      <c r="AC2082" s="248"/>
      <c r="AD2082" s="337"/>
      <c r="AE2082" s="337"/>
      <c r="AF2082" s="337"/>
      <c r="AG2082" s="337"/>
      <c r="AH2082" s="337"/>
      <c r="AI2082" s="228" t="s">
        <v>1945</v>
      </c>
      <c r="AJ2082" s="286" t="s">
        <v>2543</v>
      </c>
      <c r="AK2082" s="228" t="s">
        <v>2542</v>
      </c>
      <c r="AL2082" s="372">
        <v>11806</v>
      </c>
      <c r="AM2082" s="211">
        <f>AN2082+AO2082</f>
        <v>1477</v>
      </c>
      <c r="AN2082" s="337">
        <f>VLOOKUP(T2082,'[1]段ボール 送料'!$H$16:$X$1013,6,FALSE)</f>
        <v>297</v>
      </c>
      <c r="AO2082" s="337">
        <f>VLOOKUP(T2082,'[1]段ボール 送料'!$H$16:$X$1013,17,FALSE)</f>
        <v>1180</v>
      </c>
      <c r="AP2082" s="229" t="s">
        <v>1706</v>
      </c>
      <c r="AQ2082" s="444">
        <v>1</v>
      </c>
      <c r="AR2082" s="207"/>
      <c r="AS2082" s="207"/>
      <c r="AT2082" s="207"/>
      <c r="AU2082" s="359">
        <f>S2082</f>
        <v>1970</v>
      </c>
      <c r="AV2082" s="248">
        <f>VLOOKUP(T2082,'[1]段ボール 送料'!$H$16:$X$1013,11,FALSE)</f>
        <v>875</v>
      </c>
      <c r="AW2082" s="248"/>
      <c r="AX2082" s="207"/>
      <c r="AY2082" s="247">
        <f>SUBTOTAL(9,AV2082:AX2082)</f>
        <v>875</v>
      </c>
      <c r="AZ2082" s="247">
        <f>AR2082+AV2082</f>
        <v>875</v>
      </c>
      <c r="BA2082" s="247">
        <f>AS2082+AW2082</f>
        <v>0</v>
      </c>
      <c r="BB2082" s="247">
        <f>AT2082+AX2082</f>
        <v>0</v>
      </c>
      <c r="BC2082" s="359">
        <f>AU2082+AY2082</f>
        <v>2845</v>
      </c>
      <c r="BD2082" s="207"/>
      <c r="BE2082" s="207"/>
      <c r="BF2082" s="207"/>
      <c r="BG2082" s="228"/>
      <c r="BH2082" s="228"/>
      <c r="BI2082" s="228"/>
      <c r="BJ2082" s="246"/>
      <c r="BK2082" s="255" t="s">
        <v>4788</v>
      </c>
      <c r="BL2082" s="228" t="s">
        <v>1703</v>
      </c>
      <c r="BM2082" s="228" t="s">
        <v>1703</v>
      </c>
      <c r="BQ2082" s="205" t="s">
        <v>1701</v>
      </c>
      <c r="BY2082" s="254"/>
      <c r="CO2082" s="200" t="s">
        <v>3786</v>
      </c>
      <c r="CY2082" s="203"/>
      <c r="CZ2082" s="203"/>
      <c r="DA2082" s="203"/>
      <c r="DB2082" s="203"/>
      <c r="DC2082" s="203"/>
      <c r="DD2082" s="203"/>
      <c r="DE2082" s="203"/>
      <c r="DF2082" s="203"/>
      <c r="DG2082" s="203"/>
      <c r="DH2082" s="203"/>
      <c r="DI2082" s="203"/>
      <c r="DJ2082" s="203"/>
      <c r="DK2082" s="203"/>
      <c r="DL2082" s="203"/>
      <c r="DM2082" s="203"/>
      <c r="DN2082" s="284"/>
      <c r="DO2082" s="283"/>
      <c r="DP2082" s="278"/>
      <c r="DQ2082" s="282"/>
      <c r="DR2082" s="280" t="s">
        <v>1562</v>
      </c>
      <c r="DS2082" s="280" t="s">
        <v>3792</v>
      </c>
      <c r="DT2082" s="279" t="s">
        <v>4554</v>
      </c>
      <c r="DU2082" s="278"/>
      <c r="DV2082" s="194"/>
    </row>
    <row r="2083" spans="1:127" ht="18.75">
      <c r="A2083" s="207" t="s">
        <v>3757</v>
      </c>
      <c r="B2083" s="535" t="s">
        <v>1284</v>
      </c>
      <c r="C2083" s="539" t="s">
        <v>4787</v>
      </c>
      <c r="D2083" s="472" t="s">
        <v>1285</v>
      </c>
      <c r="E2083" s="224" t="str">
        <f t="shared" si="258"/>
        <v>435808</v>
      </c>
      <c r="F2083" s="207" t="s">
        <v>148</v>
      </c>
      <c r="G2083" s="451" t="s">
        <v>1286</v>
      </c>
      <c r="H2083" s="538" t="s">
        <v>4786</v>
      </c>
      <c r="I2083" s="306" t="s">
        <v>261</v>
      </c>
      <c r="J2083" s="222">
        <v>1</v>
      </c>
      <c r="K2083" s="302">
        <v>6000</v>
      </c>
      <c r="L2083" s="232">
        <f t="shared" si="254"/>
        <v>6600.0000000000009</v>
      </c>
      <c r="M2083" s="288" t="s">
        <v>900</v>
      </c>
      <c r="N2083" s="290"/>
      <c r="O2083" s="290"/>
      <c r="P2083" s="245"/>
      <c r="Q2083" s="227"/>
      <c r="R2083" s="289">
        <v>550</v>
      </c>
      <c r="S2083" s="242">
        <v>550</v>
      </c>
      <c r="T2083" s="219" t="s">
        <v>4785</v>
      </c>
      <c r="U2083" s="248">
        <f>VLOOKUP(T2083,'[1]段ボール 送料'!$H$16:$X$1013,16,FALSE)</f>
        <v>900</v>
      </c>
      <c r="V2083" s="248">
        <f>VLOOKUP(T2083,'[1]段ボール 送料'!$H$16:$X$1013,13,FALSE)</f>
        <v>200</v>
      </c>
      <c r="W2083" s="248">
        <f>VLOOKUP(T2083,'[1]段ボール 送料'!$H$16:$X$1013,14,FALSE)</f>
        <v>200</v>
      </c>
      <c r="X2083" s="248">
        <f>VLOOKUP(T2083,'[1]段ボール 送料'!$H$16:$X$1013,15,FALSE)</f>
        <v>500</v>
      </c>
      <c r="Y2083" s="219"/>
      <c r="Z2083" s="248"/>
      <c r="AA2083" s="248"/>
      <c r="AB2083" s="248"/>
      <c r="AC2083" s="248"/>
      <c r="AD2083" s="372"/>
      <c r="AE2083" s="372"/>
      <c r="AF2083" s="372"/>
      <c r="AG2083" s="372"/>
      <c r="AH2083" s="372"/>
      <c r="AI2083" s="228" t="s">
        <v>2703</v>
      </c>
      <c r="AJ2083" s="286" t="s">
        <v>2543</v>
      </c>
      <c r="AK2083" s="228" t="s">
        <v>2542</v>
      </c>
      <c r="AL2083" s="372"/>
      <c r="AM2083" s="372"/>
      <c r="AN2083" s="372"/>
      <c r="AO2083" s="372"/>
      <c r="AP2083" s="229"/>
      <c r="AQ2083" s="464"/>
      <c r="AR2083" s="207"/>
      <c r="AS2083" s="207"/>
      <c r="AT2083" s="207"/>
      <c r="AU2083" s="207"/>
      <c r="AV2083" s="207"/>
      <c r="AW2083" s="207"/>
      <c r="AX2083" s="207"/>
      <c r="AY2083" s="207"/>
      <c r="AZ2083" s="207"/>
      <c r="BA2083" s="207"/>
      <c r="BB2083" s="207"/>
      <c r="BC2083" s="207"/>
      <c r="BD2083" s="207"/>
      <c r="BE2083" s="207"/>
      <c r="BF2083" s="207"/>
      <c r="BG2083" s="228"/>
      <c r="BH2083" s="228"/>
      <c r="BI2083" s="228"/>
      <c r="BJ2083" s="246"/>
      <c r="BK2083" s="255" t="s">
        <v>4630</v>
      </c>
      <c r="BL2083" s="228" t="s">
        <v>1703</v>
      </c>
      <c r="BM2083" s="228" t="s">
        <v>3899</v>
      </c>
      <c r="BY2083" s="254"/>
      <c r="DN2083" s="284"/>
      <c r="DO2083" s="283"/>
      <c r="DP2083" s="278"/>
      <c r="DQ2083" s="282" t="s">
        <v>900</v>
      </c>
      <c r="DR2083" s="281"/>
      <c r="DS2083" s="280"/>
      <c r="DT2083" s="279"/>
      <c r="DU2083" s="278"/>
      <c r="DV2083" s="194"/>
      <c r="DW2083" s="254"/>
    </row>
    <row r="2084" spans="1:127" ht="18.75">
      <c r="A2084" s="298" t="s">
        <v>3394</v>
      </c>
      <c r="B2084" s="227" t="s">
        <v>375</v>
      </c>
      <c r="C2084" s="226" t="s">
        <v>4784</v>
      </c>
      <c r="D2084" s="472" t="s">
        <v>376</v>
      </c>
      <c r="E2084" s="224" t="str">
        <f t="shared" si="258"/>
        <v>435815</v>
      </c>
      <c r="F2084" s="207" t="s">
        <v>229</v>
      </c>
      <c r="G2084" s="220" t="s">
        <v>377</v>
      </c>
      <c r="H2084" s="223" t="s">
        <v>4783</v>
      </c>
      <c r="I2084" s="306" t="s">
        <v>261</v>
      </c>
      <c r="J2084" s="225">
        <v>1</v>
      </c>
      <c r="K2084" s="277">
        <v>40000</v>
      </c>
      <c r="L2084" s="232">
        <f t="shared" si="254"/>
        <v>44000</v>
      </c>
      <c r="M2084" s="288" t="s">
        <v>1671</v>
      </c>
      <c r="N2084" s="290"/>
      <c r="O2084" s="290"/>
      <c r="P2084" s="251">
        <v>45444</v>
      </c>
      <c r="Q2084" s="244">
        <v>38000</v>
      </c>
      <c r="R2084" s="537">
        <v>1900</v>
      </c>
      <c r="S2084" s="242">
        <v>1900</v>
      </c>
      <c r="T2084" s="219" t="s">
        <v>4780</v>
      </c>
      <c r="U2084" s="248">
        <f>VLOOKUP(T2084,'[1]段ボール 送料'!$H$16:$X$1013,16,FALSE)</f>
        <v>1750</v>
      </c>
      <c r="V2084" s="248">
        <f>VLOOKUP(T2084,'[1]段ボール 送料'!$H$16:$X$1013,13,FALSE)</f>
        <v>240</v>
      </c>
      <c r="W2084" s="248">
        <f>VLOOKUP(T2084,'[1]段ボール 送料'!$H$16:$X$1013,14,FALSE)</f>
        <v>240</v>
      </c>
      <c r="X2084" s="248">
        <f>VLOOKUP(T2084,'[1]段ボール 送料'!$H$16:$X$1013,15,FALSE)</f>
        <v>1270</v>
      </c>
      <c r="Y2084" s="219" t="s">
        <v>2963</v>
      </c>
      <c r="Z2084" s="248">
        <f>VLOOKUP(Y2084,'[1]段ボール 送料'!$H$16:$X$1013,16,FALSE)</f>
        <v>980</v>
      </c>
      <c r="AA2084" s="248">
        <f>VLOOKUP(Y2084,'[1]段ボール 送料'!$H$16:$X$1013,13,FALSE)</f>
        <v>265</v>
      </c>
      <c r="AB2084" s="248">
        <f>VLOOKUP(Y2084,'[1]段ボール 送料'!$H$16:$X$1013,14,FALSE)</f>
        <v>265</v>
      </c>
      <c r="AC2084" s="248">
        <f>VLOOKUP(Y2084,'[1]段ボール 送料'!$H$16:$X$1013,15,FALSE)</f>
        <v>450</v>
      </c>
      <c r="AD2084" s="372"/>
      <c r="AE2084" s="372"/>
      <c r="AF2084" s="372"/>
      <c r="AG2084" s="372"/>
      <c r="AH2084" s="372"/>
      <c r="AI2084" s="228" t="s">
        <v>2714</v>
      </c>
      <c r="AJ2084" s="286" t="s">
        <v>2676</v>
      </c>
      <c r="AK2084" s="228" t="s">
        <v>2675</v>
      </c>
      <c r="AL2084" s="372"/>
      <c r="AM2084" s="372"/>
      <c r="AN2084" s="372"/>
      <c r="AO2084" s="372"/>
      <c r="AP2084" s="229"/>
      <c r="AQ2084" s="464"/>
      <c r="AR2084" s="207"/>
      <c r="AS2084" s="207"/>
      <c r="AT2084" s="207"/>
      <c r="AU2084" s="247">
        <f t="shared" ref="AU2084:AU2090" si="259">SUBTOTAL(9,AR2084:AT2084)</f>
        <v>0</v>
      </c>
      <c r="AV2084" s="248">
        <f>VLOOKUP(T2084,'[1]段ボール 送料'!$H$16:$X$1013,11,FALSE)</f>
        <v>0</v>
      </c>
      <c r="AW2084" s="248">
        <f>VLOOKUP(Y2084,'[1]段ボール 送料'!$H$16:$X$1013,11,FALSE)</f>
        <v>490</v>
      </c>
      <c r="AX2084" s="207"/>
      <c r="AY2084" s="247">
        <f t="shared" ref="AY2084:AY2090" si="260">SUBTOTAL(9,AV2084:AX2084)</f>
        <v>490</v>
      </c>
      <c r="AZ2084" s="247">
        <f t="shared" ref="AZ2084:BC2090" si="261">AR2084+AV2084</f>
        <v>0</v>
      </c>
      <c r="BA2084" s="247">
        <f t="shared" si="261"/>
        <v>490</v>
      </c>
      <c r="BB2084" s="247">
        <f t="shared" si="261"/>
        <v>0</v>
      </c>
      <c r="BC2084" s="247">
        <f t="shared" si="261"/>
        <v>490</v>
      </c>
      <c r="BD2084" s="484" t="str">
        <f t="shared" ref="BD2084:BD2090" si="262">T2084</f>
        <v>VR24055</v>
      </c>
      <c r="BE2084" s="207"/>
      <c r="BF2084" s="207"/>
      <c r="BG2084" s="228" t="s">
        <v>1703</v>
      </c>
      <c r="BH2084" s="228" t="s">
        <v>1703</v>
      </c>
      <c r="BI2084" s="228" t="s">
        <v>1703</v>
      </c>
      <c r="BJ2084" s="246"/>
      <c r="BK2084" s="255" t="s">
        <v>4630</v>
      </c>
      <c r="BL2084" s="228" t="s">
        <v>1703</v>
      </c>
      <c r="BM2084" s="228" t="s">
        <v>1703</v>
      </c>
      <c r="BN2084" s="298"/>
      <c r="BO2084" s="297"/>
      <c r="BQ2084" s="205" t="s">
        <v>1701</v>
      </c>
      <c r="BY2084" s="254"/>
      <c r="DN2084" s="284">
        <v>40000</v>
      </c>
      <c r="DO2084" s="283">
        <f>DN2084*110%</f>
        <v>44000</v>
      </c>
      <c r="DP2084" s="349">
        <v>45444</v>
      </c>
      <c r="DQ2084" s="282"/>
      <c r="DR2084" s="281"/>
      <c r="DS2084" s="280"/>
      <c r="DT2084" s="279"/>
      <c r="DU2084" s="348"/>
      <c r="DV2084" s="194"/>
    </row>
    <row r="2085" spans="1:127" ht="18.75">
      <c r="A2085" s="298" t="s">
        <v>4688</v>
      </c>
      <c r="B2085" s="227" t="s">
        <v>1287</v>
      </c>
      <c r="C2085" s="226" t="s">
        <v>4782</v>
      </c>
      <c r="D2085" s="472" t="s">
        <v>1288</v>
      </c>
      <c r="E2085" s="224" t="str">
        <f t="shared" si="258"/>
        <v>435822</v>
      </c>
      <c r="F2085" s="207" t="s">
        <v>229</v>
      </c>
      <c r="G2085" s="220" t="s">
        <v>1289</v>
      </c>
      <c r="H2085" s="223" t="s">
        <v>4781</v>
      </c>
      <c r="I2085" s="306" t="s">
        <v>261</v>
      </c>
      <c r="J2085" s="225">
        <v>1</v>
      </c>
      <c r="K2085" s="302">
        <v>40000</v>
      </c>
      <c r="L2085" s="232">
        <f t="shared" si="254"/>
        <v>44000</v>
      </c>
      <c r="M2085" s="288" t="s">
        <v>947</v>
      </c>
      <c r="N2085" s="290"/>
      <c r="O2085" s="290" t="s">
        <v>4713</v>
      </c>
      <c r="P2085" s="251">
        <v>44986</v>
      </c>
      <c r="Q2085" s="500">
        <v>40000</v>
      </c>
      <c r="R2085" s="471"/>
      <c r="S2085" s="242"/>
      <c r="T2085" s="219" t="s">
        <v>4780</v>
      </c>
      <c r="U2085" s="248">
        <f>VLOOKUP(T2085,'[1]段ボール 送料'!$H$16:$X$1013,16,FALSE)</f>
        <v>1750</v>
      </c>
      <c r="V2085" s="248">
        <f>VLOOKUP(T2085,'[1]段ボール 送料'!$H$16:$X$1013,13,FALSE)</f>
        <v>240</v>
      </c>
      <c r="W2085" s="248">
        <f>VLOOKUP(T2085,'[1]段ボール 送料'!$H$16:$X$1013,14,FALSE)</f>
        <v>240</v>
      </c>
      <c r="X2085" s="248">
        <f>VLOOKUP(T2085,'[1]段ボール 送料'!$H$16:$X$1013,15,FALSE)</f>
        <v>1270</v>
      </c>
      <c r="Y2085" s="219" t="s">
        <v>2963</v>
      </c>
      <c r="Z2085" s="248">
        <f>SUBTOTAL(9,AA2085:AC2085)</f>
        <v>980</v>
      </c>
      <c r="AA2085" s="248">
        <f>VLOOKUP(Y2085,'[1]段ボール 送料'!$H$16:$X$1013,13,FALSE)</f>
        <v>265</v>
      </c>
      <c r="AB2085" s="248">
        <f>VLOOKUP(Y2085,'[1]段ボール 送料'!$H$16:$X$1013,14,FALSE)</f>
        <v>265</v>
      </c>
      <c r="AC2085" s="248">
        <f>VLOOKUP(Y2085,'[1]段ボール 送料'!$H$16:$X$1013,15,FALSE)</f>
        <v>450</v>
      </c>
      <c r="AD2085" s="372"/>
      <c r="AE2085" s="372"/>
      <c r="AF2085" s="372"/>
      <c r="AG2085" s="372"/>
      <c r="AH2085" s="372"/>
      <c r="AI2085" s="228" t="s">
        <v>2714</v>
      </c>
      <c r="AJ2085" s="286" t="s">
        <v>2676</v>
      </c>
      <c r="AK2085" s="228" t="s">
        <v>2675</v>
      </c>
      <c r="AL2085" s="372"/>
      <c r="AM2085" s="372"/>
      <c r="AN2085" s="372"/>
      <c r="AO2085" s="372"/>
      <c r="AP2085" s="229"/>
      <c r="AQ2085" s="464"/>
      <c r="AR2085" s="207"/>
      <c r="AS2085" s="207"/>
      <c r="AT2085" s="207"/>
      <c r="AU2085" s="247">
        <f t="shared" si="259"/>
        <v>0</v>
      </c>
      <c r="AV2085" s="248">
        <f>VLOOKUP(T2085,'[1]段ボール 送料'!$H$16:$X$1013,11,FALSE)</f>
        <v>0</v>
      </c>
      <c r="AW2085" s="248">
        <f>VLOOKUP(Y2085,'[1]段ボール 送料'!$H$16:$X$1013,11,FALSE)</f>
        <v>490</v>
      </c>
      <c r="AX2085" s="207"/>
      <c r="AY2085" s="247">
        <f t="shared" si="260"/>
        <v>490</v>
      </c>
      <c r="AZ2085" s="247">
        <f t="shared" si="261"/>
        <v>0</v>
      </c>
      <c r="BA2085" s="247">
        <f t="shared" si="261"/>
        <v>490</v>
      </c>
      <c r="BB2085" s="247">
        <f t="shared" si="261"/>
        <v>0</v>
      </c>
      <c r="BC2085" s="247">
        <f t="shared" si="261"/>
        <v>490</v>
      </c>
      <c r="BD2085" s="484" t="str">
        <f t="shared" si="262"/>
        <v>VR24055</v>
      </c>
      <c r="BE2085" s="207"/>
      <c r="BF2085" s="207"/>
      <c r="BG2085" s="228" t="s">
        <v>1703</v>
      </c>
      <c r="BH2085" s="228" t="s">
        <v>1703</v>
      </c>
      <c r="BI2085" s="228" t="s">
        <v>1703</v>
      </c>
      <c r="BJ2085" s="246"/>
      <c r="BK2085" s="255" t="s">
        <v>4630</v>
      </c>
      <c r="BL2085" s="228" t="s">
        <v>1703</v>
      </c>
      <c r="BM2085" s="228" t="s">
        <v>3899</v>
      </c>
      <c r="BN2085" s="298"/>
      <c r="BO2085" s="297"/>
      <c r="BQ2085" s="205" t="s">
        <v>1701</v>
      </c>
      <c r="BY2085" s="254"/>
      <c r="DN2085" s="284"/>
      <c r="DO2085" s="283"/>
      <c r="DP2085" s="278"/>
      <c r="DQ2085" s="282" t="s">
        <v>947</v>
      </c>
      <c r="DR2085" s="281"/>
      <c r="DS2085" s="280"/>
      <c r="DT2085" s="279"/>
      <c r="DU2085" s="278"/>
      <c r="DV2085" s="194"/>
    </row>
    <row r="2086" spans="1:127" ht="18.75">
      <c r="A2086" s="298" t="s">
        <v>3394</v>
      </c>
      <c r="B2086" s="227" t="s">
        <v>4779</v>
      </c>
      <c r="C2086" s="226" t="s">
        <v>4778</v>
      </c>
      <c r="D2086" s="472" t="s">
        <v>379</v>
      </c>
      <c r="E2086" s="224" t="str">
        <f t="shared" si="258"/>
        <v>435839</v>
      </c>
      <c r="F2086" s="207" t="s">
        <v>229</v>
      </c>
      <c r="G2086" s="220" t="s">
        <v>380</v>
      </c>
      <c r="H2086" s="223" t="s">
        <v>4777</v>
      </c>
      <c r="I2086" s="306" t="s">
        <v>261</v>
      </c>
      <c r="J2086" s="225">
        <v>1</v>
      </c>
      <c r="K2086" s="277">
        <v>40000</v>
      </c>
      <c r="L2086" s="232">
        <f t="shared" si="254"/>
        <v>44000</v>
      </c>
      <c r="M2086" s="288" t="s">
        <v>1671</v>
      </c>
      <c r="N2086" s="290"/>
      <c r="O2086" s="290"/>
      <c r="P2086" s="251">
        <v>45444</v>
      </c>
      <c r="Q2086" s="244">
        <v>38000</v>
      </c>
      <c r="R2086" s="289"/>
      <c r="S2086" s="242"/>
      <c r="T2086" s="219" t="s">
        <v>4776</v>
      </c>
      <c r="U2086" s="248">
        <f>VLOOKUP(T2086,'[1]段ボール 送料'!$H$16:$X$1013,16,FALSE)</f>
        <v>1710</v>
      </c>
      <c r="V2086" s="248">
        <f>VLOOKUP(T2086,'[1]段ボール 送料'!$H$16:$X$1013,13,FALSE)</f>
        <v>260</v>
      </c>
      <c r="W2086" s="248">
        <f>VLOOKUP(T2086,'[1]段ボール 送料'!$H$16:$X$1013,14,FALSE)</f>
        <v>260</v>
      </c>
      <c r="X2086" s="248">
        <f>VLOOKUP(T2086,'[1]段ボール 送料'!$H$16:$X$1013,15,FALSE)</f>
        <v>1190</v>
      </c>
      <c r="Y2086" s="219" t="s">
        <v>2963</v>
      </c>
      <c r="Z2086" s="248">
        <f>VLOOKUP(Y2086,'[1]段ボール 送料'!$H$16:$X$1013,16,FALSE)</f>
        <v>980</v>
      </c>
      <c r="AA2086" s="248">
        <f>VLOOKUP(Y2086,'[1]段ボール 送料'!$H$16:$X$1013,13,FALSE)</f>
        <v>265</v>
      </c>
      <c r="AB2086" s="248">
        <f>VLOOKUP(Y2086,'[1]段ボール 送料'!$H$16:$X$1013,14,FALSE)</f>
        <v>265</v>
      </c>
      <c r="AC2086" s="248">
        <f>VLOOKUP(Y2086,'[1]段ボール 送料'!$H$16:$X$1013,15,FALSE)</f>
        <v>450</v>
      </c>
      <c r="AD2086" s="372"/>
      <c r="AE2086" s="372"/>
      <c r="AF2086" s="372"/>
      <c r="AG2086" s="372"/>
      <c r="AH2086" s="372"/>
      <c r="AI2086" s="228" t="s">
        <v>2714</v>
      </c>
      <c r="AJ2086" s="286" t="s">
        <v>2676</v>
      </c>
      <c r="AK2086" s="228" t="s">
        <v>2675</v>
      </c>
      <c r="AL2086" s="372"/>
      <c r="AM2086" s="372"/>
      <c r="AN2086" s="372"/>
      <c r="AO2086" s="372"/>
      <c r="AP2086" s="229"/>
      <c r="AQ2086" s="464"/>
      <c r="AR2086" s="207"/>
      <c r="AS2086" s="207"/>
      <c r="AT2086" s="207"/>
      <c r="AU2086" s="247">
        <f t="shared" si="259"/>
        <v>0</v>
      </c>
      <c r="AV2086" s="248">
        <f>VLOOKUP(T2086,'[1]段ボール 送料'!$H$16:$X$1013,11,FALSE)</f>
        <v>0</v>
      </c>
      <c r="AW2086" s="248">
        <f>VLOOKUP(Y2086,'[1]段ボール 送料'!$H$16:$X$1013,11,FALSE)</f>
        <v>490</v>
      </c>
      <c r="AX2086" s="207"/>
      <c r="AY2086" s="247">
        <f t="shared" si="260"/>
        <v>490</v>
      </c>
      <c r="AZ2086" s="247">
        <f t="shared" si="261"/>
        <v>0</v>
      </c>
      <c r="BA2086" s="247">
        <f t="shared" si="261"/>
        <v>490</v>
      </c>
      <c r="BB2086" s="247">
        <f t="shared" si="261"/>
        <v>0</v>
      </c>
      <c r="BC2086" s="247">
        <f t="shared" si="261"/>
        <v>490</v>
      </c>
      <c r="BD2086" s="484" t="str">
        <f t="shared" si="262"/>
        <v>VR22090</v>
      </c>
      <c r="BE2086" s="207"/>
      <c r="BF2086" s="207"/>
      <c r="BG2086" s="228" t="s">
        <v>1703</v>
      </c>
      <c r="BH2086" s="228" t="s">
        <v>1703</v>
      </c>
      <c r="BI2086" s="228" t="s">
        <v>1703</v>
      </c>
      <c r="BJ2086" s="246"/>
      <c r="BK2086" s="255" t="s">
        <v>4630</v>
      </c>
      <c r="BL2086" s="228" t="s">
        <v>1703</v>
      </c>
      <c r="BM2086" s="228" t="s">
        <v>1703</v>
      </c>
      <c r="BN2086" s="298"/>
      <c r="BO2086" s="297"/>
      <c r="BQ2086" s="205" t="s">
        <v>1701</v>
      </c>
      <c r="BY2086" s="254"/>
      <c r="DN2086" s="284">
        <v>40000</v>
      </c>
      <c r="DO2086" s="283">
        <f>DN2086*110%</f>
        <v>44000</v>
      </c>
      <c r="DP2086" s="349">
        <v>45444</v>
      </c>
      <c r="DQ2086" s="282"/>
      <c r="DR2086" s="281"/>
      <c r="DS2086" s="280"/>
      <c r="DT2086" s="279"/>
      <c r="DU2086" s="348"/>
      <c r="DV2086" s="194"/>
    </row>
    <row r="2087" spans="1:127" ht="18.75">
      <c r="A2087" s="298" t="s">
        <v>3394</v>
      </c>
      <c r="B2087" s="227" t="s">
        <v>1290</v>
      </c>
      <c r="C2087" s="226" t="s">
        <v>4775</v>
      </c>
      <c r="D2087" s="472" t="s">
        <v>1291</v>
      </c>
      <c r="E2087" s="224" t="str">
        <f t="shared" si="258"/>
        <v>435846</v>
      </c>
      <c r="F2087" s="207" t="s">
        <v>229</v>
      </c>
      <c r="G2087" s="220" t="s">
        <v>1292</v>
      </c>
      <c r="H2087" s="223" t="s">
        <v>4774</v>
      </c>
      <c r="I2087" s="306" t="s">
        <v>261</v>
      </c>
      <c r="J2087" s="225">
        <v>1</v>
      </c>
      <c r="K2087" s="302">
        <v>50000</v>
      </c>
      <c r="L2087" s="232">
        <f t="shared" si="254"/>
        <v>55000.000000000007</v>
      </c>
      <c r="M2087" s="288" t="s">
        <v>947</v>
      </c>
      <c r="N2087" s="290"/>
      <c r="O2087" s="290"/>
      <c r="P2087" s="245"/>
      <c r="Q2087" s="227"/>
      <c r="R2087" s="289"/>
      <c r="S2087" s="242"/>
      <c r="T2087" s="219" t="s">
        <v>4769</v>
      </c>
      <c r="U2087" s="248">
        <f>VLOOKUP(T2087,'[1]段ボール 送料'!$H$16:$X$1013,16,FALSE)</f>
        <v>1800</v>
      </c>
      <c r="V2087" s="248">
        <f>VLOOKUP(T2087,'[1]段ボール 送料'!$H$16:$X$1013,13,FALSE)</f>
        <v>240</v>
      </c>
      <c r="W2087" s="248">
        <f>VLOOKUP(T2087,'[1]段ボール 送料'!$H$16:$X$1013,14,FALSE)</f>
        <v>240</v>
      </c>
      <c r="X2087" s="248">
        <f>VLOOKUP(T2087,'[1]段ボール 送料'!$H$16:$X$1013,15,FALSE)</f>
        <v>1320</v>
      </c>
      <c r="Y2087" s="219" t="s">
        <v>2963</v>
      </c>
      <c r="Z2087" s="248">
        <f>VLOOKUP(Y2087,'[1]段ボール 送料'!$H$16:$X$1013,16,FALSE)</f>
        <v>980</v>
      </c>
      <c r="AA2087" s="248">
        <f>VLOOKUP(Y2087,'[1]段ボール 送料'!$H$16:$X$1013,13,FALSE)</f>
        <v>265</v>
      </c>
      <c r="AB2087" s="248">
        <f>VLOOKUP(Y2087,'[1]段ボール 送料'!$H$16:$X$1013,14,FALSE)</f>
        <v>265</v>
      </c>
      <c r="AC2087" s="248">
        <f>VLOOKUP(Y2087,'[1]段ボール 送料'!$H$16:$X$1013,15,FALSE)</f>
        <v>450</v>
      </c>
      <c r="AD2087" s="372"/>
      <c r="AE2087" s="372"/>
      <c r="AF2087" s="372"/>
      <c r="AG2087" s="372"/>
      <c r="AH2087" s="372"/>
      <c r="AI2087" s="228" t="s">
        <v>2714</v>
      </c>
      <c r="AJ2087" s="286" t="s">
        <v>2676</v>
      </c>
      <c r="AK2087" s="228" t="s">
        <v>2675</v>
      </c>
      <c r="AL2087" s="372"/>
      <c r="AM2087" s="372"/>
      <c r="AN2087" s="372"/>
      <c r="AO2087" s="372"/>
      <c r="AP2087" s="229"/>
      <c r="AQ2087" s="464"/>
      <c r="AR2087" s="207"/>
      <c r="AS2087" s="207"/>
      <c r="AT2087" s="207"/>
      <c r="AU2087" s="247">
        <f t="shared" si="259"/>
        <v>0</v>
      </c>
      <c r="AV2087" s="248">
        <f>VLOOKUP(T2087,'[1]段ボール 送料'!$H$16:$X$1013,11,FALSE)</f>
        <v>0</v>
      </c>
      <c r="AW2087" s="248">
        <f>VLOOKUP(Y2087,'[1]段ボール 送料'!$H$16:$X$1013,11,FALSE)</f>
        <v>490</v>
      </c>
      <c r="AX2087" s="207"/>
      <c r="AY2087" s="247">
        <f t="shared" si="260"/>
        <v>490</v>
      </c>
      <c r="AZ2087" s="247">
        <f t="shared" si="261"/>
        <v>0</v>
      </c>
      <c r="BA2087" s="247">
        <f t="shared" si="261"/>
        <v>490</v>
      </c>
      <c r="BB2087" s="247">
        <f t="shared" si="261"/>
        <v>0</v>
      </c>
      <c r="BC2087" s="247">
        <f t="shared" si="261"/>
        <v>490</v>
      </c>
      <c r="BD2087" s="484" t="str">
        <f t="shared" si="262"/>
        <v>VR22032</v>
      </c>
      <c r="BE2087" s="207"/>
      <c r="BF2087" s="207"/>
      <c r="BG2087" s="228" t="s">
        <v>1703</v>
      </c>
      <c r="BH2087" s="228" t="s">
        <v>1703</v>
      </c>
      <c r="BI2087" s="228" t="s">
        <v>1703</v>
      </c>
      <c r="BJ2087" s="246"/>
      <c r="BK2087" s="255" t="s">
        <v>4630</v>
      </c>
      <c r="BL2087" s="228" t="s">
        <v>1703</v>
      </c>
      <c r="BM2087" s="228" t="s">
        <v>3899</v>
      </c>
      <c r="BN2087" s="298"/>
      <c r="BO2087" s="297"/>
      <c r="BQ2087" s="205" t="s">
        <v>1701</v>
      </c>
      <c r="BY2087" s="254"/>
      <c r="DN2087" s="284"/>
      <c r="DO2087" s="283"/>
      <c r="DP2087" s="278"/>
      <c r="DQ2087" s="282" t="s">
        <v>947</v>
      </c>
      <c r="DR2087" s="281"/>
      <c r="DS2087" s="280"/>
      <c r="DT2087" s="279"/>
      <c r="DU2087" s="278"/>
      <c r="DV2087" s="194"/>
    </row>
    <row r="2088" spans="1:127" ht="18.75">
      <c r="A2088" s="298" t="s">
        <v>3629</v>
      </c>
      <c r="B2088" s="227" t="s">
        <v>1293</v>
      </c>
      <c r="C2088" s="226" t="s">
        <v>4773</v>
      </c>
      <c r="D2088" s="472" t="s">
        <v>1294</v>
      </c>
      <c r="E2088" s="224" t="str">
        <f t="shared" si="258"/>
        <v>435853</v>
      </c>
      <c r="F2088" s="207" t="s">
        <v>229</v>
      </c>
      <c r="G2088" s="220" t="s">
        <v>1295</v>
      </c>
      <c r="H2088" s="223" t="s">
        <v>4767</v>
      </c>
      <c r="I2088" s="306" t="s">
        <v>261</v>
      </c>
      <c r="J2088" s="225">
        <v>1</v>
      </c>
      <c r="K2088" s="302">
        <v>55000</v>
      </c>
      <c r="L2088" s="232">
        <f t="shared" si="254"/>
        <v>60500.000000000007</v>
      </c>
      <c r="M2088" s="288" t="s">
        <v>947</v>
      </c>
      <c r="N2088" s="290"/>
      <c r="O2088" s="290"/>
      <c r="P2088" s="245"/>
      <c r="Q2088" s="227"/>
      <c r="R2088" s="289"/>
      <c r="S2088" s="242"/>
      <c r="T2088" s="219" t="s">
        <v>4769</v>
      </c>
      <c r="U2088" s="248">
        <f>VLOOKUP(T2088,'[1]段ボール 送料'!$H$16:$X$1013,16,FALSE)</f>
        <v>1800</v>
      </c>
      <c r="V2088" s="248">
        <f>VLOOKUP(T2088,'[1]段ボール 送料'!$H$16:$X$1013,13,FALSE)</f>
        <v>240</v>
      </c>
      <c r="W2088" s="248">
        <f>VLOOKUP(T2088,'[1]段ボール 送料'!$H$16:$X$1013,14,FALSE)</f>
        <v>240</v>
      </c>
      <c r="X2088" s="248">
        <f>VLOOKUP(T2088,'[1]段ボール 送料'!$H$16:$X$1013,15,FALSE)</f>
        <v>1320</v>
      </c>
      <c r="Y2088" s="219" t="s">
        <v>4704</v>
      </c>
      <c r="Z2088" s="248">
        <f>VLOOKUP(Y2088,'[1]段ボール 送料'!$H$16:$X$1013,16,FALSE)</f>
        <v>990</v>
      </c>
      <c r="AA2088" s="248">
        <f>VLOOKUP(Y2088,'[1]段ボール 送料'!$H$16:$X$1013,13,FALSE)</f>
        <v>330</v>
      </c>
      <c r="AB2088" s="248">
        <f>VLOOKUP(Y2088,'[1]段ボール 送料'!$H$16:$X$1013,14,FALSE)</f>
        <v>330</v>
      </c>
      <c r="AC2088" s="248">
        <f>VLOOKUP(Y2088,'[1]段ボール 送料'!$H$16:$X$1013,15,FALSE)</f>
        <v>330</v>
      </c>
      <c r="AD2088" s="372"/>
      <c r="AE2088" s="372"/>
      <c r="AF2088" s="372"/>
      <c r="AG2088" s="372"/>
      <c r="AH2088" s="372"/>
      <c r="AI2088" s="228" t="s">
        <v>2714</v>
      </c>
      <c r="AJ2088" s="286" t="s">
        <v>2676</v>
      </c>
      <c r="AK2088" s="228" t="s">
        <v>2675</v>
      </c>
      <c r="AL2088" s="372"/>
      <c r="AM2088" s="372"/>
      <c r="AN2088" s="372"/>
      <c r="AO2088" s="372"/>
      <c r="AP2088" s="229"/>
      <c r="AQ2088" s="464"/>
      <c r="AR2088" s="207"/>
      <c r="AS2088" s="207"/>
      <c r="AT2088" s="207"/>
      <c r="AU2088" s="247">
        <f t="shared" si="259"/>
        <v>0</v>
      </c>
      <c r="AV2088" s="248">
        <f>VLOOKUP(T2088,'[1]段ボール 送料'!$H$16:$X$1013,11,FALSE)</f>
        <v>0</v>
      </c>
      <c r="AW2088" s="248">
        <f>VLOOKUP(Y2088,'[1]段ボール 送料'!$H$16:$X$1013,11,FALSE)</f>
        <v>430</v>
      </c>
      <c r="AX2088" s="207"/>
      <c r="AY2088" s="247">
        <f t="shared" si="260"/>
        <v>430</v>
      </c>
      <c r="AZ2088" s="247">
        <f t="shared" si="261"/>
        <v>0</v>
      </c>
      <c r="BA2088" s="247">
        <f t="shared" si="261"/>
        <v>430</v>
      </c>
      <c r="BB2088" s="247">
        <f t="shared" si="261"/>
        <v>0</v>
      </c>
      <c r="BC2088" s="247">
        <f t="shared" si="261"/>
        <v>430</v>
      </c>
      <c r="BD2088" s="484" t="str">
        <f t="shared" si="262"/>
        <v>VR22032</v>
      </c>
      <c r="BE2088" s="207"/>
      <c r="BF2088" s="207"/>
      <c r="BG2088" s="228" t="s">
        <v>1703</v>
      </c>
      <c r="BH2088" s="228" t="s">
        <v>1703</v>
      </c>
      <c r="BI2088" s="228" t="s">
        <v>1703</v>
      </c>
      <c r="BJ2088" s="246"/>
      <c r="BK2088" s="255" t="s">
        <v>4630</v>
      </c>
      <c r="BL2088" s="228" t="s">
        <v>1703</v>
      </c>
      <c r="BM2088" s="228" t="s">
        <v>3899</v>
      </c>
      <c r="BN2088" s="298"/>
      <c r="BO2088" s="297"/>
      <c r="BQ2088" s="205" t="s">
        <v>1701</v>
      </c>
      <c r="BY2088" s="254"/>
      <c r="DN2088" s="284"/>
      <c r="DO2088" s="283"/>
      <c r="DP2088" s="278"/>
      <c r="DQ2088" s="282" t="s">
        <v>947</v>
      </c>
      <c r="DR2088" s="281"/>
      <c r="DS2088" s="280"/>
      <c r="DT2088" s="279"/>
      <c r="DU2088" s="278"/>
      <c r="DV2088" s="194"/>
    </row>
    <row r="2089" spans="1:127" ht="18.75">
      <c r="A2089" s="298" t="s">
        <v>3629</v>
      </c>
      <c r="B2089" s="227" t="s">
        <v>1296</v>
      </c>
      <c r="C2089" s="226" t="s">
        <v>4772</v>
      </c>
      <c r="D2089" s="472" t="s">
        <v>1297</v>
      </c>
      <c r="E2089" s="224" t="str">
        <f t="shared" si="258"/>
        <v>435860</v>
      </c>
      <c r="F2089" s="207" t="s">
        <v>229</v>
      </c>
      <c r="G2089" s="220" t="s">
        <v>1295</v>
      </c>
      <c r="H2089" s="223" t="s">
        <v>4767</v>
      </c>
      <c r="I2089" s="306" t="s">
        <v>261</v>
      </c>
      <c r="J2089" s="225">
        <v>1</v>
      </c>
      <c r="K2089" s="302">
        <v>55000</v>
      </c>
      <c r="L2089" s="232">
        <f t="shared" si="254"/>
        <v>60500.000000000007</v>
      </c>
      <c r="M2089" s="288" t="s">
        <v>947</v>
      </c>
      <c r="N2089" s="290"/>
      <c r="O2089" s="290"/>
      <c r="P2089" s="245"/>
      <c r="Q2089" s="227"/>
      <c r="R2089" s="289"/>
      <c r="S2089" s="242"/>
      <c r="T2089" s="219" t="s">
        <v>4769</v>
      </c>
      <c r="U2089" s="248">
        <f>VLOOKUP(T2089,'[1]段ボール 送料'!$H$16:$X$1013,16,FALSE)</f>
        <v>1800</v>
      </c>
      <c r="V2089" s="248">
        <f>VLOOKUP(T2089,'[1]段ボール 送料'!$H$16:$X$1013,13,FALSE)</f>
        <v>240</v>
      </c>
      <c r="W2089" s="248">
        <f>VLOOKUP(T2089,'[1]段ボール 送料'!$H$16:$X$1013,14,FALSE)</f>
        <v>240</v>
      </c>
      <c r="X2089" s="248">
        <f>VLOOKUP(T2089,'[1]段ボール 送料'!$H$16:$X$1013,15,FALSE)</f>
        <v>1320</v>
      </c>
      <c r="Y2089" s="219" t="s">
        <v>4704</v>
      </c>
      <c r="Z2089" s="248">
        <f>VLOOKUP(Y2089,'[1]段ボール 送料'!$H$16:$X$1013,16,FALSE)</f>
        <v>990</v>
      </c>
      <c r="AA2089" s="248">
        <f>VLOOKUP(Y2089,'[1]段ボール 送料'!$H$16:$X$1013,13,FALSE)</f>
        <v>330</v>
      </c>
      <c r="AB2089" s="248">
        <f>VLOOKUP(Y2089,'[1]段ボール 送料'!$H$16:$X$1013,14,FALSE)</f>
        <v>330</v>
      </c>
      <c r="AC2089" s="248">
        <f>VLOOKUP(Y2089,'[1]段ボール 送料'!$H$16:$X$1013,15,FALSE)</f>
        <v>330</v>
      </c>
      <c r="AD2089" s="372"/>
      <c r="AE2089" s="372"/>
      <c r="AF2089" s="372"/>
      <c r="AG2089" s="372"/>
      <c r="AH2089" s="372"/>
      <c r="AI2089" s="228" t="s">
        <v>2714</v>
      </c>
      <c r="AJ2089" s="286" t="s">
        <v>2676</v>
      </c>
      <c r="AK2089" s="228" t="s">
        <v>2675</v>
      </c>
      <c r="AL2089" s="372"/>
      <c r="AM2089" s="372"/>
      <c r="AN2089" s="372"/>
      <c r="AO2089" s="372"/>
      <c r="AP2089" s="536" t="s">
        <v>3517</v>
      </c>
      <c r="AQ2089" s="464"/>
      <c r="AR2089" s="207"/>
      <c r="AS2089" s="207"/>
      <c r="AT2089" s="207"/>
      <c r="AU2089" s="247">
        <f t="shared" si="259"/>
        <v>0</v>
      </c>
      <c r="AV2089" s="248">
        <f>VLOOKUP(T2089,'[1]段ボール 送料'!$H$16:$X$1013,11,FALSE)</f>
        <v>0</v>
      </c>
      <c r="AW2089" s="248">
        <f>VLOOKUP(Y2089,'[1]段ボール 送料'!$H$16:$X$1013,11,FALSE)</f>
        <v>430</v>
      </c>
      <c r="AX2089" s="207"/>
      <c r="AY2089" s="247">
        <f t="shared" si="260"/>
        <v>430</v>
      </c>
      <c r="AZ2089" s="247">
        <f t="shared" si="261"/>
        <v>0</v>
      </c>
      <c r="BA2089" s="247">
        <f t="shared" si="261"/>
        <v>430</v>
      </c>
      <c r="BB2089" s="247">
        <f t="shared" si="261"/>
        <v>0</v>
      </c>
      <c r="BC2089" s="247">
        <f t="shared" si="261"/>
        <v>430</v>
      </c>
      <c r="BD2089" s="484" t="str">
        <f t="shared" si="262"/>
        <v>VR22032</v>
      </c>
      <c r="BE2089" s="207"/>
      <c r="BF2089" s="207"/>
      <c r="BG2089" s="228" t="s">
        <v>1703</v>
      </c>
      <c r="BH2089" s="228" t="s">
        <v>1703</v>
      </c>
      <c r="BI2089" s="228" t="s">
        <v>1703</v>
      </c>
      <c r="BJ2089" s="246"/>
      <c r="BK2089" s="255" t="s">
        <v>4630</v>
      </c>
      <c r="BL2089" s="228" t="s">
        <v>1703</v>
      </c>
      <c r="BM2089" s="228" t="s">
        <v>3899</v>
      </c>
      <c r="BN2089" s="298"/>
      <c r="BO2089" s="297"/>
      <c r="BQ2089" s="205" t="s">
        <v>1701</v>
      </c>
      <c r="BY2089" s="254"/>
      <c r="CS2089" s="200" t="s">
        <v>3786</v>
      </c>
      <c r="DN2089" s="284"/>
      <c r="DO2089" s="283"/>
      <c r="DP2089" s="278"/>
      <c r="DQ2089" s="282" t="s">
        <v>1298</v>
      </c>
      <c r="DR2089" s="280" t="s">
        <v>4771</v>
      </c>
      <c r="DS2089" s="280" t="s">
        <v>3792</v>
      </c>
      <c r="DT2089" s="279" t="s">
        <v>3949</v>
      </c>
      <c r="DU2089" s="278"/>
      <c r="DV2089" s="194"/>
    </row>
    <row r="2090" spans="1:127" ht="18.75">
      <c r="A2090" s="298" t="s">
        <v>3629</v>
      </c>
      <c r="B2090" s="227" t="s">
        <v>1299</v>
      </c>
      <c r="C2090" s="226" t="s">
        <v>4770</v>
      </c>
      <c r="D2090" s="472" t="s">
        <v>1300</v>
      </c>
      <c r="E2090" s="224" t="str">
        <f t="shared" si="258"/>
        <v>435877</v>
      </c>
      <c r="F2090" s="207" t="s">
        <v>229</v>
      </c>
      <c r="G2090" s="220" t="s">
        <v>1295</v>
      </c>
      <c r="H2090" s="223" t="s">
        <v>4767</v>
      </c>
      <c r="I2090" s="306" t="s">
        <v>261</v>
      </c>
      <c r="J2090" s="225">
        <v>1</v>
      </c>
      <c r="K2090" s="302">
        <v>55000</v>
      </c>
      <c r="L2090" s="232">
        <f t="shared" si="254"/>
        <v>60500.000000000007</v>
      </c>
      <c r="M2090" s="288" t="s">
        <v>947</v>
      </c>
      <c r="N2090" s="290"/>
      <c r="O2090" s="290"/>
      <c r="P2090" s="245"/>
      <c r="Q2090" s="227"/>
      <c r="R2090" s="289"/>
      <c r="S2090" s="242"/>
      <c r="T2090" s="219" t="s">
        <v>4769</v>
      </c>
      <c r="U2090" s="248">
        <f>VLOOKUP(T2090,'[1]段ボール 送料'!$H$16:$X$1013,16,FALSE)</f>
        <v>1800</v>
      </c>
      <c r="V2090" s="248">
        <f>VLOOKUP(T2090,'[1]段ボール 送料'!$H$16:$X$1013,13,FALSE)</f>
        <v>240</v>
      </c>
      <c r="W2090" s="248">
        <f>VLOOKUP(T2090,'[1]段ボール 送料'!$H$16:$X$1013,14,FALSE)</f>
        <v>240</v>
      </c>
      <c r="X2090" s="248">
        <f>VLOOKUP(T2090,'[1]段ボール 送料'!$H$16:$X$1013,15,FALSE)</f>
        <v>1320</v>
      </c>
      <c r="Y2090" s="219" t="s">
        <v>4704</v>
      </c>
      <c r="Z2090" s="248">
        <f>VLOOKUP(Y2090,'[1]段ボール 送料'!$H$16:$X$1013,16,FALSE)</f>
        <v>990</v>
      </c>
      <c r="AA2090" s="248">
        <f>VLOOKUP(Y2090,'[1]段ボール 送料'!$H$16:$X$1013,13,FALSE)</f>
        <v>330</v>
      </c>
      <c r="AB2090" s="248">
        <f>VLOOKUP(Y2090,'[1]段ボール 送料'!$H$16:$X$1013,14,FALSE)</f>
        <v>330</v>
      </c>
      <c r="AC2090" s="248">
        <f>VLOOKUP(Y2090,'[1]段ボール 送料'!$H$16:$X$1013,15,FALSE)</f>
        <v>330</v>
      </c>
      <c r="AD2090" s="372"/>
      <c r="AE2090" s="372"/>
      <c r="AF2090" s="372"/>
      <c r="AG2090" s="372"/>
      <c r="AH2090" s="372"/>
      <c r="AI2090" s="228" t="s">
        <v>2714</v>
      </c>
      <c r="AJ2090" s="286" t="s">
        <v>2676</v>
      </c>
      <c r="AK2090" s="228" t="s">
        <v>2675</v>
      </c>
      <c r="AL2090" s="372"/>
      <c r="AM2090" s="372"/>
      <c r="AN2090" s="372"/>
      <c r="AO2090" s="372"/>
      <c r="AP2090" s="229"/>
      <c r="AQ2090" s="464"/>
      <c r="AR2090" s="207"/>
      <c r="AS2090" s="207"/>
      <c r="AT2090" s="207"/>
      <c r="AU2090" s="247">
        <f t="shared" si="259"/>
        <v>0</v>
      </c>
      <c r="AV2090" s="248">
        <f>VLOOKUP(T2090,'[1]段ボール 送料'!$H$16:$X$1013,11,FALSE)</f>
        <v>0</v>
      </c>
      <c r="AW2090" s="248">
        <f>VLOOKUP(Y2090,'[1]段ボール 送料'!$H$16:$X$1013,11,FALSE)</f>
        <v>430</v>
      </c>
      <c r="AX2090" s="207"/>
      <c r="AY2090" s="247">
        <f t="shared" si="260"/>
        <v>430</v>
      </c>
      <c r="AZ2090" s="247">
        <f t="shared" si="261"/>
        <v>0</v>
      </c>
      <c r="BA2090" s="247">
        <f t="shared" si="261"/>
        <v>430</v>
      </c>
      <c r="BB2090" s="247">
        <f t="shared" si="261"/>
        <v>0</v>
      </c>
      <c r="BC2090" s="247">
        <f t="shared" si="261"/>
        <v>430</v>
      </c>
      <c r="BD2090" s="484" t="str">
        <f t="shared" si="262"/>
        <v>VR22032</v>
      </c>
      <c r="BE2090" s="207"/>
      <c r="BF2090" s="207"/>
      <c r="BG2090" s="228" t="s">
        <v>1703</v>
      </c>
      <c r="BH2090" s="228" t="s">
        <v>1703</v>
      </c>
      <c r="BI2090" s="228" t="s">
        <v>1703</v>
      </c>
      <c r="BJ2090" s="246"/>
      <c r="BK2090" s="255" t="s">
        <v>4630</v>
      </c>
      <c r="BL2090" s="228" t="s">
        <v>1703</v>
      </c>
      <c r="BM2090" s="228" t="s">
        <v>3899</v>
      </c>
      <c r="BN2090" s="298"/>
      <c r="BO2090" s="297"/>
      <c r="BQ2090" s="205" t="s">
        <v>1701</v>
      </c>
      <c r="BY2090" s="254"/>
      <c r="DN2090" s="284"/>
      <c r="DO2090" s="283"/>
      <c r="DP2090" s="278"/>
      <c r="DQ2090" s="282" t="s">
        <v>947</v>
      </c>
      <c r="DR2090" s="281"/>
      <c r="DS2090" s="280"/>
      <c r="DT2090" s="279"/>
      <c r="DU2090" s="278"/>
      <c r="DV2090" s="194"/>
    </row>
    <row r="2091" spans="1:127" ht="18.75">
      <c r="A2091" s="298" t="s">
        <v>3629</v>
      </c>
      <c r="B2091" s="227" t="s">
        <v>1301</v>
      </c>
      <c r="C2091" s="226" t="s">
        <v>4768</v>
      </c>
      <c r="D2091" s="472" t="s">
        <v>1302</v>
      </c>
      <c r="E2091" s="224" t="str">
        <f t="shared" si="258"/>
        <v>435884</v>
      </c>
      <c r="F2091" s="207" t="s">
        <v>229</v>
      </c>
      <c r="G2091" s="220" t="s">
        <v>1303</v>
      </c>
      <c r="H2091" s="223" t="s">
        <v>4767</v>
      </c>
      <c r="I2091" s="306" t="s">
        <v>261</v>
      </c>
      <c r="J2091" s="225">
        <v>1</v>
      </c>
      <c r="K2091" s="302">
        <v>55000</v>
      </c>
      <c r="L2091" s="232">
        <f t="shared" si="254"/>
        <v>60500.000000000007</v>
      </c>
      <c r="M2091" s="288" t="s">
        <v>900</v>
      </c>
      <c r="N2091" s="290"/>
      <c r="O2091" s="290"/>
      <c r="P2091" s="245"/>
      <c r="Q2091" s="227"/>
      <c r="R2091" s="376"/>
      <c r="S2091" s="242"/>
      <c r="T2091" s="260" t="s">
        <v>3942</v>
      </c>
      <c r="U2091" s="422">
        <v>1800</v>
      </c>
      <c r="V2091" s="496"/>
      <c r="W2091" s="496"/>
      <c r="X2091" s="496"/>
      <c r="Y2091" s="260" t="s">
        <v>3942</v>
      </c>
      <c r="Z2091" s="496" t="e">
        <f>VLOOKUP(Y2091,'[1]段ボール 送料'!$H$16:$X$1013,16,FALSE)</f>
        <v>#N/A</v>
      </c>
      <c r="AA2091" s="496" t="e">
        <f>VLOOKUP(Y2091,'[1]段ボール 送料'!$H$16:$X$1013,13,FALSE)</f>
        <v>#N/A</v>
      </c>
      <c r="AB2091" s="496" t="e">
        <f>VLOOKUP(Y2091,'[1]段ボール 送料'!$H$16:$X$1013,14,FALSE)</f>
        <v>#N/A</v>
      </c>
      <c r="AC2091" s="496" t="e">
        <f>VLOOKUP(Y2091,'[1]段ボール 送料'!$H$16:$X$1013,15,FALSE)</f>
        <v>#N/A</v>
      </c>
      <c r="AD2091" s="372"/>
      <c r="AE2091" s="372"/>
      <c r="AF2091" s="372"/>
      <c r="AG2091" s="372"/>
      <c r="AH2091" s="372"/>
      <c r="AI2091" s="228" t="s">
        <v>2714</v>
      </c>
      <c r="AJ2091" s="286" t="s">
        <v>2676</v>
      </c>
      <c r="AK2091" s="228" t="s">
        <v>2675</v>
      </c>
      <c r="AL2091" s="372"/>
      <c r="AM2091" s="372"/>
      <c r="AN2091" s="372"/>
      <c r="AO2091" s="372"/>
      <c r="AP2091" s="229"/>
      <c r="AQ2091" s="464"/>
      <c r="AR2091" s="207"/>
      <c r="AS2091" s="207"/>
      <c r="AT2091" s="207"/>
      <c r="AU2091" s="207"/>
      <c r="AV2091" s="207"/>
      <c r="AW2091" s="207"/>
      <c r="AX2091" s="207"/>
      <c r="AY2091" s="207"/>
      <c r="AZ2091" s="207"/>
      <c r="BA2091" s="207"/>
      <c r="BB2091" s="207"/>
      <c r="BC2091" s="207"/>
      <c r="BD2091" s="207"/>
      <c r="BE2091" s="207"/>
      <c r="BF2091" s="207"/>
      <c r="BG2091" s="228" t="s">
        <v>1703</v>
      </c>
      <c r="BH2091" s="228" t="s">
        <v>1703</v>
      </c>
      <c r="BI2091" s="228" t="s">
        <v>1703</v>
      </c>
      <c r="BJ2091" s="246"/>
      <c r="BK2091" s="255" t="s">
        <v>4630</v>
      </c>
      <c r="BL2091" s="228" t="s">
        <v>1703</v>
      </c>
      <c r="BM2091" s="228" t="s">
        <v>3899</v>
      </c>
      <c r="BN2091" s="298"/>
      <c r="BO2091" s="297"/>
      <c r="BQ2091" s="205" t="s">
        <v>1701</v>
      </c>
      <c r="BY2091" s="254"/>
      <c r="DN2091" s="284"/>
      <c r="DO2091" s="283"/>
      <c r="DP2091" s="278"/>
      <c r="DQ2091" s="282" t="s">
        <v>900</v>
      </c>
      <c r="DR2091" s="281"/>
      <c r="DS2091" s="280"/>
      <c r="DT2091" s="279"/>
      <c r="DU2091" s="278"/>
      <c r="DV2091" s="194"/>
      <c r="DW2091" s="254"/>
    </row>
    <row r="2092" spans="1:127" ht="18.75">
      <c r="A2092" s="207" t="s">
        <v>4711</v>
      </c>
      <c r="B2092" s="227" t="s">
        <v>1304</v>
      </c>
      <c r="C2092" s="226" t="s">
        <v>4766</v>
      </c>
      <c r="D2092" s="472" t="s">
        <v>1305</v>
      </c>
      <c r="E2092" s="224" t="str">
        <f t="shared" si="258"/>
        <v>435891</v>
      </c>
      <c r="F2092" s="207" t="s">
        <v>229</v>
      </c>
      <c r="G2092" s="220" t="s">
        <v>1306</v>
      </c>
      <c r="H2092" s="223" t="s">
        <v>4764</v>
      </c>
      <c r="I2092" s="306" t="s">
        <v>261</v>
      </c>
      <c r="J2092" s="225">
        <v>1</v>
      </c>
      <c r="K2092" s="302">
        <v>75000</v>
      </c>
      <c r="L2092" s="232">
        <f t="shared" si="254"/>
        <v>82500</v>
      </c>
      <c r="M2092" s="288" t="s">
        <v>900</v>
      </c>
      <c r="N2092" s="229"/>
      <c r="O2092" s="290"/>
      <c r="P2092" s="245"/>
      <c r="Q2092" s="227"/>
      <c r="R2092" s="289"/>
      <c r="S2092" s="242"/>
      <c r="T2092" s="219"/>
      <c r="U2092" s="248" t="e">
        <f>VLOOKUP(T2092,'[1]段ボール 送料'!$H$16:$X$1013,16,FALSE)</f>
        <v>#N/A</v>
      </c>
      <c r="V2092" s="248" t="e">
        <f>VLOOKUP(T2092,'[1]段ボール 送料'!$H$16:$X$1013,13,FALSE)</f>
        <v>#N/A</v>
      </c>
      <c r="W2092" s="248" t="e">
        <f>VLOOKUP(T2092,'[1]段ボール 送料'!$H$16:$X$1013,14,FALSE)</f>
        <v>#N/A</v>
      </c>
      <c r="X2092" s="248" t="e">
        <f>VLOOKUP(T2092,'[1]段ボール 送料'!$H$16:$X$1013,15,FALSE)</f>
        <v>#N/A</v>
      </c>
      <c r="Y2092" s="219"/>
      <c r="Z2092" s="248" t="e">
        <f>VLOOKUP(Y2092,'[1]段ボール 送料'!$H$16:$X$1013,16,FALSE)</f>
        <v>#N/A</v>
      </c>
      <c r="AA2092" s="248" t="e">
        <f>VLOOKUP(Y2092,'[1]段ボール 送料'!$H$16:$X$1013,13,FALSE)</f>
        <v>#N/A</v>
      </c>
      <c r="AB2092" s="248" t="e">
        <f>VLOOKUP(Y2092,'[1]段ボール 送料'!$H$16:$X$1013,14,FALSE)</f>
        <v>#N/A</v>
      </c>
      <c r="AC2092" s="248" t="e">
        <f>VLOOKUP(Y2092,'[1]段ボール 送料'!$H$16:$X$1013,15,FALSE)</f>
        <v>#N/A</v>
      </c>
      <c r="AD2092" s="372"/>
      <c r="AE2092" s="372"/>
      <c r="AF2092" s="372"/>
      <c r="AG2092" s="372"/>
      <c r="AH2092" s="372"/>
      <c r="AI2092" s="228" t="s">
        <v>2714</v>
      </c>
      <c r="AJ2092" s="286" t="s">
        <v>2676</v>
      </c>
      <c r="AK2092" s="228" t="s">
        <v>4674</v>
      </c>
      <c r="AL2092" s="372"/>
      <c r="AM2092" s="372"/>
      <c r="AN2092" s="372"/>
      <c r="AO2092" s="372"/>
      <c r="AP2092" s="229"/>
      <c r="AQ2092" s="464"/>
      <c r="AR2092" s="207"/>
      <c r="AS2092" s="207"/>
      <c r="AT2092" s="207"/>
      <c r="AU2092" s="207"/>
      <c r="AV2092" s="207"/>
      <c r="AW2092" s="207"/>
      <c r="AX2092" s="207"/>
      <c r="AY2092" s="207"/>
      <c r="AZ2092" s="207"/>
      <c r="BA2092" s="207"/>
      <c r="BB2092" s="207"/>
      <c r="BC2092" s="207"/>
      <c r="BD2092" s="207"/>
      <c r="BE2092" s="207"/>
      <c r="BF2092" s="207"/>
      <c r="BG2092" s="228" t="s">
        <v>1703</v>
      </c>
      <c r="BH2092" s="228" t="s">
        <v>1703</v>
      </c>
      <c r="BI2092" s="228" t="s">
        <v>1703</v>
      </c>
      <c r="BJ2092" s="246"/>
      <c r="BK2092" s="255" t="s">
        <v>4630</v>
      </c>
      <c r="BL2092" s="228" t="s">
        <v>1703</v>
      </c>
      <c r="BM2092" s="228" t="s">
        <v>3899</v>
      </c>
      <c r="BQ2092" s="205" t="s">
        <v>1701</v>
      </c>
      <c r="BY2092" s="254"/>
      <c r="DN2092" s="284"/>
      <c r="DO2092" s="283"/>
      <c r="DP2092" s="278"/>
      <c r="DQ2092" s="282" t="s">
        <v>900</v>
      </c>
      <c r="DR2092" s="281"/>
      <c r="DS2092" s="280"/>
      <c r="DT2092" s="279"/>
      <c r="DU2092" s="278"/>
      <c r="DV2092" s="194"/>
      <c r="DW2092" s="254"/>
    </row>
    <row r="2093" spans="1:127" ht="18.75">
      <c r="A2093" s="207" t="s">
        <v>4711</v>
      </c>
      <c r="B2093" s="227" t="s">
        <v>1307</v>
      </c>
      <c r="C2093" s="226" t="s">
        <v>4765</v>
      </c>
      <c r="D2093" s="472" t="s">
        <v>1308</v>
      </c>
      <c r="E2093" s="224" t="str">
        <f t="shared" si="258"/>
        <v>435907</v>
      </c>
      <c r="F2093" s="207" t="s">
        <v>229</v>
      </c>
      <c r="G2093" s="220" t="s">
        <v>1309</v>
      </c>
      <c r="H2093" s="223" t="s">
        <v>4764</v>
      </c>
      <c r="I2093" s="306" t="s">
        <v>261</v>
      </c>
      <c r="J2093" s="225">
        <v>1</v>
      </c>
      <c r="K2093" s="302">
        <v>75000</v>
      </c>
      <c r="L2093" s="232">
        <f t="shared" si="254"/>
        <v>82500</v>
      </c>
      <c r="M2093" s="288" t="s">
        <v>900</v>
      </c>
      <c r="N2093" s="229"/>
      <c r="O2093" s="290"/>
      <c r="P2093" s="245"/>
      <c r="Q2093" s="227"/>
      <c r="R2093" s="376"/>
      <c r="S2093" s="242"/>
      <c r="T2093" s="219"/>
      <c r="U2093" s="248"/>
      <c r="V2093" s="248"/>
      <c r="W2093" s="248"/>
      <c r="X2093" s="248"/>
      <c r="Y2093" s="219"/>
      <c r="Z2093" s="248"/>
      <c r="AA2093" s="248"/>
      <c r="AB2093" s="248"/>
      <c r="AC2093" s="248"/>
      <c r="AD2093" s="375"/>
      <c r="AE2093" s="375"/>
      <c r="AF2093" s="375"/>
      <c r="AG2093" s="375"/>
      <c r="AH2093" s="375"/>
      <c r="AI2093" s="228" t="s">
        <v>2714</v>
      </c>
      <c r="AJ2093" s="286" t="s">
        <v>2676</v>
      </c>
      <c r="AK2093" s="228" t="s">
        <v>2675</v>
      </c>
      <c r="AL2093" s="302"/>
      <c r="AM2093" s="302"/>
      <c r="AN2093" s="375"/>
      <c r="AO2093" s="375"/>
      <c r="AP2093" s="229"/>
      <c r="AQ2093" s="374"/>
      <c r="AR2093" s="247"/>
      <c r="AS2093" s="247"/>
      <c r="AT2093" s="247"/>
      <c r="AU2093" s="247"/>
      <c r="AV2093" s="207"/>
      <c r="AW2093" s="207"/>
      <c r="AX2093" s="207"/>
      <c r="AY2093" s="207"/>
      <c r="AZ2093" s="247"/>
      <c r="BA2093" s="247"/>
      <c r="BB2093" s="247"/>
      <c r="BC2093" s="247"/>
      <c r="BD2093" s="207"/>
      <c r="BE2093" s="207"/>
      <c r="BF2093" s="207"/>
      <c r="BG2093" s="228" t="s">
        <v>1703</v>
      </c>
      <c r="BH2093" s="228" t="s">
        <v>1703</v>
      </c>
      <c r="BI2093" s="228" t="s">
        <v>1703</v>
      </c>
      <c r="BJ2093" s="246"/>
      <c r="BK2093" s="255" t="s">
        <v>4630</v>
      </c>
      <c r="BL2093" s="228" t="s">
        <v>1703</v>
      </c>
      <c r="BM2093" s="228" t="s">
        <v>3899</v>
      </c>
      <c r="BY2093" s="254"/>
      <c r="DN2093" s="284"/>
      <c r="DO2093" s="283"/>
      <c r="DP2093" s="278"/>
      <c r="DQ2093" s="282" t="s">
        <v>900</v>
      </c>
      <c r="DR2093" s="281"/>
      <c r="DS2093" s="280"/>
      <c r="DT2093" s="279"/>
      <c r="DU2093" s="278"/>
      <c r="DV2093" s="194"/>
      <c r="DW2093" s="254"/>
    </row>
    <row r="2094" spans="1:127" ht="18.75">
      <c r="A2094" s="298" t="s">
        <v>3394</v>
      </c>
      <c r="B2094" s="227" t="s">
        <v>4763</v>
      </c>
      <c r="C2094" s="226" t="s">
        <v>4762</v>
      </c>
      <c r="D2094" s="472" t="s">
        <v>1311</v>
      </c>
      <c r="E2094" s="224" t="str">
        <f t="shared" si="258"/>
        <v>435914</v>
      </c>
      <c r="F2094" s="207" t="s">
        <v>229</v>
      </c>
      <c r="G2094" s="220" t="s">
        <v>1312</v>
      </c>
      <c r="H2094" s="223" t="s">
        <v>4761</v>
      </c>
      <c r="I2094" s="306" t="s">
        <v>261</v>
      </c>
      <c r="J2094" s="225">
        <v>1</v>
      </c>
      <c r="K2094" s="302">
        <v>45000</v>
      </c>
      <c r="L2094" s="232">
        <f t="shared" si="254"/>
        <v>49500.000000000007</v>
      </c>
      <c r="M2094" s="288" t="s">
        <v>947</v>
      </c>
      <c r="N2094" s="290"/>
      <c r="O2094" s="290"/>
      <c r="P2094" s="245"/>
      <c r="Q2094" s="535"/>
      <c r="R2094" s="354"/>
      <c r="S2094" s="534"/>
      <c r="T2094" s="439" t="s">
        <v>4760</v>
      </c>
      <c r="U2094" s="248">
        <f>VLOOKUP(T2094,'[1]段ボール 送料'!$H$16:$X$1013,16,FALSE)</f>
        <v>2030</v>
      </c>
      <c r="V2094" s="248">
        <f>VLOOKUP(T2094,'[1]段ボール 送料'!$H$16:$X$1013,13,FALSE)</f>
        <v>260</v>
      </c>
      <c r="W2094" s="248">
        <f>VLOOKUP(T2094,'[1]段ボール 送料'!$H$16:$X$1013,14,FALSE)</f>
        <v>240</v>
      </c>
      <c r="X2094" s="248">
        <f>VLOOKUP(T2094,'[1]段ボール 送料'!$H$16:$X$1013,15,FALSE)</f>
        <v>1530</v>
      </c>
      <c r="Y2094" s="219" t="s">
        <v>2963</v>
      </c>
      <c r="Z2094" s="248">
        <f>VLOOKUP(Y2094,'[1]段ボール 送料'!$H$16:$X$1013,16,FALSE)</f>
        <v>980</v>
      </c>
      <c r="AA2094" s="248">
        <f>VLOOKUP(Y2094,'[1]段ボール 送料'!$H$16:$X$1013,13,FALSE)</f>
        <v>265</v>
      </c>
      <c r="AB2094" s="248">
        <f>VLOOKUP(Y2094,'[1]段ボール 送料'!$H$16:$X$1013,14,FALSE)</f>
        <v>265</v>
      </c>
      <c r="AC2094" s="248">
        <f>VLOOKUP(Y2094,'[1]段ボール 送料'!$H$16:$X$1013,15,FALSE)</f>
        <v>450</v>
      </c>
      <c r="AD2094" s="372"/>
      <c r="AE2094" s="372"/>
      <c r="AF2094" s="372"/>
      <c r="AG2094" s="372"/>
      <c r="AH2094" s="372"/>
      <c r="AI2094" s="228" t="s">
        <v>2714</v>
      </c>
      <c r="AJ2094" s="286" t="s">
        <v>2676</v>
      </c>
      <c r="AK2094" s="228" t="s">
        <v>2675</v>
      </c>
      <c r="AL2094" s="372"/>
      <c r="AM2094" s="372"/>
      <c r="AN2094" s="372"/>
      <c r="AO2094" s="372"/>
      <c r="AP2094" s="229"/>
      <c r="AQ2094" s="464"/>
      <c r="AR2094" s="207"/>
      <c r="AS2094" s="207"/>
      <c r="AT2094" s="207"/>
      <c r="AU2094" s="247">
        <f>SUBTOTAL(9,AR2094:AT2094)</f>
        <v>0</v>
      </c>
      <c r="AV2094" s="248">
        <f>VLOOKUP(T2094,'[1]段ボール 送料'!$H$16:$X$1013,11,FALSE)</f>
        <v>0</v>
      </c>
      <c r="AW2094" s="248">
        <f>VLOOKUP(Y2094,'[1]段ボール 送料'!$H$16:$X$1013,11,FALSE)</f>
        <v>490</v>
      </c>
      <c r="AX2094" s="207"/>
      <c r="AY2094" s="247">
        <f>SUBTOTAL(9,AV2094:AX2094)</f>
        <v>490</v>
      </c>
      <c r="AZ2094" s="247">
        <f>AR2094+AV2094</f>
        <v>0</v>
      </c>
      <c r="BA2094" s="247">
        <f>AS2094+AW2094</f>
        <v>490</v>
      </c>
      <c r="BB2094" s="247">
        <f>AT2094+AX2094</f>
        <v>0</v>
      </c>
      <c r="BC2094" s="247">
        <f>AU2094+AY2094</f>
        <v>490</v>
      </c>
      <c r="BD2094" s="484" t="str">
        <f>T2094</f>
        <v>VR22030</v>
      </c>
      <c r="BE2094" s="207"/>
      <c r="BF2094" s="207"/>
      <c r="BG2094" s="228" t="s">
        <v>1703</v>
      </c>
      <c r="BH2094" s="228" t="s">
        <v>1703</v>
      </c>
      <c r="BI2094" s="228" t="s">
        <v>1703</v>
      </c>
      <c r="BJ2094" s="246"/>
      <c r="BK2094" s="255" t="s">
        <v>4630</v>
      </c>
      <c r="BL2094" s="228" t="s">
        <v>1703</v>
      </c>
      <c r="BM2094" s="228" t="s">
        <v>3899</v>
      </c>
      <c r="BN2094" s="298"/>
      <c r="BO2094" s="297"/>
      <c r="BQ2094" s="205" t="s">
        <v>1701</v>
      </c>
      <c r="BY2094" s="254"/>
      <c r="DN2094" s="284"/>
      <c r="DO2094" s="283"/>
      <c r="DP2094" s="278"/>
      <c r="DQ2094" s="282" t="s">
        <v>947</v>
      </c>
      <c r="DR2094" s="281"/>
      <c r="DS2094" s="280"/>
      <c r="DT2094" s="279"/>
      <c r="DU2094" s="278"/>
      <c r="DV2094" s="194"/>
    </row>
    <row r="2095" spans="1:127" ht="18.75">
      <c r="A2095" s="529" t="s">
        <v>4755</v>
      </c>
      <c r="B2095" s="528" t="s">
        <v>4759</v>
      </c>
      <c r="C2095" s="528" t="s">
        <v>4758</v>
      </c>
      <c r="D2095" s="524" t="s">
        <v>4752</v>
      </c>
      <c r="E2095" s="527" t="str">
        <f t="shared" si="258"/>
        <v>-</v>
      </c>
      <c r="F2095" s="530" t="s">
        <v>1154</v>
      </c>
      <c r="G2095" s="526" t="s">
        <v>4757</v>
      </c>
      <c r="H2095" s="525" t="s">
        <v>4756</v>
      </c>
      <c r="I2095" s="525"/>
      <c r="J2095" s="524">
        <v>1</v>
      </c>
      <c r="K2095" s="523">
        <v>38000</v>
      </c>
      <c r="L2095" s="522">
        <f t="shared" si="254"/>
        <v>41800</v>
      </c>
      <c r="M2095" s="521"/>
      <c r="N2095" s="520"/>
      <c r="O2095" s="519" t="s">
        <v>4747</v>
      </c>
      <c r="P2095" s="518"/>
      <c r="Q2095" s="517"/>
      <c r="R2095" s="516"/>
      <c r="S2095" s="515"/>
      <c r="T2095" s="514"/>
      <c r="U2095" s="513"/>
      <c r="V2095" s="513"/>
      <c r="W2095" s="513"/>
      <c r="X2095" s="513"/>
      <c r="Y2095" s="514"/>
      <c r="Z2095" s="513"/>
      <c r="AA2095" s="513"/>
      <c r="AB2095" s="513"/>
      <c r="AC2095" s="513"/>
      <c r="AD2095" s="512"/>
      <c r="AE2095" s="512"/>
      <c r="AF2095" s="512"/>
      <c r="AG2095" s="512"/>
      <c r="AH2095" s="512"/>
      <c r="AJ2095" s="286"/>
      <c r="AK2095" s="506"/>
      <c r="AL2095" s="512"/>
      <c r="AM2095" s="512"/>
      <c r="AN2095" s="512"/>
      <c r="AO2095" s="512"/>
      <c r="AP2095" s="511"/>
      <c r="AQ2095" s="510"/>
      <c r="AR2095" s="509"/>
      <c r="AS2095" s="509"/>
      <c r="AT2095" s="509"/>
      <c r="AU2095" s="509"/>
      <c r="AV2095" s="509"/>
      <c r="AW2095" s="509"/>
      <c r="AX2095" s="509"/>
      <c r="AY2095" s="509"/>
      <c r="AZ2095" s="509"/>
      <c r="BA2095" s="509"/>
      <c r="BB2095" s="509"/>
      <c r="BC2095" s="509"/>
      <c r="BD2095" s="509"/>
      <c r="BE2095" s="509"/>
      <c r="BF2095" s="509"/>
      <c r="BG2095" s="533"/>
      <c r="BH2095" s="533"/>
      <c r="BI2095" s="506"/>
      <c r="BJ2095" s="246"/>
      <c r="BK2095" s="507"/>
      <c r="BL2095" s="506"/>
      <c r="BM2095" s="506"/>
      <c r="BN2095" s="405"/>
      <c r="BO2095" s="200"/>
      <c r="BP2095" s="505"/>
      <c r="BQ2095" s="505"/>
      <c r="BR2095" s="505"/>
      <c r="BS2095" s="505"/>
      <c r="BT2095" s="505"/>
      <c r="BU2095" s="531"/>
      <c r="BV2095" s="531"/>
      <c r="BW2095" s="531"/>
      <c r="BX2095" s="505"/>
      <c r="BY2095" s="504"/>
      <c r="BZ2095" s="503"/>
      <c r="CA2095" s="503"/>
      <c r="CB2095" s="503"/>
      <c r="CC2095" s="532"/>
      <c r="CD2095" s="532"/>
      <c r="CE2095" s="531"/>
      <c r="DN2095" s="284"/>
      <c r="DO2095" s="283"/>
      <c r="DP2095" s="281"/>
      <c r="DQ2095" s="282"/>
      <c r="DR2095" s="281"/>
      <c r="DS2095" s="280"/>
      <c r="DT2095" s="279"/>
      <c r="DU2095" s="278"/>
      <c r="DV2095" s="194"/>
    </row>
    <row r="2096" spans="1:127" ht="18.75">
      <c r="A2096" s="529" t="s">
        <v>4755</v>
      </c>
      <c r="B2096" s="528" t="s">
        <v>4754</v>
      </c>
      <c r="C2096" s="528" t="s">
        <v>4753</v>
      </c>
      <c r="D2096" s="524" t="s">
        <v>4752</v>
      </c>
      <c r="E2096" s="527" t="str">
        <f t="shared" si="258"/>
        <v>-</v>
      </c>
      <c r="F2096" s="530" t="s">
        <v>1154</v>
      </c>
      <c r="G2096" s="526" t="s">
        <v>4751</v>
      </c>
      <c r="H2096" s="525" t="s">
        <v>4750</v>
      </c>
      <c r="I2096" s="525"/>
      <c r="J2096" s="524">
        <v>1</v>
      </c>
      <c r="K2096" s="523">
        <v>63000</v>
      </c>
      <c r="L2096" s="522">
        <f t="shared" si="254"/>
        <v>69300</v>
      </c>
      <c r="M2096" s="521"/>
      <c r="N2096" s="520"/>
      <c r="O2096" s="519" t="s">
        <v>4747</v>
      </c>
      <c r="P2096" s="518"/>
      <c r="Q2096" s="517"/>
      <c r="R2096" s="516"/>
      <c r="S2096" s="515"/>
      <c r="T2096" s="514"/>
      <c r="U2096" s="513"/>
      <c r="V2096" s="513"/>
      <c r="W2096" s="513"/>
      <c r="X2096" s="513"/>
      <c r="Y2096" s="514"/>
      <c r="Z2096" s="513"/>
      <c r="AA2096" s="513"/>
      <c r="AB2096" s="513"/>
      <c r="AC2096" s="513"/>
      <c r="AD2096" s="512"/>
      <c r="AE2096" s="512"/>
      <c r="AF2096" s="512"/>
      <c r="AG2096" s="512"/>
      <c r="AH2096" s="512"/>
      <c r="AJ2096" s="286"/>
      <c r="AK2096" s="506"/>
      <c r="AL2096" s="512"/>
      <c r="AM2096" s="512"/>
      <c r="AN2096" s="512"/>
      <c r="AO2096" s="512"/>
      <c r="AP2096" s="511"/>
      <c r="AQ2096" s="510"/>
      <c r="AR2096" s="509"/>
      <c r="AS2096" s="509"/>
      <c r="AT2096" s="509"/>
      <c r="AU2096" s="509"/>
      <c r="AV2096" s="509"/>
      <c r="AW2096" s="509"/>
      <c r="AX2096" s="509"/>
      <c r="AY2096" s="509"/>
      <c r="AZ2096" s="509"/>
      <c r="BA2096" s="509"/>
      <c r="BB2096" s="509"/>
      <c r="BC2096" s="509"/>
      <c r="BD2096" s="509"/>
      <c r="BE2096" s="509"/>
      <c r="BF2096" s="509"/>
      <c r="BG2096" s="533"/>
      <c r="BH2096" s="533"/>
      <c r="BI2096" s="506"/>
      <c r="BJ2096" s="246"/>
      <c r="BK2096" s="507"/>
      <c r="BL2096" s="506"/>
      <c r="BM2096" s="506"/>
      <c r="BN2096" s="405"/>
      <c r="BO2096" s="200"/>
      <c r="BP2096" s="505"/>
      <c r="BQ2096" s="505"/>
      <c r="BR2096" s="505"/>
      <c r="BS2096" s="505"/>
      <c r="BT2096" s="505"/>
      <c r="BU2096" s="531"/>
      <c r="BV2096" s="531"/>
      <c r="BW2096" s="531"/>
      <c r="BX2096" s="505"/>
      <c r="BY2096" s="504"/>
      <c r="BZ2096" s="503"/>
      <c r="CA2096" s="503"/>
      <c r="CB2096" s="503"/>
      <c r="CC2096" s="532"/>
      <c r="CD2096" s="532"/>
      <c r="CE2096" s="531"/>
      <c r="DN2096" s="284"/>
      <c r="DO2096" s="283"/>
      <c r="DP2096" s="281"/>
      <c r="DQ2096" s="282"/>
      <c r="DR2096" s="281"/>
      <c r="DS2096" s="280"/>
      <c r="DT2096" s="279"/>
      <c r="DU2096" s="278"/>
      <c r="DV2096" s="194"/>
    </row>
    <row r="2097" spans="1:127" ht="18.75">
      <c r="A2097" s="529"/>
      <c r="B2097" s="528" t="s">
        <v>4749</v>
      </c>
      <c r="C2097" s="528" t="s">
        <v>4748</v>
      </c>
      <c r="D2097" s="524"/>
      <c r="E2097" s="527" t="str">
        <f t="shared" si="258"/>
        <v/>
      </c>
      <c r="F2097" s="530" t="s">
        <v>1154</v>
      </c>
      <c r="G2097" s="526"/>
      <c r="H2097" s="525"/>
      <c r="I2097" s="525"/>
      <c r="J2097" s="524">
        <v>1</v>
      </c>
      <c r="K2097" s="523"/>
      <c r="L2097" s="522">
        <f t="shared" si="254"/>
        <v>0</v>
      </c>
      <c r="M2097" s="521"/>
      <c r="N2097" s="520"/>
      <c r="O2097" s="519" t="s">
        <v>4747</v>
      </c>
      <c r="P2097" s="518"/>
      <c r="Q2097" s="517"/>
      <c r="R2097" s="516"/>
      <c r="S2097" s="515"/>
      <c r="T2097" s="514"/>
      <c r="U2097" s="513"/>
      <c r="V2097" s="513"/>
      <c r="W2097" s="513"/>
      <c r="X2097" s="513"/>
      <c r="Y2097" s="514"/>
      <c r="Z2097" s="513"/>
      <c r="AA2097" s="513"/>
      <c r="AB2097" s="513"/>
      <c r="AC2097" s="513"/>
      <c r="AD2097" s="512"/>
      <c r="AE2097" s="512"/>
      <c r="AF2097" s="512"/>
      <c r="AG2097" s="512"/>
      <c r="AH2097" s="512"/>
      <c r="AJ2097" s="286"/>
      <c r="AK2097" s="506"/>
      <c r="AL2097" s="512"/>
      <c r="AM2097" s="512"/>
      <c r="AN2097" s="512"/>
      <c r="AO2097" s="512"/>
      <c r="AP2097" s="511"/>
      <c r="AQ2097" s="510"/>
      <c r="AR2097" s="509"/>
      <c r="AS2097" s="509"/>
      <c r="AT2097" s="509"/>
      <c r="AU2097" s="509"/>
      <c r="AV2097" s="509"/>
      <c r="AW2097" s="509"/>
      <c r="AX2097" s="509"/>
      <c r="AY2097" s="509"/>
      <c r="AZ2097" s="509"/>
      <c r="BA2097" s="509"/>
      <c r="BB2097" s="509"/>
      <c r="BC2097" s="509"/>
      <c r="BD2097" s="509"/>
      <c r="BE2097" s="509"/>
      <c r="BF2097" s="509"/>
      <c r="BG2097" s="508"/>
      <c r="BH2097" s="508"/>
      <c r="BI2097" s="506"/>
      <c r="BJ2097" s="246"/>
      <c r="BK2097" s="507"/>
      <c r="BL2097" s="506"/>
      <c r="BM2097" s="506"/>
      <c r="BN2097" s="405"/>
      <c r="BO2097" s="200"/>
      <c r="BP2097" s="505"/>
      <c r="BQ2097" s="505"/>
      <c r="BR2097" s="505"/>
      <c r="BS2097" s="505"/>
      <c r="BT2097" s="505"/>
      <c r="BU2097" s="501"/>
      <c r="BV2097" s="501"/>
      <c r="BW2097" s="501"/>
      <c r="BX2097" s="505"/>
      <c r="BY2097" s="504"/>
      <c r="BZ2097" s="503"/>
      <c r="CA2097" s="503"/>
      <c r="CB2097" s="503"/>
      <c r="CC2097" s="502"/>
      <c r="CD2097" s="502"/>
      <c r="CE2097" s="501"/>
      <c r="DN2097" s="284"/>
      <c r="DO2097" s="283"/>
      <c r="DP2097" s="278"/>
      <c r="DQ2097" s="282"/>
      <c r="DR2097" s="281"/>
      <c r="DS2097" s="280"/>
      <c r="DT2097" s="279"/>
      <c r="DU2097" s="278"/>
      <c r="DV2097" s="194"/>
    </row>
    <row r="2098" spans="1:127" ht="18.75">
      <c r="A2098" s="298" t="s">
        <v>4016</v>
      </c>
      <c r="B2098" s="227" t="s">
        <v>1313</v>
      </c>
      <c r="C2098" s="226" t="s">
        <v>4746</v>
      </c>
      <c r="D2098" s="472" t="s">
        <v>1314</v>
      </c>
      <c r="E2098" s="224" t="str">
        <f t="shared" si="258"/>
        <v>436447</v>
      </c>
      <c r="F2098" s="207" t="s">
        <v>35</v>
      </c>
      <c r="G2098" s="220" t="s">
        <v>1315</v>
      </c>
      <c r="H2098" s="223" t="s">
        <v>4744</v>
      </c>
      <c r="I2098" s="306" t="s">
        <v>261</v>
      </c>
      <c r="J2098" s="225">
        <v>1</v>
      </c>
      <c r="K2098" s="302">
        <v>55000</v>
      </c>
      <c r="L2098" s="232">
        <f t="shared" si="254"/>
        <v>60500.000000000007</v>
      </c>
      <c r="M2098" s="288" t="s">
        <v>947</v>
      </c>
      <c r="N2098" s="290"/>
      <c r="O2098" s="290"/>
      <c r="P2098" s="251">
        <v>44986</v>
      </c>
      <c r="Q2098" s="500">
        <v>50000</v>
      </c>
      <c r="R2098" s="471"/>
      <c r="S2098" s="242"/>
      <c r="T2098" s="219" t="s">
        <v>4740</v>
      </c>
      <c r="U2098" s="248">
        <f>VLOOKUP(T2098,'[1]段ボール 送料'!$H$16:$X$1013,16,FALSE)</f>
        <v>2470</v>
      </c>
      <c r="V2098" s="248">
        <f>VLOOKUP(T2098,'[1]段ボール 送料'!$H$16:$X$1013,13,FALSE)</f>
        <v>330</v>
      </c>
      <c r="W2098" s="248">
        <f>VLOOKUP(T2098,'[1]段ボール 送料'!$H$16:$X$1013,14,FALSE)</f>
        <v>310</v>
      </c>
      <c r="X2098" s="248">
        <f>VLOOKUP(T2098,'[1]段ボール 送料'!$H$16:$X$1013,15,FALSE)</f>
        <v>1830</v>
      </c>
      <c r="Y2098" s="219" t="s">
        <v>3504</v>
      </c>
      <c r="Z2098" s="248">
        <f>VLOOKUP(Y2098,'[1]段ボール 送料'!$H$16:$X$1013,16,FALSE)</f>
        <v>990</v>
      </c>
      <c r="AA2098" s="248">
        <f>VLOOKUP(Y2098,'[1]段ボール 送料'!$H$16:$X$1013,13,FALSE)</f>
        <v>330</v>
      </c>
      <c r="AB2098" s="248">
        <f>VLOOKUP(Y2098,'[1]段ボール 送料'!$H$16:$X$1013,14,FALSE)</f>
        <v>330</v>
      </c>
      <c r="AC2098" s="248">
        <f>VLOOKUP(Y2098,'[1]段ボール 送料'!$H$16:$X$1013,15,FALSE)</f>
        <v>330</v>
      </c>
      <c r="AD2098" s="372"/>
      <c r="AE2098" s="372"/>
      <c r="AF2098" s="372"/>
      <c r="AG2098" s="372"/>
      <c r="AH2098" s="372"/>
      <c r="AI2098" s="228" t="s">
        <v>2711</v>
      </c>
      <c r="AJ2098" s="286" t="s">
        <v>2676</v>
      </c>
      <c r="AK2098" s="228" t="s">
        <v>2675</v>
      </c>
      <c r="AL2098" s="372"/>
      <c r="AM2098" s="372"/>
      <c r="AN2098" s="372"/>
      <c r="AO2098" s="372"/>
      <c r="AP2098" s="229"/>
      <c r="AQ2098" s="464"/>
      <c r="AR2098" s="207"/>
      <c r="AS2098" s="207"/>
      <c r="AT2098" s="207"/>
      <c r="AU2098" s="247">
        <f>SUBTOTAL(9,AR2098:AT2098)</f>
        <v>0</v>
      </c>
      <c r="AV2098" s="248">
        <f>VLOOKUP(T2098,'[1]段ボール 送料'!$H$16:$X$1013,11,FALSE)</f>
        <v>0</v>
      </c>
      <c r="AW2098" s="248">
        <f>VLOOKUP(Y2098,'[1]段ボール 送料'!$H$16:$X$1013,11,FALSE)</f>
        <v>430</v>
      </c>
      <c r="AX2098" s="207"/>
      <c r="AY2098" s="247">
        <f>SUBTOTAL(9,AV2098:AX2098)</f>
        <v>430</v>
      </c>
      <c r="AZ2098" s="247">
        <f t="shared" ref="AZ2098:BC2101" si="263">AR2098+AV2098</f>
        <v>0</v>
      </c>
      <c r="BA2098" s="247">
        <f t="shared" si="263"/>
        <v>430</v>
      </c>
      <c r="BB2098" s="247">
        <f t="shared" si="263"/>
        <v>0</v>
      </c>
      <c r="BC2098" s="247">
        <f t="shared" si="263"/>
        <v>430</v>
      </c>
      <c r="BD2098" s="484" t="str">
        <f>T2098</f>
        <v>FG012100</v>
      </c>
      <c r="BE2098" s="207"/>
      <c r="BF2098" s="207"/>
      <c r="BG2098" s="228" t="s">
        <v>1703</v>
      </c>
      <c r="BH2098" s="228" t="s">
        <v>1703</v>
      </c>
      <c r="BI2098" s="228"/>
      <c r="BJ2098" s="246"/>
      <c r="BK2098" s="255" t="s">
        <v>4630</v>
      </c>
      <c r="BL2098" s="228" t="s">
        <v>1703</v>
      </c>
      <c r="BM2098" s="228" t="s">
        <v>3899</v>
      </c>
      <c r="BN2098" s="298"/>
      <c r="BO2098" s="297"/>
      <c r="BQ2098" s="205" t="s">
        <v>1701</v>
      </c>
      <c r="BY2098" s="254"/>
      <c r="DN2098" s="284"/>
      <c r="DO2098" s="283"/>
      <c r="DP2098" s="278"/>
      <c r="DQ2098" s="282" t="s">
        <v>947</v>
      </c>
      <c r="DR2098" s="281"/>
      <c r="DS2098" s="280"/>
      <c r="DT2098" s="279"/>
      <c r="DU2098" s="278"/>
      <c r="DV2098" s="194"/>
    </row>
    <row r="2099" spans="1:127" ht="18.75">
      <c r="A2099" s="298" t="s">
        <v>4016</v>
      </c>
      <c r="B2099" s="227" t="s">
        <v>1317</v>
      </c>
      <c r="C2099" s="226" t="s">
        <v>4745</v>
      </c>
      <c r="D2099" s="472" t="s">
        <v>1318</v>
      </c>
      <c r="E2099" s="224" t="str">
        <f t="shared" si="258"/>
        <v>436430</v>
      </c>
      <c r="F2099" s="207" t="s">
        <v>35</v>
      </c>
      <c r="G2099" s="220" t="s">
        <v>1315</v>
      </c>
      <c r="H2099" s="223" t="s">
        <v>4744</v>
      </c>
      <c r="I2099" s="306" t="s">
        <v>261</v>
      </c>
      <c r="J2099" s="225">
        <v>1</v>
      </c>
      <c r="K2099" s="302">
        <v>55000</v>
      </c>
      <c r="L2099" s="232">
        <f t="shared" si="254"/>
        <v>60500.000000000007</v>
      </c>
      <c r="M2099" s="262" t="s">
        <v>947</v>
      </c>
      <c r="N2099" s="290"/>
      <c r="O2099" s="290"/>
      <c r="P2099" s="251">
        <v>44986</v>
      </c>
      <c r="Q2099" s="500">
        <v>50000</v>
      </c>
      <c r="R2099" s="471"/>
      <c r="S2099" s="242"/>
      <c r="T2099" s="219" t="s">
        <v>4740</v>
      </c>
      <c r="U2099" s="248">
        <f>VLOOKUP(T2099,'[1]段ボール 送料'!$H$16:$X$1013,16,FALSE)</f>
        <v>2470</v>
      </c>
      <c r="V2099" s="248">
        <f>VLOOKUP(T2099,'[1]段ボール 送料'!$H$16:$X$1013,13,FALSE)</f>
        <v>330</v>
      </c>
      <c r="W2099" s="248">
        <f>VLOOKUP(T2099,'[1]段ボール 送料'!$H$16:$X$1013,14,FALSE)</f>
        <v>310</v>
      </c>
      <c r="X2099" s="248">
        <f>VLOOKUP(T2099,'[1]段ボール 送料'!$H$16:$X$1013,15,FALSE)</f>
        <v>1830</v>
      </c>
      <c r="Y2099" s="219" t="s">
        <v>4697</v>
      </c>
      <c r="Z2099" s="248">
        <f>VLOOKUP(Y2099,'[1]段ボール 送料'!$H$16:$X$1013,16,FALSE)</f>
        <v>990</v>
      </c>
      <c r="AA2099" s="248">
        <f>VLOOKUP(Y2099,'[1]段ボール 送料'!$H$16:$X$1013,13,FALSE)</f>
        <v>330</v>
      </c>
      <c r="AB2099" s="248">
        <f>VLOOKUP(Y2099,'[1]段ボール 送料'!$H$16:$X$1013,14,FALSE)</f>
        <v>330</v>
      </c>
      <c r="AC2099" s="248">
        <f>VLOOKUP(Y2099,'[1]段ボール 送料'!$H$16:$X$1013,15,FALSE)</f>
        <v>330</v>
      </c>
      <c r="AD2099" s="371"/>
      <c r="AE2099" s="371"/>
      <c r="AF2099" s="371"/>
      <c r="AG2099" s="371"/>
      <c r="AH2099" s="371"/>
      <c r="AI2099" s="228" t="s">
        <v>2711</v>
      </c>
      <c r="AJ2099" s="286" t="s">
        <v>2676</v>
      </c>
      <c r="AK2099" s="228" t="s">
        <v>2675</v>
      </c>
      <c r="AL2099" s="372"/>
      <c r="AM2099" s="372"/>
      <c r="AN2099" s="371"/>
      <c r="AO2099" s="371"/>
      <c r="AP2099" s="229"/>
      <c r="AQ2099" s="370"/>
      <c r="AR2099" s="247"/>
      <c r="AS2099" s="247"/>
      <c r="AT2099" s="247"/>
      <c r="AU2099" s="247">
        <f>SUBTOTAL(9,AR2099:AT2099)</f>
        <v>0</v>
      </c>
      <c r="AV2099" s="248">
        <f>VLOOKUP(T2099,'[1]段ボール 送料'!$H$16:$X$1013,11,FALSE)</f>
        <v>0</v>
      </c>
      <c r="AW2099" s="248">
        <f>VLOOKUP(Y2099,'[1]段ボール 送料'!$H$16:$X$1013,11,FALSE)</f>
        <v>430</v>
      </c>
      <c r="AX2099" s="207"/>
      <c r="AY2099" s="247">
        <f>SUBTOTAL(9,AV2099:AX2099)</f>
        <v>430</v>
      </c>
      <c r="AZ2099" s="247">
        <f t="shared" si="263"/>
        <v>0</v>
      </c>
      <c r="BA2099" s="247">
        <f t="shared" si="263"/>
        <v>430</v>
      </c>
      <c r="BB2099" s="247">
        <f t="shared" si="263"/>
        <v>0</v>
      </c>
      <c r="BC2099" s="247">
        <f t="shared" si="263"/>
        <v>430</v>
      </c>
      <c r="BD2099" s="484" t="str">
        <f>T2099</f>
        <v>FG012100</v>
      </c>
      <c r="BE2099" s="207"/>
      <c r="BF2099" s="207"/>
      <c r="BG2099" s="228" t="s">
        <v>1703</v>
      </c>
      <c r="BH2099" s="228" t="s">
        <v>1703</v>
      </c>
      <c r="BI2099" s="228"/>
      <c r="BJ2099" s="246"/>
      <c r="BK2099" s="255" t="s">
        <v>4630</v>
      </c>
      <c r="BL2099" s="228" t="s">
        <v>1703</v>
      </c>
      <c r="BM2099" s="228" t="s">
        <v>3899</v>
      </c>
      <c r="BN2099" s="298"/>
      <c r="BO2099" s="297"/>
      <c r="BQ2099" s="205" t="s">
        <v>1701</v>
      </c>
      <c r="BY2099" s="254"/>
      <c r="DN2099" s="284"/>
      <c r="DO2099" s="283"/>
      <c r="DP2099" s="278"/>
      <c r="DQ2099" s="282" t="s">
        <v>947</v>
      </c>
      <c r="DR2099" s="281"/>
      <c r="DS2099" s="280"/>
      <c r="DT2099" s="279"/>
      <c r="DU2099" s="278"/>
      <c r="DV2099" s="194"/>
    </row>
    <row r="2100" spans="1:127" ht="18.75">
      <c r="A2100" s="298" t="s">
        <v>4016</v>
      </c>
      <c r="B2100" s="227" t="s">
        <v>1319</v>
      </c>
      <c r="C2100" s="226" t="s">
        <v>4743</v>
      </c>
      <c r="D2100" s="472" t="s">
        <v>1320</v>
      </c>
      <c r="E2100" s="224" t="str">
        <f t="shared" si="258"/>
        <v>435921</v>
      </c>
      <c r="F2100" s="207" t="s">
        <v>35</v>
      </c>
      <c r="G2100" s="220" t="s">
        <v>1315</v>
      </c>
      <c r="H2100" s="223" t="s">
        <v>4741</v>
      </c>
      <c r="I2100" s="306" t="s">
        <v>261</v>
      </c>
      <c r="J2100" s="225">
        <v>1</v>
      </c>
      <c r="K2100" s="302">
        <v>55000</v>
      </c>
      <c r="L2100" s="232">
        <f t="shared" si="254"/>
        <v>60500.000000000007</v>
      </c>
      <c r="M2100" s="288" t="s">
        <v>947</v>
      </c>
      <c r="N2100" s="290"/>
      <c r="O2100" s="290"/>
      <c r="P2100" s="251">
        <v>44986</v>
      </c>
      <c r="Q2100" s="500">
        <v>50000</v>
      </c>
      <c r="R2100" s="471"/>
      <c r="S2100" s="242"/>
      <c r="T2100" s="219" t="s">
        <v>4740</v>
      </c>
      <c r="U2100" s="248">
        <f>VLOOKUP(T2100,'[1]段ボール 送料'!$H$16:$X$1013,16,FALSE)</f>
        <v>2470</v>
      </c>
      <c r="V2100" s="248">
        <f>VLOOKUP(T2100,'[1]段ボール 送料'!$H$16:$X$1013,13,FALSE)</f>
        <v>330</v>
      </c>
      <c r="W2100" s="248">
        <f>VLOOKUP(T2100,'[1]段ボール 送料'!$H$16:$X$1013,14,FALSE)</f>
        <v>310</v>
      </c>
      <c r="X2100" s="248">
        <f>VLOOKUP(T2100,'[1]段ボール 送料'!$H$16:$X$1013,15,FALSE)</f>
        <v>1830</v>
      </c>
      <c r="Y2100" s="219" t="s">
        <v>3530</v>
      </c>
      <c r="Z2100" s="248">
        <f>VLOOKUP(Y2100,'[1]段ボール 送料'!$H$16:$X$1013,16,FALSE)</f>
        <v>1110</v>
      </c>
      <c r="AA2100" s="248">
        <f>VLOOKUP(Y2100,'[1]段ボール 送料'!$H$16:$X$1013,13,FALSE)</f>
        <v>305</v>
      </c>
      <c r="AB2100" s="248">
        <f>VLOOKUP(Y2100,'[1]段ボール 送料'!$H$16:$X$1013,14,FALSE)</f>
        <v>305</v>
      </c>
      <c r="AC2100" s="248">
        <f>VLOOKUP(Y2100,'[1]段ボール 送料'!$H$16:$X$1013,15,FALSE)</f>
        <v>500</v>
      </c>
      <c r="AD2100" s="372"/>
      <c r="AE2100" s="372"/>
      <c r="AF2100" s="372"/>
      <c r="AG2100" s="372"/>
      <c r="AH2100" s="372"/>
      <c r="AI2100" s="228" t="s">
        <v>2711</v>
      </c>
      <c r="AJ2100" s="286" t="s">
        <v>2676</v>
      </c>
      <c r="AK2100" s="228" t="s">
        <v>2675</v>
      </c>
      <c r="AL2100" s="372"/>
      <c r="AM2100" s="372"/>
      <c r="AN2100" s="372"/>
      <c r="AO2100" s="372"/>
      <c r="AP2100" s="229"/>
      <c r="AQ2100" s="464"/>
      <c r="AR2100" s="207"/>
      <c r="AS2100" s="207"/>
      <c r="AT2100" s="207"/>
      <c r="AU2100" s="247">
        <f>SUBTOTAL(9,AR2100:AT2100)</f>
        <v>0</v>
      </c>
      <c r="AV2100" s="248">
        <f>VLOOKUP(T2100,'[1]段ボール 送料'!$H$16:$X$1013,11,FALSE)</f>
        <v>0</v>
      </c>
      <c r="AW2100" s="248">
        <f>VLOOKUP(Y2100,'[1]段ボール 送料'!$H$16:$X$1013,11,FALSE)</f>
        <v>700</v>
      </c>
      <c r="AX2100" s="207"/>
      <c r="AY2100" s="247">
        <f>SUBTOTAL(9,AV2100:AX2100)</f>
        <v>700</v>
      </c>
      <c r="AZ2100" s="247">
        <f t="shared" si="263"/>
        <v>0</v>
      </c>
      <c r="BA2100" s="247">
        <f t="shared" si="263"/>
        <v>700</v>
      </c>
      <c r="BB2100" s="247">
        <f t="shared" si="263"/>
        <v>0</v>
      </c>
      <c r="BC2100" s="247">
        <f t="shared" si="263"/>
        <v>700</v>
      </c>
      <c r="BD2100" s="484" t="str">
        <f>T2100</f>
        <v>FG012100</v>
      </c>
      <c r="BE2100" s="207"/>
      <c r="BF2100" s="207"/>
      <c r="BG2100" s="228" t="s">
        <v>1703</v>
      </c>
      <c r="BH2100" s="228" t="s">
        <v>1703</v>
      </c>
      <c r="BI2100" s="228"/>
      <c r="BJ2100" s="246"/>
      <c r="BK2100" s="255" t="s">
        <v>4630</v>
      </c>
      <c r="BL2100" s="228" t="s">
        <v>1703</v>
      </c>
      <c r="BM2100" s="228" t="s">
        <v>3899</v>
      </c>
      <c r="BN2100" s="298"/>
      <c r="BO2100" s="297"/>
      <c r="BQ2100" s="205" t="s">
        <v>1701</v>
      </c>
      <c r="BY2100" s="254"/>
      <c r="DN2100" s="284"/>
      <c r="DO2100" s="283"/>
      <c r="DP2100" s="278"/>
      <c r="DQ2100" s="282" t="s">
        <v>947</v>
      </c>
      <c r="DR2100" s="281"/>
      <c r="DS2100" s="280"/>
      <c r="DT2100" s="279"/>
      <c r="DU2100" s="278"/>
      <c r="DV2100" s="194"/>
    </row>
    <row r="2101" spans="1:127" ht="18.75">
      <c r="A2101" s="298" t="s">
        <v>4016</v>
      </c>
      <c r="B2101" s="227" t="s">
        <v>1321</v>
      </c>
      <c r="C2101" s="226" t="s">
        <v>4742</v>
      </c>
      <c r="D2101" s="472" t="s">
        <v>1322</v>
      </c>
      <c r="E2101" s="224" t="str">
        <f t="shared" si="258"/>
        <v>435938</v>
      </c>
      <c r="F2101" s="207" t="s">
        <v>35</v>
      </c>
      <c r="G2101" s="220" t="s">
        <v>1315</v>
      </c>
      <c r="H2101" s="223" t="s">
        <v>4741</v>
      </c>
      <c r="I2101" s="306" t="s">
        <v>261</v>
      </c>
      <c r="J2101" s="225">
        <v>1</v>
      </c>
      <c r="K2101" s="302">
        <v>55000</v>
      </c>
      <c r="L2101" s="232">
        <f t="shared" si="254"/>
        <v>60500.000000000007</v>
      </c>
      <c r="M2101" s="262" t="s">
        <v>947</v>
      </c>
      <c r="N2101" s="290"/>
      <c r="O2101" s="290"/>
      <c r="P2101" s="251">
        <v>44986</v>
      </c>
      <c r="Q2101" s="500">
        <v>50000</v>
      </c>
      <c r="R2101" s="471"/>
      <c r="S2101" s="242"/>
      <c r="T2101" s="219" t="s">
        <v>4740</v>
      </c>
      <c r="U2101" s="248">
        <f>VLOOKUP(T2101,'[1]段ボール 送料'!$H$16:$X$1013,16,FALSE)</f>
        <v>2470</v>
      </c>
      <c r="V2101" s="248">
        <f>VLOOKUP(T2101,'[1]段ボール 送料'!$H$16:$X$1013,13,FALSE)</f>
        <v>330</v>
      </c>
      <c r="W2101" s="248">
        <f>VLOOKUP(T2101,'[1]段ボール 送料'!$H$16:$X$1013,14,FALSE)</f>
        <v>310</v>
      </c>
      <c r="X2101" s="248">
        <f>VLOOKUP(T2101,'[1]段ボール 送料'!$H$16:$X$1013,15,FALSE)</f>
        <v>1830</v>
      </c>
      <c r="Y2101" s="219" t="s">
        <v>3530</v>
      </c>
      <c r="Z2101" s="248">
        <f>VLOOKUP(Y2101,'[1]段ボール 送料'!$H$16:$X$1013,16,FALSE)</f>
        <v>1110</v>
      </c>
      <c r="AA2101" s="248">
        <f>VLOOKUP(Y2101,'[1]段ボール 送料'!$H$16:$X$1013,13,FALSE)</f>
        <v>305</v>
      </c>
      <c r="AB2101" s="248">
        <f>VLOOKUP(Y2101,'[1]段ボール 送料'!$H$16:$X$1013,14,FALSE)</f>
        <v>305</v>
      </c>
      <c r="AC2101" s="248">
        <f>VLOOKUP(Y2101,'[1]段ボール 送料'!$H$16:$X$1013,15,FALSE)</f>
        <v>500</v>
      </c>
      <c r="AD2101" s="372"/>
      <c r="AE2101" s="372"/>
      <c r="AF2101" s="372"/>
      <c r="AG2101" s="372"/>
      <c r="AH2101" s="372"/>
      <c r="AI2101" s="228" t="s">
        <v>2711</v>
      </c>
      <c r="AJ2101" s="286" t="s">
        <v>2676</v>
      </c>
      <c r="AK2101" s="228" t="s">
        <v>2675</v>
      </c>
      <c r="AL2101" s="372"/>
      <c r="AM2101" s="372"/>
      <c r="AN2101" s="372"/>
      <c r="AO2101" s="372"/>
      <c r="AP2101" s="229"/>
      <c r="AQ2101" s="464"/>
      <c r="AR2101" s="207"/>
      <c r="AS2101" s="207"/>
      <c r="AT2101" s="207"/>
      <c r="AU2101" s="247">
        <f>SUBTOTAL(9,AR2101:AT2101)</f>
        <v>0</v>
      </c>
      <c r="AV2101" s="248">
        <f>VLOOKUP(T2101,'[1]段ボール 送料'!$H$16:$X$1013,11,FALSE)</f>
        <v>0</v>
      </c>
      <c r="AW2101" s="248">
        <f>VLOOKUP(Y2101,'[1]段ボール 送料'!$H$16:$X$1013,11,FALSE)</f>
        <v>700</v>
      </c>
      <c r="AX2101" s="207"/>
      <c r="AY2101" s="247">
        <f>SUBTOTAL(9,AV2101:AX2101)</f>
        <v>700</v>
      </c>
      <c r="AZ2101" s="247">
        <f t="shared" si="263"/>
        <v>0</v>
      </c>
      <c r="BA2101" s="247">
        <f t="shared" si="263"/>
        <v>700</v>
      </c>
      <c r="BB2101" s="247">
        <f t="shared" si="263"/>
        <v>0</v>
      </c>
      <c r="BC2101" s="247">
        <f t="shared" si="263"/>
        <v>700</v>
      </c>
      <c r="BD2101" s="484" t="str">
        <f>T2101</f>
        <v>FG012100</v>
      </c>
      <c r="BE2101" s="207"/>
      <c r="BF2101" s="207"/>
      <c r="BG2101" s="228" t="s">
        <v>1703</v>
      </c>
      <c r="BH2101" s="228" t="s">
        <v>1703</v>
      </c>
      <c r="BI2101" s="228"/>
      <c r="BJ2101" s="246"/>
      <c r="BK2101" s="255" t="s">
        <v>4630</v>
      </c>
      <c r="BL2101" s="228" t="s">
        <v>1703</v>
      </c>
      <c r="BM2101" s="228" t="s">
        <v>3899</v>
      </c>
      <c r="BN2101" s="298"/>
      <c r="BO2101" s="297"/>
      <c r="BQ2101" s="205" t="s">
        <v>1701</v>
      </c>
      <c r="BY2101" s="254"/>
      <c r="DN2101" s="284"/>
      <c r="DO2101" s="283"/>
      <c r="DP2101" s="278"/>
      <c r="DQ2101" s="282" t="s">
        <v>947</v>
      </c>
      <c r="DR2101" s="281"/>
      <c r="DS2101" s="280"/>
      <c r="DT2101" s="279"/>
      <c r="DU2101" s="278"/>
      <c r="DV2101" s="194"/>
    </row>
    <row r="2102" spans="1:127" ht="18.75">
      <c r="A2102" s="207" t="s">
        <v>4711</v>
      </c>
      <c r="B2102" s="227" t="s">
        <v>1323</v>
      </c>
      <c r="C2102" s="226" t="s">
        <v>4739</v>
      </c>
      <c r="D2102" s="472" t="s">
        <v>1324</v>
      </c>
      <c r="E2102" s="224" t="str">
        <f t="shared" si="258"/>
        <v>435945</v>
      </c>
      <c r="F2102" s="207" t="s">
        <v>35</v>
      </c>
      <c r="G2102" s="220" t="s">
        <v>1325</v>
      </c>
      <c r="H2102" s="223" t="s">
        <v>4737</v>
      </c>
      <c r="I2102" s="306" t="s">
        <v>261</v>
      </c>
      <c r="J2102" s="225">
        <v>1</v>
      </c>
      <c r="K2102" s="302">
        <v>75000</v>
      </c>
      <c r="L2102" s="232">
        <f t="shared" si="254"/>
        <v>82500</v>
      </c>
      <c r="M2102" s="262" t="s">
        <v>900</v>
      </c>
      <c r="N2102" s="229"/>
      <c r="O2102" s="290"/>
      <c r="P2102" s="245"/>
      <c r="Q2102" s="227"/>
      <c r="R2102" s="289"/>
      <c r="S2102" s="242"/>
      <c r="T2102" s="219"/>
      <c r="U2102" s="248" t="e">
        <f>VLOOKUP(T2102,'[1]段ボール 送料'!$H$16:$X$1013,16,FALSE)</f>
        <v>#N/A</v>
      </c>
      <c r="V2102" s="248" t="e">
        <f>VLOOKUP(T2102,'[1]段ボール 送料'!$H$16:$X$1013,13,FALSE)</f>
        <v>#N/A</v>
      </c>
      <c r="W2102" s="248" t="e">
        <f>VLOOKUP(T2102,'[1]段ボール 送料'!$H$16:$X$1013,14,FALSE)</f>
        <v>#N/A</v>
      </c>
      <c r="X2102" s="248" t="e">
        <f>VLOOKUP(T2102,'[1]段ボール 送料'!$H$16:$X$1013,15,FALSE)</f>
        <v>#N/A</v>
      </c>
      <c r="Y2102" s="219"/>
      <c r="Z2102" s="248" t="e">
        <f>VLOOKUP(Y2102,'[1]段ボール 送料'!$H$16:$X$1013,16,FALSE)</f>
        <v>#N/A</v>
      </c>
      <c r="AA2102" s="248" t="e">
        <f>VLOOKUP(Y2102,'[1]段ボール 送料'!$H$16:$X$1013,13,FALSE)</f>
        <v>#N/A</v>
      </c>
      <c r="AB2102" s="248" t="e">
        <f>VLOOKUP(Y2102,'[1]段ボール 送料'!$H$16:$X$1013,14,FALSE)</f>
        <v>#N/A</v>
      </c>
      <c r="AC2102" s="248" t="e">
        <f>VLOOKUP(Y2102,'[1]段ボール 送料'!$H$16:$X$1013,15,FALSE)</f>
        <v>#N/A</v>
      </c>
      <c r="AD2102" s="372"/>
      <c r="AE2102" s="372"/>
      <c r="AF2102" s="372"/>
      <c r="AG2102" s="372"/>
      <c r="AH2102" s="372"/>
      <c r="AI2102" s="228" t="s">
        <v>2711</v>
      </c>
      <c r="AJ2102" s="286" t="s">
        <v>2676</v>
      </c>
      <c r="AK2102" s="228" t="s">
        <v>4674</v>
      </c>
      <c r="AL2102" s="372"/>
      <c r="AM2102" s="372"/>
      <c r="AN2102" s="372"/>
      <c r="AO2102" s="372"/>
      <c r="AP2102" s="229"/>
      <c r="AQ2102" s="464"/>
      <c r="AR2102" s="207"/>
      <c r="AS2102" s="207"/>
      <c r="AT2102" s="207"/>
      <c r="AU2102" s="207"/>
      <c r="AV2102" s="207"/>
      <c r="AW2102" s="207"/>
      <c r="AX2102" s="207"/>
      <c r="AY2102" s="207"/>
      <c r="AZ2102" s="207"/>
      <c r="BA2102" s="207"/>
      <c r="BB2102" s="207"/>
      <c r="BC2102" s="207"/>
      <c r="BD2102" s="207"/>
      <c r="BE2102" s="207"/>
      <c r="BF2102" s="207"/>
      <c r="BG2102" s="228" t="s">
        <v>1703</v>
      </c>
      <c r="BH2102" s="228" t="s">
        <v>1703</v>
      </c>
      <c r="BI2102" s="228"/>
      <c r="BJ2102" s="246"/>
      <c r="BK2102" s="255" t="s">
        <v>4630</v>
      </c>
      <c r="BL2102" s="228" t="s">
        <v>1703</v>
      </c>
      <c r="BM2102" s="228" t="s">
        <v>3899</v>
      </c>
      <c r="BQ2102" s="205" t="s">
        <v>1701</v>
      </c>
      <c r="BY2102" s="254"/>
      <c r="DN2102" s="284"/>
      <c r="DO2102" s="283"/>
      <c r="DP2102" s="278"/>
      <c r="DQ2102" s="282" t="s">
        <v>900</v>
      </c>
      <c r="DR2102" s="281"/>
      <c r="DS2102" s="280"/>
      <c r="DT2102" s="279"/>
      <c r="DU2102" s="278"/>
      <c r="DV2102" s="194"/>
      <c r="DW2102" s="254"/>
    </row>
    <row r="2103" spans="1:127" ht="18.75">
      <c r="A2103" s="207" t="s">
        <v>4711</v>
      </c>
      <c r="B2103" s="227" t="s">
        <v>1326</v>
      </c>
      <c r="C2103" s="226" t="s">
        <v>4738</v>
      </c>
      <c r="D2103" s="472" t="s">
        <v>1327</v>
      </c>
      <c r="E2103" s="224" t="str">
        <f t="shared" si="258"/>
        <v>435952</v>
      </c>
      <c r="F2103" s="207" t="s">
        <v>35</v>
      </c>
      <c r="G2103" s="220" t="s">
        <v>1325</v>
      </c>
      <c r="H2103" s="223" t="s">
        <v>4737</v>
      </c>
      <c r="I2103" s="306" t="s">
        <v>261</v>
      </c>
      <c r="J2103" s="225">
        <v>1</v>
      </c>
      <c r="K2103" s="302">
        <v>75000</v>
      </c>
      <c r="L2103" s="232">
        <f t="shared" si="254"/>
        <v>82500</v>
      </c>
      <c r="M2103" s="288" t="s">
        <v>900</v>
      </c>
      <c r="N2103" s="229"/>
      <c r="O2103" s="290"/>
      <c r="P2103" s="245"/>
      <c r="Q2103" s="227"/>
      <c r="R2103" s="376"/>
      <c r="S2103" s="242"/>
      <c r="T2103" s="219"/>
      <c r="U2103" s="248"/>
      <c r="V2103" s="248"/>
      <c r="W2103" s="248"/>
      <c r="X2103" s="248"/>
      <c r="Y2103" s="219"/>
      <c r="Z2103" s="248"/>
      <c r="AA2103" s="248"/>
      <c r="AB2103" s="248"/>
      <c r="AC2103" s="248"/>
      <c r="AD2103" s="302"/>
      <c r="AE2103" s="302"/>
      <c r="AF2103" s="302"/>
      <c r="AG2103" s="302"/>
      <c r="AH2103" s="302"/>
      <c r="AI2103" s="228" t="s">
        <v>2711</v>
      </c>
      <c r="AJ2103" s="286" t="s">
        <v>2676</v>
      </c>
      <c r="AK2103" s="228" t="s">
        <v>2675</v>
      </c>
      <c r="AL2103" s="302"/>
      <c r="AM2103" s="302"/>
      <c r="AN2103" s="302"/>
      <c r="AO2103" s="302"/>
      <c r="AP2103" s="229"/>
      <c r="AQ2103" s="301"/>
      <c r="AR2103" s="207"/>
      <c r="AS2103" s="207"/>
      <c r="AT2103" s="207"/>
      <c r="AU2103" s="207"/>
      <c r="AV2103" s="207"/>
      <c r="AW2103" s="207"/>
      <c r="AX2103" s="207"/>
      <c r="AY2103" s="207"/>
      <c r="AZ2103" s="207"/>
      <c r="BA2103" s="207"/>
      <c r="BB2103" s="207"/>
      <c r="BC2103" s="207"/>
      <c r="BD2103" s="207"/>
      <c r="BE2103" s="207"/>
      <c r="BF2103" s="207"/>
      <c r="BG2103" s="228" t="s">
        <v>1703</v>
      </c>
      <c r="BH2103" s="228" t="s">
        <v>1703</v>
      </c>
      <c r="BI2103" s="228"/>
      <c r="BJ2103" s="246"/>
      <c r="BK2103" s="255" t="s">
        <v>4630</v>
      </c>
      <c r="BL2103" s="228" t="s">
        <v>1703</v>
      </c>
      <c r="BM2103" s="228" t="s">
        <v>3899</v>
      </c>
      <c r="BY2103" s="254"/>
      <c r="DN2103" s="284"/>
      <c r="DO2103" s="283"/>
      <c r="DP2103" s="278"/>
      <c r="DQ2103" s="282" t="s">
        <v>900</v>
      </c>
      <c r="DR2103" s="281"/>
      <c r="DS2103" s="280"/>
      <c r="DT2103" s="279"/>
      <c r="DU2103" s="278"/>
      <c r="DV2103" s="194"/>
      <c r="DW2103" s="254"/>
    </row>
    <row r="2104" spans="1:127" ht="18.75">
      <c r="A2104" s="298" t="s">
        <v>3394</v>
      </c>
      <c r="B2104" s="227" t="s">
        <v>4736</v>
      </c>
      <c r="C2104" s="226" t="s">
        <v>4735</v>
      </c>
      <c r="D2104" s="472" t="s">
        <v>4734</v>
      </c>
      <c r="E2104" s="224" t="str">
        <f t="shared" si="258"/>
        <v>435969</v>
      </c>
      <c r="F2104" s="207" t="s">
        <v>229</v>
      </c>
      <c r="G2104" s="220" t="s">
        <v>4733</v>
      </c>
      <c r="H2104" s="223" t="s">
        <v>4732</v>
      </c>
      <c r="I2104" s="306" t="s">
        <v>261</v>
      </c>
      <c r="J2104" s="225">
        <v>1</v>
      </c>
      <c r="K2104" s="302">
        <v>58000</v>
      </c>
      <c r="L2104" s="232">
        <f t="shared" si="254"/>
        <v>63800.000000000007</v>
      </c>
      <c r="M2104" s="288" t="s">
        <v>1671</v>
      </c>
      <c r="N2104" s="290"/>
      <c r="O2104" s="290"/>
      <c r="P2104" s="251">
        <v>44986</v>
      </c>
      <c r="Q2104" s="500">
        <v>55000</v>
      </c>
      <c r="R2104" s="471"/>
      <c r="S2104" s="242"/>
      <c r="T2104" s="219" t="s">
        <v>4731</v>
      </c>
      <c r="U2104" s="248">
        <f>VLOOKUP(T2104,'[1]段ボール 送料'!$H$16:$X$1013,16,FALSE)</f>
        <v>2150</v>
      </c>
      <c r="V2104" s="248">
        <f>VLOOKUP(T2104,'[1]段ボール 送料'!$H$16:$X$1013,13,FALSE)</f>
        <v>260</v>
      </c>
      <c r="W2104" s="248">
        <f>VLOOKUP(T2104,'[1]段ボール 送料'!$H$16:$X$1013,14,FALSE)</f>
        <v>260</v>
      </c>
      <c r="X2104" s="248">
        <f>VLOOKUP(T2104,'[1]段ボール 送料'!$H$16:$X$1013,15,FALSE)</f>
        <v>1630</v>
      </c>
      <c r="Y2104" s="219" t="s">
        <v>2963</v>
      </c>
      <c r="Z2104" s="248">
        <f>VLOOKUP(Y2104,'[1]段ボール 送料'!$H$16:$X$1013,16,FALSE)</f>
        <v>980</v>
      </c>
      <c r="AA2104" s="248">
        <f>VLOOKUP(Y2104,'[1]段ボール 送料'!$H$16:$X$1013,13,FALSE)</f>
        <v>265</v>
      </c>
      <c r="AB2104" s="248">
        <f>VLOOKUP(Y2104,'[1]段ボール 送料'!$H$16:$X$1013,14,FALSE)</f>
        <v>265</v>
      </c>
      <c r="AC2104" s="248">
        <f>VLOOKUP(Y2104,'[1]段ボール 送料'!$H$16:$X$1013,15,FALSE)</f>
        <v>450</v>
      </c>
      <c r="AD2104" s="372"/>
      <c r="AE2104" s="372"/>
      <c r="AF2104" s="372"/>
      <c r="AG2104" s="372"/>
      <c r="AH2104" s="372"/>
      <c r="AI2104" s="228" t="s">
        <v>2714</v>
      </c>
      <c r="AJ2104" s="286" t="s">
        <v>2676</v>
      </c>
      <c r="AK2104" s="228" t="s">
        <v>2675</v>
      </c>
      <c r="AL2104" s="372"/>
      <c r="AM2104" s="372"/>
      <c r="AN2104" s="372"/>
      <c r="AO2104" s="372"/>
      <c r="AP2104" s="229"/>
      <c r="AQ2104" s="464"/>
      <c r="AR2104" s="207"/>
      <c r="AS2104" s="207"/>
      <c r="AT2104" s="207"/>
      <c r="AU2104" s="247">
        <f t="shared" ref="AU2104:AU2111" si="264">SUBTOTAL(9,AR2104:AT2104)</f>
        <v>0</v>
      </c>
      <c r="AV2104" s="248">
        <f>VLOOKUP(T2104,'[1]段ボール 送料'!$H$16:$X$1013,11,FALSE)</f>
        <v>0</v>
      </c>
      <c r="AW2104" s="248">
        <f>VLOOKUP(Y2104,'[1]段ボール 送料'!$H$16:$X$1013,11,FALSE)</f>
        <v>490</v>
      </c>
      <c r="AX2104" s="207"/>
      <c r="AY2104" s="247">
        <f t="shared" ref="AY2104:AY2111" si="265">SUBTOTAL(9,AV2104:AX2104)</f>
        <v>490</v>
      </c>
      <c r="AZ2104" s="247">
        <f t="shared" ref="AZ2104:BC2111" si="266">AR2104+AV2104</f>
        <v>0</v>
      </c>
      <c r="BA2104" s="247">
        <f t="shared" si="266"/>
        <v>490</v>
      </c>
      <c r="BB2104" s="247">
        <f t="shared" si="266"/>
        <v>0</v>
      </c>
      <c r="BC2104" s="247">
        <f t="shared" si="266"/>
        <v>490</v>
      </c>
      <c r="BD2104" s="484" t="str">
        <f t="shared" ref="BD2104:BD2111" si="267">T2104</f>
        <v>VR22023</v>
      </c>
      <c r="BE2104" s="207"/>
      <c r="BF2104" s="207"/>
      <c r="BG2104" s="228" t="s">
        <v>1703</v>
      </c>
      <c r="BH2104" s="228" t="s">
        <v>1703</v>
      </c>
      <c r="BI2104" s="228" t="s">
        <v>1703</v>
      </c>
      <c r="BJ2104" s="246"/>
      <c r="BK2104" s="255" t="s">
        <v>4630</v>
      </c>
      <c r="BL2104" s="228" t="s">
        <v>1703</v>
      </c>
      <c r="BM2104" s="228" t="s">
        <v>1703</v>
      </c>
      <c r="BN2104" s="298"/>
      <c r="BO2104" s="297"/>
      <c r="BQ2104" s="205" t="s">
        <v>1701</v>
      </c>
      <c r="BY2104" s="254"/>
      <c r="DN2104" s="284"/>
      <c r="DO2104" s="283"/>
      <c r="DP2104" s="278"/>
      <c r="DQ2104" s="282"/>
      <c r="DR2104" s="281"/>
      <c r="DS2104" s="280"/>
      <c r="DT2104" s="279"/>
      <c r="DU2104" s="278"/>
      <c r="DV2104" s="194" t="s">
        <v>3950</v>
      </c>
    </row>
    <row r="2105" spans="1:127" ht="18.75">
      <c r="A2105" s="298" t="s">
        <v>3394</v>
      </c>
      <c r="B2105" s="227" t="s">
        <v>4730</v>
      </c>
      <c r="C2105" s="226" t="s">
        <v>4729</v>
      </c>
      <c r="D2105" s="472" t="s">
        <v>4728</v>
      </c>
      <c r="E2105" s="224" t="str">
        <f t="shared" si="258"/>
        <v>435976</v>
      </c>
      <c r="F2105" s="207" t="s">
        <v>229</v>
      </c>
      <c r="G2105" s="220" t="s">
        <v>4727</v>
      </c>
      <c r="H2105" s="223" t="s">
        <v>4726</v>
      </c>
      <c r="I2105" s="306" t="s">
        <v>261</v>
      </c>
      <c r="J2105" s="225">
        <v>1</v>
      </c>
      <c r="K2105" s="302">
        <v>55000</v>
      </c>
      <c r="L2105" s="232">
        <f t="shared" si="254"/>
        <v>60500.000000000007</v>
      </c>
      <c r="M2105" s="262" t="s">
        <v>1671</v>
      </c>
      <c r="N2105" s="290"/>
      <c r="O2105" s="290"/>
      <c r="P2105" s="245"/>
      <c r="Q2105" s="227"/>
      <c r="R2105" s="289"/>
      <c r="S2105" s="242"/>
      <c r="T2105" s="219" t="s">
        <v>3038</v>
      </c>
      <c r="U2105" s="248">
        <f>VLOOKUP(T2105,'[1]段ボール 送料'!$H$16:$X$1013,16,FALSE)</f>
        <v>1900</v>
      </c>
      <c r="V2105" s="248">
        <f>VLOOKUP(T2105,'[1]段ボール 送料'!$H$16:$X$1013,13,FALSE)</f>
        <v>160</v>
      </c>
      <c r="W2105" s="248">
        <f>VLOOKUP(T2105,'[1]段ボール 送料'!$H$16:$X$1013,14,FALSE)</f>
        <v>160</v>
      </c>
      <c r="X2105" s="248">
        <f>VLOOKUP(T2105,'[1]段ボール 送料'!$H$16:$X$1013,15,FALSE)</f>
        <v>1580</v>
      </c>
      <c r="Y2105" s="219" t="s">
        <v>2963</v>
      </c>
      <c r="Z2105" s="248">
        <f>VLOOKUP(Y2105,'[1]段ボール 送料'!$H$16:$X$1013,16,FALSE)</f>
        <v>980</v>
      </c>
      <c r="AA2105" s="248">
        <f>VLOOKUP(Y2105,'[1]段ボール 送料'!$H$16:$X$1013,13,FALSE)</f>
        <v>265</v>
      </c>
      <c r="AB2105" s="248">
        <f>VLOOKUP(Y2105,'[1]段ボール 送料'!$H$16:$X$1013,14,FALSE)</f>
        <v>265</v>
      </c>
      <c r="AC2105" s="248">
        <f>VLOOKUP(Y2105,'[1]段ボール 送料'!$H$16:$X$1013,15,FALSE)</f>
        <v>450</v>
      </c>
      <c r="AD2105" s="371"/>
      <c r="AE2105" s="371"/>
      <c r="AF2105" s="371"/>
      <c r="AG2105" s="371"/>
      <c r="AH2105" s="371"/>
      <c r="AI2105" s="228" t="s">
        <v>2714</v>
      </c>
      <c r="AJ2105" s="286" t="s">
        <v>2676</v>
      </c>
      <c r="AK2105" s="228" t="s">
        <v>2675</v>
      </c>
      <c r="AL2105" s="372"/>
      <c r="AM2105" s="372"/>
      <c r="AN2105" s="371"/>
      <c r="AO2105" s="371"/>
      <c r="AP2105" s="229"/>
      <c r="AQ2105" s="370"/>
      <c r="AR2105" s="247"/>
      <c r="AS2105" s="247"/>
      <c r="AT2105" s="247"/>
      <c r="AU2105" s="247">
        <f t="shared" si="264"/>
        <v>0</v>
      </c>
      <c r="AV2105" s="248">
        <f>VLOOKUP(T2105,'[1]段ボール 送料'!$H$16:$X$1013,11,FALSE)</f>
        <v>0</v>
      </c>
      <c r="AW2105" s="248">
        <f>VLOOKUP(Y2105,'[1]段ボール 送料'!$H$16:$X$1013,11,FALSE)</f>
        <v>490</v>
      </c>
      <c r="AX2105" s="207"/>
      <c r="AY2105" s="247">
        <f t="shared" si="265"/>
        <v>490</v>
      </c>
      <c r="AZ2105" s="247">
        <f t="shared" si="266"/>
        <v>0</v>
      </c>
      <c r="BA2105" s="247">
        <f t="shared" si="266"/>
        <v>490</v>
      </c>
      <c r="BB2105" s="247">
        <f t="shared" si="266"/>
        <v>0</v>
      </c>
      <c r="BC2105" s="247">
        <f t="shared" si="266"/>
        <v>490</v>
      </c>
      <c r="BD2105" s="484" t="str">
        <f t="shared" si="267"/>
        <v>PZ-0592</v>
      </c>
      <c r="BE2105" s="207"/>
      <c r="BF2105" s="207"/>
      <c r="BG2105" s="228" t="s">
        <v>1703</v>
      </c>
      <c r="BH2105" s="228" t="s">
        <v>1703</v>
      </c>
      <c r="BI2105" s="228"/>
      <c r="BJ2105" s="246"/>
      <c r="BK2105" s="255" t="s">
        <v>4630</v>
      </c>
      <c r="BL2105" s="228" t="s">
        <v>1703</v>
      </c>
      <c r="BM2105" s="228" t="s">
        <v>1703</v>
      </c>
      <c r="BN2105" s="298"/>
      <c r="BO2105" s="297"/>
      <c r="BQ2105" s="205" t="s">
        <v>1701</v>
      </c>
      <c r="BY2105" s="254"/>
      <c r="DN2105" s="284"/>
      <c r="DO2105" s="283"/>
      <c r="DP2105" s="278"/>
      <c r="DQ2105" s="282"/>
      <c r="DR2105" s="281"/>
      <c r="DS2105" s="280"/>
      <c r="DT2105" s="279"/>
      <c r="DU2105" s="278"/>
      <c r="DV2105" s="194" t="s">
        <v>3950</v>
      </c>
    </row>
    <row r="2106" spans="1:127" ht="18.75">
      <c r="A2106" s="298" t="s">
        <v>3394</v>
      </c>
      <c r="B2106" s="227" t="s">
        <v>4725</v>
      </c>
      <c r="C2106" s="226" t="s">
        <v>4724</v>
      </c>
      <c r="D2106" s="472" t="s">
        <v>1329</v>
      </c>
      <c r="E2106" s="224" t="str">
        <f t="shared" si="258"/>
        <v>435983</v>
      </c>
      <c r="F2106" s="207" t="s">
        <v>35</v>
      </c>
      <c r="G2106" s="220" t="s">
        <v>1330</v>
      </c>
      <c r="H2106" s="223" t="s">
        <v>4723</v>
      </c>
      <c r="I2106" s="306" t="s">
        <v>261</v>
      </c>
      <c r="J2106" s="225">
        <v>1</v>
      </c>
      <c r="K2106" s="302">
        <v>65000</v>
      </c>
      <c r="L2106" s="232">
        <f t="shared" si="254"/>
        <v>71500</v>
      </c>
      <c r="M2106" s="262" t="s">
        <v>947</v>
      </c>
      <c r="N2106" s="290"/>
      <c r="O2106" s="290"/>
      <c r="P2106" s="251">
        <v>44986</v>
      </c>
      <c r="Q2106" s="500">
        <v>60000</v>
      </c>
      <c r="R2106" s="471"/>
      <c r="S2106" s="242"/>
      <c r="T2106" s="219" t="s">
        <v>4722</v>
      </c>
      <c r="U2106" s="248">
        <f>VLOOKUP(T2106,'[1]段ボール 送料'!$H$16:$X$1013,16,FALSE)</f>
        <v>2160</v>
      </c>
      <c r="V2106" s="248">
        <f>VLOOKUP(T2106,'[1]段ボール 送料'!$H$16:$X$1013,13,FALSE)</f>
        <v>190</v>
      </c>
      <c r="W2106" s="248">
        <f>VLOOKUP(T2106,'[1]段ボール 送料'!$H$16:$X$1013,14,FALSE)</f>
        <v>190</v>
      </c>
      <c r="X2106" s="248">
        <f>VLOOKUP(T2106,'[1]段ボール 送料'!$H$16:$X$1013,15,FALSE)</f>
        <v>1780</v>
      </c>
      <c r="Y2106" s="219" t="s">
        <v>2963</v>
      </c>
      <c r="Z2106" s="248">
        <f>VLOOKUP(Y2106,'[1]段ボール 送料'!$H$16:$X$1013,16,FALSE)</f>
        <v>980</v>
      </c>
      <c r="AA2106" s="248">
        <f>VLOOKUP(Y2106,'[1]段ボール 送料'!$H$16:$X$1013,13,FALSE)</f>
        <v>265</v>
      </c>
      <c r="AB2106" s="248">
        <f>VLOOKUP(Y2106,'[1]段ボール 送料'!$H$16:$X$1013,14,FALSE)</f>
        <v>265</v>
      </c>
      <c r="AC2106" s="248">
        <f>VLOOKUP(Y2106,'[1]段ボール 送料'!$H$16:$X$1013,15,FALSE)</f>
        <v>450</v>
      </c>
      <c r="AD2106" s="372"/>
      <c r="AE2106" s="372"/>
      <c r="AF2106" s="372"/>
      <c r="AG2106" s="372"/>
      <c r="AH2106" s="372"/>
      <c r="AI2106" s="228" t="s">
        <v>2711</v>
      </c>
      <c r="AJ2106" s="286" t="s">
        <v>2676</v>
      </c>
      <c r="AK2106" s="228" t="s">
        <v>3110</v>
      </c>
      <c r="AL2106" s="372"/>
      <c r="AM2106" s="372"/>
      <c r="AN2106" s="372"/>
      <c r="AO2106" s="372"/>
      <c r="AP2106" s="229"/>
      <c r="AQ2106" s="464"/>
      <c r="AR2106" s="207"/>
      <c r="AS2106" s="207"/>
      <c r="AT2106" s="207"/>
      <c r="AU2106" s="247">
        <f t="shared" si="264"/>
        <v>0</v>
      </c>
      <c r="AV2106" s="248">
        <f>VLOOKUP(T2106,'[1]段ボール 送料'!$H$16:$X$1013,11,FALSE)</f>
        <v>0</v>
      </c>
      <c r="AW2106" s="248">
        <f>VLOOKUP(Y2106,'[1]段ボール 送料'!$H$16:$X$1013,11,FALSE)</f>
        <v>490</v>
      </c>
      <c r="AX2106" s="207"/>
      <c r="AY2106" s="247">
        <f t="shared" si="265"/>
        <v>490</v>
      </c>
      <c r="AZ2106" s="247">
        <f t="shared" si="266"/>
        <v>0</v>
      </c>
      <c r="BA2106" s="247">
        <f t="shared" si="266"/>
        <v>490</v>
      </c>
      <c r="BB2106" s="247">
        <f t="shared" si="266"/>
        <v>0</v>
      </c>
      <c r="BC2106" s="247">
        <f t="shared" si="266"/>
        <v>490</v>
      </c>
      <c r="BD2106" s="484" t="str">
        <f t="shared" si="267"/>
        <v>A-50903</v>
      </c>
      <c r="BE2106" s="207"/>
      <c r="BF2106" s="207"/>
      <c r="BG2106" s="228" t="s">
        <v>1703</v>
      </c>
      <c r="BH2106" s="228" t="s">
        <v>1703</v>
      </c>
      <c r="BI2106" s="228"/>
      <c r="BJ2106" s="246"/>
      <c r="BK2106" s="255" t="s">
        <v>4630</v>
      </c>
      <c r="BL2106" s="228" t="s">
        <v>1703</v>
      </c>
      <c r="BM2106" s="228" t="s">
        <v>3899</v>
      </c>
      <c r="BN2106" s="298"/>
      <c r="BO2106" s="297"/>
      <c r="BQ2106" s="205" t="s">
        <v>1701</v>
      </c>
      <c r="BU2106" s="197"/>
      <c r="BV2106" s="197"/>
      <c r="BW2106" s="197"/>
      <c r="BY2106" s="254"/>
      <c r="CC2106" s="485"/>
      <c r="CD2106" s="485"/>
      <c r="CE2106" s="197"/>
      <c r="DN2106" s="284"/>
      <c r="DO2106" s="283"/>
      <c r="DP2106" s="281"/>
      <c r="DQ2106" s="282" t="s">
        <v>947</v>
      </c>
      <c r="DR2106" s="281"/>
      <c r="DS2106" s="280"/>
      <c r="DT2106" s="279"/>
      <c r="DU2106" s="278"/>
      <c r="DV2106" s="194"/>
    </row>
    <row r="2107" spans="1:127" ht="18.75">
      <c r="A2107" s="298" t="s">
        <v>4016</v>
      </c>
      <c r="B2107" s="227" t="s">
        <v>1331</v>
      </c>
      <c r="C2107" s="226" t="s">
        <v>4721</v>
      </c>
      <c r="D2107" s="472" t="s">
        <v>1332</v>
      </c>
      <c r="E2107" s="224" t="str">
        <f t="shared" si="258"/>
        <v>435990</v>
      </c>
      <c r="F2107" s="207" t="s">
        <v>229</v>
      </c>
      <c r="G2107" s="220" t="s">
        <v>1333</v>
      </c>
      <c r="H2107" s="223" t="s">
        <v>4719</v>
      </c>
      <c r="I2107" s="306" t="s">
        <v>261</v>
      </c>
      <c r="J2107" s="225">
        <v>1</v>
      </c>
      <c r="K2107" s="302">
        <v>68000</v>
      </c>
      <c r="L2107" s="232">
        <f t="shared" si="254"/>
        <v>74800</v>
      </c>
      <c r="M2107" s="288" t="s">
        <v>947</v>
      </c>
      <c r="N2107" s="290"/>
      <c r="O2107" s="290"/>
      <c r="P2107" s="251">
        <v>44986</v>
      </c>
      <c r="Q2107" s="500">
        <v>60000</v>
      </c>
      <c r="R2107" s="471"/>
      <c r="S2107" s="242"/>
      <c r="T2107" s="219">
        <v>99129</v>
      </c>
      <c r="U2107" s="248">
        <f>VLOOKUP(T2107,'[1]段ボール 送料'!$H$16:$X$1013,16,FALSE)</f>
        <v>2460</v>
      </c>
      <c r="V2107" s="248">
        <f>VLOOKUP(T2107,'[1]段ボール 送料'!$H$16:$X$1013,13,FALSE)</f>
        <v>360</v>
      </c>
      <c r="W2107" s="248">
        <f>VLOOKUP(T2107,'[1]段ボール 送料'!$H$16:$X$1013,14,FALSE)</f>
        <v>245</v>
      </c>
      <c r="X2107" s="248">
        <f>VLOOKUP(T2107,'[1]段ボール 送料'!$H$16:$X$1013,15,FALSE)</f>
        <v>1855</v>
      </c>
      <c r="Y2107" s="219" t="s">
        <v>3504</v>
      </c>
      <c r="Z2107" s="248">
        <f>VLOOKUP(Y2107,'[1]段ボール 送料'!$H$16:$X$1013,16,FALSE)</f>
        <v>990</v>
      </c>
      <c r="AA2107" s="248">
        <f>VLOOKUP(Y2107,'[1]段ボール 送料'!$H$16:$X$1013,13,FALSE)</f>
        <v>330</v>
      </c>
      <c r="AB2107" s="248">
        <f>VLOOKUP(Y2107,'[1]段ボール 送料'!$H$16:$X$1013,14,FALSE)</f>
        <v>330</v>
      </c>
      <c r="AC2107" s="248">
        <f>VLOOKUP(Y2107,'[1]段ボール 送料'!$H$16:$X$1013,15,FALSE)</f>
        <v>330</v>
      </c>
      <c r="AD2107" s="372"/>
      <c r="AE2107" s="372"/>
      <c r="AF2107" s="372"/>
      <c r="AG2107" s="372"/>
      <c r="AH2107" s="372"/>
      <c r="AI2107" s="228" t="s">
        <v>2714</v>
      </c>
      <c r="AJ2107" s="286" t="s">
        <v>2676</v>
      </c>
      <c r="AK2107" s="228" t="s">
        <v>3110</v>
      </c>
      <c r="AL2107" s="372"/>
      <c r="AM2107" s="372"/>
      <c r="AN2107" s="372"/>
      <c r="AO2107" s="372"/>
      <c r="AP2107" s="229"/>
      <c r="AQ2107" s="464"/>
      <c r="AR2107" s="207"/>
      <c r="AS2107" s="207"/>
      <c r="AT2107" s="207"/>
      <c r="AU2107" s="247">
        <f t="shared" si="264"/>
        <v>0</v>
      </c>
      <c r="AV2107" s="248">
        <f>VLOOKUP(T2107,'[1]段ボール 送料'!$H$16:$X$1013,11,FALSE)</f>
        <v>0</v>
      </c>
      <c r="AW2107" s="248">
        <f>VLOOKUP(Y2107,'[1]段ボール 送料'!$H$16:$X$1013,11,FALSE)</f>
        <v>430</v>
      </c>
      <c r="AX2107" s="207"/>
      <c r="AY2107" s="247">
        <f t="shared" si="265"/>
        <v>430</v>
      </c>
      <c r="AZ2107" s="247">
        <f t="shared" si="266"/>
        <v>0</v>
      </c>
      <c r="BA2107" s="247">
        <f t="shared" si="266"/>
        <v>430</v>
      </c>
      <c r="BB2107" s="247">
        <f t="shared" si="266"/>
        <v>0</v>
      </c>
      <c r="BC2107" s="247">
        <f t="shared" si="266"/>
        <v>430</v>
      </c>
      <c r="BD2107" s="484">
        <f t="shared" si="267"/>
        <v>99129</v>
      </c>
      <c r="BE2107" s="207"/>
      <c r="BF2107" s="207"/>
      <c r="BG2107" s="228" t="s">
        <v>1703</v>
      </c>
      <c r="BH2107" s="228" t="s">
        <v>1703</v>
      </c>
      <c r="BI2107" s="228"/>
      <c r="BJ2107" s="246"/>
      <c r="BK2107" s="255" t="s">
        <v>4630</v>
      </c>
      <c r="BL2107" s="228" t="s">
        <v>1703</v>
      </c>
      <c r="BM2107" s="228" t="s">
        <v>3899</v>
      </c>
      <c r="BN2107" s="298"/>
      <c r="BO2107" s="297"/>
      <c r="BQ2107" s="205" t="s">
        <v>1701</v>
      </c>
      <c r="BU2107" s="197"/>
      <c r="BV2107" s="197"/>
      <c r="BW2107" s="197"/>
      <c r="BY2107" s="254"/>
      <c r="CC2107" s="485"/>
      <c r="CD2107" s="485"/>
      <c r="CE2107" s="197"/>
      <c r="DN2107" s="284"/>
      <c r="DO2107" s="283"/>
      <c r="DP2107" s="281"/>
      <c r="DQ2107" s="282" t="s">
        <v>947</v>
      </c>
      <c r="DR2107" s="281"/>
      <c r="DS2107" s="280"/>
      <c r="DT2107" s="279"/>
      <c r="DU2107" s="278"/>
      <c r="DV2107" s="194"/>
    </row>
    <row r="2108" spans="1:127" ht="18.75">
      <c r="A2108" s="298" t="s">
        <v>4016</v>
      </c>
      <c r="B2108" s="227" t="s">
        <v>1334</v>
      </c>
      <c r="C2108" s="226" t="s">
        <v>4720</v>
      </c>
      <c r="D2108" s="472" t="s">
        <v>1335</v>
      </c>
      <c r="E2108" s="224" t="str">
        <f t="shared" si="258"/>
        <v>436003</v>
      </c>
      <c r="F2108" s="207" t="s">
        <v>229</v>
      </c>
      <c r="G2108" s="220" t="s">
        <v>1333</v>
      </c>
      <c r="H2108" s="223" t="s">
        <v>4719</v>
      </c>
      <c r="I2108" s="306" t="s">
        <v>261</v>
      </c>
      <c r="J2108" s="225">
        <v>1</v>
      </c>
      <c r="K2108" s="302">
        <v>68000</v>
      </c>
      <c r="L2108" s="232">
        <f t="shared" si="254"/>
        <v>74800</v>
      </c>
      <c r="M2108" s="288" t="s">
        <v>947</v>
      </c>
      <c r="N2108" s="290"/>
      <c r="O2108" s="290"/>
      <c r="P2108" s="459">
        <v>44986</v>
      </c>
      <c r="Q2108" s="487">
        <v>60000</v>
      </c>
      <c r="R2108" s="471"/>
      <c r="S2108" s="242"/>
      <c r="T2108" s="219">
        <v>99129</v>
      </c>
      <c r="U2108" s="248">
        <f>VLOOKUP(T2108,'[1]段ボール 送料'!$H$16:$X$1013,16,FALSE)</f>
        <v>2460</v>
      </c>
      <c r="V2108" s="248">
        <f>VLOOKUP(T2108,'[1]段ボール 送料'!$H$16:$X$1013,13,FALSE)</f>
        <v>360</v>
      </c>
      <c r="W2108" s="248">
        <f>VLOOKUP(T2108,'[1]段ボール 送料'!$H$16:$X$1013,14,FALSE)</f>
        <v>245</v>
      </c>
      <c r="X2108" s="248">
        <f>VLOOKUP(T2108,'[1]段ボール 送料'!$H$16:$X$1013,15,FALSE)</f>
        <v>1855</v>
      </c>
      <c r="Y2108" s="219" t="s">
        <v>4697</v>
      </c>
      <c r="Z2108" s="248">
        <f>VLOOKUP(Y2108,'[1]段ボール 送料'!$H$16:$X$1013,16,FALSE)</f>
        <v>990</v>
      </c>
      <c r="AA2108" s="248">
        <f>VLOOKUP(Y2108,'[1]段ボール 送料'!$H$16:$X$1013,13,FALSE)</f>
        <v>330</v>
      </c>
      <c r="AB2108" s="248">
        <f>VLOOKUP(Y2108,'[1]段ボール 送料'!$H$16:$X$1013,14,FALSE)</f>
        <v>330</v>
      </c>
      <c r="AC2108" s="248">
        <f>VLOOKUP(Y2108,'[1]段ボール 送料'!$H$16:$X$1013,15,FALSE)</f>
        <v>330</v>
      </c>
      <c r="AD2108" s="372"/>
      <c r="AE2108" s="372"/>
      <c r="AF2108" s="372"/>
      <c r="AG2108" s="372"/>
      <c r="AH2108" s="372"/>
      <c r="AI2108" s="228" t="s">
        <v>2714</v>
      </c>
      <c r="AJ2108" s="286" t="s">
        <v>2676</v>
      </c>
      <c r="AK2108" s="228" t="s">
        <v>3110</v>
      </c>
      <c r="AL2108" s="372"/>
      <c r="AM2108" s="372"/>
      <c r="AN2108" s="372"/>
      <c r="AO2108" s="372"/>
      <c r="AP2108" s="229"/>
      <c r="AQ2108" s="464"/>
      <c r="AR2108" s="207"/>
      <c r="AS2108" s="207"/>
      <c r="AT2108" s="207"/>
      <c r="AU2108" s="247">
        <f t="shared" si="264"/>
        <v>0</v>
      </c>
      <c r="AV2108" s="248">
        <f>VLOOKUP(T2108,'[1]段ボール 送料'!$H$16:$X$1013,11,FALSE)</f>
        <v>0</v>
      </c>
      <c r="AW2108" s="248">
        <f>VLOOKUP(Y2108,'[1]段ボール 送料'!$H$16:$X$1013,11,FALSE)</f>
        <v>430</v>
      </c>
      <c r="AX2108" s="207"/>
      <c r="AY2108" s="247">
        <f t="shared" si="265"/>
        <v>430</v>
      </c>
      <c r="AZ2108" s="247">
        <f t="shared" si="266"/>
        <v>0</v>
      </c>
      <c r="BA2108" s="247">
        <f t="shared" si="266"/>
        <v>430</v>
      </c>
      <c r="BB2108" s="247">
        <f t="shared" si="266"/>
        <v>0</v>
      </c>
      <c r="BC2108" s="247">
        <f t="shared" si="266"/>
        <v>430</v>
      </c>
      <c r="BD2108" s="484">
        <f t="shared" si="267"/>
        <v>99129</v>
      </c>
      <c r="BE2108" s="207"/>
      <c r="BF2108" s="207"/>
      <c r="BG2108" s="228" t="s">
        <v>1703</v>
      </c>
      <c r="BH2108" s="228" t="s">
        <v>1703</v>
      </c>
      <c r="BI2108" s="228"/>
      <c r="BJ2108" s="246"/>
      <c r="BK2108" s="255" t="s">
        <v>4630</v>
      </c>
      <c r="BL2108" s="228" t="s">
        <v>1703</v>
      </c>
      <c r="BM2108" s="228" t="s">
        <v>3899</v>
      </c>
      <c r="BN2108" s="298"/>
      <c r="BO2108" s="297"/>
      <c r="BQ2108" s="205" t="s">
        <v>1701</v>
      </c>
      <c r="BU2108" s="197"/>
      <c r="BV2108" s="197"/>
      <c r="BW2108" s="197"/>
      <c r="BY2108" s="254"/>
      <c r="CC2108" s="485"/>
      <c r="CD2108" s="485"/>
      <c r="CE2108" s="197"/>
      <c r="DN2108" s="284"/>
      <c r="DO2108" s="283"/>
      <c r="DP2108" s="281"/>
      <c r="DQ2108" s="282" t="s">
        <v>947</v>
      </c>
      <c r="DR2108" s="281"/>
      <c r="DS2108" s="280"/>
      <c r="DT2108" s="279"/>
      <c r="DU2108" s="278"/>
      <c r="DV2108" s="194"/>
    </row>
    <row r="2109" spans="1:127" ht="18.75">
      <c r="A2109" s="298" t="s">
        <v>4016</v>
      </c>
      <c r="B2109" s="227" t="s">
        <v>1336</v>
      </c>
      <c r="C2109" s="226" t="s">
        <v>4718</v>
      </c>
      <c r="D2109" s="472" t="s">
        <v>1337</v>
      </c>
      <c r="E2109" s="224" t="str">
        <f t="shared" si="258"/>
        <v>436010</v>
      </c>
      <c r="F2109" s="207" t="s">
        <v>229</v>
      </c>
      <c r="G2109" s="220" t="s">
        <v>1333</v>
      </c>
      <c r="H2109" s="223" t="s">
        <v>4716</v>
      </c>
      <c r="I2109" s="306" t="s">
        <v>261</v>
      </c>
      <c r="J2109" s="225">
        <v>1</v>
      </c>
      <c r="K2109" s="302">
        <v>68000</v>
      </c>
      <c r="L2109" s="232">
        <f t="shared" si="254"/>
        <v>74800</v>
      </c>
      <c r="M2109" s="288" t="s">
        <v>947</v>
      </c>
      <c r="N2109" s="290"/>
      <c r="O2109" s="290"/>
      <c r="P2109" s="459">
        <v>44986</v>
      </c>
      <c r="Q2109" s="487">
        <v>60000</v>
      </c>
      <c r="R2109" s="471"/>
      <c r="S2109" s="242"/>
      <c r="T2109" s="219">
        <v>99129</v>
      </c>
      <c r="U2109" s="248">
        <f>VLOOKUP(T2109,'[1]段ボール 送料'!$H$16:$X$1013,16,FALSE)</f>
        <v>2460</v>
      </c>
      <c r="V2109" s="248">
        <f>VLOOKUP(T2109,'[1]段ボール 送料'!$H$16:$X$1013,13,FALSE)</f>
        <v>360</v>
      </c>
      <c r="W2109" s="248">
        <f>VLOOKUP(T2109,'[1]段ボール 送料'!$H$16:$X$1013,14,FALSE)</f>
        <v>245</v>
      </c>
      <c r="X2109" s="248">
        <f>VLOOKUP(T2109,'[1]段ボール 送料'!$H$16:$X$1013,15,FALSE)</f>
        <v>1855</v>
      </c>
      <c r="Y2109" s="219" t="s">
        <v>3530</v>
      </c>
      <c r="Z2109" s="248">
        <f>VLOOKUP(Y2109,'[1]段ボール 送料'!$H$16:$X$1013,16,FALSE)</f>
        <v>1110</v>
      </c>
      <c r="AA2109" s="248">
        <f>VLOOKUP(Y2109,'[1]段ボール 送料'!$H$16:$X$1013,13,FALSE)</f>
        <v>305</v>
      </c>
      <c r="AB2109" s="248">
        <f>VLOOKUP(Y2109,'[1]段ボール 送料'!$H$16:$X$1013,14,FALSE)</f>
        <v>305</v>
      </c>
      <c r="AC2109" s="248">
        <f>VLOOKUP(Y2109,'[1]段ボール 送料'!$H$16:$X$1013,15,FALSE)</f>
        <v>500</v>
      </c>
      <c r="AD2109" s="372"/>
      <c r="AE2109" s="372"/>
      <c r="AF2109" s="372"/>
      <c r="AG2109" s="372"/>
      <c r="AH2109" s="372"/>
      <c r="AI2109" s="228" t="s">
        <v>2714</v>
      </c>
      <c r="AJ2109" s="286" t="s">
        <v>2676</v>
      </c>
      <c r="AK2109" s="228" t="s">
        <v>3110</v>
      </c>
      <c r="AL2109" s="372"/>
      <c r="AM2109" s="372"/>
      <c r="AN2109" s="372"/>
      <c r="AO2109" s="372"/>
      <c r="AP2109" s="229"/>
      <c r="AQ2109" s="464"/>
      <c r="AR2109" s="207"/>
      <c r="AS2109" s="207"/>
      <c r="AT2109" s="207"/>
      <c r="AU2109" s="247">
        <f t="shared" si="264"/>
        <v>0</v>
      </c>
      <c r="AV2109" s="248">
        <f>VLOOKUP(T2109,'[1]段ボール 送料'!$H$16:$X$1013,11,FALSE)</f>
        <v>0</v>
      </c>
      <c r="AW2109" s="248">
        <f>VLOOKUP(Y2109,'[1]段ボール 送料'!$H$16:$X$1013,11,FALSE)</f>
        <v>700</v>
      </c>
      <c r="AX2109" s="207"/>
      <c r="AY2109" s="247">
        <f t="shared" si="265"/>
        <v>700</v>
      </c>
      <c r="AZ2109" s="247">
        <f t="shared" si="266"/>
        <v>0</v>
      </c>
      <c r="BA2109" s="247">
        <f t="shared" si="266"/>
        <v>700</v>
      </c>
      <c r="BB2109" s="247">
        <f t="shared" si="266"/>
        <v>0</v>
      </c>
      <c r="BC2109" s="247">
        <f t="shared" si="266"/>
        <v>700</v>
      </c>
      <c r="BD2109" s="484">
        <f t="shared" si="267"/>
        <v>99129</v>
      </c>
      <c r="BE2109" s="207"/>
      <c r="BF2109" s="207"/>
      <c r="BG2109" s="228" t="s">
        <v>1703</v>
      </c>
      <c r="BH2109" s="228" t="s">
        <v>1703</v>
      </c>
      <c r="BI2109" s="228"/>
      <c r="BJ2109" s="246"/>
      <c r="BK2109" s="255" t="s">
        <v>4630</v>
      </c>
      <c r="BL2109" s="228" t="s">
        <v>1703</v>
      </c>
      <c r="BM2109" s="228" t="s">
        <v>3899</v>
      </c>
      <c r="BN2109" s="298"/>
      <c r="BO2109" s="297"/>
      <c r="BQ2109" s="205" t="s">
        <v>1701</v>
      </c>
      <c r="BU2109" s="197"/>
      <c r="BV2109" s="197"/>
      <c r="BW2109" s="197"/>
      <c r="BY2109" s="254"/>
      <c r="CC2109" s="485"/>
      <c r="CD2109" s="485"/>
      <c r="CE2109" s="197"/>
      <c r="DN2109" s="284"/>
      <c r="DO2109" s="283"/>
      <c r="DP2109" s="281"/>
      <c r="DQ2109" s="282" t="s">
        <v>947</v>
      </c>
      <c r="DR2109" s="281"/>
      <c r="DS2109" s="280"/>
      <c r="DT2109" s="279"/>
      <c r="DU2109" s="278"/>
      <c r="DV2109" s="194"/>
    </row>
    <row r="2110" spans="1:127" ht="18.75">
      <c r="A2110" s="298" t="s">
        <v>4016</v>
      </c>
      <c r="B2110" s="227" t="s">
        <v>1338</v>
      </c>
      <c r="C2110" s="226" t="s">
        <v>4717</v>
      </c>
      <c r="D2110" s="472" t="s">
        <v>1339</v>
      </c>
      <c r="E2110" s="224" t="str">
        <f t="shared" si="258"/>
        <v>436027</v>
      </c>
      <c r="F2110" s="207" t="s">
        <v>229</v>
      </c>
      <c r="G2110" s="220" t="s">
        <v>1333</v>
      </c>
      <c r="H2110" s="223" t="s">
        <v>4716</v>
      </c>
      <c r="I2110" s="306" t="s">
        <v>261</v>
      </c>
      <c r="J2110" s="225">
        <v>1</v>
      </c>
      <c r="K2110" s="302">
        <v>68000</v>
      </c>
      <c r="L2110" s="232">
        <f t="shared" si="254"/>
        <v>74800</v>
      </c>
      <c r="M2110" s="288" t="s">
        <v>947</v>
      </c>
      <c r="N2110" s="290"/>
      <c r="O2110" s="290"/>
      <c r="P2110" s="459">
        <v>44986</v>
      </c>
      <c r="Q2110" s="487">
        <v>60000</v>
      </c>
      <c r="R2110" s="471"/>
      <c r="S2110" s="242"/>
      <c r="T2110" s="219">
        <v>99129</v>
      </c>
      <c r="U2110" s="248">
        <f>VLOOKUP(T2110,'[1]段ボール 送料'!$H$16:$X$1013,16,FALSE)</f>
        <v>2460</v>
      </c>
      <c r="V2110" s="248">
        <f>VLOOKUP(T2110,'[1]段ボール 送料'!$H$16:$X$1013,13,FALSE)</f>
        <v>360</v>
      </c>
      <c r="W2110" s="248">
        <f>VLOOKUP(T2110,'[1]段ボール 送料'!$H$16:$X$1013,14,FALSE)</f>
        <v>245</v>
      </c>
      <c r="X2110" s="248">
        <f>VLOOKUP(T2110,'[1]段ボール 送料'!$H$16:$X$1013,15,FALSE)</f>
        <v>1855</v>
      </c>
      <c r="Y2110" s="219" t="s">
        <v>3530</v>
      </c>
      <c r="Z2110" s="248">
        <f>VLOOKUP(Y2110,'[1]段ボール 送料'!$H$16:$X$1013,16,FALSE)</f>
        <v>1110</v>
      </c>
      <c r="AA2110" s="248">
        <f>VLOOKUP(Y2110,'[1]段ボール 送料'!$H$16:$X$1013,13,FALSE)</f>
        <v>305</v>
      </c>
      <c r="AB2110" s="248">
        <f>VLOOKUP(Y2110,'[1]段ボール 送料'!$H$16:$X$1013,14,FALSE)</f>
        <v>305</v>
      </c>
      <c r="AC2110" s="248">
        <f>VLOOKUP(Y2110,'[1]段ボール 送料'!$H$16:$X$1013,15,FALSE)</f>
        <v>500</v>
      </c>
      <c r="AD2110" s="372"/>
      <c r="AE2110" s="372"/>
      <c r="AF2110" s="372"/>
      <c r="AG2110" s="372"/>
      <c r="AH2110" s="372"/>
      <c r="AI2110" s="228" t="s">
        <v>2714</v>
      </c>
      <c r="AJ2110" s="286" t="s">
        <v>2676</v>
      </c>
      <c r="AK2110" s="228" t="s">
        <v>3110</v>
      </c>
      <c r="AL2110" s="372"/>
      <c r="AM2110" s="372"/>
      <c r="AN2110" s="372"/>
      <c r="AO2110" s="372"/>
      <c r="AP2110" s="229"/>
      <c r="AQ2110" s="464"/>
      <c r="AR2110" s="207"/>
      <c r="AS2110" s="207"/>
      <c r="AT2110" s="207"/>
      <c r="AU2110" s="247">
        <f t="shared" si="264"/>
        <v>0</v>
      </c>
      <c r="AV2110" s="248">
        <f>VLOOKUP(T2110,'[1]段ボール 送料'!$H$16:$X$1013,11,FALSE)</f>
        <v>0</v>
      </c>
      <c r="AW2110" s="248">
        <f>VLOOKUP(Y2110,'[1]段ボール 送料'!$H$16:$X$1013,11,FALSE)</f>
        <v>700</v>
      </c>
      <c r="AX2110" s="207"/>
      <c r="AY2110" s="247">
        <f t="shared" si="265"/>
        <v>700</v>
      </c>
      <c r="AZ2110" s="247">
        <f t="shared" si="266"/>
        <v>0</v>
      </c>
      <c r="BA2110" s="247">
        <f t="shared" si="266"/>
        <v>700</v>
      </c>
      <c r="BB2110" s="247">
        <f t="shared" si="266"/>
        <v>0</v>
      </c>
      <c r="BC2110" s="247">
        <f t="shared" si="266"/>
        <v>700</v>
      </c>
      <c r="BD2110" s="484">
        <f t="shared" si="267"/>
        <v>99129</v>
      </c>
      <c r="BE2110" s="207"/>
      <c r="BF2110" s="207"/>
      <c r="BG2110" s="228" t="s">
        <v>1703</v>
      </c>
      <c r="BH2110" s="228" t="s">
        <v>1703</v>
      </c>
      <c r="BI2110" s="228"/>
      <c r="BJ2110" s="246"/>
      <c r="BK2110" s="255" t="s">
        <v>4630</v>
      </c>
      <c r="BL2110" s="228" t="s">
        <v>1703</v>
      </c>
      <c r="BM2110" s="228" t="s">
        <v>3899</v>
      </c>
      <c r="BN2110" s="298"/>
      <c r="BO2110" s="297"/>
      <c r="BQ2110" s="205" t="s">
        <v>1701</v>
      </c>
      <c r="BU2110" s="197"/>
      <c r="BV2110" s="197"/>
      <c r="BW2110" s="197"/>
      <c r="BY2110" s="254"/>
      <c r="CC2110" s="485"/>
      <c r="CD2110" s="485"/>
      <c r="CE2110" s="197"/>
      <c r="DN2110" s="284"/>
      <c r="DO2110" s="283"/>
      <c r="DP2110" s="281"/>
      <c r="DQ2110" s="282" t="s">
        <v>947</v>
      </c>
      <c r="DR2110" s="281"/>
      <c r="DS2110" s="280"/>
      <c r="DT2110" s="279"/>
      <c r="DU2110" s="278"/>
      <c r="DV2110" s="194"/>
    </row>
    <row r="2111" spans="1:127" ht="18.75">
      <c r="A2111" s="298" t="s">
        <v>4688</v>
      </c>
      <c r="B2111" s="227" t="s">
        <v>1340</v>
      </c>
      <c r="C2111" s="226" t="s">
        <v>4715</v>
      </c>
      <c r="D2111" s="472" t="s">
        <v>1341</v>
      </c>
      <c r="E2111" s="224" t="str">
        <f t="shared" si="258"/>
        <v>436034</v>
      </c>
      <c r="F2111" s="207" t="s">
        <v>229</v>
      </c>
      <c r="G2111" s="220" t="s">
        <v>1342</v>
      </c>
      <c r="H2111" s="223" t="s">
        <v>4714</v>
      </c>
      <c r="I2111" s="306" t="s">
        <v>261</v>
      </c>
      <c r="J2111" s="225">
        <v>1</v>
      </c>
      <c r="K2111" s="302">
        <v>73000</v>
      </c>
      <c r="L2111" s="212">
        <f t="shared" si="254"/>
        <v>80300</v>
      </c>
      <c r="M2111" s="288" t="s">
        <v>947</v>
      </c>
      <c r="N2111" s="290"/>
      <c r="O2111" s="290" t="s">
        <v>4713</v>
      </c>
      <c r="P2111" s="459">
        <v>44986</v>
      </c>
      <c r="Q2111" s="499">
        <v>65000</v>
      </c>
      <c r="R2111" s="261"/>
      <c r="S2111" s="242"/>
      <c r="T2111" s="219">
        <v>99129</v>
      </c>
      <c r="U2111" s="248">
        <f>VLOOKUP(T2111,'[1]段ボール 送料'!$H$16:$X$1013,16,FALSE)</f>
        <v>2460</v>
      </c>
      <c r="V2111" s="248">
        <f>VLOOKUP(T2111,'[1]段ボール 送料'!$H$16:$X$1013,13,FALSE)</f>
        <v>360</v>
      </c>
      <c r="W2111" s="248">
        <f>VLOOKUP(T2111,'[1]段ボール 送料'!$H$16:$X$1013,14,FALSE)</f>
        <v>245</v>
      </c>
      <c r="X2111" s="248">
        <f>VLOOKUP(T2111,'[1]段ボール 送料'!$H$16:$X$1013,15,FALSE)</f>
        <v>1855</v>
      </c>
      <c r="Y2111" s="219" t="s">
        <v>4683</v>
      </c>
      <c r="Z2111" s="248">
        <f>VLOOKUP(Y2111,'[1]段ボール 送料'!$H$16:$X$1013,16,FALSE)</f>
        <v>1130</v>
      </c>
      <c r="AA2111" s="248">
        <f>VLOOKUP(Y2111,'[1]段ボール 送料'!$H$16:$X$1013,13,FALSE)</f>
        <v>265</v>
      </c>
      <c r="AB2111" s="248">
        <f>VLOOKUP(Y2111,'[1]段ボール 送料'!$H$16:$X$1013,14,FALSE)</f>
        <v>265</v>
      </c>
      <c r="AC2111" s="248">
        <f>VLOOKUP(Y2111,'[1]段ボール 送料'!$H$16:$X$1013,15,FALSE)</f>
        <v>600</v>
      </c>
      <c r="AD2111" s="372"/>
      <c r="AE2111" s="372"/>
      <c r="AF2111" s="372"/>
      <c r="AG2111" s="372"/>
      <c r="AH2111" s="372"/>
      <c r="AI2111" s="228" t="s">
        <v>2714</v>
      </c>
      <c r="AJ2111" s="286" t="s">
        <v>2676</v>
      </c>
      <c r="AK2111" s="228" t="s">
        <v>3110</v>
      </c>
      <c r="AL2111" s="372"/>
      <c r="AM2111" s="372"/>
      <c r="AN2111" s="372"/>
      <c r="AO2111" s="372"/>
      <c r="AP2111" s="229"/>
      <c r="AQ2111" s="464"/>
      <c r="AR2111" s="207"/>
      <c r="AS2111" s="207"/>
      <c r="AT2111" s="207"/>
      <c r="AU2111" s="247">
        <f t="shared" si="264"/>
        <v>0</v>
      </c>
      <c r="AV2111" s="248">
        <f>VLOOKUP(T2111,'[1]段ボール 送料'!$H$16:$X$1013,11,FALSE)</f>
        <v>0</v>
      </c>
      <c r="AW2111" s="248">
        <f>VLOOKUP(Y2111,'[1]段ボール 送料'!$H$16:$X$1013,11,FALSE)</f>
        <v>490</v>
      </c>
      <c r="AX2111" s="207"/>
      <c r="AY2111" s="247">
        <f t="shared" si="265"/>
        <v>490</v>
      </c>
      <c r="AZ2111" s="247">
        <f t="shared" si="266"/>
        <v>0</v>
      </c>
      <c r="BA2111" s="247">
        <f t="shared" si="266"/>
        <v>490</v>
      </c>
      <c r="BB2111" s="247">
        <f t="shared" si="266"/>
        <v>0</v>
      </c>
      <c r="BC2111" s="247">
        <f t="shared" si="266"/>
        <v>490</v>
      </c>
      <c r="BD2111" s="484">
        <f t="shared" si="267"/>
        <v>99129</v>
      </c>
      <c r="BE2111" s="207"/>
      <c r="BF2111" s="207"/>
      <c r="BG2111" s="228" t="s">
        <v>1703</v>
      </c>
      <c r="BH2111" s="228" t="s">
        <v>1703</v>
      </c>
      <c r="BI2111" s="228"/>
      <c r="BJ2111" s="246"/>
      <c r="BK2111" s="255" t="s">
        <v>4630</v>
      </c>
      <c r="BL2111" s="228" t="s">
        <v>1703</v>
      </c>
      <c r="BM2111" s="228" t="s">
        <v>3899</v>
      </c>
      <c r="BN2111" s="298"/>
      <c r="BO2111" s="297"/>
      <c r="BQ2111" s="205" t="s">
        <v>1701</v>
      </c>
      <c r="BU2111" s="197"/>
      <c r="BV2111" s="197"/>
      <c r="BW2111" s="197"/>
      <c r="BY2111" s="254"/>
      <c r="CC2111" s="485"/>
      <c r="CD2111" s="485"/>
      <c r="CE2111" s="197"/>
      <c r="DN2111" s="284"/>
      <c r="DO2111" s="283"/>
      <c r="DP2111" s="281"/>
      <c r="DQ2111" s="282" t="s">
        <v>947</v>
      </c>
      <c r="DR2111" s="281"/>
      <c r="DS2111" s="280"/>
      <c r="DT2111" s="279"/>
      <c r="DU2111" s="278"/>
      <c r="DV2111" s="194"/>
    </row>
    <row r="2112" spans="1:127" ht="18.75">
      <c r="A2112" s="207" t="s">
        <v>4711</v>
      </c>
      <c r="B2112" s="227" t="s">
        <v>1343</v>
      </c>
      <c r="C2112" s="226" t="s">
        <v>4712</v>
      </c>
      <c r="D2112" s="472" t="s">
        <v>1344</v>
      </c>
      <c r="E2112" s="224" t="str">
        <f t="shared" si="258"/>
        <v>436041</v>
      </c>
      <c r="F2112" s="207" t="s">
        <v>35</v>
      </c>
      <c r="G2112" s="220" t="s">
        <v>1345</v>
      </c>
      <c r="H2112" s="223" t="s">
        <v>4709</v>
      </c>
      <c r="I2112" s="306" t="s">
        <v>261</v>
      </c>
      <c r="J2112" s="225">
        <v>1</v>
      </c>
      <c r="K2112" s="302">
        <v>85000</v>
      </c>
      <c r="L2112" s="212">
        <f t="shared" si="254"/>
        <v>93500.000000000015</v>
      </c>
      <c r="M2112" s="288" t="s">
        <v>900</v>
      </c>
      <c r="N2112" s="229"/>
      <c r="O2112" s="290"/>
      <c r="P2112" s="347"/>
      <c r="Q2112" s="241"/>
      <c r="R2112" s="289"/>
      <c r="S2112" s="242"/>
      <c r="T2112" s="219"/>
      <c r="U2112" s="248" t="e">
        <f>VLOOKUP(T2112,'[1]段ボール 送料'!$H$16:$X$1013,16,FALSE)</f>
        <v>#N/A</v>
      </c>
      <c r="V2112" s="248" t="e">
        <f>VLOOKUP(T2112,'[1]段ボール 送料'!$H$16:$X$1013,13,FALSE)</f>
        <v>#N/A</v>
      </c>
      <c r="W2112" s="248" t="e">
        <f>VLOOKUP(T2112,'[1]段ボール 送料'!$H$16:$X$1013,14,FALSE)</f>
        <v>#N/A</v>
      </c>
      <c r="X2112" s="248" t="e">
        <f>VLOOKUP(T2112,'[1]段ボール 送料'!$H$16:$X$1013,15,FALSE)</f>
        <v>#N/A</v>
      </c>
      <c r="Y2112" s="219"/>
      <c r="Z2112" s="248" t="e">
        <f>VLOOKUP(Y2112,'[1]段ボール 送料'!$H$16:$X$1013,16,FALSE)</f>
        <v>#N/A</v>
      </c>
      <c r="AA2112" s="248" t="e">
        <f>VLOOKUP(Y2112,'[1]段ボール 送料'!$H$16:$X$1013,13,FALSE)</f>
        <v>#N/A</v>
      </c>
      <c r="AB2112" s="248" t="e">
        <f>VLOOKUP(Y2112,'[1]段ボール 送料'!$H$16:$X$1013,14,FALSE)</f>
        <v>#N/A</v>
      </c>
      <c r="AC2112" s="248" t="e">
        <f>VLOOKUP(Y2112,'[1]段ボール 送料'!$H$16:$X$1013,15,FALSE)</f>
        <v>#N/A</v>
      </c>
      <c r="AD2112" s="372"/>
      <c r="AE2112" s="372"/>
      <c r="AF2112" s="372"/>
      <c r="AG2112" s="372"/>
      <c r="AH2112" s="372"/>
      <c r="AI2112" s="228" t="s">
        <v>2711</v>
      </c>
      <c r="AJ2112" s="286" t="s">
        <v>2676</v>
      </c>
      <c r="AK2112" s="228" t="s">
        <v>4674</v>
      </c>
      <c r="AL2112" s="372"/>
      <c r="AM2112" s="372"/>
      <c r="AN2112" s="372"/>
      <c r="AO2112" s="372"/>
      <c r="AP2112" s="229"/>
      <c r="AQ2112" s="464"/>
      <c r="AR2112" s="207"/>
      <c r="AS2112" s="207"/>
      <c r="AT2112" s="207"/>
      <c r="AU2112" s="207"/>
      <c r="AV2112" s="207"/>
      <c r="AW2112" s="207"/>
      <c r="AX2112" s="207"/>
      <c r="AY2112" s="207"/>
      <c r="AZ2112" s="207"/>
      <c r="BA2112" s="207"/>
      <c r="BB2112" s="207"/>
      <c r="BC2112" s="207"/>
      <c r="BD2112" s="207"/>
      <c r="BE2112" s="207"/>
      <c r="BF2112" s="207"/>
      <c r="BG2112" s="228" t="s">
        <v>1703</v>
      </c>
      <c r="BH2112" s="228" t="s">
        <v>1703</v>
      </c>
      <c r="BI2112" s="228"/>
      <c r="BJ2112" s="246"/>
      <c r="BK2112" s="255" t="s">
        <v>4630</v>
      </c>
      <c r="BL2112" s="228" t="s">
        <v>1703</v>
      </c>
      <c r="BM2112" s="228" t="s">
        <v>3899</v>
      </c>
      <c r="BQ2112" s="205" t="s">
        <v>1701</v>
      </c>
      <c r="BU2112" s="197"/>
      <c r="BV2112" s="197"/>
      <c r="BW2112" s="197"/>
      <c r="BY2112" s="254"/>
      <c r="CC2112" s="485"/>
      <c r="CD2112" s="485"/>
      <c r="CE2112" s="197"/>
      <c r="DN2112" s="284"/>
      <c r="DO2112" s="283"/>
      <c r="DP2112" s="281"/>
      <c r="DQ2112" s="282" t="s">
        <v>900</v>
      </c>
      <c r="DR2112" s="281"/>
      <c r="DS2112" s="280"/>
      <c r="DT2112" s="279"/>
      <c r="DU2112" s="278"/>
      <c r="DV2112" s="194"/>
      <c r="DW2112" s="254"/>
    </row>
    <row r="2113" spans="1:137" ht="18.75">
      <c r="A2113" s="207" t="s">
        <v>4711</v>
      </c>
      <c r="B2113" s="227" t="s">
        <v>1346</v>
      </c>
      <c r="C2113" s="226" t="s">
        <v>4710</v>
      </c>
      <c r="D2113" s="472" t="s">
        <v>1347</v>
      </c>
      <c r="E2113" s="224" t="str">
        <f t="shared" ref="E2113:E2144" si="268">MID(D2113,8,10)</f>
        <v>436058</v>
      </c>
      <c r="F2113" s="207" t="s">
        <v>35</v>
      </c>
      <c r="G2113" s="220" t="s">
        <v>1345</v>
      </c>
      <c r="H2113" s="223" t="s">
        <v>4709</v>
      </c>
      <c r="I2113" s="306" t="s">
        <v>261</v>
      </c>
      <c r="J2113" s="225">
        <v>1</v>
      </c>
      <c r="K2113" s="302">
        <v>85000</v>
      </c>
      <c r="L2113" s="212">
        <f t="shared" si="254"/>
        <v>93500.000000000015</v>
      </c>
      <c r="M2113" s="288" t="s">
        <v>900</v>
      </c>
      <c r="N2113" s="229"/>
      <c r="O2113" s="290"/>
      <c r="P2113" s="347"/>
      <c r="Q2113" s="241"/>
      <c r="R2113" s="376"/>
      <c r="S2113" s="242"/>
      <c r="T2113" s="219"/>
      <c r="U2113" s="248"/>
      <c r="V2113" s="248"/>
      <c r="W2113" s="248"/>
      <c r="X2113" s="248"/>
      <c r="Y2113" s="219"/>
      <c r="Z2113" s="248"/>
      <c r="AA2113" s="248"/>
      <c r="AB2113" s="248"/>
      <c r="AC2113" s="248"/>
      <c r="AD2113" s="302"/>
      <c r="AE2113" s="302"/>
      <c r="AF2113" s="302"/>
      <c r="AG2113" s="302"/>
      <c r="AH2113" s="302"/>
      <c r="AI2113" s="228" t="s">
        <v>2711</v>
      </c>
      <c r="AJ2113" s="286" t="s">
        <v>2676</v>
      </c>
      <c r="AK2113" s="228" t="s">
        <v>3110</v>
      </c>
      <c r="AL2113" s="302"/>
      <c r="AM2113" s="302"/>
      <c r="AN2113" s="302"/>
      <c r="AO2113" s="302"/>
      <c r="AP2113" s="229"/>
      <c r="AQ2113" s="301"/>
      <c r="AR2113" s="207"/>
      <c r="AS2113" s="207"/>
      <c r="AT2113" s="207"/>
      <c r="AU2113" s="207"/>
      <c r="AV2113" s="207"/>
      <c r="AW2113" s="207"/>
      <c r="AX2113" s="207"/>
      <c r="AY2113" s="207"/>
      <c r="AZ2113" s="207"/>
      <c r="BA2113" s="207"/>
      <c r="BB2113" s="207"/>
      <c r="BC2113" s="207"/>
      <c r="BD2113" s="207"/>
      <c r="BE2113" s="207"/>
      <c r="BF2113" s="207"/>
      <c r="BG2113" s="228" t="s">
        <v>1703</v>
      </c>
      <c r="BH2113" s="228" t="s">
        <v>1703</v>
      </c>
      <c r="BI2113" s="228"/>
      <c r="BJ2113" s="246"/>
      <c r="BK2113" s="255" t="s">
        <v>4630</v>
      </c>
      <c r="BL2113" s="228" t="s">
        <v>1703</v>
      </c>
      <c r="BM2113" s="228" t="s">
        <v>3899</v>
      </c>
      <c r="BQ2113" s="204"/>
      <c r="BU2113" s="197"/>
      <c r="BV2113" s="197"/>
      <c r="BW2113" s="197"/>
      <c r="BY2113" s="254"/>
      <c r="CC2113" s="485"/>
      <c r="CD2113" s="485"/>
      <c r="CE2113" s="197"/>
      <c r="DN2113" s="284"/>
      <c r="DO2113" s="283"/>
      <c r="DP2113" s="281"/>
      <c r="DQ2113" s="282" t="s">
        <v>900</v>
      </c>
      <c r="DR2113" s="281"/>
      <c r="DS2113" s="280"/>
      <c r="DT2113" s="279"/>
      <c r="DU2113" s="278"/>
      <c r="DV2113" s="194"/>
      <c r="DW2113" s="254"/>
    </row>
    <row r="2114" spans="1:137" ht="18.75">
      <c r="A2114" s="298" t="s">
        <v>3629</v>
      </c>
      <c r="B2114" s="227" t="s">
        <v>381</v>
      </c>
      <c r="C2114" s="226" t="s">
        <v>4708</v>
      </c>
      <c r="D2114" s="472" t="s">
        <v>382</v>
      </c>
      <c r="E2114" s="224" t="str">
        <f t="shared" si="268"/>
        <v>436065</v>
      </c>
      <c r="F2114" s="207" t="s">
        <v>229</v>
      </c>
      <c r="G2114" s="220" t="s">
        <v>383</v>
      </c>
      <c r="H2114" s="223" t="s">
        <v>4702</v>
      </c>
      <c r="I2114" s="306" t="s">
        <v>261</v>
      </c>
      <c r="J2114" s="225">
        <v>1</v>
      </c>
      <c r="K2114" s="277">
        <v>50000</v>
      </c>
      <c r="L2114" s="212">
        <f t="shared" si="254"/>
        <v>55000.000000000007</v>
      </c>
      <c r="M2114" s="288" t="s">
        <v>1671</v>
      </c>
      <c r="N2114" s="290"/>
      <c r="O2114" s="290"/>
      <c r="P2114" s="459">
        <v>45444</v>
      </c>
      <c r="Q2114" s="346">
        <v>48000</v>
      </c>
      <c r="R2114" s="416">
        <v>5200</v>
      </c>
      <c r="S2114" s="242">
        <v>5200</v>
      </c>
      <c r="T2114" s="219" t="s">
        <v>4701</v>
      </c>
      <c r="U2114" s="248">
        <f>VLOOKUP(T2114,'[1]段ボール 送料'!$H$16:$X$1013,16,FALSE)</f>
        <v>1930</v>
      </c>
      <c r="V2114" s="248">
        <f>VLOOKUP(T2114,'[1]段ボール 送料'!$H$16:$X$1013,13,FALSE)</f>
        <v>330</v>
      </c>
      <c r="W2114" s="248">
        <f>VLOOKUP(T2114,'[1]段ボール 送料'!$H$16:$X$1013,14,FALSE)</f>
        <v>260</v>
      </c>
      <c r="X2114" s="248">
        <f>VLOOKUP(T2114,'[1]段ボール 送料'!$H$16:$X$1013,15,FALSE)</f>
        <v>1340</v>
      </c>
      <c r="Y2114" s="219" t="s">
        <v>4704</v>
      </c>
      <c r="Z2114" s="248">
        <f>VLOOKUP(Y2114,'[1]段ボール 送料'!$H$16:$X$1013,16,FALSE)</f>
        <v>990</v>
      </c>
      <c r="AA2114" s="248">
        <f>VLOOKUP(Y2114,'[1]段ボール 送料'!$H$16:$X$1013,13,FALSE)</f>
        <v>330</v>
      </c>
      <c r="AB2114" s="248">
        <f>VLOOKUP(Y2114,'[1]段ボール 送料'!$H$16:$X$1013,14,FALSE)</f>
        <v>330</v>
      </c>
      <c r="AC2114" s="248">
        <f>VLOOKUP(Y2114,'[1]段ボール 送料'!$H$16:$X$1013,15,FALSE)</f>
        <v>330</v>
      </c>
      <c r="AD2114" s="372"/>
      <c r="AE2114" s="372"/>
      <c r="AF2114" s="372"/>
      <c r="AG2114" s="372"/>
      <c r="AH2114" s="372"/>
      <c r="AI2114" s="228" t="s">
        <v>2714</v>
      </c>
      <c r="AJ2114" s="286" t="s">
        <v>2676</v>
      </c>
      <c r="AK2114" s="228" t="s">
        <v>2675</v>
      </c>
      <c r="AL2114" s="372"/>
      <c r="AM2114" s="372"/>
      <c r="AN2114" s="372"/>
      <c r="AO2114" s="372"/>
      <c r="AP2114" s="229"/>
      <c r="AQ2114" s="464"/>
      <c r="AR2114" s="207"/>
      <c r="AS2114" s="207"/>
      <c r="AT2114" s="207"/>
      <c r="AU2114" s="247">
        <f>SUBTOTAL(9,AR2114:AT2114)</f>
        <v>0</v>
      </c>
      <c r="AV2114" s="248">
        <f>VLOOKUP(T2114,'[1]段ボール 送料'!$H$16:$X$1013,11,FALSE)</f>
        <v>0</v>
      </c>
      <c r="AW2114" s="248">
        <f>VLOOKUP(Y2114,'[1]段ボール 送料'!$H$16:$X$1013,11,FALSE)</f>
        <v>430</v>
      </c>
      <c r="AX2114" s="207"/>
      <c r="AY2114" s="247">
        <f>SUBTOTAL(9,AV2114:AX2114)</f>
        <v>430</v>
      </c>
      <c r="AZ2114" s="247">
        <f t="shared" ref="AZ2114:BC2116" si="269">AR2114+AV2114</f>
        <v>0</v>
      </c>
      <c r="BA2114" s="247">
        <f t="shared" si="269"/>
        <v>430</v>
      </c>
      <c r="BB2114" s="247">
        <f t="shared" si="269"/>
        <v>0</v>
      </c>
      <c r="BC2114" s="247">
        <f t="shared" si="269"/>
        <v>430</v>
      </c>
      <c r="BD2114" s="484" t="str">
        <f>T2114</f>
        <v>VR24054</v>
      </c>
      <c r="BE2114" s="207"/>
      <c r="BF2114" s="207"/>
      <c r="BG2114" s="228" t="s">
        <v>1703</v>
      </c>
      <c r="BH2114" s="228" t="s">
        <v>1703</v>
      </c>
      <c r="BI2114" s="228" t="s">
        <v>1703</v>
      </c>
      <c r="BJ2114" s="246"/>
      <c r="BK2114" s="255" t="s">
        <v>4630</v>
      </c>
      <c r="BL2114" s="228" t="s">
        <v>1703</v>
      </c>
      <c r="BM2114" s="228" t="s">
        <v>1703</v>
      </c>
      <c r="BN2114" s="298"/>
      <c r="BO2114" s="297"/>
      <c r="BQ2114" s="205" t="s">
        <v>1701</v>
      </c>
      <c r="BY2114" s="254"/>
      <c r="DN2114" s="284">
        <v>50000</v>
      </c>
      <c r="DO2114" s="283">
        <f>DN2114*110%</f>
        <v>55000.000000000007</v>
      </c>
      <c r="DP2114" s="349">
        <v>45444</v>
      </c>
      <c r="DQ2114" s="282"/>
      <c r="DR2114" s="281"/>
      <c r="DS2114" s="280"/>
      <c r="DT2114" s="279"/>
      <c r="DU2114" s="348"/>
      <c r="DV2114" s="194"/>
    </row>
    <row r="2115" spans="1:137" ht="18.75">
      <c r="A2115" s="298" t="s">
        <v>3629</v>
      </c>
      <c r="B2115" s="227" t="s">
        <v>384</v>
      </c>
      <c r="C2115" s="226" t="s">
        <v>4707</v>
      </c>
      <c r="D2115" s="472" t="s">
        <v>385</v>
      </c>
      <c r="E2115" s="224" t="str">
        <f t="shared" si="268"/>
        <v>436072</v>
      </c>
      <c r="F2115" s="207" t="s">
        <v>229</v>
      </c>
      <c r="G2115" s="220" t="s">
        <v>386</v>
      </c>
      <c r="H2115" s="223" t="s">
        <v>4702</v>
      </c>
      <c r="I2115" s="306" t="s">
        <v>261</v>
      </c>
      <c r="J2115" s="225">
        <v>1</v>
      </c>
      <c r="K2115" s="277">
        <v>50000</v>
      </c>
      <c r="L2115" s="212">
        <f t="shared" si="254"/>
        <v>55000.000000000007</v>
      </c>
      <c r="M2115" s="288" t="s">
        <v>1671</v>
      </c>
      <c r="N2115" s="290"/>
      <c r="O2115" s="290"/>
      <c r="P2115" s="459">
        <v>45444</v>
      </c>
      <c r="Q2115" s="346">
        <v>48000</v>
      </c>
      <c r="R2115" s="416">
        <v>5200</v>
      </c>
      <c r="S2115" s="242">
        <v>5200</v>
      </c>
      <c r="T2115" s="219" t="s">
        <v>4701</v>
      </c>
      <c r="U2115" s="248">
        <f>VLOOKUP(T2115,'[1]段ボール 送料'!$H$16:$X$1013,16,FALSE)</f>
        <v>1930</v>
      </c>
      <c r="V2115" s="248">
        <f>VLOOKUP(T2115,'[1]段ボール 送料'!$H$16:$X$1013,13,FALSE)</f>
        <v>330</v>
      </c>
      <c r="W2115" s="248">
        <f>VLOOKUP(T2115,'[1]段ボール 送料'!$H$16:$X$1013,14,FALSE)</f>
        <v>260</v>
      </c>
      <c r="X2115" s="248">
        <f>VLOOKUP(T2115,'[1]段ボール 送料'!$H$16:$X$1013,15,FALSE)</f>
        <v>1340</v>
      </c>
      <c r="Y2115" s="219" t="s">
        <v>4704</v>
      </c>
      <c r="Z2115" s="248">
        <f>VLOOKUP(Y2115,'[1]段ボール 送料'!$H$16:$X$1013,16,FALSE)</f>
        <v>990</v>
      </c>
      <c r="AA2115" s="248">
        <f>VLOOKUP(Y2115,'[1]段ボール 送料'!$H$16:$X$1013,13,FALSE)</f>
        <v>330</v>
      </c>
      <c r="AB2115" s="248">
        <f>VLOOKUP(Y2115,'[1]段ボール 送料'!$H$16:$X$1013,14,FALSE)</f>
        <v>330</v>
      </c>
      <c r="AC2115" s="248">
        <f>VLOOKUP(Y2115,'[1]段ボール 送料'!$H$16:$X$1013,15,FALSE)</f>
        <v>330</v>
      </c>
      <c r="AD2115" s="337"/>
      <c r="AE2115" s="337"/>
      <c r="AF2115" s="337"/>
      <c r="AG2115" s="337"/>
      <c r="AH2115" s="337"/>
      <c r="AI2115" s="228" t="s">
        <v>2714</v>
      </c>
      <c r="AJ2115" s="286" t="s">
        <v>2676</v>
      </c>
      <c r="AK2115" s="228" t="s">
        <v>2675</v>
      </c>
      <c r="AL2115" s="372">
        <v>14095</v>
      </c>
      <c r="AM2115" s="211">
        <f>AN2115+AO2115</f>
        <v>4034</v>
      </c>
      <c r="AN2115" s="337">
        <f>VLOOKUP(Y2115,'[1]段ボール 送料'!$H$16:$X$1013,6,FALSE)</f>
        <v>94</v>
      </c>
      <c r="AO2115" s="443">
        <f>3050+890</f>
        <v>3940</v>
      </c>
      <c r="AP2115" s="229" t="s">
        <v>3517</v>
      </c>
      <c r="AQ2115" s="498"/>
      <c r="AR2115" s="207"/>
      <c r="AS2115" s="207"/>
      <c r="AT2115" s="207"/>
      <c r="AU2115" s="247">
        <f>SUBTOTAL(9,AR2115:AT2115)</f>
        <v>0</v>
      </c>
      <c r="AV2115" s="248">
        <f>VLOOKUP(T2115,'[1]段ボール 送料'!$H$16:$X$1013,11,FALSE)</f>
        <v>0</v>
      </c>
      <c r="AW2115" s="248">
        <f>VLOOKUP(Y2115,'[1]段ボール 送料'!$H$16:$X$1013,11,FALSE)</f>
        <v>430</v>
      </c>
      <c r="AX2115" s="207"/>
      <c r="AY2115" s="247">
        <f>SUBTOTAL(9,AV2115:AX2115)</f>
        <v>430</v>
      </c>
      <c r="AZ2115" s="247">
        <f t="shared" si="269"/>
        <v>0</v>
      </c>
      <c r="BA2115" s="247">
        <f t="shared" si="269"/>
        <v>430</v>
      </c>
      <c r="BB2115" s="247">
        <f t="shared" si="269"/>
        <v>0</v>
      </c>
      <c r="BC2115" s="247">
        <f t="shared" si="269"/>
        <v>430</v>
      </c>
      <c r="BD2115" s="484" t="str">
        <f>T2115</f>
        <v>VR24054</v>
      </c>
      <c r="BE2115" s="207"/>
      <c r="BF2115" s="207"/>
      <c r="BG2115" s="228" t="s">
        <v>1703</v>
      </c>
      <c r="BH2115" s="228" t="s">
        <v>1703</v>
      </c>
      <c r="BI2115" s="228" t="s">
        <v>1703</v>
      </c>
      <c r="BJ2115" s="246"/>
      <c r="BK2115" s="255" t="s">
        <v>4630</v>
      </c>
      <c r="BL2115" s="228" t="s">
        <v>1703</v>
      </c>
      <c r="BM2115" s="228" t="s">
        <v>1703</v>
      </c>
      <c r="BN2115" s="298"/>
      <c r="BO2115" s="297"/>
      <c r="BQ2115" s="205" t="s">
        <v>1701</v>
      </c>
      <c r="BY2115" s="254"/>
      <c r="CS2115" s="497" t="s">
        <v>3786</v>
      </c>
      <c r="CT2115" s="497"/>
      <c r="DN2115" s="284">
        <v>50000</v>
      </c>
      <c r="DO2115" s="283">
        <f>DN2115*110%</f>
        <v>55000.000000000007</v>
      </c>
      <c r="DP2115" s="349">
        <v>45444</v>
      </c>
      <c r="DQ2115" s="282"/>
      <c r="DR2115" s="280" t="s">
        <v>4706</v>
      </c>
      <c r="DS2115" s="280" t="s">
        <v>3792</v>
      </c>
      <c r="DT2115" s="279" t="s">
        <v>3949</v>
      </c>
      <c r="DU2115" s="348"/>
      <c r="DV2115" s="194"/>
    </row>
    <row r="2116" spans="1:137" ht="18.75">
      <c r="A2116" s="298" t="s">
        <v>3629</v>
      </c>
      <c r="B2116" s="227" t="s">
        <v>387</v>
      </c>
      <c r="C2116" s="226" t="s">
        <v>4705</v>
      </c>
      <c r="D2116" s="472" t="s">
        <v>388</v>
      </c>
      <c r="E2116" s="224" t="str">
        <f t="shared" si="268"/>
        <v>436089</v>
      </c>
      <c r="F2116" s="207" t="s">
        <v>229</v>
      </c>
      <c r="G2116" s="220" t="s">
        <v>383</v>
      </c>
      <c r="H2116" s="223" t="s">
        <v>4702</v>
      </c>
      <c r="I2116" s="306" t="s">
        <v>261</v>
      </c>
      <c r="J2116" s="225">
        <v>1</v>
      </c>
      <c r="K2116" s="277">
        <v>50000</v>
      </c>
      <c r="L2116" s="212">
        <f t="shared" si="254"/>
        <v>55000.000000000007</v>
      </c>
      <c r="M2116" s="288" t="s">
        <v>1671</v>
      </c>
      <c r="N2116" s="290"/>
      <c r="O2116" s="290"/>
      <c r="P2116" s="459">
        <v>45444</v>
      </c>
      <c r="Q2116" s="346">
        <v>48000</v>
      </c>
      <c r="R2116" s="416">
        <v>5200</v>
      </c>
      <c r="S2116" s="242">
        <v>5200</v>
      </c>
      <c r="T2116" s="219" t="s">
        <v>3104</v>
      </c>
      <c r="U2116" s="248">
        <f>VLOOKUP(T2116,'[1]段ボール 送料'!$H$16:$X$1013,16,FALSE)</f>
        <v>1930</v>
      </c>
      <c r="V2116" s="248">
        <f>VLOOKUP(T2116,'[1]段ボール 送料'!$H$16:$X$1013,13,FALSE)</f>
        <v>330</v>
      </c>
      <c r="W2116" s="248">
        <f>VLOOKUP(T2116,'[1]段ボール 送料'!$H$16:$X$1013,14,FALSE)</f>
        <v>260</v>
      </c>
      <c r="X2116" s="248">
        <f>VLOOKUP(T2116,'[1]段ボール 送料'!$H$16:$X$1013,15,FALSE)</f>
        <v>1340</v>
      </c>
      <c r="Y2116" s="219" t="s">
        <v>4704</v>
      </c>
      <c r="Z2116" s="248">
        <f>VLOOKUP(Y2116,'[1]段ボール 送料'!$H$16:$X$1013,16,FALSE)</f>
        <v>990</v>
      </c>
      <c r="AA2116" s="248">
        <f>VLOOKUP(Y2116,'[1]段ボール 送料'!$H$16:$X$1013,13,FALSE)</f>
        <v>330</v>
      </c>
      <c r="AB2116" s="248">
        <f>VLOOKUP(Y2116,'[1]段ボール 送料'!$H$16:$X$1013,14,FALSE)</f>
        <v>330</v>
      </c>
      <c r="AC2116" s="248">
        <f>VLOOKUP(Y2116,'[1]段ボール 送料'!$H$16:$X$1013,15,FALSE)</f>
        <v>330</v>
      </c>
      <c r="AD2116" s="372"/>
      <c r="AE2116" s="372"/>
      <c r="AF2116" s="372"/>
      <c r="AG2116" s="372"/>
      <c r="AH2116" s="372"/>
      <c r="AI2116" s="228" t="s">
        <v>2714</v>
      </c>
      <c r="AJ2116" s="286" t="s">
        <v>2676</v>
      </c>
      <c r="AK2116" s="228" t="s">
        <v>2675</v>
      </c>
      <c r="AL2116" s="372"/>
      <c r="AM2116" s="372"/>
      <c r="AN2116" s="372"/>
      <c r="AO2116" s="372"/>
      <c r="AP2116" s="229"/>
      <c r="AQ2116" s="464"/>
      <c r="AR2116" s="207"/>
      <c r="AS2116" s="207"/>
      <c r="AT2116" s="207"/>
      <c r="AU2116" s="247">
        <f>SUBTOTAL(9,AR2116:AT2116)</f>
        <v>0</v>
      </c>
      <c r="AV2116" s="248">
        <f>VLOOKUP(T2116,'[1]段ボール 送料'!$H$16:$X$1013,11,FALSE)</f>
        <v>0</v>
      </c>
      <c r="AW2116" s="248">
        <f>VLOOKUP(Y2116,'[1]段ボール 送料'!$H$16:$X$1013,11,FALSE)</f>
        <v>430</v>
      </c>
      <c r="AX2116" s="207"/>
      <c r="AY2116" s="247">
        <f>SUBTOTAL(9,AV2116:AX2116)</f>
        <v>430</v>
      </c>
      <c r="AZ2116" s="247">
        <f t="shared" si="269"/>
        <v>0</v>
      </c>
      <c r="BA2116" s="247">
        <f t="shared" si="269"/>
        <v>430</v>
      </c>
      <c r="BB2116" s="247">
        <f t="shared" si="269"/>
        <v>0</v>
      </c>
      <c r="BC2116" s="247">
        <f t="shared" si="269"/>
        <v>430</v>
      </c>
      <c r="BD2116" s="484" t="str">
        <f>T2116</f>
        <v>VR24054</v>
      </c>
      <c r="BE2116" s="207"/>
      <c r="BF2116" s="207"/>
      <c r="BG2116" s="228" t="s">
        <v>1703</v>
      </c>
      <c r="BH2116" s="228" t="s">
        <v>1703</v>
      </c>
      <c r="BI2116" s="228" t="s">
        <v>1703</v>
      </c>
      <c r="BJ2116" s="246"/>
      <c r="BK2116" s="255" t="s">
        <v>4630</v>
      </c>
      <c r="BL2116" s="228" t="s">
        <v>1703</v>
      </c>
      <c r="BM2116" s="228" t="s">
        <v>1703</v>
      </c>
      <c r="BN2116" s="298"/>
      <c r="BO2116" s="297"/>
      <c r="BQ2116" s="205" t="s">
        <v>1701</v>
      </c>
      <c r="BY2116" s="254"/>
      <c r="DN2116" s="284">
        <v>50000</v>
      </c>
      <c r="DO2116" s="283">
        <f>DN2116*110%</f>
        <v>55000.000000000007</v>
      </c>
      <c r="DP2116" s="349">
        <v>45444</v>
      </c>
      <c r="DQ2116" s="282"/>
      <c r="DR2116" s="281"/>
      <c r="DS2116" s="280"/>
      <c r="DT2116" s="279"/>
      <c r="DU2116" s="348"/>
      <c r="DV2116" s="194"/>
    </row>
    <row r="2117" spans="1:137" s="490" customFormat="1" ht="18.75">
      <c r="A2117" s="298" t="s">
        <v>3629</v>
      </c>
      <c r="B2117" s="227" t="s">
        <v>1348</v>
      </c>
      <c r="C2117" s="226" t="s">
        <v>4703</v>
      </c>
      <c r="D2117" s="472" t="s">
        <v>1349</v>
      </c>
      <c r="E2117" s="486" t="str">
        <f t="shared" si="268"/>
        <v>436096</v>
      </c>
      <c r="F2117" s="206" t="s">
        <v>229</v>
      </c>
      <c r="G2117" s="220" t="s">
        <v>383</v>
      </c>
      <c r="H2117" s="223" t="s">
        <v>4702</v>
      </c>
      <c r="I2117" s="306" t="s">
        <v>261</v>
      </c>
      <c r="J2117" s="225">
        <v>1</v>
      </c>
      <c r="K2117" s="302">
        <v>48000</v>
      </c>
      <c r="L2117" s="212">
        <f t="shared" si="254"/>
        <v>52800.000000000007</v>
      </c>
      <c r="M2117" s="288" t="s">
        <v>900</v>
      </c>
      <c r="N2117" s="290"/>
      <c r="O2117" s="290"/>
      <c r="P2117" s="347"/>
      <c r="Q2117" s="241"/>
      <c r="R2117" s="376"/>
      <c r="S2117" s="242"/>
      <c r="T2117" s="219" t="s">
        <v>4701</v>
      </c>
      <c r="U2117" s="248">
        <f>VLOOKUP(T2117,'[1]段ボール 送料'!$H$16:$X$1013,16,FALSE)</f>
        <v>1930</v>
      </c>
      <c r="V2117" s="248">
        <f>VLOOKUP(T2117,'[1]段ボール 送料'!$H$16:$X$1013,13,FALSE)</f>
        <v>330</v>
      </c>
      <c r="W2117" s="248">
        <f>VLOOKUP(T2117,'[1]段ボール 送料'!$H$16:$X$1013,14,FALSE)</f>
        <v>260</v>
      </c>
      <c r="X2117" s="248">
        <f>VLOOKUP(T2117,'[1]段ボール 送料'!$H$16:$X$1013,15,FALSE)</f>
        <v>1340</v>
      </c>
      <c r="Y2117" s="260" t="s">
        <v>3942</v>
      </c>
      <c r="Z2117" s="496" t="e">
        <f>VLOOKUP(Y2117,'[1]段ボール 送料'!$H$16:$X$1013,16,FALSE)</f>
        <v>#N/A</v>
      </c>
      <c r="AA2117" s="496" t="e">
        <f>VLOOKUP(Y2117,'[1]段ボール 送料'!$H$16:$X$1013,13,FALSE)</f>
        <v>#N/A</v>
      </c>
      <c r="AB2117" s="496" t="e">
        <f>VLOOKUP(Y2117,'[1]段ボール 送料'!$H$16:$X$1013,14,FALSE)</f>
        <v>#N/A</v>
      </c>
      <c r="AC2117" s="496" t="e">
        <f>VLOOKUP(Y2117,'[1]段ボール 送料'!$H$16:$X$1013,15,FALSE)</f>
        <v>#N/A</v>
      </c>
      <c r="AD2117" s="372"/>
      <c r="AE2117" s="372"/>
      <c r="AF2117" s="372"/>
      <c r="AG2117" s="372"/>
      <c r="AH2117" s="372"/>
      <c r="AI2117" s="228" t="s">
        <v>2714</v>
      </c>
      <c r="AJ2117" s="286" t="s">
        <v>2676</v>
      </c>
      <c r="AK2117" s="228" t="s">
        <v>2675</v>
      </c>
      <c r="AL2117" s="372"/>
      <c r="AM2117" s="372"/>
      <c r="AN2117" s="372"/>
      <c r="AO2117" s="372"/>
      <c r="AP2117" s="229"/>
      <c r="AQ2117" s="464"/>
      <c r="AR2117" s="207"/>
      <c r="AS2117" s="207"/>
      <c r="AT2117" s="207"/>
      <c r="AU2117" s="207"/>
      <c r="AV2117" s="207"/>
      <c r="AW2117" s="207"/>
      <c r="AX2117" s="207"/>
      <c r="AY2117" s="207"/>
      <c r="AZ2117" s="207"/>
      <c r="BA2117" s="207"/>
      <c r="BB2117" s="207"/>
      <c r="BC2117" s="207"/>
      <c r="BD2117" s="207"/>
      <c r="BE2117" s="207"/>
      <c r="BF2117" s="207"/>
      <c r="BG2117" s="228" t="s">
        <v>1703</v>
      </c>
      <c r="BH2117" s="228" t="s">
        <v>1703</v>
      </c>
      <c r="BI2117" s="228" t="s">
        <v>1703</v>
      </c>
      <c r="BJ2117" s="246"/>
      <c r="BK2117" s="255" t="s">
        <v>4630</v>
      </c>
      <c r="BL2117" s="228" t="s">
        <v>1703</v>
      </c>
      <c r="BM2117" s="228" t="s">
        <v>3899</v>
      </c>
      <c r="BN2117" s="298"/>
      <c r="BO2117" s="297"/>
      <c r="BP2117" s="204"/>
      <c r="BQ2117" s="205" t="s">
        <v>1701</v>
      </c>
      <c r="BR2117" s="204"/>
      <c r="BS2117" s="204"/>
      <c r="BT2117" s="204"/>
      <c r="BU2117" s="194"/>
      <c r="BV2117" s="194"/>
      <c r="BW2117" s="194"/>
      <c r="BX2117" s="204"/>
      <c r="BY2117" s="254"/>
      <c r="BZ2117" s="202"/>
      <c r="CA2117" s="202"/>
      <c r="CB2117" s="202"/>
      <c r="CC2117" s="201"/>
      <c r="CD2117" s="201"/>
      <c r="CE2117" s="194"/>
      <c r="CF2117" s="200"/>
      <c r="CG2117" s="200"/>
      <c r="CH2117" s="200"/>
      <c r="CI2117" s="200"/>
      <c r="CJ2117" s="200"/>
      <c r="CK2117" s="200"/>
      <c r="CL2117" s="200"/>
      <c r="CM2117" s="200"/>
      <c r="CN2117" s="200"/>
      <c r="CO2117" s="200"/>
      <c r="CP2117" s="200"/>
      <c r="CQ2117" s="200"/>
      <c r="CR2117" s="200"/>
      <c r="CS2117" s="200"/>
      <c r="CT2117" s="200"/>
      <c r="CU2117" s="200"/>
      <c r="CV2117" s="200"/>
      <c r="CW2117" s="200"/>
      <c r="CX2117" s="200"/>
      <c r="CY2117" s="200"/>
      <c r="CZ2117" s="200"/>
      <c r="DA2117" s="200"/>
      <c r="DB2117" s="200"/>
      <c r="DC2117" s="200"/>
      <c r="DD2117" s="200"/>
      <c r="DE2117" s="200"/>
      <c r="DF2117" s="200"/>
      <c r="DG2117" s="200"/>
      <c r="DH2117" s="200"/>
      <c r="DI2117" s="200"/>
      <c r="DJ2117" s="200"/>
      <c r="DK2117" s="200"/>
      <c r="DL2117" s="200"/>
      <c r="DM2117" s="200"/>
      <c r="DN2117" s="284"/>
      <c r="DO2117" s="283"/>
      <c r="DP2117" s="278"/>
      <c r="DQ2117" s="282" t="s">
        <v>900</v>
      </c>
      <c r="DR2117" s="281"/>
      <c r="DS2117" s="280"/>
      <c r="DT2117" s="279"/>
      <c r="DU2117" s="278"/>
      <c r="DV2117" s="194"/>
      <c r="DW2117" s="254"/>
      <c r="DX2117" s="194"/>
      <c r="DY2117" s="194"/>
      <c r="DZ2117" s="481"/>
      <c r="EA2117" s="481"/>
      <c r="EB2117" s="481"/>
      <c r="EC2117" s="481"/>
      <c r="ED2117" s="481"/>
      <c r="EE2117" s="481"/>
      <c r="EF2117" s="481"/>
      <c r="EG2117" s="481"/>
    </row>
    <row r="2118" spans="1:137" ht="18.75">
      <c r="A2118" s="298" t="s">
        <v>4016</v>
      </c>
      <c r="B2118" s="227" t="s">
        <v>1350</v>
      </c>
      <c r="C2118" s="226" t="s">
        <v>4700</v>
      </c>
      <c r="D2118" s="472" t="s">
        <v>1351</v>
      </c>
      <c r="E2118" s="224" t="str">
        <f t="shared" si="268"/>
        <v>436102</v>
      </c>
      <c r="F2118" s="207" t="s">
        <v>229</v>
      </c>
      <c r="G2118" s="220" t="s">
        <v>1352</v>
      </c>
      <c r="H2118" s="223" t="s">
        <v>4698</v>
      </c>
      <c r="I2118" s="306" t="s">
        <v>261</v>
      </c>
      <c r="J2118" s="225">
        <v>1</v>
      </c>
      <c r="K2118" s="302">
        <v>40000</v>
      </c>
      <c r="L2118" s="212">
        <f t="shared" si="254"/>
        <v>44000</v>
      </c>
      <c r="M2118" s="288" t="s">
        <v>947</v>
      </c>
      <c r="N2118" s="290"/>
      <c r="O2118" s="290"/>
      <c r="P2118" s="347"/>
      <c r="Q2118" s="241"/>
      <c r="R2118" s="289"/>
      <c r="S2118" s="242"/>
      <c r="T2118" s="219"/>
      <c r="U2118" s="248" t="e">
        <f>VLOOKUP(T2118,'[1]段ボール 送料'!$H$16:$X$1013,16,FALSE)</f>
        <v>#N/A</v>
      </c>
      <c r="V2118" s="248" t="e">
        <f>VLOOKUP(T2118,'[1]段ボール 送料'!$H$16:$X$1013,13,FALSE)</f>
        <v>#N/A</v>
      </c>
      <c r="W2118" s="248" t="e">
        <f>VLOOKUP(T2118,'[1]段ボール 送料'!$H$16:$X$1013,14,FALSE)</f>
        <v>#N/A</v>
      </c>
      <c r="X2118" s="248" t="e">
        <f>VLOOKUP(T2118,'[1]段ボール 送料'!$H$16:$X$1013,15,FALSE)</f>
        <v>#N/A</v>
      </c>
      <c r="Y2118" s="219" t="s">
        <v>3504</v>
      </c>
      <c r="Z2118" s="248">
        <f>VLOOKUP(Y2118,'[1]段ボール 送料'!$H$16:$X$1013,16,FALSE)</f>
        <v>990</v>
      </c>
      <c r="AA2118" s="248">
        <f>VLOOKUP(Y2118,'[1]段ボール 送料'!$H$16:$X$1013,13,FALSE)</f>
        <v>330</v>
      </c>
      <c r="AB2118" s="248">
        <f>VLOOKUP(Y2118,'[1]段ボール 送料'!$H$16:$X$1013,14,FALSE)</f>
        <v>330</v>
      </c>
      <c r="AC2118" s="248">
        <f>VLOOKUP(Y2118,'[1]段ボール 送料'!$H$16:$X$1013,15,FALSE)</f>
        <v>330</v>
      </c>
      <c r="AD2118" s="372"/>
      <c r="AE2118" s="372"/>
      <c r="AF2118" s="372"/>
      <c r="AG2118" s="372"/>
      <c r="AH2118" s="372"/>
      <c r="AI2118" s="228" t="s">
        <v>2714</v>
      </c>
      <c r="AJ2118" s="286" t="s">
        <v>2543</v>
      </c>
      <c r="AK2118" s="228" t="s">
        <v>2742</v>
      </c>
      <c r="AL2118" s="372"/>
      <c r="AM2118" s="372"/>
      <c r="AN2118" s="372"/>
      <c r="AO2118" s="372"/>
      <c r="AP2118" s="229"/>
      <c r="AQ2118" s="444">
        <v>1</v>
      </c>
      <c r="AR2118" s="207"/>
      <c r="AS2118" s="207"/>
      <c r="AT2118" s="207"/>
      <c r="AU2118" s="359">
        <f>S2118</f>
        <v>0</v>
      </c>
      <c r="AV2118" s="248" t="e">
        <f>VLOOKUP(T2118,'[1]段ボール 送料'!$H$16:$X$1013,11,FALSE)</f>
        <v>#N/A</v>
      </c>
      <c r="AW2118" s="248"/>
      <c r="AX2118" s="207"/>
      <c r="AY2118" s="247" t="e">
        <f t="shared" ref="AY2118:AY2123" si="270">SUBTOTAL(9,AV2118:AX2118)</f>
        <v>#N/A</v>
      </c>
      <c r="AZ2118" s="247" t="e">
        <f t="shared" ref="AZ2118:BC2123" si="271">AR2118+AV2118</f>
        <v>#N/A</v>
      </c>
      <c r="BA2118" s="247">
        <f t="shared" si="271"/>
        <v>0</v>
      </c>
      <c r="BB2118" s="247">
        <f t="shared" si="271"/>
        <v>0</v>
      </c>
      <c r="BC2118" s="359" t="e">
        <f t="shared" si="271"/>
        <v>#N/A</v>
      </c>
      <c r="BD2118" s="207"/>
      <c r="BE2118" s="207"/>
      <c r="BF2118" s="207"/>
      <c r="BG2118" s="228"/>
      <c r="BH2118" s="228" t="s">
        <v>1703</v>
      </c>
      <c r="BI2118" s="228"/>
      <c r="BJ2118" s="246"/>
      <c r="BK2118" s="255" t="s">
        <v>4630</v>
      </c>
      <c r="BL2118" s="228" t="s">
        <v>1703</v>
      </c>
      <c r="BM2118" s="228" t="s">
        <v>3899</v>
      </c>
      <c r="BN2118" s="298"/>
      <c r="BO2118" s="297"/>
      <c r="BP2118" s="470"/>
      <c r="BQ2118" s="205" t="s">
        <v>1701</v>
      </c>
      <c r="BR2118" s="470"/>
      <c r="BS2118" s="470"/>
      <c r="BT2118" s="470"/>
      <c r="BU2118" s="466"/>
      <c r="BV2118" s="466"/>
      <c r="BW2118" s="466"/>
      <c r="BX2118" s="470"/>
      <c r="BY2118" s="469"/>
      <c r="BZ2118" s="468"/>
      <c r="CA2118" s="468"/>
      <c r="CB2118" s="468"/>
      <c r="CC2118" s="467"/>
      <c r="CD2118" s="467"/>
      <c r="CE2118" s="466"/>
      <c r="DN2118" s="284"/>
      <c r="DO2118" s="283"/>
      <c r="DP2118" s="278"/>
      <c r="DQ2118" s="282" t="s">
        <v>947</v>
      </c>
      <c r="DR2118" s="281"/>
      <c r="DS2118" s="280"/>
      <c r="DT2118" s="279"/>
      <c r="DU2118" s="278"/>
      <c r="DV2118" s="194"/>
    </row>
    <row r="2119" spans="1:137" ht="18.75">
      <c r="A2119" s="298" t="s">
        <v>4016</v>
      </c>
      <c r="B2119" s="227" t="s">
        <v>1353</v>
      </c>
      <c r="C2119" s="226" t="s">
        <v>4699</v>
      </c>
      <c r="D2119" s="472" t="s">
        <v>1354</v>
      </c>
      <c r="E2119" s="224" t="str">
        <f t="shared" si="268"/>
        <v>436119</v>
      </c>
      <c r="F2119" s="207" t="s">
        <v>229</v>
      </c>
      <c r="G2119" s="220" t="s">
        <v>1352</v>
      </c>
      <c r="H2119" s="223" t="s">
        <v>4698</v>
      </c>
      <c r="I2119" s="306" t="s">
        <v>261</v>
      </c>
      <c r="J2119" s="225">
        <v>1</v>
      </c>
      <c r="K2119" s="302">
        <v>40000</v>
      </c>
      <c r="L2119" s="212">
        <f t="shared" si="254"/>
        <v>44000</v>
      </c>
      <c r="M2119" s="288" t="s">
        <v>947</v>
      </c>
      <c r="N2119" s="290"/>
      <c r="O2119" s="290"/>
      <c r="P2119" s="347"/>
      <c r="Q2119" s="241"/>
      <c r="R2119" s="289"/>
      <c r="S2119" s="242"/>
      <c r="T2119" s="219"/>
      <c r="U2119" s="248" t="e">
        <f>VLOOKUP(T2119,'[1]段ボール 送料'!$H$16:$X$1013,16,FALSE)</f>
        <v>#N/A</v>
      </c>
      <c r="V2119" s="248" t="e">
        <f>VLOOKUP(T2119,'[1]段ボール 送料'!$H$16:$X$1013,13,FALSE)</f>
        <v>#N/A</v>
      </c>
      <c r="W2119" s="248" t="e">
        <f>VLOOKUP(T2119,'[1]段ボール 送料'!$H$16:$X$1013,14,FALSE)</f>
        <v>#N/A</v>
      </c>
      <c r="X2119" s="248" t="e">
        <f>VLOOKUP(T2119,'[1]段ボール 送料'!$H$16:$X$1013,15,FALSE)</f>
        <v>#N/A</v>
      </c>
      <c r="Y2119" s="219" t="s">
        <v>4697</v>
      </c>
      <c r="Z2119" s="248">
        <f>VLOOKUP(Y2119,'[1]段ボール 送料'!$H$16:$X$1013,16,FALSE)</f>
        <v>990</v>
      </c>
      <c r="AA2119" s="248">
        <f>VLOOKUP(Y2119,'[1]段ボール 送料'!$H$16:$X$1013,13,FALSE)</f>
        <v>330</v>
      </c>
      <c r="AB2119" s="248">
        <f>VLOOKUP(Y2119,'[1]段ボール 送料'!$H$16:$X$1013,14,FALSE)</f>
        <v>330</v>
      </c>
      <c r="AC2119" s="248">
        <f>VLOOKUP(Y2119,'[1]段ボール 送料'!$H$16:$X$1013,15,FALSE)</f>
        <v>330</v>
      </c>
      <c r="AD2119" s="372"/>
      <c r="AE2119" s="372"/>
      <c r="AF2119" s="372"/>
      <c r="AG2119" s="372"/>
      <c r="AH2119" s="372"/>
      <c r="AI2119" s="228" t="s">
        <v>2714</v>
      </c>
      <c r="AJ2119" s="286" t="s">
        <v>2543</v>
      </c>
      <c r="AK2119" s="228" t="s">
        <v>2742</v>
      </c>
      <c r="AL2119" s="372"/>
      <c r="AM2119" s="372"/>
      <c r="AN2119" s="372"/>
      <c r="AO2119" s="372"/>
      <c r="AP2119" s="229"/>
      <c r="AQ2119" s="444">
        <v>1</v>
      </c>
      <c r="AR2119" s="207"/>
      <c r="AS2119" s="207"/>
      <c r="AT2119" s="207"/>
      <c r="AU2119" s="359">
        <f>S2119</f>
        <v>0</v>
      </c>
      <c r="AV2119" s="248" t="e">
        <f>VLOOKUP(T2119,'[1]段ボール 送料'!$H$16:$X$1013,11,FALSE)</f>
        <v>#N/A</v>
      </c>
      <c r="AW2119" s="248"/>
      <c r="AX2119" s="207"/>
      <c r="AY2119" s="247" t="e">
        <f t="shared" si="270"/>
        <v>#N/A</v>
      </c>
      <c r="AZ2119" s="247" t="e">
        <f t="shared" si="271"/>
        <v>#N/A</v>
      </c>
      <c r="BA2119" s="247">
        <f t="shared" si="271"/>
        <v>0</v>
      </c>
      <c r="BB2119" s="247">
        <f t="shared" si="271"/>
        <v>0</v>
      </c>
      <c r="BC2119" s="359" t="e">
        <f t="shared" si="271"/>
        <v>#N/A</v>
      </c>
      <c r="BD2119" s="207"/>
      <c r="BE2119" s="207"/>
      <c r="BF2119" s="207"/>
      <c r="BG2119" s="228"/>
      <c r="BH2119" s="228" t="s">
        <v>1703</v>
      </c>
      <c r="BI2119" s="228"/>
      <c r="BJ2119" s="246"/>
      <c r="BK2119" s="255" t="s">
        <v>4630</v>
      </c>
      <c r="BL2119" s="228" t="s">
        <v>1703</v>
      </c>
      <c r="BM2119" s="228" t="s">
        <v>3899</v>
      </c>
      <c r="BN2119" s="298"/>
      <c r="BO2119" s="297"/>
      <c r="BQ2119" s="205" t="s">
        <v>1701</v>
      </c>
      <c r="BY2119" s="254"/>
      <c r="DN2119" s="284"/>
      <c r="DO2119" s="283"/>
      <c r="DP2119" s="278"/>
      <c r="DQ2119" s="282" t="s">
        <v>947</v>
      </c>
      <c r="DR2119" s="281"/>
      <c r="DS2119" s="280"/>
      <c r="DT2119" s="279"/>
      <c r="DU2119" s="278"/>
      <c r="DV2119" s="194"/>
    </row>
    <row r="2120" spans="1:137" ht="18.75">
      <c r="A2120" s="298" t="s">
        <v>4016</v>
      </c>
      <c r="B2120" s="227" t="s">
        <v>1355</v>
      </c>
      <c r="C2120" s="226" t="s">
        <v>4696</v>
      </c>
      <c r="D2120" s="472" t="s">
        <v>1356</v>
      </c>
      <c r="E2120" s="224" t="str">
        <f t="shared" si="268"/>
        <v>436126</v>
      </c>
      <c r="F2120" s="207" t="s">
        <v>229</v>
      </c>
      <c r="G2120" s="220" t="s">
        <v>1352</v>
      </c>
      <c r="H2120" s="223" t="s">
        <v>4694</v>
      </c>
      <c r="I2120" s="306" t="s">
        <v>261</v>
      </c>
      <c r="J2120" s="225">
        <v>1</v>
      </c>
      <c r="K2120" s="302">
        <v>40000</v>
      </c>
      <c r="L2120" s="212">
        <f t="shared" si="254"/>
        <v>44000</v>
      </c>
      <c r="M2120" s="288" t="s">
        <v>947</v>
      </c>
      <c r="N2120" s="290"/>
      <c r="O2120" s="290"/>
      <c r="P2120" s="347"/>
      <c r="Q2120" s="241"/>
      <c r="R2120" s="289"/>
      <c r="S2120" s="242"/>
      <c r="T2120" s="219"/>
      <c r="U2120" s="248" t="e">
        <f>VLOOKUP(T2120,'[1]段ボール 送料'!$H$16:$X$1013,16,FALSE)</f>
        <v>#N/A</v>
      </c>
      <c r="V2120" s="248" t="e">
        <f>VLOOKUP(T2120,'[1]段ボール 送料'!$H$16:$X$1013,13,FALSE)</f>
        <v>#N/A</v>
      </c>
      <c r="W2120" s="248" t="e">
        <f>VLOOKUP(T2120,'[1]段ボール 送料'!$H$16:$X$1013,14,FALSE)</f>
        <v>#N/A</v>
      </c>
      <c r="X2120" s="248" t="e">
        <f>VLOOKUP(T2120,'[1]段ボール 送料'!$H$16:$X$1013,15,FALSE)</f>
        <v>#N/A</v>
      </c>
      <c r="Y2120" s="219" t="s">
        <v>3530</v>
      </c>
      <c r="Z2120" s="248">
        <f>VLOOKUP(Y2120,'[1]段ボール 送料'!$H$16:$X$1013,16,FALSE)</f>
        <v>1110</v>
      </c>
      <c r="AA2120" s="248">
        <f>VLOOKUP(Y2120,'[1]段ボール 送料'!$H$16:$X$1013,13,FALSE)</f>
        <v>305</v>
      </c>
      <c r="AB2120" s="248">
        <f>VLOOKUP(Y2120,'[1]段ボール 送料'!$H$16:$X$1013,14,FALSE)</f>
        <v>305</v>
      </c>
      <c r="AC2120" s="248">
        <f>VLOOKUP(Y2120,'[1]段ボール 送料'!$H$16:$X$1013,15,FALSE)</f>
        <v>500</v>
      </c>
      <c r="AD2120" s="372"/>
      <c r="AE2120" s="372"/>
      <c r="AF2120" s="372"/>
      <c r="AG2120" s="372"/>
      <c r="AH2120" s="372"/>
      <c r="AI2120" s="228" t="s">
        <v>2714</v>
      </c>
      <c r="AJ2120" s="286" t="s">
        <v>2543</v>
      </c>
      <c r="AK2120" s="228" t="s">
        <v>2742</v>
      </c>
      <c r="AL2120" s="372"/>
      <c r="AM2120" s="372"/>
      <c r="AN2120" s="372"/>
      <c r="AO2120" s="372"/>
      <c r="AP2120" s="229"/>
      <c r="AQ2120" s="444">
        <v>1</v>
      </c>
      <c r="AR2120" s="207"/>
      <c r="AS2120" s="207"/>
      <c r="AT2120" s="207"/>
      <c r="AU2120" s="359">
        <f>S2120</f>
        <v>0</v>
      </c>
      <c r="AV2120" s="248" t="e">
        <f>VLOOKUP(T2120,'[1]段ボール 送料'!$H$16:$X$1013,11,FALSE)</f>
        <v>#N/A</v>
      </c>
      <c r="AW2120" s="248"/>
      <c r="AX2120" s="207"/>
      <c r="AY2120" s="247" t="e">
        <f t="shared" si="270"/>
        <v>#N/A</v>
      </c>
      <c r="AZ2120" s="247" t="e">
        <f t="shared" si="271"/>
        <v>#N/A</v>
      </c>
      <c r="BA2120" s="247">
        <f t="shared" si="271"/>
        <v>0</v>
      </c>
      <c r="BB2120" s="247">
        <f t="shared" si="271"/>
        <v>0</v>
      </c>
      <c r="BC2120" s="359" t="e">
        <f t="shared" si="271"/>
        <v>#N/A</v>
      </c>
      <c r="BD2120" s="207"/>
      <c r="BE2120" s="207"/>
      <c r="BF2120" s="207"/>
      <c r="BG2120" s="228"/>
      <c r="BH2120" s="228" t="s">
        <v>1703</v>
      </c>
      <c r="BI2120" s="228"/>
      <c r="BJ2120" s="246"/>
      <c r="BK2120" s="255" t="s">
        <v>4630</v>
      </c>
      <c r="BL2120" s="228" t="s">
        <v>1703</v>
      </c>
      <c r="BM2120" s="228" t="s">
        <v>3899</v>
      </c>
      <c r="BN2120" s="298"/>
      <c r="BO2120" s="297"/>
      <c r="BQ2120" s="205" t="s">
        <v>1701</v>
      </c>
      <c r="BY2120" s="254"/>
      <c r="DN2120" s="284"/>
      <c r="DO2120" s="283"/>
      <c r="DP2120" s="278"/>
      <c r="DQ2120" s="282" t="s">
        <v>947</v>
      </c>
      <c r="DR2120" s="281"/>
      <c r="DS2120" s="280"/>
      <c r="DT2120" s="279"/>
      <c r="DU2120" s="278"/>
      <c r="DV2120" s="194"/>
    </row>
    <row r="2121" spans="1:137" ht="18.75">
      <c r="A2121" s="298" t="s">
        <v>4016</v>
      </c>
      <c r="B2121" s="227" t="s">
        <v>1357</v>
      </c>
      <c r="C2121" s="226" t="s">
        <v>4695</v>
      </c>
      <c r="D2121" s="472" t="s">
        <v>1358</v>
      </c>
      <c r="E2121" s="224" t="str">
        <f t="shared" si="268"/>
        <v>436133</v>
      </c>
      <c r="F2121" s="207" t="s">
        <v>229</v>
      </c>
      <c r="G2121" s="220" t="s">
        <v>1352</v>
      </c>
      <c r="H2121" s="223" t="s">
        <v>4694</v>
      </c>
      <c r="I2121" s="306" t="s">
        <v>261</v>
      </c>
      <c r="J2121" s="225">
        <v>1</v>
      </c>
      <c r="K2121" s="302">
        <v>40000</v>
      </c>
      <c r="L2121" s="212">
        <f t="shared" si="254"/>
        <v>44000</v>
      </c>
      <c r="M2121" s="288" t="s">
        <v>947</v>
      </c>
      <c r="N2121" s="290"/>
      <c r="O2121" s="290"/>
      <c r="P2121" s="347"/>
      <c r="Q2121" s="241"/>
      <c r="R2121" s="289"/>
      <c r="S2121" s="242"/>
      <c r="T2121" s="219"/>
      <c r="U2121" s="248" t="e">
        <f>VLOOKUP(T2121,'[1]段ボール 送料'!$H$16:$X$1013,16,FALSE)</f>
        <v>#N/A</v>
      </c>
      <c r="V2121" s="248" t="e">
        <f>VLOOKUP(T2121,'[1]段ボール 送料'!$H$16:$X$1013,13,FALSE)</f>
        <v>#N/A</v>
      </c>
      <c r="W2121" s="248" t="e">
        <f>VLOOKUP(T2121,'[1]段ボール 送料'!$H$16:$X$1013,14,FALSE)</f>
        <v>#N/A</v>
      </c>
      <c r="X2121" s="248" t="e">
        <f>VLOOKUP(T2121,'[1]段ボール 送料'!$H$16:$X$1013,15,FALSE)</f>
        <v>#N/A</v>
      </c>
      <c r="Y2121" s="219" t="s">
        <v>3530</v>
      </c>
      <c r="Z2121" s="248">
        <f>VLOOKUP(Y2121,'[1]段ボール 送料'!$H$16:$X$1013,16,FALSE)</f>
        <v>1110</v>
      </c>
      <c r="AA2121" s="248">
        <f>VLOOKUP(Y2121,'[1]段ボール 送料'!$H$16:$X$1013,13,FALSE)</f>
        <v>305</v>
      </c>
      <c r="AB2121" s="248">
        <f>VLOOKUP(Y2121,'[1]段ボール 送料'!$H$16:$X$1013,14,FALSE)</f>
        <v>305</v>
      </c>
      <c r="AC2121" s="248">
        <f>VLOOKUP(Y2121,'[1]段ボール 送料'!$H$16:$X$1013,15,FALSE)</f>
        <v>500</v>
      </c>
      <c r="AD2121" s="372"/>
      <c r="AE2121" s="372"/>
      <c r="AF2121" s="372"/>
      <c r="AG2121" s="372"/>
      <c r="AH2121" s="372"/>
      <c r="AI2121" s="228" t="s">
        <v>2714</v>
      </c>
      <c r="AJ2121" s="286" t="s">
        <v>2543</v>
      </c>
      <c r="AK2121" s="228" t="s">
        <v>2742</v>
      </c>
      <c r="AL2121" s="372"/>
      <c r="AM2121" s="372"/>
      <c r="AN2121" s="372"/>
      <c r="AO2121" s="372"/>
      <c r="AP2121" s="229"/>
      <c r="AQ2121" s="444">
        <v>1</v>
      </c>
      <c r="AR2121" s="207"/>
      <c r="AS2121" s="207"/>
      <c r="AT2121" s="207"/>
      <c r="AU2121" s="359">
        <f>S2121</f>
        <v>0</v>
      </c>
      <c r="AV2121" s="248" t="e">
        <f>VLOOKUP(T2121,'[1]段ボール 送料'!$H$16:$X$1013,11,FALSE)</f>
        <v>#N/A</v>
      </c>
      <c r="AW2121" s="248"/>
      <c r="AX2121" s="207"/>
      <c r="AY2121" s="247" t="e">
        <f t="shared" si="270"/>
        <v>#N/A</v>
      </c>
      <c r="AZ2121" s="247" t="e">
        <f t="shared" si="271"/>
        <v>#N/A</v>
      </c>
      <c r="BA2121" s="247">
        <f t="shared" si="271"/>
        <v>0</v>
      </c>
      <c r="BB2121" s="247">
        <f t="shared" si="271"/>
        <v>0</v>
      </c>
      <c r="BC2121" s="359" t="e">
        <f t="shared" si="271"/>
        <v>#N/A</v>
      </c>
      <c r="BD2121" s="207"/>
      <c r="BE2121" s="207"/>
      <c r="BF2121" s="207"/>
      <c r="BG2121" s="228"/>
      <c r="BH2121" s="228" t="s">
        <v>1703</v>
      </c>
      <c r="BI2121" s="228"/>
      <c r="BJ2121" s="246"/>
      <c r="BK2121" s="255" t="s">
        <v>4630</v>
      </c>
      <c r="BL2121" s="228" t="s">
        <v>1703</v>
      </c>
      <c r="BM2121" s="228" t="s">
        <v>3899</v>
      </c>
      <c r="BN2121" s="298"/>
      <c r="BO2121" s="297"/>
      <c r="BQ2121" s="205" t="s">
        <v>1701</v>
      </c>
      <c r="BY2121" s="254"/>
      <c r="DN2121" s="284"/>
      <c r="DO2121" s="283"/>
      <c r="DP2121" s="278"/>
      <c r="DQ2121" s="282" t="s">
        <v>947</v>
      </c>
      <c r="DR2121" s="281"/>
      <c r="DS2121" s="280"/>
      <c r="DT2121" s="279"/>
      <c r="DU2121" s="278"/>
      <c r="DV2121" s="194"/>
    </row>
    <row r="2122" spans="1:137" ht="18.75">
      <c r="A2122" s="298" t="s">
        <v>3394</v>
      </c>
      <c r="B2122" s="227" t="s">
        <v>1359</v>
      </c>
      <c r="C2122" s="226" t="s">
        <v>4693</v>
      </c>
      <c r="D2122" s="472" t="s">
        <v>1360</v>
      </c>
      <c r="E2122" s="224" t="str">
        <f t="shared" si="268"/>
        <v>436140</v>
      </c>
      <c r="F2122" s="207" t="s">
        <v>229</v>
      </c>
      <c r="G2122" s="220" t="s">
        <v>1361</v>
      </c>
      <c r="H2122" s="495" t="s">
        <v>4692</v>
      </c>
      <c r="I2122" s="494" t="s">
        <v>261</v>
      </c>
      <c r="J2122" s="430">
        <v>1</v>
      </c>
      <c r="K2122" s="493">
        <v>40000</v>
      </c>
      <c r="L2122" s="212">
        <f t="shared" si="254"/>
        <v>44000</v>
      </c>
      <c r="M2122" s="288" t="s">
        <v>947</v>
      </c>
      <c r="N2122" s="290"/>
      <c r="O2122" s="290" t="s">
        <v>4691</v>
      </c>
      <c r="P2122" s="347"/>
      <c r="Q2122" s="241"/>
      <c r="R2122" s="289"/>
      <c r="S2122" s="242"/>
      <c r="T2122" s="219" t="s">
        <v>4690</v>
      </c>
      <c r="U2122" s="248">
        <f>VLOOKUP(T2122,'[1]段ボール 送料'!$H$16:$X$1013,16,FALSE)</f>
        <v>1970</v>
      </c>
      <c r="V2122" s="248">
        <f>VLOOKUP(T2122,'[1]段ボール 送料'!$H$16:$X$1013,13,FALSE)</f>
        <v>235</v>
      </c>
      <c r="W2122" s="248">
        <f>VLOOKUP(T2122,'[1]段ボール 送料'!$H$16:$X$1013,14,FALSE)</f>
        <v>255</v>
      </c>
      <c r="X2122" s="248">
        <f>VLOOKUP(T2122,'[1]段ボール 送料'!$H$16:$X$1013,15,FALSE)</f>
        <v>1480</v>
      </c>
      <c r="Y2122" s="219" t="s">
        <v>2963</v>
      </c>
      <c r="Z2122" s="248">
        <f>VLOOKUP(Y2122,'[1]段ボール 送料'!$H$16:$X$1013,16,FALSE)</f>
        <v>980</v>
      </c>
      <c r="AA2122" s="248">
        <f>VLOOKUP(Y2122,'[1]段ボール 送料'!$H$16:$X$1013,13,FALSE)</f>
        <v>265</v>
      </c>
      <c r="AB2122" s="248">
        <f>VLOOKUP(Y2122,'[1]段ボール 送料'!$H$16:$X$1013,14,FALSE)</f>
        <v>265</v>
      </c>
      <c r="AC2122" s="248">
        <f>VLOOKUP(Y2122,'[1]段ボール 送料'!$H$16:$X$1013,15,FALSE)</f>
        <v>450</v>
      </c>
      <c r="AD2122" s="372"/>
      <c r="AE2122" s="372"/>
      <c r="AF2122" s="372"/>
      <c r="AG2122" s="372"/>
      <c r="AH2122" s="372"/>
      <c r="AI2122" s="228" t="s">
        <v>2714</v>
      </c>
      <c r="AJ2122" s="286" t="s">
        <v>2676</v>
      </c>
      <c r="AK2122" s="228" t="s">
        <v>4689</v>
      </c>
      <c r="AL2122" s="372">
        <v>10132</v>
      </c>
      <c r="AM2122" s="211">
        <f>AN2122+AO2122</f>
        <v>4613</v>
      </c>
      <c r="AN2122" s="443">
        <f>605+138</f>
        <v>743</v>
      </c>
      <c r="AO2122" s="443">
        <f>2950+920</f>
        <v>3870</v>
      </c>
      <c r="AP2122" s="229" t="s">
        <v>4681</v>
      </c>
      <c r="AQ2122" s="464"/>
      <c r="AR2122" s="207"/>
      <c r="AS2122" s="207"/>
      <c r="AT2122" s="207"/>
      <c r="AU2122" s="247">
        <f>SUBTOTAL(9,AR2122:AT2122)</f>
        <v>0</v>
      </c>
      <c r="AV2122" s="248">
        <f>VLOOKUP(T2122,'[1]段ボール 送料'!$H$16:$X$1013,11,FALSE)</f>
        <v>1430</v>
      </c>
      <c r="AW2122" s="248">
        <f>VLOOKUP(Y2122,'[1]段ボール 送料'!$H$16:$X$1013,11,FALSE)</f>
        <v>490</v>
      </c>
      <c r="AX2122" s="207"/>
      <c r="AY2122" s="247">
        <f t="shared" si="270"/>
        <v>1920</v>
      </c>
      <c r="AZ2122" s="247">
        <f t="shared" si="271"/>
        <v>1430</v>
      </c>
      <c r="BA2122" s="247">
        <f t="shared" si="271"/>
        <v>490</v>
      </c>
      <c r="BB2122" s="247">
        <f t="shared" si="271"/>
        <v>0</v>
      </c>
      <c r="BC2122" s="247">
        <f t="shared" si="271"/>
        <v>1920</v>
      </c>
      <c r="BD2122" s="484" t="str">
        <f>T2122</f>
        <v>A-61号</v>
      </c>
      <c r="BE2122" s="207"/>
      <c r="BF2122" s="207"/>
      <c r="BG2122" s="228" t="s">
        <v>1703</v>
      </c>
      <c r="BH2122" s="228" t="s">
        <v>1703</v>
      </c>
      <c r="BI2122" s="228"/>
      <c r="BJ2122" s="246"/>
      <c r="BK2122" s="255" t="s">
        <v>4630</v>
      </c>
      <c r="BL2122" s="228" t="s">
        <v>1703</v>
      </c>
      <c r="BM2122" s="228" t="s">
        <v>3899</v>
      </c>
      <c r="BN2122" s="298"/>
      <c r="BO2122" s="297"/>
      <c r="BQ2122" s="205" t="s">
        <v>1701</v>
      </c>
      <c r="BY2122" s="254"/>
      <c r="DN2122" s="284"/>
      <c r="DO2122" s="283"/>
      <c r="DP2122" s="278"/>
      <c r="DQ2122" s="282" t="s">
        <v>947</v>
      </c>
      <c r="DR2122" s="281"/>
      <c r="DS2122" s="280"/>
      <c r="DT2122" s="279"/>
      <c r="DU2122" s="278"/>
      <c r="DV2122" s="194"/>
    </row>
    <row r="2123" spans="1:137" ht="18.75">
      <c r="A2123" s="298" t="s">
        <v>4688</v>
      </c>
      <c r="B2123" s="227" t="s">
        <v>4687</v>
      </c>
      <c r="C2123" s="226" t="s">
        <v>4686</v>
      </c>
      <c r="D2123" s="472" t="s">
        <v>1363</v>
      </c>
      <c r="E2123" s="224" t="str">
        <f t="shared" si="268"/>
        <v>436157</v>
      </c>
      <c r="F2123" s="207" t="s">
        <v>229</v>
      </c>
      <c r="G2123" s="220" t="s">
        <v>1364</v>
      </c>
      <c r="H2123" s="223" t="s">
        <v>4685</v>
      </c>
      <c r="I2123" s="306" t="s">
        <v>261</v>
      </c>
      <c r="J2123" s="225">
        <v>1</v>
      </c>
      <c r="K2123" s="302">
        <v>45000</v>
      </c>
      <c r="L2123" s="212">
        <f t="shared" si="254"/>
        <v>49500.000000000007</v>
      </c>
      <c r="M2123" s="288" t="s">
        <v>947</v>
      </c>
      <c r="N2123" s="290"/>
      <c r="O2123" s="290" t="s">
        <v>4684</v>
      </c>
      <c r="P2123" s="347"/>
      <c r="Q2123" s="241"/>
      <c r="R2123" s="289"/>
      <c r="S2123" s="242"/>
      <c r="T2123" s="219" t="s">
        <v>4316</v>
      </c>
      <c r="U2123" s="248">
        <f>VLOOKUP(T2123,'[1]段ボール 送料'!$H$16:$X$1013,16,FALSE)</f>
        <v>1970</v>
      </c>
      <c r="V2123" s="248">
        <f>VLOOKUP(T2123,'[1]段ボール 送料'!$H$16:$X$1013,13,FALSE)</f>
        <v>235</v>
      </c>
      <c r="W2123" s="248">
        <f>VLOOKUP(T2123,'[1]段ボール 送料'!$H$16:$X$1013,14,FALSE)</f>
        <v>255</v>
      </c>
      <c r="X2123" s="248">
        <f>VLOOKUP(T2123,'[1]段ボール 送料'!$H$16:$X$1013,15,FALSE)</f>
        <v>1480</v>
      </c>
      <c r="Y2123" s="219" t="s">
        <v>4683</v>
      </c>
      <c r="Z2123" s="248">
        <f>VLOOKUP(Y2123,'[1]段ボール 送料'!$H$16:$X$1013,16,FALSE)</f>
        <v>1130</v>
      </c>
      <c r="AA2123" s="248">
        <f>VLOOKUP(Y2123,'[1]段ボール 送料'!$H$16:$X$1013,13,FALSE)</f>
        <v>265</v>
      </c>
      <c r="AB2123" s="248">
        <f>VLOOKUP(Y2123,'[1]段ボール 送料'!$H$16:$X$1013,14,FALSE)</f>
        <v>265</v>
      </c>
      <c r="AC2123" s="248">
        <f>VLOOKUP(Y2123,'[1]段ボール 送料'!$H$16:$X$1013,15,FALSE)</f>
        <v>600</v>
      </c>
      <c r="AD2123" s="372"/>
      <c r="AE2123" s="372"/>
      <c r="AF2123" s="372"/>
      <c r="AG2123" s="372"/>
      <c r="AH2123" s="372"/>
      <c r="AI2123" s="228" t="s">
        <v>2711</v>
      </c>
      <c r="AJ2123" s="286" t="s">
        <v>3388</v>
      </c>
      <c r="AK2123" s="228" t="s">
        <v>4682</v>
      </c>
      <c r="AL2123" s="372">
        <v>11892</v>
      </c>
      <c r="AM2123" s="211">
        <f>AN2123+AO2123</f>
        <v>4873</v>
      </c>
      <c r="AN2123" s="443">
        <f>605+138</f>
        <v>743</v>
      </c>
      <c r="AO2123" s="443">
        <f>2950+1180</f>
        <v>4130</v>
      </c>
      <c r="AP2123" s="229" t="s">
        <v>4681</v>
      </c>
      <c r="AQ2123" s="464"/>
      <c r="AR2123" s="207"/>
      <c r="AS2123" s="207"/>
      <c r="AT2123" s="207"/>
      <c r="AU2123" s="247">
        <f>SUBTOTAL(9,AR2123:AT2123)</f>
        <v>0</v>
      </c>
      <c r="AV2123" s="248">
        <f>VLOOKUP(T2123,'[1]段ボール 送料'!$H$16:$X$1013,11,FALSE)</f>
        <v>1430</v>
      </c>
      <c r="AW2123" s="248">
        <f>VLOOKUP(Y2123,'[1]段ボール 送料'!$H$16:$X$1013,11,FALSE)</f>
        <v>490</v>
      </c>
      <c r="AX2123" s="207"/>
      <c r="AY2123" s="247">
        <f t="shared" si="270"/>
        <v>1920</v>
      </c>
      <c r="AZ2123" s="247">
        <f t="shared" si="271"/>
        <v>1430</v>
      </c>
      <c r="BA2123" s="247">
        <f t="shared" si="271"/>
        <v>490</v>
      </c>
      <c r="BB2123" s="247">
        <f t="shared" si="271"/>
        <v>0</v>
      </c>
      <c r="BC2123" s="247">
        <f t="shared" si="271"/>
        <v>1920</v>
      </c>
      <c r="BD2123" s="484" t="str">
        <f>T2123</f>
        <v>A-61号</v>
      </c>
      <c r="BE2123" s="207"/>
      <c r="BF2123" s="207"/>
      <c r="BG2123" s="228" t="s">
        <v>1703</v>
      </c>
      <c r="BH2123" s="228" t="s">
        <v>1703</v>
      </c>
      <c r="BI2123" s="228"/>
      <c r="BJ2123" s="246"/>
      <c r="BK2123" s="255" t="s">
        <v>4630</v>
      </c>
      <c r="BL2123" s="228" t="s">
        <v>1703</v>
      </c>
      <c r="BM2123" s="228" t="s">
        <v>3899</v>
      </c>
      <c r="BN2123" s="298"/>
      <c r="BO2123" s="297"/>
      <c r="BQ2123" s="205" t="s">
        <v>1701</v>
      </c>
      <c r="BY2123" s="254"/>
      <c r="DN2123" s="284"/>
      <c r="DO2123" s="283"/>
      <c r="DP2123" s="278"/>
      <c r="DQ2123" s="282" t="s">
        <v>947</v>
      </c>
      <c r="DR2123" s="281"/>
      <c r="DS2123" s="280"/>
      <c r="DT2123" s="279"/>
      <c r="DU2123" s="278"/>
      <c r="DV2123" s="194"/>
    </row>
    <row r="2124" spans="1:137" ht="18.75">
      <c r="A2124" s="298" t="s">
        <v>4680</v>
      </c>
      <c r="B2124" s="227" t="s">
        <v>4679</v>
      </c>
      <c r="C2124" s="226" t="s">
        <v>4678</v>
      </c>
      <c r="D2124" s="472" t="s">
        <v>4677</v>
      </c>
      <c r="E2124" s="224" t="str">
        <f t="shared" si="268"/>
        <v>436164</v>
      </c>
      <c r="F2124" s="207" t="s">
        <v>229</v>
      </c>
      <c r="G2124" s="220" t="s">
        <v>4676</v>
      </c>
      <c r="H2124" s="223" t="s">
        <v>4675</v>
      </c>
      <c r="I2124" s="306" t="s">
        <v>261</v>
      </c>
      <c r="J2124" s="225">
        <v>1</v>
      </c>
      <c r="K2124" s="302">
        <v>45000</v>
      </c>
      <c r="L2124" s="212">
        <f t="shared" si="254"/>
        <v>49500.000000000007</v>
      </c>
      <c r="M2124" s="410" t="s">
        <v>900</v>
      </c>
      <c r="N2124" s="229"/>
      <c r="O2124" s="290"/>
      <c r="P2124" s="347"/>
      <c r="Q2124" s="241"/>
      <c r="R2124" s="376"/>
      <c r="S2124" s="242"/>
      <c r="T2124" s="219"/>
      <c r="U2124" s="248"/>
      <c r="V2124" s="248"/>
      <c r="W2124" s="248"/>
      <c r="X2124" s="248"/>
      <c r="Y2124" s="219"/>
      <c r="Z2124" s="248"/>
      <c r="AA2124" s="248"/>
      <c r="AB2124" s="248"/>
      <c r="AC2124" s="248"/>
      <c r="AD2124" s="302"/>
      <c r="AE2124" s="302"/>
      <c r="AF2124" s="302"/>
      <c r="AG2124" s="302"/>
      <c r="AH2124" s="302"/>
      <c r="AI2124" s="228" t="s">
        <v>2714</v>
      </c>
      <c r="AJ2124" s="286" t="s">
        <v>2676</v>
      </c>
      <c r="AK2124" s="228" t="s">
        <v>4674</v>
      </c>
      <c r="AL2124" s="302"/>
      <c r="AM2124" s="302"/>
      <c r="AN2124" s="302"/>
      <c r="AO2124" s="302"/>
      <c r="AP2124" s="229"/>
      <c r="AQ2124" s="301"/>
      <c r="AR2124" s="207"/>
      <c r="AS2124" s="207"/>
      <c r="AT2124" s="207"/>
      <c r="AU2124" s="207"/>
      <c r="AV2124" s="207"/>
      <c r="AW2124" s="207"/>
      <c r="AX2124" s="207"/>
      <c r="AY2124" s="207"/>
      <c r="AZ2124" s="207"/>
      <c r="BA2124" s="207"/>
      <c r="BB2124" s="207"/>
      <c r="BC2124" s="207"/>
      <c r="BD2124" s="207"/>
      <c r="BE2124" s="207"/>
      <c r="BF2124" s="207"/>
      <c r="BG2124" s="228" t="s">
        <v>1703</v>
      </c>
      <c r="BH2124" s="228" t="s">
        <v>1703</v>
      </c>
      <c r="BI2124" s="228"/>
      <c r="BJ2124" s="246"/>
      <c r="BK2124" s="255" t="s">
        <v>4630</v>
      </c>
      <c r="BL2124" s="228"/>
      <c r="BM2124" s="228"/>
      <c r="BN2124" s="298"/>
      <c r="BO2124" s="297"/>
      <c r="BQ2124" s="204"/>
      <c r="BU2124" s="197"/>
      <c r="BV2124" s="197"/>
      <c r="BW2124" s="197"/>
      <c r="BY2124" s="254"/>
      <c r="CC2124" s="485"/>
      <c r="CD2124" s="485"/>
      <c r="CE2124" s="197"/>
      <c r="DN2124" s="284"/>
      <c r="DO2124" s="283"/>
      <c r="DP2124" s="281"/>
      <c r="DQ2124" s="282"/>
      <c r="DR2124" s="281"/>
      <c r="DS2124" s="280"/>
      <c r="DT2124" s="279"/>
      <c r="DU2124" s="278"/>
      <c r="DV2124" s="194"/>
    </row>
    <row r="2125" spans="1:137" ht="18.75">
      <c r="A2125" s="298" t="s">
        <v>4668</v>
      </c>
      <c r="B2125" s="227" t="s">
        <v>4673</v>
      </c>
      <c r="C2125" s="226" t="s">
        <v>4672</v>
      </c>
      <c r="D2125" s="472" t="s">
        <v>4671</v>
      </c>
      <c r="E2125" s="224" t="str">
        <f t="shared" si="268"/>
        <v>436270</v>
      </c>
      <c r="F2125" s="207" t="s">
        <v>25</v>
      </c>
      <c r="G2125" s="220" t="s">
        <v>4670</v>
      </c>
      <c r="H2125" s="223" t="s">
        <v>4669</v>
      </c>
      <c r="I2125" s="306"/>
      <c r="J2125" s="225">
        <v>1</v>
      </c>
      <c r="K2125" s="302">
        <v>3800</v>
      </c>
      <c r="L2125" s="212">
        <f t="shared" si="254"/>
        <v>4180</v>
      </c>
      <c r="M2125" s="288" t="s">
        <v>1671</v>
      </c>
      <c r="N2125" s="290"/>
      <c r="O2125" s="290"/>
      <c r="P2125" s="459">
        <v>44986</v>
      </c>
      <c r="Q2125" s="487">
        <v>3500</v>
      </c>
      <c r="R2125" s="471">
        <v>290</v>
      </c>
      <c r="S2125" s="242">
        <v>290</v>
      </c>
      <c r="T2125" s="219"/>
      <c r="U2125" s="248" t="e">
        <f>VLOOKUP(T2125,'[1]段ボール 送料'!$H$16:$X$1013,16,FALSE)</f>
        <v>#N/A</v>
      </c>
      <c r="V2125" s="248" t="e">
        <f>VLOOKUP(T2125,'[1]段ボール 送料'!$H$16:$X$1013,13,FALSE)</f>
        <v>#N/A</v>
      </c>
      <c r="W2125" s="248" t="e">
        <f>VLOOKUP(T2125,'[1]段ボール 送料'!$H$16:$X$1013,14,FALSE)</f>
        <v>#N/A</v>
      </c>
      <c r="X2125" s="248" t="e">
        <f>VLOOKUP(T2125,'[1]段ボール 送料'!$H$16:$X$1013,15,FALSE)</f>
        <v>#N/A</v>
      </c>
      <c r="Y2125" s="219"/>
      <c r="Z2125" s="248"/>
      <c r="AA2125" s="248"/>
      <c r="AB2125" s="248"/>
      <c r="AC2125" s="248"/>
      <c r="AD2125" s="372"/>
      <c r="AE2125" s="372"/>
      <c r="AF2125" s="372"/>
      <c r="AG2125" s="372"/>
      <c r="AH2125" s="372"/>
      <c r="AI2125" s="228" t="s">
        <v>2723</v>
      </c>
      <c r="AJ2125" s="286" t="s">
        <v>2543</v>
      </c>
      <c r="AK2125" s="228" t="s">
        <v>2542</v>
      </c>
      <c r="AL2125" s="372"/>
      <c r="AM2125" s="372"/>
      <c r="AN2125" s="372"/>
      <c r="AO2125" s="372"/>
      <c r="AP2125" s="229"/>
      <c r="AQ2125" s="444">
        <v>1</v>
      </c>
      <c r="AR2125" s="207"/>
      <c r="AS2125" s="207"/>
      <c r="AT2125" s="207"/>
      <c r="AU2125" s="359">
        <f>S2125</f>
        <v>290</v>
      </c>
      <c r="AV2125" s="248" t="e">
        <f>VLOOKUP(T2125,'[1]段ボール 送料'!$H$16:$X$1013,11,FALSE)</f>
        <v>#N/A</v>
      </c>
      <c r="AW2125" s="248"/>
      <c r="AX2125" s="207"/>
      <c r="AY2125" s="247" t="e">
        <f>SUBTOTAL(9,AV2125:AX2125)</f>
        <v>#N/A</v>
      </c>
      <c r="AZ2125" s="247" t="e">
        <f t="shared" ref="AZ2125:BC2127" si="272">AR2125+AV2125</f>
        <v>#N/A</v>
      </c>
      <c r="BA2125" s="247">
        <f t="shared" si="272"/>
        <v>0</v>
      </c>
      <c r="BB2125" s="247">
        <f t="shared" si="272"/>
        <v>0</v>
      </c>
      <c r="BC2125" s="359" t="e">
        <f t="shared" si="272"/>
        <v>#N/A</v>
      </c>
      <c r="BD2125" s="207"/>
      <c r="BE2125" s="207"/>
      <c r="BF2125" s="207"/>
      <c r="BG2125" s="228"/>
      <c r="BH2125" s="228"/>
      <c r="BI2125" s="228"/>
      <c r="BJ2125" s="246"/>
      <c r="BK2125" s="255" t="s">
        <v>4630</v>
      </c>
      <c r="BL2125" s="228" t="s">
        <v>1703</v>
      </c>
      <c r="BM2125" s="228" t="s">
        <v>1703</v>
      </c>
      <c r="BN2125" s="298"/>
      <c r="BO2125" s="297"/>
      <c r="BY2125" s="254"/>
      <c r="DN2125" s="284"/>
      <c r="DO2125" s="283"/>
      <c r="DP2125" s="278"/>
      <c r="DQ2125" s="282"/>
      <c r="DR2125" s="281"/>
      <c r="DS2125" s="280"/>
      <c r="DT2125" s="279"/>
      <c r="DU2125" s="278"/>
      <c r="DV2125" s="194" t="s">
        <v>3950</v>
      </c>
    </row>
    <row r="2126" spans="1:137" ht="18.75">
      <c r="A2126" s="298" t="s">
        <v>4668</v>
      </c>
      <c r="B2126" s="227" t="s">
        <v>4667</v>
      </c>
      <c r="C2126" s="226" t="s">
        <v>4666</v>
      </c>
      <c r="D2126" s="472" t="s">
        <v>4665</v>
      </c>
      <c r="E2126" s="224" t="str">
        <f t="shared" si="268"/>
        <v>436287</v>
      </c>
      <c r="F2126" s="207" t="s">
        <v>25</v>
      </c>
      <c r="G2126" s="220" t="s">
        <v>4664</v>
      </c>
      <c r="H2126" s="223" t="s">
        <v>4663</v>
      </c>
      <c r="I2126" s="306"/>
      <c r="J2126" s="225">
        <v>1</v>
      </c>
      <c r="K2126" s="302">
        <v>3800</v>
      </c>
      <c r="L2126" s="212">
        <f t="shared" si="254"/>
        <v>4180</v>
      </c>
      <c r="M2126" s="288" t="s">
        <v>1671</v>
      </c>
      <c r="N2126" s="290"/>
      <c r="O2126" s="290"/>
      <c r="P2126" s="459">
        <v>44986</v>
      </c>
      <c r="Q2126" s="487">
        <v>3500</v>
      </c>
      <c r="R2126" s="471">
        <v>220</v>
      </c>
      <c r="S2126" s="242">
        <v>220</v>
      </c>
      <c r="T2126" s="219"/>
      <c r="U2126" s="248" t="e">
        <f>VLOOKUP(T2126,'[1]段ボール 送料'!$H$16:$X$1013,16,FALSE)</f>
        <v>#N/A</v>
      </c>
      <c r="V2126" s="248" t="e">
        <f>VLOOKUP(T2126,'[1]段ボール 送料'!$H$16:$X$1013,13,FALSE)</f>
        <v>#N/A</v>
      </c>
      <c r="W2126" s="248" t="e">
        <f>VLOOKUP(T2126,'[1]段ボール 送料'!$H$16:$X$1013,14,FALSE)</f>
        <v>#N/A</v>
      </c>
      <c r="X2126" s="248" t="e">
        <f>VLOOKUP(T2126,'[1]段ボール 送料'!$H$16:$X$1013,15,FALSE)</f>
        <v>#N/A</v>
      </c>
      <c r="Y2126" s="219"/>
      <c r="Z2126" s="248"/>
      <c r="AA2126" s="248"/>
      <c r="AB2126" s="248"/>
      <c r="AC2126" s="248"/>
      <c r="AD2126" s="372"/>
      <c r="AE2126" s="372"/>
      <c r="AF2126" s="372"/>
      <c r="AG2126" s="372"/>
      <c r="AH2126" s="372"/>
      <c r="AI2126" s="228" t="s">
        <v>2723</v>
      </c>
      <c r="AJ2126" s="286" t="s">
        <v>2543</v>
      </c>
      <c r="AK2126" s="228" t="s">
        <v>2542</v>
      </c>
      <c r="AL2126" s="372"/>
      <c r="AM2126" s="372"/>
      <c r="AN2126" s="372"/>
      <c r="AO2126" s="372"/>
      <c r="AP2126" s="229"/>
      <c r="AQ2126" s="444">
        <v>1</v>
      </c>
      <c r="AR2126" s="207"/>
      <c r="AS2126" s="207"/>
      <c r="AT2126" s="207"/>
      <c r="AU2126" s="359">
        <f>S2126</f>
        <v>220</v>
      </c>
      <c r="AV2126" s="248" t="e">
        <f>VLOOKUP(T2126,'[1]段ボール 送料'!$H$16:$X$1013,11,FALSE)</f>
        <v>#N/A</v>
      </c>
      <c r="AW2126" s="248"/>
      <c r="AX2126" s="207"/>
      <c r="AY2126" s="247" t="e">
        <f>SUBTOTAL(9,AV2126:AX2126)</f>
        <v>#N/A</v>
      </c>
      <c r="AZ2126" s="247" t="e">
        <f t="shared" si="272"/>
        <v>#N/A</v>
      </c>
      <c r="BA2126" s="247">
        <f t="shared" si="272"/>
        <v>0</v>
      </c>
      <c r="BB2126" s="247">
        <f t="shared" si="272"/>
        <v>0</v>
      </c>
      <c r="BC2126" s="359" t="e">
        <f t="shared" si="272"/>
        <v>#N/A</v>
      </c>
      <c r="BD2126" s="207"/>
      <c r="BE2126" s="207"/>
      <c r="BF2126" s="207"/>
      <c r="BG2126" s="228"/>
      <c r="BH2126" s="228"/>
      <c r="BI2126" s="228"/>
      <c r="BJ2126" s="246"/>
      <c r="BK2126" s="255" t="s">
        <v>4630</v>
      </c>
      <c r="BL2126" s="228" t="s">
        <v>1703</v>
      </c>
      <c r="BM2126" s="228" t="s">
        <v>1703</v>
      </c>
      <c r="BN2126" s="298"/>
      <c r="BO2126" s="297"/>
      <c r="BY2126" s="254"/>
      <c r="DN2126" s="284"/>
      <c r="DO2126" s="283"/>
      <c r="DP2126" s="278"/>
      <c r="DQ2126" s="282"/>
      <c r="DR2126" s="281"/>
      <c r="DS2126" s="280"/>
      <c r="DT2126" s="279"/>
      <c r="DU2126" s="278"/>
      <c r="DV2126" s="194" t="s">
        <v>3950</v>
      </c>
    </row>
    <row r="2127" spans="1:137" ht="18.75">
      <c r="A2127" s="298" t="s">
        <v>3925</v>
      </c>
      <c r="B2127" s="227" t="s">
        <v>1365</v>
      </c>
      <c r="C2127" s="226" t="s">
        <v>4662</v>
      </c>
      <c r="D2127" s="472" t="s">
        <v>1366</v>
      </c>
      <c r="E2127" s="224" t="str">
        <f t="shared" si="268"/>
        <v>436294</v>
      </c>
      <c r="F2127" s="207" t="s">
        <v>25</v>
      </c>
      <c r="G2127" s="220" t="s">
        <v>1367</v>
      </c>
      <c r="H2127" s="223" t="s">
        <v>4661</v>
      </c>
      <c r="I2127" s="306"/>
      <c r="J2127" s="225">
        <v>1</v>
      </c>
      <c r="K2127" s="302">
        <v>2000</v>
      </c>
      <c r="L2127" s="212">
        <f t="shared" si="254"/>
        <v>2200</v>
      </c>
      <c r="M2127" s="288" t="s">
        <v>1671</v>
      </c>
      <c r="N2127" s="290"/>
      <c r="O2127" s="290"/>
      <c r="P2127" s="347"/>
      <c r="Q2127" s="241"/>
      <c r="R2127" s="289"/>
      <c r="S2127" s="242"/>
      <c r="T2127" s="219"/>
      <c r="U2127" s="248" t="e">
        <f>VLOOKUP(T2127,'[1]段ボール 送料'!$H$16:$X$1013,16,FALSE)</f>
        <v>#N/A</v>
      </c>
      <c r="V2127" s="248" t="e">
        <f>VLOOKUP(T2127,'[1]段ボール 送料'!$H$16:$X$1013,13,FALSE)</f>
        <v>#N/A</v>
      </c>
      <c r="W2127" s="248" t="e">
        <f>VLOOKUP(T2127,'[1]段ボール 送料'!$H$16:$X$1013,14,FALSE)</f>
        <v>#N/A</v>
      </c>
      <c r="X2127" s="248" t="e">
        <f>VLOOKUP(T2127,'[1]段ボール 送料'!$H$16:$X$1013,15,FALSE)</f>
        <v>#N/A</v>
      </c>
      <c r="Y2127" s="219"/>
      <c r="Z2127" s="248"/>
      <c r="AA2127" s="248"/>
      <c r="AB2127" s="248"/>
      <c r="AC2127" s="248"/>
      <c r="AD2127" s="372"/>
      <c r="AE2127" s="372"/>
      <c r="AF2127" s="372"/>
      <c r="AG2127" s="372"/>
      <c r="AH2127" s="372"/>
      <c r="AI2127" s="228" t="s">
        <v>2723</v>
      </c>
      <c r="AJ2127" s="286" t="s">
        <v>2543</v>
      </c>
      <c r="AK2127" s="228" t="s">
        <v>2542</v>
      </c>
      <c r="AL2127" s="372"/>
      <c r="AM2127" s="372"/>
      <c r="AN2127" s="372"/>
      <c r="AO2127" s="372"/>
      <c r="AP2127" s="229"/>
      <c r="AQ2127" s="444">
        <v>1</v>
      </c>
      <c r="AR2127" s="207"/>
      <c r="AS2127" s="207"/>
      <c r="AT2127" s="207"/>
      <c r="AU2127" s="359">
        <f>S2127</f>
        <v>0</v>
      </c>
      <c r="AV2127" s="248" t="e">
        <f>VLOOKUP(T2127,'[1]段ボール 送料'!$H$16:$X$1013,11,FALSE)</f>
        <v>#N/A</v>
      </c>
      <c r="AW2127" s="248"/>
      <c r="AX2127" s="207"/>
      <c r="AY2127" s="247" t="e">
        <f>SUBTOTAL(9,AV2127:AX2127)</f>
        <v>#N/A</v>
      </c>
      <c r="AZ2127" s="247" t="e">
        <f t="shared" si="272"/>
        <v>#N/A</v>
      </c>
      <c r="BA2127" s="247">
        <f t="shared" si="272"/>
        <v>0</v>
      </c>
      <c r="BB2127" s="247">
        <f t="shared" si="272"/>
        <v>0</v>
      </c>
      <c r="BC2127" s="359" t="e">
        <f t="shared" si="272"/>
        <v>#N/A</v>
      </c>
      <c r="BD2127" s="207"/>
      <c r="BE2127" s="207"/>
      <c r="BF2127" s="207"/>
      <c r="BG2127" s="228"/>
      <c r="BH2127" s="228"/>
      <c r="BI2127" s="228"/>
      <c r="BJ2127" s="246"/>
      <c r="BK2127" s="255" t="s">
        <v>4630</v>
      </c>
      <c r="BL2127" s="228"/>
      <c r="BM2127" s="228"/>
      <c r="BN2127" s="298"/>
      <c r="BO2127" s="297"/>
      <c r="BP2127" s="470"/>
      <c r="BQ2127" s="470"/>
      <c r="BR2127" s="470"/>
      <c r="BS2127" s="470"/>
      <c r="BT2127" s="470"/>
      <c r="BU2127" s="466"/>
      <c r="BV2127" s="466"/>
      <c r="BW2127" s="466"/>
      <c r="BX2127" s="470"/>
      <c r="BY2127" s="469"/>
      <c r="BZ2127" s="468"/>
      <c r="CA2127" s="468"/>
      <c r="CB2127" s="468"/>
      <c r="CC2127" s="467"/>
      <c r="CD2127" s="467"/>
      <c r="CE2127" s="466"/>
      <c r="DN2127" s="284"/>
      <c r="DO2127" s="283"/>
      <c r="DP2127" s="278"/>
      <c r="DQ2127" s="282" t="s">
        <v>947</v>
      </c>
      <c r="DR2127" s="281"/>
      <c r="DS2127" s="280"/>
      <c r="DT2127" s="279"/>
      <c r="DU2127" s="278"/>
      <c r="DV2127" s="194"/>
    </row>
    <row r="2128" spans="1:137" ht="18.75">
      <c r="A2128" s="207" t="s">
        <v>3757</v>
      </c>
      <c r="B2128" s="227" t="s">
        <v>1368</v>
      </c>
      <c r="C2128" s="226" t="s">
        <v>4660</v>
      </c>
      <c r="D2128" s="472" t="s">
        <v>1369</v>
      </c>
      <c r="E2128" s="224" t="str">
        <f t="shared" si="268"/>
        <v>436300</v>
      </c>
      <c r="F2128" s="207" t="s">
        <v>148</v>
      </c>
      <c r="G2128" s="220" t="s">
        <v>1370</v>
      </c>
      <c r="H2128" s="223" t="s">
        <v>4659</v>
      </c>
      <c r="I2128" s="306" t="s">
        <v>39</v>
      </c>
      <c r="J2128" s="225">
        <v>1</v>
      </c>
      <c r="K2128" s="277">
        <v>6800</v>
      </c>
      <c r="L2128" s="212">
        <f t="shared" ref="L2128:L2191" si="273">K2128*1.1</f>
        <v>7480.0000000000009</v>
      </c>
      <c r="M2128" s="288" t="s">
        <v>900</v>
      </c>
      <c r="N2128" s="290"/>
      <c r="O2128" s="290"/>
      <c r="P2128" s="347"/>
      <c r="Q2128" s="241"/>
      <c r="R2128" s="376"/>
      <c r="S2128" s="242"/>
      <c r="T2128" s="219"/>
      <c r="U2128" s="248"/>
      <c r="V2128" s="248"/>
      <c r="W2128" s="248"/>
      <c r="X2128" s="248"/>
      <c r="Y2128" s="219"/>
      <c r="Z2128" s="248"/>
      <c r="AA2128" s="248"/>
      <c r="AB2128" s="248"/>
      <c r="AC2128" s="248"/>
      <c r="AD2128" s="319"/>
      <c r="AE2128" s="319"/>
      <c r="AF2128" s="319"/>
      <c r="AG2128" s="319"/>
      <c r="AH2128" s="319"/>
      <c r="AI2128" s="228" t="s">
        <v>2703</v>
      </c>
      <c r="AJ2128" s="286" t="s">
        <v>2543</v>
      </c>
      <c r="AK2128" s="228" t="s">
        <v>2542</v>
      </c>
      <c r="AL2128" s="319"/>
      <c r="AM2128" s="319"/>
      <c r="AN2128" s="319"/>
      <c r="AO2128" s="319"/>
      <c r="AP2128" s="229"/>
      <c r="AQ2128" s="492"/>
      <c r="AR2128" s="207"/>
      <c r="AS2128" s="207"/>
      <c r="AT2128" s="207"/>
      <c r="AU2128" s="207"/>
      <c r="AV2128" s="207"/>
      <c r="AW2128" s="207"/>
      <c r="AX2128" s="207"/>
      <c r="AY2128" s="207"/>
      <c r="AZ2128" s="207"/>
      <c r="BA2128" s="207"/>
      <c r="BB2128" s="207"/>
      <c r="BC2128" s="207"/>
      <c r="BD2128" s="207"/>
      <c r="BE2128" s="207"/>
      <c r="BF2128" s="207"/>
      <c r="BG2128" s="228"/>
      <c r="BH2128" s="228"/>
      <c r="BI2128" s="228"/>
      <c r="BJ2128" s="246"/>
      <c r="BK2128" s="255" t="s">
        <v>4630</v>
      </c>
      <c r="BL2128" s="228" t="s">
        <v>1703</v>
      </c>
      <c r="BM2128" s="228" t="s">
        <v>3899</v>
      </c>
      <c r="BQ2128" s="205" t="s">
        <v>1701</v>
      </c>
      <c r="BY2128" s="254"/>
      <c r="DN2128" s="284"/>
      <c r="DO2128" s="283"/>
      <c r="DP2128" s="278"/>
      <c r="DQ2128" s="282" t="s">
        <v>900</v>
      </c>
      <c r="DR2128" s="281"/>
      <c r="DS2128" s="280"/>
      <c r="DT2128" s="279"/>
      <c r="DU2128" s="278"/>
      <c r="DV2128" s="194"/>
      <c r="DW2128" s="254"/>
    </row>
    <row r="2129" spans="1:137" ht="18.75">
      <c r="A2129" s="207" t="s">
        <v>3757</v>
      </c>
      <c r="B2129" s="227" t="s">
        <v>897</v>
      </c>
      <c r="C2129" s="226" t="s">
        <v>4658</v>
      </c>
      <c r="D2129" s="472" t="s">
        <v>898</v>
      </c>
      <c r="E2129" s="224" t="str">
        <f t="shared" si="268"/>
        <v>436317</v>
      </c>
      <c r="F2129" s="207" t="s">
        <v>148</v>
      </c>
      <c r="G2129" s="220" t="s">
        <v>899</v>
      </c>
      <c r="H2129" s="223" t="s">
        <v>4657</v>
      </c>
      <c r="I2129" s="306" t="s">
        <v>39</v>
      </c>
      <c r="J2129" s="225">
        <v>1</v>
      </c>
      <c r="K2129" s="302">
        <v>6000</v>
      </c>
      <c r="L2129" s="212">
        <f t="shared" si="273"/>
        <v>6600.0000000000009</v>
      </c>
      <c r="M2129" s="288" t="s">
        <v>900</v>
      </c>
      <c r="N2129" s="290"/>
      <c r="O2129" s="290" t="s">
        <v>3793</v>
      </c>
      <c r="P2129" s="347"/>
      <c r="Q2129" s="241"/>
      <c r="R2129" s="376"/>
      <c r="S2129" s="242"/>
      <c r="T2129" s="219"/>
      <c r="U2129" s="248"/>
      <c r="V2129" s="248"/>
      <c r="W2129" s="248"/>
      <c r="X2129" s="248"/>
      <c r="Y2129" s="219"/>
      <c r="Z2129" s="248"/>
      <c r="AA2129" s="248"/>
      <c r="AB2129" s="248"/>
      <c r="AC2129" s="248"/>
      <c r="AD2129" s="372"/>
      <c r="AE2129" s="372"/>
      <c r="AF2129" s="372"/>
      <c r="AG2129" s="372"/>
      <c r="AH2129" s="372"/>
      <c r="AI2129" s="228" t="s">
        <v>2703</v>
      </c>
      <c r="AJ2129" s="286" t="s">
        <v>2543</v>
      </c>
      <c r="AK2129" s="228" t="s">
        <v>2542</v>
      </c>
      <c r="AL2129" s="372"/>
      <c r="AM2129" s="372"/>
      <c r="AN2129" s="372"/>
      <c r="AO2129" s="372"/>
      <c r="AP2129" s="229"/>
      <c r="AQ2129" s="464"/>
      <c r="AR2129" s="207"/>
      <c r="AS2129" s="207"/>
      <c r="AT2129" s="207"/>
      <c r="AU2129" s="207"/>
      <c r="AV2129" s="207"/>
      <c r="AW2129" s="207"/>
      <c r="AX2129" s="207"/>
      <c r="AY2129" s="207"/>
      <c r="AZ2129" s="207"/>
      <c r="BA2129" s="207"/>
      <c r="BB2129" s="207"/>
      <c r="BC2129" s="207"/>
      <c r="BD2129" s="207"/>
      <c r="BE2129" s="207"/>
      <c r="BF2129" s="207"/>
      <c r="BG2129" s="228"/>
      <c r="BH2129" s="228"/>
      <c r="BI2129" s="228"/>
      <c r="BJ2129" s="246"/>
      <c r="BK2129" s="255" t="s">
        <v>4630</v>
      </c>
      <c r="BL2129" s="228" t="s">
        <v>1703</v>
      </c>
      <c r="BM2129" s="228" t="s">
        <v>3899</v>
      </c>
      <c r="BQ2129" s="205" t="s">
        <v>1701</v>
      </c>
      <c r="BY2129" s="254"/>
      <c r="DN2129" s="284"/>
      <c r="DO2129" s="283"/>
      <c r="DP2129" s="278"/>
      <c r="DQ2129" s="282" t="s">
        <v>900</v>
      </c>
      <c r="DR2129" s="281"/>
      <c r="DS2129" s="280" t="s">
        <v>3792</v>
      </c>
      <c r="DT2129" s="279" t="s">
        <v>3791</v>
      </c>
      <c r="DU2129" s="278"/>
      <c r="DV2129" s="194"/>
      <c r="DW2129" s="254"/>
    </row>
    <row r="2130" spans="1:137" ht="18.75">
      <c r="A2130" s="298" t="s">
        <v>4310</v>
      </c>
      <c r="B2130" s="227" t="s">
        <v>389</v>
      </c>
      <c r="C2130" s="226" t="s">
        <v>4656</v>
      </c>
      <c r="D2130" s="472" t="s">
        <v>390</v>
      </c>
      <c r="E2130" s="224" t="str">
        <f t="shared" si="268"/>
        <v>436324</v>
      </c>
      <c r="F2130" s="207" t="s">
        <v>148</v>
      </c>
      <c r="G2130" s="220" t="s">
        <v>391</v>
      </c>
      <c r="H2130" s="223" t="s">
        <v>4655</v>
      </c>
      <c r="I2130" s="306"/>
      <c r="J2130" s="225">
        <v>1</v>
      </c>
      <c r="K2130" s="277">
        <v>7000</v>
      </c>
      <c r="L2130" s="212">
        <f t="shared" si="273"/>
        <v>7700.0000000000009</v>
      </c>
      <c r="M2130" s="288" t="s">
        <v>1671</v>
      </c>
      <c r="N2130" s="290"/>
      <c r="O2130" s="290"/>
      <c r="P2130" s="459">
        <v>45444</v>
      </c>
      <c r="Q2130" s="346">
        <v>6800</v>
      </c>
      <c r="R2130" s="354">
        <v>440</v>
      </c>
      <c r="S2130" s="242">
        <v>440</v>
      </c>
      <c r="T2130" s="219"/>
      <c r="U2130" s="248" t="e">
        <f>VLOOKUP(T2130,'[1]段ボール 送料'!$H$16:$X$1013,16,FALSE)</f>
        <v>#N/A</v>
      </c>
      <c r="V2130" s="248" t="e">
        <f>VLOOKUP(T2130,'[1]段ボール 送料'!$H$16:$X$1013,13,FALSE)</f>
        <v>#N/A</v>
      </c>
      <c r="W2130" s="248" t="e">
        <f>VLOOKUP(T2130,'[1]段ボール 送料'!$H$16:$X$1013,14,FALSE)</f>
        <v>#N/A</v>
      </c>
      <c r="X2130" s="248" t="e">
        <f>VLOOKUP(T2130,'[1]段ボール 送料'!$H$16:$X$1013,15,FALSE)</f>
        <v>#N/A</v>
      </c>
      <c r="Y2130" s="219"/>
      <c r="Z2130" s="248"/>
      <c r="AA2130" s="248"/>
      <c r="AB2130" s="248"/>
      <c r="AC2130" s="248"/>
      <c r="AD2130" s="372"/>
      <c r="AE2130" s="372"/>
      <c r="AF2130" s="372"/>
      <c r="AG2130" s="372"/>
      <c r="AH2130" s="372"/>
      <c r="AI2130" s="228" t="s">
        <v>2703</v>
      </c>
      <c r="AJ2130" s="286" t="s">
        <v>2543</v>
      </c>
      <c r="AK2130" s="228" t="s">
        <v>2542</v>
      </c>
      <c r="AL2130" s="372"/>
      <c r="AM2130" s="372"/>
      <c r="AN2130" s="372"/>
      <c r="AO2130" s="372"/>
      <c r="AP2130" s="229"/>
      <c r="AQ2130" s="444">
        <v>1</v>
      </c>
      <c r="AR2130" s="207"/>
      <c r="AS2130" s="207"/>
      <c r="AT2130" s="207"/>
      <c r="AU2130" s="359">
        <f t="shared" ref="AU2130:AU2151" si="274">S2130</f>
        <v>440</v>
      </c>
      <c r="AV2130" s="248" t="e">
        <f>VLOOKUP(T2130,'[1]段ボール 送料'!$H$16:$X$1013,11,FALSE)</f>
        <v>#N/A</v>
      </c>
      <c r="AW2130" s="248"/>
      <c r="AX2130" s="207"/>
      <c r="AY2130" s="247" t="e">
        <f t="shared" ref="AY2130:AY2151" si="275">SUBTOTAL(9,AV2130:AX2130)</f>
        <v>#N/A</v>
      </c>
      <c r="AZ2130" s="247" t="e">
        <f t="shared" ref="AZ2130:AZ2151" si="276">AR2130+AV2130</f>
        <v>#N/A</v>
      </c>
      <c r="BA2130" s="247">
        <f t="shared" ref="BA2130:BA2151" si="277">AS2130+AW2130</f>
        <v>0</v>
      </c>
      <c r="BB2130" s="247">
        <f t="shared" ref="BB2130:BB2151" si="278">AT2130+AX2130</f>
        <v>0</v>
      </c>
      <c r="BC2130" s="359" t="e">
        <f t="shared" ref="BC2130:BC2151" si="279">AU2130+AY2130</f>
        <v>#N/A</v>
      </c>
      <c r="BD2130" s="207"/>
      <c r="BE2130" s="207"/>
      <c r="BF2130" s="207"/>
      <c r="BG2130" s="228"/>
      <c r="BH2130" s="228"/>
      <c r="BI2130" s="228"/>
      <c r="BJ2130" s="246"/>
      <c r="BK2130" s="255" t="s">
        <v>4630</v>
      </c>
      <c r="BL2130" s="228" t="s">
        <v>1703</v>
      </c>
      <c r="BM2130" s="228" t="s">
        <v>1703</v>
      </c>
      <c r="BN2130" s="298"/>
      <c r="BO2130" s="297"/>
      <c r="BQ2130" s="205" t="s">
        <v>1701</v>
      </c>
      <c r="BY2130" s="254"/>
      <c r="DN2130" s="284">
        <v>7000</v>
      </c>
      <c r="DO2130" s="283">
        <f>DN2130*110%</f>
        <v>7700.0000000000009</v>
      </c>
      <c r="DP2130" s="349">
        <v>45444</v>
      </c>
      <c r="DQ2130" s="282"/>
      <c r="DR2130" s="281"/>
      <c r="DS2130" s="280"/>
      <c r="DT2130" s="279"/>
      <c r="DU2130" s="348"/>
      <c r="DV2130" s="194"/>
    </row>
    <row r="2131" spans="1:137" ht="19.5">
      <c r="A2131" s="298" t="s">
        <v>3898</v>
      </c>
      <c r="B2131" s="227" t="s">
        <v>392</v>
      </c>
      <c r="C2131" s="226" t="s">
        <v>4654</v>
      </c>
      <c r="D2131" s="472" t="s">
        <v>393</v>
      </c>
      <c r="E2131" s="224" t="str">
        <f t="shared" si="268"/>
        <v>436331</v>
      </c>
      <c r="F2131" s="207" t="s">
        <v>224</v>
      </c>
      <c r="G2131" s="220" t="s">
        <v>394</v>
      </c>
      <c r="H2131" s="491" t="s">
        <v>4653</v>
      </c>
      <c r="I2131" s="306" t="s">
        <v>228</v>
      </c>
      <c r="J2131" s="225">
        <v>1</v>
      </c>
      <c r="K2131" s="277">
        <v>7000</v>
      </c>
      <c r="L2131" s="212">
        <f t="shared" si="273"/>
        <v>7700.0000000000009</v>
      </c>
      <c r="M2131" s="288" t="s">
        <v>1671</v>
      </c>
      <c r="N2131" s="290"/>
      <c r="O2131" s="290"/>
      <c r="P2131" s="459">
        <v>45444</v>
      </c>
      <c r="Q2131" s="346">
        <v>6800</v>
      </c>
      <c r="R2131" s="471">
        <v>340</v>
      </c>
      <c r="S2131" s="242">
        <v>340</v>
      </c>
      <c r="T2131" s="219"/>
      <c r="U2131" s="248" t="e">
        <f>VLOOKUP(T2131,'[1]段ボール 送料'!$H$16:$X$1013,16,FALSE)</f>
        <v>#N/A</v>
      </c>
      <c r="V2131" s="248" t="e">
        <f>VLOOKUP(T2131,'[1]段ボール 送料'!$H$16:$X$1013,13,FALSE)</f>
        <v>#N/A</v>
      </c>
      <c r="W2131" s="248" t="e">
        <f>VLOOKUP(T2131,'[1]段ボール 送料'!$H$16:$X$1013,14,FALSE)</f>
        <v>#N/A</v>
      </c>
      <c r="X2131" s="248" t="e">
        <f>VLOOKUP(T2131,'[1]段ボール 送料'!$H$16:$X$1013,15,FALSE)</f>
        <v>#N/A</v>
      </c>
      <c r="Y2131" s="219"/>
      <c r="Z2131" s="248"/>
      <c r="AA2131" s="248"/>
      <c r="AB2131" s="248"/>
      <c r="AC2131" s="248"/>
      <c r="AD2131" s="372"/>
      <c r="AE2131" s="372"/>
      <c r="AF2131" s="372"/>
      <c r="AG2131" s="372"/>
      <c r="AH2131" s="372"/>
      <c r="AI2131" s="228" t="s">
        <v>2700</v>
      </c>
      <c r="AJ2131" s="286" t="s">
        <v>2543</v>
      </c>
      <c r="AK2131" s="228" t="s">
        <v>2542</v>
      </c>
      <c r="AL2131" s="372"/>
      <c r="AM2131" s="372"/>
      <c r="AN2131" s="372"/>
      <c r="AO2131" s="372"/>
      <c r="AP2131" s="229"/>
      <c r="AQ2131" s="444">
        <v>1</v>
      </c>
      <c r="AR2131" s="207"/>
      <c r="AS2131" s="207"/>
      <c r="AT2131" s="207"/>
      <c r="AU2131" s="359">
        <f t="shared" si="274"/>
        <v>340</v>
      </c>
      <c r="AV2131" s="248" t="e">
        <f>VLOOKUP(T2131,'[1]段ボール 送料'!$H$16:$X$1013,11,FALSE)</f>
        <v>#N/A</v>
      </c>
      <c r="AW2131" s="248"/>
      <c r="AX2131" s="207"/>
      <c r="AY2131" s="247" t="e">
        <f t="shared" si="275"/>
        <v>#N/A</v>
      </c>
      <c r="AZ2131" s="247" t="e">
        <f t="shared" si="276"/>
        <v>#N/A</v>
      </c>
      <c r="BA2131" s="247">
        <f t="shared" si="277"/>
        <v>0</v>
      </c>
      <c r="BB2131" s="247">
        <f t="shared" si="278"/>
        <v>0</v>
      </c>
      <c r="BC2131" s="359" t="e">
        <f t="shared" si="279"/>
        <v>#N/A</v>
      </c>
      <c r="BD2131" s="207"/>
      <c r="BE2131" s="207"/>
      <c r="BF2131" s="207"/>
      <c r="BG2131" s="228"/>
      <c r="BH2131" s="228"/>
      <c r="BI2131" s="228"/>
      <c r="BJ2131" s="246"/>
      <c r="BK2131" s="255" t="s">
        <v>4630</v>
      </c>
      <c r="BL2131" s="228" t="s">
        <v>1703</v>
      </c>
      <c r="BM2131" s="228" t="s">
        <v>1703</v>
      </c>
      <c r="BN2131" s="298"/>
      <c r="BO2131" s="297"/>
      <c r="BQ2131" s="205" t="s">
        <v>1701</v>
      </c>
      <c r="BY2131" s="254"/>
      <c r="DN2131" s="284">
        <v>7000</v>
      </c>
      <c r="DO2131" s="283">
        <f>DN2131*110%</f>
        <v>7700.0000000000009</v>
      </c>
      <c r="DP2131" s="349">
        <v>45444</v>
      </c>
      <c r="DQ2131" s="282"/>
      <c r="DR2131" s="281"/>
      <c r="DS2131" s="280"/>
      <c r="DT2131" s="279"/>
      <c r="DU2131" s="348"/>
      <c r="DV2131" s="194"/>
    </row>
    <row r="2132" spans="1:137" ht="18.75">
      <c r="A2132" s="298" t="s">
        <v>4322</v>
      </c>
      <c r="B2132" s="227" t="s">
        <v>4652</v>
      </c>
      <c r="C2132" s="226" t="s">
        <v>4651</v>
      </c>
      <c r="D2132" s="472" t="s">
        <v>4650</v>
      </c>
      <c r="E2132" s="224" t="str">
        <f t="shared" si="268"/>
        <v>436348</v>
      </c>
      <c r="F2132" s="207" t="s">
        <v>148</v>
      </c>
      <c r="G2132" s="220" t="s">
        <v>4649</v>
      </c>
      <c r="H2132" s="223" t="s">
        <v>4648</v>
      </c>
      <c r="I2132" s="306"/>
      <c r="J2132" s="225">
        <v>1</v>
      </c>
      <c r="K2132" s="302">
        <v>22000</v>
      </c>
      <c r="L2132" s="212">
        <f t="shared" si="273"/>
        <v>24200.000000000004</v>
      </c>
      <c r="M2132" s="288" t="s">
        <v>1671</v>
      </c>
      <c r="N2132" s="290"/>
      <c r="O2132" s="290"/>
      <c r="P2132" s="347"/>
      <c r="Q2132" s="241"/>
      <c r="R2132" s="289">
        <v>3000</v>
      </c>
      <c r="S2132" s="242">
        <v>3000</v>
      </c>
      <c r="T2132" s="219"/>
      <c r="U2132" s="248" t="e">
        <f>VLOOKUP(T2132,'[1]段ボール 送料'!$H$16:$X$1013,16,FALSE)</f>
        <v>#N/A</v>
      </c>
      <c r="V2132" s="248" t="e">
        <f>VLOOKUP(T2132,'[1]段ボール 送料'!$H$16:$X$1013,13,FALSE)</f>
        <v>#N/A</v>
      </c>
      <c r="W2132" s="248" t="e">
        <f>VLOOKUP(T2132,'[1]段ボール 送料'!$H$16:$X$1013,14,FALSE)</f>
        <v>#N/A</v>
      </c>
      <c r="X2132" s="248" t="e">
        <f>VLOOKUP(T2132,'[1]段ボール 送料'!$H$16:$X$1013,15,FALSE)</f>
        <v>#N/A</v>
      </c>
      <c r="Y2132" s="219"/>
      <c r="Z2132" s="248"/>
      <c r="AA2132" s="248"/>
      <c r="AB2132" s="248"/>
      <c r="AC2132" s="248"/>
      <c r="AD2132" s="372"/>
      <c r="AE2132" s="372"/>
      <c r="AF2132" s="372"/>
      <c r="AG2132" s="372"/>
      <c r="AH2132" s="372"/>
      <c r="AI2132" s="228" t="s">
        <v>2703</v>
      </c>
      <c r="AJ2132" s="286" t="s">
        <v>2543</v>
      </c>
      <c r="AK2132" s="228" t="s">
        <v>2542</v>
      </c>
      <c r="AL2132" s="372"/>
      <c r="AM2132" s="372"/>
      <c r="AN2132" s="372"/>
      <c r="AO2132" s="372"/>
      <c r="AP2132" s="229"/>
      <c r="AQ2132" s="444">
        <v>1</v>
      </c>
      <c r="AR2132" s="207"/>
      <c r="AS2132" s="207"/>
      <c r="AT2132" s="207"/>
      <c r="AU2132" s="359">
        <f t="shared" si="274"/>
        <v>3000</v>
      </c>
      <c r="AV2132" s="248" t="e">
        <f>VLOOKUP(T2132,'[1]段ボール 送料'!$H$16:$X$1013,11,FALSE)</f>
        <v>#N/A</v>
      </c>
      <c r="AW2132" s="248"/>
      <c r="AX2132" s="207"/>
      <c r="AY2132" s="247" t="e">
        <f t="shared" si="275"/>
        <v>#N/A</v>
      </c>
      <c r="AZ2132" s="247" t="e">
        <f t="shared" si="276"/>
        <v>#N/A</v>
      </c>
      <c r="BA2132" s="247">
        <f t="shared" si="277"/>
        <v>0</v>
      </c>
      <c r="BB2132" s="247">
        <f t="shared" si="278"/>
        <v>0</v>
      </c>
      <c r="BC2132" s="359" t="e">
        <f t="shared" si="279"/>
        <v>#N/A</v>
      </c>
      <c r="BD2132" s="207"/>
      <c r="BE2132" s="207"/>
      <c r="BF2132" s="207"/>
      <c r="BG2132" s="228"/>
      <c r="BH2132" s="228"/>
      <c r="BI2132" s="228"/>
      <c r="BJ2132" s="246"/>
      <c r="BK2132" s="255" t="s">
        <v>4630</v>
      </c>
      <c r="BL2132" s="228" t="s">
        <v>1703</v>
      </c>
      <c r="BM2132" s="228" t="s">
        <v>1703</v>
      </c>
      <c r="BN2132" s="298"/>
      <c r="BO2132" s="297"/>
      <c r="BQ2132" s="205" t="s">
        <v>1701</v>
      </c>
      <c r="BY2132" s="254"/>
      <c r="DN2132" s="284"/>
      <c r="DO2132" s="283"/>
      <c r="DP2132" s="278"/>
      <c r="DQ2132" s="282"/>
      <c r="DR2132" s="281"/>
      <c r="DS2132" s="280"/>
      <c r="DT2132" s="279"/>
      <c r="DU2132" s="278"/>
      <c r="DV2132" s="194" t="s">
        <v>3950</v>
      </c>
    </row>
    <row r="2133" spans="1:137" s="490" customFormat="1" ht="18.75">
      <c r="A2133" s="298" t="s">
        <v>4322</v>
      </c>
      <c r="B2133" s="227" t="s">
        <v>4647</v>
      </c>
      <c r="C2133" s="226" t="s">
        <v>4646</v>
      </c>
      <c r="D2133" s="472" t="s">
        <v>4645</v>
      </c>
      <c r="E2133" s="224" t="str">
        <f t="shared" si="268"/>
        <v>436355</v>
      </c>
      <c r="F2133" s="207" t="s">
        <v>148</v>
      </c>
      <c r="G2133" s="220" t="s">
        <v>4644</v>
      </c>
      <c r="H2133" s="223" t="s">
        <v>4643</v>
      </c>
      <c r="I2133" s="306"/>
      <c r="J2133" s="225">
        <v>1</v>
      </c>
      <c r="K2133" s="302">
        <v>27000</v>
      </c>
      <c r="L2133" s="212">
        <f t="shared" si="273"/>
        <v>29700.000000000004</v>
      </c>
      <c r="M2133" s="288" t="s">
        <v>1671</v>
      </c>
      <c r="N2133" s="290"/>
      <c r="O2133" s="290"/>
      <c r="P2133" s="459">
        <v>44986</v>
      </c>
      <c r="Q2133" s="487">
        <v>25000</v>
      </c>
      <c r="R2133" s="471">
        <v>3000</v>
      </c>
      <c r="S2133" s="242">
        <v>3000</v>
      </c>
      <c r="T2133" s="219"/>
      <c r="U2133" s="248" t="e">
        <f>VLOOKUP(T2133,'[1]段ボール 送料'!$H$16:$X$1013,16,FALSE)</f>
        <v>#N/A</v>
      </c>
      <c r="V2133" s="248" t="e">
        <f>VLOOKUP(T2133,'[1]段ボール 送料'!$H$16:$X$1013,13,FALSE)</f>
        <v>#N/A</v>
      </c>
      <c r="W2133" s="248" t="e">
        <f>VLOOKUP(T2133,'[1]段ボール 送料'!$H$16:$X$1013,14,FALSE)</f>
        <v>#N/A</v>
      </c>
      <c r="X2133" s="248" t="e">
        <f>VLOOKUP(T2133,'[1]段ボール 送料'!$H$16:$X$1013,15,FALSE)</f>
        <v>#N/A</v>
      </c>
      <c r="Y2133" s="219"/>
      <c r="Z2133" s="248"/>
      <c r="AA2133" s="248"/>
      <c r="AB2133" s="248"/>
      <c r="AC2133" s="248"/>
      <c r="AD2133" s="372"/>
      <c r="AE2133" s="372"/>
      <c r="AF2133" s="372"/>
      <c r="AG2133" s="372"/>
      <c r="AH2133" s="372"/>
      <c r="AI2133" s="228" t="s">
        <v>2703</v>
      </c>
      <c r="AJ2133" s="286" t="s">
        <v>2543</v>
      </c>
      <c r="AK2133" s="228" t="s">
        <v>2542</v>
      </c>
      <c r="AL2133" s="372"/>
      <c r="AM2133" s="372"/>
      <c r="AN2133" s="372"/>
      <c r="AO2133" s="372"/>
      <c r="AP2133" s="229"/>
      <c r="AQ2133" s="444">
        <v>1</v>
      </c>
      <c r="AR2133" s="207"/>
      <c r="AS2133" s="207"/>
      <c r="AT2133" s="207"/>
      <c r="AU2133" s="359">
        <f t="shared" si="274"/>
        <v>3000</v>
      </c>
      <c r="AV2133" s="248" t="e">
        <f>VLOOKUP(T2133,'[1]段ボール 送料'!$H$16:$X$1013,11,FALSE)</f>
        <v>#N/A</v>
      </c>
      <c r="AW2133" s="248"/>
      <c r="AX2133" s="207"/>
      <c r="AY2133" s="247" t="e">
        <f t="shared" si="275"/>
        <v>#N/A</v>
      </c>
      <c r="AZ2133" s="247" t="e">
        <f t="shared" si="276"/>
        <v>#N/A</v>
      </c>
      <c r="BA2133" s="247">
        <f t="shared" si="277"/>
        <v>0</v>
      </c>
      <c r="BB2133" s="247">
        <f t="shared" si="278"/>
        <v>0</v>
      </c>
      <c r="BC2133" s="359" t="e">
        <f t="shared" si="279"/>
        <v>#N/A</v>
      </c>
      <c r="BD2133" s="207"/>
      <c r="BE2133" s="207"/>
      <c r="BF2133" s="207"/>
      <c r="BG2133" s="228"/>
      <c r="BH2133" s="228"/>
      <c r="BI2133" s="228"/>
      <c r="BJ2133" s="246"/>
      <c r="BK2133" s="255" t="s">
        <v>4630</v>
      </c>
      <c r="BL2133" s="228" t="s">
        <v>1703</v>
      </c>
      <c r="BM2133" s="228" t="s">
        <v>1703</v>
      </c>
      <c r="BN2133" s="298"/>
      <c r="BO2133" s="297"/>
      <c r="BP2133" s="204"/>
      <c r="BQ2133" s="205" t="s">
        <v>1701</v>
      </c>
      <c r="BR2133" s="204"/>
      <c r="BS2133" s="204"/>
      <c r="BT2133" s="204"/>
      <c r="BU2133" s="194"/>
      <c r="BV2133" s="194"/>
      <c r="BW2133" s="194"/>
      <c r="BX2133" s="204"/>
      <c r="BY2133" s="254"/>
      <c r="BZ2133" s="202"/>
      <c r="CA2133" s="202"/>
      <c r="CB2133" s="202"/>
      <c r="CC2133" s="201"/>
      <c r="CD2133" s="201"/>
      <c r="CE2133" s="194"/>
      <c r="CF2133" s="200"/>
      <c r="CG2133" s="200"/>
      <c r="CH2133" s="200"/>
      <c r="CI2133" s="200"/>
      <c r="CJ2133" s="200"/>
      <c r="CK2133" s="200"/>
      <c r="CL2133" s="200"/>
      <c r="CM2133" s="200"/>
      <c r="CN2133" s="200"/>
      <c r="CO2133" s="200"/>
      <c r="CP2133" s="200"/>
      <c r="CQ2133" s="200"/>
      <c r="CR2133" s="200"/>
      <c r="CS2133" s="200"/>
      <c r="CT2133" s="200"/>
      <c r="CU2133" s="200"/>
      <c r="CV2133" s="200"/>
      <c r="CW2133" s="200"/>
      <c r="CX2133" s="200"/>
      <c r="CY2133" s="200"/>
      <c r="CZ2133" s="200"/>
      <c r="DA2133" s="200"/>
      <c r="DB2133" s="200"/>
      <c r="DC2133" s="200"/>
      <c r="DD2133" s="200"/>
      <c r="DE2133" s="200"/>
      <c r="DF2133" s="200"/>
      <c r="DG2133" s="200"/>
      <c r="DH2133" s="200"/>
      <c r="DI2133" s="200"/>
      <c r="DJ2133" s="200"/>
      <c r="DK2133" s="200"/>
      <c r="DL2133" s="200"/>
      <c r="DM2133" s="200"/>
      <c r="DN2133" s="284"/>
      <c r="DO2133" s="283"/>
      <c r="DP2133" s="278"/>
      <c r="DQ2133" s="282"/>
      <c r="DR2133" s="281"/>
      <c r="DS2133" s="280"/>
      <c r="DT2133" s="279"/>
      <c r="DU2133" s="278"/>
      <c r="DV2133" s="194" t="s">
        <v>3950</v>
      </c>
      <c r="DW2133" s="194"/>
      <c r="DX2133" s="194"/>
      <c r="DY2133" s="194"/>
      <c r="DZ2133" s="481"/>
      <c r="EA2133" s="481"/>
      <c r="EB2133" s="481"/>
      <c r="EC2133" s="481"/>
      <c r="ED2133" s="481"/>
      <c r="EE2133" s="481"/>
      <c r="EF2133" s="481"/>
      <c r="EG2133" s="481"/>
    </row>
    <row r="2134" spans="1:137" ht="18.75">
      <c r="A2134" s="298" t="s">
        <v>3287</v>
      </c>
      <c r="B2134" s="227" t="s">
        <v>4642</v>
      </c>
      <c r="C2134" s="226" t="s">
        <v>4641</v>
      </c>
      <c r="D2134" s="472" t="s">
        <v>4640</v>
      </c>
      <c r="E2134" s="224" t="str">
        <f t="shared" si="268"/>
        <v>436362</v>
      </c>
      <c r="F2134" s="207" t="s">
        <v>224</v>
      </c>
      <c r="G2134" s="220" t="s">
        <v>4639</v>
      </c>
      <c r="H2134" s="223" t="s">
        <v>4638</v>
      </c>
      <c r="I2134" s="306"/>
      <c r="J2134" s="225">
        <v>1</v>
      </c>
      <c r="K2134" s="302">
        <v>11000</v>
      </c>
      <c r="L2134" s="212">
        <f t="shared" si="273"/>
        <v>12100.000000000002</v>
      </c>
      <c r="M2134" s="288" t="s">
        <v>1671</v>
      </c>
      <c r="N2134" s="290"/>
      <c r="O2134" s="290"/>
      <c r="P2134" s="459">
        <v>44986</v>
      </c>
      <c r="Q2134" s="487">
        <v>10000</v>
      </c>
      <c r="R2134" s="471">
        <v>170</v>
      </c>
      <c r="S2134" s="242">
        <v>170</v>
      </c>
      <c r="T2134" s="219"/>
      <c r="U2134" s="248" t="e">
        <f>VLOOKUP(T2134,'[1]段ボール 送料'!$H$16:$X$1013,16,FALSE)</f>
        <v>#N/A</v>
      </c>
      <c r="V2134" s="248" t="e">
        <f>VLOOKUP(T2134,'[1]段ボール 送料'!$H$16:$X$1013,13,FALSE)</f>
        <v>#N/A</v>
      </c>
      <c r="W2134" s="248" t="e">
        <f>VLOOKUP(T2134,'[1]段ボール 送料'!$H$16:$X$1013,14,FALSE)</f>
        <v>#N/A</v>
      </c>
      <c r="X2134" s="248" t="e">
        <f>VLOOKUP(T2134,'[1]段ボール 送料'!$H$16:$X$1013,15,FALSE)</f>
        <v>#N/A</v>
      </c>
      <c r="Y2134" s="219"/>
      <c r="Z2134" s="248"/>
      <c r="AA2134" s="248"/>
      <c r="AB2134" s="248"/>
      <c r="AC2134" s="248"/>
      <c r="AD2134" s="372"/>
      <c r="AE2134" s="372"/>
      <c r="AF2134" s="372"/>
      <c r="AG2134" s="372"/>
      <c r="AH2134" s="372"/>
      <c r="AI2134" s="228" t="s">
        <v>2700</v>
      </c>
      <c r="AJ2134" s="286" t="s">
        <v>2543</v>
      </c>
      <c r="AK2134" s="228" t="s">
        <v>2542</v>
      </c>
      <c r="AL2134" s="372"/>
      <c r="AM2134" s="372"/>
      <c r="AN2134" s="372"/>
      <c r="AO2134" s="372"/>
      <c r="AP2134" s="229"/>
      <c r="AQ2134" s="444">
        <v>1</v>
      </c>
      <c r="AR2134" s="207"/>
      <c r="AS2134" s="207"/>
      <c r="AT2134" s="207"/>
      <c r="AU2134" s="359">
        <f t="shared" si="274"/>
        <v>170</v>
      </c>
      <c r="AV2134" s="248" t="e">
        <f>VLOOKUP(T2134,'[1]段ボール 送料'!$H$16:$X$1013,11,FALSE)</f>
        <v>#N/A</v>
      </c>
      <c r="AW2134" s="248"/>
      <c r="AX2134" s="207"/>
      <c r="AY2134" s="247" t="e">
        <f t="shared" si="275"/>
        <v>#N/A</v>
      </c>
      <c r="AZ2134" s="247" t="e">
        <f t="shared" si="276"/>
        <v>#N/A</v>
      </c>
      <c r="BA2134" s="247">
        <f t="shared" si="277"/>
        <v>0</v>
      </c>
      <c r="BB2134" s="247">
        <f t="shared" si="278"/>
        <v>0</v>
      </c>
      <c r="BC2134" s="359" t="e">
        <f t="shared" si="279"/>
        <v>#N/A</v>
      </c>
      <c r="BD2134" s="207"/>
      <c r="BE2134" s="207"/>
      <c r="BF2134" s="207"/>
      <c r="BG2134" s="228"/>
      <c r="BH2134" s="228"/>
      <c r="BI2134" s="228"/>
      <c r="BJ2134" s="246"/>
      <c r="BK2134" s="255" t="s">
        <v>4630</v>
      </c>
      <c r="BL2134" s="228" t="s">
        <v>1703</v>
      </c>
      <c r="BM2134" s="228" t="s">
        <v>1703</v>
      </c>
      <c r="BN2134" s="298"/>
      <c r="BO2134" s="297"/>
      <c r="BQ2134" s="205" t="s">
        <v>1701</v>
      </c>
      <c r="BY2134" s="254"/>
      <c r="DN2134" s="284"/>
      <c r="DO2134" s="283"/>
      <c r="DP2134" s="278"/>
      <c r="DQ2134" s="282"/>
      <c r="DR2134" s="281"/>
      <c r="DS2134" s="280"/>
      <c r="DT2134" s="279"/>
      <c r="DU2134" s="278"/>
      <c r="DV2134" s="194"/>
    </row>
    <row r="2135" spans="1:137" ht="18.75">
      <c r="A2135" s="298" t="s">
        <v>3287</v>
      </c>
      <c r="B2135" s="227" t="s">
        <v>1371</v>
      </c>
      <c r="C2135" s="226" t="s">
        <v>4637</v>
      </c>
      <c r="D2135" s="472" t="s">
        <v>1372</v>
      </c>
      <c r="E2135" s="224" t="str">
        <f t="shared" si="268"/>
        <v>436379</v>
      </c>
      <c r="F2135" s="207" t="s">
        <v>224</v>
      </c>
      <c r="G2135" s="220" t="s">
        <v>1373</v>
      </c>
      <c r="H2135" s="223" t="s">
        <v>4633</v>
      </c>
      <c r="I2135" s="306"/>
      <c r="J2135" s="225">
        <v>1</v>
      </c>
      <c r="K2135" s="302">
        <v>10000</v>
      </c>
      <c r="L2135" s="212">
        <f t="shared" si="273"/>
        <v>11000</v>
      </c>
      <c r="M2135" s="288" t="s">
        <v>947</v>
      </c>
      <c r="N2135" s="290"/>
      <c r="O2135" s="290"/>
      <c r="P2135" s="347"/>
      <c r="Q2135" s="241"/>
      <c r="R2135" s="289"/>
      <c r="S2135" s="242"/>
      <c r="T2135" s="219"/>
      <c r="U2135" s="248" t="e">
        <f>VLOOKUP(T2135,'[1]段ボール 送料'!$H$16:$X$1013,16,FALSE)</f>
        <v>#N/A</v>
      </c>
      <c r="V2135" s="248" t="e">
        <f>VLOOKUP(T2135,'[1]段ボール 送料'!$H$16:$X$1013,13,FALSE)</f>
        <v>#N/A</v>
      </c>
      <c r="W2135" s="248" t="e">
        <f>VLOOKUP(T2135,'[1]段ボール 送料'!$H$16:$X$1013,14,FALSE)</f>
        <v>#N/A</v>
      </c>
      <c r="X2135" s="248" t="e">
        <f>VLOOKUP(T2135,'[1]段ボール 送料'!$H$16:$X$1013,15,FALSE)</f>
        <v>#N/A</v>
      </c>
      <c r="Y2135" s="219"/>
      <c r="Z2135" s="248"/>
      <c r="AA2135" s="248"/>
      <c r="AB2135" s="248"/>
      <c r="AC2135" s="248"/>
      <c r="AD2135" s="372"/>
      <c r="AE2135" s="372"/>
      <c r="AF2135" s="372"/>
      <c r="AG2135" s="372"/>
      <c r="AH2135" s="372"/>
      <c r="AI2135" s="228" t="s">
        <v>2700</v>
      </c>
      <c r="AJ2135" s="286" t="s">
        <v>2543</v>
      </c>
      <c r="AK2135" s="228" t="s">
        <v>2542</v>
      </c>
      <c r="AL2135" s="372"/>
      <c r="AM2135" s="372"/>
      <c r="AN2135" s="372"/>
      <c r="AO2135" s="372"/>
      <c r="AP2135" s="229"/>
      <c r="AQ2135" s="444">
        <v>1</v>
      </c>
      <c r="AR2135" s="207"/>
      <c r="AS2135" s="207"/>
      <c r="AT2135" s="207"/>
      <c r="AU2135" s="359">
        <f t="shared" si="274"/>
        <v>0</v>
      </c>
      <c r="AV2135" s="248" t="e">
        <f>VLOOKUP(T2135,'[1]段ボール 送料'!$H$16:$X$1013,11,FALSE)</f>
        <v>#N/A</v>
      </c>
      <c r="AW2135" s="248"/>
      <c r="AX2135" s="207"/>
      <c r="AY2135" s="247" t="e">
        <f t="shared" si="275"/>
        <v>#N/A</v>
      </c>
      <c r="AZ2135" s="247" t="e">
        <f t="shared" si="276"/>
        <v>#N/A</v>
      </c>
      <c r="BA2135" s="247">
        <f t="shared" si="277"/>
        <v>0</v>
      </c>
      <c r="BB2135" s="247">
        <f t="shared" si="278"/>
        <v>0</v>
      </c>
      <c r="BC2135" s="359" t="e">
        <f t="shared" si="279"/>
        <v>#N/A</v>
      </c>
      <c r="BD2135" s="207"/>
      <c r="BE2135" s="207"/>
      <c r="BF2135" s="207"/>
      <c r="BG2135" s="228"/>
      <c r="BH2135" s="228"/>
      <c r="BI2135" s="228"/>
      <c r="BJ2135" s="246"/>
      <c r="BK2135" s="255" t="s">
        <v>4630</v>
      </c>
      <c r="BL2135" s="228" t="s">
        <v>1703</v>
      </c>
      <c r="BM2135" s="228" t="s">
        <v>3899</v>
      </c>
      <c r="BN2135" s="298"/>
      <c r="BO2135" s="297"/>
      <c r="BQ2135" s="205" t="s">
        <v>1701</v>
      </c>
      <c r="BY2135" s="254"/>
      <c r="DN2135" s="284"/>
      <c r="DO2135" s="283"/>
      <c r="DP2135" s="278"/>
      <c r="DQ2135" s="282" t="s">
        <v>947</v>
      </c>
      <c r="DR2135" s="281"/>
      <c r="DS2135" s="280"/>
      <c r="DT2135" s="279"/>
      <c r="DU2135" s="278"/>
      <c r="DV2135" s="194"/>
    </row>
    <row r="2136" spans="1:137" ht="18.75">
      <c r="A2136" s="298" t="s">
        <v>4121</v>
      </c>
      <c r="B2136" s="227" t="s">
        <v>1374</v>
      </c>
      <c r="C2136" s="226" t="s">
        <v>4636</v>
      </c>
      <c r="D2136" s="472" t="s">
        <v>1375</v>
      </c>
      <c r="E2136" s="224" t="str">
        <f t="shared" si="268"/>
        <v>436386</v>
      </c>
      <c r="F2136" s="207" t="s">
        <v>148</v>
      </c>
      <c r="G2136" s="220" t="s">
        <v>1376</v>
      </c>
      <c r="H2136" s="223" t="s">
        <v>4635</v>
      </c>
      <c r="I2136" s="306"/>
      <c r="J2136" s="225">
        <v>1</v>
      </c>
      <c r="K2136" s="302">
        <v>12800</v>
      </c>
      <c r="L2136" s="212">
        <f t="shared" si="273"/>
        <v>14080.000000000002</v>
      </c>
      <c r="M2136" s="288" t="s">
        <v>947</v>
      </c>
      <c r="N2136" s="290"/>
      <c r="O2136" s="290"/>
      <c r="P2136" s="347"/>
      <c r="Q2136" s="241"/>
      <c r="R2136" s="289"/>
      <c r="S2136" s="242"/>
      <c r="T2136" s="219"/>
      <c r="U2136" s="248" t="e">
        <f>VLOOKUP(T2136,'[1]段ボール 送料'!$H$16:$X$1013,16,FALSE)</f>
        <v>#N/A</v>
      </c>
      <c r="V2136" s="248" t="e">
        <f>VLOOKUP(T2136,'[1]段ボール 送料'!$H$16:$X$1013,13,FALSE)</f>
        <v>#N/A</v>
      </c>
      <c r="W2136" s="248" t="e">
        <f>VLOOKUP(T2136,'[1]段ボール 送料'!$H$16:$X$1013,14,FALSE)</f>
        <v>#N/A</v>
      </c>
      <c r="X2136" s="248" t="e">
        <f>VLOOKUP(T2136,'[1]段ボール 送料'!$H$16:$X$1013,15,FALSE)</f>
        <v>#N/A</v>
      </c>
      <c r="Y2136" s="219"/>
      <c r="Z2136" s="248"/>
      <c r="AA2136" s="248"/>
      <c r="AB2136" s="248"/>
      <c r="AC2136" s="248"/>
      <c r="AD2136" s="372"/>
      <c r="AE2136" s="372"/>
      <c r="AF2136" s="372"/>
      <c r="AG2136" s="372"/>
      <c r="AH2136" s="372"/>
      <c r="AI2136" s="228" t="s">
        <v>2703</v>
      </c>
      <c r="AJ2136" s="286" t="s">
        <v>2543</v>
      </c>
      <c r="AK2136" s="228" t="s">
        <v>2542</v>
      </c>
      <c r="AL2136" s="372"/>
      <c r="AM2136" s="372"/>
      <c r="AN2136" s="372"/>
      <c r="AO2136" s="372"/>
      <c r="AP2136" s="229"/>
      <c r="AQ2136" s="444">
        <v>1</v>
      </c>
      <c r="AR2136" s="207"/>
      <c r="AS2136" s="207"/>
      <c r="AT2136" s="207"/>
      <c r="AU2136" s="359">
        <f t="shared" si="274"/>
        <v>0</v>
      </c>
      <c r="AV2136" s="248" t="e">
        <f>VLOOKUP(T2136,'[1]段ボール 送料'!$H$16:$X$1013,11,FALSE)</f>
        <v>#N/A</v>
      </c>
      <c r="AW2136" s="248"/>
      <c r="AX2136" s="207"/>
      <c r="AY2136" s="247" t="e">
        <f t="shared" si="275"/>
        <v>#N/A</v>
      </c>
      <c r="AZ2136" s="247" t="e">
        <f t="shared" si="276"/>
        <v>#N/A</v>
      </c>
      <c r="BA2136" s="247">
        <f t="shared" si="277"/>
        <v>0</v>
      </c>
      <c r="BB2136" s="247">
        <f t="shared" si="278"/>
        <v>0</v>
      </c>
      <c r="BC2136" s="359" t="e">
        <f t="shared" si="279"/>
        <v>#N/A</v>
      </c>
      <c r="BD2136" s="207"/>
      <c r="BE2136" s="207"/>
      <c r="BF2136" s="207"/>
      <c r="BG2136" s="228"/>
      <c r="BH2136" s="228"/>
      <c r="BI2136" s="228"/>
      <c r="BJ2136" s="246"/>
      <c r="BK2136" s="255" t="s">
        <v>4630</v>
      </c>
      <c r="BL2136" s="228" t="s">
        <v>1703</v>
      </c>
      <c r="BM2136" s="228" t="s">
        <v>3899</v>
      </c>
      <c r="BN2136" s="298"/>
      <c r="BO2136" s="297"/>
      <c r="BQ2136" s="205" t="s">
        <v>1701</v>
      </c>
      <c r="BY2136" s="254"/>
      <c r="DN2136" s="284"/>
      <c r="DO2136" s="283"/>
      <c r="DP2136" s="278"/>
      <c r="DQ2136" s="282" t="s">
        <v>947</v>
      </c>
      <c r="DR2136" s="281"/>
      <c r="DS2136" s="280"/>
      <c r="DT2136" s="279"/>
      <c r="DU2136" s="278"/>
      <c r="DV2136" s="194"/>
    </row>
    <row r="2137" spans="1:137" ht="18.75">
      <c r="A2137" s="298" t="s">
        <v>3287</v>
      </c>
      <c r="B2137" s="227" t="s">
        <v>1377</v>
      </c>
      <c r="C2137" s="226" t="s">
        <v>4634</v>
      </c>
      <c r="D2137" s="472" t="s">
        <v>1378</v>
      </c>
      <c r="E2137" s="224" t="str">
        <f t="shared" si="268"/>
        <v>436393</v>
      </c>
      <c r="F2137" s="207" t="s">
        <v>224</v>
      </c>
      <c r="G2137" s="220" t="s">
        <v>1379</v>
      </c>
      <c r="H2137" s="223" t="s">
        <v>4633</v>
      </c>
      <c r="I2137" s="306"/>
      <c r="J2137" s="225">
        <v>1</v>
      </c>
      <c r="K2137" s="302">
        <v>10000</v>
      </c>
      <c r="L2137" s="212">
        <f t="shared" si="273"/>
        <v>11000</v>
      </c>
      <c r="M2137" s="288" t="s">
        <v>947</v>
      </c>
      <c r="N2137" s="290"/>
      <c r="O2137" s="290"/>
      <c r="P2137" s="347"/>
      <c r="Q2137" s="241"/>
      <c r="R2137" s="289"/>
      <c r="S2137" s="242"/>
      <c r="T2137" s="219"/>
      <c r="U2137" s="248" t="e">
        <f>VLOOKUP(T2137,'[1]段ボール 送料'!$H$16:$X$1013,16,FALSE)</f>
        <v>#N/A</v>
      </c>
      <c r="V2137" s="248" t="e">
        <f>VLOOKUP(T2137,'[1]段ボール 送料'!$H$16:$X$1013,13,FALSE)</f>
        <v>#N/A</v>
      </c>
      <c r="W2137" s="248" t="e">
        <f>VLOOKUP(T2137,'[1]段ボール 送料'!$H$16:$X$1013,14,FALSE)</f>
        <v>#N/A</v>
      </c>
      <c r="X2137" s="248" t="e">
        <f>VLOOKUP(T2137,'[1]段ボール 送料'!$H$16:$X$1013,15,FALSE)</f>
        <v>#N/A</v>
      </c>
      <c r="Y2137" s="219"/>
      <c r="Z2137" s="248"/>
      <c r="AA2137" s="248"/>
      <c r="AB2137" s="248"/>
      <c r="AC2137" s="248"/>
      <c r="AD2137" s="372"/>
      <c r="AE2137" s="372"/>
      <c r="AF2137" s="372"/>
      <c r="AG2137" s="372"/>
      <c r="AH2137" s="372"/>
      <c r="AI2137" s="228" t="s">
        <v>2700</v>
      </c>
      <c r="AJ2137" s="286" t="s">
        <v>2543</v>
      </c>
      <c r="AK2137" s="228" t="s">
        <v>2542</v>
      </c>
      <c r="AL2137" s="372"/>
      <c r="AM2137" s="372"/>
      <c r="AN2137" s="372"/>
      <c r="AO2137" s="372"/>
      <c r="AP2137" s="229"/>
      <c r="AQ2137" s="444">
        <v>1</v>
      </c>
      <c r="AR2137" s="207"/>
      <c r="AS2137" s="207"/>
      <c r="AT2137" s="207"/>
      <c r="AU2137" s="359">
        <f t="shared" si="274"/>
        <v>0</v>
      </c>
      <c r="AV2137" s="248" t="e">
        <f>VLOOKUP(T2137,'[1]段ボール 送料'!$H$16:$X$1013,11,FALSE)</f>
        <v>#N/A</v>
      </c>
      <c r="AW2137" s="248"/>
      <c r="AX2137" s="207"/>
      <c r="AY2137" s="247" t="e">
        <f t="shared" si="275"/>
        <v>#N/A</v>
      </c>
      <c r="AZ2137" s="247" t="e">
        <f t="shared" si="276"/>
        <v>#N/A</v>
      </c>
      <c r="BA2137" s="247">
        <f t="shared" si="277"/>
        <v>0</v>
      </c>
      <c r="BB2137" s="247">
        <f t="shared" si="278"/>
        <v>0</v>
      </c>
      <c r="BC2137" s="359" t="e">
        <f t="shared" si="279"/>
        <v>#N/A</v>
      </c>
      <c r="BD2137" s="207"/>
      <c r="BE2137" s="207"/>
      <c r="BF2137" s="207"/>
      <c r="BG2137" s="228"/>
      <c r="BH2137" s="228"/>
      <c r="BI2137" s="228"/>
      <c r="BJ2137" s="246"/>
      <c r="BK2137" s="255" t="s">
        <v>4630</v>
      </c>
      <c r="BL2137" s="228" t="s">
        <v>1703</v>
      </c>
      <c r="BM2137" s="228" t="s">
        <v>3899</v>
      </c>
      <c r="BN2137" s="298"/>
      <c r="BO2137" s="297"/>
      <c r="BQ2137" s="205" t="s">
        <v>1701</v>
      </c>
      <c r="BY2137" s="254"/>
      <c r="DN2137" s="284"/>
      <c r="DO2137" s="283"/>
      <c r="DP2137" s="278"/>
      <c r="DQ2137" s="282" t="s">
        <v>947</v>
      </c>
      <c r="DR2137" s="281"/>
      <c r="DS2137" s="280"/>
      <c r="DT2137" s="279"/>
      <c r="DU2137" s="278"/>
      <c r="DV2137" s="194"/>
    </row>
    <row r="2138" spans="1:137" ht="18.75">
      <c r="A2138" s="298" t="s">
        <v>4121</v>
      </c>
      <c r="B2138" s="227" t="s">
        <v>1380</v>
      </c>
      <c r="C2138" s="226" t="s">
        <v>4632</v>
      </c>
      <c r="D2138" s="472" t="s">
        <v>1381</v>
      </c>
      <c r="E2138" s="224" t="str">
        <f t="shared" si="268"/>
        <v>436409</v>
      </c>
      <c r="F2138" s="207" t="s">
        <v>148</v>
      </c>
      <c r="G2138" s="220" t="s">
        <v>1382</v>
      </c>
      <c r="H2138" s="223" t="s">
        <v>4631</v>
      </c>
      <c r="I2138" s="306"/>
      <c r="J2138" s="225">
        <v>1</v>
      </c>
      <c r="K2138" s="302">
        <v>12800</v>
      </c>
      <c r="L2138" s="212">
        <f t="shared" si="273"/>
        <v>14080.000000000002</v>
      </c>
      <c r="M2138" s="288" t="s">
        <v>947</v>
      </c>
      <c r="N2138" s="290"/>
      <c r="O2138" s="290"/>
      <c r="P2138" s="347"/>
      <c r="Q2138" s="241"/>
      <c r="R2138" s="289"/>
      <c r="S2138" s="242"/>
      <c r="T2138" s="219"/>
      <c r="U2138" s="248" t="e">
        <f>VLOOKUP(T2138,'[1]段ボール 送料'!$H$16:$X$1013,16,FALSE)</f>
        <v>#N/A</v>
      </c>
      <c r="V2138" s="248" t="e">
        <f>VLOOKUP(T2138,'[1]段ボール 送料'!$H$16:$X$1013,13,FALSE)</f>
        <v>#N/A</v>
      </c>
      <c r="W2138" s="248" t="e">
        <f>VLOOKUP(T2138,'[1]段ボール 送料'!$H$16:$X$1013,14,FALSE)</f>
        <v>#N/A</v>
      </c>
      <c r="X2138" s="248" t="e">
        <f>VLOOKUP(T2138,'[1]段ボール 送料'!$H$16:$X$1013,15,FALSE)</f>
        <v>#N/A</v>
      </c>
      <c r="Y2138" s="219"/>
      <c r="Z2138" s="248"/>
      <c r="AA2138" s="248"/>
      <c r="AB2138" s="248"/>
      <c r="AC2138" s="248"/>
      <c r="AD2138" s="372"/>
      <c r="AE2138" s="372"/>
      <c r="AF2138" s="372"/>
      <c r="AG2138" s="372"/>
      <c r="AH2138" s="372"/>
      <c r="AI2138" s="228" t="s">
        <v>2703</v>
      </c>
      <c r="AJ2138" s="286" t="s">
        <v>2543</v>
      </c>
      <c r="AK2138" s="228" t="s">
        <v>2542</v>
      </c>
      <c r="AL2138" s="372"/>
      <c r="AM2138" s="372"/>
      <c r="AN2138" s="372"/>
      <c r="AO2138" s="372"/>
      <c r="AP2138" s="229"/>
      <c r="AQ2138" s="444">
        <v>1</v>
      </c>
      <c r="AR2138" s="207"/>
      <c r="AS2138" s="207"/>
      <c r="AT2138" s="207"/>
      <c r="AU2138" s="359">
        <f t="shared" si="274"/>
        <v>0</v>
      </c>
      <c r="AV2138" s="248" t="e">
        <f>VLOOKUP(T2138,'[1]段ボール 送料'!$H$16:$X$1013,11,FALSE)</f>
        <v>#N/A</v>
      </c>
      <c r="AW2138" s="248"/>
      <c r="AX2138" s="207"/>
      <c r="AY2138" s="247" t="e">
        <f t="shared" si="275"/>
        <v>#N/A</v>
      </c>
      <c r="AZ2138" s="247" t="e">
        <f t="shared" si="276"/>
        <v>#N/A</v>
      </c>
      <c r="BA2138" s="247">
        <f t="shared" si="277"/>
        <v>0</v>
      </c>
      <c r="BB2138" s="247">
        <f t="shared" si="278"/>
        <v>0</v>
      </c>
      <c r="BC2138" s="359" t="e">
        <f t="shared" si="279"/>
        <v>#N/A</v>
      </c>
      <c r="BD2138" s="207"/>
      <c r="BE2138" s="207"/>
      <c r="BF2138" s="207"/>
      <c r="BG2138" s="228"/>
      <c r="BH2138" s="228"/>
      <c r="BI2138" s="228"/>
      <c r="BJ2138" s="246"/>
      <c r="BK2138" s="255" t="s">
        <v>4630</v>
      </c>
      <c r="BL2138" s="228" t="s">
        <v>1703</v>
      </c>
      <c r="BM2138" s="228" t="s">
        <v>3899</v>
      </c>
      <c r="BN2138" s="298"/>
      <c r="BO2138" s="297"/>
      <c r="BQ2138" s="205" t="s">
        <v>1701</v>
      </c>
      <c r="BY2138" s="254"/>
      <c r="DN2138" s="284"/>
      <c r="DO2138" s="283"/>
      <c r="DP2138" s="278"/>
      <c r="DQ2138" s="282" t="s">
        <v>947</v>
      </c>
      <c r="DR2138" s="281"/>
      <c r="DS2138" s="280"/>
      <c r="DT2138" s="279"/>
      <c r="DU2138" s="278"/>
      <c r="DV2138" s="194"/>
    </row>
    <row r="2139" spans="1:137" ht="18.75">
      <c r="A2139" s="207" t="s">
        <v>4098</v>
      </c>
      <c r="B2139" s="227" t="s">
        <v>4629</v>
      </c>
      <c r="C2139" s="226" t="s">
        <v>4628</v>
      </c>
      <c r="D2139" s="472" t="s">
        <v>4627</v>
      </c>
      <c r="E2139" s="224" t="str">
        <f t="shared" si="268"/>
        <v>436461</v>
      </c>
      <c r="F2139" s="207" t="s">
        <v>1247</v>
      </c>
      <c r="G2139" s="451" t="s">
        <v>4626</v>
      </c>
      <c r="H2139" s="223" t="s">
        <v>4625</v>
      </c>
      <c r="I2139" s="306"/>
      <c r="J2139" s="225">
        <v>1</v>
      </c>
      <c r="K2139" s="302">
        <v>7500</v>
      </c>
      <c r="L2139" s="212">
        <f t="shared" si="273"/>
        <v>8250</v>
      </c>
      <c r="M2139" s="288" t="s">
        <v>1671</v>
      </c>
      <c r="N2139" s="290"/>
      <c r="O2139" s="290" t="s">
        <v>4619</v>
      </c>
      <c r="P2139" s="459">
        <v>44986</v>
      </c>
      <c r="Q2139" s="487">
        <v>7000</v>
      </c>
      <c r="R2139" s="471">
        <v>210</v>
      </c>
      <c r="S2139" s="427">
        <v>210</v>
      </c>
      <c r="T2139" s="219" t="s">
        <v>3281</v>
      </c>
      <c r="U2139" s="248">
        <f>VLOOKUP(T2139,'[1]段ボール 送料'!$H$16:$X$1013,16,FALSE)</f>
        <v>810</v>
      </c>
      <c r="V2139" s="248">
        <f>VLOOKUP(T2139,'[1]段ボール 送料'!$H$16:$X$1013,13,FALSE)</f>
        <v>380</v>
      </c>
      <c r="W2139" s="248">
        <f>VLOOKUP(T2139,'[1]段ボール 送料'!$H$16:$X$1013,14,FALSE)</f>
        <v>320</v>
      </c>
      <c r="X2139" s="248">
        <f>VLOOKUP(T2139,'[1]段ボール 送料'!$H$16:$X$1013,15,FALSE)</f>
        <v>110</v>
      </c>
      <c r="Y2139" s="219"/>
      <c r="Z2139" s="248"/>
      <c r="AA2139" s="248"/>
      <c r="AB2139" s="248"/>
      <c r="AC2139" s="248"/>
      <c r="AD2139" s="337"/>
      <c r="AE2139" s="337"/>
      <c r="AF2139" s="337"/>
      <c r="AG2139" s="337"/>
      <c r="AH2139" s="337"/>
      <c r="AI2139" s="228" t="s">
        <v>1945</v>
      </c>
      <c r="AJ2139" s="286" t="s">
        <v>2543</v>
      </c>
      <c r="AK2139" s="228" t="s">
        <v>2542</v>
      </c>
      <c r="AL2139" s="372">
        <v>1571</v>
      </c>
      <c r="AM2139" s="211">
        <f>AN2139+AO2139</f>
        <v>977</v>
      </c>
      <c r="AN2139" s="337">
        <f>VLOOKUP(T2139,'[1]段ボール 送料'!$H$16:$X$1013,6,FALSE)</f>
        <v>87</v>
      </c>
      <c r="AO2139" s="337">
        <f>VLOOKUP(T2139,'[1]段ボール 送料'!$H$16:$X$1013,17,FALSE)</f>
        <v>890</v>
      </c>
      <c r="AP2139" s="229" t="s">
        <v>1706</v>
      </c>
      <c r="AQ2139" s="444">
        <v>1</v>
      </c>
      <c r="AR2139" s="207"/>
      <c r="AS2139" s="207"/>
      <c r="AT2139" s="207"/>
      <c r="AU2139" s="359">
        <f t="shared" si="274"/>
        <v>210</v>
      </c>
      <c r="AV2139" s="248">
        <f>VLOOKUP(T2139,'[1]段ボール 送料'!$H$16:$X$1013,11,FALSE)</f>
        <v>346</v>
      </c>
      <c r="AW2139" s="248"/>
      <c r="AX2139" s="207"/>
      <c r="AY2139" s="247">
        <f t="shared" si="275"/>
        <v>346</v>
      </c>
      <c r="AZ2139" s="247">
        <f t="shared" si="276"/>
        <v>346</v>
      </c>
      <c r="BA2139" s="247">
        <f t="shared" si="277"/>
        <v>0</v>
      </c>
      <c r="BB2139" s="247">
        <f t="shared" si="278"/>
        <v>0</v>
      </c>
      <c r="BC2139" s="359">
        <f t="shared" si="279"/>
        <v>556</v>
      </c>
      <c r="BD2139" s="207"/>
      <c r="BE2139" s="207"/>
      <c r="BF2139" s="207"/>
      <c r="BG2139" s="228"/>
      <c r="BH2139" s="228"/>
      <c r="BI2139" s="228" t="s">
        <v>3899</v>
      </c>
      <c r="BJ2139" s="246"/>
      <c r="BK2139" s="255" t="s">
        <v>4431</v>
      </c>
      <c r="BL2139" s="228" t="s">
        <v>1703</v>
      </c>
      <c r="BM2139" s="228" t="s">
        <v>1703</v>
      </c>
      <c r="BQ2139" s="205" t="s">
        <v>1701</v>
      </c>
      <c r="BY2139" s="254"/>
      <c r="CO2139" s="200" t="s">
        <v>3786</v>
      </c>
      <c r="CY2139" s="203"/>
      <c r="CZ2139" s="203"/>
      <c r="DA2139" s="203"/>
      <c r="DB2139" s="203"/>
      <c r="DC2139" s="203"/>
      <c r="DD2139" s="203"/>
      <c r="DE2139" s="203"/>
      <c r="DF2139" s="203"/>
      <c r="DG2139" s="203"/>
      <c r="DH2139" s="203"/>
      <c r="DI2139" s="203"/>
      <c r="DJ2139" s="203"/>
      <c r="DK2139" s="203"/>
      <c r="DL2139" s="203"/>
      <c r="DM2139" s="203"/>
      <c r="DN2139" s="284"/>
      <c r="DO2139" s="283"/>
      <c r="DP2139" s="278"/>
      <c r="DQ2139" s="282"/>
      <c r="DR2139" s="281"/>
      <c r="DS2139" s="280"/>
      <c r="DT2139" s="279"/>
      <c r="DU2139" s="278"/>
      <c r="DV2139" s="194"/>
    </row>
    <row r="2140" spans="1:137" ht="18.75">
      <c r="A2140" s="207" t="s">
        <v>4117</v>
      </c>
      <c r="B2140" s="227" t="s">
        <v>4624</v>
      </c>
      <c r="C2140" s="226" t="s">
        <v>4623</v>
      </c>
      <c r="D2140" s="472" t="s">
        <v>4622</v>
      </c>
      <c r="E2140" s="224" t="str">
        <f t="shared" si="268"/>
        <v>436478</v>
      </c>
      <c r="F2140" s="207" t="s">
        <v>224</v>
      </c>
      <c r="G2140" s="220" t="s">
        <v>4621</v>
      </c>
      <c r="H2140" s="223" t="s">
        <v>4620</v>
      </c>
      <c r="I2140" s="306"/>
      <c r="J2140" s="225">
        <v>1</v>
      </c>
      <c r="K2140" s="302">
        <v>11000</v>
      </c>
      <c r="L2140" s="212">
        <f t="shared" si="273"/>
        <v>12100.000000000002</v>
      </c>
      <c r="M2140" s="288" t="s">
        <v>1671</v>
      </c>
      <c r="N2140" s="290"/>
      <c r="O2140" s="290" t="s">
        <v>4619</v>
      </c>
      <c r="P2140" s="347"/>
      <c r="Q2140" s="241"/>
      <c r="R2140" s="289">
        <v>620</v>
      </c>
      <c r="S2140" s="427">
        <v>620</v>
      </c>
      <c r="T2140" s="219" t="s">
        <v>3281</v>
      </c>
      <c r="U2140" s="248">
        <f>VLOOKUP(T2140,'[1]段ボール 送料'!$H$16:$X$1013,16,FALSE)</f>
        <v>810</v>
      </c>
      <c r="V2140" s="248">
        <f>VLOOKUP(T2140,'[1]段ボール 送料'!$H$16:$X$1013,13,FALSE)</f>
        <v>380</v>
      </c>
      <c r="W2140" s="248">
        <f>VLOOKUP(T2140,'[1]段ボール 送料'!$H$16:$X$1013,14,FALSE)</f>
        <v>320</v>
      </c>
      <c r="X2140" s="248">
        <f>VLOOKUP(T2140,'[1]段ボール 送料'!$H$16:$X$1013,15,FALSE)</f>
        <v>110</v>
      </c>
      <c r="Y2140" s="219"/>
      <c r="Z2140" s="248"/>
      <c r="AA2140" s="248"/>
      <c r="AB2140" s="248"/>
      <c r="AC2140" s="248"/>
      <c r="AD2140" s="337"/>
      <c r="AE2140" s="337"/>
      <c r="AF2140" s="337"/>
      <c r="AG2140" s="337"/>
      <c r="AH2140" s="337"/>
      <c r="AI2140" s="228" t="s">
        <v>2700</v>
      </c>
      <c r="AJ2140" s="286" t="s">
        <v>2543</v>
      </c>
      <c r="AK2140" s="228" t="s">
        <v>2542</v>
      </c>
      <c r="AL2140" s="372">
        <v>3441</v>
      </c>
      <c r="AM2140" s="211">
        <f>AN2140+AO2140</f>
        <v>977</v>
      </c>
      <c r="AN2140" s="337">
        <f>VLOOKUP(T2140,'[1]段ボール 送料'!$H$16:$X$1013,6,FALSE)</f>
        <v>87</v>
      </c>
      <c r="AO2140" s="337">
        <f>VLOOKUP(T2140,'[1]段ボール 送料'!$H$16:$X$1013,17,FALSE)</f>
        <v>890</v>
      </c>
      <c r="AP2140" s="229" t="s">
        <v>4580</v>
      </c>
      <c r="AQ2140" s="444">
        <v>1</v>
      </c>
      <c r="AR2140" s="207"/>
      <c r="AS2140" s="207"/>
      <c r="AT2140" s="207"/>
      <c r="AU2140" s="359">
        <f t="shared" si="274"/>
        <v>620</v>
      </c>
      <c r="AV2140" s="248">
        <f>VLOOKUP(T2140,'[1]段ボール 送料'!$H$16:$X$1013,11,FALSE)</f>
        <v>346</v>
      </c>
      <c r="AW2140" s="248"/>
      <c r="AX2140" s="207"/>
      <c r="AY2140" s="247">
        <f t="shared" si="275"/>
        <v>346</v>
      </c>
      <c r="AZ2140" s="247">
        <f t="shared" si="276"/>
        <v>346</v>
      </c>
      <c r="BA2140" s="247">
        <f t="shared" si="277"/>
        <v>0</v>
      </c>
      <c r="BB2140" s="247">
        <f t="shared" si="278"/>
        <v>0</v>
      </c>
      <c r="BC2140" s="359">
        <f t="shared" si="279"/>
        <v>966</v>
      </c>
      <c r="BD2140" s="207"/>
      <c r="BE2140" s="207"/>
      <c r="BF2140" s="207"/>
      <c r="BG2140" s="228"/>
      <c r="BH2140" s="228"/>
      <c r="BI2140" s="228" t="s">
        <v>3899</v>
      </c>
      <c r="BJ2140" s="246"/>
      <c r="BK2140" s="255" t="s">
        <v>4431</v>
      </c>
      <c r="BL2140" s="228" t="s">
        <v>1703</v>
      </c>
      <c r="BM2140" s="228" t="s">
        <v>1703</v>
      </c>
      <c r="BQ2140" s="205" t="s">
        <v>1701</v>
      </c>
      <c r="BY2140" s="254"/>
      <c r="CO2140" s="200" t="s">
        <v>3786</v>
      </c>
      <c r="CY2140" s="203"/>
      <c r="CZ2140" s="203"/>
      <c r="DA2140" s="203"/>
      <c r="DB2140" s="203"/>
      <c r="DC2140" s="203"/>
      <c r="DD2140" s="203"/>
      <c r="DE2140" s="203"/>
      <c r="DF2140" s="203"/>
      <c r="DG2140" s="203"/>
      <c r="DH2140" s="203"/>
      <c r="DI2140" s="203"/>
      <c r="DJ2140" s="203"/>
      <c r="DK2140" s="203"/>
      <c r="DL2140" s="203"/>
      <c r="DM2140" s="203"/>
      <c r="DN2140" s="284"/>
      <c r="DO2140" s="283"/>
      <c r="DP2140" s="278"/>
      <c r="DQ2140" s="282"/>
      <c r="DR2140" s="281"/>
      <c r="DS2140" s="280"/>
      <c r="DT2140" s="279"/>
      <c r="DU2140" s="278"/>
      <c r="DV2140" s="194"/>
    </row>
    <row r="2141" spans="1:137" ht="18.75">
      <c r="A2141" s="207" t="s">
        <v>4098</v>
      </c>
      <c r="B2141" s="227" t="s">
        <v>1383</v>
      </c>
      <c r="C2141" s="226" t="s">
        <v>4617</v>
      </c>
      <c r="D2141" s="472" t="s">
        <v>1384</v>
      </c>
      <c r="E2141" s="224" t="str">
        <f t="shared" si="268"/>
        <v>436485</v>
      </c>
      <c r="F2141" s="207" t="s">
        <v>1247</v>
      </c>
      <c r="G2141" s="220" t="s">
        <v>1385</v>
      </c>
      <c r="H2141" s="223" t="s">
        <v>4616</v>
      </c>
      <c r="I2141" s="306"/>
      <c r="J2141" s="225">
        <v>1</v>
      </c>
      <c r="K2141" s="302">
        <v>7500</v>
      </c>
      <c r="L2141" s="212">
        <f t="shared" si="273"/>
        <v>8250</v>
      </c>
      <c r="M2141" s="288" t="s">
        <v>947</v>
      </c>
      <c r="N2141" s="290"/>
      <c r="O2141" s="220"/>
      <c r="P2141" s="459">
        <v>44986</v>
      </c>
      <c r="Q2141" s="487">
        <v>7000</v>
      </c>
      <c r="R2141" s="471"/>
      <c r="S2141" s="242"/>
      <c r="T2141" s="219"/>
      <c r="U2141" s="248" t="e">
        <f>VLOOKUP(T2141,'[1]段ボール 送料'!$H$16:$X$1013,16,FALSE)</f>
        <v>#N/A</v>
      </c>
      <c r="V2141" s="248" t="e">
        <f>VLOOKUP(T2141,'[1]段ボール 送料'!$H$16:$X$1013,13,FALSE)</f>
        <v>#N/A</v>
      </c>
      <c r="W2141" s="248" t="e">
        <f>VLOOKUP(T2141,'[1]段ボール 送料'!$H$16:$X$1013,14,FALSE)</f>
        <v>#N/A</v>
      </c>
      <c r="X2141" s="248" t="e">
        <f>VLOOKUP(T2141,'[1]段ボール 送料'!$H$16:$X$1013,15,FALSE)</f>
        <v>#N/A</v>
      </c>
      <c r="Y2141" s="219"/>
      <c r="Z2141" s="248"/>
      <c r="AA2141" s="248"/>
      <c r="AB2141" s="248"/>
      <c r="AC2141" s="248"/>
      <c r="AD2141" s="372"/>
      <c r="AE2141" s="372"/>
      <c r="AF2141" s="372"/>
      <c r="AG2141" s="372"/>
      <c r="AH2141" s="372"/>
      <c r="AI2141" s="228" t="s">
        <v>1945</v>
      </c>
      <c r="AJ2141" s="286" t="s">
        <v>2543</v>
      </c>
      <c r="AK2141" s="228" t="s">
        <v>2542</v>
      </c>
      <c r="AL2141" s="372"/>
      <c r="AM2141" s="372"/>
      <c r="AN2141" s="372"/>
      <c r="AO2141" s="372"/>
      <c r="AP2141" s="229"/>
      <c r="AQ2141" s="444">
        <v>1</v>
      </c>
      <c r="AR2141" s="207"/>
      <c r="AS2141" s="207"/>
      <c r="AT2141" s="207"/>
      <c r="AU2141" s="359">
        <f t="shared" si="274"/>
        <v>0</v>
      </c>
      <c r="AV2141" s="248" t="e">
        <f>VLOOKUP(T2141,'[1]段ボール 送料'!$H$16:$X$1013,11,FALSE)</f>
        <v>#N/A</v>
      </c>
      <c r="AW2141" s="248"/>
      <c r="AX2141" s="207"/>
      <c r="AY2141" s="247" t="e">
        <f t="shared" si="275"/>
        <v>#N/A</v>
      </c>
      <c r="AZ2141" s="247" t="e">
        <f t="shared" si="276"/>
        <v>#N/A</v>
      </c>
      <c r="BA2141" s="247">
        <f t="shared" si="277"/>
        <v>0</v>
      </c>
      <c r="BB2141" s="247">
        <f t="shared" si="278"/>
        <v>0</v>
      </c>
      <c r="BC2141" s="359" t="e">
        <f t="shared" si="279"/>
        <v>#N/A</v>
      </c>
      <c r="BD2141" s="207"/>
      <c r="BE2141" s="207"/>
      <c r="BF2141" s="207"/>
      <c r="BG2141" s="228"/>
      <c r="BH2141" s="228"/>
      <c r="BI2141" s="228" t="s">
        <v>3899</v>
      </c>
      <c r="BJ2141" s="246"/>
      <c r="BK2141" s="255" t="s">
        <v>4431</v>
      </c>
      <c r="BL2141" s="228" t="s">
        <v>1703</v>
      </c>
      <c r="BM2141" s="228" t="s">
        <v>3899</v>
      </c>
      <c r="BQ2141" s="205" t="s">
        <v>1701</v>
      </c>
      <c r="BY2141" s="254"/>
      <c r="DN2141" s="284"/>
      <c r="DO2141" s="283"/>
      <c r="DP2141" s="278"/>
      <c r="DQ2141" s="282" t="s">
        <v>947</v>
      </c>
      <c r="DR2141" s="281"/>
      <c r="DS2141" s="280"/>
      <c r="DT2141" s="279"/>
      <c r="DU2141" s="278"/>
      <c r="DV2141" s="194"/>
    </row>
    <row r="2142" spans="1:137" s="489" customFormat="1" ht="18.75">
      <c r="A2142" s="207" t="s">
        <v>4117</v>
      </c>
      <c r="B2142" s="227" t="s">
        <v>1386</v>
      </c>
      <c r="C2142" s="226" t="s">
        <v>4615</v>
      </c>
      <c r="D2142" s="472" t="s">
        <v>1387</v>
      </c>
      <c r="E2142" s="224" t="str">
        <f t="shared" si="268"/>
        <v>436492</v>
      </c>
      <c r="F2142" s="207" t="s">
        <v>224</v>
      </c>
      <c r="G2142" s="220" t="s">
        <v>1388</v>
      </c>
      <c r="H2142" s="223" t="s">
        <v>4614</v>
      </c>
      <c r="I2142" s="306"/>
      <c r="J2142" s="225">
        <v>1</v>
      </c>
      <c r="K2142" s="302">
        <v>11000</v>
      </c>
      <c r="L2142" s="212">
        <f t="shared" si="273"/>
        <v>12100.000000000002</v>
      </c>
      <c r="M2142" s="288" t="s">
        <v>947</v>
      </c>
      <c r="N2142" s="290"/>
      <c r="O2142" s="290"/>
      <c r="P2142" s="347"/>
      <c r="Q2142" s="241"/>
      <c r="R2142" s="289"/>
      <c r="S2142" s="242"/>
      <c r="T2142" s="219"/>
      <c r="U2142" s="248" t="e">
        <f>VLOOKUP(T2142,'[1]段ボール 送料'!$H$16:$X$1013,16,FALSE)</f>
        <v>#N/A</v>
      </c>
      <c r="V2142" s="248" t="e">
        <f>VLOOKUP(T2142,'[1]段ボール 送料'!$H$16:$X$1013,13,FALSE)</f>
        <v>#N/A</v>
      </c>
      <c r="W2142" s="248" t="e">
        <f>VLOOKUP(T2142,'[1]段ボール 送料'!$H$16:$X$1013,14,FALSE)</f>
        <v>#N/A</v>
      </c>
      <c r="X2142" s="248" t="e">
        <f>VLOOKUP(T2142,'[1]段ボール 送料'!$H$16:$X$1013,15,FALSE)</f>
        <v>#N/A</v>
      </c>
      <c r="Y2142" s="219"/>
      <c r="Z2142" s="248"/>
      <c r="AA2142" s="248"/>
      <c r="AB2142" s="248"/>
      <c r="AC2142" s="248"/>
      <c r="AD2142" s="372"/>
      <c r="AE2142" s="372"/>
      <c r="AF2142" s="372"/>
      <c r="AG2142" s="372"/>
      <c r="AH2142" s="372"/>
      <c r="AI2142" s="228" t="s">
        <v>2700</v>
      </c>
      <c r="AJ2142" s="286" t="s">
        <v>2543</v>
      </c>
      <c r="AK2142" s="228" t="s">
        <v>2542</v>
      </c>
      <c r="AL2142" s="372"/>
      <c r="AM2142" s="372"/>
      <c r="AN2142" s="372"/>
      <c r="AO2142" s="372"/>
      <c r="AP2142" s="229"/>
      <c r="AQ2142" s="444">
        <v>1</v>
      </c>
      <c r="AR2142" s="207"/>
      <c r="AS2142" s="207"/>
      <c r="AT2142" s="207"/>
      <c r="AU2142" s="359">
        <f t="shared" si="274"/>
        <v>0</v>
      </c>
      <c r="AV2142" s="248" t="e">
        <f>VLOOKUP(T2142,'[1]段ボール 送料'!$H$16:$X$1013,11,FALSE)</f>
        <v>#N/A</v>
      </c>
      <c r="AW2142" s="248"/>
      <c r="AX2142" s="207"/>
      <c r="AY2142" s="247" t="e">
        <f t="shared" si="275"/>
        <v>#N/A</v>
      </c>
      <c r="AZ2142" s="247" t="e">
        <f t="shared" si="276"/>
        <v>#N/A</v>
      </c>
      <c r="BA2142" s="247">
        <f t="shared" si="277"/>
        <v>0</v>
      </c>
      <c r="BB2142" s="247">
        <f t="shared" si="278"/>
        <v>0</v>
      </c>
      <c r="BC2142" s="359" t="e">
        <f t="shared" si="279"/>
        <v>#N/A</v>
      </c>
      <c r="BD2142" s="207"/>
      <c r="BE2142" s="207"/>
      <c r="BF2142" s="207"/>
      <c r="BG2142" s="228"/>
      <c r="BH2142" s="228"/>
      <c r="BI2142" s="228" t="s">
        <v>3899</v>
      </c>
      <c r="BJ2142" s="246"/>
      <c r="BK2142" s="255" t="s">
        <v>4431</v>
      </c>
      <c r="BL2142" s="228" t="s">
        <v>1703</v>
      </c>
      <c r="BM2142" s="228" t="s">
        <v>3899</v>
      </c>
      <c r="BN2142" s="207"/>
      <c r="BO2142" s="206"/>
      <c r="BP2142" s="204"/>
      <c r="BQ2142" s="205" t="s">
        <v>1701</v>
      </c>
      <c r="BR2142" s="204"/>
      <c r="BS2142" s="204"/>
      <c r="BT2142" s="204"/>
      <c r="BU2142" s="194"/>
      <c r="BV2142" s="194"/>
      <c r="BW2142" s="194"/>
      <c r="BX2142" s="204"/>
      <c r="BY2142" s="254"/>
      <c r="BZ2142" s="202"/>
      <c r="CA2142" s="202"/>
      <c r="CB2142" s="202"/>
      <c r="CC2142" s="201"/>
      <c r="CD2142" s="201"/>
      <c r="CE2142" s="194"/>
      <c r="CF2142" s="200"/>
      <c r="CG2142" s="200"/>
      <c r="CH2142" s="200"/>
      <c r="CI2142" s="200"/>
      <c r="CJ2142" s="200"/>
      <c r="CK2142" s="200"/>
      <c r="CL2142" s="200"/>
      <c r="CM2142" s="200"/>
      <c r="CN2142" s="200"/>
      <c r="CO2142" s="200"/>
      <c r="CP2142" s="200"/>
      <c r="CQ2142" s="200"/>
      <c r="CR2142" s="200"/>
      <c r="CS2142" s="200"/>
      <c r="CT2142" s="200"/>
      <c r="CU2142" s="200"/>
      <c r="CV2142" s="200"/>
      <c r="CW2142" s="200"/>
      <c r="CX2142" s="200"/>
      <c r="CY2142" s="200"/>
      <c r="CZ2142" s="200"/>
      <c r="DA2142" s="200"/>
      <c r="DB2142" s="200"/>
      <c r="DC2142" s="200"/>
      <c r="DD2142" s="200"/>
      <c r="DE2142" s="200"/>
      <c r="DF2142" s="200"/>
      <c r="DG2142" s="200"/>
      <c r="DH2142" s="200"/>
      <c r="DI2142" s="200"/>
      <c r="DJ2142" s="200"/>
      <c r="DK2142" s="200"/>
      <c r="DL2142" s="200"/>
      <c r="DM2142" s="200"/>
      <c r="DN2142" s="284"/>
      <c r="DO2142" s="283"/>
      <c r="DP2142" s="278"/>
      <c r="DQ2142" s="282" t="s">
        <v>947</v>
      </c>
      <c r="DR2142" s="281"/>
      <c r="DS2142" s="280"/>
      <c r="DT2142" s="279"/>
      <c r="DU2142" s="278"/>
      <c r="DV2142" s="194"/>
      <c r="DW2142" s="194"/>
      <c r="DX2142" s="194"/>
      <c r="DY2142" s="194"/>
      <c r="DZ2142" s="479"/>
      <c r="EA2142" s="479"/>
      <c r="EB2142" s="479"/>
      <c r="EC2142" s="479"/>
      <c r="ED2142" s="479"/>
      <c r="EE2142" s="479"/>
      <c r="EF2142" s="479"/>
      <c r="EG2142" s="479"/>
    </row>
    <row r="2143" spans="1:137" ht="18.75">
      <c r="A2143" s="207" t="s">
        <v>4098</v>
      </c>
      <c r="B2143" s="227" t="s">
        <v>4613</v>
      </c>
      <c r="C2143" s="226" t="s">
        <v>4612</v>
      </c>
      <c r="D2143" s="472" t="s">
        <v>4611</v>
      </c>
      <c r="E2143" s="224" t="str">
        <f t="shared" si="268"/>
        <v>436508</v>
      </c>
      <c r="F2143" s="207" t="s">
        <v>1247</v>
      </c>
      <c r="G2143" s="220" t="s">
        <v>4610</v>
      </c>
      <c r="H2143" s="223" t="s">
        <v>4609</v>
      </c>
      <c r="I2143" s="306"/>
      <c r="J2143" s="225">
        <v>1</v>
      </c>
      <c r="K2143" s="302">
        <v>7500</v>
      </c>
      <c r="L2143" s="212">
        <f t="shared" si="273"/>
        <v>8250</v>
      </c>
      <c r="M2143" s="288" t="s">
        <v>1671</v>
      </c>
      <c r="N2143" s="290"/>
      <c r="O2143" s="220"/>
      <c r="P2143" s="459">
        <v>44986</v>
      </c>
      <c r="Q2143" s="487">
        <v>7000</v>
      </c>
      <c r="R2143" s="471">
        <v>210</v>
      </c>
      <c r="S2143" s="242">
        <v>210</v>
      </c>
      <c r="T2143" s="219" t="s">
        <v>4581</v>
      </c>
      <c r="U2143" s="248">
        <f>VLOOKUP(T2143,'[1]段ボール 送料'!$H$16:$X$1013,16,FALSE)</f>
        <v>810</v>
      </c>
      <c r="V2143" s="248">
        <f>VLOOKUP(T2143,'[1]段ボール 送料'!$H$16:$X$1013,13,FALSE)</f>
        <v>380</v>
      </c>
      <c r="W2143" s="248">
        <f>VLOOKUP(T2143,'[1]段ボール 送料'!$H$16:$X$1013,14,FALSE)</f>
        <v>320</v>
      </c>
      <c r="X2143" s="248">
        <f>VLOOKUP(T2143,'[1]段ボール 送料'!$H$16:$X$1013,15,FALSE)</f>
        <v>110</v>
      </c>
      <c r="Y2143" s="219"/>
      <c r="Z2143" s="248"/>
      <c r="AA2143" s="248"/>
      <c r="AB2143" s="248"/>
      <c r="AC2143" s="248"/>
      <c r="AD2143" s="337"/>
      <c r="AE2143" s="337"/>
      <c r="AF2143" s="337"/>
      <c r="AG2143" s="337"/>
      <c r="AH2143" s="337"/>
      <c r="AI2143" s="228" t="s">
        <v>1945</v>
      </c>
      <c r="AJ2143" s="286" t="s">
        <v>2543</v>
      </c>
      <c r="AK2143" s="228" t="s">
        <v>2542</v>
      </c>
      <c r="AL2143" s="372">
        <v>2002</v>
      </c>
      <c r="AM2143" s="211">
        <f>AN2143+AO2143</f>
        <v>977</v>
      </c>
      <c r="AN2143" s="337">
        <f>VLOOKUP(T2143,'[1]段ボール 送料'!$H$16:$X$1013,6,FALSE)</f>
        <v>87</v>
      </c>
      <c r="AO2143" s="337">
        <f>VLOOKUP(T2143,'[1]段ボール 送料'!$H$16:$X$1013,17,FALSE)</f>
        <v>890</v>
      </c>
      <c r="AP2143" s="229" t="s">
        <v>1706</v>
      </c>
      <c r="AQ2143" s="444">
        <v>1</v>
      </c>
      <c r="AR2143" s="207"/>
      <c r="AS2143" s="207"/>
      <c r="AT2143" s="207"/>
      <c r="AU2143" s="359">
        <f t="shared" si="274"/>
        <v>210</v>
      </c>
      <c r="AV2143" s="248">
        <f>VLOOKUP(T2143,'[1]段ボール 送料'!$H$16:$X$1013,11,FALSE)</f>
        <v>346</v>
      </c>
      <c r="AW2143" s="248"/>
      <c r="AX2143" s="207"/>
      <c r="AY2143" s="247">
        <f t="shared" si="275"/>
        <v>346</v>
      </c>
      <c r="AZ2143" s="247">
        <f t="shared" si="276"/>
        <v>346</v>
      </c>
      <c r="BA2143" s="247">
        <f t="shared" si="277"/>
        <v>0</v>
      </c>
      <c r="BB2143" s="247">
        <f t="shared" si="278"/>
        <v>0</v>
      </c>
      <c r="BC2143" s="359">
        <f t="shared" si="279"/>
        <v>556</v>
      </c>
      <c r="BD2143" s="207"/>
      <c r="BE2143" s="207"/>
      <c r="BF2143" s="207"/>
      <c r="BG2143" s="228"/>
      <c r="BH2143" s="228"/>
      <c r="BI2143" s="228" t="s">
        <v>3899</v>
      </c>
      <c r="BJ2143" s="246"/>
      <c r="BK2143" s="255" t="s">
        <v>4431</v>
      </c>
      <c r="BL2143" s="228" t="s">
        <v>1703</v>
      </c>
      <c r="BM2143" s="228" t="s">
        <v>1703</v>
      </c>
      <c r="BQ2143" s="205" t="s">
        <v>1701</v>
      </c>
      <c r="BY2143" s="254"/>
      <c r="CT2143" s="460" t="s">
        <v>3979</v>
      </c>
      <c r="DN2143" s="284"/>
      <c r="DO2143" s="283"/>
      <c r="DP2143" s="278"/>
      <c r="DQ2143" s="282"/>
      <c r="DR2143" s="281"/>
      <c r="DS2143" s="280"/>
      <c r="DT2143" s="279"/>
      <c r="DU2143" s="278"/>
      <c r="DV2143" s="194" t="s">
        <v>3950</v>
      </c>
    </row>
    <row r="2144" spans="1:137" ht="18.75">
      <c r="A2144" s="207" t="s">
        <v>4117</v>
      </c>
      <c r="B2144" s="227" t="s">
        <v>4608</v>
      </c>
      <c r="C2144" s="226" t="s">
        <v>4607</v>
      </c>
      <c r="D2144" s="472" t="s">
        <v>4606</v>
      </c>
      <c r="E2144" s="224" t="str">
        <f t="shared" si="268"/>
        <v>436515</v>
      </c>
      <c r="F2144" s="207" t="s">
        <v>224</v>
      </c>
      <c r="G2144" s="220" t="s">
        <v>4605</v>
      </c>
      <c r="H2144" s="223" t="s">
        <v>4604</v>
      </c>
      <c r="I2144" s="306"/>
      <c r="J2144" s="225">
        <v>1</v>
      </c>
      <c r="K2144" s="302">
        <v>11000</v>
      </c>
      <c r="L2144" s="212">
        <f t="shared" si="273"/>
        <v>12100.000000000002</v>
      </c>
      <c r="M2144" s="288" t="s">
        <v>1671</v>
      </c>
      <c r="N2144" s="290"/>
      <c r="O2144" s="290"/>
      <c r="P2144" s="347"/>
      <c r="Q2144" s="241"/>
      <c r="R2144" s="289">
        <v>570</v>
      </c>
      <c r="S2144" s="242">
        <v>570</v>
      </c>
      <c r="T2144" s="219" t="s">
        <v>4581</v>
      </c>
      <c r="U2144" s="248">
        <f>VLOOKUP(T2144,'[1]段ボール 送料'!$H$16:$X$1013,16,FALSE)</f>
        <v>810</v>
      </c>
      <c r="V2144" s="248">
        <f>VLOOKUP(T2144,'[1]段ボール 送料'!$H$16:$X$1013,13,FALSE)</f>
        <v>380</v>
      </c>
      <c r="W2144" s="248">
        <f>VLOOKUP(T2144,'[1]段ボール 送料'!$H$16:$X$1013,14,FALSE)</f>
        <v>320</v>
      </c>
      <c r="X2144" s="248">
        <f>VLOOKUP(T2144,'[1]段ボール 送料'!$H$16:$X$1013,15,FALSE)</f>
        <v>110</v>
      </c>
      <c r="Y2144" s="219"/>
      <c r="Z2144" s="248"/>
      <c r="AA2144" s="248"/>
      <c r="AB2144" s="248"/>
      <c r="AC2144" s="248"/>
      <c r="AD2144" s="337"/>
      <c r="AE2144" s="337"/>
      <c r="AF2144" s="337"/>
      <c r="AG2144" s="337"/>
      <c r="AH2144" s="337"/>
      <c r="AI2144" s="228" t="s">
        <v>2700</v>
      </c>
      <c r="AJ2144" s="286" t="s">
        <v>2543</v>
      </c>
      <c r="AK2144" s="228" t="s">
        <v>2542</v>
      </c>
      <c r="AL2144" s="372">
        <v>3872</v>
      </c>
      <c r="AM2144" s="211">
        <f>AN2144+AO2144</f>
        <v>977</v>
      </c>
      <c r="AN2144" s="337">
        <f>VLOOKUP(T2144,'[1]段ボール 送料'!$H$16:$X$1013,6,FALSE)</f>
        <v>87</v>
      </c>
      <c r="AO2144" s="337">
        <f>VLOOKUP(T2144,'[1]段ボール 送料'!$H$16:$X$1013,17,FALSE)</f>
        <v>890</v>
      </c>
      <c r="AP2144" s="229" t="s">
        <v>4580</v>
      </c>
      <c r="AQ2144" s="444">
        <v>1</v>
      </c>
      <c r="AR2144" s="207"/>
      <c r="AS2144" s="207"/>
      <c r="AT2144" s="207"/>
      <c r="AU2144" s="359">
        <f t="shared" si="274"/>
        <v>570</v>
      </c>
      <c r="AV2144" s="248">
        <f>VLOOKUP(T2144,'[1]段ボール 送料'!$H$16:$X$1013,11,FALSE)</f>
        <v>346</v>
      </c>
      <c r="AW2144" s="248"/>
      <c r="AX2144" s="207"/>
      <c r="AY2144" s="247">
        <f t="shared" si="275"/>
        <v>346</v>
      </c>
      <c r="AZ2144" s="247">
        <f t="shared" si="276"/>
        <v>346</v>
      </c>
      <c r="BA2144" s="247">
        <f t="shared" si="277"/>
        <v>0</v>
      </c>
      <c r="BB2144" s="247">
        <f t="shared" si="278"/>
        <v>0</v>
      </c>
      <c r="BC2144" s="359">
        <f t="shared" si="279"/>
        <v>916</v>
      </c>
      <c r="BD2144" s="207"/>
      <c r="BE2144" s="207"/>
      <c r="BF2144" s="207"/>
      <c r="BG2144" s="228"/>
      <c r="BH2144" s="228"/>
      <c r="BI2144" s="228" t="s">
        <v>3899</v>
      </c>
      <c r="BJ2144" s="246"/>
      <c r="BK2144" s="255" t="s">
        <v>4431</v>
      </c>
      <c r="BL2144" s="228" t="s">
        <v>1703</v>
      </c>
      <c r="BM2144" s="228" t="s">
        <v>1703</v>
      </c>
      <c r="BQ2144" s="205" t="s">
        <v>1701</v>
      </c>
      <c r="BY2144" s="254"/>
      <c r="CT2144" s="460" t="s">
        <v>3979</v>
      </c>
      <c r="DN2144" s="284"/>
      <c r="DO2144" s="283"/>
      <c r="DP2144" s="278"/>
      <c r="DQ2144" s="282"/>
      <c r="DR2144" s="281"/>
      <c r="DS2144" s="280"/>
      <c r="DT2144" s="279"/>
      <c r="DU2144" s="278"/>
      <c r="DV2144" s="194" t="s">
        <v>3950</v>
      </c>
    </row>
    <row r="2145" spans="1:127" ht="18.75">
      <c r="A2145" s="207" t="s">
        <v>4098</v>
      </c>
      <c r="B2145" s="227" t="s">
        <v>4603</v>
      </c>
      <c r="C2145" s="226" t="s">
        <v>4602</v>
      </c>
      <c r="D2145" s="472" t="s">
        <v>4601</v>
      </c>
      <c r="E2145" s="224" t="str">
        <f t="shared" ref="E2145:E2176" si="280">MID(D2145,8,10)</f>
        <v>436522</v>
      </c>
      <c r="F2145" s="207" t="s">
        <v>1247</v>
      </c>
      <c r="G2145" s="220" t="s">
        <v>4600</v>
      </c>
      <c r="H2145" s="223" t="s">
        <v>4599</v>
      </c>
      <c r="I2145" s="306"/>
      <c r="J2145" s="225">
        <v>1</v>
      </c>
      <c r="K2145" s="302">
        <v>7500</v>
      </c>
      <c r="L2145" s="212">
        <f t="shared" si="273"/>
        <v>8250</v>
      </c>
      <c r="M2145" s="288" t="s">
        <v>1671</v>
      </c>
      <c r="N2145" s="290"/>
      <c r="O2145" s="220"/>
      <c r="P2145" s="459">
        <v>44986</v>
      </c>
      <c r="Q2145" s="487">
        <v>7000</v>
      </c>
      <c r="R2145" s="471">
        <v>260</v>
      </c>
      <c r="S2145" s="242">
        <v>260</v>
      </c>
      <c r="T2145" s="219"/>
      <c r="U2145" s="248" t="e">
        <f>VLOOKUP(T2145,'[1]段ボール 送料'!$H$16:$X$1013,16,FALSE)</f>
        <v>#N/A</v>
      </c>
      <c r="V2145" s="248" t="e">
        <f>VLOOKUP(T2145,'[1]段ボール 送料'!$H$16:$X$1013,13,FALSE)</f>
        <v>#N/A</v>
      </c>
      <c r="W2145" s="248" t="e">
        <f>VLOOKUP(T2145,'[1]段ボール 送料'!$H$16:$X$1013,14,FALSE)</f>
        <v>#N/A</v>
      </c>
      <c r="X2145" s="248" t="e">
        <f>VLOOKUP(T2145,'[1]段ボール 送料'!$H$16:$X$1013,15,FALSE)</f>
        <v>#N/A</v>
      </c>
      <c r="Y2145" s="219"/>
      <c r="Z2145" s="248"/>
      <c r="AA2145" s="248"/>
      <c r="AB2145" s="248"/>
      <c r="AC2145" s="248"/>
      <c r="AD2145" s="371"/>
      <c r="AE2145" s="371"/>
      <c r="AF2145" s="371"/>
      <c r="AG2145" s="371"/>
      <c r="AH2145" s="371"/>
      <c r="AI2145" s="228" t="s">
        <v>1945</v>
      </c>
      <c r="AJ2145" s="286" t="s">
        <v>2543</v>
      </c>
      <c r="AK2145" s="228" t="s">
        <v>2542</v>
      </c>
      <c r="AL2145" s="372"/>
      <c r="AM2145" s="372"/>
      <c r="AN2145" s="371"/>
      <c r="AO2145" s="371"/>
      <c r="AP2145" s="229"/>
      <c r="AQ2145" s="444">
        <v>1</v>
      </c>
      <c r="AR2145" s="247"/>
      <c r="AS2145" s="247"/>
      <c r="AT2145" s="247"/>
      <c r="AU2145" s="359">
        <f t="shared" si="274"/>
        <v>260</v>
      </c>
      <c r="AV2145" s="248" t="e">
        <f>VLOOKUP(T2145,'[1]段ボール 送料'!$H$16:$X$1013,11,FALSE)</f>
        <v>#N/A</v>
      </c>
      <c r="AW2145" s="248"/>
      <c r="AX2145" s="207"/>
      <c r="AY2145" s="247" t="e">
        <f t="shared" si="275"/>
        <v>#N/A</v>
      </c>
      <c r="AZ2145" s="247" t="e">
        <f t="shared" si="276"/>
        <v>#N/A</v>
      </c>
      <c r="BA2145" s="247">
        <f t="shared" si="277"/>
        <v>0</v>
      </c>
      <c r="BB2145" s="247">
        <f t="shared" si="278"/>
        <v>0</v>
      </c>
      <c r="BC2145" s="359" t="e">
        <f t="shared" si="279"/>
        <v>#N/A</v>
      </c>
      <c r="BD2145" s="207"/>
      <c r="BE2145" s="207"/>
      <c r="BF2145" s="207"/>
      <c r="BG2145" s="228"/>
      <c r="BH2145" s="228"/>
      <c r="BI2145" s="228" t="s">
        <v>3899</v>
      </c>
      <c r="BJ2145" s="246"/>
      <c r="BK2145" s="255" t="s">
        <v>4431</v>
      </c>
      <c r="BL2145" s="228" t="s">
        <v>1703</v>
      </c>
      <c r="BM2145" s="228" t="s">
        <v>1703</v>
      </c>
      <c r="BQ2145" s="205" t="s">
        <v>1701</v>
      </c>
      <c r="BY2145" s="254"/>
      <c r="DN2145" s="284"/>
      <c r="DO2145" s="283"/>
      <c r="DP2145" s="278"/>
      <c r="DQ2145" s="282"/>
      <c r="DR2145" s="281"/>
      <c r="DS2145" s="280"/>
      <c r="DT2145" s="279"/>
      <c r="DU2145" s="278"/>
      <c r="DV2145" s="194" t="s">
        <v>3950</v>
      </c>
    </row>
    <row r="2146" spans="1:127" ht="18.75">
      <c r="A2146" s="207" t="s">
        <v>4117</v>
      </c>
      <c r="B2146" s="227" t="s">
        <v>4598</v>
      </c>
      <c r="C2146" s="226" t="s">
        <v>4597</v>
      </c>
      <c r="D2146" s="472" t="s">
        <v>4596</v>
      </c>
      <c r="E2146" s="224" t="str">
        <f t="shared" si="280"/>
        <v>436539</v>
      </c>
      <c r="F2146" s="207" t="s">
        <v>224</v>
      </c>
      <c r="G2146" s="220" t="s">
        <v>4595</v>
      </c>
      <c r="H2146" s="223" t="s">
        <v>4594</v>
      </c>
      <c r="I2146" s="306"/>
      <c r="J2146" s="225">
        <v>1</v>
      </c>
      <c r="K2146" s="302">
        <v>11000</v>
      </c>
      <c r="L2146" s="212">
        <f t="shared" si="273"/>
        <v>12100.000000000002</v>
      </c>
      <c r="M2146" s="288" t="s">
        <v>1671</v>
      </c>
      <c r="N2146" s="290"/>
      <c r="O2146" s="290"/>
      <c r="P2146" s="347"/>
      <c r="Q2146" s="241"/>
      <c r="R2146" s="289">
        <v>620</v>
      </c>
      <c r="S2146" s="242">
        <v>620</v>
      </c>
      <c r="T2146" s="219"/>
      <c r="U2146" s="248" t="e">
        <f>VLOOKUP(T2146,'[1]段ボール 送料'!$H$16:$X$1013,16,FALSE)</f>
        <v>#N/A</v>
      </c>
      <c r="V2146" s="248" t="e">
        <f>VLOOKUP(T2146,'[1]段ボール 送料'!$H$16:$X$1013,13,FALSE)</f>
        <v>#N/A</v>
      </c>
      <c r="W2146" s="248" t="e">
        <f>VLOOKUP(T2146,'[1]段ボール 送料'!$H$16:$X$1013,14,FALSE)</f>
        <v>#N/A</v>
      </c>
      <c r="X2146" s="248" t="e">
        <f>VLOOKUP(T2146,'[1]段ボール 送料'!$H$16:$X$1013,15,FALSE)</f>
        <v>#N/A</v>
      </c>
      <c r="Y2146" s="219"/>
      <c r="Z2146" s="248"/>
      <c r="AA2146" s="248"/>
      <c r="AB2146" s="248"/>
      <c r="AC2146" s="248"/>
      <c r="AD2146" s="372"/>
      <c r="AE2146" s="372"/>
      <c r="AF2146" s="372"/>
      <c r="AG2146" s="372"/>
      <c r="AH2146" s="372"/>
      <c r="AI2146" s="228" t="s">
        <v>2700</v>
      </c>
      <c r="AJ2146" s="286" t="s">
        <v>2543</v>
      </c>
      <c r="AK2146" s="228" t="s">
        <v>2542</v>
      </c>
      <c r="AL2146" s="372"/>
      <c r="AM2146" s="372"/>
      <c r="AN2146" s="372"/>
      <c r="AO2146" s="372"/>
      <c r="AP2146" s="229"/>
      <c r="AQ2146" s="444">
        <v>1</v>
      </c>
      <c r="AR2146" s="207"/>
      <c r="AS2146" s="207"/>
      <c r="AT2146" s="207"/>
      <c r="AU2146" s="359">
        <f t="shared" si="274"/>
        <v>620</v>
      </c>
      <c r="AV2146" s="248" t="e">
        <f>VLOOKUP(T2146,'[1]段ボール 送料'!$H$16:$X$1013,11,FALSE)</f>
        <v>#N/A</v>
      </c>
      <c r="AW2146" s="248"/>
      <c r="AX2146" s="207"/>
      <c r="AY2146" s="247" t="e">
        <f t="shared" si="275"/>
        <v>#N/A</v>
      </c>
      <c r="AZ2146" s="247" t="e">
        <f t="shared" si="276"/>
        <v>#N/A</v>
      </c>
      <c r="BA2146" s="247">
        <f t="shared" si="277"/>
        <v>0</v>
      </c>
      <c r="BB2146" s="247">
        <f t="shared" si="278"/>
        <v>0</v>
      </c>
      <c r="BC2146" s="359" t="e">
        <f t="shared" si="279"/>
        <v>#N/A</v>
      </c>
      <c r="BD2146" s="207"/>
      <c r="BE2146" s="207"/>
      <c r="BF2146" s="207"/>
      <c r="BG2146" s="228"/>
      <c r="BH2146" s="228"/>
      <c r="BI2146" s="228" t="s">
        <v>3899</v>
      </c>
      <c r="BJ2146" s="246"/>
      <c r="BK2146" s="255" t="s">
        <v>4431</v>
      </c>
      <c r="BL2146" s="228" t="s">
        <v>1703</v>
      </c>
      <c r="BM2146" s="228" t="s">
        <v>1703</v>
      </c>
      <c r="BQ2146" s="205" t="s">
        <v>1701</v>
      </c>
      <c r="BY2146" s="254"/>
      <c r="DN2146" s="284"/>
      <c r="DO2146" s="283"/>
      <c r="DP2146" s="278"/>
      <c r="DQ2146" s="282"/>
      <c r="DR2146" s="281"/>
      <c r="DS2146" s="280"/>
      <c r="DT2146" s="279"/>
      <c r="DU2146" s="278"/>
      <c r="DV2146" s="194" t="s">
        <v>3950</v>
      </c>
    </row>
    <row r="2147" spans="1:127" ht="18.75">
      <c r="A2147" s="207" t="s">
        <v>4098</v>
      </c>
      <c r="B2147" s="227" t="s">
        <v>1389</v>
      </c>
      <c r="C2147" s="226" t="s">
        <v>4593</v>
      </c>
      <c r="D2147" s="472" t="s">
        <v>1390</v>
      </c>
      <c r="E2147" s="224" t="str">
        <f t="shared" si="280"/>
        <v>436546</v>
      </c>
      <c r="F2147" s="207" t="s">
        <v>1247</v>
      </c>
      <c r="G2147" s="220" t="s">
        <v>1391</v>
      </c>
      <c r="H2147" s="223" t="s">
        <v>4592</v>
      </c>
      <c r="I2147" s="306"/>
      <c r="J2147" s="225">
        <v>1</v>
      </c>
      <c r="K2147" s="302">
        <v>7500</v>
      </c>
      <c r="L2147" s="212">
        <f t="shared" si="273"/>
        <v>8250</v>
      </c>
      <c r="M2147" s="288" t="s">
        <v>947</v>
      </c>
      <c r="N2147" s="290"/>
      <c r="O2147" s="220"/>
      <c r="P2147" s="459">
        <v>44986</v>
      </c>
      <c r="Q2147" s="487">
        <v>7000</v>
      </c>
      <c r="R2147" s="471"/>
      <c r="S2147" s="242"/>
      <c r="T2147" s="219"/>
      <c r="U2147" s="248" t="e">
        <f>VLOOKUP(T2147,'[1]段ボール 送料'!$H$16:$X$1013,16,FALSE)</f>
        <v>#N/A</v>
      </c>
      <c r="V2147" s="248" t="e">
        <f>VLOOKUP(T2147,'[1]段ボール 送料'!$H$16:$X$1013,13,FALSE)</f>
        <v>#N/A</v>
      </c>
      <c r="W2147" s="248" t="e">
        <f>VLOOKUP(T2147,'[1]段ボール 送料'!$H$16:$X$1013,14,FALSE)</f>
        <v>#N/A</v>
      </c>
      <c r="X2147" s="248" t="e">
        <f>VLOOKUP(T2147,'[1]段ボール 送料'!$H$16:$X$1013,15,FALSE)</f>
        <v>#N/A</v>
      </c>
      <c r="Y2147" s="219"/>
      <c r="Z2147" s="248"/>
      <c r="AA2147" s="248"/>
      <c r="AB2147" s="248"/>
      <c r="AC2147" s="248"/>
      <c r="AD2147" s="372"/>
      <c r="AE2147" s="372"/>
      <c r="AF2147" s="372"/>
      <c r="AG2147" s="372"/>
      <c r="AH2147" s="372"/>
      <c r="AI2147" s="228" t="s">
        <v>1945</v>
      </c>
      <c r="AJ2147" s="286" t="s">
        <v>2543</v>
      </c>
      <c r="AK2147" s="228" t="s">
        <v>2542</v>
      </c>
      <c r="AL2147" s="372"/>
      <c r="AM2147" s="372"/>
      <c r="AN2147" s="372"/>
      <c r="AO2147" s="372"/>
      <c r="AP2147" s="229"/>
      <c r="AQ2147" s="444">
        <v>1</v>
      </c>
      <c r="AR2147" s="207"/>
      <c r="AS2147" s="207"/>
      <c r="AT2147" s="207"/>
      <c r="AU2147" s="359">
        <f t="shared" si="274"/>
        <v>0</v>
      </c>
      <c r="AV2147" s="248" t="e">
        <f>VLOOKUP(T2147,'[1]段ボール 送料'!$H$16:$X$1013,11,FALSE)</f>
        <v>#N/A</v>
      </c>
      <c r="AW2147" s="248"/>
      <c r="AX2147" s="207"/>
      <c r="AY2147" s="247" t="e">
        <f t="shared" si="275"/>
        <v>#N/A</v>
      </c>
      <c r="AZ2147" s="247" t="e">
        <f t="shared" si="276"/>
        <v>#N/A</v>
      </c>
      <c r="BA2147" s="247">
        <f t="shared" si="277"/>
        <v>0</v>
      </c>
      <c r="BB2147" s="247">
        <f t="shared" si="278"/>
        <v>0</v>
      </c>
      <c r="BC2147" s="359" t="e">
        <f t="shared" si="279"/>
        <v>#N/A</v>
      </c>
      <c r="BD2147" s="207"/>
      <c r="BE2147" s="207"/>
      <c r="BF2147" s="207"/>
      <c r="BG2147" s="228"/>
      <c r="BH2147" s="228"/>
      <c r="BI2147" s="228" t="s">
        <v>3899</v>
      </c>
      <c r="BJ2147" s="246"/>
      <c r="BK2147" s="255" t="s">
        <v>4431</v>
      </c>
      <c r="BL2147" s="228" t="s">
        <v>1703</v>
      </c>
      <c r="BM2147" s="228" t="s">
        <v>3899</v>
      </c>
      <c r="BQ2147" s="205" t="s">
        <v>1701</v>
      </c>
      <c r="BY2147" s="254"/>
      <c r="DN2147" s="284"/>
      <c r="DO2147" s="283"/>
      <c r="DP2147" s="278"/>
      <c r="DQ2147" s="282" t="s">
        <v>947</v>
      </c>
      <c r="DR2147" s="281"/>
      <c r="DS2147" s="280"/>
      <c r="DT2147" s="279"/>
      <c r="DU2147" s="278"/>
      <c r="DV2147" s="194"/>
    </row>
    <row r="2148" spans="1:127" ht="18.75">
      <c r="A2148" s="207" t="s">
        <v>4117</v>
      </c>
      <c r="B2148" s="227" t="s">
        <v>1392</v>
      </c>
      <c r="C2148" s="226" t="s">
        <v>4591</v>
      </c>
      <c r="D2148" s="472" t="s">
        <v>1393</v>
      </c>
      <c r="E2148" s="224" t="str">
        <f t="shared" si="280"/>
        <v>436553</v>
      </c>
      <c r="F2148" s="207" t="s">
        <v>224</v>
      </c>
      <c r="G2148" s="220" t="s">
        <v>1394</v>
      </c>
      <c r="H2148" s="223" t="s">
        <v>4590</v>
      </c>
      <c r="I2148" s="306"/>
      <c r="J2148" s="225">
        <v>1</v>
      </c>
      <c r="K2148" s="302">
        <v>11000</v>
      </c>
      <c r="L2148" s="212">
        <f t="shared" si="273"/>
        <v>12100.000000000002</v>
      </c>
      <c r="M2148" s="288" t="s">
        <v>947</v>
      </c>
      <c r="N2148" s="290"/>
      <c r="O2148" s="290"/>
      <c r="P2148" s="347"/>
      <c r="Q2148" s="241"/>
      <c r="R2148" s="289"/>
      <c r="S2148" s="242"/>
      <c r="T2148" s="219"/>
      <c r="U2148" s="248" t="e">
        <f>VLOOKUP(T2148,'[1]段ボール 送料'!$H$16:$X$1013,16,FALSE)</f>
        <v>#N/A</v>
      </c>
      <c r="V2148" s="248" t="e">
        <f>VLOOKUP(T2148,'[1]段ボール 送料'!$H$16:$X$1013,13,FALSE)</f>
        <v>#N/A</v>
      </c>
      <c r="W2148" s="248" t="e">
        <f>VLOOKUP(T2148,'[1]段ボール 送料'!$H$16:$X$1013,14,FALSE)</f>
        <v>#N/A</v>
      </c>
      <c r="X2148" s="248" t="e">
        <f>VLOOKUP(T2148,'[1]段ボール 送料'!$H$16:$X$1013,15,FALSE)</f>
        <v>#N/A</v>
      </c>
      <c r="Y2148" s="219"/>
      <c r="Z2148" s="248"/>
      <c r="AA2148" s="248"/>
      <c r="AB2148" s="248"/>
      <c r="AC2148" s="248"/>
      <c r="AD2148" s="372"/>
      <c r="AE2148" s="372"/>
      <c r="AF2148" s="372"/>
      <c r="AG2148" s="372"/>
      <c r="AH2148" s="372"/>
      <c r="AI2148" s="228" t="s">
        <v>2700</v>
      </c>
      <c r="AJ2148" s="286" t="s">
        <v>2543</v>
      </c>
      <c r="AK2148" s="228" t="s">
        <v>2542</v>
      </c>
      <c r="AL2148" s="372"/>
      <c r="AM2148" s="372"/>
      <c r="AN2148" s="372"/>
      <c r="AO2148" s="372"/>
      <c r="AP2148" s="229"/>
      <c r="AQ2148" s="444">
        <v>1</v>
      </c>
      <c r="AR2148" s="207"/>
      <c r="AS2148" s="207"/>
      <c r="AT2148" s="207"/>
      <c r="AU2148" s="359">
        <f t="shared" si="274"/>
        <v>0</v>
      </c>
      <c r="AV2148" s="248" t="e">
        <f>VLOOKUP(T2148,'[1]段ボール 送料'!$H$16:$X$1013,11,FALSE)</f>
        <v>#N/A</v>
      </c>
      <c r="AW2148" s="248"/>
      <c r="AX2148" s="207"/>
      <c r="AY2148" s="247" t="e">
        <f t="shared" si="275"/>
        <v>#N/A</v>
      </c>
      <c r="AZ2148" s="247" t="e">
        <f t="shared" si="276"/>
        <v>#N/A</v>
      </c>
      <c r="BA2148" s="247">
        <f t="shared" si="277"/>
        <v>0</v>
      </c>
      <c r="BB2148" s="247">
        <f t="shared" si="278"/>
        <v>0</v>
      </c>
      <c r="BC2148" s="359" t="e">
        <f t="shared" si="279"/>
        <v>#N/A</v>
      </c>
      <c r="BD2148" s="207"/>
      <c r="BE2148" s="207"/>
      <c r="BF2148" s="207"/>
      <c r="BG2148" s="228"/>
      <c r="BH2148" s="228"/>
      <c r="BI2148" s="228" t="s">
        <v>3899</v>
      </c>
      <c r="BJ2148" s="246"/>
      <c r="BK2148" s="255" t="s">
        <v>4431</v>
      </c>
      <c r="BL2148" s="228" t="s">
        <v>1703</v>
      </c>
      <c r="BM2148" s="228" t="s">
        <v>3899</v>
      </c>
      <c r="BQ2148" s="205" t="s">
        <v>1701</v>
      </c>
      <c r="BY2148" s="254"/>
      <c r="DN2148" s="284"/>
      <c r="DO2148" s="283"/>
      <c r="DP2148" s="278"/>
      <c r="DQ2148" s="282" t="s">
        <v>947</v>
      </c>
      <c r="DR2148" s="281"/>
      <c r="DS2148" s="280"/>
      <c r="DT2148" s="279"/>
      <c r="DU2148" s="278"/>
      <c r="DV2148" s="194"/>
    </row>
    <row r="2149" spans="1:127" ht="18.75">
      <c r="A2149" s="207" t="s">
        <v>4098</v>
      </c>
      <c r="B2149" s="227" t="s">
        <v>4589</v>
      </c>
      <c r="C2149" s="226" t="s">
        <v>4588</v>
      </c>
      <c r="D2149" s="472" t="s">
        <v>1574</v>
      </c>
      <c r="E2149" s="224" t="str">
        <f t="shared" si="280"/>
        <v>436560</v>
      </c>
      <c r="F2149" s="207" t="s">
        <v>1247</v>
      </c>
      <c r="G2149" s="387" t="s">
        <v>4587</v>
      </c>
      <c r="H2149" s="223" t="s">
        <v>4586</v>
      </c>
      <c r="I2149" s="306"/>
      <c r="J2149" s="225">
        <v>1</v>
      </c>
      <c r="K2149" s="302">
        <v>7500</v>
      </c>
      <c r="L2149" s="212">
        <f t="shared" si="273"/>
        <v>8250</v>
      </c>
      <c r="M2149" s="288" t="s">
        <v>1671</v>
      </c>
      <c r="N2149" s="290"/>
      <c r="O2149" s="290" t="s">
        <v>4582</v>
      </c>
      <c r="P2149" s="459">
        <v>44986</v>
      </c>
      <c r="Q2149" s="487">
        <v>7000</v>
      </c>
      <c r="R2149" s="471">
        <v>210</v>
      </c>
      <c r="S2149" s="427">
        <v>210</v>
      </c>
      <c r="T2149" s="219" t="s">
        <v>4581</v>
      </c>
      <c r="U2149" s="248">
        <f>VLOOKUP(T2149,'[1]段ボール 送料'!$H$16:$X$1013,16,FALSE)</f>
        <v>810</v>
      </c>
      <c r="V2149" s="248">
        <f>VLOOKUP(T2149,'[1]段ボール 送料'!$H$16:$X$1013,13,FALSE)</f>
        <v>380</v>
      </c>
      <c r="W2149" s="248">
        <f>VLOOKUP(T2149,'[1]段ボール 送料'!$H$16:$X$1013,14,FALSE)</f>
        <v>320</v>
      </c>
      <c r="X2149" s="248">
        <f>VLOOKUP(T2149,'[1]段ボール 送料'!$H$16:$X$1013,15,FALSE)</f>
        <v>110</v>
      </c>
      <c r="Y2149" s="219"/>
      <c r="Z2149" s="248"/>
      <c r="AA2149" s="248"/>
      <c r="AB2149" s="248"/>
      <c r="AC2149" s="248"/>
      <c r="AD2149" s="337"/>
      <c r="AE2149" s="337"/>
      <c r="AF2149" s="337"/>
      <c r="AG2149" s="337"/>
      <c r="AH2149" s="337"/>
      <c r="AI2149" s="228" t="s">
        <v>1945</v>
      </c>
      <c r="AJ2149" s="286" t="s">
        <v>2543</v>
      </c>
      <c r="AK2149" s="228" t="s">
        <v>2542</v>
      </c>
      <c r="AL2149" s="372">
        <v>1282</v>
      </c>
      <c r="AM2149" s="211">
        <f>AN2149+AO2149</f>
        <v>977</v>
      </c>
      <c r="AN2149" s="337">
        <f>VLOOKUP(T2149,'[1]段ボール 送料'!$H$16:$X$1013,6,FALSE)</f>
        <v>87</v>
      </c>
      <c r="AO2149" s="337">
        <f>VLOOKUP(T2149,'[1]段ボール 送料'!$H$16:$X$1013,17,FALSE)</f>
        <v>890</v>
      </c>
      <c r="AP2149" s="229" t="s">
        <v>1706</v>
      </c>
      <c r="AQ2149" s="444">
        <v>1</v>
      </c>
      <c r="AR2149" s="207"/>
      <c r="AS2149" s="207"/>
      <c r="AT2149" s="207"/>
      <c r="AU2149" s="359">
        <f t="shared" si="274"/>
        <v>210</v>
      </c>
      <c r="AV2149" s="248">
        <f>VLOOKUP(T2149,'[1]段ボール 送料'!$H$16:$X$1013,11,FALSE)</f>
        <v>346</v>
      </c>
      <c r="AW2149" s="248"/>
      <c r="AX2149" s="207"/>
      <c r="AY2149" s="247">
        <f t="shared" si="275"/>
        <v>346</v>
      </c>
      <c r="AZ2149" s="247">
        <f t="shared" si="276"/>
        <v>346</v>
      </c>
      <c r="BA2149" s="247">
        <f t="shared" si="277"/>
        <v>0</v>
      </c>
      <c r="BB2149" s="247">
        <f t="shared" si="278"/>
        <v>0</v>
      </c>
      <c r="BC2149" s="359">
        <f t="shared" si="279"/>
        <v>556</v>
      </c>
      <c r="BD2149" s="207"/>
      <c r="BE2149" s="207"/>
      <c r="BF2149" s="207"/>
      <c r="BG2149" s="228"/>
      <c r="BH2149" s="228"/>
      <c r="BI2149" s="228" t="s">
        <v>3899</v>
      </c>
      <c r="BJ2149" s="246"/>
      <c r="BK2149" s="255" t="s">
        <v>4431</v>
      </c>
      <c r="BL2149" s="228" t="s">
        <v>1703</v>
      </c>
      <c r="BM2149" s="228" t="s">
        <v>1703</v>
      </c>
      <c r="BQ2149" s="205" t="s">
        <v>1701</v>
      </c>
      <c r="BY2149" s="254"/>
      <c r="CO2149" s="200" t="s">
        <v>3786</v>
      </c>
      <c r="CZ2149" s="200" t="s">
        <v>3950</v>
      </c>
      <c r="DN2149" s="284"/>
      <c r="DO2149" s="283"/>
      <c r="DP2149" s="278"/>
      <c r="DQ2149" s="282"/>
      <c r="DR2149" s="280" t="s">
        <v>1562</v>
      </c>
      <c r="DS2149" s="280" t="s">
        <v>3792</v>
      </c>
      <c r="DT2149" s="279" t="s">
        <v>4554</v>
      </c>
      <c r="DU2149" s="278"/>
      <c r="DV2149" s="194"/>
    </row>
    <row r="2150" spans="1:127" ht="18.75">
      <c r="A2150" s="207" t="s">
        <v>4117</v>
      </c>
      <c r="B2150" s="227" t="s">
        <v>1577</v>
      </c>
      <c r="C2150" s="226" t="s">
        <v>4585</v>
      </c>
      <c r="D2150" s="472" t="s">
        <v>1578</v>
      </c>
      <c r="E2150" s="486" t="str">
        <f t="shared" si="280"/>
        <v>436577</v>
      </c>
      <c r="F2150" s="206" t="s">
        <v>224</v>
      </c>
      <c r="G2150" s="387" t="s">
        <v>4584</v>
      </c>
      <c r="H2150" s="223" t="s">
        <v>4583</v>
      </c>
      <c r="I2150" s="306"/>
      <c r="J2150" s="225">
        <v>1</v>
      </c>
      <c r="K2150" s="302">
        <v>11000</v>
      </c>
      <c r="L2150" s="212">
        <f t="shared" si="273"/>
        <v>12100.000000000002</v>
      </c>
      <c r="M2150" s="288" t="s">
        <v>1671</v>
      </c>
      <c r="N2150" s="290"/>
      <c r="O2150" s="290" t="s">
        <v>4582</v>
      </c>
      <c r="P2150" s="347"/>
      <c r="Q2150" s="241"/>
      <c r="R2150" s="289">
        <v>620</v>
      </c>
      <c r="S2150" s="427">
        <v>620</v>
      </c>
      <c r="T2150" s="219" t="s">
        <v>4581</v>
      </c>
      <c r="U2150" s="248">
        <f>VLOOKUP(T2150,'[1]段ボール 送料'!$H$16:$X$1013,16,FALSE)</f>
        <v>810</v>
      </c>
      <c r="V2150" s="248">
        <f>VLOOKUP(T2150,'[1]段ボール 送料'!$H$16:$X$1013,13,FALSE)</f>
        <v>380</v>
      </c>
      <c r="W2150" s="248">
        <f>VLOOKUP(T2150,'[1]段ボール 送料'!$H$16:$X$1013,14,FALSE)</f>
        <v>320</v>
      </c>
      <c r="X2150" s="248">
        <f>VLOOKUP(T2150,'[1]段ボール 送料'!$H$16:$X$1013,15,FALSE)</f>
        <v>110</v>
      </c>
      <c r="Y2150" s="219"/>
      <c r="Z2150" s="248"/>
      <c r="AA2150" s="248"/>
      <c r="AB2150" s="248"/>
      <c r="AC2150" s="248"/>
      <c r="AD2150" s="353"/>
      <c r="AE2150" s="353"/>
      <c r="AF2150" s="353"/>
      <c r="AG2150" s="353"/>
      <c r="AH2150" s="353"/>
      <c r="AI2150" s="228" t="s">
        <v>2700</v>
      </c>
      <c r="AJ2150" s="286" t="s">
        <v>2543</v>
      </c>
      <c r="AK2150" s="228" t="s">
        <v>2542</v>
      </c>
      <c r="AL2150" s="372">
        <v>3152</v>
      </c>
      <c r="AM2150" s="211">
        <f>AN2150+AO2150</f>
        <v>977</v>
      </c>
      <c r="AN2150" s="353">
        <f>VLOOKUP(T2150,'[1]段ボール 送料'!$H$16:$X$1013,6,FALSE)</f>
        <v>87</v>
      </c>
      <c r="AO2150" s="353">
        <f>VLOOKUP(T2150,'[1]段ボール 送料'!$H$16:$X$1013,17,FALSE)</f>
        <v>890</v>
      </c>
      <c r="AP2150" s="229" t="s">
        <v>4580</v>
      </c>
      <c r="AQ2150" s="444">
        <v>1</v>
      </c>
      <c r="AR2150" s="247"/>
      <c r="AS2150" s="247"/>
      <c r="AT2150" s="247"/>
      <c r="AU2150" s="359">
        <f t="shared" si="274"/>
        <v>620</v>
      </c>
      <c r="AV2150" s="248">
        <f>VLOOKUP(T2150,'[1]段ボール 送料'!$H$16:$X$1013,11,FALSE)</f>
        <v>346</v>
      </c>
      <c r="AW2150" s="248"/>
      <c r="AX2150" s="207"/>
      <c r="AY2150" s="247">
        <f t="shared" si="275"/>
        <v>346</v>
      </c>
      <c r="AZ2150" s="247">
        <f t="shared" si="276"/>
        <v>346</v>
      </c>
      <c r="BA2150" s="247">
        <f t="shared" si="277"/>
        <v>0</v>
      </c>
      <c r="BB2150" s="247">
        <f t="shared" si="278"/>
        <v>0</v>
      </c>
      <c r="BC2150" s="359">
        <f t="shared" si="279"/>
        <v>966</v>
      </c>
      <c r="BD2150" s="207"/>
      <c r="BE2150" s="207"/>
      <c r="BF2150" s="207"/>
      <c r="BG2150" s="228"/>
      <c r="BH2150" s="228"/>
      <c r="BI2150" s="228" t="s">
        <v>3899</v>
      </c>
      <c r="BJ2150" s="488"/>
      <c r="BK2150" s="255" t="s">
        <v>4431</v>
      </c>
      <c r="BL2150" s="228" t="s">
        <v>1703</v>
      </c>
      <c r="BM2150" s="228" t="s">
        <v>1703</v>
      </c>
      <c r="BQ2150" s="205" t="s">
        <v>1701</v>
      </c>
      <c r="BY2150" s="254"/>
      <c r="CO2150" s="200" t="s">
        <v>3786</v>
      </c>
      <c r="CZ2150" s="200" t="s">
        <v>3950</v>
      </c>
      <c r="DN2150" s="284"/>
      <c r="DO2150" s="283"/>
      <c r="DP2150" s="278"/>
      <c r="DQ2150" s="282"/>
      <c r="DR2150" s="280" t="s">
        <v>1562</v>
      </c>
      <c r="DS2150" s="280" t="s">
        <v>3792</v>
      </c>
      <c r="DT2150" s="279" t="s">
        <v>4554</v>
      </c>
      <c r="DU2150" s="278"/>
      <c r="DV2150" s="194"/>
    </row>
    <row r="2151" spans="1:127" ht="18.75">
      <c r="A2151" s="207" t="s">
        <v>4098</v>
      </c>
      <c r="B2151" s="227" t="s">
        <v>1581</v>
      </c>
      <c r="C2151" s="226" t="s">
        <v>4579</v>
      </c>
      <c r="D2151" s="472" t="s">
        <v>1582</v>
      </c>
      <c r="E2151" s="486" t="str">
        <f t="shared" si="280"/>
        <v>436584</v>
      </c>
      <c r="F2151" s="206" t="s">
        <v>1247</v>
      </c>
      <c r="G2151" s="451" t="s">
        <v>1583</v>
      </c>
      <c r="H2151" s="223" t="s">
        <v>4576</v>
      </c>
      <c r="I2151" s="306"/>
      <c r="J2151" s="225">
        <v>1</v>
      </c>
      <c r="K2151" s="302">
        <v>30000</v>
      </c>
      <c r="L2151" s="212">
        <f t="shared" si="273"/>
        <v>33000</v>
      </c>
      <c r="M2151" s="288" t="s">
        <v>1671</v>
      </c>
      <c r="N2151" s="290"/>
      <c r="O2151" s="220" t="s">
        <v>4556</v>
      </c>
      <c r="P2151" s="459">
        <v>44986</v>
      </c>
      <c r="Q2151" s="487">
        <v>28000</v>
      </c>
      <c r="R2151" s="471">
        <v>850</v>
      </c>
      <c r="S2151" s="427">
        <v>850</v>
      </c>
      <c r="T2151" s="219" t="s">
        <v>4555</v>
      </c>
      <c r="U2151" s="248">
        <f>VLOOKUP(T2151,'[1]段ボール 送料'!$H$16:$X$1013,16,FALSE)</f>
        <v>1250</v>
      </c>
      <c r="V2151" s="248">
        <f>VLOOKUP(T2151,'[1]段ボール 送料'!$H$16:$X$1013,13,FALSE)</f>
        <v>670</v>
      </c>
      <c r="W2151" s="248">
        <f>VLOOKUP(T2151,'[1]段ボール 送料'!$H$16:$X$1013,14,FALSE)</f>
        <v>230</v>
      </c>
      <c r="X2151" s="248">
        <f>VLOOKUP(T2151,'[1]段ボール 送料'!$H$16:$X$1013,15,FALSE)</f>
        <v>350</v>
      </c>
      <c r="Y2151" s="219"/>
      <c r="Z2151" s="248"/>
      <c r="AA2151" s="248"/>
      <c r="AB2151" s="248"/>
      <c r="AC2151" s="248"/>
      <c r="AD2151" s="353"/>
      <c r="AE2151" s="353"/>
      <c r="AF2151" s="353"/>
      <c r="AG2151" s="353"/>
      <c r="AH2151" s="353"/>
      <c r="AI2151" s="228" t="s">
        <v>1945</v>
      </c>
      <c r="AJ2151" s="286" t="s">
        <v>2543</v>
      </c>
      <c r="AK2151" s="228" t="s">
        <v>2542</v>
      </c>
      <c r="AL2151" s="372">
        <v>6333</v>
      </c>
      <c r="AM2151" s="211">
        <f>AN2151+AO2151</f>
        <v>1301</v>
      </c>
      <c r="AN2151" s="353">
        <f>VLOOKUP(T2151,'[1]段ボール 送料'!$H$16:$X$1013,6,FALSE)</f>
        <v>121</v>
      </c>
      <c r="AO2151" s="353">
        <f>VLOOKUP(T2151,'[1]段ボール 送料'!$H$16:$X$1013,17,FALSE)</f>
        <v>1180</v>
      </c>
      <c r="AP2151" s="229" t="s">
        <v>1706</v>
      </c>
      <c r="AQ2151" s="444">
        <v>1</v>
      </c>
      <c r="AR2151" s="247"/>
      <c r="AS2151" s="247"/>
      <c r="AT2151" s="247"/>
      <c r="AU2151" s="359">
        <f t="shared" si="274"/>
        <v>850</v>
      </c>
      <c r="AV2151" s="248">
        <f>VLOOKUP(T2151,'[1]段ボール 送料'!$H$16:$X$1013,11,FALSE)</f>
        <v>568</v>
      </c>
      <c r="AW2151" s="248"/>
      <c r="AX2151" s="207"/>
      <c r="AY2151" s="247">
        <f t="shared" si="275"/>
        <v>568</v>
      </c>
      <c r="AZ2151" s="247">
        <f t="shared" si="276"/>
        <v>568</v>
      </c>
      <c r="BA2151" s="247">
        <f t="shared" si="277"/>
        <v>0</v>
      </c>
      <c r="BB2151" s="247">
        <f t="shared" si="278"/>
        <v>0</v>
      </c>
      <c r="BC2151" s="359">
        <f t="shared" si="279"/>
        <v>1418</v>
      </c>
      <c r="BD2151" s="207"/>
      <c r="BE2151" s="207"/>
      <c r="BF2151" s="207"/>
      <c r="BG2151" s="228"/>
      <c r="BH2151" s="228"/>
      <c r="BI2151" s="228" t="s">
        <v>3899</v>
      </c>
      <c r="BJ2151" s="488"/>
      <c r="BK2151" s="255" t="s">
        <v>4431</v>
      </c>
      <c r="BL2151" s="228" t="s">
        <v>1703</v>
      </c>
      <c r="BM2151" s="228" t="s">
        <v>1703</v>
      </c>
      <c r="BQ2151" s="205" t="s">
        <v>1701</v>
      </c>
      <c r="BY2151" s="254"/>
      <c r="CO2151" s="200" t="s">
        <v>3786</v>
      </c>
      <c r="CT2151" s="460" t="s">
        <v>3979</v>
      </c>
      <c r="CY2151" s="203"/>
      <c r="CZ2151" s="203"/>
      <c r="DA2151" s="203"/>
      <c r="DB2151" s="203"/>
      <c r="DC2151" s="203"/>
      <c r="DD2151" s="203"/>
      <c r="DE2151" s="203"/>
      <c r="DF2151" s="203"/>
      <c r="DG2151" s="203"/>
      <c r="DH2151" s="203"/>
      <c r="DI2151" s="203"/>
      <c r="DJ2151" s="203"/>
      <c r="DK2151" s="203"/>
      <c r="DL2151" s="203"/>
      <c r="DM2151" s="203"/>
      <c r="DN2151" s="284"/>
      <c r="DO2151" s="283"/>
      <c r="DP2151" s="278"/>
      <c r="DQ2151" s="282"/>
      <c r="DR2151" s="280" t="s">
        <v>1562</v>
      </c>
      <c r="DS2151" s="280" t="s">
        <v>3792</v>
      </c>
      <c r="DT2151" s="279" t="s">
        <v>4554</v>
      </c>
      <c r="DU2151" s="278"/>
      <c r="DV2151" s="194"/>
    </row>
    <row r="2152" spans="1:127" ht="18.75">
      <c r="A2152" s="207" t="s">
        <v>4098</v>
      </c>
      <c r="B2152" s="227" t="s">
        <v>1395</v>
      </c>
      <c r="C2152" s="226" t="s">
        <v>4578</v>
      </c>
      <c r="D2152" s="472" t="s">
        <v>1396</v>
      </c>
      <c r="E2152" s="224" t="str">
        <f t="shared" si="280"/>
        <v>436591</v>
      </c>
      <c r="F2152" s="207" t="s">
        <v>1247</v>
      </c>
      <c r="G2152" s="451" t="s">
        <v>1397</v>
      </c>
      <c r="H2152" s="223" t="s">
        <v>4576</v>
      </c>
      <c r="I2152" s="306"/>
      <c r="J2152" s="225">
        <v>1</v>
      </c>
      <c r="K2152" s="302">
        <v>28000</v>
      </c>
      <c r="L2152" s="212">
        <f t="shared" si="273"/>
        <v>30800.000000000004</v>
      </c>
      <c r="M2152" s="288" t="s">
        <v>900</v>
      </c>
      <c r="N2152" s="290"/>
      <c r="O2152" s="314" t="s">
        <v>3836</v>
      </c>
      <c r="P2152" s="459">
        <v>44986</v>
      </c>
      <c r="Q2152" s="487">
        <v>26000</v>
      </c>
      <c r="R2152" s="471"/>
      <c r="S2152" s="242"/>
      <c r="T2152" s="219"/>
      <c r="U2152" s="248" t="e">
        <f>VLOOKUP(T2152,'[1]段ボール 送料'!$H$16:$X$1013,16,FALSE)</f>
        <v>#N/A</v>
      </c>
      <c r="V2152" s="248" t="e">
        <f>VLOOKUP(T2152,'[1]段ボール 送料'!$H$16:$X$1013,13,FALSE)</f>
        <v>#N/A</v>
      </c>
      <c r="W2152" s="248" t="e">
        <f>VLOOKUP(T2152,'[1]段ボール 送料'!$H$16:$X$1013,14,FALSE)</f>
        <v>#N/A</v>
      </c>
      <c r="X2152" s="248" t="e">
        <f>VLOOKUP(T2152,'[1]段ボール 送料'!$H$16:$X$1013,15,FALSE)</f>
        <v>#N/A</v>
      </c>
      <c r="Y2152" s="219"/>
      <c r="Z2152" s="248"/>
      <c r="AA2152" s="248"/>
      <c r="AB2152" s="248"/>
      <c r="AC2152" s="248"/>
      <c r="AD2152" s="372"/>
      <c r="AE2152" s="372"/>
      <c r="AF2152" s="372"/>
      <c r="AG2152" s="372"/>
      <c r="AH2152" s="372"/>
      <c r="AI2152" s="228" t="s">
        <v>1945</v>
      </c>
      <c r="AJ2152" s="286" t="s">
        <v>2543</v>
      </c>
      <c r="AK2152" s="228" t="s">
        <v>2542</v>
      </c>
      <c r="AL2152" s="372"/>
      <c r="AM2152" s="372"/>
      <c r="AN2152" s="372"/>
      <c r="AO2152" s="372"/>
      <c r="AP2152" s="229"/>
      <c r="AQ2152" s="464"/>
      <c r="AR2152" s="207"/>
      <c r="AS2152" s="207"/>
      <c r="AT2152" s="207"/>
      <c r="AU2152" s="207"/>
      <c r="AV2152" s="207"/>
      <c r="AW2152" s="207"/>
      <c r="AX2152" s="207"/>
      <c r="AY2152" s="207"/>
      <c r="AZ2152" s="207"/>
      <c r="BA2152" s="207"/>
      <c r="BB2152" s="207"/>
      <c r="BC2152" s="207"/>
      <c r="BD2152" s="207"/>
      <c r="BE2152" s="207"/>
      <c r="BF2152" s="207"/>
      <c r="BG2152" s="228"/>
      <c r="BH2152" s="228"/>
      <c r="BI2152" s="228" t="s">
        <v>3899</v>
      </c>
      <c r="BJ2152" s="246"/>
      <c r="BK2152" s="255" t="s">
        <v>4431</v>
      </c>
      <c r="BL2152" s="228" t="s">
        <v>1703</v>
      </c>
      <c r="BM2152" s="228" t="s">
        <v>3899</v>
      </c>
      <c r="BQ2152" s="205" t="s">
        <v>1701</v>
      </c>
      <c r="BY2152" s="254"/>
      <c r="DN2152" s="284"/>
      <c r="DO2152" s="283"/>
      <c r="DP2152" s="278"/>
      <c r="DQ2152" s="282" t="s">
        <v>952</v>
      </c>
      <c r="DR2152" s="281"/>
      <c r="DS2152" s="280"/>
      <c r="DT2152" s="279"/>
      <c r="DU2152" s="278"/>
      <c r="DV2152" s="194"/>
      <c r="DW2152" s="254"/>
    </row>
    <row r="2153" spans="1:127" ht="18.75">
      <c r="A2153" s="207" t="s">
        <v>4098</v>
      </c>
      <c r="B2153" s="227" t="s">
        <v>1584</v>
      </c>
      <c r="C2153" s="226" t="s">
        <v>4577</v>
      </c>
      <c r="D2153" s="472" t="s">
        <v>1585</v>
      </c>
      <c r="E2153" s="224" t="str">
        <f t="shared" si="280"/>
        <v>436607</v>
      </c>
      <c r="F2153" s="207" t="s">
        <v>1247</v>
      </c>
      <c r="G2153" s="451" t="s">
        <v>1586</v>
      </c>
      <c r="H2153" s="223" t="s">
        <v>4576</v>
      </c>
      <c r="I2153" s="306"/>
      <c r="J2153" s="225">
        <v>1</v>
      </c>
      <c r="K2153" s="302">
        <v>30000</v>
      </c>
      <c r="L2153" s="212">
        <f t="shared" si="273"/>
        <v>33000</v>
      </c>
      <c r="M2153" s="288" t="s">
        <v>1671</v>
      </c>
      <c r="N2153" s="290"/>
      <c r="O2153" s="220" t="s">
        <v>4556</v>
      </c>
      <c r="P2153" s="459">
        <v>44986</v>
      </c>
      <c r="Q2153" s="487">
        <v>28000</v>
      </c>
      <c r="R2153" s="471">
        <v>870</v>
      </c>
      <c r="S2153" s="427">
        <v>870</v>
      </c>
      <c r="T2153" s="219" t="s">
        <v>4555</v>
      </c>
      <c r="U2153" s="248">
        <f>VLOOKUP(T2153,'[1]段ボール 送料'!$H$16:$X$1013,16,FALSE)</f>
        <v>1250</v>
      </c>
      <c r="V2153" s="248">
        <f>VLOOKUP(T2153,'[1]段ボール 送料'!$H$16:$X$1013,13,FALSE)</f>
        <v>670</v>
      </c>
      <c r="W2153" s="248">
        <f>VLOOKUP(T2153,'[1]段ボール 送料'!$H$16:$X$1013,14,FALSE)</f>
        <v>230</v>
      </c>
      <c r="X2153" s="248">
        <f>VLOOKUP(T2153,'[1]段ボール 送料'!$H$16:$X$1013,15,FALSE)</f>
        <v>350</v>
      </c>
      <c r="Y2153" s="219"/>
      <c r="Z2153" s="248"/>
      <c r="AA2153" s="248"/>
      <c r="AB2153" s="248"/>
      <c r="AC2153" s="248"/>
      <c r="AD2153" s="337"/>
      <c r="AE2153" s="337"/>
      <c r="AF2153" s="337"/>
      <c r="AG2153" s="337"/>
      <c r="AH2153" s="337"/>
      <c r="AI2153" s="228" t="s">
        <v>1945</v>
      </c>
      <c r="AJ2153" s="286" t="s">
        <v>2543</v>
      </c>
      <c r="AK2153" s="228" t="s">
        <v>2542</v>
      </c>
      <c r="AL2153" s="372">
        <v>5216</v>
      </c>
      <c r="AM2153" s="211">
        <f>AN2153+AO2153</f>
        <v>1301</v>
      </c>
      <c r="AN2153" s="337">
        <f>VLOOKUP(T2153,'[1]段ボール 送料'!$H$16:$X$1013,6,FALSE)</f>
        <v>121</v>
      </c>
      <c r="AO2153" s="337">
        <f>VLOOKUP(T2153,'[1]段ボール 送料'!$H$16:$X$1013,17,FALSE)</f>
        <v>1180</v>
      </c>
      <c r="AP2153" s="229" t="s">
        <v>1706</v>
      </c>
      <c r="AQ2153" s="444">
        <v>1</v>
      </c>
      <c r="AR2153" s="207"/>
      <c r="AS2153" s="207"/>
      <c r="AT2153" s="207"/>
      <c r="AU2153" s="359">
        <f>S2153</f>
        <v>870</v>
      </c>
      <c r="AV2153" s="248">
        <f>VLOOKUP(T2153,'[1]段ボール 送料'!$H$16:$X$1013,11,FALSE)</f>
        <v>568</v>
      </c>
      <c r="AW2153" s="248"/>
      <c r="AX2153" s="207"/>
      <c r="AY2153" s="247">
        <f>SUBTOTAL(9,AV2153:AX2153)</f>
        <v>568</v>
      </c>
      <c r="AZ2153" s="247">
        <f>AR2153+AV2153</f>
        <v>568</v>
      </c>
      <c r="BA2153" s="247">
        <f>AS2153+AW2153</f>
        <v>0</v>
      </c>
      <c r="BB2153" s="247">
        <f>AT2153+AX2153</f>
        <v>0</v>
      </c>
      <c r="BC2153" s="359">
        <f>AU2153+AY2153</f>
        <v>1438</v>
      </c>
      <c r="BD2153" s="207"/>
      <c r="BE2153" s="207"/>
      <c r="BF2153" s="207"/>
      <c r="BG2153" s="228"/>
      <c r="BH2153" s="228"/>
      <c r="BI2153" s="228" t="s">
        <v>3899</v>
      </c>
      <c r="BJ2153" s="246"/>
      <c r="BK2153" s="255" t="s">
        <v>4431</v>
      </c>
      <c r="BL2153" s="228" t="s">
        <v>1703</v>
      </c>
      <c r="BM2153" s="228" t="s">
        <v>1703</v>
      </c>
      <c r="BQ2153" s="205" t="s">
        <v>1701</v>
      </c>
      <c r="BY2153" s="254"/>
      <c r="CO2153" s="200" t="s">
        <v>3786</v>
      </c>
      <c r="CY2153" s="203"/>
      <c r="CZ2153" s="203"/>
      <c r="DA2153" s="203"/>
      <c r="DB2153" s="203"/>
      <c r="DC2153" s="203"/>
      <c r="DD2153" s="203"/>
      <c r="DE2153" s="203"/>
      <c r="DF2153" s="203"/>
      <c r="DG2153" s="203"/>
      <c r="DH2153" s="203"/>
      <c r="DI2153" s="203"/>
      <c r="DJ2153" s="203"/>
      <c r="DK2153" s="203"/>
      <c r="DL2153" s="203"/>
      <c r="DM2153" s="203"/>
      <c r="DN2153" s="284"/>
      <c r="DO2153" s="283"/>
      <c r="DP2153" s="278"/>
      <c r="DQ2153" s="282"/>
      <c r="DR2153" s="280" t="s">
        <v>4575</v>
      </c>
      <c r="DS2153" s="280" t="s">
        <v>3792</v>
      </c>
      <c r="DT2153" s="279" t="s">
        <v>4554</v>
      </c>
      <c r="DU2153" s="278"/>
      <c r="DV2153" s="194"/>
    </row>
    <row r="2154" spans="1:127" ht="18.75">
      <c r="A2154" s="207" t="s">
        <v>4098</v>
      </c>
      <c r="B2154" s="227" t="s">
        <v>1398</v>
      </c>
      <c r="C2154" s="226" t="s">
        <v>4574</v>
      </c>
      <c r="D2154" s="472" t="s">
        <v>1399</v>
      </c>
      <c r="E2154" s="224" t="str">
        <f t="shared" si="280"/>
        <v>436614</v>
      </c>
      <c r="F2154" s="207" t="s">
        <v>1247</v>
      </c>
      <c r="G2154" s="451" t="s">
        <v>1400</v>
      </c>
      <c r="H2154" s="223" t="s">
        <v>4573</v>
      </c>
      <c r="I2154" s="306"/>
      <c r="J2154" s="225">
        <v>1</v>
      </c>
      <c r="K2154" s="302">
        <v>30000</v>
      </c>
      <c r="L2154" s="212">
        <f t="shared" si="273"/>
        <v>33000</v>
      </c>
      <c r="M2154" s="288" t="s">
        <v>900</v>
      </c>
      <c r="N2154" s="290"/>
      <c r="O2154" s="314" t="s">
        <v>3836</v>
      </c>
      <c r="P2154" s="459">
        <v>44986</v>
      </c>
      <c r="Q2154" s="487">
        <v>28000</v>
      </c>
      <c r="R2154" s="471"/>
      <c r="S2154" s="242"/>
      <c r="T2154" s="219"/>
      <c r="U2154" s="248" t="e">
        <f>VLOOKUP(T2154,'[1]段ボール 送料'!$H$16:$X$1013,16,FALSE)</f>
        <v>#N/A</v>
      </c>
      <c r="V2154" s="248" t="e">
        <f>VLOOKUP(T2154,'[1]段ボール 送料'!$H$16:$X$1013,13,FALSE)</f>
        <v>#N/A</v>
      </c>
      <c r="W2154" s="248" t="e">
        <f>VLOOKUP(T2154,'[1]段ボール 送料'!$H$16:$X$1013,14,FALSE)</f>
        <v>#N/A</v>
      </c>
      <c r="X2154" s="248" t="e">
        <f>VLOOKUP(T2154,'[1]段ボール 送料'!$H$16:$X$1013,15,FALSE)</f>
        <v>#N/A</v>
      </c>
      <c r="Y2154" s="219"/>
      <c r="Z2154" s="248"/>
      <c r="AA2154" s="248"/>
      <c r="AB2154" s="248"/>
      <c r="AC2154" s="248"/>
      <c r="AD2154" s="372"/>
      <c r="AE2154" s="372"/>
      <c r="AF2154" s="372"/>
      <c r="AG2154" s="372"/>
      <c r="AH2154" s="372"/>
      <c r="AI2154" s="228" t="s">
        <v>1945</v>
      </c>
      <c r="AJ2154" s="286" t="s">
        <v>2543</v>
      </c>
      <c r="AK2154" s="228" t="s">
        <v>2542</v>
      </c>
      <c r="AL2154" s="372"/>
      <c r="AM2154" s="372"/>
      <c r="AN2154" s="372"/>
      <c r="AO2154" s="372"/>
      <c r="AP2154" s="229"/>
      <c r="AQ2154" s="464"/>
      <c r="AR2154" s="207"/>
      <c r="AS2154" s="207"/>
      <c r="AT2154" s="207"/>
      <c r="AU2154" s="207"/>
      <c r="AV2154" s="207"/>
      <c r="AW2154" s="207"/>
      <c r="AX2154" s="207"/>
      <c r="AY2154" s="207"/>
      <c r="AZ2154" s="207"/>
      <c r="BA2154" s="207"/>
      <c r="BB2154" s="207"/>
      <c r="BC2154" s="207"/>
      <c r="BD2154" s="207"/>
      <c r="BE2154" s="207"/>
      <c r="BF2154" s="207"/>
      <c r="BG2154" s="228"/>
      <c r="BH2154" s="228"/>
      <c r="BI2154" s="228" t="s">
        <v>3899</v>
      </c>
      <c r="BJ2154" s="246"/>
      <c r="BK2154" s="255" t="s">
        <v>4431</v>
      </c>
      <c r="BL2154" s="228" t="s">
        <v>1703</v>
      </c>
      <c r="BM2154" s="228" t="s">
        <v>3899</v>
      </c>
      <c r="BQ2154" s="205" t="s">
        <v>1701</v>
      </c>
      <c r="BY2154" s="254"/>
      <c r="DN2154" s="284"/>
      <c r="DO2154" s="283"/>
      <c r="DP2154" s="278"/>
      <c r="DQ2154" s="282" t="s">
        <v>952</v>
      </c>
      <c r="DR2154" s="281"/>
      <c r="DS2154" s="280"/>
      <c r="DT2154" s="279"/>
      <c r="DU2154" s="278"/>
      <c r="DV2154" s="194"/>
      <c r="DW2154" s="254"/>
    </row>
    <row r="2155" spans="1:127" ht="18.75">
      <c r="A2155" s="207" t="s">
        <v>4098</v>
      </c>
      <c r="B2155" s="227" t="s">
        <v>1401</v>
      </c>
      <c r="C2155" s="226" t="s">
        <v>4572</v>
      </c>
      <c r="D2155" s="472" t="s">
        <v>1402</v>
      </c>
      <c r="E2155" s="224" t="str">
        <f t="shared" si="280"/>
        <v>436621</v>
      </c>
      <c r="F2155" s="207" t="s">
        <v>1247</v>
      </c>
      <c r="G2155" s="451" t="s">
        <v>1403</v>
      </c>
      <c r="H2155" s="223" t="s">
        <v>4571</v>
      </c>
      <c r="I2155" s="306"/>
      <c r="J2155" s="225">
        <v>1</v>
      </c>
      <c r="K2155" s="302">
        <v>45000</v>
      </c>
      <c r="L2155" s="212">
        <f t="shared" si="273"/>
        <v>49500.000000000007</v>
      </c>
      <c r="M2155" s="288" t="s">
        <v>900</v>
      </c>
      <c r="N2155" s="290"/>
      <c r="O2155" s="314" t="s">
        <v>3836</v>
      </c>
      <c r="P2155" s="459">
        <v>44986</v>
      </c>
      <c r="Q2155" s="487">
        <v>42000</v>
      </c>
      <c r="R2155" s="471"/>
      <c r="S2155" s="242"/>
      <c r="T2155" s="219"/>
      <c r="U2155" s="248" t="e">
        <f>VLOOKUP(T2155,'[1]段ボール 送料'!$H$16:$X$1013,16,FALSE)</f>
        <v>#N/A</v>
      </c>
      <c r="V2155" s="248" t="e">
        <f>VLOOKUP(T2155,'[1]段ボール 送料'!$H$16:$X$1013,13,FALSE)</f>
        <v>#N/A</v>
      </c>
      <c r="W2155" s="248" t="e">
        <f>VLOOKUP(T2155,'[1]段ボール 送料'!$H$16:$X$1013,14,FALSE)</f>
        <v>#N/A</v>
      </c>
      <c r="X2155" s="248" t="e">
        <f>VLOOKUP(T2155,'[1]段ボール 送料'!$H$16:$X$1013,15,FALSE)</f>
        <v>#N/A</v>
      </c>
      <c r="Y2155" s="219"/>
      <c r="Z2155" s="248"/>
      <c r="AA2155" s="248"/>
      <c r="AB2155" s="248"/>
      <c r="AC2155" s="248"/>
      <c r="AD2155" s="372"/>
      <c r="AE2155" s="372"/>
      <c r="AF2155" s="372"/>
      <c r="AG2155" s="372"/>
      <c r="AH2155" s="372"/>
      <c r="AI2155" s="228" t="s">
        <v>1945</v>
      </c>
      <c r="AJ2155" s="286" t="s">
        <v>2543</v>
      </c>
      <c r="AK2155" s="228" t="s">
        <v>2542</v>
      </c>
      <c r="AL2155" s="372"/>
      <c r="AM2155" s="372"/>
      <c r="AN2155" s="372"/>
      <c r="AO2155" s="372"/>
      <c r="AP2155" s="229"/>
      <c r="AQ2155" s="464"/>
      <c r="AR2155" s="207"/>
      <c r="AS2155" s="207"/>
      <c r="AT2155" s="207"/>
      <c r="AU2155" s="207"/>
      <c r="AV2155" s="207"/>
      <c r="AW2155" s="207"/>
      <c r="AX2155" s="207"/>
      <c r="AY2155" s="207"/>
      <c r="AZ2155" s="207"/>
      <c r="BA2155" s="207"/>
      <c r="BB2155" s="207"/>
      <c r="BC2155" s="207"/>
      <c r="BD2155" s="207"/>
      <c r="BE2155" s="207"/>
      <c r="BF2155" s="207"/>
      <c r="BG2155" s="228"/>
      <c r="BH2155" s="228"/>
      <c r="BI2155" s="228" t="s">
        <v>3899</v>
      </c>
      <c r="BJ2155" s="246"/>
      <c r="BK2155" s="255" t="s">
        <v>4431</v>
      </c>
      <c r="BL2155" s="228" t="s">
        <v>1703</v>
      </c>
      <c r="BM2155" s="228" t="s">
        <v>3899</v>
      </c>
      <c r="BQ2155" s="205" t="s">
        <v>1701</v>
      </c>
      <c r="BY2155" s="254"/>
      <c r="DN2155" s="284"/>
      <c r="DO2155" s="283"/>
      <c r="DP2155" s="278"/>
      <c r="DQ2155" s="282" t="s">
        <v>952</v>
      </c>
      <c r="DR2155" s="281"/>
      <c r="DS2155" s="280"/>
      <c r="DT2155" s="279"/>
      <c r="DU2155" s="278"/>
      <c r="DV2155" s="194"/>
      <c r="DW2155" s="254"/>
    </row>
    <row r="2156" spans="1:127" ht="18.75">
      <c r="A2156" s="207" t="s">
        <v>4098</v>
      </c>
      <c r="B2156" s="227" t="s">
        <v>1587</v>
      </c>
      <c r="C2156" s="226" t="s">
        <v>4570</v>
      </c>
      <c r="D2156" s="472" t="s">
        <v>1588</v>
      </c>
      <c r="E2156" s="224" t="str">
        <f t="shared" si="280"/>
        <v>436638</v>
      </c>
      <c r="F2156" s="207" t="s">
        <v>1247</v>
      </c>
      <c r="G2156" s="451" t="s">
        <v>1589</v>
      </c>
      <c r="H2156" s="223" t="s">
        <v>4569</v>
      </c>
      <c r="I2156" s="306"/>
      <c r="J2156" s="225">
        <v>1</v>
      </c>
      <c r="K2156" s="302">
        <v>67500</v>
      </c>
      <c r="L2156" s="212">
        <f t="shared" si="273"/>
        <v>74250</v>
      </c>
      <c r="M2156" s="288" t="s">
        <v>1671</v>
      </c>
      <c r="N2156" s="290"/>
      <c r="O2156" s="220" t="s">
        <v>4556</v>
      </c>
      <c r="P2156" s="459">
        <v>44986</v>
      </c>
      <c r="Q2156" s="487">
        <v>63000</v>
      </c>
      <c r="R2156" s="471">
        <v>1960</v>
      </c>
      <c r="S2156" s="427">
        <v>1960</v>
      </c>
      <c r="T2156" s="219" t="s">
        <v>4568</v>
      </c>
      <c r="U2156" s="248">
        <f>VLOOKUP(T2156,'[1]段ボール 送料'!$H$16:$X$1013,16,FALSE)</f>
        <v>1385</v>
      </c>
      <c r="V2156" s="248">
        <f>VLOOKUP(T2156,'[1]段ボール 送料'!$H$16:$X$1013,13,FALSE)</f>
        <v>555</v>
      </c>
      <c r="W2156" s="248">
        <f>VLOOKUP(T2156,'[1]段ボール 送料'!$H$16:$X$1013,14,FALSE)</f>
        <v>430</v>
      </c>
      <c r="X2156" s="248">
        <f>VLOOKUP(T2156,'[1]段ボール 送料'!$H$16:$X$1013,15,FALSE)</f>
        <v>400</v>
      </c>
      <c r="Y2156" s="219"/>
      <c r="Z2156" s="248"/>
      <c r="AA2156" s="248"/>
      <c r="AB2156" s="248"/>
      <c r="AC2156" s="248"/>
      <c r="AD2156" s="337"/>
      <c r="AE2156" s="337"/>
      <c r="AF2156" s="337"/>
      <c r="AG2156" s="337"/>
      <c r="AH2156" s="337"/>
      <c r="AI2156" s="228" t="s">
        <v>1945</v>
      </c>
      <c r="AJ2156" s="286" t="s">
        <v>2543</v>
      </c>
      <c r="AK2156" s="228" t="s">
        <v>2542</v>
      </c>
      <c r="AL2156" s="372">
        <v>14080</v>
      </c>
      <c r="AM2156" s="211">
        <f>AN2156+AO2156</f>
        <v>1477</v>
      </c>
      <c r="AN2156" s="337">
        <f>VLOOKUP(T2156,'[1]段ボール 送料'!$H$16:$X$1013,6,FALSE)</f>
        <v>297</v>
      </c>
      <c r="AO2156" s="337">
        <f>VLOOKUP(T2156,'[1]段ボール 送料'!$H$16:$X$1013,17,FALSE)</f>
        <v>1180</v>
      </c>
      <c r="AP2156" s="229" t="s">
        <v>1706</v>
      </c>
      <c r="AQ2156" s="444">
        <v>1</v>
      </c>
      <c r="AR2156" s="207"/>
      <c r="AS2156" s="207"/>
      <c r="AT2156" s="207"/>
      <c r="AU2156" s="359">
        <f>S2156</f>
        <v>1960</v>
      </c>
      <c r="AV2156" s="248">
        <f>VLOOKUP(T2156,'[1]段ボール 送料'!$H$16:$X$1013,11,FALSE)</f>
        <v>875</v>
      </c>
      <c r="AW2156" s="248"/>
      <c r="AX2156" s="207"/>
      <c r="AY2156" s="247">
        <f>SUBTOTAL(9,AV2156:AX2156)</f>
        <v>875</v>
      </c>
      <c r="AZ2156" s="247">
        <f t="shared" ref="AZ2156:BC2157" si="281">AR2156+AV2156</f>
        <v>875</v>
      </c>
      <c r="BA2156" s="247">
        <f t="shared" si="281"/>
        <v>0</v>
      </c>
      <c r="BB2156" s="247">
        <f t="shared" si="281"/>
        <v>0</v>
      </c>
      <c r="BC2156" s="359">
        <f t="shared" si="281"/>
        <v>2835</v>
      </c>
      <c r="BD2156" s="207"/>
      <c r="BE2156" s="207"/>
      <c r="BF2156" s="207"/>
      <c r="BG2156" s="228"/>
      <c r="BH2156" s="228"/>
      <c r="BI2156" s="228" t="s">
        <v>3899</v>
      </c>
      <c r="BJ2156" s="246"/>
      <c r="BK2156" s="255" t="s">
        <v>4431</v>
      </c>
      <c r="BL2156" s="228" t="s">
        <v>1703</v>
      </c>
      <c r="BM2156" s="228" t="s">
        <v>1703</v>
      </c>
      <c r="BQ2156" s="205" t="s">
        <v>1701</v>
      </c>
      <c r="BY2156" s="254"/>
      <c r="CO2156" s="200" t="s">
        <v>3786</v>
      </c>
      <c r="CT2156" s="460" t="s">
        <v>3979</v>
      </c>
      <c r="CY2156" s="203"/>
      <c r="CZ2156" s="203"/>
      <c r="DA2156" s="203"/>
      <c r="DB2156" s="203"/>
      <c r="DC2156" s="203"/>
      <c r="DD2156" s="203"/>
      <c r="DE2156" s="203"/>
      <c r="DF2156" s="203"/>
      <c r="DG2156" s="203"/>
      <c r="DH2156" s="203"/>
      <c r="DI2156" s="203"/>
      <c r="DJ2156" s="203"/>
      <c r="DK2156" s="203"/>
      <c r="DL2156" s="203"/>
      <c r="DM2156" s="203"/>
      <c r="DN2156" s="284"/>
      <c r="DO2156" s="283"/>
      <c r="DP2156" s="278"/>
      <c r="DQ2156" s="282"/>
      <c r="DR2156" s="280" t="s">
        <v>1562</v>
      </c>
      <c r="DS2156" s="280" t="s">
        <v>3792</v>
      </c>
      <c r="DT2156" s="279" t="s">
        <v>4554</v>
      </c>
      <c r="DU2156" s="278"/>
      <c r="DV2156" s="194"/>
    </row>
    <row r="2157" spans="1:127" ht="18.75">
      <c r="A2157" s="207" t="s">
        <v>4098</v>
      </c>
      <c r="B2157" s="227" t="s">
        <v>4567</v>
      </c>
      <c r="C2157" s="226" t="s">
        <v>4566</v>
      </c>
      <c r="D2157" s="472" t="s">
        <v>4565</v>
      </c>
      <c r="E2157" s="224" t="str">
        <f t="shared" si="280"/>
        <v>436645</v>
      </c>
      <c r="F2157" s="207" t="s">
        <v>1247</v>
      </c>
      <c r="G2157" s="451" t="s">
        <v>4564</v>
      </c>
      <c r="H2157" s="223" t="s">
        <v>4563</v>
      </c>
      <c r="I2157" s="306"/>
      <c r="J2157" s="225">
        <v>1</v>
      </c>
      <c r="K2157" s="302">
        <v>26000</v>
      </c>
      <c r="L2157" s="212">
        <f t="shared" si="273"/>
        <v>28600.000000000004</v>
      </c>
      <c r="M2157" s="288" t="s">
        <v>1671</v>
      </c>
      <c r="N2157" s="290"/>
      <c r="O2157" s="314" t="s">
        <v>3836</v>
      </c>
      <c r="P2157" s="459">
        <v>44986</v>
      </c>
      <c r="Q2157" s="487">
        <v>24000</v>
      </c>
      <c r="R2157" s="471">
        <v>820</v>
      </c>
      <c r="S2157" s="242">
        <v>820</v>
      </c>
      <c r="T2157" s="219"/>
      <c r="U2157" s="248" t="e">
        <f>VLOOKUP(T2157,'[1]段ボール 送料'!$H$16:$X$1013,16,FALSE)</f>
        <v>#N/A</v>
      </c>
      <c r="V2157" s="248" t="e">
        <f>VLOOKUP(T2157,'[1]段ボール 送料'!$H$16:$X$1013,13,FALSE)</f>
        <v>#N/A</v>
      </c>
      <c r="W2157" s="248" t="e">
        <f>VLOOKUP(T2157,'[1]段ボール 送料'!$H$16:$X$1013,14,FALSE)</f>
        <v>#N/A</v>
      </c>
      <c r="X2157" s="248" t="e">
        <f>VLOOKUP(T2157,'[1]段ボール 送料'!$H$16:$X$1013,15,FALSE)</f>
        <v>#N/A</v>
      </c>
      <c r="Y2157" s="219"/>
      <c r="Z2157" s="248"/>
      <c r="AA2157" s="248"/>
      <c r="AB2157" s="248"/>
      <c r="AC2157" s="248"/>
      <c r="AD2157" s="372"/>
      <c r="AE2157" s="372"/>
      <c r="AF2157" s="372"/>
      <c r="AG2157" s="372"/>
      <c r="AH2157" s="372"/>
      <c r="AI2157" s="228" t="s">
        <v>1945</v>
      </c>
      <c r="AJ2157" s="286" t="s">
        <v>2543</v>
      </c>
      <c r="AK2157" s="228" t="s">
        <v>2542</v>
      </c>
      <c r="AL2157" s="372"/>
      <c r="AM2157" s="372"/>
      <c r="AN2157" s="372"/>
      <c r="AO2157" s="372"/>
      <c r="AP2157" s="229"/>
      <c r="AQ2157" s="444">
        <v>1</v>
      </c>
      <c r="AR2157" s="207"/>
      <c r="AS2157" s="207"/>
      <c r="AT2157" s="207"/>
      <c r="AU2157" s="359">
        <f>S2157</f>
        <v>820</v>
      </c>
      <c r="AV2157" s="248" t="e">
        <f>VLOOKUP(T2157,'[1]段ボール 送料'!$H$16:$X$1013,11,FALSE)</f>
        <v>#N/A</v>
      </c>
      <c r="AW2157" s="248"/>
      <c r="AX2157" s="207"/>
      <c r="AY2157" s="247" t="e">
        <f>SUBTOTAL(9,AV2157:AX2157)</f>
        <v>#N/A</v>
      </c>
      <c r="AZ2157" s="247" t="e">
        <f t="shared" si="281"/>
        <v>#N/A</v>
      </c>
      <c r="BA2157" s="247">
        <f t="shared" si="281"/>
        <v>0</v>
      </c>
      <c r="BB2157" s="247">
        <f t="shared" si="281"/>
        <v>0</v>
      </c>
      <c r="BC2157" s="359" t="e">
        <f t="shared" si="281"/>
        <v>#N/A</v>
      </c>
      <c r="BD2157" s="207"/>
      <c r="BE2157" s="207"/>
      <c r="BF2157" s="207"/>
      <c r="BG2157" s="228"/>
      <c r="BH2157" s="228"/>
      <c r="BI2157" s="228" t="s">
        <v>3899</v>
      </c>
      <c r="BJ2157" s="246"/>
      <c r="BK2157" s="255" t="s">
        <v>4431</v>
      </c>
      <c r="BL2157" s="228" t="s">
        <v>1703</v>
      </c>
      <c r="BM2157" s="228" t="s">
        <v>1703</v>
      </c>
      <c r="BQ2157" s="205" t="s">
        <v>1701</v>
      </c>
      <c r="BY2157" s="254"/>
      <c r="DN2157" s="284"/>
      <c r="DO2157" s="283"/>
      <c r="DP2157" s="278"/>
      <c r="DQ2157" s="282"/>
      <c r="DR2157" s="281"/>
      <c r="DS2157" s="280"/>
      <c r="DT2157" s="279"/>
      <c r="DU2157" s="278"/>
      <c r="DV2157" s="194" t="s">
        <v>3950</v>
      </c>
    </row>
    <row r="2158" spans="1:127" ht="18.75">
      <c r="A2158" s="207" t="s">
        <v>4098</v>
      </c>
      <c r="B2158" s="227" t="s">
        <v>1404</v>
      </c>
      <c r="C2158" s="226" t="s">
        <v>4562</v>
      </c>
      <c r="D2158" s="472" t="s">
        <v>1405</v>
      </c>
      <c r="E2158" s="224" t="str">
        <f t="shared" si="280"/>
        <v>436652</v>
      </c>
      <c r="F2158" s="207" t="s">
        <v>1247</v>
      </c>
      <c r="G2158" s="451" t="s">
        <v>1406</v>
      </c>
      <c r="H2158" s="223" t="s">
        <v>4561</v>
      </c>
      <c r="I2158" s="306"/>
      <c r="J2158" s="225">
        <v>1</v>
      </c>
      <c r="K2158" s="302">
        <v>28000</v>
      </c>
      <c r="L2158" s="212">
        <f t="shared" si="273"/>
        <v>30800.000000000004</v>
      </c>
      <c r="M2158" s="288" t="s">
        <v>900</v>
      </c>
      <c r="N2158" s="290"/>
      <c r="O2158" s="314" t="s">
        <v>3836</v>
      </c>
      <c r="P2158" s="459">
        <v>44986</v>
      </c>
      <c r="Q2158" s="487">
        <v>26000</v>
      </c>
      <c r="R2158" s="471"/>
      <c r="S2158" s="242"/>
      <c r="T2158" s="219"/>
      <c r="U2158" s="248" t="e">
        <f>VLOOKUP(T2158,'[1]段ボール 送料'!$H$16:$X$1013,16,FALSE)</f>
        <v>#N/A</v>
      </c>
      <c r="V2158" s="248" t="e">
        <f>VLOOKUP(T2158,'[1]段ボール 送料'!$H$16:$X$1013,13,FALSE)</f>
        <v>#N/A</v>
      </c>
      <c r="W2158" s="248" t="e">
        <f>VLOOKUP(T2158,'[1]段ボール 送料'!$H$16:$X$1013,14,FALSE)</f>
        <v>#N/A</v>
      </c>
      <c r="X2158" s="248" t="e">
        <f>VLOOKUP(T2158,'[1]段ボール 送料'!$H$16:$X$1013,15,FALSE)</f>
        <v>#N/A</v>
      </c>
      <c r="Y2158" s="219"/>
      <c r="Z2158" s="248"/>
      <c r="AA2158" s="248"/>
      <c r="AB2158" s="248"/>
      <c r="AC2158" s="248"/>
      <c r="AD2158" s="372"/>
      <c r="AE2158" s="372"/>
      <c r="AF2158" s="372"/>
      <c r="AG2158" s="372"/>
      <c r="AH2158" s="372"/>
      <c r="AI2158" s="228" t="s">
        <v>1945</v>
      </c>
      <c r="AJ2158" s="286" t="s">
        <v>2543</v>
      </c>
      <c r="AK2158" s="228" t="s">
        <v>2542</v>
      </c>
      <c r="AL2158" s="372"/>
      <c r="AM2158" s="372"/>
      <c r="AN2158" s="372"/>
      <c r="AO2158" s="372"/>
      <c r="AP2158" s="229"/>
      <c r="AQ2158" s="464"/>
      <c r="AR2158" s="207"/>
      <c r="AS2158" s="207"/>
      <c r="AT2158" s="207"/>
      <c r="AU2158" s="207"/>
      <c r="AV2158" s="207"/>
      <c r="AW2158" s="207"/>
      <c r="AX2158" s="207"/>
      <c r="AY2158" s="207"/>
      <c r="AZ2158" s="207"/>
      <c r="BA2158" s="207"/>
      <c r="BB2158" s="207"/>
      <c r="BC2158" s="207"/>
      <c r="BD2158" s="207"/>
      <c r="BE2158" s="207"/>
      <c r="BF2158" s="207"/>
      <c r="BG2158" s="228"/>
      <c r="BH2158" s="228"/>
      <c r="BI2158" s="228" t="s">
        <v>3899</v>
      </c>
      <c r="BJ2158" s="246"/>
      <c r="BK2158" s="255" t="s">
        <v>4431</v>
      </c>
      <c r="BL2158" s="228" t="s">
        <v>1703</v>
      </c>
      <c r="BM2158" s="228" t="s">
        <v>3899</v>
      </c>
      <c r="BQ2158" s="205" t="s">
        <v>1701</v>
      </c>
      <c r="BY2158" s="254"/>
      <c r="DN2158" s="284"/>
      <c r="DO2158" s="283"/>
      <c r="DP2158" s="278"/>
      <c r="DQ2158" s="282" t="s">
        <v>952</v>
      </c>
      <c r="DR2158" s="281"/>
      <c r="DS2158" s="280"/>
      <c r="DT2158" s="279"/>
      <c r="DU2158" s="278"/>
      <c r="DV2158" s="194"/>
      <c r="DW2158" s="254"/>
    </row>
    <row r="2159" spans="1:127" ht="18.75">
      <c r="A2159" s="207" t="s">
        <v>4098</v>
      </c>
      <c r="B2159" s="227" t="s">
        <v>1407</v>
      </c>
      <c r="C2159" s="226" t="s">
        <v>4560</v>
      </c>
      <c r="D2159" s="472" t="s">
        <v>1408</v>
      </c>
      <c r="E2159" s="224" t="str">
        <f t="shared" si="280"/>
        <v>436669</v>
      </c>
      <c r="F2159" s="207" t="s">
        <v>1247</v>
      </c>
      <c r="G2159" s="451" t="s">
        <v>1409</v>
      </c>
      <c r="H2159" s="223" t="s">
        <v>4559</v>
      </c>
      <c r="I2159" s="306"/>
      <c r="J2159" s="225">
        <v>1</v>
      </c>
      <c r="K2159" s="212">
        <v>28000</v>
      </c>
      <c r="L2159" s="212">
        <f t="shared" si="273"/>
        <v>30800.000000000004</v>
      </c>
      <c r="M2159" s="288" t="s">
        <v>900</v>
      </c>
      <c r="N2159" s="290"/>
      <c r="O2159" s="220" t="s">
        <v>4556</v>
      </c>
      <c r="P2159" s="459">
        <v>44986</v>
      </c>
      <c r="Q2159" s="487">
        <v>26000</v>
      </c>
      <c r="R2159" s="471">
        <v>870</v>
      </c>
      <c r="S2159" s="427">
        <v>870</v>
      </c>
      <c r="T2159" s="260" t="s">
        <v>4555</v>
      </c>
      <c r="U2159" s="248">
        <f>VLOOKUP(T2159,'[1]段ボール 送料'!$H$16:$X$1013,16,FALSE)</f>
        <v>1250</v>
      </c>
      <c r="V2159" s="248">
        <f>VLOOKUP(T2159,'[1]段ボール 送料'!$H$16:$X$1013,13,FALSE)</f>
        <v>670</v>
      </c>
      <c r="W2159" s="248">
        <f>VLOOKUP(T2159,'[1]段ボール 送料'!$H$16:$X$1013,14,FALSE)</f>
        <v>230</v>
      </c>
      <c r="X2159" s="248">
        <f>VLOOKUP(T2159,'[1]段ボール 送料'!$H$16:$X$1013,15,FALSE)</f>
        <v>350</v>
      </c>
      <c r="Y2159" s="219"/>
      <c r="Z2159" s="248"/>
      <c r="AA2159" s="248"/>
      <c r="AB2159" s="248"/>
      <c r="AC2159" s="248"/>
      <c r="AD2159" s="337"/>
      <c r="AE2159" s="337"/>
      <c r="AF2159" s="337"/>
      <c r="AG2159" s="337"/>
      <c r="AH2159" s="337"/>
      <c r="AI2159" s="228" t="s">
        <v>1945</v>
      </c>
      <c r="AJ2159" s="286" t="s">
        <v>2543</v>
      </c>
      <c r="AK2159" s="228" t="s">
        <v>2542</v>
      </c>
      <c r="AL2159" s="211">
        <v>4672</v>
      </c>
      <c r="AM2159" s="211">
        <f>AN2159+AO2159</f>
        <v>1301</v>
      </c>
      <c r="AN2159" s="337">
        <f>VLOOKUP(T2159,'[1]段ボール 送料'!$H$16:$X$1013,6,FALSE)</f>
        <v>121</v>
      </c>
      <c r="AO2159" s="337">
        <f>VLOOKUP(T2159,'[1]段ボール 送料'!$H$16:$X$1013,17,FALSE)</f>
        <v>1180</v>
      </c>
      <c r="AP2159" s="229" t="s">
        <v>1706</v>
      </c>
      <c r="AQ2159" s="336"/>
      <c r="AR2159" s="207"/>
      <c r="AS2159" s="207"/>
      <c r="AT2159" s="207"/>
      <c r="AU2159" s="207"/>
      <c r="AV2159" s="207"/>
      <c r="AW2159" s="207"/>
      <c r="AX2159" s="207"/>
      <c r="AY2159" s="207"/>
      <c r="AZ2159" s="207"/>
      <c r="BA2159" s="207"/>
      <c r="BB2159" s="207"/>
      <c r="BC2159" s="207"/>
      <c r="BD2159" s="207"/>
      <c r="BE2159" s="207"/>
      <c r="BF2159" s="207"/>
      <c r="BG2159" s="228"/>
      <c r="BH2159" s="228"/>
      <c r="BI2159" s="228" t="s">
        <v>3899</v>
      </c>
      <c r="BJ2159" s="246"/>
      <c r="BK2159" s="255" t="s">
        <v>4431</v>
      </c>
      <c r="BL2159" s="228" t="s">
        <v>1703</v>
      </c>
      <c r="BM2159" s="228" t="s">
        <v>3899</v>
      </c>
      <c r="BQ2159" s="205" t="s">
        <v>1701</v>
      </c>
      <c r="BY2159" s="254"/>
      <c r="CY2159" s="203"/>
      <c r="CZ2159" s="203"/>
      <c r="DA2159" s="203"/>
      <c r="DB2159" s="203"/>
      <c r="DC2159" s="203"/>
      <c r="DD2159" s="203"/>
      <c r="DE2159" s="203"/>
      <c r="DF2159" s="203"/>
      <c r="DG2159" s="203"/>
      <c r="DH2159" s="203"/>
      <c r="DI2159" s="203"/>
      <c r="DJ2159" s="203"/>
      <c r="DK2159" s="203"/>
      <c r="DL2159" s="203"/>
      <c r="DM2159" s="203"/>
      <c r="DN2159" s="284"/>
      <c r="DO2159" s="283"/>
      <c r="DP2159" s="278"/>
      <c r="DQ2159" s="282" t="s">
        <v>952</v>
      </c>
      <c r="DR2159" s="281"/>
      <c r="DS2159" s="280"/>
      <c r="DT2159" s="279"/>
      <c r="DU2159" s="278"/>
      <c r="DV2159" s="194"/>
      <c r="DW2159" s="254"/>
    </row>
    <row r="2160" spans="1:127" ht="18.75">
      <c r="A2160" s="207" t="s">
        <v>4098</v>
      </c>
      <c r="B2160" s="227" t="s">
        <v>1590</v>
      </c>
      <c r="C2160" s="226" t="s">
        <v>4558</v>
      </c>
      <c r="D2160" s="472" t="s">
        <v>1591</v>
      </c>
      <c r="E2160" s="224" t="str">
        <f t="shared" si="280"/>
        <v>436676</v>
      </c>
      <c r="F2160" s="207" t="s">
        <v>1247</v>
      </c>
      <c r="G2160" s="451" t="s">
        <v>1592</v>
      </c>
      <c r="H2160" s="223" t="s">
        <v>4557</v>
      </c>
      <c r="I2160" s="306"/>
      <c r="J2160" s="225">
        <v>1</v>
      </c>
      <c r="K2160" s="302">
        <v>28000</v>
      </c>
      <c r="L2160" s="212">
        <f t="shared" si="273"/>
        <v>30800.000000000004</v>
      </c>
      <c r="M2160" s="288" t="s">
        <v>1671</v>
      </c>
      <c r="N2160" s="290"/>
      <c r="O2160" s="220" t="s">
        <v>4556</v>
      </c>
      <c r="P2160" s="459">
        <v>44986</v>
      </c>
      <c r="Q2160" s="487">
        <v>26000</v>
      </c>
      <c r="R2160" s="471">
        <v>850</v>
      </c>
      <c r="S2160" s="427">
        <v>850</v>
      </c>
      <c r="T2160" s="219" t="s">
        <v>4555</v>
      </c>
      <c r="U2160" s="248">
        <f>VLOOKUP(T2160,'[1]段ボール 送料'!$H$16:$X$1013,16,FALSE)</f>
        <v>1250</v>
      </c>
      <c r="V2160" s="248">
        <f>VLOOKUP(T2160,'[1]段ボール 送料'!$H$16:$X$1013,13,FALSE)</f>
        <v>670</v>
      </c>
      <c r="W2160" s="248">
        <f>VLOOKUP(T2160,'[1]段ボール 送料'!$H$16:$X$1013,14,FALSE)</f>
        <v>230</v>
      </c>
      <c r="X2160" s="248">
        <f>VLOOKUP(T2160,'[1]段ボール 送料'!$H$16:$X$1013,15,FALSE)</f>
        <v>350</v>
      </c>
      <c r="Y2160" s="219"/>
      <c r="Z2160" s="248"/>
      <c r="AA2160" s="248"/>
      <c r="AB2160" s="248"/>
      <c r="AC2160" s="248"/>
      <c r="AD2160" s="337"/>
      <c r="AE2160" s="337"/>
      <c r="AF2160" s="337"/>
      <c r="AG2160" s="337"/>
      <c r="AH2160" s="337"/>
      <c r="AI2160" s="228" t="s">
        <v>1945</v>
      </c>
      <c r="AJ2160" s="286" t="s">
        <v>2543</v>
      </c>
      <c r="AK2160" s="228" t="s">
        <v>2542</v>
      </c>
      <c r="AL2160" s="372">
        <v>5474</v>
      </c>
      <c r="AM2160" s="211">
        <f>AN2160+AO2160</f>
        <v>1301</v>
      </c>
      <c r="AN2160" s="337">
        <f>VLOOKUP(T2160,'[1]段ボール 送料'!$H$16:$X$1013,6,FALSE)</f>
        <v>121</v>
      </c>
      <c r="AO2160" s="337">
        <f>VLOOKUP(T2160,'[1]段ボール 送料'!$H$16:$X$1013,17,FALSE)</f>
        <v>1180</v>
      </c>
      <c r="AP2160" s="229" t="s">
        <v>1706</v>
      </c>
      <c r="AQ2160" s="444">
        <v>1</v>
      </c>
      <c r="AR2160" s="207"/>
      <c r="AS2160" s="207"/>
      <c r="AT2160" s="207"/>
      <c r="AU2160" s="359">
        <f t="shared" ref="AU2160:AU2175" si="282">S2160</f>
        <v>850</v>
      </c>
      <c r="AV2160" s="248">
        <f>VLOOKUP(T2160,'[1]段ボール 送料'!$H$16:$X$1013,11,FALSE)</f>
        <v>568</v>
      </c>
      <c r="AW2160" s="248"/>
      <c r="AX2160" s="207"/>
      <c r="AY2160" s="247">
        <f t="shared" ref="AY2160:AY2191" si="283">SUBTOTAL(9,AV2160:AX2160)</f>
        <v>568</v>
      </c>
      <c r="AZ2160" s="247">
        <f t="shared" ref="AZ2160:AZ2191" si="284">AR2160+AV2160</f>
        <v>568</v>
      </c>
      <c r="BA2160" s="247">
        <f t="shared" ref="BA2160:BA2191" si="285">AS2160+AW2160</f>
        <v>0</v>
      </c>
      <c r="BB2160" s="247">
        <f t="shared" ref="BB2160:BB2191" si="286">AT2160+AX2160</f>
        <v>0</v>
      </c>
      <c r="BC2160" s="359">
        <f t="shared" ref="BC2160:BC2191" si="287">AU2160+AY2160</f>
        <v>1418</v>
      </c>
      <c r="BD2160" s="207"/>
      <c r="BE2160" s="207"/>
      <c r="BF2160" s="207"/>
      <c r="BG2160" s="228"/>
      <c r="BH2160" s="228"/>
      <c r="BI2160" s="228" t="s">
        <v>3899</v>
      </c>
      <c r="BJ2160" s="246"/>
      <c r="BK2160" s="255" t="s">
        <v>4431</v>
      </c>
      <c r="BL2160" s="228" t="s">
        <v>1703</v>
      </c>
      <c r="BM2160" s="228" t="s">
        <v>1703</v>
      </c>
      <c r="BQ2160" s="205" t="s">
        <v>1701</v>
      </c>
      <c r="BY2160" s="254"/>
      <c r="CO2160" s="200" t="s">
        <v>3786</v>
      </c>
      <c r="CY2160" s="203"/>
      <c r="CZ2160" s="203"/>
      <c r="DA2160" s="203"/>
      <c r="DB2160" s="203"/>
      <c r="DC2160" s="203"/>
      <c r="DD2160" s="203"/>
      <c r="DE2160" s="203"/>
      <c r="DF2160" s="203"/>
      <c r="DG2160" s="203"/>
      <c r="DH2160" s="203"/>
      <c r="DI2160" s="203"/>
      <c r="DJ2160" s="203"/>
      <c r="DK2160" s="203"/>
      <c r="DL2160" s="203"/>
      <c r="DM2160" s="203"/>
      <c r="DN2160" s="284"/>
      <c r="DO2160" s="283"/>
      <c r="DP2160" s="278"/>
      <c r="DQ2160" s="282"/>
      <c r="DR2160" s="280" t="s">
        <v>1562</v>
      </c>
      <c r="DS2160" s="280" t="s">
        <v>3792</v>
      </c>
      <c r="DT2160" s="279" t="s">
        <v>4554</v>
      </c>
      <c r="DU2160" s="278"/>
      <c r="DV2160" s="194"/>
    </row>
    <row r="2161" spans="1:129" ht="18.75">
      <c r="A2161" s="207" t="s">
        <v>4304</v>
      </c>
      <c r="B2161" s="227" t="s">
        <v>395</v>
      </c>
      <c r="C2161" s="226" t="s">
        <v>4553</v>
      </c>
      <c r="D2161" s="472" t="s">
        <v>396</v>
      </c>
      <c r="E2161" s="224" t="str">
        <f t="shared" si="280"/>
        <v>436690</v>
      </c>
      <c r="F2161" s="207" t="s">
        <v>148</v>
      </c>
      <c r="G2161" s="387" t="s">
        <v>397</v>
      </c>
      <c r="H2161" s="223" t="s">
        <v>4552</v>
      </c>
      <c r="I2161" s="306"/>
      <c r="J2161" s="225">
        <v>1</v>
      </c>
      <c r="K2161" s="277">
        <v>16000</v>
      </c>
      <c r="L2161" s="212">
        <f t="shared" si="273"/>
        <v>17600</v>
      </c>
      <c r="M2161" s="288" t="s">
        <v>1671</v>
      </c>
      <c r="N2161" s="290"/>
      <c r="O2161" s="290"/>
      <c r="P2161" s="459">
        <v>45444</v>
      </c>
      <c r="Q2161" s="346">
        <v>15000</v>
      </c>
      <c r="R2161" s="289">
        <v>880</v>
      </c>
      <c r="S2161" s="242">
        <v>880</v>
      </c>
      <c r="T2161" s="219" t="s">
        <v>4551</v>
      </c>
      <c r="U2161" s="248">
        <f>VLOOKUP(T2161,'[1]段ボール 送料'!$H$16:$X$1013,16,FALSE)</f>
        <v>1000</v>
      </c>
      <c r="V2161" s="248">
        <f>VLOOKUP(T2161,'[1]段ボール 送料'!$H$16:$X$1013,13,FALSE)</f>
        <v>380</v>
      </c>
      <c r="W2161" s="248">
        <f>VLOOKUP(T2161,'[1]段ボール 送料'!$H$16:$X$1013,14,FALSE)</f>
        <v>230</v>
      </c>
      <c r="X2161" s="248">
        <f>VLOOKUP(T2161,'[1]段ボール 送料'!$H$16:$X$1013,15,FALSE)</f>
        <v>390</v>
      </c>
      <c r="Y2161" s="219"/>
      <c r="Z2161" s="248"/>
      <c r="AA2161" s="248"/>
      <c r="AB2161" s="248"/>
      <c r="AC2161" s="248"/>
      <c r="AD2161" s="337"/>
      <c r="AE2161" s="337"/>
      <c r="AF2161" s="337"/>
      <c r="AG2161" s="337"/>
      <c r="AH2161" s="337"/>
      <c r="AI2161" s="228" t="s">
        <v>2703</v>
      </c>
      <c r="AJ2161" s="286" t="s">
        <v>2543</v>
      </c>
      <c r="AK2161" s="228" t="s">
        <v>2542</v>
      </c>
      <c r="AL2161" s="372">
        <v>4648</v>
      </c>
      <c r="AM2161" s="211">
        <f>AN2161+AO2161</f>
        <v>1055</v>
      </c>
      <c r="AN2161" s="337">
        <f>VLOOKUP(T2161,'[1]段ボール 送料'!$H$16:$X$1013,6,FALSE)</f>
        <v>165</v>
      </c>
      <c r="AO2161" s="337">
        <f>VLOOKUP(T2161,'[1]段ボール 送料'!$H$16:$X$1013,17,FALSE)</f>
        <v>890</v>
      </c>
      <c r="AP2161" s="229" t="s">
        <v>3751</v>
      </c>
      <c r="AQ2161" s="444">
        <v>1</v>
      </c>
      <c r="AR2161" s="207"/>
      <c r="AS2161" s="207"/>
      <c r="AT2161" s="207"/>
      <c r="AU2161" s="359">
        <f t="shared" si="282"/>
        <v>880</v>
      </c>
      <c r="AV2161" s="248">
        <f>VLOOKUP(T2161,'[1]段ボール 送料'!$H$16:$X$1013,11,FALSE)</f>
        <v>390</v>
      </c>
      <c r="AW2161" s="248"/>
      <c r="AX2161" s="207"/>
      <c r="AY2161" s="247">
        <f t="shared" si="283"/>
        <v>390</v>
      </c>
      <c r="AZ2161" s="247">
        <f t="shared" si="284"/>
        <v>390</v>
      </c>
      <c r="BA2161" s="247">
        <f t="shared" si="285"/>
        <v>0</v>
      </c>
      <c r="BB2161" s="247">
        <f t="shared" si="286"/>
        <v>0</v>
      </c>
      <c r="BC2161" s="359">
        <f t="shared" si="287"/>
        <v>1270</v>
      </c>
      <c r="BD2161" s="207"/>
      <c r="BE2161" s="207"/>
      <c r="BF2161" s="207"/>
      <c r="BG2161" s="228"/>
      <c r="BH2161" s="228"/>
      <c r="BI2161" s="228"/>
      <c r="BJ2161" s="246"/>
      <c r="BK2161" s="255" t="s">
        <v>4411</v>
      </c>
      <c r="BL2161" s="228" t="s">
        <v>1703</v>
      </c>
      <c r="BM2161" s="228" t="s">
        <v>1703</v>
      </c>
      <c r="BQ2161" s="205" t="s">
        <v>1701</v>
      </c>
      <c r="BY2161" s="254"/>
      <c r="CT2161" s="200" t="s">
        <v>3786</v>
      </c>
      <c r="DN2161" s="284">
        <v>16000</v>
      </c>
      <c r="DO2161" s="283">
        <f t="shared" ref="DO2161:DO2192" si="288">DN2161*110%</f>
        <v>17600</v>
      </c>
      <c r="DP2161" s="349">
        <v>45444</v>
      </c>
      <c r="DQ2161" s="282"/>
      <c r="DR2161" s="281"/>
      <c r="DS2161" s="280"/>
      <c r="DT2161" s="279"/>
      <c r="DU2161" s="348"/>
      <c r="DV2161" s="194"/>
    </row>
    <row r="2162" spans="1:129" ht="18.75">
      <c r="A2162" s="207" t="s">
        <v>4304</v>
      </c>
      <c r="B2162" s="227" t="s">
        <v>398</v>
      </c>
      <c r="C2162" s="226" t="s">
        <v>4550</v>
      </c>
      <c r="D2162" s="472" t="s">
        <v>399</v>
      </c>
      <c r="E2162" s="224" t="str">
        <f t="shared" si="280"/>
        <v>436683</v>
      </c>
      <c r="F2162" s="207" t="s">
        <v>148</v>
      </c>
      <c r="G2162" s="387" t="s">
        <v>400</v>
      </c>
      <c r="H2162" s="223" t="s">
        <v>4549</v>
      </c>
      <c r="I2162" s="306"/>
      <c r="J2162" s="225">
        <v>1</v>
      </c>
      <c r="K2162" s="277">
        <v>13000</v>
      </c>
      <c r="L2162" s="212">
        <f t="shared" si="273"/>
        <v>14300.000000000002</v>
      </c>
      <c r="M2162" s="288" t="s">
        <v>1671</v>
      </c>
      <c r="N2162" s="290"/>
      <c r="O2162" s="290"/>
      <c r="P2162" s="459">
        <v>45444</v>
      </c>
      <c r="Q2162" s="346">
        <v>12000</v>
      </c>
      <c r="R2162" s="289">
        <v>650</v>
      </c>
      <c r="S2162" s="242">
        <v>650</v>
      </c>
      <c r="T2162" s="219"/>
      <c r="U2162" s="248" t="e">
        <f>VLOOKUP(T2162,'[1]段ボール 送料'!$H$16:$X$1013,16,FALSE)</f>
        <v>#N/A</v>
      </c>
      <c r="V2162" s="248" t="e">
        <f>VLOOKUP(T2162,'[1]段ボール 送料'!$H$16:$X$1013,13,FALSE)</f>
        <v>#N/A</v>
      </c>
      <c r="W2162" s="248" t="e">
        <f>VLOOKUP(T2162,'[1]段ボール 送料'!$H$16:$X$1013,14,FALSE)</f>
        <v>#N/A</v>
      </c>
      <c r="X2162" s="248" t="e">
        <f>VLOOKUP(T2162,'[1]段ボール 送料'!$H$16:$X$1013,15,FALSE)</f>
        <v>#N/A</v>
      </c>
      <c r="Y2162" s="219"/>
      <c r="Z2162" s="248"/>
      <c r="AA2162" s="248"/>
      <c r="AB2162" s="248"/>
      <c r="AC2162" s="248"/>
      <c r="AD2162" s="372"/>
      <c r="AE2162" s="372"/>
      <c r="AF2162" s="372"/>
      <c r="AG2162" s="372"/>
      <c r="AH2162" s="372"/>
      <c r="AI2162" s="228" t="s">
        <v>2703</v>
      </c>
      <c r="AJ2162" s="286" t="s">
        <v>2543</v>
      </c>
      <c r="AK2162" s="228" t="s">
        <v>2542</v>
      </c>
      <c r="AL2162" s="372"/>
      <c r="AM2162" s="372"/>
      <c r="AN2162" s="372"/>
      <c r="AO2162" s="372"/>
      <c r="AP2162" s="229"/>
      <c r="AQ2162" s="444">
        <v>1</v>
      </c>
      <c r="AR2162" s="207"/>
      <c r="AS2162" s="207"/>
      <c r="AT2162" s="207"/>
      <c r="AU2162" s="359">
        <f t="shared" si="282"/>
        <v>650</v>
      </c>
      <c r="AV2162" s="248" t="e">
        <f>VLOOKUP(T2162,'[1]段ボール 送料'!$H$16:$X$1013,11,FALSE)</f>
        <v>#N/A</v>
      </c>
      <c r="AW2162" s="248"/>
      <c r="AX2162" s="207"/>
      <c r="AY2162" s="247" t="e">
        <f t="shared" si="283"/>
        <v>#N/A</v>
      </c>
      <c r="AZ2162" s="247" t="e">
        <f t="shared" si="284"/>
        <v>#N/A</v>
      </c>
      <c r="BA2162" s="247">
        <f t="shared" si="285"/>
        <v>0</v>
      </c>
      <c r="BB2162" s="247">
        <f t="shared" si="286"/>
        <v>0</v>
      </c>
      <c r="BC2162" s="359" t="e">
        <f t="shared" si="287"/>
        <v>#N/A</v>
      </c>
      <c r="BD2162" s="207"/>
      <c r="BE2162" s="207"/>
      <c r="BF2162" s="207"/>
      <c r="BG2162" s="228"/>
      <c r="BH2162" s="228"/>
      <c r="BI2162" s="228"/>
      <c r="BJ2162" s="246"/>
      <c r="BK2162" s="255" t="s">
        <v>4411</v>
      </c>
      <c r="BL2162" s="228" t="s">
        <v>1703</v>
      </c>
      <c r="BM2162" s="228" t="s">
        <v>1703</v>
      </c>
      <c r="BQ2162" s="205" t="s">
        <v>1701</v>
      </c>
      <c r="BY2162" s="254"/>
      <c r="DN2162" s="284">
        <v>13000</v>
      </c>
      <c r="DO2162" s="283">
        <f t="shared" si="288"/>
        <v>14300.000000000002</v>
      </c>
      <c r="DP2162" s="349">
        <v>45444</v>
      </c>
      <c r="DQ2162" s="282"/>
      <c r="DR2162" s="281"/>
      <c r="DS2162" s="280"/>
      <c r="DT2162" s="279"/>
      <c r="DU2162" s="348"/>
      <c r="DV2162" s="194"/>
    </row>
    <row r="2163" spans="1:129" ht="18.75">
      <c r="A2163" s="207" t="s">
        <v>4304</v>
      </c>
      <c r="B2163" s="227" t="s">
        <v>401</v>
      </c>
      <c r="C2163" s="226" t="s">
        <v>4548</v>
      </c>
      <c r="D2163" s="472" t="s">
        <v>402</v>
      </c>
      <c r="E2163" s="224" t="str">
        <f t="shared" si="280"/>
        <v>436713</v>
      </c>
      <c r="F2163" s="207" t="s">
        <v>148</v>
      </c>
      <c r="G2163" s="387" t="s">
        <v>403</v>
      </c>
      <c r="H2163" s="223" t="s">
        <v>4547</v>
      </c>
      <c r="I2163" s="306"/>
      <c r="J2163" s="225">
        <v>1</v>
      </c>
      <c r="K2163" s="277">
        <v>16000</v>
      </c>
      <c r="L2163" s="212">
        <f t="shared" si="273"/>
        <v>17600</v>
      </c>
      <c r="M2163" s="288" t="s">
        <v>1671</v>
      </c>
      <c r="N2163" s="290"/>
      <c r="O2163" s="290"/>
      <c r="P2163" s="459">
        <v>45444</v>
      </c>
      <c r="Q2163" s="346">
        <v>15000</v>
      </c>
      <c r="R2163" s="289">
        <v>880</v>
      </c>
      <c r="S2163" s="242">
        <v>880</v>
      </c>
      <c r="T2163" s="219"/>
      <c r="U2163" s="248" t="e">
        <f>VLOOKUP(T2163,'[1]段ボール 送料'!$H$16:$X$1013,16,FALSE)</f>
        <v>#N/A</v>
      </c>
      <c r="V2163" s="248" t="e">
        <f>VLOOKUP(T2163,'[1]段ボール 送料'!$H$16:$X$1013,13,FALSE)</f>
        <v>#N/A</v>
      </c>
      <c r="W2163" s="248" t="e">
        <f>VLOOKUP(T2163,'[1]段ボール 送料'!$H$16:$X$1013,14,FALSE)</f>
        <v>#N/A</v>
      </c>
      <c r="X2163" s="248" t="e">
        <f>VLOOKUP(T2163,'[1]段ボール 送料'!$H$16:$X$1013,15,FALSE)</f>
        <v>#N/A</v>
      </c>
      <c r="Y2163" s="219"/>
      <c r="Z2163" s="248"/>
      <c r="AA2163" s="248"/>
      <c r="AB2163" s="248"/>
      <c r="AC2163" s="248"/>
      <c r="AD2163" s="372"/>
      <c r="AE2163" s="372"/>
      <c r="AF2163" s="372"/>
      <c r="AG2163" s="372"/>
      <c r="AH2163" s="372"/>
      <c r="AI2163" s="228" t="s">
        <v>2703</v>
      </c>
      <c r="AJ2163" s="286" t="s">
        <v>2543</v>
      </c>
      <c r="AK2163" s="228" t="s">
        <v>2542</v>
      </c>
      <c r="AL2163" s="372"/>
      <c r="AM2163" s="372"/>
      <c r="AN2163" s="372"/>
      <c r="AO2163" s="372"/>
      <c r="AP2163" s="229"/>
      <c r="AQ2163" s="444">
        <v>1</v>
      </c>
      <c r="AR2163" s="207"/>
      <c r="AS2163" s="207"/>
      <c r="AT2163" s="207"/>
      <c r="AU2163" s="359">
        <f t="shared" si="282"/>
        <v>880</v>
      </c>
      <c r="AV2163" s="248" t="e">
        <f>VLOOKUP(T2163,'[1]段ボール 送料'!$H$16:$X$1013,11,FALSE)</f>
        <v>#N/A</v>
      </c>
      <c r="AW2163" s="248"/>
      <c r="AX2163" s="207"/>
      <c r="AY2163" s="247" t="e">
        <f t="shared" si="283"/>
        <v>#N/A</v>
      </c>
      <c r="AZ2163" s="247" t="e">
        <f t="shared" si="284"/>
        <v>#N/A</v>
      </c>
      <c r="BA2163" s="247">
        <f t="shared" si="285"/>
        <v>0</v>
      </c>
      <c r="BB2163" s="247">
        <f t="shared" si="286"/>
        <v>0</v>
      </c>
      <c r="BC2163" s="359" t="e">
        <f t="shared" si="287"/>
        <v>#N/A</v>
      </c>
      <c r="BD2163" s="207"/>
      <c r="BE2163" s="207"/>
      <c r="BF2163" s="207"/>
      <c r="BG2163" s="228"/>
      <c r="BH2163" s="228"/>
      <c r="BI2163" s="228"/>
      <c r="BJ2163" s="246"/>
      <c r="BK2163" s="255" t="s">
        <v>4431</v>
      </c>
      <c r="BL2163" s="228" t="s">
        <v>1703</v>
      </c>
      <c r="BM2163" s="228" t="s">
        <v>1703</v>
      </c>
      <c r="BQ2163" s="205" t="s">
        <v>1701</v>
      </c>
      <c r="BY2163" s="254"/>
      <c r="DN2163" s="284">
        <v>16000</v>
      </c>
      <c r="DO2163" s="283">
        <f t="shared" si="288"/>
        <v>17600</v>
      </c>
      <c r="DP2163" s="349">
        <v>45444</v>
      </c>
      <c r="DQ2163" s="282"/>
      <c r="DR2163" s="281"/>
      <c r="DS2163" s="280"/>
      <c r="DT2163" s="279"/>
      <c r="DU2163" s="348"/>
      <c r="DV2163" s="194"/>
    </row>
    <row r="2164" spans="1:129" ht="18.75">
      <c r="A2164" s="207" t="s">
        <v>4304</v>
      </c>
      <c r="B2164" s="227" t="s">
        <v>404</v>
      </c>
      <c r="C2164" s="226" t="s">
        <v>4546</v>
      </c>
      <c r="D2164" s="472" t="s">
        <v>405</v>
      </c>
      <c r="E2164" s="224" t="str">
        <f t="shared" si="280"/>
        <v>436706</v>
      </c>
      <c r="F2164" s="207" t="s">
        <v>148</v>
      </c>
      <c r="G2164" s="387" t="s">
        <v>406</v>
      </c>
      <c r="H2164" s="223" t="s">
        <v>4545</v>
      </c>
      <c r="I2164" s="306"/>
      <c r="J2164" s="225">
        <v>1</v>
      </c>
      <c r="K2164" s="277">
        <v>13000</v>
      </c>
      <c r="L2164" s="212">
        <f t="shared" si="273"/>
        <v>14300.000000000002</v>
      </c>
      <c r="M2164" s="288" t="s">
        <v>1671</v>
      </c>
      <c r="N2164" s="290"/>
      <c r="O2164" s="290"/>
      <c r="P2164" s="459">
        <v>45444</v>
      </c>
      <c r="Q2164" s="346">
        <v>12000</v>
      </c>
      <c r="R2164" s="289">
        <v>690</v>
      </c>
      <c r="S2164" s="242">
        <v>690</v>
      </c>
      <c r="T2164" s="219"/>
      <c r="U2164" s="248" t="e">
        <f>VLOOKUP(T2164,'[1]段ボール 送料'!$H$16:$X$1013,16,FALSE)</f>
        <v>#N/A</v>
      </c>
      <c r="V2164" s="248" t="e">
        <f>VLOOKUP(T2164,'[1]段ボール 送料'!$H$16:$X$1013,13,FALSE)</f>
        <v>#N/A</v>
      </c>
      <c r="W2164" s="248" t="e">
        <f>VLOOKUP(T2164,'[1]段ボール 送料'!$H$16:$X$1013,14,FALSE)</f>
        <v>#N/A</v>
      </c>
      <c r="X2164" s="248" t="e">
        <f>VLOOKUP(T2164,'[1]段ボール 送料'!$H$16:$X$1013,15,FALSE)</f>
        <v>#N/A</v>
      </c>
      <c r="Y2164" s="219"/>
      <c r="Z2164" s="248"/>
      <c r="AA2164" s="248"/>
      <c r="AB2164" s="248"/>
      <c r="AC2164" s="248"/>
      <c r="AD2164" s="372"/>
      <c r="AE2164" s="372"/>
      <c r="AF2164" s="372"/>
      <c r="AG2164" s="372"/>
      <c r="AH2164" s="372"/>
      <c r="AI2164" s="228" t="s">
        <v>2703</v>
      </c>
      <c r="AJ2164" s="286" t="s">
        <v>2543</v>
      </c>
      <c r="AK2164" s="228" t="s">
        <v>2542</v>
      </c>
      <c r="AL2164" s="372"/>
      <c r="AM2164" s="372"/>
      <c r="AN2164" s="372"/>
      <c r="AO2164" s="372"/>
      <c r="AP2164" s="229"/>
      <c r="AQ2164" s="444">
        <v>1</v>
      </c>
      <c r="AR2164" s="207"/>
      <c r="AS2164" s="207"/>
      <c r="AT2164" s="207"/>
      <c r="AU2164" s="359">
        <f t="shared" si="282"/>
        <v>690</v>
      </c>
      <c r="AV2164" s="248" t="e">
        <f>VLOOKUP(T2164,'[1]段ボール 送料'!$H$16:$X$1013,11,FALSE)</f>
        <v>#N/A</v>
      </c>
      <c r="AW2164" s="248"/>
      <c r="AX2164" s="207"/>
      <c r="AY2164" s="247" t="e">
        <f t="shared" si="283"/>
        <v>#N/A</v>
      </c>
      <c r="AZ2164" s="247" t="e">
        <f t="shared" si="284"/>
        <v>#N/A</v>
      </c>
      <c r="BA2164" s="247">
        <f t="shared" si="285"/>
        <v>0</v>
      </c>
      <c r="BB2164" s="247">
        <f t="shared" si="286"/>
        <v>0</v>
      </c>
      <c r="BC2164" s="359" t="e">
        <f t="shared" si="287"/>
        <v>#N/A</v>
      </c>
      <c r="BD2164" s="207"/>
      <c r="BE2164" s="207"/>
      <c r="BF2164" s="207"/>
      <c r="BG2164" s="228"/>
      <c r="BH2164" s="228"/>
      <c r="BI2164" s="228"/>
      <c r="BJ2164" s="246"/>
      <c r="BK2164" s="255" t="s">
        <v>4431</v>
      </c>
      <c r="BL2164" s="228" t="s">
        <v>1703</v>
      </c>
      <c r="BM2164" s="228" t="s">
        <v>1703</v>
      </c>
      <c r="BQ2164" s="205" t="s">
        <v>1701</v>
      </c>
      <c r="BY2164" s="254"/>
      <c r="DN2164" s="284">
        <v>13000</v>
      </c>
      <c r="DO2164" s="283">
        <f t="shared" si="288"/>
        <v>14300.000000000002</v>
      </c>
      <c r="DP2164" s="349">
        <v>45444</v>
      </c>
      <c r="DQ2164" s="282"/>
      <c r="DR2164" s="281"/>
      <c r="DS2164" s="280"/>
      <c r="DT2164" s="279"/>
      <c r="DU2164" s="348"/>
      <c r="DV2164" s="194"/>
    </row>
    <row r="2165" spans="1:129" ht="18.75">
      <c r="A2165" s="207" t="s">
        <v>4304</v>
      </c>
      <c r="B2165" s="227" t="s">
        <v>407</v>
      </c>
      <c r="C2165" s="226" t="s">
        <v>4544</v>
      </c>
      <c r="D2165" s="472" t="s">
        <v>408</v>
      </c>
      <c r="E2165" s="224" t="str">
        <f t="shared" si="280"/>
        <v>436737</v>
      </c>
      <c r="F2165" s="207" t="s">
        <v>148</v>
      </c>
      <c r="G2165" s="220" t="s">
        <v>409</v>
      </c>
      <c r="H2165" s="223" t="s">
        <v>4543</v>
      </c>
      <c r="I2165" s="306"/>
      <c r="J2165" s="225">
        <v>1</v>
      </c>
      <c r="K2165" s="277">
        <v>16000</v>
      </c>
      <c r="L2165" s="212">
        <f t="shared" si="273"/>
        <v>17600</v>
      </c>
      <c r="M2165" s="288" t="s">
        <v>1671</v>
      </c>
      <c r="N2165" s="290"/>
      <c r="O2165" s="290"/>
      <c r="P2165" s="459">
        <v>45444</v>
      </c>
      <c r="Q2165" s="346">
        <v>15000</v>
      </c>
      <c r="R2165" s="289">
        <v>820</v>
      </c>
      <c r="S2165" s="242">
        <v>820</v>
      </c>
      <c r="T2165" s="219"/>
      <c r="U2165" s="248" t="e">
        <f>VLOOKUP(T2165,'[1]段ボール 送料'!$H$16:$X$1013,16,FALSE)</f>
        <v>#N/A</v>
      </c>
      <c r="V2165" s="248" t="e">
        <f>VLOOKUP(T2165,'[1]段ボール 送料'!$H$16:$X$1013,13,FALSE)</f>
        <v>#N/A</v>
      </c>
      <c r="W2165" s="248" t="e">
        <f>VLOOKUP(T2165,'[1]段ボール 送料'!$H$16:$X$1013,14,FALSE)</f>
        <v>#N/A</v>
      </c>
      <c r="X2165" s="248" t="e">
        <f>VLOOKUP(T2165,'[1]段ボール 送料'!$H$16:$X$1013,15,FALSE)</f>
        <v>#N/A</v>
      </c>
      <c r="Y2165" s="219"/>
      <c r="Z2165" s="248"/>
      <c r="AA2165" s="248"/>
      <c r="AB2165" s="248"/>
      <c r="AC2165" s="248"/>
      <c r="AD2165" s="372"/>
      <c r="AE2165" s="372"/>
      <c r="AF2165" s="372"/>
      <c r="AG2165" s="372"/>
      <c r="AH2165" s="372"/>
      <c r="AI2165" s="228" t="s">
        <v>2703</v>
      </c>
      <c r="AJ2165" s="286" t="s">
        <v>2543</v>
      </c>
      <c r="AK2165" s="228" t="s">
        <v>2542</v>
      </c>
      <c r="AL2165" s="372"/>
      <c r="AM2165" s="372"/>
      <c r="AN2165" s="372"/>
      <c r="AO2165" s="372"/>
      <c r="AP2165" s="229"/>
      <c r="AQ2165" s="444">
        <v>1</v>
      </c>
      <c r="AR2165" s="207"/>
      <c r="AS2165" s="207"/>
      <c r="AT2165" s="207"/>
      <c r="AU2165" s="359">
        <f t="shared" si="282"/>
        <v>820</v>
      </c>
      <c r="AV2165" s="248" t="e">
        <f>VLOOKUP(T2165,'[1]段ボール 送料'!$H$16:$X$1013,11,FALSE)</f>
        <v>#N/A</v>
      </c>
      <c r="AW2165" s="248"/>
      <c r="AX2165" s="207"/>
      <c r="AY2165" s="247" t="e">
        <f t="shared" si="283"/>
        <v>#N/A</v>
      </c>
      <c r="AZ2165" s="247" t="e">
        <f t="shared" si="284"/>
        <v>#N/A</v>
      </c>
      <c r="BA2165" s="247">
        <f t="shared" si="285"/>
        <v>0</v>
      </c>
      <c r="BB2165" s="247">
        <f t="shared" si="286"/>
        <v>0</v>
      </c>
      <c r="BC2165" s="359" t="e">
        <f t="shared" si="287"/>
        <v>#N/A</v>
      </c>
      <c r="BD2165" s="207"/>
      <c r="BE2165" s="207"/>
      <c r="BF2165" s="207"/>
      <c r="BG2165" s="228"/>
      <c r="BH2165" s="228"/>
      <c r="BI2165" s="228" t="s">
        <v>3899</v>
      </c>
      <c r="BJ2165" s="246"/>
      <c r="BK2165" s="255" t="s">
        <v>4431</v>
      </c>
      <c r="BL2165" s="228" t="s">
        <v>1703</v>
      </c>
      <c r="BM2165" s="228" t="s">
        <v>1703</v>
      </c>
      <c r="BQ2165" s="205" t="s">
        <v>1701</v>
      </c>
      <c r="BY2165" s="254"/>
      <c r="DN2165" s="284">
        <v>16000</v>
      </c>
      <c r="DO2165" s="283">
        <f t="shared" si="288"/>
        <v>17600</v>
      </c>
      <c r="DP2165" s="349">
        <v>45444</v>
      </c>
      <c r="DQ2165" s="282"/>
      <c r="DR2165" s="281"/>
      <c r="DS2165" s="280"/>
      <c r="DT2165" s="279"/>
      <c r="DU2165" s="348"/>
      <c r="DV2165" s="194"/>
    </row>
    <row r="2166" spans="1:129" ht="18.75">
      <c r="A2166" s="207" t="s">
        <v>4304</v>
      </c>
      <c r="B2166" s="227" t="s">
        <v>410</v>
      </c>
      <c r="C2166" s="226" t="s">
        <v>4542</v>
      </c>
      <c r="D2166" s="472" t="s">
        <v>411</v>
      </c>
      <c r="E2166" s="224" t="str">
        <f t="shared" si="280"/>
        <v>436720</v>
      </c>
      <c r="F2166" s="207" t="s">
        <v>148</v>
      </c>
      <c r="G2166" s="220" t="s">
        <v>409</v>
      </c>
      <c r="H2166" s="223" t="s">
        <v>4541</v>
      </c>
      <c r="I2166" s="306"/>
      <c r="J2166" s="225">
        <v>1</v>
      </c>
      <c r="K2166" s="277">
        <v>13000</v>
      </c>
      <c r="L2166" s="212">
        <f t="shared" si="273"/>
        <v>14300.000000000002</v>
      </c>
      <c r="M2166" s="288" t="s">
        <v>1671</v>
      </c>
      <c r="N2166" s="290"/>
      <c r="O2166" s="290"/>
      <c r="P2166" s="459">
        <v>45444</v>
      </c>
      <c r="Q2166" s="346">
        <v>12000</v>
      </c>
      <c r="R2166" s="289">
        <v>720</v>
      </c>
      <c r="S2166" s="242">
        <v>720</v>
      </c>
      <c r="T2166" s="219"/>
      <c r="U2166" s="248" t="e">
        <f>VLOOKUP(T2166,'[1]段ボール 送料'!$H$16:$X$1013,16,FALSE)</f>
        <v>#N/A</v>
      </c>
      <c r="V2166" s="248" t="e">
        <f>VLOOKUP(T2166,'[1]段ボール 送料'!$H$16:$X$1013,13,FALSE)</f>
        <v>#N/A</v>
      </c>
      <c r="W2166" s="248" t="e">
        <f>VLOOKUP(T2166,'[1]段ボール 送料'!$H$16:$X$1013,14,FALSE)</f>
        <v>#N/A</v>
      </c>
      <c r="X2166" s="248" t="e">
        <f>VLOOKUP(T2166,'[1]段ボール 送料'!$H$16:$X$1013,15,FALSE)</f>
        <v>#N/A</v>
      </c>
      <c r="Y2166" s="219"/>
      <c r="Z2166" s="248"/>
      <c r="AA2166" s="248"/>
      <c r="AB2166" s="248"/>
      <c r="AC2166" s="248"/>
      <c r="AD2166" s="372"/>
      <c r="AE2166" s="372"/>
      <c r="AF2166" s="372"/>
      <c r="AG2166" s="372"/>
      <c r="AH2166" s="372"/>
      <c r="AI2166" s="228" t="s">
        <v>2703</v>
      </c>
      <c r="AJ2166" s="286" t="s">
        <v>2543</v>
      </c>
      <c r="AK2166" s="228" t="s">
        <v>2542</v>
      </c>
      <c r="AL2166" s="372"/>
      <c r="AM2166" s="372"/>
      <c r="AN2166" s="372"/>
      <c r="AO2166" s="372"/>
      <c r="AP2166" s="229"/>
      <c r="AQ2166" s="444">
        <v>1</v>
      </c>
      <c r="AR2166" s="207"/>
      <c r="AS2166" s="207"/>
      <c r="AT2166" s="207"/>
      <c r="AU2166" s="359">
        <f t="shared" si="282"/>
        <v>720</v>
      </c>
      <c r="AV2166" s="248" t="e">
        <f>VLOOKUP(T2166,'[1]段ボール 送料'!$H$16:$X$1013,11,FALSE)</f>
        <v>#N/A</v>
      </c>
      <c r="AW2166" s="248"/>
      <c r="AX2166" s="207"/>
      <c r="AY2166" s="247" t="e">
        <f t="shared" si="283"/>
        <v>#N/A</v>
      </c>
      <c r="AZ2166" s="247" t="e">
        <f t="shared" si="284"/>
        <v>#N/A</v>
      </c>
      <c r="BA2166" s="247">
        <f t="shared" si="285"/>
        <v>0</v>
      </c>
      <c r="BB2166" s="247">
        <f t="shared" si="286"/>
        <v>0</v>
      </c>
      <c r="BC2166" s="359" t="e">
        <f t="shared" si="287"/>
        <v>#N/A</v>
      </c>
      <c r="BD2166" s="207"/>
      <c r="BE2166" s="207"/>
      <c r="BF2166" s="207"/>
      <c r="BG2166" s="228"/>
      <c r="BH2166" s="228"/>
      <c r="BI2166" s="228" t="s">
        <v>3899</v>
      </c>
      <c r="BJ2166" s="246"/>
      <c r="BK2166" s="255" t="s">
        <v>4431</v>
      </c>
      <c r="BL2166" s="228" t="s">
        <v>1703</v>
      </c>
      <c r="BM2166" s="228" t="s">
        <v>1703</v>
      </c>
      <c r="BQ2166" s="205" t="s">
        <v>1701</v>
      </c>
      <c r="BY2166" s="254"/>
      <c r="DN2166" s="284">
        <v>13000</v>
      </c>
      <c r="DO2166" s="283">
        <f t="shared" si="288"/>
        <v>14300.000000000002</v>
      </c>
      <c r="DP2166" s="349">
        <v>45444</v>
      </c>
      <c r="DQ2166" s="282"/>
      <c r="DR2166" s="281"/>
      <c r="DS2166" s="280"/>
      <c r="DT2166" s="279"/>
      <c r="DU2166" s="348"/>
      <c r="DV2166" s="194"/>
    </row>
    <row r="2167" spans="1:129" ht="19.5">
      <c r="A2167" s="207" t="s">
        <v>4304</v>
      </c>
      <c r="B2167" s="227" t="s">
        <v>412</v>
      </c>
      <c r="C2167" s="226" t="s">
        <v>4540</v>
      </c>
      <c r="D2167" s="472" t="s">
        <v>413</v>
      </c>
      <c r="E2167" s="224" t="str">
        <f t="shared" si="280"/>
        <v>436744</v>
      </c>
      <c r="F2167" s="206" t="s">
        <v>148</v>
      </c>
      <c r="G2167" s="220" t="s">
        <v>414</v>
      </c>
      <c r="H2167" s="223" t="s">
        <v>4539</v>
      </c>
      <c r="I2167" s="306"/>
      <c r="J2167" s="225">
        <v>1</v>
      </c>
      <c r="K2167" s="277">
        <v>45000</v>
      </c>
      <c r="L2167" s="212">
        <f t="shared" si="273"/>
        <v>49500.000000000007</v>
      </c>
      <c r="M2167" s="288" t="s">
        <v>1671</v>
      </c>
      <c r="N2167" s="229"/>
      <c r="O2167" s="290" t="s">
        <v>4538</v>
      </c>
      <c r="P2167" s="459">
        <v>45444</v>
      </c>
      <c r="Q2167" s="346">
        <v>42000</v>
      </c>
      <c r="R2167" s="416">
        <v>2400</v>
      </c>
      <c r="S2167" s="242">
        <v>2400</v>
      </c>
      <c r="T2167" s="219" t="s">
        <v>4519</v>
      </c>
      <c r="U2167" s="248">
        <f>VLOOKUP(T2167,'[1]段ボール 送料'!$H$16:$X$1013,16,FALSE)</f>
        <v>1450</v>
      </c>
      <c r="V2167" s="248">
        <f>VLOOKUP(T2167,'[1]段ボール 送料'!$H$16:$X$1013,13,FALSE)</f>
        <v>520</v>
      </c>
      <c r="W2167" s="248">
        <f>VLOOKUP(T2167,'[1]段ボール 送料'!$H$16:$X$1013,14,FALSE)</f>
        <v>401</v>
      </c>
      <c r="X2167" s="248">
        <f>VLOOKUP(T2167,'[1]段ボール 送料'!$H$16:$X$1013,15,FALSE)</f>
        <v>529</v>
      </c>
      <c r="Y2167" s="219"/>
      <c r="Z2167" s="248"/>
      <c r="AA2167" s="248"/>
      <c r="AB2167" s="248"/>
      <c r="AC2167" s="248"/>
      <c r="AD2167" s="353"/>
      <c r="AE2167" s="353"/>
      <c r="AF2167" s="353"/>
      <c r="AG2167" s="353"/>
      <c r="AH2167" s="353"/>
      <c r="AI2167" s="228" t="s">
        <v>2703</v>
      </c>
      <c r="AJ2167" s="286" t="s">
        <v>2543</v>
      </c>
      <c r="AK2167" s="228" t="s">
        <v>2542</v>
      </c>
      <c r="AL2167" s="372">
        <v>13271</v>
      </c>
      <c r="AM2167" s="211">
        <f>AN2167+AO2167</f>
        <v>1557</v>
      </c>
      <c r="AN2167" s="353">
        <f>VLOOKUP(T2167,'[1]段ボール 送料'!$H$16:$X$1013,6,FALSE)</f>
        <v>237</v>
      </c>
      <c r="AO2167" s="353">
        <f>VLOOKUP(T2167,'[1]段ボール 送料'!$H$16:$X$1013,17,FALSE)</f>
        <v>1320</v>
      </c>
      <c r="AP2167" s="229" t="s">
        <v>3751</v>
      </c>
      <c r="AQ2167" s="444">
        <v>1</v>
      </c>
      <c r="AR2167" s="247"/>
      <c r="AS2167" s="247"/>
      <c r="AT2167" s="247"/>
      <c r="AU2167" s="359">
        <f t="shared" si="282"/>
        <v>2400</v>
      </c>
      <c r="AV2167" s="248">
        <f>VLOOKUP(T2167,'[1]段ボール 送料'!$H$16:$X$1013,11,FALSE)</f>
        <v>923</v>
      </c>
      <c r="AW2167" s="248"/>
      <c r="AX2167" s="207"/>
      <c r="AY2167" s="247">
        <f t="shared" si="283"/>
        <v>923</v>
      </c>
      <c r="AZ2167" s="247">
        <f t="shared" si="284"/>
        <v>923</v>
      </c>
      <c r="BA2167" s="247">
        <f t="shared" si="285"/>
        <v>0</v>
      </c>
      <c r="BB2167" s="247">
        <f t="shared" si="286"/>
        <v>0</v>
      </c>
      <c r="BC2167" s="359">
        <f t="shared" si="287"/>
        <v>3323</v>
      </c>
      <c r="BD2167" s="207"/>
      <c r="BE2167" s="207"/>
      <c r="BF2167" s="207"/>
      <c r="BG2167" s="395"/>
      <c r="BH2167" s="395"/>
      <c r="BI2167" s="213"/>
      <c r="BJ2167" s="246"/>
      <c r="BK2167" s="255" t="s">
        <v>4411</v>
      </c>
      <c r="BL2167" s="213"/>
      <c r="BM2167" s="213"/>
      <c r="BP2167" s="470"/>
      <c r="BQ2167" s="205" t="s">
        <v>1701</v>
      </c>
      <c r="BR2167" s="470"/>
      <c r="BS2167" s="470"/>
      <c r="BT2167" s="470"/>
      <c r="BU2167" s="466"/>
      <c r="BV2167" s="466"/>
      <c r="BW2167" s="466"/>
      <c r="BX2167" s="470"/>
      <c r="BY2167" s="469"/>
      <c r="BZ2167" s="468"/>
      <c r="CA2167" s="468"/>
      <c r="CB2167" s="468"/>
      <c r="CC2167" s="467"/>
      <c r="CD2167" s="467"/>
      <c r="CE2167" s="466"/>
      <c r="CT2167" s="200" t="s">
        <v>3786</v>
      </c>
      <c r="DN2167" s="284">
        <v>45000</v>
      </c>
      <c r="DO2167" s="283">
        <f t="shared" si="288"/>
        <v>49500.000000000007</v>
      </c>
      <c r="DP2167" s="349">
        <v>45444</v>
      </c>
      <c r="DQ2167" s="282"/>
      <c r="DR2167" s="281"/>
      <c r="DS2167" s="280"/>
      <c r="DT2167" s="279"/>
      <c r="DU2167" s="348"/>
      <c r="DV2167" s="194"/>
    </row>
    <row r="2168" spans="1:129" ht="19.5">
      <c r="A2168" s="207" t="s">
        <v>4304</v>
      </c>
      <c r="B2168" s="227" t="s">
        <v>415</v>
      </c>
      <c r="C2168" s="226" t="s">
        <v>4537</v>
      </c>
      <c r="D2168" s="472" t="s">
        <v>416</v>
      </c>
      <c r="E2168" s="486" t="str">
        <f t="shared" si="280"/>
        <v>436751</v>
      </c>
      <c r="F2168" s="206" t="s">
        <v>148</v>
      </c>
      <c r="G2168" s="220" t="s">
        <v>414</v>
      </c>
      <c r="H2168" s="223" t="s">
        <v>4536</v>
      </c>
      <c r="I2168" s="306"/>
      <c r="J2168" s="225">
        <v>1</v>
      </c>
      <c r="K2168" s="277">
        <v>45000</v>
      </c>
      <c r="L2168" s="212">
        <f t="shared" si="273"/>
        <v>49500.000000000007</v>
      </c>
      <c r="M2168" s="288" t="s">
        <v>1671</v>
      </c>
      <c r="N2168" s="290"/>
      <c r="O2168" s="290" t="s">
        <v>4535</v>
      </c>
      <c r="P2168" s="459">
        <v>45444</v>
      </c>
      <c r="Q2168" s="346">
        <v>42000</v>
      </c>
      <c r="R2168" s="416">
        <v>2500</v>
      </c>
      <c r="S2168" s="242">
        <v>2500</v>
      </c>
      <c r="T2168" s="219"/>
      <c r="U2168" s="248" t="e">
        <f>VLOOKUP(T2168,'[1]段ボール 送料'!$H$16:$X$1013,16,FALSE)</f>
        <v>#N/A</v>
      </c>
      <c r="V2168" s="248" t="e">
        <f>VLOOKUP(T2168,'[1]段ボール 送料'!$H$16:$X$1013,13,FALSE)</f>
        <v>#N/A</v>
      </c>
      <c r="W2168" s="248" t="e">
        <f>VLOOKUP(T2168,'[1]段ボール 送料'!$H$16:$X$1013,14,FALSE)</f>
        <v>#N/A</v>
      </c>
      <c r="X2168" s="248" t="e">
        <f>VLOOKUP(T2168,'[1]段ボール 送料'!$H$16:$X$1013,15,FALSE)</f>
        <v>#N/A</v>
      </c>
      <c r="Y2168" s="219"/>
      <c r="Z2168" s="248"/>
      <c r="AA2168" s="248"/>
      <c r="AB2168" s="248"/>
      <c r="AC2168" s="248"/>
      <c r="AD2168" s="371"/>
      <c r="AE2168" s="371"/>
      <c r="AF2168" s="371"/>
      <c r="AG2168" s="371"/>
      <c r="AH2168" s="371"/>
      <c r="AI2168" s="228" t="s">
        <v>2703</v>
      </c>
      <c r="AJ2168" s="286" t="s">
        <v>2543</v>
      </c>
      <c r="AK2168" s="228" t="s">
        <v>2542</v>
      </c>
      <c r="AL2168" s="372"/>
      <c r="AM2168" s="372"/>
      <c r="AN2168" s="371"/>
      <c r="AO2168" s="371"/>
      <c r="AP2168" s="229"/>
      <c r="AQ2168" s="444">
        <v>1</v>
      </c>
      <c r="AR2168" s="247"/>
      <c r="AS2168" s="247"/>
      <c r="AT2168" s="247"/>
      <c r="AU2168" s="359">
        <f t="shared" si="282"/>
        <v>2500</v>
      </c>
      <c r="AV2168" s="248" t="e">
        <f>VLOOKUP(T2168,'[1]段ボール 送料'!$H$16:$X$1013,11,FALSE)</f>
        <v>#N/A</v>
      </c>
      <c r="AW2168" s="248"/>
      <c r="AX2168" s="207"/>
      <c r="AY2168" s="247" t="e">
        <f t="shared" si="283"/>
        <v>#N/A</v>
      </c>
      <c r="AZ2168" s="247" t="e">
        <f t="shared" si="284"/>
        <v>#N/A</v>
      </c>
      <c r="BA2168" s="247">
        <f t="shared" si="285"/>
        <v>0</v>
      </c>
      <c r="BB2168" s="247">
        <f t="shared" si="286"/>
        <v>0</v>
      </c>
      <c r="BC2168" s="359" t="e">
        <f t="shared" si="287"/>
        <v>#N/A</v>
      </c>
      <c r="BD2168" s="207"/>
      <c r="BE2168" s="207"/>
      <c r="BF2168" s="207"/>
      <c r="BG2168" s="316"/>
      <c r="BH2168" s="316"/>
      <c r="BI2168" s="228"/>
      <c r="BJ2168" s="246"/>
      <c r="BK2168" s="255" t="s">
        <v>4431</v>
      </c>
      <c r="BL2168" s="228"/>
      <c r="BM2168" s="228"/>
      <c r="BQ2168" s="205" t="s">
        <v>1701</v>
      </c>
      <c r="BY2168" s="254"/>
      <c r="DN2168" s="284">
        <v>45000</v>
      </c>
      <c r="DO2168" s="283">
        <f t="shared" si="288"/>
        <v>49500.000000000007</v>
      </c>
      <c r="DP2168" s="349">
        <v>45444</v>
      </c>
      <c r="DQ2168" s="282"/>
      <c r="DR2168" s="281"/>
      <c r="DS2168" s="280"/>
      <c r="DT2168" s="279"/>
      <c r="DU2168" s="348"/>
      <c r="DV2168" s="194"/>
    </row>
    <row r="2169" spans="1:129" ht="19.5">
      <c r="A2169" s="207" t="s">
        <v>4304</v>
      </c>
      <c r="B2169" s="227" t="s">
        <v>417</v>
      </c>
      <c r="C2169" s="226" t="s">
        <v>4534</v>
      </c>
      <c r="D2169" s="472" t="s">
        <v>418</v>
      </c>
      <c r="E2169" s="486" t="str">
        <f t="shared" si="280"/>
        <v>436768</v>
      </c>
      <c r="F2169" s="206" t="s">
        <v>148</v>
      </c>
      <c r="G2169" s="220" t="s">
        <v>414</v>
      </c>
      <c r="H2169" s="223" t="s">
        <v>4533</v>
      </c>
      <c r="I2169" s="306"/>
      <c r="J2169" s="225">
        <v>1</v>
      </c>
      <c r="K2169" s="277">
        <v>45000</v>
      </c>
      <c r="L2169" s="212">
        <f t="shared" si="273"/>
        <v>49500.000000000007</v>
      </c>
      <c r="M2169" s="288" t="s">
        <v>1671</v>
      </c>
      <c r="N2169" s="290"/>
      <c r="O2169" s="290" t="s">
        <v>4532</v>
      </c>
      <c r="P2169" s="251">
        <v>45444</v>
      </c>
      <c r="Q2169" s="244">
        <v>42000</v>
      </c>
      <c r="R2169" s="416">
        <v>2400</v>
      </c>
      <c r="S2169" s="242">
        <v>2400</v>
      </c>
      <c r="T2169" s="219"/>
      <c r="U2169" s="248" t="e">
        <f>VLOOKUP(T2169,'[1]段ボール 送料'!$H$16:$X$1013,16,FALSE)</f>
        <v>#N/A</v>
      </c>
      <c r="V2169" s="248" t="e">
        <f>VLOOKUP(T2169,'[1]段ボール 送料'!$H$16:$X$1013,13,FALSE)</f>
        <v>#N/A</v>
      </c>
      <c r="W2169" s="248" t="e">
        <f>VLOOKUP(T2169,'[1]段ボール 送料'!$H$16:$X$1013,14,FALSE)</f>
        <v>#N/A</v>
      </c>
      <c r="X2169" s="248" t="e">
        <f>VLOOKUP(T2169,'[1]段ボール 送料'!$H$16:$X$1013,15,FALSE)</f>
        <v>#N/A</v>
      </c>
      <c r="Y2169" s="219"/>
      <c r="Z2169" s="248"/>
      <c r="AA2169" s="248"/>
      <c r="AB2169" s="248"/>
      <c r="AC2169" s="248"/>
      <c r="AD2169" s="371"/>
      <c r="AE2169" s="371"/>
      <c r="AF2169" s="371"/>
      <c r="AG2169" s="371"/>
      <c r="AH2169" s="371"/>
      <c r="AI2169" s="228" t="s">
        <v>2703</v>
      </c>
      <c r="AJ2169" s="286" t="s">
        <v>2543</v>
      </c>
      <c r="AK2169" s="228" t="s">
        <v>2542</v>
      </c>
      <c r="AL2169" s="372"/>
      <c r="AM2169" s="372"/>
      <c r="AN2169" s="371"/>
      <c r="AO2169" s="371"/>
      <c r="AP2169" s="229"/>
      <c r="AQ2169" s="444">
        <v>1</v>
      </c>
      <c r="AR2169" s="247"/>
      <c r="AS2169" s="247"/>
      <c r="AT2169" s="247"/>
      <c r="AU2169" s="359">
        <f t="shared" si="282"/>
        <v>2400</v>
      </c>
      <c r="AV2169" s="248" t="e">
        <f>VLOOKUP(T2169,'[1]段ボール 送料'!$H$16:$X$1013,11,FALSE)</f>
        <v>#N/A</v>
      </c>
      <c r="AW2169" s="248"/>
      <c r="AX2169" s="207"/>
      <c r="AY2169" s="247" t="e">
        <f t="shared" si="283"/>
        <v>#N/A</v>
      </c>
      <c r="AZ2169" s="247" t="e">
        <f t="shared" si="284"/>
        <v>#N/A</v>
      </c>
      <c r="BA2169" s="247">
        <f t="shared" si="285"/>
        <v>0</v>
      </c>
      <c r="BB2169" s="247">
        <f t="shared" si="286"/>
        <v>0</v>
      </c>
      <c r="BC2169" s="359" t="e">
        <f t="shared" si="287"/>
        <v>#N/A</v>
      </c>
      <c r="BD2169" s="207"/>
      <c r="BE2169" s="207"/>
      <c r="BF2169" s="207"/>
      <c r="BG2169" s="316"/>
      <c r="BH2169" s="316"/>
      <c r="BI2169" s="228" t="s">
        <v>3899</v>
      </c>
      <c r="BJ2169" s="246"/>
      <c r="BK2169" s="255" t="s">
        <v>4431</v>
      </c>
      <c r="BL2169" s="228"/>
      <c r="BM2169" s="228"/>
      <c r="BQ2169" s="205" t="s">
        <v>1701</v>
      </c>
      <c r="BY2169" s="254"/>
      <c r="DN2169" s="284">
        <v>45000</v>
      </c>
      <c r="DO2169" s="283">
        <f t="shared" si="288"/>
        <v>49500.000000000007</v>
      </c>
      <c r="DP2169" s="349">
        <v>45444</v>
      </c>
      <c r="DQ2169" s="282"/>
      <c r="DR2169" s="281"/>
      <c r="DS2169" s="280"/>
      <c r="DT2169" s="279"/>
      <c r="DU2169" s="348"/>
      <c r="DV2169" s="194"/>
    </row>
    <row r="2170" spans="1:129" ht="19.5">
      <c r="A2170" s="207" t="s">
        <v>4304</v>
      </c>
      <c r="B2170" s="227" t="s">
        <v>419</v>
      </c>
      <c r="C2170" s="226" t="s">
        <v>4531</v>
      </c>
      <c r="D2170" s="472" t="s">
        <v>420</v>
      </c>
      <c r="E2170" s="224" t="str">
        <f t="shared" si="280"/>
        <v>436775</v>
      </c>
      <c r="F2170" s="207" t="s">
        <v>148</v>
      </c>
      <c r="G2170" s="220" t="s">
        <v>421</v>
      </c>
      <c r="H2170" s="223" t="s">
        <v>4530</v>
      </c>
      <c r="I2170" s="306"/>
      <c r="J2170" s="225">
        <v>1</v>
      </c>
      <c r="K2170" s="277">
        <v>39000</v>
      </c>
      <c r="L2170" s="212">
        <f t="shared" si="273"/>
        <v>42900</v>
      </c>
      <c r="M2170" s="288" t="s">
        <v>1671</v>
      </c>
      <c r="N2170" s="290"/>
      <c r="O2170" s="290" t="s">
        <v>4529</v>
      </c>
      <c r="P2170" s="251">
        <v>45444</v>
      </c>
      <c r="Q2170" s="244">
        <v>36000</v>
      </c>
      <c r="R2170" s="289">
        <v>2000</v>
      </c>
      <c r="S2170" s="242">
        <v>2000</v>
      </c>
      <c r="T2170" s="219"/>
      <c r="U2170" s="248" t="e">
        <f>VLOOKUP(T2170,'[1]段ボール 送料'!$H$16:$X$1013,16,FALSE)</f>
        <v>#N/A</v>
      </c>
      <c r="V2170" s="248" t="e">
        <f>VLOOKUP(T2170,'[1]段ボール 送料'!$H$16:$X$1013,13,FALSE)</f>
        <v>#N/A</v>
      </c>
      <c r="W2170" s="248" t="e">
        <f>VLOOKUP(T2170,'[1]段ボール 送料'!$H$16:$X$1013,14,FALSE)</f>
        <v>#N/A</v>
      </c>
      <c r="X2170" s="248" t="e">
        <f>VLOOKUP(T2170,'[1]段ボール 送料'!$H$16:$X$1013,15,FALSE)</f>
        <v>#N/A</v>
      </c>
      <c r="Y2170" s="219"/>
      <c r="Z2170" s="248"/>
      <c r="AA2170" s="248"/>
      <c r="AB2170" s="248"/>
      <c r="AC2170" s="248"/>
      <c r="AD2170" s="372"/>
      <c r="AE2170" s="372"/>
      <c r="AF2170" s="372"/>
      <c r="AG2170" s="372"/>
      <c r="AH2170" s="372"/>
      <c r="AI2170" s="228" t="s">
        <v>2703</v>
      </c>
      <c r="AJ2170" s="286" t="s">
        <v>2543</v>
      </c>
      <c r="AK2170" s="228" t="s">
        <v>2542</v>
      </c>
      <c r="AL2170" s="372"/>
      <c r="AM2170" s="372"/>
      <c r="AN2170" s="372"/>
      <c r="AO2170" s="372"/>
      <c r="AP2170" s="229"/>
      <c r="AQ2170" s="444">
        <v>1</v>
      </c>
      <c r="AR2170" s="207"/>
      <c r="AS2170" s="207"/>
      <c r="AT2170" s="207"/>
      <c r="AU2170" s="359">
        <f t="shared" si="282"/>
        <v>2000</v>
      </c>
      <c r="AV2170" s="248" t="e">
        <f>VLOOKUP(T2170,'[1]段ボール 送料'!$H$16:$X$1013,11,FALSE)</f>
        <v>#N/A</v>
      </c>
      <c r="AW2170" s="248"/>
      <c r="AX2170" s="207"/>
      <c r="AY2170" s="247" t="e">
        <f t="shared" si="283"/>
        <v>#N/A</v>
      </c>
      <c r="AZ2170" s="247" t="e">
        <f t="shared" si="284"/>
        <v>#N/A</v>
      </c>
      <c r="BA2170" s="247">
        <f t="shared" si="285"/>
        <v>0</v>
      </c>
      <c r="BB2170" s="247">
        <f t="shared" si="286"/>
        <v>0</v>
      </c>
      <c r="BC2170" s="359" t="e">
        <f t="shared" si="287"/>
        <v>#N/A</v>
      </c>
      <c r="BD2170" s="207"/>
      <c r="BE2170" s="207"/>
      <c r="BF2170" s="207"/>
      <c r="BG2170" s="316"/>
      <c r="BH2170" s="316"/>
      <c r="BI2170" s="228"/>
      <c r="BJ2170" s="246"/>
      <c r="BK2170" s="255" t="s">
        <v>4411</v>
      </c>
      <c r="BL2170" s="228"/>
      <c r="BM2170" s="228"/>
      <c r="BQ2170" s="205" t="s">
        <v>1701</v>
      </c>
      <c r="BY2170" s="254"/>
      <c r="DN2170" s="284">
        <v>39000</v>
      </c>
      <c r="DO2170" s="283">
        <f t="shared" si="288"/>
        <v>42900</v>
      </c>
      <c r="DP2170" s="349">
        <v>45444</v>
      </c>
      <c r="DQ2170" s="282"/>
      <c r="DR2170" s="281"/>
      <c r="DS2170" s="280"/>
      <c r="DT2170" s="279"/>
      <c r="DU2170" s="482"/>
      <c r="DV2170" s="194"/>
      <c r="DW2170" s="481"/>
      <c r="DX2170" s="481"/>
      <c r="DY2170" s="481"/>
    </row>
    <row r="2171" spans="1:129" ht="19.5">
      <c r="A2171" s="207" t="s">
        <v>4304</v>
      </c>
      <c r="B2171" s="227" t="s">
        <v>422</v>
      </c>
      <c r="C2171" s="226" t="s">
        <v>4528</v>
      </c>
      <c r="D2171" s="472" t="s">
        <v>423</v>
      </c>
      <c r="E2171" s="224" t="str">
        <f t="shared" si="280"/>
        <v>436782</v>
      </c>
      <c r="F2171" s="207" t="s">
        <v>148</v>
      </c>
      <c r="G2171" s="220" t="s">
        <v>421</v>
      </c>
      <c r="H2171" s="223" t="s">
        <v>4527</v>
      </c>
      <c r="I2171" s="306"/>
      <c r="J2171" s="225">
        <v>1</v>
      </c>
      <c r="K2171" s="277">
        <v>39000</v>
      </c>
      <c r="L2171" s="212">
        <f t="shared" si="273"/>
        <v>42900</v>
      </c>
      <c r="M2171" s="288" t="s">
        <v>1671</v>
      </c>
      <c r="N2171" s="290"/>
      <c r="O2171" s="290" t="s">
        <v>4526</v>
      </c>
      <c r="P2171" s="459">
        <v>45444</v>
      </c>
      <c r="Q2171" s="346">
        <v>36000</v>
      </c>
      <c r="R2171" s="416">
        <v>2100</v>
      </c>
      <c r="S2171" s="242">
        <v>2100</v>
      </c>
      <c r="T2171" s="219"/>
      <c r="U2171" s="248" t="e">
        <f>VLOOKUP(T2171,'[1]段ボール 送料'!$H$16:$X$1013,16,FALSE)</f>
        <v>#N/A</v>
      </c>
      <c r="V2171" s="248" t="e">
        <f>VLOOKUP(T2171,'[1]段ボール 送料'!$H$16:$X$1013,13,FALSE)</f>
        <v>#N/A</v>
      </c>
      <c r="W2171" s="248" t="e">
        <f>VLOOKUP(T2171,'[1]段ボール 送料'!$H$16:$X$1013,14,FALSE)</f>
        <v>#N/A</v>
      </c>
      <c r="X2171" s="248" t="e">
        <f>VLOOKUP(T2171,'[1]段ボール 送料'!$H$16:$X$1013,15,FALSE)</f>
        <v>#N/A</v>
      </c>
      <c r="Y2171" s="219"/>
      <c r="Z2171" s="248"/>
      <c r="AA2171" s="248"/>
      <c r="AB2171" s="248"/>
      <c r="AC2171" s="248"/>
      <c r="AD2171" s="372"/>
      <c r="AE2171" s="372"/>
      <c r="AF2171" s="372"/>
      <c r="AG2171" s="372"/>
      <c r="AH2171" s="372"/>
      <c r="AI2171" s="228" t="s">
        <v>2703</v>
      </c>
      <c r="AJ2171" s="286" t="s">
        <v>2543</v>
      </c>
      <c r="AK2171" s="228" t="s">
        <v>2542</v>
      </c>
      <c r="AL2171" s="372"/>
      <c r="AM2171" s="372"/>
      <c r="AN2171" s="372"/>
      <c r="AO2171" s="372"/>
      <c r="AP2171" s="229"/>
      <c r="AQ2171" s="444">
        <v>1</v>
      </c>
      <c r="AR2171" s="207"/>
      <c r="AS2171" s="207"/>
      <c r="AT2171" s="207"/>
      <c r="AU2171" s="359">
        <f t="shared" si="282"/>
        <v>2100</v>
      </c>
      <c r="AV2171" s="248" t="e">
        <f>VLOOKUP(T2171,'[1]段ボール 送料'!$H$16:$X$1013,11,FALSE)</f>
        <v>#N/A</v>
      </c>
      <c r="AW2171" s="248"/>
      <c r="AX2171" s="207"/>
      <c r="AY2171" s="247" t="e">
        <f t="shared" si="283"/>
        <v>#N/A</v>
      </c>
      <c r="AZ2171" s="247" t="e">
        <f t="shared" si="284"/>
        <v>#N/A</v>
      </c>
      <c r="BA2171" s="247">
        <f t="shared" si="285"/>
        <v>0</v>
      </c>
      <c r="BB2171" s="247">
        <f t="shared" si="286"/>
        <v>0</v>
      </c>
      <c r="BC2171" s="359" t="e">
        <f t="shared" si="287"/>
        <v>#N/A</v>
      </c>
      <c r="BD2171" s="207"/>
      <c r="BE2171" s="207"/>
      <c r="BF2171" s="207"/>
      <c r="BG2171" s="316"/>
      <c r="BH2171" s="316"/>
      <c r="BI2171" s="228"/>
      <c r="BJ2171" s="246"/>
      <c r="BK2171" s="255" t="s">
        <v>4431</v>
      </c>
      <c r="BL2171" s="228"/>
      <c r="BM2171" s="228"/>
      <c r="BQ2171" s="205" t="s">
        <v>1701</v>
      </c>
      <c r="BY2171" s="254"/>
      <c r="DN2171" s="284">
        <v>39000</v>
      </c>
      <c r="DO2171" s="283">
        <f t="shared" si="288"/>
        <v>42900</v>
      </c>
      <c r="DP2171" s="349">
        <v>45444</v>
      </c>
      <c r="DQ2171" s="282"/>
      <c r="DR2171" s="281"/>
      <c r="DS2171" s="280"/>
      <c r="DT2171" s="279"/>
      <c r="DU2171" s="348"/>
      <c r="DV2171" s="194"/>
    </row>
    <row r="2172" spans="1:129" ht="19.5">
      <c r="A2172" s="207" t="s">
        <v>4304</v>
      </c>
      <c r="B2172" s="227" t="s">
        <v>424</v>
      </c>
      <c r="C2172" s="226" t="s">
        <v>4525</v>
      </c>
      <c r="D2172" s="472" t="s">
        <v>425</v>
      </c>
      <c r="E2172" s="224" t="str">
        <f t="shared" si="280"/>
        <v>436799</v>
      </c>
      <c r="F2172" s="207" t="s">
        <v>148</v>
      </c>
      <c r="G2172" s="220" t="s">
        <v>421</v>
      </c>
      <c r="H2172" s="223" t="s">
        <v>4524</v>
      </c>
      <c r="I2172" s="306"/>
      <c r="J2172" s="225">
        <v>1</v>
      </c>
      <c r="K2172" s="277">
        <v>39000</v>
      </c>
      <c r="L2172" s="212">
        <f t="shared" si="273"/>
        <v>42900</v>
      </c>
      <c r="M2172" s="288" t="s">
        <v>1671</v>
      </c>
      <c r="N2172" s="290"/>
      <c r="O2172" s="290" t="s">
        <v>4523</v>
      </c>
      <c r="P2172" s="459">
        <v>45444</v>
      </c>
      <c r="Q2172" s="346">
        <v>36000</v>
      </c>
      <c r="R2172" s="416">
        <v>2200</v>
      </c>
      <c r="S2172" s="242">
        <v>2200</v>
      </c>
      <c r="T2172" s="219"/>
      <c r="U2172" s="248" t="e">
        <f>VLOOKUP(T2172,'[1]段ボール 送料'!$H$16:$X$1013,16,FALSE)</f>
        <v>#N/A</v>
      </c>
      <c r="V2172" s="248" t="e">
        <f>VLOOKUP(T2172,'[1]段ボール 送料'!$H$16:$X$1013,13,FALSE)</f>
        <v>#N/A</v>
      </c>
      <c r="W2172" s="248" t="e">
        <f>VLOOKUP(T2172,'[1]段ボール 送料'!$H$16:$X$1013,14,FALSE)</f>
        <v>#N/A</v>
      </c>
      <c r="X2172" s="248" t="e">
        <f>VLOOKUP(T2172,'[1]段ボール 送料'!$H$16:$X$1013,15,FALSE)</f>
        <v>#N/A</v>
      </c>
      <c r="Y2172" s="219"/>
      <c r="Z2172" s="248"/>
      <c r="AA2172" s="248"/>
      <c r="AB2172" s="248"/>
      <c r="AC2172" s="248"/>
      <c r="AD2172" s="372"/>
      <c r="AE2172" s="372"/>
      <c r="AF2172" s="372"/>
      <c r="AG2172" s="372"/>
      <c r="AH2172" s="372"/>
      <c r="AI2172" s="228" t="s">
        <v>2703</v>
      </c>
      <c r="AJ2172" s="286" t="s">
        <v>2543</v>
      </c>
      <c r="AK2172" s="228" t="s">
        <v>2542</v>
      </c>
      <c r="AL2172" s="372"/>
      <c r="AM2172" s="372"/>
      <c r="AN2172" s="372"/>
      <c r="AO2172" s="372"/>
      <c r="AP2172" s="229"/>
      <c r="AQ2172" s="444">
        <v>1</v>
      </c>
      <c r="AR2172" s="207"/>
      <c r="AS2172" s="207"/>
      <c r="AT2172" s="207"/>
      <c r="AU2172" s="359">
        <f t="shared" si="282"/>
        <v>2200</v>
      </c>
      <c r="AV2172" s="248" t="e">
        <f>VLOOKUP(T2172,'[1]段ボール 送料'!$H$16:$X$1013,11,FALSE)</f>
        <v>#N/A</v>
      </c>
      <c r="AW2172" s="248"/>
      <c r="AX2172" s="207"/>
      <c r="AY2172" s="247" t="e">
        <f t="shared" si="283"/>
        <v>#N/A</v>
      </c>
      <c r="AZ2172" s="247" t="e">
        <f t="shared" si="284"/>
        <v>#N/A</v>
      </c>
      <c r="BA2172" s="247">
        <f t="shared" si="285"/>
        <v>0</v>
      </c>
      <c r="BB2172" s="247">
        <f t="shared" si="286"/>
        <v>0</v>
      </c>
      <c r="BC2172" s="359" t="e">
        <f t="shared" si="287"/>
        <v>#N/A</v>
      </c>
      <c r="BD2172" s="207"/>
      <c r="BE2172" s="207"/>
      <c r="BF2172" s="207"/>
      <c r="BG2172" s="316"/>
      <c r="BH2172" s="316"/>
      <c r="BI2172" s="228" t="s">
        <v>3899</v>
      </c>
      <c r="BJ2172" s="246"/>
      <c r="BK2172" s="255" t="s">
        <v>4431</v>
      </c>
      <c r="BL2172" s="228"/>
      <c r="BM2172" s="228"/>
      <c r="BQ2172" s="205" t="s">
        <v>1701</v>
      </c>
      <c r="BY2172" s="254"/>
      <c r="DN2172" s="284">
        <v>39000</v>
      </c>
      <c r="DO2172" s="283">
        <f t="shared" si="288"/>
        <v>42900</v>
      </c>
      <c r="DP2172" s="349">
        <v>45444</v>
      </c>
      <c r="DQ2172" s="282"/>
      <c r="DR2172" s="281"/>
      <c r="DS2172" s="280"/>
      <c r="DT2172" s="279"/>
      <c r="DU2172" s="348"/>
      <c r="DV2172" s="194"/>
    </row>
    <row r="2173" spans="1:129" ht="19.5">
      <c r="A2173" s="207" t="s">
        <v>4304</v>
      </c>
      <c r="B2173" s="227" t="s">
        <v>426</v>
      </c>
      <c r="C2173" s="226" t="s">
        <v>4522</v>
      </c>
      <c r="D2173" s="472" t="s">
        <v>427</v>
      </c>
      <c r="E2173" s="224" t="str">
        <f t="shared" si="280"/>
        <v>436805</v>
      </c>
      <c r="F2173" s="207" t="s">
        <v>148</v>
      </c>
      <c r="G2173" s="220" t="s">
        <v>428</v>
      </c>
      <c r="H2173" s="223" t="s">
        <v>4521</v>
      </c>
      <c r="I2173" s="306"/>
      <c r="J2173" s="225">
        <v>1</v>
      </c>
      <c r="K2173" s="277">
        <v>48000</v>
      </c>
      <c r="L2173" s="212">
        <f t="shared" si="273"/>
        <v>52800.000000000007</v>
      </c>
      <c r="M2173" s="288" t="s">
        <v>1671</v>
      </c>
      <c r="N2173" s="290"/>
      <c r="O2173" s="290" t="s">
        <v>4520</v>
      </c>
      <c r="P2173" s="459">
        <v>45444</v>
      </c>
      <c r="Q2173" s="346">
        <v>45000</v>
      </c>
      <c r="R2173" s="416">
        <v>2600</v>
      </c>
      <c r="S2173" s="242">
        <v>2600</v>
      </c>
      <c r="T2173" s="219" t="s">
        <v>4519</v>
      </c>
      <c r="U2173" s="248">
        <f>VLOOKUP(T2173,'[1]段ボール 送料'!$H$16:$X$1013,16,FALSE)</f>
        <v>1450</v>
      </c>
      <c r="V2173" s="248">
        <f>VLOOKUP(T2173,'[1]段ボール 送料'!$H$16:$X$1013,13,FALSE)</f>
        <v>520</v>
      </c>
      <c r="W2173" s="248">
        <f>VLOOKUP(T2173,'[1]段ボール 送料'!$H$16:$X$1013,14,FALSE)</f>
        <v>401</v>
      </c>
      <c r="X2173" s="248">
        <f>VLOOKUP(T2173,'[1]段ボール 送料'!$H$16:$X$1013,15,FALSE)</f>
        <v>529</v>
      </c>
      <c r="Y2173" s="219"/>
      <c r="Z2173" s="248"/>
      <c r="AA2173" s="248"/>
      <c r="AB2173" s="248"/>
      <c r="AC2173" s="248"/>
      <c r="AD2173" s="337"/>
      <c r="AE2173" s="337"/>
      <c r="AF2173" s="337"/>
      <c r="AG2173" s="337"/>
      <c r="AH2173" s="337"/>
      <c r="AI2173" s="228" t="s">
        <v>2703</v>
      </c>
      <c r="AJ2173" s="286" t="s">
        <v>2543</v>
      </c>
      <c r="AK2173" s="228" t="s">
        <v>2542</v>
      </c>
      <c r="AL2173" s="372">
        <v>13946</v>
      </c>
      <c r="AM2173" s="211">
        <f>AN2173+AO2173</f>
        <v>1557</v>
      </c>
      <c r="AN2173" s="337">
        <f>VLOOKUP(T2173,'[1]段ボール 送料'!$H$16:$X$1013,6,FALSE)</f>
        <v>237</v>
      </c>
      <c r="AO2173" s="337">
        <f>VLOOKUP(T2173,'[1]段ボール 送料'!$H$16:$X$1013,17,FALSE)</f>
        <v>1320</v>
      </c>
      <c r="AP2173" s="229" t="s">
        <v>3751</v>
      </c>
      <c r="AQ2173" s="444">
        <v>1</v>
      </c>
      <c r="AR2173" s="207"/>
      <c r="AS2173" s="207"/>
      <c r="AT2173" s="207"/>
      <c r="AU2173" s="359">
        <f t="shared" si="282"/>
        <v>2600</v>
      </c>
      <c r="AV2173" s="248">
        <f>VLOOKUP(T2173,'[1]段ボール 送料'!$H$16:$X$1013,11,FALSE)</f>
        <v>923</v>
      </c>
      <c r="AW2173" s="248"/>
      <c r="AX2173" s="207"/>
      <c r="AY2173" s="247">
        <f t="shared" si="283"/>
        <v>923</v>
      </c>
      <c r="AZ2173" s="247">
        <f t="shared" si="284"/>
        <v>923</v>
      </c>
      <c r="BA2173" s="247">
        <f t="shared" si="285"/>
        <v>0</v>
      </c>
      <c r="BB2173" s="247">
        <f t="shared" si="286"/>
        <v>0</v>
      </c>
      <c r="BC2173" s="359">
        <f t="shared" si="287"/>
        <v>3523</v>
      </c>
      <c r="BD2173" s="207"/>
      <c r="BE2173" s="207"/>
      <c r="BF2173" s="207"/>
      <c r="BG2173" s="316"/>
      <c r="BH2173" s="316"/>
      <c r="BI2173" s="228"/>
      <c r="BJ2173" s="246"/>
      <c r="BK2173" s="255" t="s">
        <v>4411</v>
      </c>
      <c r="BL2173" s="228"/>
      <c r="BM2173" s="228"/>
      <c r="BQ2173" s="205" t="s">
        <v>1701</v>
      </c>
      <c r="BY2173" s="254"/>
      <c r="CT2173" s="200" t="s">
        <v>3786</v>
      </c>
      <c r="DN2173" s="284">
        <v>48000</v>
      </c>
      <c r="DO2173" s="283">
        <f t="shared" si="288"/>
        <v>52800.000000000007</v>
      </c>
      <c r="DP2173" s="349">
        <v>45444</v>
      </c>
      <c r="DQ2173" s="282"/>
      <c r="DR2173" s="281"/>
      <c r="DS2173" s="280"/>
      <c r="DT2173" s="279"/>
      <c r="DU2173" s="348"/>
      <c r="DV2173" s="194"/>
    </row>
    <row r="2174" spans="1:129" ht="19.5">
      <c r="A2174" s="207" t="s">
        <v>4304</v>
      </c>
      <c r="B2174" s="227" t="s">
        <v>429</v>
      </c>
      <c r="C2174" s="226" t="s">
        <v>4518</v>
      </c>
      <c r="D2174" s="472" t="s">
        <v>430</v>
      </c>
      <c r="E2174" s="224" t="str">
        <f t="shared" si="280"/>
        <v>436812</v>
      </c>
      <c r="F2174" s="207" t="s">
        <v>148</v>
      </c>
      <c r="G2174" s="220" t="s">
        <v>428</v>
      </c>
      <c r="H2174" s="223" t="s">
        <v>4517</v>
      </c>
      <c r="I2174" s="306"/>
      <c r="J2174" s="225">
        <v>1</v>
      </c>
      <c r="K2174" s="277">
        <v>48000</v>
      </c>
      <c r="L2174" s="212">
        <f t="shared" si="273"/>
        <v>52800.000000000007</v>
      </c>
      <c r="M2174" s="288" t="s">
        <v>1671</v>
      </c>
      <c r="N2174" s="290"/>
      <c r="O2174" s="290" t="s">
        <v>4516</v>
      </c>
      <c r="P2174" s="459">
        <v>45444</v>
      </c>
      <c r="Q2174" s="346">
        <v>45000</v>
      </c>
      <c r="R2174" s="416">
        <v>2600</v>
      </c>
      <c r="S2174" s="242">
        <v>2600</v>
      </c>
      <c r="T2174" s="219"/>
      <c r="U2174" s="248" t="e">
        <f>VLOOKUP(T2174,'[1]段ボール 送料'!$H$16:$X$1013,16,FALSE)</f>
        <v>#N/A</v>
      </c>
      <c r="V2174" s="248" t="e">
        <f>VLOOKUP(T2174,'[1]段ボール 送料'!$H$16:$X$1013,13,FALSE)</f>
        <v>#N/A</v>
      </c>
      <c r="W2174" s="248" t="e">
        <f>VLOOKUP(T2174,'[1]段ボール 送料'!$H$16:$X$1013,14,FALSE)</f>
        <v>#N/A</v>
      </c>
      <c r="X2174" s="248" t="e">
        <f>VLOOKUP(T2174,'[1]段ボール 送料'!$H$16:$X$1013,15,FALSE)</f>
        <v>#N/A</v>
      </c>
      <c r="Y2174" s="219"/>
      <c r="Z2174" s="248"/>
      <c r="AA2174" s="248"/>
      <c r="AB2174" s="248"/>
      <c r="AC2174" s="248"/>
      <c r="AD2174" s="372"/>
      <c r="AE2174" s="372"/>
      <c r="AF2174" s="372"/>
      <c r="AG2174" s="372"/>
      <c r="AH2174" s="372"/>
      <c r="AI2174" s="228" t="s">
        <v>2703</v>
      </c>
      <c r="AJ2174" s="286" t="s">
        <v>2543</v>
      </c>
      <c r="AK2174" s="228" t="s">
        <v>2542</v>
      </c>
      <c r="AL2174" s="372"/>
      <c r="AM2174" s="372"/>
      <c r="AN2174" s="372"/>
      <c r="AO2174" s="372"/>
      <c r="AP2174" s="229"/>
      <c r="AQ2174" s="444">
        <v>1</v>
      </c>
      <c r="AR2174" s="207"/>
      <c r="AS2174" s="207"/>
      <c r="AT2174" s="207"/>
      <c r="AU2174" s="359">
        <f t="shared" si="282"/>
        <v>2600</v>
      </c>
      <c r="AV2174" s="248" t="e">
        <f>VLOOKUP(T2174,'[1]段ボール 送料'!$H$16:$X$1013,11,FALSE)</f>
        <v>#N/A</v>
      </c>
      <c r="AW2174" s="248"/>
      <c r="AX2174" s="207"/>
      <c r="AY2174" s="247" t="e">
        <f t="shared" si="283"/>
        <v>#N/A</v>
      </c>
      <c r="AZ2174" s="247" t="e">
        <f t="shared" si="284"/>
        <v>#N/A</v>
      </c>
      <c r="BA2174" s="247">
        <f t="shared" si="285"/>
        <v>0</v>
      </c>
      <c r="BB2174" s="247">
        <f t="shared" si="286"/>
        <v>0</v>
      </c>
      <c r="BC2174" s="359" t="e">
        <f t="shared" si="287"/>
        <v>#N/A</v>
      </c>
      <c r="BD2174" s="207"/>
      <c r="BE2174" s="207"/>
      <c r="BF2174" s="207"/>
      <c r="BG2174" s="316"/>
      <c r="BH2174" s="316"/>
      <c r="BI2174" s="228"/>
      <c r="BJ2174" s="246"/>
      <c r="BK2174" s="255" t="s">
        <v>4431</v>
      </c>
      <c r="BL2174" s="228"/>
      <c r="BM2174" s="228"/>
      <c r="BQ2174" s="205" t="s">
        <v>1701</v>
      </c>
      <c r="BY2174" s="254"/>
      <c r="DN2174" s="284">
        <v>48000</v>
      </c>
      <c r="DO2174" s="283">
        <f t="shared" si="288"/>
        <v>52800.000000000007</v>
      </c>
      <c r="DP2174" s="349">
        <v>45444</v>
      </c>
      <c r="DQ2174" s="282"/>
      <c r="DR2174" s="281"/>
      <c r="DS2174" s="280"/>
      <c r="DT2174" s="279"/>
      <c r="DU2174" s="348"/>
      <c r="DV2174" s="194"/>
    </row>
    <row r="2175" spans="1:129" ht="19.5">
      <c r="A2175" s="207" t="s">
        <v>4304</v>
      </c>
      <c r="B2175" s="227" t="s">
        <v>431</v>
      </c>
      <c r="C2175" s="226" t="s">
        <v>4515</v>
      </c>
      <c r="D2175" s="472" t="s">
        <v>432</v>
      </c>
      <c r="E2175" s="224" t="str">
        <f t="shared" si="280"/>
        <v>436829</v>
      </c>
      <c r="F2175" s="207" t="s">
        <v>148</v>
      </c>
      <c r="G2175" s="220" t="s">
        <v>428</v>
      </c>
      <c r="H2175" s="223" t="s">
        <v>4514</v>
      </c>
      <c r="I2175" s="306"/>
      <c r="J2175" s="225">
        <v>1</v>
      </c>
      <c r="K2175" s="277">
        <v>48000</v>
      </c>
      <c r="L2175" s="212">
        <f t="shared" si="273"/>
        <v>52800.000000000007</v>
      </c>
      <c r="M2175" s="288" t="s">
        <v>1671</v>
      </c>
      <c r="N2175" s="290"/>
      <c r="O2175" s="290" t="s">
        <v>4513</v>
      </c>
      <c r="P2175" s="459">
        <v>45444</v>
      </c>
      <c r="Q2175" s="346">
        <v>45000</v>
      </c>
      <c r="R2175" s="416">
        <v>2500</v>
      </c>
      <c r="S2175" s="242">
        <v>2500</v>
      </c>
      <c r="T2175" s="219"/>
      <c r="U2175" s="248" t="e">
        <f>VLOOKUP(T2175,'[1]段ボール 送料'!$H$16:$X$1013,16,FALSE)</f>
        <v>#N/A</v>
      </c>
      <c r="V2175" s="248" t="e">
        <f>VLOOKUP(T2175,'[1]段ボール 送料'!$H$16:$X$1013,13,FALSE)</f>
        <v>#N/A</v>
      </c>
      <c r="W2175" s="248" t="e">
        <f>VLOOKUP(T2175,'[1]段ボール 送料'!$H$16:$X$1013,14,FALSE)</f>
        <v>#N/A</v>
      </c>
      <c r="X2175" s="248" t="e">
        <f>VLOOKUP(T2175,'[1]段ボール 送料'!$H$16:$X$1013,15,FALSE)</f>
        <v>#N/A</v>
      </c>
      <c r="Y2175" s="219"/>
      <c r="Z2175" s="248"/>
      <c r="AA2175" s="248"/>
      <c r="AB2175" s="248"/>
      <c r="AC2175" s="248"/>
      <c r="AD2175" s="372"/>
      <c r="AE2175" s="372"/>
      <c r="AF2175" s="372"/>
      <c r="AG2175" s="372"/>
      <c r="AH2175" s="372"/>
      <c r="AI2175" s="228" t="s">
        <v>2703</v>
      </c>
      <c r="AJ2175" s="286" t="s">
        <v>2543</v>
      </c>
      <c r="AK2175" s="228" t="s">
        <v>2542</v>
      </c>
      <c r="AL2175" s="372"/>
      <c r="AM2175" s="372"/>
      <c r="AN2175" s="372"/>
      <c r="AO2175" s="372"/>
      <c r="AP2175" s="229"/>
      <c r="AQ2175" s="444">
        <v>1</v>
      </c>
      <c r="AR2175" s="207"/>
      <c r="AS2175" s="207"/>
      <c r="AT2175" s="207"/>
      <c r="AU2175" s="359">
        <f t="shared" si="282"/>
        <v>2500</v>
      </c>
      <c r="AV2175" s="248" t="e">
        <f>VLOOKUP(T2175,'[1]段ボール 送料'!$H$16:$X$1013,11,FALSE)</f>
        <v>#N/A</v>
      </c>
      <c r="AW2175" s="248"/>
      <c r="AX2175" s="207"/>
      <c r="AY2175" s="247" t="e">
        <f t="shared" si="283"/>
        <v>#N/A</v>
      </c>
      <c r="AZ2175" s="247" t="e">
        <f t="shared" si="284"/>
        <v>#N/A</v>
      </c>
      <c r="BA2175" s="247">
        <f t="shared" si="285"/>
        <v>0</v>
      </c>
      <c r="BB2175" s="247">
        <f t="shared" si="286"/>
        <v>0</v>
      </c>
      <c r="BC2175" s="359" t="e">
        <f t="shared" si="287"/>
        <v>#N/A</v>
      </c>
      <c r="BD2175" s="207"/>
      <c r="BE2175" s="207"/>
      <c r="BF2175" s="207"/>
      <c r="BG2175" s="316"/>
      <c r="BH2175" s="316"/>
      <c r="BI2175" s="228" t="s">
        <v>3899</v>
      </c>
      <c r="BJ2175" s="246"/>
      <c r="BK2175" s="255" t="s">
        <v>4431</v>
      </c>
      <c r="BL2175" s="228"/>
      <c r="BM2175" s="228"/>
      <c r="BQ2175" s="205" t="s">
        <v>1701</v>
      </c>
      <c r="BY2175" s="254"/>
      <c r="DN2175" s="284">
        <v>48000</v>
      </c>
      <c r="DO2175" s="283">
        <f t="shared" si="288"/>
        <v>52800.000000000007</v>
      </c>
      <c r="DP2175" s="349">
        <v>45444</v>
      </c>
      <c r="DQ2175" s="282"/>
      <c r="DR2175" s="281"/>
      <c r="DS2175" s="280"/>
      <c r="DT2175" s="279"/>
      <c r="DU2175" s="348"/>
      <c r="DV2175" s="194"/>
    </row>
    <row r="2176" spans="1:129" ht="18.75">
      <c r="A2176" s="207" t="s">
        <v>4449</v>
      </c>
      <c r="B2176" s="227" t="s">
        <v>433</v>
      </c>
      <c r="C2176" s="226" t="s">
        <v>4512</v>
      </c>
      <c r="D2176" s="472" t="s">
        <v>434</v>
      </c>
      <c r="E2176" s="224" t="str">
        <f t="shared" si="280"/>
        <v>436935</v>
      </c>
      <c r="F2176" s="207" t="s">
        <v>101</v>
      </c>
      <c r="G2176" s="220" t="s">
        <v>435</v>
      </c>
      <c r="H2176" s="223" t="s">
        <v>4501</v>
      </c>
      <c r="I2176" s="306" t="s">
        <v>39</v>
      </c>
      <c r="J2176" s="225">
        <v>1</v>
      </c>
      <c r="K2176" s="277">
        <v>61000</v>
      </c>
      <c r="L2176" s="212">
        <f t="shared" si="273"/>
        <v>67100</v>
      </c>
      <c r="M2176" s="288" t="s">
        <v>1671</v>
      </c>
      <c r="N2176" s="290"/>
      <c r="O2176" s="290" t="s">
        <v>4506</v>
      </c>
      <c r="P2176" s="459">
        <v>45444</v>
      </c>
      <c r="Q2176" s="346">
        <v>58000</v>
      </c>
      <c r="R2176" s="471"/>
      <c r="S2176" s="242" t="s">
        <v>3950</v>
      </c>
      <c r="T2176" s="219"/>
      <c r="U2176" s="248" t="e">
        <f>VLOOKUP(T2176,'[1]段ボール 送料'!$H$16:$X$1013,16,FALSE)</f>
        <v>#N/A</v>
      </c>
      <c r="V2176" s="248" t="e">
        <f>VLOOKUP(T2176,'[1]段ボール 送料'!$H$16:$X$1013,13,FALSE)</f>
        <v>#N/A</v>
      </c>
      <c r="W2176" s="248" t="e">
        <f>VLOOKUP(T2176,'[1]段ボール 送料'!$H$16:$X$1013,14,FALSE)</f>
        <v>#N/A</v>
      </c>
      <c r="X2176" s="248" t="e">
        <f>VLOOKUP(T2176,'[1]段ボール 送料'!$H$16:$X$1013,15,FALSE)</f>
        <v>#N/A</v>
      </c>
      <c r="Y2176" s="219" t="s">
        <v>4480</v>
      </c>
      <c r="Z2176" s="248">
        <f>VLOOKUP(Y2176,'[1]段ボール 送料'!$H$16:$X$1013,16,FALSE)</f>
        <v>1550</v>
      </c>
      <c r="AA2176" s="248">
        <f>VLOOKUP(Y2176,'[1]段ボール 送料'!$H$16:$X$1013,13,FALSE)</f>
        <v>670</v>
      </c>
      <c r="AB2176" s="248">
        <f>VLOOKUP(Y2176,'[1]段ボール 送料'!$H$16:$X$1013,14,FALSE)</f>
        <v>230</v>
      </c>
      <c r="AC2176" s="248">
        <f>VLOOKUP(Y2176,'[1]段ボール 送料'!$H$16:$X$1013,15,FALSE)</f>
        <v>650</v>
      </c>
      <c r="AD2176" s="372"/>
      <c r="AE2176" s="372"/>
      <c r="AF2176" s="372"/>
      <c r="AG2176" s="372"/>
      <c r="AH2176" s="372"/>
      <c r="AI2176" s="228" t="s">
        <v>2720</v>
      </c>
      <c r="AJ2176" s="286" t="s">
        <v>2676</v>
      </c>
      <c r="AK2176" s="228" t="s">
        <v>4423</v>
      </c>
      <c r="AL2176" s="372"/>
      <c r="AM2176" s="372"/>
      <c r="AN2176" s="372"/>
      <c r="AO2176" s="372"/>
      <c r="AP2176" s="229"/>
      <c r="AQ2176" s="464"/>
      <c r="AR2176" s="207"/>
      <c r="AS2176" s="207"/>
      <c r="AT2176" s="207"/>
      <c r="AU2176" s="247">
        <f t="shared" ref="AU2176:AU2221" si="289">SUBTOTAL(9,AR2176:AT2176)</f>
        <v>0</v>
      </c>
      <c r="AV2176" s="248" t="e">
        <f>VLOOKUP(T2176,'[1]段ボール 送料'!$H$16:$X$1013,11,FALSE)</f>
        <v>#N/A</v>
      </c>
      <c r="AW2176" s="248">
        <f>VLOOKUP(Y2176,'[1]段ボール 送料'!$H$16:$X$1013,11,FALSE)</f>
        <v>1136</v>
      </c>
      <c r="AX2176" s="207"/>
      <c r="AY2176" s="247" t="e">
        <f t="shared" si="283"/>
        <v>#N/A</v>
      </c>
      <c r="AZ2176" s="247" t="e">
        <f t="shared" si="284"/>
        <v>#N/A</v>
      </c>
      <c r="BA2176" s="247">
        <f t="shared" si="285"/>
        <v>1136</v>
      </c>
      <c r="BB2176" s="247">
        <f t="shared" si="286"/>
        <v>0</v>
      </c>
      <c r="BC2176" s="247" t="e">
        <f t="shared" si="287"/>
        <v>#N/A</v>
      </c>
      <c r="BD2176" s="484"/>
      <c r="BE2176" s="207"/>
      <c r="BF2176" s="207"/>
      <c r="BG2176" s="228" t="s">
        <v>1703</v>
      </c>
      <c r="BH2176" s="228" t="s">
        <v>1703</v>
      </c>
      <c r="BI2176" s="228" t="s">
        <v>3899</v>
      </c>
      <c r="BJ2176" s="246"/>
      <c r="BK2176" s="255" t="s">
        <v>4431</v>
      </c>
      <c r="BL2176" s="228" t="s">
        <v>1703</v>
      </c>
      <c r="BM2176" s="228" t="s">
        <v>1703</v>
      </c>
      <c r="BQ2176" s="205" t="s">
        <v>1701</v>
      </c>
      <c r="BU2176" s="197"/>
      <c r="BV2176" s="197"/>
      <c r="BW2176" s="197"/>
      <c r="BY2176" s="254"/>
      <c r="CC2176" s="485"/>
      <c r="CD2176" s="485"/>
      <c r="CE2176" s="197"/>
      <c r="DN2176" s="284">
        <v>61000</v>
      </c>
      <c r="DO2176" s="283">
        <f t="shared" si="288"/>
        <v>67100</v>
      </c>
      <c r="DP2176" s="349">
        <v>45444</v>
      </c>
      <c r="DQ2176" s="282"/>
      <c r="DR2176" s="281"/>
      <c r="DS2176" s="280"/>
      <c r="DT2176" s="279"/>
      <c r="DU2176" s="348"/>
      <c r="DV2176" s="194"/>
    </row>
    <row r="2177" spans="1:129" ht="18.75">
      <c r="A2177" s="207" t="s">
        <v>4449</v>
      </c>
      <c r="B2177" s="227" t="s">
        <v>436</v>
      </c>
      <c r="C2177" s="226" t="s">
        <v>4511</v>
      </c>
      <c r="D2177" s="472" t="s">
        <v>437</v>
      </c>
      <c r="E2177" s="224" t="str">
        <f t="shared" ref="E2177:E2208" si="290">MID(D2177,8,10)</f>
        <v>436959</v>
      </c>
      <c r="F2177" s="207" t="s">
        <v>101</v>
      </c>
      <c r="G2177" s="220" t="s">
        <v>438</v>
      </c>
      <c r="H2177" s="223" t="s">
        <v>4504</v>
      </c>
      <c r="I2177" s="306" t="s">
        <v>39</v>
      </c>
      <c r="J2177" s="225">
        <v>1</v>
      </c>
      <c r="K2177" s="277">
        <v>61000</v>
      </c>
      <c r="L2177" s="212">
        <f t="shared" si="273"/>
        <v>67100</v>
      </c>
      <c r="M2177" s="262" t="s">
        <v>1671</v>
      </c>
      <c r="N2177" s="290"/>
      <c r="O2177" s="290" t="s">
        <v>4503</v>
      </c>
      <c r="P2177" s="251">
        <v>45444</v>
      </c>
      <c r="Q2177" s="244">
        <v>58000</v>
      </c>
      <c r="R2177" s="471"/>
      <c r="S2177" s="242" t="s">
        <v>3950</v>
      </c>
      <c r="T2177" s="219"/>
      <c r="U2177" s="248" t="e">
        <f>VLOOKUP(T2177,'[1]段ボール 送料'!$H$16:$X$1013,16,FALSE)</f>
        <v>#N/A</v>
      </c>
      <c r="V2177" s="248" t="e">
        <f>VLOOKUP(T2177,'[1]段ボール 送料'!$H$16:$X$1013,13,FALSE)</f>
        <v>#N/A</v>
      </c>
      <c r="W2177" s="248" t="e">
        <f>VLOOKUP(T2177,'[1]段ボール 送料'!$H$16:$X$1013,14,FALSE)</f>
        <v>#N/A</v>
      </c>
      <c r="X2177" s="248" t="e">
        <f>VLOOKUP(T2177,'[1]段ボール 送料'!$H$16:$X$1013,15,FALSE)</f>
        <v>#N/A</v>
      </c>
      <c r="Y2177" s="219" t="s">
        <v>4480</v>
      </c>
      <c r="Z2177" s="248">
        <f>VLOOKUP(Y2177,'[1]段ボール 送料'!$H$16:$X$1013,16,FALSE)</f>
        <v>1550</v>
      </c>
      <c r="AA2177" s="248">
        <f>VLOOKUP(Y2177,'[1]段ボール 送料'!$H$16:$X$1013,13,FALSE)</f>
        <v>670</v>
      </c>
      <c r="AB2177" s="248">
        <f>VLOOKUP(Y2177,'[1]段ボール 送料'!$H$16:$X$1013,14,FALSE)</f>
        <v>230</v>
      </c>
      <c r="AC2177" s="248">
        <f>VLOOKUP(Y2177,'[1]段ボール 送料'!$H$16:$X$1013,15,FALSE)</f>
        <v>650</v>
      </c>
      <c r="AD2177" s="372"/>
      <c r="AE2177" s="372"/>
      <c r="AF2177" s="372"/>
      <c r="AG2177" s="372"/>
      <c r="AH2177" s="372"/>
      <c r="AI2177" s="228" t="s">
        <v>2720</v>
      </c>
      <c r="AJ2177" s="286" t="s">
        <v>2676</v>
      </c>
      <c r="AK2177" s="228" t="s">
        <v>4423</v>
      </c>
      <c r="AL2177" s="372"/>
      <c r="AM2177" s="372"/>
      <c r="AN2177" s="372"/>
      <c r="AO2177" s="372"/>
      <c r="AP2177" s="229"/>
      <c r="AQ2177" s="464"/>
      <c r="AR2177" s="207"/>
      <c r="AS2177" s="207"/>
      <c r="AT2177" s="207"/>
      <c r="AU2177" s="247">
        <f t="shared" si="289"/>
        <v>0</v>
      </c>
      <c r="AV2177" s="248" t="e">
        <f>VLOOKUP(T2177,'[1]段ボール 送料'!$H$16:$X$1013,11,FALSE)</f>
        <v>#N/A</v>
      </c>
      <c r="AW2177" s="248">
        <f>VLOOKUP(Y2177,'[1]段ボール 送料'!$H$16:$X$1013,11,FALSE)</f>
        <v>1136</v>
      </c>
      <c r="AX2177" s="207"/>
      <c r="AY2177" s="247" t="e">
        <f t="shared" si="283"/>
        <v>#N/A</v>
      </c>
      <c r="AZ2177" s="247" t="e">
        <f t="shared" si="284"/>
        <v>#N/A</v>
      </c>
      <c r="BA2177" s="247">
        <f t="shared" si="285"/>
        <v>1136</v>
      </c>
      <c r="BB2177" s="247">
        <f t="shared" si="286"/>
        <v>0</v>
      </c>
      <c r="BC2177" s="247" t="e">
        <f t="shared" si="287"/>
        <v>#N/A</v>
      </c>
      <c r="BD2177" s="484"/>
      <c r="BE2177" s="207"/>
      <c r="BF2177" s="207"/>
      <c r="BG2177" s="228" t="s">
        <v>1703</v>
      </c>
      <c r="BH2177" s="228" t="s">
        <v>1703</v>
      </c>
      <c r="BI2177" s="228" t="s">
        <v>3899</v>
      </c>
      <c r="BJ2177" s="246"/>
      <c r="BK2177" s="255" t="s">
        <v>4431</v>
      </c>
      <c r="BL2177" s="228" t="s">
        <v>1703</v>
      </c>
      <c r="BM2177" s="228" t="s">
        <v>1703</v>
      </c>
      <c r="BQ2177" s="205" t="s">
        <v>1701</v>
      </c>
      <c r="BU2177" s="197"/>
      <c r="BV2177" s="197"/>
      <c r="BW2177" s="197"/>
      <c r="BY2177" s="254"/>
      <c r="CC2177" s="485"/>
      <c r="CD2177" s="485"/>
      <c r="CE2177" s="197"/>
      <c r="DN2177" s="284">
        <v>61000</v>
      </c>
      <c r="DO2177" s="283">
        <f t="shared" si="288"/>
        <v>67100</v>
      </c>
      <c r="DP2177" s="349">
        <v>45444</v>
      </c>
      <c r="DQ2177" s="282"/>
      <c r="DR2177" s="281"/>
      <c r="DS2177" s="280"/>
      <c r="DT2177" s="279"/>
      <c r="DU2177" s="348"/>
      <c r="DV2177" s="194"/>
    </row>
    <row r="2178" spans="1:129" ht="18.75">
      <c r="A2178" s="207" t="s">
        <v>4449</v>
      </c>
      <c r="B2178" s="227" t="s">
        <v>439</v>
      </c>
      <c r="C2178" s="226" t="s">
        <v>4510</v>
      </c>
      <c r="D2178" s="472" t="s">
        <v>440</v>
      </c>
      <c r="E2178" s="224" t="str">
        <f t="shared" si="290"/>
        <v>436973</v>
      </c>
      <c r="F2178" s="207" t="s">
        <v>101</v>
      </c>
      <c r="G2178" s="220" t="s">
        <v>441</v>
      </c>
      <c r="H2178" s="223" t="s">
        <v>4501</v>
      </c>
      <c r="I2178" s="306" t="s">
        <v>39</v>
      </c>
      <c r="J2178" s="225">
        <v>1</v>
      </c>
      <c r="K2178" s="277">
        <v>61000</v>
      </c>
      <c r="L2178" s="212">
        <f t="shared" si="273"/>
        <v>67100</v>
      </c>
      <c r="M2178" s="262" t="s">
        <v>1671</v>
      </c>
      <c r="N2178" s="290"/>
      <c r="O2178" s="290" t="s">
        <v>4500</v>
      </c>
      <c r="P2178" s="251">
        <v>45444</v>
      </c>
      <c r="Q2178" s="244">
        <v>58000</v>
      </c>
      <c r="R2178" s="471"/>
      <c r="S2178" s="242" t="s">
        <v>3950</v>
      </c>
      <c r="T2178" s="219"/>
      <c r="U2178" s="248" t="e">
        <f>VLOOKUP(T2178,'[1]段ボール 送料'!$H$16:$X$1013,16,FALSE)</f>
        <v>#N/A</v>
      </c>
      <c r="V2178" s="248" t="e">
        <f>VLOOKUP(T2178,'[1]段ボール 送料'!$H$16:$X$1013,13,FALSE)</f>
        <v>#N/A</v>
      </c>
      <c r="W2178" s="248" t="e">
        <f>VLOOKUP(T2178,'[1]段ボール 送料'!$H$16:$X$1013,14,FALSE)</f>
        <v>#N/A</v>
      </c>
      <c r="X2178" s="248" t="e">
        <f>VLOOKUP(T2178,'[1]段ボール 送料'!$H$16:$X$1013,15,FALSE)</f>
        <v>#N/A</v>
      </c>
      <c r="Y2178" s="219" t="s">
        <v>4480</v>
      </c>
      <c r="Z2178" s="248">
        <f>VLOOKUP(Y2178,'[1]段ボール 送料'!$H$16:$X$1013,16,FALSE)</f>
        <v>1550</v>
      </c>
      <c r="AA2178" s="248">
        <f>VLOOKUP(Y2178,'[1]段ボール 送料'!$H$16:$X$1013,13,FALSE)</f>
        <v>670</v>
      </c>
      <c r="AB2178" s="248">
        <f>VLOOKUP(Y2178,'[1]段ボール 送料'!$H$16:$X$1013,14,FALSE)</f>
        <v>230</v>
      </c>
      <c r="AC2178" s="248">
        <f>VLOOKUP(Y2178,'[1]段ボール 送料'!$H$16:$X$1013,15,FALSE)</f>
        <v>650</v>
      </c>
      <c r="AD2178" s="372"/>
      <c r="AE2178" s="372"/>
      <c r="AF2178" s="372"/>
      <c r="AG2178" s="372"/>
      <c r="AH2178" s="372"/>
      <c r="AI2178" s="228" t="s">
        <v>2720</v>
      </c>
      <c r="AJ2178" s="286" t="s">
        <v>2676</v>
      </c>
      <c r="AK2178" s="228" t="s">
        <v>4423</v>
      </c>
      <c r="AL2178" s="372"/>
      <c r="AM2178" s="372"/>
      <c r="AN2178" s="372"/>
      <c r="AO2178" s="372"/>
      <c r="AP2178" s="229"/>
      <c r="AQ2178" s="464"/>
      <c r="AR2178" s="207"/>
      <c r="AS2178" s="207"/>
      <c r="AT2178" s="207"/>
      <c r="AU2178" s="247">
        <f t="shared" si="289"/>
        <v>0</v>
      </c>
      <c r="AV2178" s="248" t="e">
        <f>VLOOKUP(T2178,'[1]段ボール 送料'!$H$16:$X$1013,11,FALSE)</f>
        <v>#N/A</v>
      </c>
      <c r="AW2178" s="248">
        <f>VLOOKUP(Y2178,'[1]段ボール 送料'!$H$16:$X$1013,11,FALSE)</f>
        <v>1136</v>
      </c>
      <c r="AX2178" s="207"/>
      <c r="AY2178" s="247" t="e">
        <f t="shared" si="283"/>
        <v>#N/A</v>
      </c>
      <c r="AZ2178" s="247" t="e">
        <f t="shared" si="284"/>
        <v>#N/A</v>
      </c>
      <c r="BA2178" s="247">
        <f t="shared" si="285"/>
        <v>1136</v>
      </c>
      <c r="BB2178" s="247">
        <f t="shared" si="286"/>
        <v>0</v>
      </c>
      <c r="BC2178" s="247" t="e">
        <f t="shared" si="287"/>
        <v>#N/A</v>
      </c>
      <c r="BD2178" s="484"/>
      <c r="BE2178" s="207"/>
      <c r="BF2178" s="207"/>
      <c r="BG2178" s="228" t="s">
        <v>1703</v>
      </c>
      <c r="BH2178" s="228" t="s">
        <v>1703</v>
      </c>
      <c r="BI2178" s="228" t="s">
        <v>3899</v>
      </c>
      <c r="BJ2178" s="246"/>
      <c r="BK2178" s="255" t="s">
        <v>4431</v>
      </c>
      <c r="BL2178" s="228" t="s">
        <v>1703</v>
      </c>
      <c r="BM2178" s="228" t="s">
        <v>1703</v>
      </c>
      <c r="BQ2178" s="205" t="s">
        <v>1701</v>
      </c>
      <c r="BU2178" s="197"/>
      <c r="BV2178" s="197"/>
      <c r="BW2178" s="197"/>
      <c r="BY2178" s="254"/>
      <c r="CC2178" s="485"/>
      <c r="CD2178" s="485"/>
      <c r="CE2178" s="197"/>
      <c r="DN2178" s="284">
        <v>61000</v>
      </c>
      <c r="DO2178" s="283">
        <f t="shared" si="288"/>
        <v>67100</v>
      </c>
      <c r="DP2178" s="349">
        <v>45444</v>
      </c>
      <c r="DQ2178" s="282"/>
      <c r="DR2178" s="281"/>
      <c r="DS2178" s="280"/>
      <c r="DT2178" s="279"/>
      <c r="DU2178" s="348"/>
      <c r="DV2178" s="194"/>
    </row>
    <row r="2179" spans="1:129" ht="18.75">
      <c r="A2179" s="207" t="s">
        <v>4449</v>
      </c>
      <c r="B2179" s="227" t="s">
        <v>442</v>
      </c>
      <c r="C2179" s="226" t="s">
        <v>4509</v>
      </c>
      <c r="D2179" s="472" t="s">
        <v>443</v>
      </c>
      <c r="E2179" s="224" t="str">
        <f t="shared" si="290"/>
        <v>436997</v>
      </c>
      <c r="F2179" s="207" t="s">
        <v>101</v>
      </c>
      <c r="G2179" s="220" t="s">
        <v>444</v>
      </c>
      <c r="H2179" s="223" t="s">
        <v>4498</v>
      </c>
      <c r="I2179" s="306" t="s">
        <v>39</v>
      </c>
      <c r="J2179" s="225">
        <v>1</v>
      </c>
      <c r="K2179" s="277">
        <v>61000</v>
      </c>
      <c r="L2179" s="212">
        <f t="shared" si="273"/>
        <v>67100</v>
      </c>
      <c r="M2179" s="288" t="s">
        <v>1671</v>
      </c>
      <c r="N2179" s="290"/>
      <c r="O2179" s="290" t="s">
        <v>4497</v>
      </c>
      <c r="P2179" s="251">
        <v>45444</v>
      </c>
      <c r="Q2179" s="244">
        <v>58000</v>
      </c>
      <c r="R2179" s="471"/>
      <c r="S2179" s="242" t="s">
        <v>3950</v>
      </c>
      <c r="T2179" s="219"/>
      <c r="U2179" s="248" t="e">
        <f>VLOOKUP(T2179,'[1]段ボール 送料'!$H$16:$X$1013,16,FALSE)</f>
        <v>#N/A</v>
      </c>
      <c r="V2179" s="248" t="e">
        <f>VLOOKUP(T2179,'[1]段ボール 送料'!$H$16:$X$1013,13,FALSE)</f>
        <v>#N/A</v>
      </c>
      <c r="W2179" s="248" t="e">
        <f>VLOOKUP(T2179,'[1]段ボール 送料'!$H$16:$X$1013,14,FALSE)</f>
        <v>#N/A</v>
      </c>
      <c r="X2179" s="248" t="e">
        <f>VLOOKUP(T2179,'[1]段ボール 送料'!$H$16:$X$1013,15,FALSE)</f>
        <v>#N/A</v>
      </c>
      <c r="Y2179" s="219" t="s">
        <v>4480</v>
      </c>
      <c r="Z2179" s="248">
        <f>VLOOKUP(Y2179,'[1]段ボール 送料'!$H$16:$X$1013,16,FALSE)</f>
        <v>1550</v>
      </c>
      <c r="AA2179" s="248">
        <f>VLOOKUP(Y2179,'[1]段ボール 送料'!$H$16:$X$1013,13,FALSE)</f>
        <v>670</v>
      </c>
      <c r="AB2179" s="248">
        <f>VLOOKUP(Y2179,'[1]段ボール 送料'!$H$16:$X$1013,14,FALSE)</f>
        <v>230</v>
      </c>
      <c r="AC2179" s="248">
        <f>VLOOKUP(Y2179,'[1]段ボール 送料'!$H$16:$X$1013,15,FALSE)</f>
        <v>650</v>
      </c>
      <c r="AD2179" s="372"/>
      <c r="AE2179" s="372"/>
      <c r="AF2179" s="372"/>
      <c r="AG2179" s="372"/>
      <c r="AH2179" s="372"/>
      <c r="AI2179" s="228" t="s">
        <v>2720</v>
      </c>
      <c r="AJ2179" s="286" t="s">
        <v>2676</v>
      </c>
      <c r="AK2179" s="228" t="s">
        <v>4423</v>
      </c>
      <c r="AL2179" s="372"/>
      <c r="AM2179" s="372"/>
      <c r="AN2179" s="372"/>
      <c r="AO2179" s="372"/>
      <c r="AP2179" s="229"/>
      <c r="AQ2179" s="464"/>
      <c r="AR2179" s="207"/>
      <c r="AS2179" s="207"/>
      <c r="AT2179" s="207"/>
      <c r="AU2179" s="247">
        <f t="shared" si="289"/>
        <v>0</v>
      </c>
      <c r="AV2179" s="248" t="e">
        <f>VLOOKUP(T2179,'[1]段ボール 送料'!$H$16:$X$1013,11,FALSE)</f>
        <v>#N/A</v>
      </c>
      <c r="AW2179" s="248">
        <f>VLOOKUP(Y2179,'[1]段ボール 送料'!$H$16:$X$1013,11,FALSE)</f>
        <v>1136</v>
      </c>
      <c r="AX2179" s="207"/>
      <c r="AY2179" s="247" t="e">
        <f t="shared" si="283"/>
        <v>#N/A</v>
      </c>
      <c r="AZ2179" s="247" t="e">
        <f t="shared" si="284"/>
        <v>#N/A</v>
      </c>
      <c r="BA2179" s="247">
        <f t="shared" si="285"/>
        <v>1136</v>
      </c>
      <c r="BB2179" s="247">
        <f t="shared" si="286"/>
        <v>0</v>
      </c>
      <c r="BC2179" s="247" t="e">
        <f t="shared" si="287"/>
        <v>#N/A</v>
      </c>
      <c r="BD2179" s="484"/>
      <c r="BE2179" s="207"/>
      <c r="BF2179" s="207"/>
      <c r="BG2179" s="228" t="s">
        <v>1703</v>
      </c>
      <c r="BH2179" s="228" t="s">
        <v>1703</v>
      </c>
      <c r="BI2179" s="228"/>
      <c r="BJ2179" s="246"/>
      <c r="BK2179" s="255" t="s">
        <v>4411</v>
      </c>
      <c r="BL2179" s="228" t="s">
        <v>1703</v>
      </c>
      <c r="BM2179" s="228" t="s">
        <v>1703</v>
      </c>
      <c r="BQ2179" s="205" t="s">
        <v>1701</v>
      </c>
      <c r="BY2179" s="254"/>
      <c r="DN2179" s="284">
        <v>61000</v>
      </c>
      <c r="DO2179" s="283">
        <f t="shared" si="288"/>
        <v>67100</v>
      </c>
      <c r="DP2179" s="349">
        <v>45444</v>
      </c>
      <c r="DQ2179" s="282"/>
      <c r="DR2179" s="281"/>
      <c r="DS2179" s="280"/>
      <c r="DT2179" s="279"/>
      <c r="DU2179" s="348"/>
      <c r="DV2179" s="194"/>
    </row>
    <row r="2180" spans="1:129" ht="18.75">
      <c r="A2180" s="207" t="s">
        <v>4449</v>
      </c>
      <c r="B2180" s="227" t="s">
        <v>445</v>
      </c>
      <c r="C2180" s="226" t="s">
        <v>4508</v>
      </c>
      <c r="D2180" s="472" t="s">
        <v>446</v>
      </c>
      <c r="E2180" s="224" t="str">
        <f t="shared" si="290"/>
        <v>437017</v>
      </c>
      <c r="F2180" s="207" t="s">
        <v>101</v>
      </c>
      <c r="G2180" s="220" t="s">
        <v>447</v>
      </c>
      <c r="H2180" s="223" t="s">
        <v>4495</v>
      </c>
      <c r="I2180" s="306" t="s">
        <v>39</v>
      </c>
      <c r="J2180" s="225">
        <v>1</v>
      </c>
      <c r="K2180" s="277">
        <v>61000</v>
      </c>
      <c r="L2180" s="212">
        <f t="shared" si="273"/>
        <v>67100</v>
      </c>
      <c r="M2180" s="288" t="s">
        <v>1671</v>
      </c>
      <c r="N2180" s="290"/>
      <c r="O2180" s="290" t="s">
        <v>4494</v>
      </c>
      <c r="P2180" s="251">
        <v>45444</v>
      </c>
      <c r="Q2180" s="244">
        <v>58000</v>
      </c>
      <c r="R2180" s="471"/>
      <c r="S2180" s="242" t="s">
        <v>3950</v>
      </c>
      <c r="T2180" s="219"/>
      <c r="U2180" s="248" t="e">
        <f>VLOOKUP(T2180,'[1]段ボール 送料'!$H$16:$X$1013,16,FALSE)</f>
        <v>#N/A</v>
      </c>
      <c r="V2180" s="248" t="e">
        <f>VLOOKUP(T2180,'[1]段ボール 送料'!$H$16:$X$1013,13,FALSE)</f>
        <v>#N/A</v>
      </c>
      <c r="W2180" s="248" t="e">
        <f>VLOOKUP(T2180,'[1]段ボール 送料'!$H$16:$X$1013,14,FALSE)</f>
        <v>#N/A</v>
      </c>
      <c r="X2180" s="248" t="e">
        <f>VLOOKUP(T2180,'[1]段ボール 送料'!$H$16:$X$1013,15,FALSE)</f>
        <v>#N/A</v>
      </c>
      <c r="Y2180" s="219" t="s">
        <v>4480</v>
      </c>
      <c r="Z2180" s="248">
        <f>VLOOKUP(Y2180,'[1]段ボール 送料'!$H$16:$X$1013,16,FALSE)</f>
        <v>1550</v>
      </c>
      <c r="AA2180" s="248">
        <f>VLOOKUP(Y2180,'[1]段ボール 送料'!$H$16:$X$1013,13,FALSE)</f>
        <v>670</v>
      </c>
      <c r="AB2180" s="248">
        <f>VLOOKUP(Y2180,'[1]段ボール 送料'!$H$16:$X$1013,14,FALSE)</f>
        <v>230</v>
      </c>
      <c r="AC2180" s="248">
        <f>VLOOKUP(Y2180,'[1]段ボール 送料'!$H$16:$X$1013,15,FALSE)</f>
        <v>650</v>
      </c>
      <c r="AD2180" s="372"/>
      <c r="AE2180" s="372"/>
      <c r="AF2180" s="372"/>
      <c r="AG2180" s="372"/>
      <c r="AH2180" s="372"/>
      <c r="AI2180" s="228" t="s">
        <v>2720</v>
      </c>
      <c r="AJ2180" s="286" t="s">
        <v>2676</v>
      </c>
      <c r="AK2180" s="228" t="s">
        <v>4423</v>
      </c>
      <c r="AL2180" s="372"/>
      <c r="AM2180" s="372"/>
      <c r="AN2180" s="372"/>
      <c r="AO2180" s="372"/>
      <c r="AP2180" s="229"/>
      <c r="AQ2180" s="464"/>
      <c r="AR2180" s="207"/>
      <c r="AS2180" s="207"/>
      <c r="AT2180" s="207"/>
      <c r="AU2180" s="247">
        <f t="shared" si="289"/>
        <v>0</v>
      </c>
      <c r="AV2180" s="248" t="e">
        <f>VLOOKUP(T2180,'[1]段ボール 送料'!$H$16:$X$1013,11,FALSE)</f>
        <v>#N/A</v>
      </c>
      <c r="AW2180" s="248">
        <f>VLOOKUP(Y2180,'[1]段ボール 送料'!$H$16:$X$1013,11,FALSE)</f>
        <v>1136</v>
      </c>
      <c r="AX2180" s="207"/>
      <c r="AY2180" s="247" t="e">
        <f t="shared" si="283"/>
        <v>#N/A</v>
      </c>
      <c r="AZ2180" s="247" t="e">
        <f t="shared" si="284"/>
        <v>#N/A</v>
      </c>
      <c r="BA2180" s="247">
        <f t="shared" si="285"/>
        <v>1136</v>
      </c>
      <c r="BB2180" s="247">
        <f t="shared" si="286"/>
        <v>0</v>
      </c>
      <c r="BC2180" s="247" t="e">
        <f t="shared" si="287"/>
        <v>#N/A</v>
      </c>
      <c r="BD2180" s="207"/>
      <c r="BE2180" s="207"/>
      <c r="BF2180" s="207"/>
      <c r="BG2180" s="228" t="s">
        <v>1703</v>
      </c>
      <c r="BH2180" s="228" t="s">
        <v>1703</v>
      </c>
      <c r="BI2180" s="228"/>
      <c r="BJ2180" s="246"/>
      <c r="BK2180" s="255" t="s">
        <v>4431</v>
      </c>
      <c r="BL2180" s="228" t="s">
        <v>1703</v>
      </c>
      <c r="BM2180" s="228" t="s">
        <v>1703</v>
      </c>
      <c r="BQ2180" s="205" t="s">
        <v>1701</v>
      </c>
      <c r="BY2180" s="254"/>
      <c r="DN2180" s="284">
        <v>61000</v>
      </c>
      <c r="DO2180" s="283">
        <f t="shared" si="288"/>
        <v>67100</v>
      </c>
      <c r="DP2180" s="349">
        <v>45444</v>
      </c>
      <c r="DQ2180" s="282"/>
      <c r="DR2180" s="281"/>
      <c r="DS2180" s="280"/>
      <c r="DT2180" s="279"/>
      <c r="DU2180" s="348"/>
      <c r="DV2180" s="194"/>
    </row>
    <row r="2181" spans="1:129" ht="18.75">
      <c r="A2181" s="207" t="s">
        <v>4449</v>
      </c>
      <c r="B2181" s="227" t="s">
        <v>448</v>
      </c>
      <c r="C2181" s="226" t="s">
        <v>4507</v>
      </c>
      <c r="D2181" s="472" t="s">
        <v>449</v>
      </c>
      <c r="E2181" s="224" t="str">
        <f t="shared" si="290"/>
        <v>436942</v>
      </c>
      <c r="F2181" s="207" t="s">
        <v>101</v>
      </c>
      <c r="G2181" s="220" t="s">
        <v>450</v>
      </c>
      <c r="H2181" s="223" t="s">
        <v>4501</v>
      </c>
      <c r="I2181" s="306" t="s">
        <v>39</v>
      </c>
      <c r="J2181" s="225">
        <v>1</v>
      </c>
      <c r="K2181" s="277">
        <v>61000</v>
      </c>
      <c r="L2181" s="212">
        <f t="shared" si="273"/>
        <v>67100</v>
      </c>
      <c r="M2181" s="288" t="s">
        <v>1671</v>
      </c>
      <c r="N2181" s="290"/>
      <c r="O2181" s="290" t="s">
        <v>4506</v>
      </c>
      <c r="P2181" s="251">
        <v>45444</v>
      </c>
      <c r="Q2181" s="244">
        <v>58000</v>
      </c>
      <c r="R2181" s="471"/>
      <c r="S2181" s="242" t="s">
        <v>3950</v>
      </c>
      <c r="T2181" s="219"/>
      <c r="U2181" s="248" t="e">
        <f>VLOOKUP(T2181,'[1]段ボール 送料'!$H$16:$X$1013,16,FALSE)</f>
        <v>#N/A</v>
      </c>
      <c r="V2181" s="248" t="e">
        <f>VLOOKUP(T2181,'[1]段ボール 送料'!$H$16:$X$1013,13,FALSE)</f>
        <v>#N/A</v>
      </c>
      <c r="W2181" s="248" t="e">
        <f>VLOOKUP(T2181,'[1]段ボール 送料'!$H$16:$X$1013,14,FALSE)</f>
        <v>#N/A</v>
      </c>
      <c r="X2181" s="248" t="e">
        <f>VLOOKUP(T2181,'[1]段ボール 送料'!$H$16:$X$1013,15,FALSE)</f>
        <v>#N/A</v>
      </c>
      <c r="Y2181" s="219" t="s">
        <v>4476</v>
      </c>
      <c r="Z2181" s="248">
        <f>VLOOKUP(Y2181,'[1]段ボール 送料'!$H$16:$X$1013,16,FALSE)</f>
        <v>1550</v>
      </c>
      <c r="AA2181" s="248">
        <f>VLOOKUP(Y2181,'[1]段ボール 送料'!$H$16:$X$1013,13,FALSE)</f>
        <v>670</v>
      </c>
      <c r="AB2181" s="248">
        <f>VLOOKUP(Y2181,'[1]段ボール 送料'!$H$16:$X$1013,14,FALSE)</f>
        <v>230</v>
      </c>
      <c r="AC2181" s="248">
        <f>VLOOKUP(Y2181,'[1]段ボール 送料'!$H$16:$X$1013,15,FALSE)</f>
        <v>650</v>
      </c>
      <c r="AD2181" s="372"/>
      <c r="AE2181" s="372"/>
      <c r="AF2181" s="372"/>
      <c r="AG2181" s="372"/>
      <c r="AH2181" s="372"/>
      <c r="AI2181" s="228" t="s">
        <v>2720</v>
      </c>
      <c r="AJ2181" s="286" t="s">
        <v>2676</v>
      </c>
      <c r="AK2181" s="228" t="s">
        <v>4423</v>
      </c>
      <c r="AL2181" s="372"/>
      <c r="AM2181" s="372"/>
      <c r="AN2181" s="372"/>
      <c r="AO2181" s="372"/>
      <c r="AP2181" s="229"/>
      <c r="AQ2181" s="464"/>
      <c r="AR2181" s="207"/>
      <c r="AS2181" s="207"/>
      <c r="AT2181" s="207"/>
      <c r="AU2181" s="247">
        <f t="shared" si="289"/>
        <v>0</v>
      </c>
      <c r="AV2181" s="248" t="e">
        <f>VLOOKUP(T2181,'[1]段ボール 送料'!$H$16:$X$1013,11,FALSE)</f>
        <v>#N/A</v>
      </c>
      <c r="AW2181" s="248">
        <f>VLOOKUP(Y2181,'[1]段ボール 送料'!$H$16:$X$1013,11,FALSE)</f>
        <v>1136</v>
      </c>
      <c r="AX2181" s="207"/>
      <c r="AY2181" s="247" t="e">
        <f t="shared" si="283"/>
        <v>#N/A</v>
      </c>
      <c r="AZ2181" s="247" t="e">
        <f t="shared" si="284"/>
        <v>#N/A</v>
      </c>
      <c r="BA2181" s="247">
        <f t="shared" si="285"/>
        <v>1136</v>
      </c>
      <c r="BB2181" s="247">
        <f t="shared" si="286"/>
        <v>0</v>
      </c>
      <c r="BC2181" s="247" t="e">
        <f t="shared" si="287"/>
        <v>#N/A</v>
      </c>
      <c r="BD2181" s="207"/>
      <c r="BE2181" s="207"/>
      <c r="BF2181" s="207"/>
      <c r="BG2181" s="228" t="s">
        <v>1703</v>
      </c>
      <c r="BH2181" s="228" t="s">
        <v>1703</v>
      </c>
      <c r="BI2181" s="228" t="s">
        <v>3899</v>
      </c>
      <c r="BJ2181" s="246"/>
      <c r="BK2181" s="255" t="s">
        <v>4431</v>
      </c>
      <c r="BL2181" s="228" t="s">
        <v>1703</v>
      </c>
      <c r="BM2181" s="228" t="s">
        <v>1703</v>
      </c>
      <c r="BQ2181" s="205" t="s">
        <v>1701</v>
      </c>
      <c r="BY2181" s="254"/>
      <c r="DN2181" s="284">
        <v>61000</v>
      </c>
      <c r="DO2181" s="283">
        <f t="shared" si="288"/>
        <v>67100</v>
      </c>
      <c r="DP2181" s="349">
        <v>45444</v>
      </c>
      <c r="DQ2181" s="282"/>
      <c r="DR2181" s="281"/>
      <c r="DS2181" s="280"/>
      <c r="DT2181" s="279"/>
      <c r="DU2181" s="348"/>
      <c r="DV2181" s="194"/>
    </row>
    <row r="2182" spans="1:129" ht="18.75">
      <c r="A2182" s="207" t="s">
        <v>4449</v>
      </c>
      <c r="B2182" s="227" t="s">
        <v>451</v>
      </c>
      <c r="C2182" s="226" t="s">
        <v>4505</v>
      </c>
      <c r="D2182" s="472" t="s">
        <v>452</v>
      </c>
      <c r="E2182" s="224" t="str">
        <f t="shared" si="290"/>
        <v>436966</v>
      </c>
      <c r="F2182" s="207" t="s">
        <v>101</v>
      </c>
      <c r="G2182" s="220" t="s">
        <v>438</v>
      </c>
      <c r="H2182" s="223" t="s">
        <v>4504</v>
      </c>
      <c r="I2182" s="306" t="s">
        <v>39</v>
      </c>
      <c r="J2182" s="225">
        <v>1</v>
      </c>
      <c r="K2182" s="277">
        <v>61000</v>
      </c>
      <c r="L2182" s="212">
        <f t="shared" si="273"/>
        <v>67100</v>
      </c>
      <c r="M2182" s="288" t="s">
        <v>1671</v>
      </c>
      <c r="N2182" s="290"/>
      <c r="O2182" s="290" t="s">
        <v>4503</v>
      </c>
      <c r="P2182" s="251">
        <v>45444</v>
      </c>
      <c r="Q2182" s="244">
        <v>58000</v>
      </c>
      <c r="R2182" s="471"/>
      <c r="S2182" s="242" t="s">
        <v>3950</v>
      </c>
      <c r="T2182" s="219"/>
      <c r="U2182" s="248" t="e">
        <f>VLOOKUP(T2182,'[1]段ボール 送料'!$H$16:$X$1013,16,FALSE)</f>
        <v>#N/A</v>
      </c>
      <c r="V2182" s="248" t="e">
        <f>VLOOKUP(T2182,'[1]段ボール 送料'!$H$16:$X$1013,13,FALSE)</f>
        <v>#N/A</v>
      </c>
      <c r="W2182" s="248" t="e">
        <f>VLOOKUP(T2182,'[1]段ボール 送料'!$H$16:$X$1013,14,FALSE)</f>
        <v>#N/A</v>
      </c>
      <c r="X2182" s="248" t="e">
        <f>VLOOKUP(T2182,'[1]段ボール 送料'!$H$16:$X$1013,15,FALSE)</f>
        <v>#N/A</v>
      </c>
      <c r="Y2182" s="219" t="s">
        <v>4476</v>
      </c>
      <c r="Z2182" s="248">
        <f>VLOOKUP(Y2182,'[1]段ボール 送料'!$H$16:$X$1013,16,FALSE)</f>
        <v>1550</v>
      </c>
      <c r="AA2182" s="248">
        <f>VLOOKUP(Y2182,'[1]段ボール 送料'!$H$16:$X$1013,13,FALSE)</f>
        <v>670</v>
      </c>
      <c r="AB2182" s="248">
        <f>VLOOKUP(Y2182,'[1]段ボール 送料'!$H$16:$X$1013,14,FALSE)</f>
        <v>230</v>
      </c>
      <c r="AC2182" s="248">
        <f>VLOOKUP(Y2182,'[1]段ボール 送料'!$H$16:$X$1013,15,FALSE)</f>
        <v>650</v>
      </c>
      <c r="AD2182" s="372"/>
      <c r="AE2182" s="372"/>
      <c r="AF2182" s="372"/>
      <c r="AG2182" s="372"/>
      <c r="AH2182" s="372"/>
      <c r="AI2182" s="228" t="s">
        <v>2720</v>
      </c>
      <c r="AJ2182" s="286" t="s">
        <v>2676</v>
      </c>
      <c r="AK2182" s="228" t="s">
        <v>4423</v>
      </c>
      <c r="AL2182" s="372"/>
      <c r="AM2182" s="372"/>
      <c r="AN2182" s="372"/>
      <c r="AO2182" s="372"/>
      <c r="AP2182" s="229"/>
      <c r="AQ2182" s="464"/>
      <c r="AR2182" s="207"/>
      <c r="AS2182" s="207"/>
      <c r="AT2182" s="207"/>
      <c r="AU2182" s="247">
        <f t="shared" si="289"/>
        <v>0</v>
      </c>
      <c r="AV2182" s="248" t="e">
        <f>VLOOKUP(T2182,'[1]段ボール 送料'!$H$16:$X$1013,11,FALSE)</f>
        <v>#N/A</v>
      </c>
      <c r="AW2182" s="248">
        <f>VLOOKUP(Y2182,'[1]段ボール 送料'!$H$16:$X$1013,11,FALSE)</f>
        <v>1136</v>
      </c>
      <c r="AX2182" s="207"/>
      <c r="AY2182" s="247" t="e">
        <f t="shared" si="283"/>
        <v>#N/A</v>
      </c>
      <c r="AZ2182" s="247" t="e">
        <f t="shared" si="284"/>
        <v>#N/A</v>
      </c>
      <c r="BA2182" s="247">
        <f t="shared" si="285"/>
        <v>1136</v>
      </c>
      <c r="BB2182" s="247">
        <f t="shared" si="286"/>
        <v>0</v>
      </c>
      <c r="BC2182" s="247" t="e">
        <f t="shared" si="287"/>
        <v>#N/A</v>
      </c>
      <c r="BD2182" s="207"/>
      <c r="BE2182" s="207"/>
      <c r="BF2182" s="207"/>
      <c r="BG2182" s="228" t="s">
        <v>1703</v>
      </c>
      <c r="BH2182" s="228" t="s">
        <v>1703</v>
      </c>
      <c r="BI2182" s="228" t="s">
        <v>3899</v>
      </c>
      <c r="BJ2182" s="246"/>
      <c r="BK2182" s="255" t="s">
        <v>4431</v>
      </c>
      <c r="BL2182" s="228" t="s">
        <v>1703</v>
      </c>
      <c r="BM2182" s="228" t="s">
        <v>1703</v>
      </c>
      <c r="BQ2182" s="205" t="s">
        <v>1701</v>
      </c>
      <c r="BY2182" s="254"/>
      <c r="DN2182" s="284">
        <v>61000</v>
      </c>
      <c r="DO2182" s="283">
        <f t="shared" si="288"/>
        <v>67100</v>
      </c>
      <c r="DP2182" s="349">
        <v>45444</v>
      </c>
      <c r="DQ2182" s="282"/>
      <c r="DR2182" s="281"/>
      <c r="DS2182" s="280"/>
      <c r="DT2182" s="279"/>
      <c r="DU2182" s="348"/>
      <c r="DV2182" s="194"/>
    </row>
    <row r="2183" spans="1:129" ht="18.75">
      <c r="A2183" s="207" t="s">
        <v>4449</v>
      </c>
      <c r="B2183" s="227" t="s">
        <v>453</v>
      </c>
      <c r="C2183" s="226" t="s">
        <v>4502</v>
      </c>
      <c r="D2183" s="472" t="s">
        <v>454</v>
      </c>
      <c r="E2183" s="224" t="str">
        <f t="shared" si="290"/>
        <v>436980</v>
      </c>
      <c r="F2183" s="207" t="s">
        <v>101</v>
      </c>
      <c r="G2183" s="220" t="s">
        <v>441</v>
      </c>
      <c r="H2183" s="223" t="s">
        <v>4501</v>
      </c>
      <c r="I2183" s="306" t="s">
        <v>39</v>
      </c>
      <c r="J2183" s="225">
        <v>1</v>
      </c>
      <c r="K2183" s="277">
        <v>61000</v>
      </c>
      <c r="L2183" s="212">
        <f t="shared" si="273"/>
        <v>67100</v>
      </c>
      <c r="M2183" s="288" t="s">
        <v>1671</v>
      </c>
      <c r="N2183" s="290"/>
      <c r="O2183" s="290" t="s">
        <v>4500</v>
      </c>
      <c r="P2183" s="251">
        <v>45444</v>
      </c>
      <c r="Q2183" s="244">
        <v>58000</v>
      </c>
      <c r="R2183" s="471"/>
      <c r="S2183" s="242" t="s">
        <v>3950</v>
      </c>
      <c r="T2183" s="219"/>
      <c r="U2183" s="248" t="e">
        <f>VLOOKUP(T2183,'[1]段ボール 送料'!$H$16:$X$1013,16,FALSE)</f>
        <v>#N/A</v>
      </c>
      <c r="V2183" s="248" t="e">
        <f>VLOOKUP(T2183,'[1]段ボール 送料'!$H$16:$X$1013,13,FALSE)</f>
        <v>#N/A</v>
      </c>
      <c r="W2183" s="248" t="e">
        <f>VLOOKUP(T2183,'[1]段ボール 送料'!$H$16:$X$1013,14,FALSE)</f>
        <v>#N/A</v>
      </c>
      <c r="X2183" s="248" t="e">
        <f>VLOOKUP(T2183,'[1]段ボール 送料'!$H$16:$X$1013,15,FALSE)</f>
        <v>#N/A</v>
      </c>
      <c r="Y2183" s="219" t="s">
        <v>4476</v>
      </c>
      <c r="Z2183" s="248">
        <f>VLOOKUP(Y2183,'[1]段ボール 送料'!$H$16:$X$1013,16,FALSE)</f>
        <v>1550</v>
      </c>
      <c r="AA2183" s="248">
        <f>VLOOKUP(Y2183,'[1]段ボール 送料'!$H$16:$X$1013,13,FALSE)</f>
        <v>670</v>
      </c>
      <c r="AB2183" s="248">
        <f>VLOOKUP(Y2183,'[1]段ボール 送料'!$H$16:$X$1013,14,FALSE)</f>
        <v>230</v>
      </c>
      <c r="AC2183" s="248">
        <f>VLOOKUP(Y2183,'[1]段ボール 送料'!$H$16:$X$1013,15,FALSE)</f>
        <v>650</v>
      </c>
      <c r="AD2183" s="372"/>
      <c r="AE2183" s="372"/>
      <c r="AF2183" s="372"/>
      <c r="AG2183" s="372"/>
      <c r="AH2183" s="372"/>
      <c r="AI2183" s="228" t="s">
        <v>2720</v>
      </c>
      <c r="AJ2183" s="286" t="s">
        <v>2676</v>
      </c>
      <c r="AK2183" s="228" t="s">
        <v>4423</v>
      </c>
      <c r="AL2183" s="372"/>
      <c r="AM2183" s="372"/>
      <c r="AN2183" s="372"/>
      <c r="AO2183" s="372"/>
      <c r="AP2183" s="229"/>
      <c r="AQ2183" s="464"/>
      <c r="AR2183" s="207"/>
      <c r="AS2183" s="207"/>
      <c r="AT2183" s="207"/>
      <c r="AU2183" s="247">
        <f t="shared" si="289"/>
        <v>0</v>
      </c>
      <c r="AV2183" s="248" t="e">
        <f>VLOOKUP(T2183,'[1]段ボール 送料'!$H$16:$X$1013,11,FALSE)</f>
        <v>#N/A</v>
      </c>
      <c r="AW2183" s="248">
        <f>VLOOKUP(Y2183,'[1]段ボール 送料'!$H$16:$X$1013,11,FALSE)</f>
        <v>1136</v>
      </c>
      <c r="AX2183" s="207"/>
      <c r="AY2183" s="247" t="e">
        <f t="shared" si="283"/>
        <v>#N/A</v>
      </c>
      <c r="AZ2183" s="247" t="e">
        <f t="shared" si="284"/>
        <v>#N/A</v>
      </c>
      <c r="BA2183" s="247">
        <f t="shared" si="285"/>
        <v>1136</v>
      </c>
      <c r="BB2183" s="247">
        <f t="shared" si="286"/>
        <v>0</v>
      </c>
      <c r="BC2183" s="247" t="e">
        <f t="shared" si="287"/>
        <v>#N/A</v>
      </c>
      <c r="BD2183" s="207"/>
      <c r="BE2183" s="207"/>
      <c r="BF2183" s="207"/>
      <c r="BG2183" s="228" t="s">
        <v>1703</v>
      </c>
      <c r="BH2183" s="228" t="s">
        <v>1703</v>
      </c>
      <c r="BI2183" s="228" t="s">
        <v>3899</v>
      </c>
      <c r="BJ2183" s="246"/>
      <c r="BK2183" s="255" t="s">
        <v>4431</v>
      </c>
      <c r="BL2183" s="228" t="s">
        <v>1703</v>
      </c>
      <c r="BM2183" s="228" t="s">
        <v>1703</v>
      </c>
      <c r="BQ2183" s="205" t="s">
        <v>1701</v>
      </c>
      <c r="BY2183" s="254"/>
      <c r="DN2183" s="284">
        <v>61000</v>
      </c>
      <c r="DO2183" s="283">
        <f t="shared" si="288"/>
        <v>67100</v>
      </c>
      <c r="DP2183" s="349">
        <v>45444</v>
      </c>
      <c r="DQ2183" s="282"/>
      <c r="DR2183" s="281"/>
      <c r="DS2183" s="280"/>
      <c r="DT2183" s="279"/>
      <c r="DU2183" s="348"/>
      <c r="DV2183" s="194"/>
    </row>
    <row r="2184" spans="1:129" ht="18.75">
      <c r="A2184" s="207" t="s">
        <v>4449</v>
      </c>
      <c r="B2184" s="227" t="s">
        <v>455</v>
      </c>
      <c r="C2184" s="226" t="s">
        <v>4499</v>
      </c>
      <c r="D2184" s="472" t="s">
        <v>456</v>
      </c>
      <c r="E2184" s="224" t="str">
        <f t="shared" si="290"/>
        <v>437000</v>
      </c>
      <c r="F2184" s="207" t="s">
        <v>101</v>
      </c>
      <c r="G2184" s="220" t="s">
        <v>444</v>
      </c>
      <c r="H2184" s="223" t="s">
        <v>4498</v>
      </c>
      <c r="I2184" s="306" t="s">
        <v>39</v>
      </c>
      <c r="J2184" s="225">
        <v>1</v>
      </c>
      <c r="K2184" s="277">
        <v>61000</v>
      </c>
      <c r="L2184" s="212">
        <f t="shared" si="273"/>
        <v>67100</v>
      </c>
      <c r="M2184" s="288" t="s">
        <v>1671</v>
      </c>
      <c r="N2184" s="290"/>
      <c r="O2184" s="290" t="s">
        <v>4497</v>
      </c>
      <c r="P2184" s="251">
        <v>45444</v>
      </c>
      <c r="Q2184" s="244">
        <v>58000</v>
      </c>
      <c r="R2184" s="471"/>
      <c r="S2184" s="242" t="s">
        <v>3950</v>
      </c>
      <c r="T2184" s="219"/>
      <c r="U2184" s="248" t="e">
        <f>VLOOKUP(T2184,'[1]段ボール 送料'!$H$16:$X$1013,16,FALSE)</f>
        <v>#N/A</v>
      </c>
      <c r="V2184" s="248" t="e">
        <f>VLOOKUP(T2184,'[1]段ボール 送料'!$H$16:$X$1013,13,FALSE)</f>
        <v>#N/A</v>
      </c>
      <c r="W2184" s="248" t="e">
        <f>VLOOKUP(T2184,'[1]段ボール 送料'!$H$16:$X$1013,14,FALSE)</f>
        <v>#N/A</v>
      </c>
      <c r="X2184" s="248" t="e">
        <f>VLOOKUP(T2184,'[1]段ボール 送料'!$H$16:$X$1013,15,FALSE)</f>
        <v>#N/A</v>
      </c>
      <c r="Y2184" s="219" t="s">
        <v>4476</v>
      </c>
      <c r="Z2184" s="248">
        <f>VLOOKUP(Y2184,'[1]段ボール 送料'!$H$16:$X$1013,16,FALSE)</f>
        <v>1550</v>
      </c>
      <c r="AA2184" s="248">
        <f>VLOOKUP(Y2184,'[1]段ボール 送料'!$H$16:$X$1013,13,FALSE)</f>
        <v>670</v>
      </c>
      <c r="AB2184" s="248">
        <f>VLOOKUP(Y2184,'[1]段ボール 送料'!$H$16:$X$1013,14,FALSE)</f>
        <v>230</v>
      </c>
      <c r="AC2184" s="248">
        <f>VLOOKUP(Y2184,'[1]段ボール 送料'!$H$16:$X$1013,15,FALSE)</f>
        <v>650</v>
      </c>
      <c r="AD2184" s="372"/>
      <c r="AE2184" s="372"/>
      <c r="AF2184" s="372"/>
      <c r="AG2184" s="372"/>
      <c r="AH2184" s="372"/>
      <c r="AI2184" s="228" t="s">
        <v>2720</v>
      </c>
      <c r="AJ2184" s="286" t="s">
        <v>2676</v>
      </c>
      <c r="AK2184" s="228" t="s">
        <v>4423</v>
      </c>
      <c r="AL2184" s="372"/>
      <c r="AM2184" s="372"/>
      <c r="AN2184" s="372"/>
      <c r="AO2184" s="372"/>
      <c r="AP2184" s="229"/>
      <c r="AQ2184" s="464"/>
      <c r="AR2184" s="207"/>
      <c r="AS2184" s="207"/>
      <c r="AT2184" s="207"/>
      <c r="AU2184" s="247">
        <f t="shared" si="289"/>
        <v>0</v>
      </c>
      <c r="AV2184" s="248" t="e">
        <f>VLOOKUP(T2184,'[1]段ボール 送料'!$H$16:$X$1013,11,FALSE)</f>
        <v>#N/A</v>
      </c>
      <c r="AW2184" s="248">
        <f>VLOOKUP(Y2184,'[1]段ボール 送料'!$H$16:$X$1013,11,FALSE)</f>
        <v>1136</v>
      </c>
      <c r="AX2184" s="207"/>
      <c r="AY2184" s="247" t="e">
        <f t="shared" si="283"/>
        <v>#N/A</v>
      </c>
      <c r="AZ2184" s="247" t="e">
        <f t="shared" si="284"/>
        <v>#N/A</v>
      </c>
      <c r="BA2184" s="247">
        <f t="shared" si="285"/>
        <v>1136</v>
      </c>
      <c r="BB2184" s="247">
        <f t="shared" si="286"/>
        <v>0</v>
      </c>
      <c r="BC2184" s="247" t="e">
        <f t="shared" si="287"/>
        <v>#N/A</v>
      </c>
      <c r="BD2184" s="207"/>
      <c r="BE2184" s="207"/>
      <c r="BF2184" s="207"/>
      <c r="BG2184" s="228" t="s">
        <v>1703</v>
      </c>
      <c r="BH2184" s="228" t="s">
        <v>1703</v>
      </c>
      <c r="BI2184" s="228"/>
      <c r="BJ2184" s="246"/>
      <c r="BK2184" s="255" t="s">
        <v>4411</v>
      </c>
      <c r="BL2184" s="228" t="s">
        <v>1703</v>
      </c>
      <c r="BM2184" s="228" t="s">
        <v>1703</v>
      </c>
      <c r="BQ2184" s="205" t="s">
        <v>1701</v>
      </c>
      <c r="BY2184" s="254"/>
      <c r="DN2184" s="284">
        <v>61000</v>
      </c>
      <c r="DO2184" s="283">
        <f t="shared" si="288"/>
        <v>67100</v>
      </c>
      <c r="DP2184" s="349">
        <v>45444</v>
      </c>
      <c r="DQ2184" s="282"/>
      <c r="DR2184" s="281"/>
      <c r="DS2184" s="280"/>
      <c r="DT2184" s="279"/>
      <c r="DU2184" s="348"/>
      <c r="DV2184" s="194"/>
    </row>
    <row r="2185" spans="1:129" ht="18.75">
      <c r="A2185" s="207" t="s">
        <v>4449</v>
      </c>
      <c r="B2185" s="227" t="s">
        <v>457</v>
      </c>
      <c r="C2185" s="226" t="s">
        <v>4496</v>
      </c>
      <c r="D2185" s="472" t="s">
        <v>458</v>
      </c>
      <c r="E2185" s="224" t="str">
        <f t="shared" si="290"/>
        <v>437024</v>
      </c>
      <c r="F2185" s="207" t="s">
        <v>101</v>
      </c>
      <c r="G2185" s="220" t="s">
        <v>447</v>
      </c>
      <c r="H2185" s="483" t="s">
        <v>4495</v>
      </c>
      <c r="I2185" s="306" t="s">
        <v>39</v>
      </c>
      <c r="J2185" s="225">
        <v>1</v>
      </c>
      <c r="K2185" s="277">
        <v>61000</v>
      </c>
      <c r="L2185" s="212">
        <f t="shared" si="273"/>
        <v>67100</v>
      </c>
      <c r="M2185" s="288" t="s">
        <v>1671</v>
      </c>
      <c r="N2185" s="290"/>
      <c r="O2185" s="290" t="s">
        <v>4494</v>
      </c>
      <c r="P2185" s="251">
        <v>45444</v>
      </c>
      <c r="Q2185" s="244">
        <v>58000</v>
      </c>
      <c r="R2185" s="471"/>
      <c r="S2185" s="242" t="s">
        <v>3950</v>
      </c>
      <c r="T2185" s="219"/>
      <c r="U2185" s="248" t="e">
        <f>VLOOKUP(T2185,'[1]段ボール 送料'!$H$16:$X$1013,16,FALSE)</f>
        <v>#N/A</v>
      </c>
      <c r="V2185" s="248" t="e">
        <f>VLOOKUP(T2185,'[1]段ボール 送料'!$H$16:$X$1013,13,FALSE)</f>
        <v>#N/A</v>
      </c>
      <c r="W2185" s="248" t="e">
        <f>VLOOKUP(T2185,'[1]段ボール 送料'!$H$16:$X$1013,14,FALSE)</f>
        <v>#N/A</v>
      </c>
      <c r="X2185" s="248" t="e">
        <f>VLOOKUP(T2185,'[1]段ボール 送料'!$H$16:$X$1013,15,FALSE)</f>
        <v>#N/A</v>
      </c>
      <c r="Y2185" s="219" t="s">
        <v>4476</v>
      </c>
      <c r="Z2185" s="248">
        <f>VLOOKUP(Y2185,'[1]段ボール 送料'!$H$16:$X$1013,16,FALSE)</f>
        <v>1550</v>
      </c>
      <c r="AA2185" s="248">
        <f>VLOOKUP(Y2185,'[1]段ボール 送料'!$H$16:$X$1013,13,FALSE)</f>
        <v>670</v>
      </c>
      <c r="AB2185" s="248">
        <f>VLOOKUP(Y2185,'[1]段ボール 送料'!$H$16:$X$1013,14,FALSE)</f>
        <v>230</v>
      </c>
      <c r="AC2185" s="248">
        <f>VLOOKUP(Y2185,'[1]段ボール 送料'!$H$16:$X$1013,15,FALSE)</f>
        <v>650</v>
      </c>
      <c r="AD2185" s="372"/>
      <c r="AE2185" s="372"/>
      <c r="AF2185" s="372"/>
      <c r="AG2185" s="372"/>
      <c r="AH2185" s="372"/>
      <c r="AI2185" s="228" t="s">
        <v>2720</v>
      </c>
      <c r="AJ2185" s="286" t="s">
        <v>2676</v>
      </c>
      <c r="AK2185" s="228" t="s">
        <v>4423</v>
      </c>
      <c r="AL2185" s="372"/>
      <c r="AM2185" s="372"/>
      <c r="AN2185" s="372"/>
      <c r="AO2185" s="372"/>
      <c r="AP2185" s="229"/>
      <c r="AQ2185" s="464"/>
      <c r="AR2185" s="207"/>
      <c r="AS2185" s="207"/>
      <c r="AT2185" s="207"/>
      <c r="AU2185" s="247">
        <f t="shared" si="289"/>
        <v>0</v>
      </c>
      <c r="AV2185" s="248" t="e">
        <f>VLOOKUP(T2185,'[1]段ボール 送料'!$H$16:$X$1013,11,FALSE)</f>
        <v>#N/A</v>
      </c>
      <c r="AW2185" s="248">
        <f>VLOOKUP(Y2185,'[1]段ボール 送料'!$H$16:$X$1013,11,FALSE)</f>
        <v>1136</v>
      </c>
      <c r="AX2185" s="207"/>
      <c r="AY2185" s="247" t="e">
        <f t="shared" si="283"/>
        <v>#N/A</v>
      </c>
      <c r="AZ2185" s="247" t="e">
        <f t="shared" si="284"/>
        <v>#N/A</v>
      </c>
      <c r="BA2185" s="247">
        <f t="shared" si="285"/>
        <v>1136</v>
      </c>
      <c r="BB2185" s="247">
        <f t="shared" si="286"/>
        <v>0</v>
      </c>
      <c r="BC2185" s="247" t="e">
        <f t="shared" si="287"/>
        <v>#N/A</v>
      </c>
      <c r="BD2185" s="207"/>
      <c r="BE2185" s="207"/>
      <c r="BF2185" s="207"/>
      <c r="BG2185" s="228" t="s">
        <v>1703</v>
      </c>
      <c r="BH2185" s="228" t="s">
        <v>1703</v>
      </c>
      <c r="BI2185" s="228"/>
      <c r="BJ2185" s="246"/>
      <c r="BK2185" s="255" t="s">
        <v>4431</v>
      </c>
      <c r="BL2185" s="228" t="s">
        <v>1703</v>
      </c>
      <c r="BM2185" s="228" t="s">
        <v>1703</v>
      </c>
      <c r="BQ2185" s="205" t="s">
        <v>1701</v>
      </c>
      <c r="BY2185" s="254"/>
      <c r="DN2185" s="284">
        <v>61000</v>
      </c>
      <c r="DO2185" s="283">
        <f t="shared" si="288"/>
        <v>67100</v>
      </c>
      <c r="DP2185" s="349">
        <v>45444</v>
      </c>
      <c r="DQ2185" s="282"/>
      <c r="DR2185" s="281"/>
      <c r="DS2185" s="280"/>
      <c r="DT2185" s="279"/>
      <c r="DU2185" s="348"/>
      <c r="DV2185" s="194"/>
    </row>
    <row r="2186" spans="1:129" ht="18.75">
      <c r="A2186" s="207" t="s">
        <v>4449</v>
      </c>
      <c r="B2186" s="227" t="s">
        <v>459</v>
      </c>
      <c r="C2186" s="226" t="s">
        <v>4493</v>
      </c>
      <c r="D2186" s="472" t="s">
        <v>460</v>
      </c>
      <c r="E2186" s="224" t="str">
        <f t="shared" si="290"/>
        <v>437031</v>
      </c>
      <c r="F2186" s="207" t="s">
        <v>101</v>
      </c>
      <c r="G2186" s="220" t="s">
        <v>461</v>
      </c>
      <c r="H2186" s="223" t="s">
        <v>4491</v>
      </c>
      <c r="I2186" s="306" t="s">
        <v>39</v>
      </c>
      <c r="J2186" s="225">
        <v>1</v>
      </c>
      <c r="K2186" s="277">
        <v>61000</v>
      </c>
      <c r="L2186" s="212">
        <f t="shared" si="273"/>
        <v>67100</v>
      </c>
      <c r="M2186" s="288" t="s">
        <v>1671</v>
      </c>
      <c r="N2186" s="290"/>
      <c r="O2186" s="290" t="s">
        <v>4490</v>
      </c>
      <c r="P2186" s="251">
        <v>45444</v>
      </c>
      <c r="Q2186" s="244">
        <v>58000</v>
      </c>
      <c r="R2186" s="471"/>
      <c r="S2186" s="242" t="s">
        <v>3950</v>
      </c>
      <c r="T2186" s="219"/>
      <c r="U2186" s="248" t="e">
        <f>VLOOKUP(T2186,'[1]段ボール 送料'!$H$16:$X$1013,16,FALSE)</f>
        <v>#N/A</v>
      </c>
      <c r="V2186" s="248" t="e">
        <f>VLOOKUP(T2186,'[1]段ボール 送料'!$H$16:$X$1013,13,FALSE)</f>
        <v>#N/A</v>
      </c>
      <c r="W2186" s="248" t="e">
        <f>VLOOKUP(T2186,'[1]段ボール 送料'!$H$16:$X$1013,14,FALSE)</f>
        <v>#N/A</v>
      </c>
      <c r="X2186" s="248" t="e">
        <f>VLOOKUP(T2186,'[1]段ボール 送料'!$H$16:$X$1013,15,FALSE)</f>
        <v>#N/A</v>
      </c>
      <c r="Y2186" s="219" t="s">
        <v>4480</v>
      </c>
      <c r="Z2186" s="248">
        <f>VLOOKUP(Y2186,'[1]段ボール 送料'!$H$16:$X$1013,16,FALSE)</f>
        <v>1550</v>
      </c>
      <c r="AA2186" s="248">
        <f>VLOOKUP(Y2186,'[1]段ボール 送料'!$H$16:$X$1013,13,FALSE)</f>
        <v>670</v>
      </c>
      <c r="AB2186" s="248">
        <f>VLOOKUP(Y2186,'[1]段ボール 送料'!$H$16:$X$1013,14,FALSE)</f>
        <v>230</v>
      </c>
      <c r="AC2186" s="248">
        <f>VLOOKUP(Y2186,'[1]段ボール 送料'!$H$16:$X$1013,15,FALSE)</f>
        <v>650</v>
      </c>
      <c r="AD2186" s="372"/>
      <c r="AE2186" s="372"/>
      <c r="AF2186" s="372"/>
      <c r="AG2186" s="372"/>
      <c r="AH2186" s="372"/>
      <c r="AI2186" s="228" t="s">
        <v>2720</v>
      </c>
      <c r="AJ2186" s="286" t="s">
        <v>2676</v>
      </c>
      <c r="AK2186" s="228" t="s">
        <v>4423</v>
      </c>
      <c r="AL2186" s="372"/>
      <c r="AM2186" s="372"/>
      <c r="AN2186" s="372"/>
      <c r="AO2186" s="372"/>
      <c r="AP2186" s="229"/>
      <c r="AQ2186" s="464"/>
      <c r="AR2186" s="207"/>
      <c r="AS2186" s="207"/>
      <c r="AT2186" s="207"/>
      <c r="AU2186" s="247">
        <f t="shared" si="289"/>
        <v>0</v>
      </c>
      <c r="AV2186" s="248" t="e">
        <f>VLOOKUP(T2186,'[1]段ボール 送料'!$H$16:$X$1013,11,FALSE)</f>
        <v>#N/A</v>
      </c>
      <c r="AW2186" s="248">
        <f>VLOOKUP(Y2186,'[1]段ボール 送料'!$H$16:$X$1013,11,FALSE)</f>
        <v>1136</v>
      </c>
      <c r="AX2186" s="207"/>
      <c r="AY2186" s="247" t="e">
        <f t="shared" si="283"/>
        <v>#N/A</v>
      </c>
      <c r="AZ2186" s="247" t="e">
        <f t="shared" si="284"/>
        <v>#N/A</v>
      </c>
      <c r="BA2186" s="247">
        <f t="shared" si="285"/>
        <v>1136</v>
      </c>
      <c r="BB2186" s="247">
        <f t="shared" si="286"/>
        <v>0</v>
      </c>
      <c r="BC2186" s="247" t="e">
        <f t="shared" si="287"/>
        <v>#N/A</v>
      </c>
      <c r="BD2186" s="207"/>
      <c r="BE2186" s="207"/>
      <c r="BF2186" s="207"/>
      <c r="BG2186" s="228" t="s">
        <v>1703</v>
      </c>
      <c r="BH2186" s="228" t="s">
        <v>1703</v>
      </c>
      <c r="BI2186" s="228" t="s">
        <v>3899</v>
      </c>
      <c r="BJ2186" s="246"/>
      <c r="BK2186" s="255" t="s">
        <v>4431</v>
      </c>
      <c r="BL2186" s="228" t="s">
        <v>1703</v>
      </c>
      <c r="BM2186" s="228" t="s">
        <v>1703</v>
      </c>
      <c r="BQ2186" s="205" t="s">
        <v>1701</v>
      </c>
      <c r="BY2186" s="254"/>
      <c r="DN2186" s="284">
        <v>61000</v>
      </c>
      <c r="DO2186" s="283">
        <f t="shared" si="288"/>
        <v>67100</v>
      </c>
      <c r="DP2186" s="349">
        <v>45444</v>
      </c>
      <c r="DQ2186" s="282"/>
      <c r="DR2186" s="281"/>
      <c r="DS2186" s="280"/>
      <c r="DT2186" s="279"/>
      <c r="DU2186" s="482"/>
      <c r="DV2186" s="194"/>
      <c r="DW2186" s="481"/>
      <c r="DX2186" s="481"/>
      <c r="DY2186" s="481"/>
    </row>
    <row r="2187" spans="1:129" ht="18.75">
      <c r="A2187" s="207" t="s">
        <v>4449</v>
      </c>
      <c r="B2187" s="227" t="s">
        <v>462</v>
      </c>
      <c r="C2187" s="226" t="s">
        <v>4492</v>
      </c>
      <c r="D2187" s="472" t="s">
        <v>463</v>
      </c>
      <c r="E2187" s="224" t="str">
        <f t="shared" si="290"/>
        <v>437048</v>
      </c>
      <c r="F2187" s="207" t="s">
        <v>101</v>
      </c>
      <c r="G2187" s="220" t="s">
        <v>461</v>
      </c>
      <c r="H2187" s="223" t="s">
        <v>4491</v>
      </c>
      <c r="I2187" s="306" t="s">
        <v>39</v>
      </c>
      <c r="J2187" s="225">
        <v>1</v>
      </c>
      <c r="K2187" s="277">
        <v>61000</v>
      </c>
      <c r="L2187" s="212">
        <f t="shared" si="273"/>
        <v>67100</v>
      </c>
      <c r="M2187" s="262" t="s">
        <v>1671</v>
      </c>
      <c r="N2187" s="290"/>
      <c r="O2187" s="290" t="s">
        <v>4490</v>
      </c>
      <c r="P2187" s="251">
        <v>45444</v>
      </c>
      <c r="Q2187" s="244">
        <v>58000</v>
      </c>
      <c r="R2187" s="471"/>
      <c r="S2187" s="242" t="s">
        <v>3950</v>
      </c>
      <c r="T2187" s="219"/>
      <c r="U2187" s="248" t="e">
        <f>VLOOKUP(T2187,'[1]段ボール 送料'!$H$16:$X$1013,16,FALSE)</f>
        <v>#N/A</v>
      </c>
      <c r="V2187" s="248" t="e">
        <f>VLOOKUP(T2187,'[1]段ボール 送料'!$H$16:$X$1013,13,FALSE)</f>
        <v>#N/A</v>
      </c>
      <c r="W2187" s="248" t="e">
        <f>VLOOKUP(T2187,'[1]段ボール 送料'!$H$16:$X$1013,14,FALSE)</f>
        <v>#N/A</v>
      </c>
      <c r="X2187" s="248" t="e">
        <f>VLOOKUP(T2187,'[1]段ボール 送料'!$H$16:$X$1013,15,FALSE)</f>
        <v>#N/A</v>
      </c>
      <c r="Y2187" s="219" t="s">
        <v>4476</v>
      </c>
      <c r="Z2187" s="248">
        <f>VLOOKUP(Y2187,'[1]段ボール 送料'!$H$16:$X$1013,16,FALSE)</f>
        <v>1550</v>
      </c>
      <c r="AA2187" s="248">
        <f>VLOOKUP(Y2187,'[1]段ボール 送料'!$H$16:$X$1013,13,FALSE)</f>
        <v>670</v>
      </c>
      <c r="AB2187" s="248">
        <f>VLOOKUP(Y2187,'[1]段ボール 送料'!$H$16:$X$1013,14,FALSE)</f>
        <v>230</v>
      </c>
      <c r="AC2187" s="248">
        <f>VLOOKUP(Y2187,'[1]段ボール 送料'!$H$16:$X$1013,15,FALSE)</f>
        <v>650</v>
      </c>
      <c r="AD2187" s="372"/>
      <c r="AE2187" s="372"/>
      <c r="AF2187" s="372"/>
      <c r="AG2187" s="372"/>
      <c r="AH2187" s="372"/>
      <c r="AI2187" s="228" t="s">
        <v>2720</v>
      </c>
      <c r="AJ2187" s="286" t="s">
        <v>2676</v>
      </c>
      <c r="AK2187" s="228" t="s">
        <v>4423</v>
      </c>
      <c r="AL2187" s="372"/>
      <c r="AM2187" s="372"/>
      <c r="AN2187" s="372"/>
      <c r="AO2187" s="372"/>
      <c r="AP2187" s="229"/>
      <c r="AQ2187" s="464"/>
      <c r="AR2187" s="207"/>
      <c r="AS2187" s="207"/>
      <c r="AT2187" s="207"/>
      <c r="AU2187" s="247">
        <f t="shared" si="289"/>
        <v>0</v>
      </c>
      <c r="AV2187" s="248" t="e">
        <f>VLOOKUP(T2187,'[1]段ボール 送料'!$H$16:$X$1013,11,FALSE)</f>
        <v>#N/A</v>
      </c>
      <c r="AW2187" s="248">
        <f>VLOOKUP(Y2187,'[1]段ボール 送料'!$H$16:$X$1013,11,FALSE)</f>
        <v>1136</v>
      </c>
      <c r="AX2187" s="207"/>
      <c r="AY2187" s="247" t="e">
        <f t="shared" si="283"/>
        <v>#N/A</v>
      </c>
      <c r="AZ2187" s="247" t="e">
        <f t="shared" si="284"/>
        <v>#N/A</v>
      </c>
      <c r="BA2187" s="247">
        <f t="shared" si="285"/>
        <v>1136</v>
      </c>
      <c r="BB2187" s="247">
        <f t="shared" si="286"/>
        <v>0</v>
      </c>
      <c r="BC2187" s="247" t="e">
        <f t="shared" si="287"/>
        <v>#N/A</v>
      </c>
      <c r="BD2187" s="207"/>
      <c r="BE2187" s="207"/>
      <c r="BF2187" s="207"/>
      <c r="BG2187" s="228" t="s">
        <v>1703</v>
      </c>
      <c r="BH2187" s="228" t="s">
        <v>1703</v>
      </c>
      <c r="BI2187" s="228" t="s">
        <v>3899</v>
      </c>
      <c r="BJ2187" s="246"/>
      <c r="BK2187" s="255" t="s">
        <v>4431</v>
      </c>
      <c r="BL2187" s="228" t="s">
        <v>1703</v>
      </c>
      <c r="BM2187" s="228" t="s">
        <v>1703</v>
      </c>
      <c r="BQ2187" s="205" t="s">
        <v>1701</v>
      </c>
      <c r="BY2187" s="254"/>
      <c r="DN2187" s="284">
        <v>61000</v>
      </c>
      <c r="DO2187" s="283">
        <f t="shared" si="288"/>
        <v>67100</v>
      </c>
      <c r="DP2187" s="349">
        <v>45444</v>
      </c>
      <c r="DQ2187" s="282"/>
      <c r="DR2187" s="281"/>
      <c r="DS2187" s="280"/>
      <c r="DT2187" s="279"/>
      <c r="DU2187" s="348"/>
      <c r="DV2187" s="194"/>
    </row>
    <row r="2188" spans="1:129" ht="18.75">
      <c r="A2188" s="207" t="s">
        <v>4449</v>
      </c>
      <c r="B2188" s="227" t="s">
        <v>464</v>
      </c>
      <c r="C2188" s="226" t="s">
        <v>4489</v>
      </c>
      <c r="D2188" s="472" t="s">
        <v>465</v>
      </c>
      <c r="E2188" s="224" t="str">
        <f t="shared" si="290"/>
        <v>437055</v>
      </c>
      <c r="F2188" s="207" t="s">
        <v>101</v>
      </c>
      <c r="G2188" s="220" t="s">
        <v>466</v>
      </c>
      <c r="H2188" s="223" t="s">
        <v>4487</v>
      </c>
      <c r="I2188" s="306" t="s">
        <v>39</v>
      </c>
      <c r="J2188" s="225">
        <v>1</v>
      </c>
      <c r="K2188" s="277">
        <v>61000</v>
      </c>
      <c r="L2188" s="212">
        <f t="shared" si="273"/>
        <v>67100</v>
      </c>
      <c r="M2188" s="262" t="s">
        <v>1671</v>
      </c>
      <c r="N2188" s="290"/>
      <c r="O2188" s="290" t="s">
        <v>4486</v>
      </c>
      <c r="P2188" s="251">
        <v>45444</v>
      </c>
      <c r="Q2188" s="244">
        <v>58000</v>
      </c>
      <c r="R2188" s="471"/>
      <c r="S2188" s="242" t="s">
        <v>3950</v>
      </c>
      <c r="T2188" s="219"/>
      <c r="U2188" s="248" t="e">
        <f>VLOOKUP(T2188,'[1]段ボール 送料'!$H$16:$X$1013,16,FALSE)</f>
        <v>#N/A</v>
      </c>
      <c r="V2188" s="248" t="e">
        <f>VLOOKUP(T2188,'[1]段ボール 送料'!$H$16:$X$1013,13,FALSE)</f>
        <v>#N/A</v>
      </c>
      <c r="W2188" s="248" t="e">
        <f>VLOOKUP(T2188,'[1]段ボール 送料'!$H$16:$X$1013,14,FALSE)</f>
        <v>#N/A</v>
      </c>
      <c r="X2188" s="248" t="e">
        <f>VLOOKUP(T2188,'[1]段ボール 送料'!$H$16:$X$1013,15,FALSE)</f>
        <v>#N/A</v>
      </c>
      <c r="Y2188" s="219" t="s">
        <v>4480</v>
      </c>
      <c r="Z2188" s="248">
        <f>VLOOKUP(Y2188,'[1]段ボール 送料'!$H$16:$X$1013,16,FALSE)</f>
        <v>1550</v>
      </c>
      <c r="AA2188" s="248">
        <f>VLOOKUP(Y2188,'[1]段ボール 送料'!$H$16:$X$1013,13,FALSE)</f>
        <v>670</v>
      </c>
      <c r="AB2188" s="248">
        <f>VLOOKUP(Y2188,'[1]段ボール 送料'!$H$16:$X$1013,14,FALSE)</f>
        <v>230</v>
      </c>
      <c r="AC2188" s="248">
        <f>VLOOKUP(Y2188,'[1]段ボール 送料'!$H$16:$X$1013,15,FALSE)</f>
        <v>650</v>
      </c>
      <c r="AD2188" s="372"/>
      <c r="AE2188" s="372"/>
      <c r="AF2188" s="372"/>
      <c r="AG2188" s="372"/>
      <c r="AH2188" s="372"/>
      <c r="AI2188" s="228" t="s">
        <v>2720</v>
      </c>
      <c r="AJ2188" s="286" t="s">
        <v>2676</v>
      </c>
      <c r="AK2188" s="228" t="s">
        <v>4423</v>
      </c>
      <c r="AL2188" s="372"/>
      <c r="AM2188" s="372"/>
      <c r="AN2188" s="372"/>
      <c r="AO2188" s="372"/>
      <c r="AP2188" s="229"/>
      <c r="AQ2188" s="464"/>
      <c r="AR2188" s="207"/>
      <c r="AS2188" s="207"/>
      <c r="AT2188" s="207"/>
      <c r="AU2188" s="247">
        <f t="shared" si="289"/>
        <v>0</v>
      </c>
      <c r="AV2188" s="248" t="e">
        <f>VLOOKUP(T2188,'[1]段ボール 送料'!$H$16:$X$1013,11,FALSE)</f>
        <v>#N/A</v>
      </c>
      <c r="AW2188" s="248">
        <f>VLOOKUP(Y2188,'[1]段ボール 送料'!$H$16:$X$1013,11,FALSE)</f>
        <v>1136</v>
      </c>
      <c r="AX2188" s="207"/>
      <c r="AY2188" s="247" t="e">
        <f t="shared" si="283"/>
        <v>#N/A</v>
      </c>
      <c r="AZ2188" s="247" t="e">
        <f t="shared" si="284"/>
        <v>#N/A</v>
      </c>
      <c r="BA2188" s="247">
        <f t="shared" si="285"/>
        <v>1136</v>
      </c>
      <c r="BB2188" s="247">
        <f t="shared" si="286"/>
        <v>0</v>
      </c>
      <c r="BC2188" s="247" t="e">
        <f t="shared" si="287"/>
        <v>#N/A</v>
      </c>
      <c r="BD2188" s="207"/>
      <c r="BE2188" s="207"/>
      <c r="BF2188" s="207"/>
      <c r="BG2188" s="228" t="s">
        <v>1703</v>
      </c>
      <c r="BH2188" s="228" t="s">
        <v>1703</v>
      </c>
      <c r="BI2188" s="228" t="s">
        <v>3899</v>
      </c>
      <c r="BJ2188" s="246"/>
      <c r="BK2188" s="255" t="s">
        <v>4431</v>
      </c>
      <c r="BL2188" s="228" t="s">
        <v>1703</v>
      </c>
      <c r="BM2188" s="228" t="s">
        <v>1703</v>
      </c>
      <c r="BQ2188" s="205" t="s">
        <v>1701</v>
      </c>
      <c r="BY2188" s="254"/>
      <c r="DN2188" s="284">
        <v>61000</v>
      </c>
      <c r="DO2188" s="283">
        <f t="shared" si="288"/>
        <v>67100</v>
      </c>
      <c r="DP2188" s="349">
        <v>45444</v>
      </c>
      <c r="DQ2188" s="282"/>
      <c r="DR2188" s="281"/>
      <c r="DS2188" s="280"/>
      <c r="DT2188" s="279"/>
      <c r="DU2188" s="348"/>
      <c r="DV2188" s="194"/>
    </row>
    <row r="2189" spans="1:129" ht="18.75">
      <c r="A2189" s="207" t="s">
        <v>4449</v>
      </c>
      <c r="B2189" s="227" t="s">
        <v>467</v>
      </c>
      <c r="C2189" s="226" t="s">
        <v>4488</v>
      </c>
      <c r="D2189" s="472" t="s">
        <v>468</v>
      </c>
      <c r="E2189" s="224" t="str">
        <f t="shared" si="290"/>
        <v>437062</v>
      </c>
      <c r="F2189" s="207" t="s">
        <v>101</v>
      </c>
      <c r="G2189" s="220" t="s">
        <v>466</v>
      </c>
      <c r="H2189" s="223" t="s">
        <v>4487</v>
      </c>
      <c r="I2189" s="306" t="s">
        <v>39</v>
      </c>
      <c r="J2189" s="225">
        <v>1</v>
      </c>
      <c r="K2189" s="277">
        <v>61000</v>
      </c>
      <c r="L2189" s="212">
        <f t="shared" si="273"/>
        <v>67100</v>
      </c>
      <c r="M2189" s="288" t="s">
        <v>1671</v>
      </c>
      <c r="N2189" s="290"/>
      <c r="O2189" s="290" t="s">
        <v>4486</v>
      </c>
      <c r="P2189" s="459">
        <v>45444</v>
      </c>
      <c r="Q2189" s="346">
        <v>58000</v>
      </c>
      <c r="R2189" s="471"/>
      <c r="S2189" s="242" t="s">
        <v>3950</v>
      </c>
      <c r="T2189" s="219"/>
      <c r="U2189" s="248" t="e">
        <f>VLOOKUP(T2189,'[1]段ボール 送料'!$H$16:$X$1013,16,FALSE)</f>
        <v>#N/A</v>
      </c>
      <c r="V2189" s="248" t="e">
        <f>VLOOKUP(T2189,'[1]段ボール 送料'!$H$16:$X$1013,13,FALSE)</f>
        <v>#N/A</v>
      </c>
      <c r="W2189" s="248" t="e">
        <f>VLOOKUP(T2189,'[1]段ボール 送料'!$H$16:$X$1013,14,FALSE)</f>
        <v>#N/A</v>
      </c>
      <c r="X2189" s="248" t="e">
        <f>VLOOKUP(T2189,'[1]段ボール 送料'!$H$16:$X$1013,15,FALSE)</f>
        <v>#N/A</v>
      </c>
      <c r="Y2189" s="219" t="s">
        <v>4476</v>
      </c>
      <c r="Z2189" s="248">
        <f>VLOOKUP(Y2189,'[1]段ボール 送料'!$H$16:$X$1013,16,FALSE)</f>
        <v>1550</v>
      </c>
      <c r="AA2189" s="248">
        <f>VLOOKUP(Y2189,'[1]段ボール 送料'!$H$16:$X$1013,13,FALSE)</f>
        <v>670</v>
      </c>
      <c r="AB2189" s="248">
        <f>VLOOKUP(Y2189,'[1]段ボール 送料'!$H$16:$X$1013,14,FALSE)</f>
        <v>230</v>
      </c>
      <c r="AC2189" s="248">
        <f>VLOOKUP(Y2189,'[1]段ボール 送料'!$H$16:$X$1013,15,FALSE)</f>
        <v>650</v>
      </c>
      <c r="AD2189" s="372"/>
      <c r="AE2189" s="372"/>
      <c r="AF2189" s="372"/>
      <c r="AG2189" s="372"/>
      <c r="AH2189" s="372"/>
      <c r="AI2189" s="228" t="s">
        <v>2720</v>
      </c>
      <c r="AJ2189" s="286" t="s">
        <v>2676</v>
      </c>
      <c r="AK2189" s="228" t="s">
        <v>4423</v>
      </c>
      <c r="AL2189" s="372"/>
      <c r="AM2189" s="372"/>
      <c r="AN2189" s="372"/>
      <c r="AO2189" s="372"/>
      <c r="AP2189" s="229"/>
      <c r="AQ2189" s="464"/>
      <c r="AR2189" s="207"/>
      <c r="AS2189" s="207"/>
      <c r="AT2189" s="207"/>
      <c r="AU2189" s="247">
        <f t="shared" si="289"/>
        <v>0</v>
      </c>
      <c r="AV2189" s="248" t="e">
        <f>VLOOKUP(T2189,'[1]段ボール 送料'!$H$16:$X$1013,11,FALSE)</f>
        <v>#N/A</v>
      </c>
      <c r="AW2189" s="248">
        <f>VLOOKUP(Y2189,'[1]段ボール 送料'!$H$16:$X$1013,11,FALSE)</f>
        <v>1136</v>
      </c>
      <c r="AX2189" s="207"/>
      <c r="AY2189" s="247" t="e">
        <f t="shared" si="283"/>
        <v>#N/A</v>
      </c>
      <c r="AZ2189" s="247" t="e">
        <f t="shared" si="284"/>
        <v>#N/A</v>
      </c>
      <c r="BA2189" s="247">
        <f t="shared" si="285"/>
        <v>1136</v>
      </c>
      <c r="BB2189" s="247">
        <f t="shared" si="286"/>
        <v>0</v>
      </c>
      <c r="BC2189" s="247" t="e">
        <f t="shared" si="287"/>
        <v>#N/A</v>
      </c>
      <c r="BD2189" s="207"/>
      <c r="BE2189" s="207"/>
      <c r="BF2189" s="207"/>
      <c r="BG2189" s="228" t="s">
        <v>1703</v>
      </c>
      <c r="BH2189" s="228" t="s">
        <v>1703</v>
      </c>
      <c r="BI2189" s="228" t="s">
        <v>3899</v>
      </c>
      <c r="BJ2189" s="246"/>
      <c r="BK2189" s="255" t="s">
        <v>4431</v>
      </c>
      <c r="BL2189" s="228" t="s">
        <v>1703</v>
      </c>
      <c r="BM2189" s="228" t="s">
        <v>1703</v>
      </c>
      <c r="BQ2189" s="205" t="s">
        <v>1701</v>
      </c>
      <c r="BY2189" s="254"/>
      <c r="DN2189" s="284">
        <v>61000</v>
      </c>
      <c r="DO2189" s="283">
        <f t="shared" si="288"/>
        <v>67100</v>
      </c>
      <c r="DP2189" s="349">
        <v>45444</v>
      </c>
      <c r="DQ2189" s="282"/>
      <c r="DR2189" s="281"/>
      <c r="DS2189" s="280"/>
      <c r="DT2189" s="279"/>
      <c r="DU2189" s="348"/>
      <c r="DV2189" s="194"/>
    </row>
    <row r="2190" spans="1:129" ht="18.75">
      <c r="A2190" s="207" t="s">
        <v>4449</v>
      </c>
      <c r="B2190" s="227" t="s">
        <v>469</v>
      </c>
      <c r="C2190" s="226" t="s">
        <v>4485</v>
      </c>
      <c r="D2190" s="472" t="s">
        <v>470</v>
      </c>
      <c r="E2190" s="224" t="str">
        <f t="shared" si="290"/>
        <v>437079</v>
      </c>
      <c r="F2190" s="207" t="s">
        <v>101</v>
      </c>
      <c r="G2190" s="220" t="s">
        <v>471</v>
      </c>
      <c r="H2190" s="223" t="s">
        <v>4483</v>
      </c>
      <c r="I2190" s="306" t="s">
        <v>39</v>
      </c>
      <c r="J2190" s="225">
        <v>1</v>
      </c>
      <c r="K2190" s="277">
        <v>61000</v>
      </c>
      <c r="L2190" s="212">
        <f t="shared" si="273"/>
        <v>67100</v>
      </c>
      <c r="M2190" s="288" t="s">
        <v>1671</v>
      </c>
      <c r="N2190" s="290"/>
      <c r="O2190" s="290" t="s">
        <v>4482</v>
      </c>
      <c r="P2190" s="251">
        <v>45444</v>
      </c>
      <c r="Q2190" s="244">
        <v>58000</v>
      </c>
      <c r="R2190" s="471"/>
      <c r="S2190" s="242" t="s">
        <v>3950</v>
      </c>
      <c r="T2190" s="219"/>
      <c r="U2190" s="248" t="e">
        <f>VLOOKUP(T2190,'[1]段ボール 送料'!$H$16:$X$1013,16,FALSE)</f>
        <v>#N/A</v>
      </c>
      <c r="V2190" s="248" t="e">
        <f>VLOOKUP(T2190,'[1]段ボール 送料'!$H$16:$X$1013,13,FALSE)</f>
        <v>#N/A</v>
      </c>
      <c r="W2190" s="248" t="e">
        <f>VLOOKUP(T2190,'[1]段ボール 送料'!$H$16:$X$1013,14,FALSE)</f>
        <v>#N/A</v>
      </c>
      <c r="X2190" s="248" t="e">
        <f>VLOOKUP(T2190,'[1]段ボール 送料'!$H$16:$X$1013,15,FALSE)</f>
        <v>#N/A</v>
      </c>
      <c r="Y2190" s="219" t="s">
        <v>4480</v>
      </c>
      <c r="Z2190" s="248">
        <f>VLOOKUP(Y2190,'[1]段ボール 送料'!$H$16:$X$1013,16,FALSE)</f>
        <v>1550</v>
      </c>
      <c r="AA2190" s="248">
        <f>VLOOKUP(Y2190,'[1]段ボール 送料'!$H$16:$X$1013,13,FALSE)</f>
        <v>670</v>
      </c>
      <c r="AB2190" s="248">
        <f>VLOOKUP(Y2190,'[1]段ボール 送料'!$H$16:$X$1013,14,FALSE)</f>
        <v>230</v>
      </c>
      <c r="AC2190" s="248">
        <f>VLOOKUP(Y2190,'[1]段ボール 送料'!$H$16:$X$1013,15,FALSE)</f>
        <v>650</v>
      </c>
      <c r="AD2190" s="372"/>
      <c r="AE2190" s="372"/>
      <c r="AF2190" s="372"/>
      <c r="AG2190" s="372"/>
      <c r="AH2190" s="372"/>
      <c r="AI2190" s="228" t="s">
        <v>2720</v>
      </c>
      <c r="AJ2190" s="286" t="s">
        <v>2676</v>
      </c>
      <c r="AK2190" s="228" t="s">
        <v>4423</v>
      </c>
      <c r="AL2190" s="372"/>
      <c r="AM2190" s="372"/>
      <c r="AN2190" s="372"/>
      <c r="AO2190" s="372"/>
      <c r="AP2190" s="229"/>
      <c r="AQ2190" s="464"/>
      <c r="AR2190" s="207"/>
      <c r="AS2190" s="207"/>
      <c r="AT2190" s="207"/>
      <c r="AU2190" s="247">
        <f t="shared" si="289"/>
        <v>0</v>
      </c>
      <c r="AV2190" s="248" t="e">
        <f>VLOOKUP(T2190,'[1]段ボール 送料'!$H$16:$X$1013,11,FALSE)</f>
        <v>#N/A</v>
      </c>
      <c r="AW2190" s="248">
        <f>VLOOKUP(Y2190,'[1]段ボール 送料'!$H$16:$X$1013,11,FALSE)</f>
        <v>1136</v>
      </c>
      <c r="AX2190" s="207"/>
      <c r="AY2190" s="247" t="e">
        <f t="shared" si="283"/>
        <v>#N/A</v>
      </c>
      <c r="AZ2190" s="247" t="e">
        <f t="shared" si="284"/>
        <v>#N/A</v>
      </c>
      <c r="BA2190" s="247">
        <f t="shared" si="285"/>
        <v>1136</v>
      </c>
      <c r="BB2190" s="247">
        <f t="shared" si="286"/>
        <v>0</v>
      </c>
      <c r="BC2190" s="247" t="e">
        <f t="shared" si="287"/>
        <v>#N/A</v>
      </c>
      <c r="BD2190" s="207"/>
      <c r="BE2190" s="207"/>
      <c r="BF2190" s="207"/>
      <c r="BG2190" s="228" t="s">
        <v>1703</v>
      </c>
      <c r="BH2190" s="228" t="s">
        <v>1703</v>
      </c>
      <c r="BI2190" s="228" t="s">
        <v>3899</v>
      </c>
      <c r="BJ2190" s="246"/>
      <c r="BK2190" s="255" t="s">
        <v>4411</v>
      </c>
      <c r="BL2190" s="228" t="s">
        <v>1703</v>
      </c>
      <c r="BM2190" s="228" t="s">
        <v>1703</v>
      </c>
      <c r="BQ2190" s="205" t="s">
        <v>1701</v>
      </c>
      <c r="BY2190" s="254"/>
      <c r="DN2190" s="284">
        <v>61000</v>
      </c>
      <c r="DO2190" s="283">
        <f t="shared" si="288"/>
        <v>67100</v>
      </c>
      <c r="DP2190" s="349">
        <v>45444</v>
      </c>
      <c r="DQ2190" s="282"/>
      <c r="DR2190" s="281"/>
      <c r="DS2190" s="280"/>
      <c r="DT2190" s="279"/>
      <c r="DU2190" s="348"/>
      <c r="DV2190" s="194"/>
    </row>
    <row r="2191" spans="1:129" ht="18.75">
      <c r="A2191" s="207" t="s">
        <v>4449</v>
      </c>
      <c r="B2191" s="227" t="s">
        <v>472</v>
      </c>
      <c r="C2191" s="226" t="s">
        <v>4484</v>
      </c>
      <c r="D2191" s="472" t="s">
        <v>473</v>
      </c>
      <c r="E2191" s="224" t="str">
        <f t="shared" si="290"/>
        <v>437086</v>
      </c>
      <c r="F2191" s="207" t="s">
        <v>101</v>
      </c>
      <c r="G2191" s="220" t="s">
        <v>471</v>
      </c>
      <c r="H2191" s="223" t="s">
        <v>4483</v>
      </c>
      <c r="I2191" s="306" t="s">
        <v>39</v>
      </c>
      <c r="J2191" s="225">
        <v>1</v>
      </c>
      <c r="K2191" s="277">
        <v>61000</v>
      </c>
      <c r="L2191" s="212">
        <f t="shared" si="273"/>
        <v>67100</v>
      </c>
      <c r="M2191" s="288" t="s">
        <v>1671</v>
      </c>
      <c r="N2191" s="290"/>
      <c r="O2191" s="290" t="s">
        <v>4482</v>
      </c>
      <c r="P2191" s="251">
        <v>45444</v>
      </c>
      <c r="Q2191" s="244">
        <v>58000</v>
      </c>
      <c r="R2191" s="471"/>
      <c r="S2191" s="242" t="s">
        <v>3950</v>
      </c>
      <c r="T2191" s="219"/>
      <c r="U2191" s="248" t="e">
        <f>VLOOKUP(T2191,'[1]段ボール 送料'!$H$16:$X$1013,16,FALSE)</f>
        <v>#N/A</v>
      </c>
      <c r="V2191" s="248" t="e">
        <f>VLOOKUP(T2191,'[1]段ボール 送料'!$H$16:$X$1013,13,FALSE)</f>
        <v>#N/A</v>
      </c>
      <c r="W2191" s="248" t="e">
        <f>VLOOKUP(T2191,'[1]段ボール 送料'!$H$16:$X$1013,14,FALSE)</f>
        <v>#N/A</v>
      </c>
      <c r="X2191" s="248" t="e">
        <f>VLOOKUP(T2191,'[1]段ボール 送料'!$H$16:$X$1013,15,FALSE)</f>
        <v>#N/A</v>
      </c>
      <c r="Y2191" s="219" t="s">
        <v>4476</v>
      </c>
      <c r="Z2191" s="248">
        <f>VLOOKUP(Y2191,'[1]段ボール 送料'!$H$16:$X$1013,16,FALSE)</f>
        <v>1550</v>
      </c>
      <c r="AA2191" s="248">
        <f>VLOOKUP(Y2191,'[1]段ボール 送料'!$H$16:$X$1013,13,FALSE)</f>
        <v>670</v>
      </c>
      <c r="AB2191" s="248">
        <f>VLOOKUP(Y2191,'[1]段ボール 送料'!$H$16:$X$1013,14,FALSE)</f>
        <v>230</v>
      </c>
      <c r="AC2191" s="248">
        <f>VLOOKUP(Y2191,'[1]段ボール 送料'!$H$16:$X$1013,15,FALSE)</f>
        <v>650</v>
      </c>
      <c r="AD2191" s="372"/>
      <c r="AE2191" s="372"/>
      <c r="AF2191" s="372"/>
      <c r="AG2191" s="372"/>
      <c r="AH2191" s="372"/>
      <c r="AI2191" s="228" t="s">
        <v>2720</v>
      </c>
      <c r="AJ2191" s="286" t="s">
        <v>2676</v>
      </c>
      <c r="AK2191" s="228" t="s">
        <v>4423</v>
      </c>
      <c r="AL2191" s="372"/>
      <c r="AM2191" s="372"/>
      <c r="AN2191" s="372"/>
      <c r="AO2191" s="372"/>
      <c r="AP2191" s="229"/>
      <c r="AQ2191" s="464"/>
      <c r="AR2191" s="207"/>
      <c r="AS2191" s="207"/>
      <c r="AT2191" s="207"/>
      <c r="AU2191" s="247">
        <f t="shared" si="289"/>
        <v>0</v>
      </c>
      <c r="AV2191" s="248" t="e">
        <f>VLOOKUP(T2191,'[1]段ボール 送料'!$H$16:$X$1013,11,FALSE)</f>
        <v>#N/A</v>
      </c>
      <c r="AW2191" s="248">
        <f>VLOOKUP(Y2191,'[1]段ボール 送料'!$H$16:$X$1013,11,FALSE)</f>
        <v>1136</v>
      </c>
      <c r="AX2191" s="207"/>
      <c r="AY2191" s="247" t="e">
        <f t="shared" si="283"/>
        <v>#N/A</v>
      </c>
      <c r="AZ2191" s="247" t="e">
        <f t="shared" si="284"/>
        <v>#N/A</v>
      </c>
      <c r="BA2191" s="247">
        <f t="shared" si="285"/>
        <v>1136</v>
      </c>
      <c r="BB2191" s="247">
        <f t="shared" si="286"/>
        <v>0</v>
      </c>
      <c r="BC2191" s="247" t="e">
        <f t="shared" si="287"/>
        <v>#N/A</v>
      </c>
      <c r="BD2191" s="207"/>
      <c r="BE2191" s="207"/>
      <c r="BF2191" s="207"/>
      <c r="BG2191" s="228" t="s">
        <v>1703</v>
      </c>
      <c r="BH2191" s="228" t="s">
        <v>1703</v>
      </c>
      <c r="BI2191" s="228" t="s">
        <v>3899</v>
      </c>
      <c r="BJ2191" s="246"/>
      <c r="BK2191" s="255" t="s">
        <v>4411</v>
      </c>
      <c r="BL2191" s="228" t="s">
        <v>1703</v>
      </c>
      <c r="BM2191" s="228" t="s">
        <v>1703</v>
      </c>
      <c r="BQ2191" s="205" t="s">
        <v>1701</v>
      </c>
      <c r="BY2191" s="254"/>
      <c r="DN2191" s="284">
        <v>61000</v>
      </c>
      <c r="DO2191" s="283">
        <f t="shared" si="288"/>
        <v>67100</v>
      </c>
      <c r="DP2191" s="349">
        <v>45444</v>
      </c>
      <c r="DQ2191" s="282"/>
      <c r="DR2191" s="281"/>
      <c r="DS2191" s="280"/>
      <c r="DT2191" s="279"/>
      <c r="DU2191" s="348"/>
      <c r="DV2191" s="194"/>
    </row>
    <row r="2192" spans="1:129" ht="18.75">
      <c r="A2192" s="207" t="s">
        <v>4449</v>
      </c>
      <c r="B2192" s="227" t="s">
        <v>474</v>
      </c>
      <c r="C2192" s="226" t="s">
        <v>4481</v>
      </c>
      <c r="D2192" s="472" t="s">
        <v>475</v>
      </c>
      <c r="E2192" s="224" t="str">
        <f t="shared" si="290"/>
        <v>437093</v>
      </c>
      <c r="F2192" s="207" t="s">
        <v>101</v>
      </c>
      <c r="G2192" s="220" t="s">
        <v>476</v>
      </c>
      <c r="H2192" s="223" t="s">
        <v>4478</v>
      </c>
      <c r="I2192" s="306" t="s">
        <v>39</v>
      </c>
      <c r="J2192" s="225">
        <v>1</v>
      </c>
      <c r="K2192" s="277">
        <v>61000</v>
      </c>
      <c r="L2192" s="212">
        <f t="shared" ref="L2192:L2255" si="291">K2192*1.1</f>
        <v>67100</v>
      </c>
      <c r="M2192" s="288" t="s">
        <v>1671</v>
      </c>
      <c r="N2192" s="290"/>
      <c r="O2192" s="290" t="s">
        <v>4477</v>
      </c>
      <c r="P2192" s="251">
        <v>45444</v>
      </c>
      <c r="Q2192" s="244">
        <v>58000</v>
      </c>
      <c r="R2192" s="471"/>
      <c r="S2192" s="242" t="s">
        <v>3950</v>
      </c>
      <c r="T2192" s="219"/>
      <c r="U2192" s="248" t="e">
        <f>VLOOKUP(T2192,'[1]段ボール 送料'!$H$16:$X$1013,16,FALSE)</f>
        <v>#N/A</v>
      </c>
      <c r="V2192" s="248" t="e">
        <f>VLOOKUP(T2192,'[1]段ボール 送料'!$H$16:$X$1013,13,FALSE)</f>
        <v>#N/A</v>
      </c>
      <c r="W2192" s="248" t="e">
        <f>VLOOKUP(T2192,'[1]段ボール 送料'!$H$16:$X$1013,14,FALSE)</f>
        <v>#N/A</v>
      </c>
      <c r="X2192" s="248" t="e">
        <f>VLOOKUP(T2192,'[1]段ボール 送料'!$H$16:$X$1013,15,FALSE)</f>
        <v>#N/A</v>
      </c>
      <c r="Y2192" s="219" t="s">
        <v>4480</v>
      </c>
      <c r="Z2192" s="248">
        <f>VLOOKUP(Y2192,'[1]段ボール 送料'!$H$16:$X$1013,16,FALSE)</f>
        <v>1550</v>
      </c>
      <c r="AA2192" s="248">
        <f>VLOOKUP(Y2192,'[1]段ボール 送料'!$H$16:$X$1013,13,FALSE)</f>
        <v>670</v>
      </c>
      <c r="AB2192" s="248">
        <f>VLOOKUP(Y2192,'[1]段ボール 送料'!$H$16:$X$1013,14,FALSE)</f>
        <v>230</v>
      </c>
      <c r="AC2192" s="248">
        <f>VLOOKUP(Y2192,'[1]段ボール 送料'!$H$16:$X$1013,15,FALSE)</f>
        <v>650</v>
      </c>
      <c r="AD2192" s="372"/>
      <c r="AE2192" s="372"/>
      <c r="AF2192" s="372"/>
      <c r="AG2192" s="372"/>
      <c r="AH2192" s="372"/>
      <c r="AI2192" s="228" t="s">
        <v>2720</v>
      </c>
      <c r="AJ2192" s="286" t="s">
        <v>2676</v>
      </c>
      <c r="AK2192" s="228" t="s">
        <v>4423</v>
      </c>
      <c r="AL2192" s="372"/>
      <c r="AM2192" s="372"/>
      <c r="AN2192" s="372"/>
      <c r="AO2192" s="372"/>
      <c r="AP2192" s="229"/>
      <c r="AQ2192" s="464"/>
      <c r="AR2192" s="207"/>
      <c r="AS2192" s="207"/>
      <c r="AT2192" s="207"/>
      <c r="AU2192" s="247">
        <f t="shared" si="289"/>
        <v>0</v>
      </c>
      <c r="AV2192" s="248" t="e">
        <f>VLOOKUP(T2192,'[1]段ボール 送料'!$H$16:$X$1013,11,FALSE)</f>
        <v>#N/A</v>
      </c>
      <c r="AW2192" s="248">
        <f>VLOOKUP(Y2192,'[1]段ボール 送料'!$H$16:$X$1013,11,FALSE)</f>
        <v>1136</v>
      </c>
      <c r="AX2192" s="207"/>
      <c r="AY2192" s="247" t="e">
        <f t="shared" ref="AY2192:AY2223" si="292">SUBTOTAL(9,AV2192:AX2192)</f>
        <v>#N/A</v>
      </c>
      <c r="AZ2192" s="247" t="e">
        <f t="shared" ref="AZ2192:AZ2223" si="293">AR2192+AV2192</f>
        <v>#N/A</v>
      </c>
      <c r="BA2192" s="247">
        <f t="shared" ref="BA2192:BA2223" si="294">AS2192+AW2192</f>
        <v>1136</v>
      </c>
      <c r="BB2192" s="247">
        <f t="shared" ref="BB2192:BB2223" si="295">AT2192+AX2192</f>
        <v>0</v>
      </c>
      <c r="BC2192" s="247" t="e">
        <f t="shared" ref="BC2192:BC2223" si="296">AU2192+AY2192</f>
        <v>#N/A</v>
      </c>
      <c r="BD2192" s="207"/>
      <c r="BE2192" s="207"/>
      <c r="BF2192" s="207"/>
      <c r="BG2192" s="228" t="s">
        <v>1703</v>
      </c>
      <c r="BH2192" s="228" t="s">
        <v>1703</v>
      </c>
      <c r="BI2192" s="228" t="s">
        <v>3899</v>
      </c>
      <c r="BJ2192" s="246"/>
      <c r="BK2192" s="255" t="s">
        <v>4431</v>
      </c>
      <c r="BL2192" s="228" t="s">
        <v>1703</v>
      </c>
      <c r="BM2192" s="228" t="s">
        <v>1703</v>
      </c>
      <c r="BQ2192" s="205" t="s">
        <v>1701</v>
      </c>
      <c r="BY2192" s="254"/>
      <c r="DN2192" s="284">
        <v>61000</v>
      </c>
      <c r="DO2192" s="283">
        <f t="shared" si="288"/>
        <v>67100</v>
      </c>
      <c r="DP2192" s="349">
        <v>45444</v>
      </c>
      <c r="DQ2192" s="282"/>
      <c r="DR2192" s="281"/>
      <c r="DS2192" s="280"/>
      <c r="DT2192" s="279"/>
      <c r="DU2192" s="348"/>
      <c r="DV2192" s="194"/>
    </row>
    <row r="2193" spans="1:129" ht="18.75">
      <c r="A2193" s="207" t="s">
        <v>4449</v>
      </c>
      <c r="B2193" s="227" t="s">
        <v>477</v>
      </c>
      <c r="C2193" s="226" t="s">
        <v>4479</v>
      </c>
      <c r="D2193" s="472" t="s">
        <v>478</v>
      </c>
      <c r="E2193" s="224" t="str">
        <f t="shared" si="290"/>
        <v>437109</v>
      </c>
      <c r="F2193" s="207" t="s">
        <v>101</v>
      </c>
      <c r="G2193" s="220" t="s">
        <v>476</v>
      </c>
      <c r="H2193" s="223" t="s">
        <v>4478</v>
      </c>
      <c r="I2193" s="306" t="s">
        <v>39</v>
      </c>
      <c r="J2193" s="225">
        <v>1</v>
      </c>
      <c r="K2193" s="277">
        <v>61000</v>
      </c>
      <c r="L2193" s="212">
        <f t="shared" si="291"/>
        <v>67100</v>
      </c>
      <c r="M2193" s="288" t="s">
        <v>1671</v>
      </c>
      <c r="N2193" s="290"/>
      <c r="O2193" s="290" t="s">
        <v>4477</v>
      </c>
      <c r="P2193" s="251">
        <v>45444</v>
      </c>
      <c r="Q2193" s="244">
        <v>58000</v>
      </c>
      <c r="R2193" s="471"/>
      <c r="S2193" s="242" t="s">
        <v>3950</v>
      </c>
      <c r="T2193" s="219"/>
      <c r="U2193" s="248" t="e">
        <f>VLOOKUP(T2193,'[1]段ボール 送料'!$H$16:$X$1013,16,FALSE)</f>
        <v>#N/A</v>
      </c>
      <c r="V2193" s="248" t="e">
        <f>VLOOKUP(T2193,'[1]段ボール 送料'!$H$16:$X$1013,13,FALSE)</f>
        <v>#N/A</v>
      </c>
      <c r="W2193" s="248" t="e">
        <f>VLOOKUP(T2193,'[1]段ボール 送料'!$H$16:$X$1013,14,FALSE)</f>
        <v>#N/A</v>
      </c>
      <c r="X2193" s="248" t="e">
        <f>VLOOKUP(T2193,'[1]段ボール 送料'!$H$16:$X$1013,15,FALSE)</f>
        <v>#N/A</v>
      </c>
      <c r="Y2193" s="219" t="s">
        <v>4476</v>
      </c>
      <c r="Z2193" s="248">
        <f>VLOOKUP(Y2193,'[1]段ボール 送料'!$H$16:$X$1013,16,FALSE)</f>
        <v>1550</v>
      </c>
      <c r="AA2193" s="248">
        <f>VLOOKUP(Y2193,'[1]段ボール 送料'!$H$16:$X$1013,13,FALSE)</f>
        <v>670</v>
      </c>
      <c r="AB2193" s="248">
        <f>VLOOKUP(Y2193,'[1]段ボール 送料'!$H$16:$X$1013,14,FALSE)</f>
        <v>230</v>
      </c>
      <c r="AC2193" s="248">
        <f>VLOOKUP(Y2193,'[1]段ボール 送料'!$H$16:$X$1013,15,FALSE)</f>
        <v>650</v>
      </c>
      <c r="AD2193" s="372"/>
      <c r="AE2193" s="372"/>
      <c r="AF2193" s="372"/>
      <c r="AG2193" s="372"/>
      <c r="AH2193" s="372"/>
      <c r="AI2193" s="228" t="s">
        <v>2720</v>
      </c>
      <c r="AJ2193" s="286" t="s">
        <v>2676</v>
      </c>
      <c r="AK2193" s="228" t="s">
        <v>4423</v>
      </c>
      <c r="AL2193" s="372"/>
      <c r="AM2193" s="372"/>
      <c r="AN2193" s="372"/>
      <c r="AO2193" s="372"/>
      <c r="AP2193" s="229"/>
      <c r="AQ2193" s="464"/>
      <c r="AR2193" s="207"/>
      <c r="AS2193" s="207"/>
      <c r="AT2193" s="207"/>
      <c r="AU2193" s="247">
        <f t="shared" si="289"/>
        <v>0</v>
      </c>
      <c r="AV2193" s="248" t="e">
        <f>VLOOKUP(T2193,'[1]段ボール 送料'!$H$16:$X$1013,11,FALSE)</f>
        <v>#N/A</v>
      </c>
      <c r="AW2193" s="248">
        <f>VLOOKUP(Y2193,'[1]段ボール 送料'!$H$16:$X$1013,11,FALSE)</f>
        <v>1136</v>
      </c>
      <c r="AX2193" s="207"/>
      <c r="AY2193" s="247" t="e">
        <f t="shared" si="292"/>
        <v>#N/A</v>
      </c>
      <c r="AZ2193" s="247" t="e">
        <f t="shared" si="293"/>
        <v>#N/A</v>
      </c>
      <c r="BA2193" s="247">
        <f t="shared" si="294"/>
        <v>1136</v>
      </c>
      <c r="BB2193" s="247">
        <f t="shared" si="295"/>
        <v>0</v>
      </c>
      <c r="BC2193" s="247" t="e">
        <f t="shared" si="296"/>
        <v>#N/A</v>
      </c>
      <c r="BD2193" s="207"/>
      <c r="BE2193" s="207"/>
      <c r="BF2193" s="207"/>
      <c r="BG2193" s="228" t="s">
        <v>1703</v>
      </c>
      <c r="BH2193" s="228" t="s">
        <v>1703</v>
      </c>
      <c r="BI2193" s="228" t="s">
        <v>3899</v>
      </c>
      <c r="BJ2193" s="246"/>
      <c r="BK2193" s="255" t="s">
        <v>4431</v>
      </c>
      <c r="BL2193" s="228" t="s">
        <v>1703</v>
      </c>
      <c r="BM2193" s="228" t="s">
        <v>1703</v>
      </c>
      <c r="BQ2193" s="205" t="s">
        <v>1701</v>
      </c>
      <c r="BY2193" s="254"/>
      <c r="DN2193" s="284">
        <v>61000</v>
      </c>
      <c r="DO2193" s="283">
        <f t="shared" ref="DO2193:DO2221" si="297">DN2193*110%</f>
        <v>67100</v>
      </c>
      <c r="DP2193" s="349">
        <v>45444</v>
      </c>
      <c r="DQ2193" s="282"/>
      <c r="DR2193" s="281"/>
      <c r="DS2193" s="280"/>
      <c r="DT2193" s="279"/>
      <c r="DU2193" s="348"/>
      <c r="DV2193" s="194"/>
    </row>
    <row r="2194" spans="1:129" ht="18.75">
      <c r="A2194" s="207" t="s">
        <v>4449</v>
      </c>
      <c r="B2194" s="227" t="s">
        <v>479</v>
      </c>
      <c r="C2194" s="226" t="s">
        <v>4475</v>
      </c>
      <c r="D2194" s="472" t="s">
        <v>480</v>
      </c>
      <c r="E2194" s="224" t="str">
        <f t="shared" si="290"/>
        <v>437116</v>
      </c>
      <c r="F2194" s="207" t="s">
        <v>101</v>
      </c>
      <c r="G2194" s="220" t="s">
        <v>481</v>
      </c>
      <c r="H2194" s="223" t="s">
        <v>4471</v>
      </c>
      <c r="I2194" s="306" t="s">
        <v>39</v>
      </c>
      <c r="J2194" s="225">
        <v>1</v>
      </c>
      <c r="K2194" s="277">
        <v>97000</v>
      </c>
      <c r="L2194" s="212">
        <f t="shared" si="291"/>
        <v>106700.00000000001</v>
      </c>
      <c r="M2194" s="262" t="s">
        <v>1671</v>
      </c>
      <c r="N2194" s="290"/>
      <c r="O2194" s="290" t="s">
        <v>4470</v>
      </c>
      <c r="P2194" s="251">
        <v>45444</v>
      </c>
      <c r="Q2194" s="244">
        <v>90000</v>
      </c>
      <c r="R2194" s="471"/>
      <c r="S2194" s="242" t="s">
        <v>3950</v>
      </c>
      <c r="T2194" s="219"/>
      <c r="U2194" s="248" t="e">
        <f>VLOOKUP(T2194,'[1]段ボール 送料'!$H$16:$X$1013,16,FALSE)</f>
        <v>#N/A</v>
      </c>
      <c r="V2194" s="248" t="e">
        <f>VLOOKUP(T2194,'[1]段ボール 送料'!$H$16:$X$1013,13,FALSE)</f>
        <v>#N/A</v>
      </c>
      <c r="W2194" s="248" t="e">
        <f>VLOOKUP(T2194,'[1]段ボール 送料'!$H$16:$X$1013,14,FALSE)</f>
        <v>#N/A</v>
      </c>
      <c r="X2194" s="248" t="e">
        <f>VLOOKUP(T2194,'[1]段ボール 送料'!$H$16:$X$1013,15,FALSE)</f>
        <v>#N/A</v>
      </c>
      <c r="Y2194" s="219" t="s">
        <v>4450</v>
      </c>
      <c r="Z2194" s="248">
        <f>VLOOKUP(Y2194,'[1]段ボール 送料'!$H$16:$X$1013,16,FALSE)</f>
        <v>1940</v>
      </c>
      <c r="AA2194" s="248">
        <f>VLOOKUP(Y2194,'[1]段ボール 送料'!$H$16:$X$1013,13,FALSE)</f>
        <v>910</v>
      </c>
      <c r="AB2194" s="248">
        <f>VLOOKUP(Y2194,'[1]段ボール 送料'!$H$16:$X$1013,14,FALSE)</f>
        <v>310</v>
      </c>
      <c r="AC2194" s="248">
        <f>VLOOKUP(Y2194,'[1]段ボール 送料'!$H$16:$X$1013,15,FALSE)</f>
        <v>720</v>
      </c>
      <c r="AD2194" s="372"/>
      <c r="AE2194" s="372"/>
      <c r="AF2194" s="372"/>
      <c r="AG2194" s="372"/>
      <c r="AH2194" s="372"/>
      <c r="AI2194" s="228" t="s">
        <v>2720</v>
      </c>
      <c r="AJ2194" s="286" t="s">
        <v>2676</v>
      </c>
      <c r="AK2194" s="228" t="s">
        <v>4423</v>
      </c>
      <c r="AL2194" s="372"/>
      <c r="AM2194" s="372"/>
      <c r="AN2194" s="372"/>
      <c r="AO2194" s="372"/>
      <c r="AP2194" s="229"/>
      <c r="AQ2194" s="464"/>
      <c r="AR2194" s="207"/>
      <c r="AS2194" s="207"/>
      <c r="AT2194" s="207"/>
      <c r="AU2194" s="247">
        <f t="shared" si="289"/>
        <v>0</v>
      </c>
      <c r="AV2194" s="248" t="e">
        <f>VLOOKUP(T2194,'[1]段ボール 送料'!$H$16:$X$1013,11,FALSE)</f>
        <v>#N/A</v>
      </c>
      <c r="AW2194" s="248">
        <f>VLOOKUP(Y2194,'[1]段ボール 送料'!$H$16:$X$1013,11,FALSE)</f>
        <v>0</v>
      </c>
      <c r="AX2194" s="207"/>
      <c r="AY2194" s="247" t="e">
        <f t="shared" si="292"/>
        <v>#N/A</v>
      </c>
      <c r="AZ2194" s="247" t="e">
        <f t="shared" si="293"/>
        <v>#N/A</v>
      </c>
      <c r="BA2194" s="247">
        <f t="shared" si="294"/>
        <v>0</v>
      </c>
      <c r="BB2194" s="247">
        <f t="shared" si="295"/>
        <v>0</v>
      </c>
      <c r="BC2194" s="247" t="e">
        <f t="shared" si="296"/>
        <v>#N/A</v>
      </c>
      <c r="BD2194" s="207"/>
      <c r="BE2194" s="207"/>
      <c r="BF2194" s="207"/>
      <c r="BG2194" s="228" t="s">
        <v>1703</v>
      </c>
      <c r="BH2194" s="228" t="s">
        <v>1703</v>
      </c>
      <c r="BI2194" s="228" t="s">
        <v>3899</v>
      </c>
      <c r="BJ2194" s="246"/>
      <c r="BK2194" s="255" t="s">
        <v>4431</v>
      </c>
      <c r="BL2194" s="228" t="s">
        <v>1703</v>
      </c>
      <c r="BM2194" s="228" t="s">
        <v>1703</v>
      </c>
      <c r="BQ2194" s="205" t="s">
        <v>1701</v>
      </c>
      <c r="BY2194" s="254"/>
      <c r="DN2194" s="284">
        <v>97000</v>
      </c>
      <c r="DO2194" s="283">
        <f t="shared" si="297"/>
        <v>106700.00000000001</v>
      </c>
      <c r="DP2194" s="349">
        <v>45444</v>
      </c>
      <c r="DQ2194" s="282"/>
      <c r="DR2194" s="281"/>
      <c r="DS2194" s="280"/>
      <c r="DT2194" s="279"/>
      <c r="DU2194" s="348"/>
      <c r="DV2194" s="194"/>
    </row>
    <row r="2195" spans="1:129" ht="18.75">
      <c r="A2195" s="207" t="s">
        <v>4449</v>
      </c>
      <c r="B2195" s="227" t="s">
        <v>482</v>
      </c>
      <c r="C2195" s="226" t="s">
        <v>4474</v>
      </c>
      <c r="D2195" s="472" t="s">
        <v>483</v>
      </c>
      <c r="E2195" s="224" t="str">
        <f t="shared" si="290"/>
        <v>437130</v>
      </c>
      <c r="F2195" s="207" t="s">
        <v>101</v>
      </c>
      <c r="G2195" s="220" t="s">
        <v>484</v>
      </c>
      <c r="H2195" s="223" t="s">
        <v>4468</v>
      </c>
      <c r="I2195" s="306" t="s">
        <v>39</v>
      </c>
      <c r="J2195" s="225">
        <v>1</v>
      </c>
      <c r="K2195" s="277">
        <v>97000</v>
      </c>
      <c r="L2195" s="212">
        <f t="shared" si="291"/>
        <v>106700.00000000001</v>
      </c>
      <c r="M2195" s="262" t="s">
        <v>1671</v>
      </c>
      <c r="N2195" s="290"/>
      <c r="O2195" s="290" t="s">
        <v>4467</v>
      </c>
      <c r="P2195" s="251">
        <v>45444</v>
      </c>
      <c r="Q2195" s="244">
        <v>90000</v>
      </c>
      <c r="R2195" s="471"/>
      <c r="S2195" s="242" t="s">
        <v>3950</v>
      </c>
      <c r="T2195" s="219"/>
      <c r="U2195" s="248" t="e">
        <f>VLOOKUP(T2195,'[1]段ボール 送料'!$H$16:$X$1013,16,FALSE)</f>
        <v>#N/A</v>
      </c>
      <c r="V2195" s="248" t="e">
        <f>VLOOKUP(T2195,'[1]段ボール 送料'!$H$16:$X$1013,13,FALSE)</f>
        <v>#N/A</v>
      </c>
      <c r="W2195" s="248" t="e">
        <f>VLOOKUP(T2195,'[1]段ボール 送料'!$H$16:$X$1013,14,FALSE)</f>
        <v>#N/A</v>
      </c>
      <c r="X2195" s="248" t="e">
        <f>VLOOKUP(T2195,'[1]段ボール 送料'!$H$16:$X$1013,15,FALSE)</f>
        <v>#N/A</v>
      </c>
      <c r="Y2195" s="219" t="s">
        <v>4450</v>
      </c>
      <c r="Z2195" s="248">
        <f>VLOOKUP(Y2195,'[1]段ボール 送料'!$H$16:$X$1013,16,FALSE)</f>
        <v>1940</v>
      </c>
      <c r="AA2195" s="248">
        <f>VLOOKUP(Y2195,'[1]段ボール 送料'!$H$16:$X$1013,13,FALSE)</f>
        <v>910</v>
      </c>
      <c r="AB2195" s="248">
        <f>VLOOKUP(Y2195,'[1]段ボール 送料'!$H$16:$X$1013,14,FALSE)</f>
        <v>310</v>
      </c>
      <c r="AC2195" s="248">
        <f>VLOOKUP(Y2195,'[1]段ボール 送料'!$H$16:$X$1013,15,FALSE)</f>
        <v>720</v>
      </c>
      <c r="AD2195" s="372"/>
      <c r="AE2195" s="372"/>
      <c r="AF2195" s="372"/>
      <c r="AG2195" s="372"/>
      <c r="AH2195" s="372"/>
      <c r="AI2195" s="228" t="s">
        <v>2720</v>
      </c>
      <c r="AJ2195" s="286" t="s">
        <v>2676</v>
      </c>
      <c r="AK2195" s="228" t="s">
        <v>4423</v>
      </c>
      <c r="AL2195" s="372"/>
      <c r="AM2195" s="372"/>
      <c r="AN2195" s="372"/>
      <c r="AO2195" s="372"/>
      <c r="AP2195" s="229"/>
      <c r="AQ2195" s="464"/>
      <c r="AR2195" s="207"/>
      <c r="AS2195" s="207"/>
      <c r="AT2195" s="207"/>
      <c r="AU2195" s="247">
        <f t="shared" si="289"/>
        <v>0</v>
      </c>
      <c r="AV2195" s="248" t="e">
        <f>VLOOKUP(T2195,'[1]段ボール 送料'!$H$16:$X$1013,11,FALSE)</f>
        <v>#N/A</v>
      </c>
      <c r="AW2195" s="248">
        <f>VLOOKUP(Y2195,'[1]段ボール 送料'!$H$16:$X$1013,11,FALSE)</f>
        <v>0</v>
      </c>
      <c r="AX2195" s="207"/>
      <c r="AY2195" s="247" t="e">
        <f t="shared" si="292"/>
        <v>#N/A</v>
      </c>
      <c r="AZ2195" s="247" t="e">
        <f t="shared" si="293"/>
        <v>#N/A</v>
      </c>
      <c r="BA2195" s="247">
        <f t="shared" si="294"/>
        <v>0</v>
      </c>
      <c r="BB2195" s="247">
        <f t="shared" si="295"/>
        <v>0</v>
      </c>
      <c r="BC2195" s="247" t="e">
        <f t="shared" si="296"/>
        <v>#N/A</v>
      </c>
      <c r="BD2195" s="207"/>
      <c r="BE2195" s="207"/>
      <c r="BF2195" s="207"/>
      <c r="BG2195" s="228" t="s">
        <v>1703</v>
      </c>
      <c r="BH2195" s="228" t="s">
        <v>1703</v>
      </c>
      <c r="BI2195" s="228" t="s">
        <v>3899</v>
      </c>
      <c r="BJ2195" s="246"/>
      <c r="BK2195" s="255" t="s">
        <v>4431</v>
      </c>
      <c r="BL2195" s="228" t="s">
        <v>1703</v>
      </c>
      <c r="BM2195" s="228" t="s">
        <v>1703</v>
      </c>
      <c r="BQ2195" s="205" t="s">
        <v>1701</v>
      </c>
      <c r="BY2195" s="254"/>
      <c r="DN2195" s="284">
        <v>97000</v>
      </c>
      <c r="DO2195" s="283">
        <f t="shared" si="297"/>
        <v>106700.00000000001</v>
      </c>
      <c r="DP2195" s="349">
        <v>45444</v>
      </c>
      <c r="DQ2195" s="282"/>
      <c r="DR2195" s="281"/>
      <c r="DS2195" s="280"/>
      <c r="DT2195" s="279"/>
      <c r="DU2195" s="480"/>
      <c r="DV2195" s="194"/>
      <c r="DW2195" s="479"/>
      <c r="DX2195" s="479"/>
      <c r="DY2195" s="479"/>
    </row>
    <row r="2196" spans="1:129" ht="18.75">
      <c r="A2196" s="207" t="s">
        <v>4449</v>
      </c>
      <c r="B2196" s="227" t="s">
        <v>485</v>
      </c>
      <c r="C2196" s="226" t="s">
        <v>4473</v>
      </c>
      <c r="D2196" s="472" t="s">
        <v>486</v>
      </c>
      <c r="E2196" s="224" t="str">
        <f t="shared" si="290"/>
        <v>437154</v>
      </c>
      <c r="F2196" s="207" t="s">
        <v>101</v>
      </c>
      <c r="G2196" s="220" t="s">
        <v>487</v>
      </c>
      <c r="H2196" s="223" t="s">
        <v>4465</v>
      </c>
      <c r="I2196" s="306" t="s">
        <v>39</v>
      </c>
      <c r="J2196" s="225">
        <v>1</v>
      </c>
      <c r="K2196" s="277">
        <v>97000</v>
      </c>
      <c r="L2196" s="212">
        <f t="shared" si="291"/>
        <v>106700.00000000001</v>
      </c>
      <c r="M2196" s="288" t="s">
        <v>1671</v>
      </c>
      <c r="N2196" s="290"/>
      <c r="O2196" s="290" t="s">
        <v>4464</v>
      </c>
      <c r="P2196" s="459">
        <v>45444</v>
      </c>
      <c r="Q2196" s="346">
        <v>90000</v>
      </c>
      <c r="R2196" s="471"/>
      <c r="S2196" s="242" t="s">
        <v>3950</v>
      </c>
      <c r="T2196" s="219"/>
      <c r="U2196" s="248" t="e">
        <f>VLOOKUP(T2196,'[1]段ボール 送料'!$H$16:$X$1013,16,FALSE)</f>
        <v>#N/A</v>
      </c>
      <c r="V2196" s="248" t="e">
        <f>VLOOKUP(T2196,'[1]段ボール 送料'!$H$16:$X$1013,13,FALSE)</f>
        <v>#N/A</v>
      </c>
      <c r="W2196" s="248" t="e">
        <f>VLOOKUP(T2196,'[1]段ボール 送料'!$H$16:$X$1013,14,FALSE)</f>
        <v>#N/A</v>
      </c>
      <c r="X2196" s="248" t="e">
        <f>VLOOKUP(T2196,'[1]段ボール 送料'!$H$16:$X$1013,15,FALSE)</f>
        <v>#N/A</v>
      </c>
      <c r="Y2196" s="219" t="s">
        <v>4450</v>
      </c>
      <c r="Z2196" s="248">
        <f>VLOOKUP(Y2196,'[1]段ボール 送料'!$H$16:$X$1013,16,FALSE)</f>
        <v>1940</v>
      </c>
      <c r="AA2196" s="248">
        <f>VLOOKUP(Y2196,'[1]段ボール 送料'!$H$16:$X$1013,13,FALSE)</f>
        <v>910</v>
      </c>
      <c r="AB2196" s="248">
        <f>VLOOKUP(Y2196,'[1]段ボール 送料'!$H$16:$X$1013,14,FALSE)</f>
        <v>310</v>
      </c>
      <c r="AC2196" s="248">
        <f>VLOOKUP(Y2196,'[1]段ボール 送料'!$H$16:$X$1013,15,FALSE)</f>
        <v>720</v>
      </c>
      <c r="AD2196" s="372"/>
      <c r="AE2196" s="372"/>
      <c r="AF2196" s="372"/>
      <c r="AG2196" s="372"/>
      <c r="AH2196" s="372"/>
      <c r="AI2196" s="228" t="s">
        <v>2720</v>
      </c>
      <c r="AJ2196" s="286" t="s">
        <v>2676</v>
      </c>
      <c r="AK2196" s="228" t="s">
        <v>4423</v>
      </c>
      <c r="AL2196" s="372"/>
      <c r="AM2196" s="372"/>
      <c r="AN2196" s="372"/>
      <c r="AO2196" s="372"/>
      <c r="AP2196" s="229"/>
      <c r="AQ2196" s="464"/>
      <c r="AR2196" s="207"/>
      <c r="AS2196" s="207"/>
      <c r="AT2196" s="207"/>
      <c r="AU2196" s="247">
        <f t="shared" si="289"/>
        <v>0</v>
      </c>
      <c r="AV2196" s="248" t="e">
        <f>VLOOKUP(T2196,'[1]段ボール 送料'!$H$16:$X$1013,11,FALSE)</f>
        <v>#N/A</v>
      </c>
      <c r="AW2196" s="248">
        <f>VLOOKUP(Y2196,'[1]段ボール 送料'!$H$16:$X$1013,11,FALSE)</f>
        <v>0</v>
      </c>
      <c r="AX2196" s="207"/>
      <c r="AY2196" s="247" t="e">
        <f t="shared" si="292"/>
        <v>#N/A</v>
      </c>
      <c r="AZ2196" s="247" t="e">
        <f t="shared" si="293"/>
        <v>#N/A</v>
      </c>
      <c r="BA2196" s="247">
        <f t="shared" si="294"/>
        <v>0</v>
      </c>
      <c r="BB2196" s="247">
        <f t="shared" si="295"/>
        <v>0</v>
      </c>
      <c r="BC2196" s="247" t="e">
        <f t="shared" si="296"/>
        <v>#N/A</v>
      </c>
      <c r="BD2196" s="207"/>
      <c r="BE2196" s="207"/>
      <c r="BF2196" s="207"/>
      <c r="BG2196" s="228" t="s">
        <v>1703</v>
      </c>
      <c r="BH2196" s="228" t="s">
        <v>1703</v>
      </c>
      <c r="BI2196" s="228" t="s">
        <v>3899</v>
      </c>
      <c r="BJ2196" s="246"/>
      <c r="BK2196" s="255" t="s">
        <v>4431</v>
      </c>
      <c r="BL2196" s="228" t="s">
        <v>1703</v>
      </c>
      <c r="BM2196" s="228" t="s">
        <v>1703</v>
      </c>
      <c r="BQ2196" s="205" t="s">
        <v>1701</v>
      </c>
      <c r="BY2196" s="254"/>
      <c r="DN2196" s="284">
        <v>97000</v>
      </c>
      <c r="DO2196" s="283">
        <f t="shared" si="297"/>
        <v>106700.00000000001</v>
      </c>
      <c r="DP2196" s="349">
        <v>45444</v>
      </c>
      <c r="DQ2196" s="282"/>
      <c r="DR2196" s="281"/>
      <c r="DS2196" s="280"/>
      <c r="DT2196" s="279"/>
      <c r="DU2196" s="348"/>
      <c r="DV2196" s="194"/>
    </row>
    <row r="2197" spans="1:129" ht="18.75">
      <c r="A2197" s="207" t="s">
        <v>4449</v>
      </c>
      <c r="B2197" s="227" t="s">
        <v>488</v>
      </c>
      <c r="C2197" s="226" t="s">
        <v>4472</v>
      </c>
      <c r="D2197" s="472" t="s">
        <v>489</v>
      </c>
      <c r="E2197" s="224" t="str">
        <f t="shared" si="290"/>
        <v>437123</v>
      </c>
      <c r="F2197" s="207" t="s">
        <v>101</v>
      </c>
      <c r="G2197" s="220" t="s">
        <v>481</v>
      </c>
      <c r="H2197" s="223" t="s">
        <v>4471</v>
      </c>
      <c r="I2197" s="306" t="s">
        <v>39</v>
      </c>
      <c r="J2197" s="225">
        <v>1</v>
      </c>
      <c r="K2197" s="277">
        <v>97000</v>
      </c>
      <c r="L2197" s="212">
        <f t="shared" si="291"/>
        <v>106700.00000000001</v>
      </c>
      <c r="M2197" s="288" t="s">
        <v>1671</v>
      </c>
      <c r="N2197" s="290"/>
      <c r="O2197" s="290" t="s">
        <v>4470</v>
      </c>
      <c r="P2197" s="459">
        <v>45444</v>
      </c>
      <c r="Q2197" s="346">
        <v>90000</v>
      </c>
      <c r="R2197" s="471"/>
      <c r="S2197" s="242" t="s">
        <v>3950</v>
      </c>
      <c r="T2197" s="219"/>
      <c r="U2197" s="248" t="e">
        <f>VLOOKUP(T2197,'[1]段ボール 送料'!$H$16:$X$1013,16,FALSE)</f>
        <v>#N/A</v>
      </c>
      <c r="V2197" s="248" t="e">
        <f>VLOOKUP(T2197,'[1]段ボール 送料'!$H$16:$X$1013,13,FALSE)</f>
        <v>#N/A</v>
      </c>
      <c r="W2197" s="248" t="e">
        <f>VLOOKUP(T2197,'[1]段ボール 送料'!$H$16:$X$1013,14,FALSE)</f>
        <v>#N/A</v>
      </c>
      <c r="X2197" s="248" t="e">
        <f>VLOOKUP(T2197,'[1]段ボール 送料'!$H$16:$X$1013,15,FALSE)</f>
        <v>#N/A</v>
      </c>
      <c r="Y2197" s="219" t="s">
        <v>4445</v>
      </c>
      <c r="Z2197" s="248">
        <f>VLOOKUP(Y2197,'[1]段ボール 送料'!$H$16:$X$1013,16,FALSE)</f>
        <v>1940</v>
      </c>
      <c r="AA2197" s="248">
        <f>VLOOKUP(Y2197,'[1]段ボール 送料'!$H$16:$X$1013,13,FALSE)</f>
        <v>910</v>
      </c>
      <c r="AB2197" s="248">
        <f>VLOOKUP(Y2197,'[1]段ボール 送料'!$H$16:$X$1013,14,FALSE)</f>
        <v>310</v>
      </c>
      <c r="AC2197" s="248">
        <f>VLOOKUP(Y2197,'[1]段ボール 送料'!$H$16:$X$1013,15,FALSE)</f>
        <v>720</v>
      </c>
      <c r="AD2197" s="372"/>
      <c r="AE2197" s="372"/>
      <c r="AF2197" s="372"/>
      <c r="AG2197" s="372"/>
      <c r="AH2197" s="372"/>
      <c r="AI2197" s="228" t="s">
        <v>2720</v>
      </c>
      <c r="AJ2197" s="286" t="s">
        <v>2676</v>
      </c>
      <c r="AK2197" s="228" t="s">
        <v>4423</v>
      </c>
      <c r="AL2197" s="372"/>
      <c r="AM2197" s="372"/>
      <c r="AN2197" s="372"/>
      <c r="AO2197" s="372"/>
      <c r="AP2197" s="229"/>
      <c r="AQ2197" s="464"/>
      <c r="AR2197" s="207"/>
      <c r="AS2197" s="207"/>
      <c r="AT2197" s="207"/>
      <c r="AU2197" s="247">
        <f t="shared" si="289"/>
        <v>0</v>
      </c>
      <c r="AV2197" s="248" t="e">
        <f>VLOOKUP(T2197,'[1]段ボール 送料'!$H$16:$X$1013,11,FALSE)</f>
        <v>#N/A</v>
      </c>
      <c r="AW2197" s="248">
        <f>VLOOKUP(Y2197,'[1]段ボール 送料'!$H$16:$X$1013,11,FALSE)</f>
        <v>0</v>
      </c>
      <c r="AX2197" s="207"/>
      <c r="AY2197" s="247" t="e">
        <f t="shared" si="292"/>
        <v>#N/A</v>
      </c>
      <c r="AZ2197" s="247" t="e">
        <f t="shared" si="293"/>
        <v>#N/A</v>
      </c>
      <c r="BA2197" s="247">
        <f t="shared" si="294"/>
        <v>0</v>
      </c>
      <c r="BB2197" s="247">
        <f t="shared" si="295"/>
        <v>0</v>
      </c>
      <c r="BC2197" s="247" t="e">
        <f t="shared" si="296"/>
        <v>#N/A</v>
      </c>
      <c r="BD2197" s="207"/>
      <c r="BE2197" s="207"/>
      <c r="BF2197" s="207"/>
      <c r="BG2197" s="228" t="s">
        <v>1703</v>
      </c>
      <c r="BH2197" s="228" t="s">
        <v>1703</v>
      </c>
      <c r="BI2197" s="228" t="s">
        <v>3899</v>
      </c>
      <c r="BJ2197" s="246"/>
      <c r="BK2197" s="255" t="s">
        <v>4431</v>
      </c>
      <c r="BL2197" s="228" t="s">
        <v>1703</v>
      </c>
      <c r="BM2197" s="228" t="s">
        <v>1703</v>
      </c>
      <c r="BQ2197" s="205" t="s">
        <v>1701</v>
      </c>
      <c r="BY2197" s="254"/>
      <c r="DN2197" s="284">
        <v>97000</v>
      </c>
      <c r="DO2197" s="283">
        <f t="shared" si="297"/>
        <v>106700.00000000001</v>
      </c>
      <c r="DP2197" s="349">
        <v>45444</v>
      </c>
      <c r="DQ2197" s="282"/>
      <c r="DR2197" s="281"/>
      <c r="DS2197" s="280"/>
      <c r="DT2197" s="279"/>
      <c r="DU2197" s="348"/>
      <c r="DV2197" s="194"/>
    </row>
    <row r="2198" spans="1:129" ht="18.75">
      <c r="A2198" s="207" t="s">
        <v>4449</v>
      </c>
      <c r="B2198" s="227" t="s">
        <v>490</v>
      </c>
      <c r="C2198" s="226" t="s">
        <v>4469</v>
      </c>
      <c r="D2198" s="472" t="s">
        <v>491</v>
      </c>
      <c r="E2198" s="224" t="str">
        <f t="shared" si="290"/>
        <v>437147</v>
      </c>
      <c r="F2198" s="207" t="s">
        <v>101</v>
      </c>
      <c r="G2198" s="220" t="s">
        <v>484</v>
      </c>
      <c r="H2198" s="223" t="s">
        <v>4468</v>
      </c>
      <c r="I2198" s="306" t="s">
        <v>39</v>
      </c>
      <c r="J2198" s="225">
        <v>1</v>
      </c>
      <c r="K2198" s="277">
        <v>97000</v>
      </c>
      <c r="L2198" s="212">
        <f t="shared" si="291"/>
        <v>106700.00000000001</v>
      </c>
      <c r="M2198" s="288" t="s">
        <v>1671</v>
      </c>
      <c r="N2198" s="290"/>
      <c r="O2198" s="478" t="s">
        <v>4467</v>
      </c>
      <c r="P2198" s="459">
        <v>45444</v>
      </c>
      <c r="Q2198" s="346">
        <v>90000</v>
      </c>
      <c r="R2198" s="471"/>
      <c r="S2198" s="242" t="s">
        <v>3950</v>
      </c>
      <c r="T2198" s="219"/>
      <c r="U2198" s="248" t="e">
        <f>VLOOKUP(T2198,'[1]段ボール 送料'!$H$16:$X$1013,16,FALSE)</f>
        <v>#N/A</v>
      </c>
      <c r="V2198" s="248" t="e">
        <f>VLOOKUP(T2198,'[1]段ボール 送料'!$H$16:$X$1013,13,FALSE)</f>
        <v>#N/A</v>
      </c>
      <c r="W2198" s="248" t="e">
        <f>VLOOKUP(T2198,'[1]段ボール 送料'!$H$16:$X$1013,14,FALSE)</f>
        <v>#N/A</v>
      </c>
      <c r="X2198" s="248" t="e">
        <f>VLOOKUP(T2198,'[1]段ボール 送料'!$H$16:$X$1013,15,FALSE)</f>
        <v>#N/A</v>
      </c>
      <c r="Y2198" s="219" t="s">
        <v>4445</v>
      </c>
      <c r="Z2198" s="248">
        <f>VLOOKUP(Y2198,'[1]段ボール 送料'!$H$16:$X$1013,16,FALSE)</f>
        <v>1940</v>
      </c>
      <c r="AA2198" s="248">
        <f>VLOOKUP(Y2198,'[1]段ボール 送料'!$H$16:$X$1013,13,FALSE)</f>
        <v>910</v>
      </c>
      <c r="AB2198" s="248">
        <f>VLOOKUP(Y2198,'[1]段ボール 送料'!$H$16:$X$1013,14,FALSE)</f>
        <v>310</v>
      </c>
      <c r="AC2198" s="248">
        <f>VLOOKUP(Y2198,'[1]段ボール 送料'!$H$16:$X$1013,15,FALSE)</f>
        <v>720</v>
      </c>
      <c r="AD2198" s="372"/>
      <c r="AE2198" s="372"/>
      <c r="AF2198" s="372"/>
      <c r="AG2198" s="372"/>
      <c r="AH2198" s="372"/>
      <c r="AI2198" s="228" t="s">
        <v>2720</v>
      </c>
      <c r="AJ2198" s="286" t="s">
        <v>2676</v>
      </c>
      <c r="AK2198" s="228" t="s">
        <v>4423</v>
      </c>
      <c r="AL2198" s="372"/>
      <c r="AM2198" s="372"/>
      <c r="AN2198" s="372"/>
      <c r="AO2198" s="372"/>
      <c r="AP2198" s="229"/>
      <c r="AQ2198" s="464"/>
      <c r="AR2198" s="207"/>
      <c r="AS2198" s="207"/>
      <c r="AT2198" s="207"/>
      <c r="AU2198" s="247">
        <f t="shared" si="289"/>
        <v>0</v>
      </c>
      <c r="AV2198" s="248" t="e">
        <f>VLOOKUP(T2198,'[1]段ボール 送料'!$H$16:$X$1013,11,FALSE)</f>
        <v>#N/A</v>
      </c>
      <c r="AW2198" s="248">
        <f>VLOOKUP(Y2198,'[1]段ボール 送料'!$H$16:$X$1013,11,FALSE)</f>
        <v>0</v>
      </c>
      <c r="AX2198" s="207"/>
      <c r="AY2198" s="247" t="e">
        <f t="shared" si="292"/>
        <v>#N/A</v>
      </c>
      <c r="AZ2198" s="247" t="e">
        <f t="shared" si="293"/>
        <v>#N/A</v>
      </c>
      <c r="BA2198" s="247">
        <f t="shared" si="294"/>
        <v>0</v>
      </c>
      <c r="BB2198" s="247">
        <f t="shared" si="295"/>
        <v>0</v>
      </c>
      <c r="BC2198" s="247" t="e">
        <f t="shared" si="296"/>
        <v>#N/A</v>
      </c>
      <c r="BD2198" s="207"/>
      <c r="BE2198" s="207"/>
      <c r="BF2198" s="207"/>
      <c r="BG2198" s="228" t="s">
        <v>1703</v>
      </c>
      <c r="BH2198" s="228" t="s">
        <v>1703</v>
      </c>
      <c r="BI2198" s="228" t="s">
        <v>3899</v>
      </c>
      <c r="BJ2198" s="246"/>
      <c r="BK2198" s="255" t="s">
        <v>4431</v>
      </c>
      <c r="BL2198" s="228" t="s">
        <v>1703</v>
      </c>
      <c r="BM2198" s="228" t="s">
        <v>1703</v>
      </c>
      <c r="BP2198" s="477"/>
      <c r="BQ2198" s="205" t="s">
        <v>1701</v>
      </c>
      <c r="BR2198" s="477"/>
      <c r="BS2198" s="477"/>
      <c r="BT2198" s="477"/>
      <c r="BU2198" s="473"/>
      <c r="BV2198" s="473"/>
      <c r="BW2198" s="473"/>
      <c r="BX2198" s="477"/>
      <c r="BY2198" s="476"/>
      <c r="BZ2198" s="475"/>
      <c r="CA2198" s="475"/>
      <c r="CB2198" s="475"/>
      <c r="CC2198" s="474"/>
      <c r="CD2198" s="474"/>
      <c r="CE2198" s="473"/>
      <c r="DN2198" s="284">
        <v>97000</v>
      </c>
      <c r="DO2198" s="283">
        <f t="shared" si="297"/>
        <v>106700.00000000001</v>
      </c>
      <c r="DP2198" s="349">
        <v>45444</v>
      </c>
      <c r="DQ2198" s="282"/>
      <c r="DR2198" s="281"/>
      <c r="DS2198" s="280"/>
      <c r="DT2198" s="279"/>
      <c r="DU2198" s="348"/>
      <c r="DV2198" s="194"/>
    </row>
    <row r="2199" spans="1:129" ht="18.75">
      <c r="A2199" s="207" t="s">
        <v>4449</v>
      </c>
      <c r="B2199" s="227" t="s">
        <v>492</v>
      </c>
      <c r="C2199" s="226" t="s">
        <v>4466</v>
      </c>
      <c r="D2199" s="472" t="s">
        <v>493</v>
      </c>
      <c r="E2199" s="224" t="str">
        <f t="shared" si="290"/>
        <v>437161</v>
      </c>
      <c r="F2199" s="207" t="s">
        <v>101</v>
      </c>
      <c r="G2199" s="220" t="s">
        <v>487</v>
      </c>
      <c r="H2199" s="223" t="s">
        <v>4465</v>
      </c>
      <c r="I2199" s="306" t="s">
        <v>39</v>
      </c>
      <c r="J2199" s="225">
        <v>1</v>
      </c>
      <c r="K2199" s="277">
        <v>97000</v>
      </c>
      <c r="L2199" s="212">
        <f t="shared" si="291"/>
        <v>106700.00000000001</v>
      </c>
      <c r="M2199" s="288" t="s">
        <v>1671</v>
      </c>
      <c r="N2199" s="290"/>
      <c r="O2199" s="290" t="s">
        <v>4464</v>
      </c>
      <c r="P2199" s="459">
        <v>45444</v>
      </c>
      <c r="Q2199" s="346">
        <v>90000</v>
      </c>
      <c r="R2199" s="471"/>
      <c r="S2199" s="242" t="s">
        <v>3950</v>
      </c>
      <c r="T2199" s="219"/>
      <c r="U2199" s="248" t="e">
        <f>VLOOKUP(T2199,'[1]段ボール 送料'!$H$16:$X$1013,16,FALSE)</f>
        <v>#N/A</v>
      </c>
      <c r="V2199" s="248" t="e">
        <f>VLOOKUP(T2199,'[1]段ボール 送料'!$H$16:$X$1013,13,FALSE)</f>
        <v>#N/A</v>
      </c>
      <c r="W2199" s="248" t="e">
        <f>VLOOKUP(T2199,'[1]段ボール 送料'!$H$16:$X$1013,14,FALSE)</f>
        <v>#N/A</v>
      </c>
      <c r="X2199" s="248" t="e">
        <f>VLOOKUP(T2199,'[1]段ボール 送料'!$H$16:$X$1013,15,FALSE)</f>
        <v>#N/A</v>
      </c>
      <c r="Y2199" s="219" t="s">
        <v>4445</v>
      </c>
      <c r="Z2199" s="248">
        <f>VLOOKUP(Y2199,'[1]段ボール 送料'!$H$16:$X$1013,16,FALSE)</f>
        <v>1940</v>
      </c>
      <c r="AA2199" s="248">
        <f>VLOOKUP(Y2199,'[1]段ボール 送料'!$H$16:$X$1013,13,FALSE)</f>
        <v>910</v>
      </c>
      <c r="AB2199" s="248">
        <f>VLOOKUP(Y2199,'[1]段ボール 送料'!$H$16:$X$1013,14,FALSE)</f>
        <v>310</v>
      </c>
      <c r="AC2199" s="248">
        <f>VLOOKUP(Y2199,'[1]段ボール 送料'!$H$16:$X$1013,15,FALSE)</f>
        <v>720</v>
      </c>
      <c r="AD2199" s="372"/>
      <c r="AE2199" s="372"/>
      <c r="AF2199" s="372"/>
      <c r="AG2199" s="372"/>
      <c r="AH2199" s="372"/>
      <c r="AI2199" s="228" t="s">
        <v>2720</v>
      </c>
      <c r="AJ2199" s="286" t="s">
        <v>2676</v>
      </c>
      <c r="AK2199" s="228" t="s">
        <v>4423</v>
      </c>
      <c r="AL2199" s="372"/>
      <c r="AM2199" s="372"/>
      <c r="AN2199" s="372"/>
      <c r="AO2199" s="372"/>
      <c r="AP2199" s="229"/>
      <c r="AQ2199" s="464"/>
      <c r="AR2199" s="207"/>
      <c r="AS2199" s="207"/>
      <c r="AT2199" s="207"/>
      <c r="AU2199" s="247">
        <f t="shared" si="289"/>
        <v>0</v>
      </c>
      <c r="AV2199" s="248" t="e">
        <f>VLOOKUP(T2199,'[1]段ボール 送料'!$H$16:$X$1013,11,FALSE)</f>
        <v>#N/A</v>
      </c>
      <c r="AW2199" s="248">
        <f>VLOOKUP(Y2199,'[1]段ボール 送料'!$H$16:$X$1013,11,FALSE)</f>
        <v>0</v>
      </c>
      <c r="AX2199" s="207"/>
      <c r="AY2199" s="247" t="e">
        <f t="shared" si="292"/>
        <v>#N/A</v>
      </c>
      <c r="AZ2199" s="247" t="e">
        <f t="shared" si="293"/>
        <v>#N/A</v>
      </c>
      <c r="BA2199" s="247">
        <f t="shared" si="294"/>
        <v>0</v>
      </c>
      <c r="BB2199" s="247">
        <f t="shared" si="295"/>
        <v>0</v>
      </c>
      <c r="BC2199" s="247" t="e">
        <f t="shared" si="296"/>
        <v>#N/A</v>
      </c>
      <c r="BD2199" s="207"/>
      <c r="BE2199" s="207"/>
      <c r="BF2199" s="207"/>
      <c r="BG2199" s="228" t="s">
        <v>1703</v>
      </c>
      <c r="BH2199" s="228" t="s">
        <v>1703</v>
      </c>
      <c r="BI2199" s="228" t="s">
        <v>3899</v>
      </c>
      <c r="BJ2199" s="246"/>
      <c r="BK2199" s="255" t="s">
        <v>4431</v>
      </c>
      <c r="BL2199" s="228" t="s">
        <v>1703</v>
      </c>
      <c r="BM2199" s="228" t="s">
        <v>1703</v>
      </c>
      <c r="BP2199" s="477"/>
      <c r="BQ2199" s="205" t="s">
        <v>1701</v>
      </c>
      <c r="BR2199" s="477"/>
      <c r="BS2199" s="477"/>
      <c r="BT2199" s="477"/>
      <c r="BU2199" s="473"/>
      <c r="BV2199" s="473"/>
      <c r="BW2199" s="473"/>
      <c r="BX2199" s="477"/>
      <c r="BY2199" s="476"/>
      <c r="BZ2199" s="475"/>
      <c r="CA2199" s="475"/>
      <c r="CB2199" s="475"/>
      <c r="CC2199" s="474"/>
      <c r="CD2199" s="474"/>
      <c r="CE2199" s="473"/>
      <c r="DN2199" s="284">
        <v>97000</v>
      </c>
      <c r="DO2199" s="283">
        <f t="shared" si="297"/>
        <v>106700.00000000001</v>
      </c>
      <c r="DP2199" s="349">
        <v>45444</v>
      </c>
      <c r="DQ2199" s="282"/>
      <c r="DR2199" s="281"/>
      <c r="DS2199" s="280"/>
      <c r="DT2199" s="279"/>
      <c r="DU2199" s="348"/>
      <c r="DV2199" s="194"/>
    </row>
    <row r="2200" spans="1:129" ht="18.75">
      <c r="A2200" s="207" t="s">
        <v>4449</v>
      </c>
      <c r="B2200" s="227" t="s">
        <v>494</v>
      </c>
      <c r="C2200" s="226" t="s">
        <v>4463</v>
      </c>
      <c r="D2200" s="472" t="s">
        <v>495</v>
      </c>
      <c r="E2200" s="224" t="str">
        <f t="shared" si="290"/>
        <v>437178</v>
      </c>
      <c r="F2200" s="207" t="s">
        <v>101</v>
      </c>
      <c r="G2200" s="220" t="s">
        <v>496</v>
      </c>
      <c r="H2200" s="223" t="s">
        <v>4461</v>
      </c>
      <c r="I2200" s="306" t="s">
        <v>39</v>
      </c>
      <c r="J2200" s="225">
        <v>1</v>
      </c>
      <c r="K2200" s="277">
        <v>97000</v>
      </c>
      <c r="L2200" s="212">
        <f t="shared" si="291"/>
        <v>106700.00000000001</v>
      </c>
      <c r="M2200" s="288" t="s">
        <v>1671</v>
      </c>
      <c r="N2200" s="290"/>
      <c r="O2200" s="290" t="s">
        <v>4460</v>
      </c>
      <c r="P2200" s="459">
        <v>45444</v>
      </c>
      <c r="Q2200" s="346">
        <v>90000</v>
      </c>
      <c r="R2200" s="471"/>
      <c r="S2200" s="242" t="s">
        <v>3950</v>
      </c>
      <c r="T2200" s="219"/>
      <c r="U2200" s="248" t="e">
        <f>VLOOKUP(T2200,'[1]段ボール 送料'!$H$16:$X$1013,16,FALSE)</f>
        <v>#N/A</v>
      </c>
      <c r="V2200" s="248" t="e">
        <f>VLOOKUP(T2200,'[1]段ボール 送料'!$H$16:$X$1013,13,FALSE)</f>
        <v>#N/A</v>
      </c>
      <c r="W2200" s="248" t="e">
        <f>VLOOKUP(T2200,'[1]段ボール 送料'!$H$16:$X$1013,14,FALSE)</f>
        <v>#N/A</v>
      </c>
      <c r="X2200" s="248" t="e">
        <f>VLOOKUP(T2200,'[1]段ボール 送料'!$H$16:$X$1013,15,FALSE)</f>
        <v>#N/A</v>
      </c>
      <c r="Y2200" s="219" t="s">
        <v>4450</v>
      </c>
      <c r="Z2200" s="248">
        <f>VLOOKUP(Y2200,'[1]段ボール 送料'!$H$16:$X$1013,16,FALSE)</f>
        <v>1940</v>
      </c>
      <c r="AA2200" s="248">
        <f>VLOOKUP(Y2200,'[1]段ボール 送料'!$H$16:$X$1013,13,FALSE)</f>
        <v>910</v>
      </c>
      <c r="AB2200" s="248">
        <f>VLOOKUP(Y2200,'[1]段ボール 送料'!$H$16:$X$1013,14,FALSE)</f>
        <v>310</v>
      </c>
      <c r="AC2200" s="248">
        <f>VLOOKUP(Y2200,'[1]段ボール 送料'!$H$16:$X$1013,15,FALSE)</f>
        <v>720</v>
      </c>
      <c r="AD2200" s="372"/>
      <c r="AE2200" s="372"/>
      <c r="AF2200" s="372"/>
      <c r="AG2200" s="372"/>
      <c r="AH2200" s="372"/>
      <c r="AI2200" s="228" t="s">
        <v>2720</v>
      </c>
      <c r="AJ2200" s="286" t="s">
        <v>2676</v>
      </c>
      <c r="AK2200" s="228" t="s">
        <v>4423</v>
      </c>
      <c r="AL2200" s="372"/>
      <c r="AM2200" s="372"/>
      <c r="AN2200" s="372"/>
      <c r="AO2200" s="372"/>
      <c r="AP2200" s="229"/>
      <c r="AQ2200" s="464"/>
      <c r="AR2200" s="207"/>
      <c r="AS2200" s="207"/>
      <c r="AT2200" s="207"/>
      <c r="AU2200" s="247">
        <f t="shared" si="289"/>
        <v>0</v>
      </c>
      <c r="AV2200" s="248" t="e">
        <f>VLOOKUP(T2200,'[1]段ボール 送料'!$H$16:$X$1013,11,FALSE)</f>
        <v>#N/A</v>
      </c>
      <c r="AW2200" s="248">
        <f>VLOOKUP(Y2200,'[1]段ボール 送料'!$H$16:$X$1013,11,FALSE)</f>
        <v>0</v>
      </c>
      <c r="AX2200" s="207"/>
      <c r="AY2200" s="247" t="e">
        <f t="shared" si="292"/>
        <v>#N/A</v>
      </c>
      <c r="AZ2200" s="247" t="e">
        <f t="shared" si="293"/>
        <v>#N/A</v>
      </c>
      <c r="BA2200" s="247">
        <f t="shared" si="294"/>
        <v>0</v>
      </c>
      <c r="BB2200" s="247">
        <f t="shared" si="295"/>
        <v>0</v>
      </c>
      <c r="BC2200" s="247" t="e">
        <f t="shared" si="296"/>
        <v>#N/A</v>
      </c>
      <c r="BD2200" s="207"/>
      <c r="BE2200" s="207"/>
      <c r="BF2200" s="207"/>
      <c r="BG2200" s="228" t="s">
        <v>1703</v>
      </c>
      <c r="BH2200" s="228" t="s">
        <v>1703</v>
      </c>
      <c r="BI2200" s="228" t="s">
        <v>3899</v>
      </c>
      <c r="BJ2200" s="246"/>
      <c r="BK2200" s="255" t="s">
        <v>4431</v>
      </c>
      <c r="BL2200" s="228" t="s">
        <v>1703</v>
      </c>
      <c r="BM2200" s="228" t="s">
        <v>1703</v>
      </c>
      <c r="BQ2200" s="205" t="s">
        <v>1701</v>
      </c>
      <c r="BY2200" s="254"/>
      <c r="DN2200" s="284">
        <v>97000</v>
      </c>
      <c r="DO2200" s="283">
        <f t="shared" si="297"/>
        <v>106700.00000000001</v>
      </c>
      <c r="DP2200" s="349">
        <v>45444</v>
      </c>
      <c r="DQ2200" s="282"/>
      <c r="DR2200" s="281"/>
      <c r="DS2200" s="280"/>
      <c r="DT2200" s="279"/>
      <c r="DU2200" s="348"/>
      <c r="DV2200" s="194"/>
    </row>
    <row r="2201" spans="1:129" ht="18.75">
      <c r="A2201" s="207" t="s">
        <v>4449</v>
      </c>
      <c r="B2201" s="227" t="s">
        <v>497</v>
      </c>
      <c r="C2201" s="226" t="s">
        <v>4462</v>
      </c>
      <c r="D2201" s="472" t="s">
        <v>498</v>
      </c>
      <c r="E2201" s="224" t="str">
        <f t="shared" si="290"/>
        <v>437185</v>
      </c>
      <c r="F2201" s="207" t="s">
        <v>101</v>
      </c>
      <c r="G2201" s="220" t="s">
        <v>496</v>
      </c>
      <c r="H2201" s="223" t="s">
        <v>4461</v>
      </c>
      <c r="I2201" s="306" t="s">
        <v>39</v>
      </c>
      <c r="J2201" s="225">
        <v>1</v>
      </c>
      <c r="K2201" s="277">
        <v>97000</v>
      </c>
      <c r="L2201" s="212">
        <f t="shared" si="291"/>
        <v>106700.00000000001</v>
      </c>
      <c r="M2201" s="288" t="s">
        <v>1671</v>
      </c>
      <c r="N2201" s="290"/>
      <c r="O2201" s="290" t="s">
        <v>4460</v>
      </c>
      <c r="P2201" s="459">
        <v>45444</v>
      </c>
      <c r="Q2201" s="346">
        <v>90000</v>
      </c>
      <c r="R2201" s="471"/>
      <c r="S2201" s="242" t="s">
        <v>3950</v>
      </c>
      <c r="T2201" s="219"/>
      <c r="U2201" s="248" t="e">
        <f>VLOOKUP(T2201,'[1]段ボール 送料'!$H$16:$X$1013,16,FALSE)</f>
        <v>#N/A</v>
      </c>
      <c r="V2201" s="248" t="e">
        <f>VLOOKUP(T2201,'[1]段ボール 送料'!$H$16:$X$1013,13,FALSE)</f>
        <v>#N/A</v>
      </c>
      <c r="W2201" s="248" t="e">
        <f>VLOOKUP(T2201,'[1]段ボール 送料'!$H$16:$X$1013,14,FALSE)</f>
        <v>#N/A</v>
      </c>
      <c r="X2201" s="248" t="e">
        <f>VLOOKUP(T2201,'[1]段ボール 送料'!$H$16:$X$1013,15,FALSE)</f>
        <v>#N/A</v>
      </c>
      <c r="Y2201" s="219" t="s">
        <v>4445</v>
      </c>
      <c r="Z2201" s="248">
        <f>VLOOKUP(Y2201,'[1]段ボール 送料'!$H$16:$X$1013,16,FALSE)</f>
        <v>1940</v>
      </c>
      <c r="AA2201" s="248">
        <f>VLOOKUP(Y2201,'[1]段ボール 送料'!$H$16:$X$1013,13,FALSE)</f>
        <v>910</v>
      </c>
      <c r="AB2201" s="248">
        <f>VLOOKUP(Y2201,'[1]段ボール 送料'!$H$16:$X$1013,14,FALSE)</f>
        <v>310</v>
      </c>
      <c r="AC2201" s="248">
        <f>VLOOKUP(Y2201,'[1]段ボール 送料'!$H$16:$X$1013,15,FALSE)</f>
        <v>720</v>
      </c>
      <c r="AD2201" s="372"/>
      <c r="AE2201" s="372"/>
      <c r="AF2201" s="372"/>
      <c r="AG2201" s="372"/>
      <c r="AH2201" s="372"/>
      <c r="AI2201" s="228" t="s">
        <v>2720</v>
      </c>
      <c r="AJ2201" s="286" t="s">
        <v>2676</v>
      </c>
      <c r="AK2201" s="228" t="s">
        <v>4423</v>
      </c>
      <c r="AL2201" s="372"/>
      <c r="AM2201" s="372"/>
      <c r="AN2201" s="372"/>
      <c r="AO2201" s="372"/>
      <c r="AP2201" s="229"/>
      <c r="AQ2201" s="464"/>
      <c r="AR2201" s="207"/>
      <c r="AS2201" s="207"/>
      <c r="AT2201" s="207"/>
      <c r="AU2201" s="247">
        <f t="shared" si="289"/>
        <v>0</v>
      </c>
      <c r="AV2201" s="248" t="e">
        <f>VLOOKUP(T2201,'[1]段ボール 送料'!$H$16:$X$1013,11,FALSE)</f>
        <v>#N/A</v>
      </c>
      <c r="AW2201" s="248">
        <f>VLOOKUP(Y2201,'[1]段ボール 送料'!$H$16:$X$1013,11,FALSE)</f>
        <v>0</v>
      </c>
      <c r="AX2201" s="207"/>
      <c r="AY2201" s="247" t="e">
        <f t="shared" si="292"/>
        <v>#N/A</v>
      </c>
      <c r="AZ2201" s="247" t="e">
        <f t="shared" si="293"/>
        <v>#N/A</v>
      </c>
      <c r="BA2201" s="247">
        <f t="shared" si="294"/>
        <v>0</v>
      </c>
      <c r="BB2201" s="247">
        <f t="shared" si="295"/>
        <v>0</v>
      </c>
      <c r="BC2201" s="247" t="e">
        <f t="shared" si="296"/>
        <v>#N/A</v>
      </c>
      <c r="BD2201" s="207"/>
      <c r="BE2201" s="207"/>
      <c r="BF2201" s="207"/>
      <c r="BG2201" s="228" t="s">
        <v>1703</v>
      </c>
      <c r="BH2201" s="228" t="s">
        <v>1703</v>
      </c>
      <c r="BI2201" s="228" t="s">
        <v>3899</v>
      </c>
      <c r="BJ2201" s="246"/>
      <c r="BK2201" s="255" t="s">
        <v>4431</v>
      </c>
      <c r="BL2201" s="228" t="s">
        <v>1703</v>
      </c>
      <c r="BM2201" s="228" t="s">
        <v>1703</v>
      </c>
      <c r="BQ2201" s="205" t="s">
        <v>1701</v>
      </c>
      <c r="BY2201" s="254"/>
      <c r="DN2201" s="284">
        <v>97000</v>
      </c>
      <c r="DO2201" s="283">
        <f t="shared" si="297"/>
        <v>106700.00000000001</v>
      </c>
      <c r="DP2201" s="349">
        <v>45444</v>
      </c>
      <c r="DQ2201" s="282"/>
      <c r="DR2201" s="281"/>
      <c r="DS2201" s="280"/>
      <c r="DT2201" s="279"/>
      <c r="DU2201" s="348"/>
      <c r="DV2201" s="194"/>
    </row>
    <row r="2202" spans="1:129" ht="18.75">
      <c r="A2202" s="207" t="s">
        <v>4449</v>
      </c>
      <c r="B2202" s="227" t="s">
        <v>499</v>
      </c>
      <c r="C2202" s="226" t="s">
        <v>4459</v>
      </c>
      <c r="D2202" s="472" t="s">
        <v>500</v>
      </c>
      <c r="E2202" s="224" t="str">
        <f t="shared" si="290"/>
        <v>437192</v>
      </c>
      <c r="F2202" s="207" t="s">
        <v>101</v>
      </c>
      <c r="G2202" s="220" t="s">
        <v>501</v>
      </c>
      <c r="H2202" s="223" t="s">
        <v>4457</v>
      </c>
      <c r="I2202" s="306" t="s">
        <v>39</v>
      </c>
      <c r="J2202" s="225">
        <v>1</v>
      </c>
      <c r="K2202" s="277">
        <v>97000</v>
      </c>
      <c r="L2202" s="212">
        <f t="shared" si="291"/>
        <v>106700.00000000001</v>
      </c>
      <c r="M2202" s="288" t="s">
        <v>1671</v>
      </c>
      <c r="N2202" s="290"/>
      <c r="O2202" s="290" t="s">
        <v>4456</v>
      </c>
      <c r="P2202" s="459">
        <v>45444</v>
      </c>
      <c r="Q2202" s="346">
        <v>90000</v>
      </c>
      <c r="R2202" s="471"/>
      <c r="S2202" s="242" t="s">
        <v>3950</v>
      </c>
      <c r="T2202" s="219"/>
      <c r="U2202" s="248" t="e">
        <f>VLOOKUP(T2202,'[1]段ボール 送料'!$H$16:$X$1013,16,FALSE)</f>
        <v>#N/A</v>
      </c>
      <c r="V2202" s="248" t="e">
        <f>VLOOKUP(T2202,'[1]段ボール 送料'!$H$16:$X$1013,13,FALSE)</f>
        <v>#N/A</v>
      </c>
      <c r="W2202" s="248" t="e">
        <f>VLOOKUP(T2202,'[1]段ボール 送料'!$H$16:$X$1013,14,FALSE)</f>
        <v>#N/A</v>
      </c>
      <c r="X2202" s="248" t="e">
        <f>VLOOKUP(T2202,'[1]段ボール 送料'!$H$16:$X$1013,15,FALSE)</f>
        <v>#N/A</v>
      </c>
      <c r="Y2202" s="219" t="s">
        <v>4450</v>
      </c>
      <c r="Z2202" s="248">
        <f>VLOOKUP(Y2202,'[1]段ボール 送料'!$H$16:$X$1013,16,FALSE)</f>
        <v>1940</v>
      </c>
      <c r="AA2202" s="248">
        <f>VLOOKUP(Y2202,'[1]段ボール 送料'!$H$16:$X$1013,13,FALSE)</f>
        <v>910</v>
      </c>
      <c r="AB2202" s="248">
        <f>VLOOKUP(Y2202,'[1]段ボール 送料'!$H$16:$X$1013,14,FALSE)</f>
        <v>310</v>
      </c>
      <c r="AC2202" s="248">
        <f>VLOOKUP(Y2202,'[1]段ボール 送料'!$H$16:$X$1013,15,FALSE)</f>
        <v>720</v>
      </c>
      <c r="AD2202" s="372"/>
      <c r="AE2202" s="372"/>
      <c r="AF2202" s="372"/>
      <c r="AG2202" s="372"/>
      <c r="AH2202" s="372"/>
      <c r="AI2202" s="228" t="s">
        <v>2720</v>
      </c>
      <c r="AJ2202" s="286" t="s">
        <v>2676</v>
      </c>
      <c r="AK2202" s="228" t="s">
        <v>4423</v>
      </c>
      <c r="AL2202" s="372"/>
      <c r="AM2202" s="372"/>
      <c r="AN2202" s="372"/>
      <c r="AO2202" s="372"/>
      <c r="AP2202" s="229"/>
      <c r="AQ2202" s="464"/>
      <c r="AR2202" s="207"/>
      <c r="AS2202" s="207"/>
      <c r="AT2202" s="207"/>
      <c r="AU2202" s="247">
        <f t="shared" si="289"/>
        <v>0</v>
      </c>
      <c r="AV2202" s="248" t="e">
        <f>VLOOKUP(T2202,'[1]段ボール 送料'!$H$16:$X$1013,11,FALSE)</f>
        <v>#N/A</v>
      </c>
      <c r="AW2202" s="248">
        <f>VLOOKUP(Y2202,'[1]段ボール 送料'!$H$16:$X$1013,11,FALSE)</f>
        <v>0</v>
      </c>
      <c r="AX2202" s="207"/>
      <c r="AY2202" s="247" t="e">
        <f t="shared" si="292"/>
        <v>#N/A</v>
      </c>
      <c r="AZ2202" s="247" t="e">
        <f t="shared" si="293"/>
        <v>#N/A</v>
      </c>
      <c r="BA2202" s="247">
        <f t="shared" si="294"/>
        <v>0</v>
      </c>
      <c r="BB2202" s="247">
        <f t="shared" si="295"/>
        <v>0</v>
      </c>
      <c r="BC2202" s="247" t="e">
        <f t="shared" si="296"/>
        <v>#N/A</v>
      </c>
      <c r="BD2202" s="207"/>
      <c r="BE2202" s="207"/>
      <c r="BF2202" s="207"/>
      <c r="BG2202" s="228" t="s">
        <v>1703</v>
      </c>
      <c r="BH2202" s="228" t="s">
        <v>1703</v>
      </c>
      <c r="BI2202" s="228" t="s">
        <v>3899</v>
      </c>
      <c r="BJ2202" s="246"/>
      <c r="BK2202" s="255" t="s">
        <v>4411</v>
      </c>
      <c r="BL2202" s="228" t="s">
        <v>1703</v>
      </c>
      <c r="BM2202" s="228" t="s">
        <v>1703</v>
      </c>
      <c r="BP2202" s="477"/>
      <c r="BQ2202" s="205" t="s">
        <v>1701</v>
      </c>
      <c r="BR2202" s="477"/>
      <c r="BS2202" s="477"/>
      <c r="BT2202" s="477"/>
      <c r="BU2202" s="473"/>
      <c r="BV2202" s="473"/>
      <c r="BW2202" s="473"/>
      <c r="BX2202" s="477"/>
      <c r="BY2202" s="476"/>
      <c r="BZ2202" s="475"/>
      <c r="CA2202" s="475"/>
      <c r="CB2202" s="475"/>
      <c r="CC2202" s="474"/>
      <c r="CD2202" s="474"/>
      <c r="CE2202" s="473"/>
      <c r="DN2202" s="284">
        <v>97000</v>
      </c>
      <c r="DO2202" s="283">
        <f t="shared" si="297"/>
        <v>106700.00000000001</v>
      </c>
      <c r="DP2202" s="349">
        <v>45444</v>
      </c>
      <c r="DQ2202" s="282"/>
      <c r="DR2202" s="281"/>
      <c r="DS2202" s="280"/>
      <c r="DT2202" s="279"/>
      <c r="DU2202" s="348"/>
      <c r="DV2202" s="194"/>
    </row>
    <row r="2203" spans="1:129" ht="18.75">
      <c r="A2203" s="207" t="s">
        <v>4449</v>
      </c>
      <c r="B2203" s="227" t="s">
        <v>502</v>
      </c>
      <c r="C2203" s="226" t="s">
        <v>4458</v>
      </c>
      <c r="D2203" s="472" t="s">
        <v>503</v>
      </c>
      <c r="E2203" s="224" t="str">
        <f t="shared" si="290"/>
        <v>437208</v>
      </c>
      <c r="F2203" s="207" t="s">
        <v>101</v>
      </c>
      <c r="G2203" s="220" t="s">
        <v>501</v>
      </c>
      <c r="H2203" s="223" t="s">
        <v>4457</v>
      </c>
      <c r="I2203" s="306" t="s">
        <v>39</v>
      </c>
      <c r="J2203" s="225">
        <v>1</v>
      </c>
      <c r="K2203" s="277">
        <v>97000</v>
      </c>
      <c r="L2203" s="212">
        <f t="shared" si="291"/>
        <v>106700.00000000001</v>
      </c>
      <c r="M2203" s="288" t="s">
        <v>1671</v>
      </c>
      <c r="N2203" s="290"/>
      <c r="O2203" s="290" t="s">
        <v>4456</v>
      </c>
      <c r="P2203" s="459">
        <v>45444</v>
      </c>
      <c r="Q2203" s="346">
        <v>90000</v>
      </c>
      <c r="R2203" s="471"/>
      <c r="S2203" s="242" t="s">
        <v>3950</v>
      </c>
      <c r="T2203" s="219"/>
      <c r="U2203" s="248" t="e">
        <f>VLOOKUP(T2203,'[1]段ボール 送料'!$H$16:$X$1013,16,FALSE)</f>
        <v>#N/A</v>
      </c>
      <c r="V2203" s="248" t="e">
        <f>VLOOKUP(T2203,'[1]段ボール 送料'!$H$16:$X$1013,13,FALSE)</f>
        <v>#N/A</v>
      </c>
      <c r="W2203" s="248" t="e">
        <f>VLOOKUP(T2203,'[1]段ボール 送料'!$H$16:$X$1013,14,FALSE)</f>
        <v>#N/A</v>
      </c>
      <c r="X2203" s="248" t="e">
        <f>VLOOKUP(T2203,'[1]段ボール 送料'!$H$16:$X$1013,15,FALSE)</f>
        <v>#N/A</v>
      </c>
      <c r="Y2203" s="219" t="s">
        <v>4445</v>
      </c>
      <c r="Z2203" s="248">
        <f>VLOOKUP(Y2203,'[1]段ボール 送料'!$H$16:$X$1013,16,FALSE)</f>
        <v>1940</v>
      </c>
      <c r="AA2203" s="248">
        <f>VLOOKUP(Y2203,'[1]段ボール 送料'!$H$16:$X$1013,13,FALSE)</f>
        <v>910</v>
      </c>
      <c r="AB2203" s="248">
        <f>VLOOKUP(Y2203,'[1]段ボール 送料'!$H$16:$X$1013,14,FALSE)</f>
        <v>310</v>
      </c>
      <c r="AC2203" s="248">
        <f>VLOOKUP(Y2203,'[1]段ボール 送料'!$H$16:$X$1013,15,FALSE)</f>
        <v>720</v>
      </c>
      <c r="AD2203" s="372"/>
      <c r="AE2203" s="372"/>
      <c r="AF2203" s="372"/>
      <c r="AG2203" s="372"/>
      <c r="AH2203" s="372"/>
      <c r="AI2203" s="228" t="s">
        <v>2720</v>
      </c>
      <c r="AJ2203" s="286" t="s">
        <v>2676</v>
      </c>
      <c r="AK2203" s="228" t="s">
        <v>4423</v>
      </c>
      <c r="AL2203" s="372"/>
      <c r="AM2203" s="372"/>
      <c r="AN2203" s="372"/>
      <c r="AO2203" s="372"/>
      <c r="AP2203" s="229"/>
      <c r="AQ2203" s="464"/>
      <c r="AR2203" s="207"/>
      <c r="AS2203" s="207"/>
      <c r="AT2203" s="207"/>
      <c r="AU2203" s="247">
        <f t="shared" si="289"/>
        <v>0</v>
      </c>
      <c r="AV2203" s="248" t="e">
        <f>VLOOKUP(T2203,'[1]段ボール 送料'!$H$16:$X$1013,11,FALSE)</f>
        <v>#N/A</v>
      </c>
      <c r="AW2203" s="248">
        <f>VLOOKUP(Y2203,'[1]段ボール 送料'!$H$16:$X$1013,11,FALSE)</f>
        <v>0</v>
      </c>
      <c r="AX2203" s="207"/>
      <c r="AY2203" s="247" t="e">
        <f t="shared" si="292"/>
        <v>#N/A</v>
      </c>
      <c r="AZ2203" s="247" t="e">
        <f t="shared" si="293"/>
        <v>#N/A</v>
      </c>
      <c r="BA2203" s="247">
        <f t="shared" si="294"/>
        <v>0</v>
      </c>
      <c r="BB2203" s="247">
        <f t="shared" si="295"/>
        <v>0</v>
      </c>
      <c r="BC2203" s="247" t="e">
        <f t="shared" si="296"/>
        <v>#N/A</v>
      </c>
      <c r="BD2203" s="207"/>
      <c r="BE2203" s="207"/>
      <c r="BF2203" s="207"/>
      <c r="BG2203" s="228" t="s">
        <v>1703</v>
      </c>
      <c r="BH2203" s="228" t="s">
        <v>1703</v>
      </c>
      <c r="BI2203" s="228" t="s">
        <v>3899</v>
      </c>
      <c r="BJ2203" s="246"/>
      <c r="BK2203" s="255" t="s">
        <v>4411</v>
      </c>
      <c r="BL2203" s="228" t="s">
        <v>1703</v>
      </c>
      <c r="BM2203" s="228" t="s">
        <v>1703</v>
      </c>
      <c r="BP2203" s="477"/>
      <c r="BQ2203" s="205" t="s">
        <v>1701</v>
      </c>
      <c r="BR2203" s="477"/>
      <c r="BS2203" s="477"/>
      <c r="BT2203" s="477"/>
      <c r="BU2203" s="473"/>
      <c r="BV2203" s="473"/>
      <c r="BW2203" s="473"/>
      <c r="BX2203" s="477"/>
      <c r="BY2203" s="476"/>
      <c r="BZ2203" s="475"/>
      <c r="CA2203" s="475"/>
      <c r="CB2203" s="475"/>
      <c r="CC2203" s="474"/>
      <c r="CD2203" s="474"/>
      <c r="CE2203" s="473"/>
      <c r="DN2203" s="284">
        <v>97000</v>
      </c>
      <c r="DO2203" s="283">
        <f t="shared" si="297"/>
        <v>106700.00000000001</v>
      </c>
      <c r="DP2203" s="349">
        <v>45444</v>
      </c>
      <c r="DQ2203" s="282"/>
      <c r="DR2203" s="281"/>
      <c r="DS2203" s="280"/>
      <c r="DT2203" s="279"/>
      <c r="DU2203" s="348"/>
      <c r="DV2203" s="194"/>
    </row>
    <row r="2204" spans="1:129" ht="18.75">
      <c r="A2204" s="207" t="s">
        <v>4449</v>
      </c>
      <c r="B2204" s="227" t="s">
        <v>504</v>
      </c>
      <c r="C2204" s="226" t="s">
        <v>4455</v>
      </c>
      <c r="D2204" s="472" t="s">
        <v>505</v>
      </c>
      <c r="E2204" s="224" t="str">
        <f t="shared" si="290"/>
        <v>437215</v>
      </c>
      <c r="F2204" s="207" t="s">
        <v>101</v>
      </c>
      <c r="G2204" s="220" t="s">
        <v>506</v>
      </c>
      <c r="H2204" s="223" t="s">
        <v>4453</v>
      </c>
      <c r="I2204" s="306" t="s">
        <v>39</v>
      </c>
      <c r="J2204" s="225">
        <v>1</v>
      </c>
      <c r="K2204" s="277">
        <v>97000</v>
      </c>
      <c r="L2204" s="212">
        <f t="shared" si="291"/>
        <v>106700.00000000001</v>
      </c>
      <c r="M2204" s="288" t="s">
        <v>1671</v>
      </c>
      <c r="N2204" s="290"/>
      <c r="O2204" s="290" t="s">
        <v>4452</v>
      </c>
      <c r="P2204" s="459">
        <v>45444</v>
      </c>
      <c r="Q2204" s="346">
        <v>90000</v>
      </c>
      <c r="R2204" s="471"/>
      <c r="S2204" s="242" t="s">
        <v>3950</v>
      </c>
      <c r="T2204" s="219"/>
      <c r="U2204" s="248" t="e">
        <f>VLOOKUP(T2204,'[1]段ボール 送料'!$H$16:$X$1013,16,FALSE)</f>
        <v>#N/A</v>
      </c>
      <c r="V2204" s="248" t="e">
        <f>VLOOKUP(T2204,'[1]段ボール 送料'!$H$16:$X$1013,13,FALSE)</f>
        <v>#N/A</v>
      </c>
      <c r="W2204" s="248" t="e">
        <f>VLOOKUP(T2204,'[1]段ボール 送料'!$H$16:$X$1013,14,FALSE)</f>
        <v>#N/A</v>
      </c>
      <c r="X2204" s="248" t="e">
        <f>VLOOKUP(T2204,'[1]段ボール 送料'!$H$16:$X$1013,15,FALSE)</f>
        <v>#N/A</v>
      </c>
      <c r="Y2204" s="219" t="s">
        <v>4450</v>
      </c>
      <c r="Z2204" s="248">
        <f>VLOOKUP(Y2204,'[1]段ボール 送料'!$H$16:$X$1013,16,FALSE)</f>
        <v>1940</v>
      </c>
      <c r="AA2204" s="248">
        <f>VLOOKUP(Y2204,'[1]段ボール 送料'!$H$16:$X$1013,13,FALSE)</f>
        <v>910</v>
      </c>
      <c r="AB2204" s="248">
        <f>VLOOKUP(Y2204,'[1]段ボール 送料'!$H$16:$X$1013,14,FALSE)</f>
        <v>310</v>
      </c>
      <c r="AC2204" s="248">
        <f>VLOOKUP(Y2204,'[1]段ボール 送料'!$H$16:$X$1013,15,FALSE)</f>
        <v>720</v>
      </c>
      <c r="AD2204" s="372"/>
      <c r="AE2204" s="372"/>
      <c r="AF2204" s="372"/>
      <c r="AG2204" s="372"/>
      <c r="AH2204" s="372"/>
      <c r="AI2204" s="228" t="s">
        <v>2720</v>
      </c>
      <c r="AJ2204" s="286" t="s">
        <v>2676</v>
      </c>
      <c r="AK2204" s="228" t="s">
        <v>4423</v>
      </c>
      <c r="AL2204" s="372"/>
      <c r="AM2204" s="372"/>
      <c r="AN2204" s="372"/>
      <c r="AO2204" s="372"/>
      <c r="AP2204" s="229"/>
      <c r="AQ2204" s="464"/>
      <c r="AR2204" s="207"/>
      <c r="AS2204" s="207"/>
      <c r="AT2204" s="207"/>
      <c r="AU2204" s="247">
        <f t="shared" si="289"/>
        <v>0</v>
      </c>
      <c r="AV2204" s="248" t="e">
        <f>VLOOKUP(T2204,'[1]段ボール 送料'!$H$16:$X$1013,11,FALSE)</f>
        <v>#N/A</v>
      </c>
      <c r="AW2204" s="248">
        <f>VLOOKUP(Y2204,'[1]段ボール 送料'!$H$16:$X$1013,11,FALSE)</f>
        <v>0</v>
      </c>
      <c r="AX2204" s="207"/>
      <c r="AY2204" s="247" t="e">
        <f t="shared" si="292"/>
        <v>#N/A</v>
      </c>
      <c r="AZ2204" s="247" t="e">
        <f t="shared" si="293"/>
        <v>#N/A</v>
      </c>
      <c r="BA2204" s="247">
        <f t="shared" si="294"/>
        <v>0</v>
      </c>
      <c r="BB2204" s="247">
        <f t="shared" si="295"/>
        <v>0</v>
      </c>
      <c r="BC2204" s="247" t="e">
        <f t="shared" si="296"/>
        <v>#N/A</v>
      </c>
      <c r="BD2204" s="207"/>
      <c r="BE2204" s="207"/>
      <c r="BF2204" s="207"/>
      <c r="BG2204" s="228" t="s">
        <v>1703</v>
      </c>
      <c r="BH2204" s="228" t="s">
        <v>1703</v>
      </c>
      <c r="BI2204" s="228" t="s">
        <v>3899</v>
      </c>
      <c r="BJ2204" s="246"/>
      <c r="BK2204" s="255" t="s">
        <v>4411</v>
      </c>
      <c r="BL2204" s="228" t="s">
        <v>1703</v>
      </c>
      <c r="BM2204" s="228" t="s">
        <v>1703</v>
      </c>
      <c r="BP2204" s="477"/>
      <c r="BQ2204" s="205" t="s">
        <v>1701</v>
      </c>
      <c r="BR2204" s="477"/>
      <c r="BS2204" s="477"/>
      <c r="BT2204" s="477"/>
      <c r="BU2204" s="473"/>
      <c r="BV2204" s="473"/>
      <c r="BW2204" s="473"/>
      <c r="BX2204" s="477"/>
      <c r="BY2204" s="476"/>
      <c r="BZ2204" s="475"/>
      <c r="CA2204" s="475"/>
      <c r="CB2204" s="475"/>
      <c r="CC2204" s="474"/>
      <c r="CD2204" s="474"/>
      <c r="CE2204" s="473"/>
      <c r="DN2204" s="284">
        <v>97000</v>
      </c>
      <c r="DO2204" s="283">
        <f t="shared" si="297"/>
        <v>106700.00000000001</v>
      </c>
      <c r="DP2204" s="349">
        <v>45444</v>
      </c>
      <c r="DQ2204" s="282"/>
      <c r="DR2204" s="281"/>
      <c r="DS2204" s="280"/>
      <c r="DT2204" s="279"/>
      <c r="DU2204" s="348"/>
      <c r="DV2204" s="194"/>
    </row>
    <row r="2205" spans="1:129" ht="18.75">
      <c r="A2205" s="207" t="s">
        <v>4449</v>
      </c>
      <c r="B2205" s="227" t="s">
        <v>507</v>
      </c>
      <c r="C2205" s="226" t="s">
        <v>4454</v>
      </c>
      <c r="D2205" s="472" t="s">
        <v>508</v>
      </c>
      <c r="E2205" s="224" t="str">
        <f t="shared" si="290"/>
        <v>437222</v>
      </c>
      <c r="F2205" s="207" t="s">
        <v>101</v>
      </c>
      <c r="G2205" s="220" t="s">
        <v>506</v>
      </c>
      <c r="H2205" s="223" t="s">
        <v>4453</v>
      </c>
      <c r="I2205" s="306" t="s">
        <v>39</v>
      </c>
      <c r="J2205" s="225">
        <v>1</v>
      </c>
      <c r="K2205" s="277">
        <v>97000</v>
      </c>
      <c r="L2205" s="212">
        <f t="shared" si="291"/>
        <v>106700.00000000001</v>
      </c>
      <c r="M2205" s="288" t="s">
        <v>1671</v>
      </c>
      <c r="N2205" s="290"/>
      <c r="O2205" s="290" t="s">
        <v>4452</v>
      </c>
      <c r="P2205" s="459">
        <v>45444</v>
      </c>
      <c r="Q2205" s="346">
        <v>90000</v>
      </c>
      <c r="R2205" s="471"/>
      <c r="S2205" s="242" t="s">
        <v>3950</v>
      </c>
      <c r="T2205" s="219"/>
      <c r="U2205" s="248" t="e">
        <f>VLOOKUP(T2205,'[1]段ボール 送料'!$H$16:$X$1013,16,FALSE)</f>
        <v>#N/A</v>
      </c>
      <c r="V2205" s="248" t="e">
        <f>VLOOKUP(T2205,'[1]段ボール 送料'!$H$16:$X$1013,13,FALSE)</f>
        <v>#N/A</v>
      </c>
      <c r="W2205" s="248" t="e">
        <f>VLOOKUP(T2205,'[1]段ボール 送料'!$H$16:$X$1013,14,FALSE)</f>
        <v>#N/A</v>
      </c>
      <c r="X2205" s="248" t="e">
        <f>VLOOKUP(T2205,'[1]段ボール 送料'!$H$16:$X$1013,15,FALSE)</f>
        <v>#N/A</v>
      </c>
      <c r="Y2205" s="219" t="s">
        <v>4445</v>
      </c>
      <c r="Z2205" s="248">
        <f>VLOOKUP(Y2205,'[1]段ボール 送料'!$H$16:$X$1013,16,FALSE)</f>
        <v>1940</v>
      </c>
      <c r="AA2205" s="248">
        <f>VLOOKUP(Y2205,'[1]段ボール 送料'!$H$16:$X$1013,13,FALSE)</f>
        <v>910</v>
      </c>
      <c r="AB2205" s="248">
        <f>VLOOKUP(Y2205,'[1]段ボール 送料'!$H$16:$X$1013,14,FALSE)</f>
        <v>310</v>
      </c>
      <c r="AC2205" s="248">
        <f>VLOOKUP(Y2205,'[1]段ボール 送料'!$H$16:$X$1013,15,FALSE)</f>
        <v>720</v>
      </c>
      <c r="AD2205" s="372"/>
      <c r="AE2205" s="372"/>
      <c r="AF2205" s="372"/>
      <c r="AG2205" s="372"/>
      <c r="AH2205" s="372"/>
      <c r="AI2205" s="228" t="s">
        <v>2720</v>
      </c>
      <c r="AJ2205" s="286" t="s">
        <v>2676</v>
      </c>
      <c r="AK2205" s="228" t="s">
        <v>4423</v>
      </c>
      <c r="AL2205" s="372"/>
      <c r="AM2205" s="372"/>
      <c r="AN2205" s="372"/>
      <c r="AO2205" s="372"/>
      <c r="AP2205" s="229"/>
      <c r="AQ2205" s="464"/>
      <c r="AR2205" s="207"/>
      <c r="AS2205" s="207"/>
      <c r="AT2205" s="207"/>
      <c r="AU2205" s="247">
        <f t="shared" si="289"/>
        <v>0</v>
      </c>
      <c r="AV2205" s="248" t="e">
        <f>VLOOKUP(T2205,'[1]段ボール 送料'!$H$16:$X$1013,11,FALSE)</f>
        <v>#N/A</v>
      </c>
      <c r="AW2205" s="248">
        <f>VLOOKUP(Y2205,'[1]段ボール 送料'!$H$16:$X$1013,11,FALSE)</f>
        <v>0</v>
      </c>
      <c r="AX2205" s="207"/>
      <c r="AY2205" s="247" t="e">
        <f t="shared" si="292"/>
        <v>#N/A</v>
      </c>
      <c r="AZ2205" s="247" t="e">
        <f t="shared" si="293"/>
        <v>#N/A</v>
      </c>
      <c r="BA2205" s="247">
        <f t="shared" si="294"/>
        <v>0</v>
      </c>
      <c r="BB2205" s="247">
        <f t="shared" si="295"/>
        <v>0</v>
      </c>
      <c r="BC2205" s="247" t="e">
        <f t="shared" si="296"/>
        <v>#N/A</v>
      </c>
      <c r="BD2205" s="207"/>
      <c r="BE2205" s="207"/>
      <c r="BF2205" s="207"/>
      <c r="BG2205" s="228" t="s">
        <v>1703</v>
      </c>
      <c r="BH2205" s="228" t="s">
        <v>1703</v>
      </c>
      <c r="BI2205" s="228" t="s">
        <v>3899</v>
      </c>
      <c r="BJ2205" s="246"/>
      <c r="BK2205" s="255" t="s">
        <v>4411</v>
      </c>
      <c r="BL2205" s="228" t="s">
        <v>1703</v>
      </c>
      <c r="BM2205" s="228" t="s">
        <v>1703</v>
      </c>
      <c r="BP2205" s="477"/>
      <c r="BQ2205" s="205" t="s">
        <v>1701</v>
      </c>
      <c r="BR2205" s="477"/>
      <c r="BS2205" s="477"/>
      <c r="BT2205" s="477"/>
      <c r="BU2205" s="473"/>
      <c r="BV2205" s="473"/>
      <c r="BW2205" s="473"/>
      <c r="BX2205" s="477"/>
      <c r="BY2205" s="476"/>
      <c r="BZ2205" s="475"/>
      <c r="CA2205" s="475"/>
      <c r="CB2205" s="475"/>
      <c r="CC2205" s="474"/>
      <c r="CD2205" s="474"/>
      <c r="CE2205" s="473"/>
      <c r="DN2205" s="284">
        <v>97000</v>
      </c>
      <c r="DO2205" s="283">
        <f t="shared" si="297"/>
        <v>106700.00000000001</v>
      </c>
      <c r="DP2205" s="349">
        <v>45444</v>
      </c>
      <c r="DQ2205" s="282"/>
      <c r="DR2205" s="281"/>
      <c r="DS2205" s="280"/>
      <c r="DT2205" s="279"/>
      <c r="DU2205" s="348"/>
      <c r="DV2205" s="194"/>
    </row>
    <row r="2206" spans="1:129" ht="18.75">
      <c r="A2206" s="207" t="s">
        <v>4449</v>
      </c>
      <c r="B2206" s="227" t="s">
        <v>509</v>
      </c>
      <c r="C2206" s="226" t="s">
        <v>4451</v>
      </c>
      <c r="D2206" s="472" t="s">
        <v>510</v>
      </c>
      <c r="E2206" s="224" t="str">
        <f t="shared" si="290"/>
        <v>437239</v>
      </c>
      <c r="F2206" s="207" t="s">
        <v>101</v>
      </c>
      <c r="G2206" s="220" t="s">
        <v>511</v>
      </c>
      <c r="H2206" s="223" t="s">
        <v>4447</v>
      </c>
      <c r="I2206" s="306" t="s">
        <v>39</v>
      </c>
      <c r="J2206" s="225">
        <v>1</v>
      </c>
      <c r="K2206" s="277">
        <v>97000</v>
      </c>
      <c r="L2206" s="212">
        <f t="shared" si="291"/>
        <v>106700.00000000001</v>
      </c>
      <c r="M2206" s="288" t="s">
        <v>1671</v>
      </c>
      <c r="N2206" s="290"/>
      <c r="O2206" s="290" t="s">
        <v>4446</v>
      </c>
      <c r="P2206" s="459">
        <v>45444</v>
      </c>
      <c r="Q2206" s="346">
        <v>90000</v>
      </c>
      <c r="R2206" s="471"/>
      <c r="S2206" s="242" t="s">
        <v>3950</v>
      </c>
      <c r="T2206" s="219"/>
      <c r="U2206" s="248" t="e">
        <f>VLOOKUP(T2206,'[1]段ボール 送料'!$H$16:$X$1013,16,FALSE)</f>
        <v>#N/A</v>
      </c>
      <c r="V2206" s="248" t="e">
        <f>VLOOKUP(T2206,'[1]段ボール 送料'!$H$16:$X$1013,13,FALSE)</f>
        <v>#N/A</v>
      </c>
      <c r="W2206" s="248" t="e">
        <f>VLOOKUP(T2206,'[1]段ボール 送料'!$H$16:$X$1013,14,FALSE)</f>
        <v>#N/A</v>
      </c>
      <c r="X2206" s="248" t="e">
        <f>VLOOKUP(T2206,'[1]段ボール 送料'!$H$16:$X$1013,15,FALSE)</f>
        <v>#N/A</v>
      </c>
      <c r="Y2206" s="219" t="s">
        <v>4450</v>
      </c>
      <c r="Z2206" s="248">
        <f>VLOOKUP(Y2206,'[1]段ボール 送料'!$H$16:$X$1013,16,FALSE)</f>
        <v>1940</v>
      </c>
      <c r="AA2206" s="248">
        <f>VLOOKUP(Y2206,'[1]段ボール 送料'!$H$16:$X$1013,13,FALSE)</f>
        <v>910</v>
      </c>
      <c r="AB2206" s="248">
        <f>VLOOKUP(Y2206,'[1]段ボール 送料'!$H$16:$X$1013,14,FALSE)</f>
        <v>310</v>
      </c>
      <c r="AC2206" s="248">
        <f>VLOOKUP(Y2206,'[1]段ボール 送料'!$H$16:$X$1013,15,FALSE)</f>
        <v>720</v>
      </c>
      <c r="AD2206" s="372"/>
      <c r="AE2206" s="372"/>
      <c r="AF2206" s="372"/>
      <c r="AG2206" s="372"/>
      <c r="AH2206" s="372"/>
      <c r="AI2206" s="228" t="s">
        <v>2720</v>
      </c>
      <c r="AJ2206" s="286" t="s">
        <v>2676</v>
      </c>
      <c r="AK2206" s="228" t="s">
        <v>4423</v>
      </c>
      <c r="AL2206" s="372"/>
      <c r="AM2206" s="372"/>
      <c r="AN2206" s="372"/>
      <c r="AO2206" s="372"/>
      <c r="AP2206" s="229"/>
      <c r="AQ2206" s="464"/>
      <c r="AR2206" s="207"/>
      <c r="AS2206" s="207"/>
      <c r="AT2206" s="207"/>
      <c r="AU2206" s="247">
        <f t="shared" si="289"/>
        <v>0</v>
      </c>
      <c r="AV2206" s="248" t="e">
        <f>VLOOKUP(T2206,'[1]段ボール 送料'!$H$16:$X$1013,11,FALSE)</f>
        <v>#N/A</v>
      </c>
      <c r="AW2206" s="248">
        <f>VLOOKUP(Y2206,'[1]段ボール 送料'!$H$16:$X$1013,11,FALSE)</f>
        <v>0</v>
      </c>
      <c r="AX2206" s="207"/>
      <c r="AY2206" s="247" t="e">
        <f t="shared" si="292"/>
        <v>#N/A</v>
      </c>
      <c r="AZ2206" s="247" t="e">
        <f t="shared" si="293"/>
        <v>#N/A</v>
      </c>
      <c r="BA2206" s="247">
        <f t="shared" si="294"/>
        <v>0</v>
      </c>
      <c r="BB2206" s="247">
        <f t="shared" si="295"/>
        <v>0</v>
      </c>
      <c r="BC2206" s="247" t="e">
        <f t="shared" si="296"/>
        <v>#N/A</v>
      </c>
      <c r="BD2206" s="207"/>
      <c r="BE2206" s="207"/>
      <c r="BF2206" s="207"/>
      <c r="BG2206" s="228" t="s">
        <v>1703</v>
      </c>
      <c r="BH2206" s="228" t="s">
        <v>1703</v>
      </c>
      <c r="BI2206" s="228" t="s">
        <v>3899</v>
      </c>
      <c r="BJ2206" s="246"/>
      <c r="BK2206" s="255" t="s">
        <v>4418</v>
      </c>
      <c r="BL2206" s="228" t="s">
        <v>1703</v>
      </c>
      <c r="BM2206" s="228" t="s">
        <v>1703</v>
      </c>
      <c r="BQ2206" s="205" t="s">
        <v>1701</v>
      </c>
      <c r="BY2206" s="254"/>
      <c r="DN2206" s="284">
        <v>97000</v>
      </c>
      <c r="DO2206" s="283">
        <f t="shared" si="297"/>
        <v>106700.00000000001</v>
      </c>
      <c r="DP2206" s="349">
        <v>45444</v>
      </c>
      <c r="DQ2206" s="282"/>
      <c r="DR2206" s="281"/>
      <c r="DS2206" s="280"/>
      <c r="DT2206" s="279"/>
      <c r="DU2206" s="348"/>
      <c r="DV2206" s="194"/>
    </row>
    <row r="2207" spans="1:129" ht="18.75">
      <c r="A2207" s="207" t="s">
        <v>4449</v>
      </c>
      <c r="B2207" s="227" t="s">
        <v>512</v>
      </c>
      <c r="C2207" s="226" t="s">
        <v>4448</v>
      </c>
      <c r="D2207" s="472" t="s">
        <v>513</v>
      </c>
      <c r="E2207" s="224" t="str">
        <f t="shared" si="290"/>
        <v>437246</v>
      </c>
      <c r="F2207" s="207" t="s">
        <v>101</v>
      </c>
      <c r="G2207" s="220" t="s">
        <v>511</v>
      </c>
      <c r="H2207" s="223" t="s">
        <v>4447</v>
      </c>
      <c r="I2207" s="306" t="s">
        <v>39</v>
      </c>
      <c r="J2207" s="225">
        <v>1</v>
      </c>
      <c r="K2207" s="277">
        <v>97000</v>
      </c>
      <c r="L2207" s="212">
        <f t="shared" si="291"/>
        <v>106700.00000000001</v>
      </c>
      <c r="M2207" s="262" t="s">
        <v>1671</v>
      </c>
      <c r="N2207" s="290"/>
      <c r="O2207" s="290" t="s">
        <v>4446</v>
      </c>
      <c r="P2207" s="251">
        <v>45444</v>
      </c>
      <c r="Q2207" s="244">
        <v>90000</v>
      </c>
      <c r="R2207" s="471"/>
      <c r="S2207" s="242" t="s">
        <v>3950</v>
      </c>
      <c r="T2207" s="219"/>
      <c r="U2207" s="248" t="e">
        <f>VLOOKUP(T2207,'[1]段ボール 送料'!$H$16:$X$1013,16,FALSE)</f>
        <v>#N/A</v>
      </c>
      <c r="V2207" s="248" t="e">
        <f>VLOOKUP(T2207,'[1]段ボール 送料'!$H$16:$X$1013,13,FALSE)</f>
        <v>#N/A</v>
      </c>
      <c r="W2207" s="248" t="e">
        <f>VLOOKUP(T2207,'[1]段ボール 送料'!$H$16:$X$1013,14,FALSE)</f>
        <v>#N/A</v>
      </c>
      <c r="X2207" s="248" t="e">
        <f>VLOOKUP(T2207,'[1]段ボール 送料'!$H$16:$X$1013,15,FALSE)</f>
        <v>#N/A</v>
      </c>
      <c r="Y2207" s="219" t="s">
        <v>4445</v>
      </c>
      <c r="Z2207" s="248">
        <f>VLOOKUP(Y2207,'[1]段ボール 送料'!$H$16:$X$1013,16,FALSE)</f>
        <v>1940</v>
      </c>
      <c r="AA2207" s="248">
        <f>VLOOKUP(Y2207,'[1]段ボール 送料'!$H$16:$X$1013,13,FALSE)</f>
        <v>910</v>
      </c>
      <c r="AB2207" s="248">
        <f>VLOOKUP(Y2207,'[1]段ボール 送料'!$H$16:$X$1013,14,FALSE)</f>
        <v>310</v>
      </c>
      <c r="AC2207" s="248">
        <f>VLOOKUP(Y2207,'[1]段ボール 送料'!$H$16:$X$1013,15,FALSE)</f>
        <v>720</v>
      </c>
      <c r="AD2207" s="372"/>
      <c r="AE2207" s="372"/>
      <c r="AF2207" s="372"/>
      <c r="AG2207" s="372"/>
      <c r="AH2207" s="372"/>
      <c r="AI2207" s="228" t="s">
        <v>2720</v>
      </c>
      <c r="AJ2207" s="286" t="s">
        <v>2676</v>
      </c>
      <c r="AK2207" s="228" t="s">
        <v>4423</v>
      </c>
      <c r="AL2207" s="372"/>
      <c r="AM2207" s="372"/>
      <c r="AN2207" s="372"/>
      <c r="AO2207" s="372"/>
      <c r="AP2207" s="229"/>
      <c r="AQ2207" s="464"/>
      <c r="AR2207" s="207"/>
      <c r="AS2207" s="207"/>
      <c r="AT2207" s="207"/>
      <c r="AU2207" s="247">
        <f t="shared" si="289"/>
        <v>0</v>
      </c>
      <c r="AV2207" s="248" t="e">
        <f>VLOOKUP(T2207,'[1]段ボール 送料'!$H$16:$X$1013,11,FALSE)</f>
        <v>#N/A</v>
      </c>
      <c r="AW2207" s="248">
        <f>VLOOKUP(Y2207,'[1]段ボール 送料'!$H$16:$X$1013,11,FALSE)</f>
        <v>0</v>
      </c>
      <c r="AX2207" s="207"/>
      <c r="AY2207" s="247" t="e">
        <f t="shared" si="292"/>
        <v>#N/A</v>
      </c>
      <c r="AZ2207" s="247" t="e">
        <f t="shared" si="293"/>
        <v>#N/A</v>
      </c>
      <c r="BA2207" s="247">
        <f t="shared" si="294"/>
        <v>0</v>
      </c>
      <c r="BB2207" s="247">
        <f t="shared" si="295"/>
        <v>0</v>
      </c>
      <c r="BC2207" s="247" t="e">
        <f t="shared" si="296"/>
        <v>#N/A</v>
      </c>
      <c r="BD2207" s="207"/>
      <c r="BE2207" s="207"/>
      <c r="BF2207" s="207"/>
      <c r="BG2207" s="228" t="s">
        <v>1703</v>
      </c>
      <c r="BH2207" s="228" t="s">
        <v>1703</v>
      </c>
      <c r="BI2207" s="228" t="s">
        <v>3899</v>
      </c>
      <c r="BJ2207" s="246"/>
      <c r="BK2207" s="255" t="s">
        <v>4418</v>
      </c>
      <c r="BL2207" s="228" t="s">
        <v>1703</v>
      </c>
      <c r="BM2207" s="228" t="s">
        <v>1703</v>
      </c>
      <c r="BP2207" s="477"/>
      <c r="BQ2207" s="205" t="s">
        <v>1701</v>
      </c>
      <c r="BR2207" s="477"/>
      <c r="BS2207" s="477"/>
      <c r="BT2207" s="477"/>
      <c r="BU2207" s="473"/>
      <c r="BV2207" s="473"/>
      <c r="BW2207" s="473"/>
      <c r="BX2207" s="477"/>
      <c r="BY2207" s="476"/>
      <c r="BZ2207" s="475"/>
      <c r="CA2207" s="475"/>
      <c r="CB2207" s="475"/>
      <c r="CC2207" s="474"/>
      <c r="CD2207" s="474"/>
      <c r="CE2207" s="473"/>
      <c r="DN2207" s="284">
        <v>97000</v>
      </c>
      <c r="DO2207" s="283">
        <f t="shared" si="297"/>
        <v>106700.00000000001</v>
      </c>
      <c r="DP2207" s="349">
        <v>45444</v>
      </c>
      <c r="DQ2207" s="282"/>
      <c r="DR2207" s="281"/>
      <c r="DS2207" s="280"/>
      <c r="DT2207" s="279"/>
      <c r="DU2207" s="348"/>
      <c r="DV2207" s="194"/>
    </row>
    <row r="2208" spans="1:129" ht="18.75">
      <c r="A2208" s="207" t="s">
        <v>4416</v>
      </c>
      <c r="B2208" s="227" t="s">
        <v>514</v>
      </c>
      <c r="C2208" s="226" t="s">
        <v>4444</v>
      </c>
      <c r="D2208" s="472" t="s">
        <v>515</v>
      </c>
      <c r="E2208" s="224" t="str">
        <f t="shared" si="290"/>
        <v>437260</v>
      </c>
      <c r="F2208" s="207" t="s">
        <v>101</v>
      </c>
      <c r="G2208" s="220" t="s">
        <v>516</v>
      </c>
      <c r="H2208" s="223" t="s">
        <v>4439</v>
      </c>
      <c r="I2208" s="306" t="s">
        <v>39</v>
      </c>
      <c r="J2208" s="225">
        <v>1</v>
      </c>
      <c r="K2208" s="277">
        <v>130000</v>
      </c>
      <c r="L2208" s="212">
        <f t="shared" si="291"/>
        <v>143000</v>
      </c>
      <c r="M2208" s="288" t="s">
        <v>1671</v>
      </c>
      <c r="N2208" s="290"/>
      <c r="O2208" s="290" t="s">
        <v>4438</v>
      </c>
      <c r="P2208" s="459">
        <v>45444</v>
      </c>
      <c r="Q2208" s="346">
        <v>125000</v>
      </c>
      <c r="R2208" s="471"/>
      <c r="S2208" s="242" t="s">
        <v>3950</v>
      </c>
      <c r="T2208" s="219"/>
      <c r="U2208" s="248" t="e">
        <f>VLOOKUP(T2208,'[1]段ボール 送料'!$H$16:$X$1013,16,FALSE)</f>
        <v>#N/A</v>
      </c>
      <c r="V2208" s="248" t="e">
        <f>VLOOKUP(T2208,'[1]段ボール 送料'!$H$16:$X$1013,13,FALSE)</f>
        <v>#N/A</v>
      </c>
      <c r="W2208" s="248" t="e">
        <f>VLOOKUP(T2208,'[1]段ボール 送料'!$H$16:$X$1013,14,FALSE)</f>
        <v>#N/A</v>
      </c>
      <c r="X2208" s="248" t="e">
        <f>VLOOKUP(T2208,'[1]段ボール 送料'!$H$16:$X$1013,15,FALSE)</f>
        <v>#N/A</v>
      </c>
      <c r="Y2208" s="219"/>
      <c r="Z2208" s="248" t="e">
        <f>VLOOKUP(Y2208,'[1]段ボール 送料'!$H$16:$X$1013,16,FALSE)</f>
        <v>#N/A</v>
      </c>
      <c r="AA2208" s="248" t="e">
        <f>VLOOKUP(Y2208,'[1]段ボール 送料'!$H$16:$X$1013,13,FALSE)</f>
        <v>#N/A</v>
      </c>
      <c r="AB2208" s="248" t="e">
        <f>VLOOKUP(Y2208,'[1]段ボール 送料'!$H$16:$X$1013,14,FALSE)</f>
        <v>#N/A</v>
      </c>
      <c r="AC2208" s="248" t="e">
        <f>VLOOKUP(Y2208,'[1]段ボール 送料'!$H$16:$X$1013,15,FALSE)</f>
        <v>#N/A</v>
      </c>
      <c r="AD2208" s="372"/>
      <c r="AE2208" s="372"/>
      <c r="AF2208" s="372"/>
      <c r="AG2208" s="372"/>
      <c r="AH2208" s="372"/>
      <c r="AI2208" s="228" t="s">
        <v>2720</v>
      </c>
      <c r="AJ2208" s="286" t="s">
        <v>2676</v>
      </c>
      <c r="AK2208" s="228" t="s">
        <v>4423</v>
      </c>
      <c r="AL2208" s="372"/>
      <c r="AM2208" s="372"/>
      <c r="AN2208" s="372"/>
      <c r="AO2208" s="372"/>
      <c r="AP2208" s="229"/>
      <c r="AQ2208" s="464"/>
      <c r="AR2208" s="207"/>
      <c r="AS2208" s="207"/>
      <c r="AT2208" s="207"/>
      <c r="AU2208" s="247">
        <f t="shared" si="289"/>
        <v>0</v>
      </c>
      <c r="AV2208" s="248" t="e">
        <f>VLOOKUP(T2208,'[1]段ボール 送料'!$H$16:$X$1013,11,FALSE)</f>
        <v>#N/A</v>
      </c>
      <c r="AW2208" s="248" t="e">
        <f>VLOOKUP(Y2208,'[1]段ボール 送料'!$H$16:$X$1013,11,FALSE)</f>
        <v>#N/A</v>
      </c>
      <c r="AX2208" s="207"/>
      <c r="AY2208" s="247" t="e">
        <f t="shared" si="292"/>
        <v>#N/A</v>
      </c>
      <c r="AZ2208" s="247" t="e">
        <f t="shared" si="293"/>
        <v>#N/A</v>
      </c>
      <c r="BA2208" s="247" t="e">
        <f t="shared" si="294"/>
        <v>#N/A</v>
      </c>
      <c r="BB2208" s="247">
        <f t="shared" si="295"/>
        <v>0</v>
      </c>
      <c r="BC2208" s="247" t="e">
        <f t="shared" si="296"/>
        <v>#N/A</v>
      </c>
      <c r="BD2208" s="207"/>
      <c r="BE2208" s="207"/>
      <c r="BF2208" s="207"/>
      <c r="BG2208" s="228" t="s">
        <v>1703</v>
      </c>
      <c r="BH2208" s="228" t="s">
        <v>1703</v>
      </c>
      <c r="BI2208" s="228" t="s">
        <v>3899</v>
      </c>
      <c r="BJ2208" s="246"/>
      <c r="BK2208" s="255" t="s">
        <v>4431</v>
      </c>
      <c r="BL2208" s="228" t="s">
        <v>1703</v>
      </c>
      <c r="BM2208" s="228" t="s">
        <v>1703</v>
      </c>
      <c r="BQ2208" s="205" t="s">
        <v>1701</v>
      </c>
      <c r="BY2208" s="254"/>
      <c r="DN2208" s="284">
        <v>130000</v>
      </c>
      <c r="DO2208" s="283">
        <f t="shared" si="297"/>
        <v>143000</v>
      </c>
      <c r="DP2208" s="349">
        <v>45444</v>
      </c>
      <c r="DQ2208" s="282"/>
      <c r="DR2208" s="281"/>
      <c r="DS2208" s="280"/>
      <c r="DT2208" s="279"/>
      <c r="DU2208" s="348"/>
      <c r="DV2208" s="194"/>
    </row>
    <row r="2209" spans="1:126" ht="18.75">
      <c r="A2209" s="207" t="s">
        <v>4416</v>
      </c>
      <c r="B2209" s="227" t="s">
        <v>517</v>
      </c>
      <c r="C2209" s="226" t="s">
        <v>4443</v>
      </c>
      <c r="D2209" s="472" t="s">
        <v>518</v>
      </c>
      <c r="E2209" s="224" t="str">
        <f t="shared" ref="E2209:E2222" si="298">MID(D2209,8,10)</f>
        <v>437284</v>
      </c>
      <c r="F2209" s="207" t="s">
        <v>101</v>
      </c>
      <c r="G2209" s="220" t="s">
        <v>519</v>
      </c>
      <c r="H2209" s="223" t="s">
        <v>4436</v>
      </c>
      <c r="I2209" s="306" t="s">
        <v>39</v>
      </c>
      <c r="J2209" s="225">
        <v>1</v>
      </c>
      <c r="K2209" s="277">
        <v>130000</v>
      </c>
      <c r="L2209" s="212">
        <f t="shared" si="291"/>
        <v>143000</v>
      </c>
      <c r="M2209" s="288" t="s">
        <v>1671</v>
      </c>
      <c r="N2209" s="290"/>
      <c r="O2209" s="290" t="s">
        <v>4435</v>
      </c>
      <c r="P2209" s="459">
        <v>45444</v>
      </c>
      <c r="Q2209" s="346">
        <v>125000</v>
      </c>
      <c r="R2209" s="471"/>
      <c r="S2209" s="242" t="s">
        <v>3950</v>
      </c>
      <c r="T2209" s="219"/>
      <c r="U2209" s="248" t="e">
        <f>VLOOKUP(T2209,'[1]段ボール 送料'!$H$16:$X$1013,16,FALSE)</f>
        <v>#N/A</v>
      </c>
      <c r="V2209" s="248" t="e">
        <f>VLOOKUP(T2209,'[1]段ボール 送料'!$H$16:$X$1013,13,FALSE)</f>
        <v>#N/A</v>
      </c>
      <c r="W2209" s="248" t="e">
        <f>VLOOKUP(T2209,'[1]段ボール 送料'!$H$16:$X$1013,14,FALSE)</f>
        <v>#N/A</v>
      </c>
      <c r="X2209" s="248" t="e">
        <f>VLOOKUP(T2209,'[1]段ボール 送料'!$H$16:$X$1013,15,FALSE)</f>
        <v>#N/A</v>
      </c>
      <c r="Y2209" s="219"/>
      <c r="Z2209" s="248" t="e">
        <f>VLOOKUP(Y2209,'[1]段ボール 送料'!$H$16:$X$1013,16,FALSE)</f>
        <v>#N/A</v>
      </c>
      <c r="AA2209" s="248" t="e">
        <f>VLOOKUP(Y2209,'[1]段ボール 送料'!$H$16:$X$1013,13,FALSE)</f>
        <v>#N/A</v>
      </c>
      <c r="AB2209" s="248" t="e">
        <f>VLOOKUP(Y2209,'[1]段ボール 送料'!$H$16:$X$1013,14,FALSE)</f>
        <v>#N/A</v>
      </c>
      <c r="AC2209" s="248" t="e">
        <f>VLOOKUP(Y2209,'[1]段ボール 送料'!$H$16:$X$1013,15,FALSE)</f>
        <v>#N/A</v>
      </c>
      <c r="AD2209" s="372"/>
      <c r="AE2209" s="372"/>
      <c r="AF2209" s="372"/>
      <c r="AG2209" s="372"/>
      <c r="AH2209" s="372"/>
      <c r="AI2209" s="228" t="s">
        <v>2720</v>
      </c>
      <c r="AJ2209" s="286" t="s">
        <v>2676</v>
      </c>
      <c r="AK2209" s="228" t="s">
        <v>4423</v>
      </c>
      <c r="AL2209" s="372"/>
      <c r="AM2209" s="372"/>
      <c r="AN2209" s="372"/>
      <c r="AO2209" s="372"/>
      <c r="AP2209" s="229"/>
      <c r="AQ2209" s="464"/>
      <c r="AR2209" s="207"/>
      <c r="AS2209" s="207"/>
      <c r="AT2209" s="207"/>
      <c r="AU2209" s="247">
        <f t="shared" si="289"/>
        <v>0</v>
      </c>
      <c r="AV2209" s="248" t="e">
        <f>VLOOKUP(T2209,'[1]段ボール 送料'!$H$16:$X$1013,11,FALSE)</f>
        <v>#N/A</v>
      </c>
      <c r="AW2209" s="248" t="e">
        <f>VLOOKUP(Y2209,'[1]段ボール 送料'!$H$16:$X$1013,11,FALSE)</f>
        <v>#N/A</v>
      </c>
      <c r="AX2209" s="207"/>
      <c r="AY2209" s="247" t="e">
        <f t="shared" si="292"/>
        <v>#N/A</v>
      </c>
      <c r="AZ2209" s="247" t="e">
        <f t="shared" si="293"/>
        <v>#N/A</v>
      </c>
      <c r="BA2209" s="247" t="e">
        <f t="shared" si="294"/>
        <v>#N/A</v>
      </c>
      <c r="BB2209" s="247">
        <f t="shared" si="295"/>
        <v>0</v>
      </c>
      <c r="BC2209" s="247" t="e">
        <f t="shared" si="296"/>
        <v>#N/A</v>
      </c>
      <c r="BD2209" s="207"/>
      <c r="BE2209" s="207"/>
      <c r="BF2209" s="207"/>
      <c r="BG2209" s="228" t="s">
        <v>1703</v>
      </c>
      <c r="BH2209" s="228" t="s">
        <v>1703</v>
      </c>
      <c r="BI2209" s="228" t="s">
        <v>3899</v>
      </c>
      <c r="BJ2209" s="246"/>
      <c r="BK2209" s="255" t="s">
        <v>4431</v>
      </c>
      <c r="BL2209" s="228" t="s">
        <v>1703</v>
      </c>
      <c r="BM2209" s="228" t="s">
        <v>1703</v>
      </c>
      <c r="BQ2209" s="205" t="s">
        <v>1701</v>
      </c>
      <c r="BY2209" s="254"/>
      <c r="DN2209" s="284">
        <v>130000</v>
      </c>
      <c r="DO2209" s="283">
        <f t="shared" si="297"/>
        <v>143000</v>
      </c>
      <c r="DP2209" s="349">
        <v>45444</v>
      </c>
      <c r="DQ2209" s="282"/>
      <c r="DR2209" s="281"/>
      <c r="DS2209" s="280"/>
      <c r="DT2209" s="279"/>
      <c r="DU2209" s="348"/>
      <c r="DV2209" s="194"/>
    </row>
    <row r="2210" spans="1:126" ht="18.75">
      <c r="A2210" s="207" t="s">
        <v>4416</v>
      </c>
      <c r="B2210" s="227" t="s">
        <v>520</v>
      </c>
      <c r="C2210" s="226" t="s">
        <v>4442</v>
      </c>
      <c r="D2210" s="472" t="s">
        <v>521</v>
      </c>
      <c r="E2210" s="224" t="str">
        <f t="shared" si="298"/>
        <v>437307</v>
      </c>
      <c r="F2210" s="207" t="s">
        <v>101</v>
      </c>
      <c r="G2210" s="220" t="s">
        <v>522</v>
      </c>
      <c r="H2210" s="223" t="s">
        <v>4433</v>
      </c>
      <c r="I2210" s="306" t="s">
        <v>39</v>
      </c>
      <c r="J2210" s="225">
        <v>1</v>
      </c>
      <c r="K2210" s="277">
        <v>130000</v>
      </c>
      <c r="L2210" s="212">
        <f t="shared" si="291"/>
        <v>143000</v>
      </c>
      <c r="M2210" s="288" t="s">
        <v>1671</v>
      </c>
      <c r="N2210" s="290"/>
      <c r="O2210" s="290" t="s">
        <v>4432</v>
      </c>
      <c r="P2210" s="459">
        <v>45444</v>
      </c>
      <c r="Q2210" s="346">
        <v>125000</v>
      </c>
      <c r="R2210" s="471"/>
      <c r="S2210" s="242" t="s">
        <v>3950</v>
      </c>
      <c r="T2210" s="219"/>
      <c r="U2210" s="248" t="e">
        <f>VLOOKUP(T2210,'[1]段ボール 送料'!$H$16:$X$1013,16,FALSE)</f>
        <v>#N/A</v>
      </c>
      <c r="V2210" s="248" t="e">
        <f>VLOOKUP(T2210,'[1]段ボール 送料'!$H$16:$X$1013,13,FALSE)</f>
        <v>#N/A</v>
      </c>
      <c r="W2210" s="248" t="e">
        <f>VLOOKUP(T2210,'[1]段ボール 送料'!$H$16:$X$1013,14,FALSE)</f>
        <v>#N/A</v>
      </c>
      <c r="X2210" s="248" t="e">
        <f>VLOOKUP(T2210,'[1]段ボール 送料'!$H$16:$X$1013,15,FALSE)</f>
        <v>#N/A</v>
      </c>
      <c r="Y2210" s="219"/>
      <c r="Z2210" s="248" t="e">
        <f>VLOOKUP(Y2210,'[1]段ボール 送料'!$H$16:$X$1013,16,FALSE)</f>
        <v>#N/A</v>
      </c>
      <c r="AA2210" s="248" t="e">
        <f>VLOOKUP(Y2210,'[1]段ボール 送料'!$H$16:$X$1013,13,FALSE)</f>
        <v>#N/A</v>
      </c>
      <c r="AB2210" s="248" t="e">
        <f>VLOOKUP(Y2210,'[1]段ボール 送料'!$H$16:$X$1013,14,FALSE)</f>
        <v>#N/A</v>
      </c>
      <c r="AC2210" s="248" t="e">
        <f>VLOOKUP(Y2210,'[1]段ボール 送料'!$H$16:$X$1013,15,FALSE)</f>
        <v>#N/A</v>
      </c>
      <c r="AD2210" s="372"/>
      <c r="AE2210" s="372"/>
      <c r="AF2210" s="372"/>
      <c r="AG2210" s="372"/>
      <c r="AH2210" s="372"/>
      <c r="AI2210" s="228" t="s">
        <v>2720</v>
      </c>
      <c r="AJ2210" s="286" t="s">
        <v>2676</v>
      </c>
      <c r="AK2210" s="228" t="s">
        <v>4423</v>
      </c>
      <c r="AL2210" s="372"/>
      <c r="AM2210" s="372"/>
      <c r="AN2210" s="372"/>
      <c r="AO2210" s="372"/>
      <c r="AP2210" s="229"/>
      <c r="AQ2210" s="464"/>
      <c r="AR2210" s="207"/>
      <c r="AS2210" s="207"/>
      <c r="AT2210" s="207"/>
      <c r="AU2210" s="247">
        <f t="shared" si="289"/>
        <v>0</v>
      </c>
      <c r="AV2210" s="248" t="e">
        <f>VLOOKUP(T2210,'[1]段ボール 送料'!$H$16:$X$1013,11,FALSE)</f>
        <v>#N/A</v>
      </c>
      <c r="AW2210" s="248" t="e">
        <f>VLOOKUP(Y2210,'[1]段ボール 送料'!$H$16:$X$1013,11,FALSE)</f>
        <v>#N/A</v>
      </c>
      <c r="AX2210" s="207"/>
      <c r="AY2210" s="247" t="e">
        <f t="shared" si="292"/>
        <v>#N/A</v>
      </c>
      <c r="AZ2210" s="247" t="e">
        <f t="shared" si="293"/>
        <v>#N/A</v>
      </c>
      <c r="BA2210" s="247" t="e">
        <f t="shared" si="294"/>
        <v>#N/A</v>
      </c>
      <c r="BB2210" s="247">
        <f t="shared" si="295"/>
        <v>0</v>
      </c>
      <c r="BC2210" s="247" t="e">
        <f t="shared" si="296"/>
        <v>#N/A</v>
      </c>
      <c r="BD2210" s="207"/>
      <c r="BE2210" s="207"/>
      <c r="BF2210" s="207"/>
      <c r="BG2210" s="228" t="s">
        <v>1703</v>
      </c>
      <c r="BH2210" s="228" t="s">
        <v>1703</v>
      </c>
      <c r="BI2210" s="228" t="s">
        <v>3899</v>
      </c>
      <c r="BJ2210" s="246"/>
      <c r="BK2210" s="255" t="s">
        <v>4431</v>
      </c>
      <c r="BL2210" s="228" t="s">
        <v>1703</v>
      </c>
      <c r="BM2210" s="228" t="s">
        <v>1703</v>
      </c>
      <c r="BP2210" s="477"/>
      <c r="BQ2210" s="205" t="s">
        <v>1701</v>
      </c>
      <c r="BR2210" s="477"/>
      <c r="BS2210" s="477"/>
      <c r="BT2210" s="477"/>
      <c r="BU2210" s="473"/>
      <c r="BV2210" s="473"/>
      <c r="BW2210" s="473"/>
      <c r="BX2210" s="477"/>
      <c r="BY2210" s="476"/>
      <c r="BZ2210" s="475"/>
      <c r="CA2210" s="475"/>
      <c r="CB2210" s="475"/>
      <c r="CC2210" s="474"/>
      <c r="CD2210" s="474"/>
      <c r="CE2210" s="473"/>
      <c r="DN2210" s="284">
        <v>130000</v>
      </c>
      <c r="DO2210" s="283">
        <f t="shared" si="297"/>
        <v>143000</v>
      </c>
      <c r="DP2210" s="349">
        <v>45444</v>
      </c>
      <c r="DQ2210" s="282"/>
      <c r="DR2210" s="281"/>
      <c r="DS2210" s="280"/>
      <c r="DT2210" s="279"/>
      <c r="DU2210" s="348"/>
      <c r="DV2210" s="194"/>
    </row>
    <row r="2211" spans="1:126" ht="18.75">
      <c r="A2211" s="207" t="s">
        <v>4416</v>
      </c>
      <c r="B2211" s="227" t="s">
        <v>523</v>
      </c>
      <c r="C2211" s="226" t="s">
        <v>4441</v>
      </c>
      <c r="D2211" s="472" t="s">
        <v>524</v>
      </c>
      <c r="E2211" s="224" t="str">
        <f t="shared" si="298"/>
        <v>437321</v>
      </c>
      <c r="F2211" s="207" t="s">
        <v>101</v>
      </c>
      <c r="G2211" s="220" t="s">
        <v>525</v>
      </c>
      <c r="H2211" s="223" t="s">
        <v>4429</v>
      </c>
      <c r="I2211" s="306" t="s">
        <v>39</v>
      </c>
      <c r="J2211" s="225">
        <v>1</v>
      </c>
      <c r="K2211" s="277">
        <v>130000</v>
      </c>
      <c r="L2211" s="212">
        <f t="shared" si="291"/>
        <v>143000</v>
      </c>
      <c r="M2211" s="288" t="s">
        <v>1671</v>
      </c>
      <c r="N2211" s="290"/>
      <c r="O2211" s="290" t="s">
        <v>4428</v>
      </c>
      <c r="P2211" s="459">
        <v>45444</v>
      </c>
      <c r="Q2211" s="346">
        <v>125000</v>
      </c>
      <c r="R2211" s="471"/>
      <c r="S2211" s="242" t="s">
        <v>3950</v>
      </c>
      <c r="T2211" s="219"/>
      <c r="U2211" s="248" t="e">
        <f>VLOOKUP(T2211,'[1]段ボール 送料'!$H$16:$X$1013,16,FALSE)</f>
        <v>#N/A</v>
      </c>
      <c r="V2211" s="248" t="e">
        <f>VLOOKUP(T2211,'[1]段ボール 送料'!$H$16:$X$1013,13,FALSE)</f>
        <v>#N/A</v>
      </c>
      <c r="W2211" s="248" t="e">
        <f>VLOOKUP(T2211,'[1]段ボール 送料'!$H$16:$X$1013,14,FALSE)</f>
        <v>#N/A</v>
      </c>
      <c r="X2211" s="248" t="e">
        <f>VLOOKUP(T2211,'[1]段ボール 送料'!$H$16:$X$1013,15,FALSE)</f>
        <v>#N/A</v>
      </c>
      <c r="Y2211" s="219"/>
      <c r="Z2211" s="248" t="e">
        <f>VLOOKUP(Y2211,'[1]段ボール 送料'!$H$16:$X$1013,16,FALSE)</f>
        <v>#N/A</v>
      </c>
      <c r="AA2211" s="248" t="e">
        <f>VLOOKUP(Y2211,'[1]段ボール 送料'!$H$16:$X$1013,13,FALSE)</f>
        <v>#N/A</v>
      </c>
      <c r="AB2211" s="248" t="e">
        <f>VLOOKUP(Y2211,'[1]段ボール 送料'!$H$16:$X$1013,14,FALSE)</f>
        <v>#N/A</v>
      </c>
      <c r="AC2211" s="248" t="e">
        <f>VLOOKUP(Y2211,'[1]段ボール 送料'!$H$16:$X$1013,15,FALSE)</f>
        <v>#N/A</v>
      </c>
      <c r="AD2211" s="372"/>
      <c r="AE2211" s="372"/>
      <c r="AF2211" s="372"/>
      <c r="AG2211" s="372"/>
      <c r="AH2211" s="372"/>
      <c r="AI2211" s="228" t="s">
        <v>2720</v>
      </c>
      <c r="AJ2211" s="286" t="s">
        <v>2676</v>
      </c>
      <c r="AK2211" s="228" t="s">
        <v>4423</v>
      </c>
      <c r="AL2211" s="372"/>
      <c r="AM2211" s="372"/>
      <c r="AN2211" s="372"/>
      <c r="AO2211" s="372"/>
      <c r="AP2211" s="229"/>
      <c r="AQ2211" s="464"/>
      <c r="AR2211" s="207"/>
      <c r="AS2211" s="207"/>
      <c r="AT2211" s="207"/>
      <c r="AU2211" s="247">
        <f t="shared" si="289"/>
        <v>0</v>
      </c>
      <c r="AV2211" s="248" t="e">
        <f>VLOOKUP(T2211,'[1]段ボール 送料'!$H$16:$X$1013,11,FALSE)</f>
        <v>#N/A</v>
      </c>
      <c r="AW2211" s="248" t="e">
        <f>VLOOKUP(Y2211,'[1]段ボール 送料'!$H$16:$X$1013,11,FALSE)</f>
        <v>#N/A</v>
      </c>
      <c r="AX2211" s="207"/>
      <c r="AY2211" s="247" t="e">
        <f t="shared" si="292"/>
        <v>#N/A</v>
      </c>
      <c r="AZ2211" s="247" t="e">
        <f t="shared" si="293"/>
        <v>#N/A</v>
      </c>
      <c r="BA2211" s="247" t="e">
        <f t="shared" si="294"/>
        <v>#N/A</v>
      </c>
      <c r="BB2211" s="247">
        <f t="shared" si="295"/>
        <v>0</v>
      </c>
      <c r="BC2211" s="247" t="e">
        <f t="shared" si="296"/>
        <v>#N/A</v>
      </c>
      <c r="BD2211" s="207"/>
      <c r="BE2211" s="207"/>
      <c r="BF2211" s="207"/>
      <c r="BG2211" s="228" t="s">
        <v>1703</v>
      </c>
      <c r="BH2211" s="228" t="s">
        <v>1703</v>
      </c>
      <c r="BI2211" s="228"/>
      <c r="BJ2211" s="246"/>
      <c r="BK2211" s="255" t="s">
        <v>4411</v>
      </c>
      <c r="BL2211" s="228" t="s">
        <v>1703</v>
      </c>
      <c r="BM2211" s="228" t="s">
        <v>1703</v>
      </c>
      <c r="BP2211" s="477"/>
      <c r="BQ2211" s="205" t="s">
        <v>1701</v>
      </c>
      <c r="BR2211" s="477"/>
      <c r="BS2211" s="477"/>
      <c r="BT2211" s="477"/>
      <c r="BU2211" s="473"/>
      <c r="BV2211" s="473"/>
      <c r="BW2211" s="473"/>
      <c r="BX2211" s="477"/>
      <c r="BY2211" s="476"/>
      <c r="BZ2211" s="475"/>
      <c r="CA2211" s="475"/>
      <c r="CB2211" s="475"/>
      <c r="CC2211" s="474"/>
      <c r="CD2211" s="474"/>
      <c r="CE2211" s="473"/>
      <c r="DN2211" s="284">
        <v>130000</v>
      </c>
      <c r="DO2211" s="283">
        <f t="shared" si="297"/>
        <v>143000</v>
      </c>
      <c r="DP2211" s="349">
        <v>45444</v>
      </c>
      <c r="DQ2211" s="282"/>
      <c r="DR2211" s="281"/>
      <c r="DS2211" s="280"/>
      <c r="DT2211" s="279"/>
      <c r="DU2211" s="348"/>
      <c r="DV2211" s="194"/>
    </row>
    <row r="2212" spans="1:126" ht="18.75">
      <c r="A2212" s="207" t="s">
        <v>4416</v>
      </c>
      <c r="B2212" s="227" t="s">
        <v>526</v>
      </c>
      <c r="C2212" s="226" t="s">
        <v>4440</v>
      </c>
      <c r="D2212" s="472" t="s">
        <v>527</v>
      </c>
      <c r="E2212" s="224" t="str">
        <f t="shared" si="298"/>
        <v>437253</v>
      </c>
      <c r="F2212" s="207" t="s">
        <v>101</v>
      </c>
      <c r="G2212" s="220" t="s">
        <v>516</v>
      </c>
      <c r="H2212" s="223" t="s">
        <v>4439</v>
      </c>
      <c r="I2212" s="306" t="s">
        <v>39</v>
      </c>
      <c r="J2212" s="225">
        <v>1</v>
      </c>
      <c r="K2212" s="277">
        <v>130000</v>
      </c>
      <c r="L2212" s="212">
        <f t="shared" si="291"/>
        <v>143000</v>
      </c>
      <c r="M2212" s="288" t="s">
        <v>1671</v>
      </c>
      <c r="N2212" s="290"/>
      <c r="O2212" s="290" t="s">
        <v>4438</v>
      </c>
      <c r="P2212" s="459">
        <v>45444</v>
      </c>
      <c r="Q2212" s="346">
        <v>125000</v>
      </c>
      <c r="R2212" s="471"/>
      <c r="S2212" s="242" t="s">
        <v>3950</v>
      </c>
      <c r="T2212" s="219"/>
      <c r="U2212" s="248" t="e">
        <f>VLOOKUP(T2212,'[1]段ボール 送料'!$H$16:$X$1013,16,FALSE)</f>
        <v>#N/A</v>
      </c>
      <c r="V2212" s="248" t="e">
        <f>VLOOKUP(T2212,'[1]段ボール 送料'!$H$16:$X$1013,13,FALSE)</f>
        <v>#N/A</v>
      </c>
      <c r="W2212" s="248" t="e">
        <f>VLOOKUP(T2212,'[1]段ボール 送料'!$H$16:$X$1013,14,FALSE)</f>
        <v>#N/A</v>
      </c>
      <c r="X2212" s="248" t="e">
        <f>VLOOKUP(T2212,'[1]段ボール 送料'!$H$16:$X$1013,15,FALSE)</f>
        <v>#N/A</v>
      </c>
      <c r="Y2212" s="219"/>
      <c r="Z2212" s="248" t="e">
        <f>VLOOKUP(Y2212,'[1]段ボール 送料'!$H$16:$X$1013,16,FALSE)</f>
        <v>#N/A</v>
      </c>
      <c r="AA2212" s="248" t="e">
        <f>VLOOKUP(Y2212,'[1]段ボール 送料'!$H$16:$X$1013,13,FALSE)</f>
        <v>#N/A</v>
      </c>
      <c r="AB2212" s="248" t="e">
        <f>VLOOKUP(Y2212,'[1]段ボール 送料'!$H$16:$X$1013,14,FALSE)</f>
        <v>#N/A</v>
      </c>
      <c r="AC2212" s="248" t="e">
        <f>VLOOKUP(Y2212,'[1]段ボール 送料'!$H$16:$X$1013,15,FALSE)</f>
        <v>#N/A</v>
      </c>
      <c r="AD2212" s="372"/>
      <c r="AE2212" s="372"/>
      <c r="AF2212" s="372"/>
      <c r="AG2212" s="372"/>
      <c r="AH2212" s="372"/>
      <c r="AI2212" s="228" t="s">
        <v>2720</v>
      </c>
      <c r="AJ2212" s="286" t="s">
        <v>2676</v>
      </c>
      <c r="AK2212" s="228" t="s">
        <v>4423</v>
      </c>
      <c r="AL2212" s="372"/>
      <c r="AM2212" s="372"/>
      <c r="AN2212" s="372"/>
      <c r="AO2212" s="372"/>
      <c r="AP2212" s="229"/>
      <c r="AQ2212" s="464"/>
      <c r="AR2212" s="207"/>
      <c r="AS2212" s="207"/>
      <c r="AT2212" s="207"/>
      <c r="AU2212" s="247">
        <f t="shared" si="289"/>
        <v>0</v>
      </c>
      <c r="AV2212" s="248" t="e">
        <f>VLOOKUP(T2212,'[1]段ボール 送料'!$H$16:$X$1013,11,FALSE)</f>
        <v>#N/A</v>
      </c>
      <c r="AW2212" s="248" t="e">
        <f>VLOOKUP(Y2212,'[1]段ボール 送料'!$H$16:$X$1013,11,FALSE)</f>
        <v>#N/A</v>
      </c>
      <c r="AX2212" s="207"/>
      <c r="AY2212" s="247" t="e">
        <f t="shared" si="292"/>
        <v>#N/A</v>
      </c>
      <c r="AZ2212" s="247" t="e">
        <f t="shared" si="293"/>
        <v>#N/A</v>
      </c>
      <c r="BA2212" s="247" t="e">
        <f t="shared" si="294"/>
        <v>#N/A</v>
      </c>
      <c r="BB2212" s="247">
        <f t="shared" si="295"/>
        <v>0</v>
      </c>
      <c r="BC2212" s="247" t="e">
        <f t="shared" si="296"/>
        <v>#N/A</v>
      </c>
      <c r="BD2212" s="207"/>
      <c r="BE2212" s="207"/>
      <c r="BF2212" s="207"/>
      <c r="BG2212" s="228" t="s">
        <v>1703</v>
      </c>
      <c r="BH2212" s="228" t="s">
        <v>1703</v>
      </c>
      <c r="BI2212" s="228" t="s">
        <v>3899</v>
      </c>
      <c r="BJ2212" s="246"/>
      <c r="BK2212" s="255" t="s">
        <v>4431</v>
      </c>
      <c r="BL2212" s="228" t="s">
        <v>1703</v>
      </c>
      <c r="BM2212" s="228" t="s">
        <v>1703</v>
      </c>
      <c r="BQ2212" s="205" t="s">
        <v>1701</v>
      </c>
      <c r="BY2212" s="254"/>
      <c r="DN2212" s="284">
        <v>130000</v>
      </c>
      <c r="DO2212" s="283">
        <f t="shared" si="297"/>
        <v>143000</v>
      </c>
      <c r="DP2212" s="349">
        <v>45444</v>
      </c>
      <c r="DQ2212" s="282"/>
      <c r="DR2212" s="281"/>
      <c r="DS2212" s="280"/>
      <c r="DT2212" s="279"/>
      <c r="DU2212" s="348"/>
      <c r="DV2212" s="194"/>
    </row>
    <row r="2213" spans="1:126" ht="18.75">
      <c r="A2213" s="207" t="s">
        <v>4416</v>
      </c>
      <c r="B2213" s="227" t="s">
        <v>528</v>
      </c>
      <c r="C2213" s="226" t="s">
        <v>4437</v>
      </c>
      <c r="D2213" s="472" t="s">
        <v>529</v>
      </c>
      <c r="E2213" s="224" t="str">
        <f t="shared" si="298"/>
        <v>437277</v>
      </c>
      <c r="F2213" s="207" t="s">
        <v>101</v>
      </c>
      <c r="G2213" s="220" t="s">
        <v>519</v>
      </c>
      <c r="H2213" s="223" t="s">
        <v>4436</v>
      </c>
      <c r="I2213" s="306" t="s">
        <v>39</v>
      </c>
      <c r="J2213" s="225">
        <v>1</v>
      </c>
      <c r="K2213" s="277">
        <v>130000</v>
      </c>
      <c r="L2213" s="212">
        <f t="shared" si="291"/>
        <v>143000</v>
      </c>
      <c r="M2213" s="288" t="s">
        <v>1671</v>
      </c>
      <c r="N2213" s="290"/>
      <c r="O2213" s="290" t="s">
        <v>4435</v>
      </c>
      <c r="P2213" s="459">
        <v>45444</v>
      </c>
      <c r="Q2213" s="346">
        <v>125000</v>
      </c>
      <c r="R2213" s="471"/>
      <c r="S2213" s="242" t="s">
        <v>3950</v>
      </c>
      <c r="T2213" s="219"/>
      <c r="U2213" s="248" t="e">
        <f>VLOOKUP(T2213,'[1]段ボール 送料'!$H$16:$X$1013,16,FALSE)</f>
        <v>#N/A</v>
      </c>
      <c r="V2213" s="248" t="e">
        <f>VLOOKUP(T2213,'[1]段ボール 送料'!$H$16:$X$1013,13,FALSE)</f>
        <v>#N/A</v>
      </c>
      <c r="W2213" s="248" t="e">
        <f>VLOOKUP(T2213,'[1]段ボール 送料'!$H$16:$X$1013,14,FALSE)</f>
        <v>#N/A</v>
      </c>
      <c r="X2213" s="248" t="e">
        <f>VLOOKUP(T2213,'[1]段ボール 送料'!$H$16:$X$1013,15,FALSE)</f>
        <v>#N/A</v>
      </c>
      <c r="Y2213" s="219"/>
      <c r="Z2213" s="248" t="e">
        <f>VLOOKUP(Y2213,'[1]段ボール 送料'!$H$16:$X$1013,16,FALSE)</f>
        <v>#N/A</v>
      </c>
      <c r="AA2213" s="248" t="e">
        <f>VLOOKUP(Y2213,'[1]段ボール 送料'!$H$16:$X$1013,13,FALSE)</f>
        <v>#N/A</v>
      </c>
      <c r="AB2213" s="248" t="e">
        <f>VLOOKUP(Y2213,'[1]段ボール 送料'!$H$16:$X$1013,14,FALSE)</f>
        <v>#N/A</v>
      </c>
      <c r="AC2213" s="248" t="e">
        <f>VLOOKUP(Y2213,'[1]段ボール 送料'!$H$16:$X$1013,15,FALSE)</f>
        <v>#N/A</v>
      </c>
      <c r="AD2213" s="372"/>
      <c r="AE2213" s="372"/>
      <c r="AF2213" s="372"/>
      <c r="AG2213" s="372"/>
      <c r="AH2213" s="372"/>
      <c r="AI2213" s="228" t="s">
        <v>2720</v>
      </c>
      <c r="AJ2213" s="286" t="s">
        <v>2676</v>
      </c>
      <c r="AK2213" s="228" t="s">
        <v>4423</v>
      </c>
      <c r="AL2213" s="372"/>
      <c r="AM2213" s="372"/>
      <c r="AN2213" s="372"/>
      <c r="AO2213" s="372"/>
      <c r="AP2213" s="229"/>
      <c r="AQ2213" s="464"/>
      <c r="AR2213" s="207"/>
      <c r="AS2213" s="207"/>
      <c r="AT2213" s="207"/>
      <c r="AU2213" s="247">
        <f t="shared" si="289"/>
        <v>0</v>
      </c>
      <c r="AV2213" s="248" t="e">
        <f>VLOOKUP(T2213,'[1]段ボール 送料'!$H$16:$X$1013,11,FALSE)</f>
        <v>#N/A</v>
      </c>
      <c r="AW2213" s="248" t="e">
        <f>VLOOKUP(Y2213,'[1]段ボール 送料'!$H$16:$X$1013,11,FALSE)</f>
        <v>#N/A</v>
      </c>
      <c r="AX2213" s="207"/>
      <c r="AY2213" s="247" t="e">
        <f t="shared" si="292"/>
        <v>#N/A</v>
      </c>
      <c r="AZ2213" s="247" t="e">
        <f t="shared" si="293"/>
        <v>#N/A</v>
      </c>
      <c r="BA2213" s="247" t="e">
        <f t="shared" si="294"/>
        <v>#N/A</v>
      </c>
      <c r="BB2213" s="247">
        <f t="shared" si="295"/>
        <v>0</v>
      </c>
      <c r="BC2213" s="247" t="e">
        <f t="shared" si="296"/>
        <v>#N/A</v>
      </c>
      <c r="BD2213" s="207"/>
      <c r="BE2213" s="207"/>
      <c r="BF2213" s="207"/>
      <c r="BG2213" s="228" t="s">
        <v>1703</v>
      </c>
      <c r="BH2213" s="228" t="s">
        <v>1703</v>
      </c>
      <c r="BI2213" s="228" t="s">
        <v>3899</v>
      </c>
      <c r="BJ2213" s="246"/>
      <c r="BK2213" s="255" t="s">
        <v>4431</v>
      </c>
      <c r="BL2213" s="228" t="s">
        <v>1703</v>
      </c>
      <c r="BM2213" s="228" t="s">
        <v>1703</v>
      </c>
      <c r="BQ2213" s="205" t="s">
        <v>1701</v>
      </c>
      <c r="BY2213" s="254"/>
      <c r="DN2213" s="284">
        <v>130000</v>
      </c>
      <c r="DO2213" s="283">
        <f t="shared" si="297"/>
        <v>143000</v>
      </c>
      <c r="DP2213" s="349">
        <v>45444</v>
      </c>
      <c r="DQ2213" s="282"/>
      <c r="DR2213" s="281"/>
      <c r="DS2213" s="280"/>
      <c r="DT2213" s="279"/>
      <c r="DU2213" s="348"/>
      <c r="DV2213" s="194"/>
    </row>
    <row r="2214" spans="1:126" ht="18.75">
      <c r="A2214" s="207" t="s">
        <v>4416</v>
      </c>
      <c r="B2214" s="227" t="s">
        <v>530</v>
      </c>
      <c r="C2214" s="226" t="s">
        <v>4434</v>
      </c>
      <c r="D2214" s="472" t="s">
        <v>531</v>
      </c>
      <c r="E2214" s="224" t="str">
        <f t="shared" si="298"/>
        <v>437291</v>
      </c>
      <c r="F2214" s="207" t="s">
        <v>101</v>
      </c>
      <c r="G2214" s="220" t="s">
        <v>522</v>
      </c>
      <c r="H2214" s="223" t="s">
        <v>4433</v>
      </c>
      <c r="I2214" s="306" t="s">
        <v>39</v>
      </c>
      <c r="J2214" s="225">
        <v>1</v>
      </c>
      <c r="K2214" s="277">
        <v>130000</v>
      </c>
      <c r="L2214" s="212">
        <f t="shared" si="291"/>
        <v>143000</v>
      </c>
      <c r="M2214" s="288" t="s">
        <v>1671</v>
      </c>
      <c r="N2214" s="290"/>
      <c r="O2214" s="290" t="s">
        <v>4432</v>
      </c>
      <c r="P2214" s="459">
        <v>45444</v>
      </c>
      <c r="Q2214" s="346">
        <v>125000</v>
      </c>
      <c r="R2214" s="471"/>
      <c r="S2214" s="242" t="s">
        <v>3950</v>
      </c>
      <c r="T2214" s="219"/>
      <c r="U2214" s="248" t="e">
        <f>VLOOKUP(T2214,'[1]段ボール 送料'!$H$16:$X$1013,16,FALSE)</f>
        <v>#N/A</v>
      </c>
      <c r="V2214" s="248" t="e">
        <f>VLOOKUP(T2214,'[1]段ボール 送料'!$H$16:$X$1013,13,FALSE)</f>
        <v>#N/A</v>
      </c>
      <c r="W2214" s="248" t="e">
        <f>VLOOKUP(T2214,'[1]段ボール 送料'!$H$16:$X$1013,14,FALSE)</f>
        <v>#N/A</v>
      </c>
      <c r="X2214" s="248" t="e">
        <f>VLOOKUP(T2214,'[1]段ボール 送料'!$H$16:$X$1013,15,FALSE)</f>
        <v>#N/A</v>
      </c>
      <c r="Y2214" s="219"/>
      <c r="Z2214" s="248" t="e">
        <f>VLOOKUP(Y2214,'[1]段ボール 送料'!$H$16:$X$1013,16,FALSE)</f>
        <v>#N/A</v>
      </c>
      <c r="AA2214" s="248" t="e">
        <f>VLOOKUP(Y2214,'[1]段ボール 送料'!$H$16:$X$1013,13,FALSE)</f>
        <v>#N/A</v>
      </c>
      <c r="AB2214" s="248" t="e">
        <f>VLOOKUP(Y2214,'[1]段ボール 送料'!$H$16:$X$1013,14,FALSE)</f>
        <v>#N/A</v>
      </c>
      <c r="AC2214" s="248" t="e">
        <f>VLOOKUP(Y2214,'[1]段ボール 送料'!$H$16:$X$1013,15,FALSE)</f>
        <v>#N/A</v>
      </c>
      <c r="AD2214" s="372"/>
      <c r="AE2214" s="372"/>
      <c r="AF2214" s="372"/>
      <c r="AG2214" s="372"/>
      <c r="AH2214" s="372"/>
      <c r="AI2214" s="228" t="s">
        <v>2720</v>
      </c>
      <c r="AJ2214" s="286" t="s">
        <v>2676</v>
      </c>
      <c r="AK2214" s="228" t="s">
        <v>4423</v>
      </c>
      <c r="AL2214" s="372"/>
      <c r="AM2214" s="372"/>
      <c r="AN2214" s="372"/>
      <c r="AO2214" s="372"/>
      <c r="AP2214" s="229"/>
      <c r="AQ2214" s="464"/>
      <c r="AR2214" s="207"/>
      <c r="AS2214" s="207"/>
      <c r="AT2214" s="207"/>
      <c r="AU2214" s="247">
        <f t="shared" si="289"/>
        <v>0</v>
      </c>
      <c r="AV2214" s="248" t="e">
        <f>VLOOKUP(T2214,'[1]段ボール 送料'!$H$16:$X$1013,11,FALSE)</f>
        <v>#N/A</v>
      </c>
      <c r="AW2214" s="248" t="e">
        <f>VLOOKUP(Y2214,'[1]段ボール 送料'!$H$16:$X$1013,11,FALSE)</f>
        <v>#N/A</v>
      </c>
      <c r="AX2214" s="207"/>
      <c r="AY2214" s="247" t="e">
        <f t="shared" si="292"/>
        <v>#N/A</v>
      </c>
      <c r="AZ2214" s="247" t="e">
        <f t="shared" si="293"/>
        <v>#N/A</v>
      </c>
      <c r="BA2214" s="247" t="e">
        <f t="shared" si="294"/>
        <v>#N/A</v>
      </c>
      <c r="BB2214" s="247">
        <f t="shared" si="295"/>
        <v>0</v>
      </c>
      <c r="BC2214" s="247" t="e">
        <f t="shared" si="296"/>
        <v>#N/A</v>
      </c>
      <c r="BD2214" s="207"/>
      <c r="BE2214" s="207"/>
      <c r="BF2214" s="207"/>
      <c r="BG2214" s="228" t="s">
        <v>1703</v>
      </c>
      <c r="BH2214" s="228" t="s">
        <v>1703</v>
      </c>
      <c r="BI2214" s="228" t="s">
        <v>3899</v>
      </c>
      <c r="BJ2214" s="246"/>
      <c r="BK2214" s="255" t="s">
        <v>4431</v>
      </c>
      <c r="BL2214" s="228" t="s">
        <v>1703</v>
      </c>
      <c r="BM2214" s="228" t="s">
        <v>1703</v>
      </c>
      <c r="BQ2214" s="205" t="s">
        <v>1701</v>
      </c>
      <c r="BY2214" s="254"/>
      <c r="DN2214" s="284">
        <v>130000</v>
      </c>
      <c r="DO2214" s="283">
        <f t="shared" si="297"/>
        <v>143000</v>
      </c>
      <c r="DP2214" s="349">
        <v>45444</v>
      </c>
      <c r="DQ2214" s="282"/>
      <c r="DR2214" s="281"/>
      <c r="DS2214" s="280"/>
      <c r="DT2214" s="279"/>
      <c r="DU2214" s="348"/>
      <c r="DV2214" s="194"/>
    </row>
    <row r="2215" spans="1:126" ht="18.75">
      <c r="A2215" s="207" t="s">
        <v>4416</v>
      </c>
      <c r="B2215" s="227" t="s">
        <v>532</v>
      </c>
      <c r="C2215" s="226" t="s">
        <v>4430</v>
      </c>
      <c r="D2215" s="472" t="s">
        <v>533</v>
      </c>
      <c r="E2215" s="224" t="str">
        <f t="shared" si="298"/>
        <v>437314</v>
      </c>
      <c r="F2215" s="206" t="s">
        <v>101</v>
      </c>
      <c r="G2215" s="220" t="s">
        <v>525</v>
      </c>
      <c r="H2215" s="223" t="s">
        <v>4429</v>
      </c>
      <c r="I2215" s="306" t="s">
        <v>39</v>
      </c>
      <c r="J2215" s="225">
        <v>1</v>
      </c>
      <c r="K2215" s="277">
        <v>130000</v>
      </c>
      <c r="L2215" s="212">
        <f t="shared" si="291"/>
        <v>143000</v>
      </c>
      <c r="M2215" s="288" t="s">
        <v>1671</v>
      </c>
      <c r="N2215" s="290"/>
      <c r="O2215" s="290" t="s">
        <v>4428</v>
      </c>
      <c r="P2215" s="459">
        <v>45444</v>
      </c>
      <c r="Q2215" s="346">
        <v>125000</v>
      </c>
      <c r="R2215" s="471"/>
      <c r="S2215" s="242" t="s">
        <v>3950</v>
      </c>
      <c r="T2215" s="219"/>
      <c r="U2215" s="248" t="e">
        <f>VLOOKUP(T2215,'[1]段ボール 送料'!$H$16:$X$1013,16,FALSE)</f>
        <v>#N/A</v>
      </c>
      <c r="V2215" s="248" t="e">
        <f>VLOOKUP(T2215,'[1]段ボール 送料'!$H$16:$X$1013,13,FALSE)</f>
        <v>#N/A</v>
      </c>
      <c r="W2215" s="248" t="e">
        <f>VLOOKUP(T2215,'[1]段ボール 送料'!$H$16:$X$1013,14,FALSE)</f>
        <v>#N/A</v>
      </c>
      <c r="X2215" s="248" t="e">
        <f>VLOOKUP(T2215,'[1]段ボール 送料'!$H$16:$X$1013,15,FALSE)</f>
        <v>#N/A</v>
      </c>
      <c r="Y2215" s="219"/>
      <c r="Z2215" s="248" t="e">
        <f>VLOOKUP(Y2215,'[1]段ボール 送料'!$H$16:$X$1013,16,FALSE)</f>
        <v>#N/A</v>
      </c>
      <c r="AA2215" s="248" t="e">
        <f>VLOOKUP(Y2215,'[1]段ボール 送料'!$H$16:$X$1013,13,FALSE)</f>
        <v>#N/A</v>
      </c>
      <c r="AB2215" s="248" t="e">
        <f>VLOOKUP(Y2215,'[1]段ボール 送料'!$H$16:$X$1013,14,FALSE)</f>
        <v>#N/A</v>
      </c>
      <c r="AC2215" s="248" t="e">
        <f>VLOOKUP(Y2215,'[1]段ボール 送料'!$H$16:$X$1013,15,FALSE)</f>
        <v>#N/A</v>
      </c>
      <c r="AD2215" s="372"/>
      <c r="AE2215" s="372"/>
      <c r="AF2215" s="372"/>
      <c r="AG2215" s="372"/>
      <c r="AH2215" s="372"/>
      <c r="AI2215" s="228" t="s">
        <v>2720</v>
      </c>
      <c r="AJ2215" s="286" t="s">
        <v>2676</v>
      </c>
      <c r="AK2215" s="228" t="s">
        <v>4423</v>
      </c>
      <c r="AL2215" s="372"/>
      <c r="AM2215" s="372"/>
      <c r="AN2215" s="372"/>
      <c r="AO2215" s="372"/>
      <c r="AP2215" s="229"/>
      <c r="AQ2215" s="464"/>
      <c r="AR2215" s="207"/>
      <c r="AS2215" s="207"/>
      <c r="AT2215" s="207"/>
      <c r="AU2215" s="247">
        <f t="shared" si="289"/>
        <v>0</v>
      </c>
      <c r="AV2215" s="248" t="e">
        <f>VLOOKUP(T2215,'[1]段ボール 送料'!$H$16:$X$1013,11,FALSE)</f>
        <v>#N/A</v>
      </c>
      <c r="AW2215" s="248" t="e">
        <f>VLOOKUP(Y2215,'[1]段ボール 送料'!$H$16:$X$1013,11,FALSE)</f>
        <v>#N/A</v>
      </c>
      <c r="AX2215" s="207"/>
      <c r="AY2215" s="247" t="e">
        <f t="shared" si="292"/>
        <v>#N/A</v>
      </c>
      <c r="AZ2215" s="247" t="e">
        <f t="shared" si="293"/>
        <v>#N/A</v>
      </c>
      <c r="BA2215" s="247" t="e">
        <f t="shared" si="294"/>
        <v>#N/A</v>
      </c>
      <c r="BB2215" s="247">
        <f t="shared" si="295"/>
        <v>0</v>
      </c>
      <c r="BC2215" s="247" t="e">
        <f t="shared" si="296"/>
        <v>#N/A</v>
      </c>
      <c r="BD2215" s="207"/>
      <c r="BE2215" s="207"/>
      <c r="BF2215" s="207"/>
      <c r="BG2215" s="228" t="s">
        <v>1703</v>
      </c>
      <c r="BH2215" s="228" t="s">
        <v>1703</v>
      </c>
      <c r="BI2215" s="228"/>
      <c r="BJ2215" s="246"/>
      <c r="BK2215" s="255" t="s">
        <v>4411</v>
      </c>
      <c r="BL2215" s="228" t="s">
        <v>1703</v>
      </c>
      <c r="BM2215" s="228" t="s">
        <v>1703</v>
      </c>
      <c r="BQ2215" s="205" t="s">
        <v>1701</v>
      </c>
      <c r="BY2215" s="254"/>
      <c r="DN2215" s="284">
        <v>130000</v>
      </c>
      <c r="DO2215" s="283">
        <f t="shared" si="297"/>
        <v>143000</v>
      </c>
      <c r="DP2215" s="349">
        <v>45444</v>
      </c>
      <c r="DQ2215" s="282"/>
      <c r="DR2215" s="281"/>
      <c r="DS2215" s="280"/>
      <c r="DT2215" s="279"/>
      <c r="DU2215" s="348"/>
      <c r="DV2215" s="194"/>
    </row>
    <row r="2216" spans="1:126" ht="18.75">
      <c r="A2216" s="207" t="s">
        <v>4416</v>
      </c>
      <c r="B2216" s="227" t="s">
        <v>534</v>
      </c>
      <c r="C2216" s="226" t="s">
        <v>4427</v>
      </c>
      <c r="D2216" s="472" t="s">
        <v>535</v>
      </c>
      <c r="E2216" s="224" t="str">
        <f t="shared" si="298"/>
        <v>437345</v>
      </c>
      <c r="F2216" s="207" t="s">
        <v>101</v>
      </c>
      <c r="G2216" s="220" t="s">
        <v>536</v>
      </c>
      <c r="H2216" s="223" t="s">
        <v>4425</v>
      </c>
      <c r="I2216" s="306" t="s">
        <v>39</v>
      </c>
      <c r="J2216" s="225">
        <v>1</v>
      </c>
      <c r="K2216" s="277">
        <v>130000</v>
      </c>
      <c r="L2216" s="212">
        <f t="shared" si="291"/>
        <v>143000</v>
      </c>
      <c r="M2216" s="288" t="s">
        <v>1671</v>
      </c>
      <c r="N2216" s="290"/>
      <c r="O2216" s="290" t="s">
        <v>4424</v>
      </c>
      <c r="P2216" s="459">
        <v>45444</v>
      </c>
      <c r="Q2216" s="346">
        <v>125000</v>
      </c>
      <c r="R2216" s="471"/>
      <c r="S2216" s="242" t="s">
        <v>3950</v>
      </c>
      <c r="U2216" s="259" t="e">
        <f>VLOOKUP(T2216,'[1]段ボール 送料'!$H$16:$X$1013,16,FALSE)</f>
        <v>#N/A</v>
      </c>
      <c r="V2216" s="259" t="e">
        <f>VLOOKUP(T2216,'[1]段ボール 送料'!$H$16:$X$1013,13,FALSE)</f>
        <v>#N/A</v>
      </c>
      <c r="W2216" s="259" t="e">
        <f>VLOOKUP(T2216,'[1]段ボール 送料'!$H$16:$X$1013,14,FALSE)</f>
        <v>#N/A</v>
      </c>
      <c r="X2216" s="259" t="e">
        <f>VLOOKUP(T2216,'[1]段ボール 送料'!$H$16:$X$1013,15,FALSE)</f>
        <v>#N/A</v>
      </c>
      <c r="Y2216" s="219"/>
      <c r="Z2216" s="259" t="e">
        <f>VLOOKUP(Y2216,'[1]段ボール 送料'!$H$16:$X$1013,16,FALSE)</f>
        <v>#N/A</v>
      </c>
      <c r="AA2216" s="259" t="e">
        <f>VLOOKUP(Y2216,'[1]段ボール 送料'!$H$16:$X$1013,13,FALSE)</f>
        <v>#N/A</v>
      </c>
      <c r="AB2216" s="259" t="e">
        <f>VLOOKUP(Y2216,'[1]段ボール 送料'!$H$16:$X$1013,14,FALSE)</f>
        <v>#N/A</v>
      </c>
      <c r="AC2216" s="259" t="e">
        <f>VLOOKUP(Y2216,'[1]段ボール 送料'!$H$16:$X$1013,15,FALSE)</f>
        <v>#N/A</v>
      </c>
      <c r="AD2216" s="372"/>
      <c r="AE2216" s="372"/>
      <c r="AF2216" s="372"/>
      <c r="AG2216" s="372"/>
      <c r="AH2216" s="372"/>
      <c r="AI2216" s="228" t="s">
        <v>2720</v>
      </c>
      <c r="AJ2216" s="286" t="s">
        <v>2676</v>
      </c>
      <c r="AK2216" s="228" t="s">
        <v>4423</v>
      </c>
      <c r="AL2216" s="372"/>
      <c r="AM2216" s="372"/>
      <c r="AN2216" s="372"/>
      <c r="AO2216" s="372"/>
      <c r="AP2216" s="229"/>
      <c r="AQ2216" s="464"/>
      <c r="AR2216" s="207"/>
      <c r="AS2216" s="207"/>
      <c r="AT2216" s="207"/>
      <c r="AU2216" s="247">
        <f t="shared" si="289"/>
        <v>0</v>
      </c>
      <c r="AV2216" s="248" t="e">
        <f>VLOOKUP(T2216,'[1]段ボール 送料'!$H$16:$X$1013,11,FALSE)</f>
        <v>#N/A</v>
      </c>
      <c r="AW2216" s="248" t="e">
        <f>VLOOKUP(Y2216,'[1]段ボール 送料'!$H$16:$X$1013,11,FALSE)</f>
        <v>#N/A</v>
      </c>
      <c r="AX2216" s="207"/>
      <c r="AY2216" s="247" t="e">
        <f t="shared" si="292"/>
        <v>#N/A</v>
      </c>
      <c r="AZ2216" s="247" t="e">
        <f t="shared" si="293"/>
        <v>#N/A</v>
      </c>
      <c r="BA2216" s="247" t="e">
        <f t="shared" si="294"/>
        <v>#N/A</v>
      </c>
      <c r="BB2216" s="247">
        <f t="shared" si="295"/>
        <v>0</v>
      </c>
      <c r="BC2216" s="247" t="e">
        <f t="shared" si="296"/>
        <v>#N/A</v>
      </c>
      <c r="BD2216" s="207"/>
      <c r="BE2216" s="207"/>
      <c r="BF2216" s="207"/>
      <c r="BG2216" s="228" t="s">
        <v>1703</v>
      </c>
      <c r="BH2216" s="228" t="s">
        <v>1703</v>
      </c>
      <c r="BI2216" s="228" t="s">
        <v>3899</v>
      </c>
      <c r="BJ2216" s="246"/>
      <c r="BK2216" s="255" t="s">
        <v>4411</v>
      </c>
      <c r="BL2216" s="228" t="s">
        <v>1703</v>
      </c>
      <c r="BM2216" s="228" t="s">
        <v>1703</v>
      </c>
      <c r="BQ2216" s="205" t="s">
        <v>1701</v>
      </c>
      <c r="BY2216" s="254"/>
      <c r="DN2216" s="284">
        <v>130000</v>
      </c>
      <c r="DO2216" s="283">
        <f t="shared" si="297"/>
        <v>143000</v>
      </c>
      <c r="DP2216" s="349">
        <v>45444</v>
      </c>
      <c r="DQ2216" s="282"/>
      <c r="DR2216" s="281"/>
      <c r="DS2216" s="280"/>
      <c r="DT2216" s="279"/>
      <c r="DU2216" s="348"/>
      <c r="DV2216" s="194"/>
    </row>
    <row r="2217" spans="1:126" ht="18.75">
      <c r="A2217" s="207" t="s">
        <v>4416</v>
      </c>
      <c r="B2217" s="227" t="s">
        <v>537</v>
      </c>
      <c r="C2217" s="226" t="s">
        <v>4426</v>
      </c>
      <c r="D2217" s="472" t="s">
        <v>538</v>
      </c>
      <c r="E2217" s="224" t="str">
        <f t="shared" si="298"/>
        <v>437338</v>
      </c>
      <c r="F2217" s="207" t="s">
        <v>101</v>
      </c>
      <c r="G2217" s="220" t="s">
        <v>536</v>
      </c>
      <c r="H2217" s="223" t="s">
        <v>4425</v>
      </c>
      <c r="I2217" s="306" t="s">
        <v>39</v>
      </c>
      <c r="J2217" s="225">
        <v>1</v>
      </c>
      <c r="K2217" s="277">
        <v>130000</v>
      </c>
      <c r="L2217" s="212">
        <f t="shared" si="291"/>
        <v>143000</v>
      </c>
      <c r="M2217" s="288" t="s">
        <v>1671</v>
      </c>
      <c r="N2217" s="290"/>
      <c r="O2217" s="290" t="s">
        <v>4424</v>
      </c>
      <c r="P2217" s="459">
        <v>45444</v>
      </c>
      <c r="Q2217" s="346">
        <v>125000</v>
      </c>
      <c r="R2217" s="471"/>
      <c r="S2217" s="242" t="s">
        <v>3950</v>
      </c>
      <c r="T2217" s="219"/>
      <c r="U2217" s="259" t="e">
        <f>VLOOKUP(T2217,'[1]段ボール 送料'!$H$16:$X$1013,16,FALSE)</f>
        <v>#N/A</v>
      </c>
      <c r="V2217" s="259" t="e">
        <f>VLOOKUP(T2217,'[1]段ボール 送料'!$H$16:$X$1013,13,FALSE)</f>
        <v>#N/A</v>
      </c>
      <c r="W2217" s="259" t="e">
        <f>VLOOKUP(T2217,'[1]段ボール 送料'!$H$16:$X$1013,14,FALSE)</f>
        <v>#N/A</v>
      </c>
      <c r="X2217" s="259" t="e">
        <f>VLOOKUP(T2217,'[1]段ボール 送料'!$H$16:$X$1013,15,FALSE)</f>
        <v>#N/A</v>
      </c>
      <c r="Y2217" s="219"/>
      <c r="Z2217" s="259" t="e">
        <f>VLOOKUP(Y2217,'[1]段ボール 送料'!$H$16:$X$1013,16,FALSE)</f>
        <v>#N/A</v>
      </c>
      <c r="AA2217" s="259" t="e">
        <f>VLOOKUP(Y2217,'[1]段ボール 送料'!$H$16:$X$1013,13,FALSE)</f>
        <v>#N/A</v>
      </c>
      <c r="AB2217" s="259" t="e">
        <f>VLOOKUP(Y2217,'[1]段ボール 送料'!$H$16:$X$1013,14,FALSE)</f>
        <v>#N/A</v>
      </c>
      <c r="AC2217" s="259" t="e">
        <f>VLOOKUP(Y2217,'[1]段ボール 送料'!$H$16:$X$1013,15,FALSE)</f>
        <v>#N/A</v>
      </c>
      <c r="AD2217" s="372"/>
      <c r="AE2217" s="372"/>
      <c r="AF2217" s="372"/>
      <c r="AG2217" s="372"/>
      <c r="AH2217" s="372"/>
      <c r="AI2217" s="228" t="s">
        <v>2720</v>
      </c>
      <c r="AJ2217" s="286" t="s">
        <v>2676</v>
      </c>
      <c r="AK2217" s="228" t="s">
        <v>4423</v>
      </c>
      <c r="AL2217" s="372"/>
      <c r="AM2217" s="372"/>
      <c r="AN2217" s="372"/>
      <c r="AO2217" s="372"/>
      <c r="AP2217" s="229"/>
      <c r="AQ2217" s="464"/>
      <c r="AR2217" s="207"/>
      <c r="AS2217" s="207"/>
      <c r="AT2217" s="207"/>
      <c r="AU2217" s="247">
        <f t="shared" si="289"/>
        <v>0</v>
      </c>
      <c r="AV2217" s="248" t="e">
        <f>VLOOKUP(T2217,'[1]段ボール 送料'!$H$16:$X$1013,11,FALSE)</f>
        <v>#N/A</v>
      </c>
      <c r="AW2217" s="248" t="e">
        <f>VLOOKUP(Y2217,'[1]段ボール 送料'!$H$16:$X$1013,11,FALSE)</f>
        <v>#N/A</v>
      </c>
      <c r="AX2217" s="207"/>
      <c r="AY2217" s="247" t="e">
        <f t="shared" si="292"/>
        <v>#N/A</v>
      </c>
      <c r="AZ2217" s="247" t="e">
        <f t="shared" si="293"/>
        <v>#N/A</v>
      </c>
      <c r="BA2217" s="247" t="e">
        <f t="shared" si="294"/>
        <v>#N/A</v>
      </c>
      <c r="BB2217" s="247">
        <f t="shared" si="295"/>
        <v>0</v>
      </c>
      <c r="BC2217" s="247" t="e">
        <f t="shared" si="296"/>
        <v>#N/A</v>
      </c>
      <c r="BD2217" s="207"/>
      <c r="BE2217" s="207"/>
      <c r="BF2217" s="207"/>
      <c r="BG2217" s="228" t="s">
        <v>1703</v>
      </c>
      <c r="BH2217" s="228" t="s">
        <v>1703</v>
      </c>
      <c r="BI2217" s="228" t="s">
        <v>3899</v>
      </c>
      <c r="BJ2217" s="246"/>
      <c r="BK2217" s="255" t="s">
        <v>4411</v>
      </c>
      <c r="BL2217" s="228" t="s">
        <v>1703</v>
      </c>
      <c r="BM2217" s="228" t="s">
        <v>1703</v>
      </c>
      <c r="BQ2217" s="205" t="s">
        <v>1701</v>
      </c>
      <c r="BY2217" s="254"/>
      <c r="DN2217" s="284">
        <v>130000</v>
      </c>
      <c r="DO2217" s="283">
        <f t="shared" si="297"/>
        <v>143000</v>
      </c>
      <c r="DP2217" s="349">
        <v>45444</v>
      </c>
      <c r="DQ2217" s="282"/>
      <c r="DR2217" s="281"/>
      <c r="DS2217" s="280"/>
      <c r="DT2217" s="279"/>
      <c r="DU2217" s="348"/>
      <c r="DV2217" s="194"/>
    </row>
    <row r="2218" spans="1:126" ht="18.75">
      <c r="A2218" s="207" t="s">
        <v>4416</v>
      </c>
      <c r="B2218" s="227" t="s">
        <v>539</v>
      </c>
      <c r="C2218" s="226" t="s">
        <v>4422</v>
      </c>
      <c r="D2218" s="472" t="s">
        <v>540</v>
      </c>
      <c r="E2218" s="224" t="str">
        <f t="shared" si="298"/>
        <v>437369</v>
      </c>
      <c r="F2218" s="207" t="s">
        <v>101</v>
      </c>
      <c r="G2218" s="220" t="s">
        <v>541</v>
      </c>
      <c r="H2218" s="223" t="s">
        <v>4420</v>
      </c>
      <c r="I2218" s="306" t="s">
        <v>39</v>
      </c>
      <c r="J2218" s="225">
        <v>1</v>
      </c>
      <c r="K2218" s="277">
        <v>170000</v>
      </c>
      <c r="L2218" s="212">
        <f t="shared" si="291"/>
        <v>187000.00000000003</v>
      </c>
      <c r="M2218" s="288" t="s">
        <v>1671</v>
      </c>
      <c r="N2218" s="290"/>
      <c r="O2218" s="290" t="s">
        <v>4419</v>
      </c>
      <c r="P2218" s="459">
        <v>45444</v>
      </c>
      <c r="Q2218" s="346">
        <v>165000</v>
      </c>
      <c r="R2218" s="471"/>
      <c r="S2218" s="242" t="s">
        <v>3950</v>
      </c>
      <c r="T2218" s="219"/>
      <c r="U2218" s="259" t="e">
        <f>VLOOKUP(T2218,'[1]段ボール 送料'!$H$16:$X$1013,16,FALSE)</f>
        <v>#N/A</v>
      </c>
      <c r="V2218" s="259" t="e">
        <f>VLOOKUP(T2218,'[1]段ボール 送料'!$H$16:$X$1013,13,FALSE)</f>
        <v>#N/A</v>
      </c>
      <c r="W2218" s="259" t="e">
        <f>VLOOKUP(T2218,'[1]段ボール 送料'!$H$16:$X$1013,14,FALSE)</f>
        <v>#N/A</v>
      </c>
      <c r="X2218" s="259" t="e">
        <f>VLOOKUP(T2218,'[1]段ボール 送料'!$H$16:$X$1013,15,FALSE)</f>
        <v>#N/A</v>
      </c>
      <c r="Y2218" s="219"/>
      <c r="Z2218" s="259" t="e">
        <f>VLOOKUP(Y2218,'[1]段ボール 送料'!$H$16:$X$1013,16,FALSE)</f>
        <v>#N/A</v>
      </c>
      <c r="AA2218" s="167" t="e">
        <f>VLOOKUP(Y2218,'[1]段ボール 送料'!$H$16:$X$1013,13,FALSE)</f>
        <v>#N/A</v>
      </c>
      <c r="AB2218" s="259" t="e">
        <f>VLOOKUP(Y2218,'[1]段ボール 送料'!$H$16:$X$1013,14,FALSE)</f>
        <v>#N/A</v>
      </c>
      <c r="AC2218" s="259" t="e">
        <f>VLOOKUP(Y2218,'[1]段ボール 送料'!$H$16:$X$1013,15,FALSE)</f>
        <v>#N/A</v>
      </c>
      <c r="AD2218" s="372"/>
      <c r="AE2218" s="372"/>
      <c r="AF2218" s="372"/>
      <c r="AG2218" s="372"/>
      <c r="AH2218" s="372"/>
      <c r="AI2218" s="228" t="s">
        <v>2720</v>
      </c>
      <c r="AJ2218" s="286" t="s">
        <v>2676</v>
      </c>
      <c r="AK2218" s="228" t="s">
        <v>4412</v>
      </c>
      <c r="AL2218" s="372"/>
      <c r="AM2218" s="372"/>
      <c r="AN2218" s="372"/>
      <c r="AO2218" s="372"/>
      <c r="AP2218" s="229"/>
      <c r="AQ2218" s="464"/>
      <c r="AR2218" s="207"/>
      <c r="AS2218" s="207"/>
      <c r="AT2218" s="207"/>
      <c r="AU2218" s="247">
        <f t="shared" si="289"/>
        <v>0</v>
      </c>
      <c r="AV2218" s="248" t="e">
        <f>VLOOKUP(T2218,'[1]段ボール 送料'!$H$16:$X$1013,11,FALSE)</f>
        <v>#N/A</v>
      </c>
      <c r="AW2218" s="248" t="e">
        <f>VLOOKUP(Y2218,'[1]段ボール 送料'!$H$16:$X$1013,11,FALSE)</f>
        <v>#N/A</v>
      </c>
      <c r="AX2218" s="207"/>
      <c r="AY2218" s="247" t="e">
        <f t="shared" si="292"/>
        <v>#N/A</v>
      </c>
      <c r="AZ2218" s="247" t="e">
        <f t="shared" si="293"/>
        <v>#N/A</v>
      </c>
      <c r="BA2218" s="247" t="e">
        <f t="shared" si="294"/>
        <v>#N/A</v>
      </c>
      <c r="BB2218" s="247">
        <f t="shared" si="295"/>
        <v>0</v>
      </c>
      <c r="BC2218" s="247" t="e">
        <f t="shared" si="296"/>
        <v>#N/A</v>
      </c>
      <c r="BD2218" s="207"/>
      <c r="BE2218" s="207"/>
      <c r="BF2218" s="207"/>
      <c r="BG2218" s="228" t="s">
        <v>1703</v>
      </c>
      <c r="BH2218" s="228" t="s">
        <v>1703</v>
      </c>
      <c r="BI2218" s="228" t="s">
        <v>3899</v>
      </c>
      <c r="BJ2218" s="246"/>
      <c r="BK2218" s="255" t="s">
        <v>4418</v>
      </c>
      <c r="BL2218" s="228" t="s">
        <v>1703</v>
      </c>
      <c r="BM2218" s="228" t="s">
        <v>1703</v>
      </c>
      <c r="BQ2218" s="205" t="s">
        <v>1701</v>
      </c>
      <c r="BY2218" s="254"/>
      <c r="DN2218" s="284">
        <v>170000</v>
      </c>
      <c r="DO2218" s="283">
        <f t="shared" si="297"/>
        <v>187000.00000000003</v>
      </c>
      <c r="DP2218" s="349">
        <v>45444</v>
      </c>
      <c r="DQ2218" s="282"/>
      <c r="DR2218" s="281"/>
      <c r="DS2218" s="280"/>
      <c r="DT2218" s="279"/>
      <c r="DU2218" s="348"/>
      <c r="DV2218" s="194"/>
    </row>
    <row r="2219" spans="1:126" ht="18.75">
      <c r="A2219" s="207" t="s">
        <v>4416</v>
      </c>
      <c r="B2219" s="227" t="s">
        <v>542</v>
      </c>
      <c r="C2219" s="226" t="s">
        <v>4421</v>
      </c>
      <c r="D2219" s="472" t="s">
        <v>543</v>
      </c>
      <c r="E2219" s="224" t="str">
        <f t="shared" si="298"/>
        <v>437352</v>
      </c>
      <c r="F2219" s="207" t="s">
        <v>101</v>
      </c>
      <c r="G2219" s="220" t="s">
        <v>541</v>
      </c>
      <c r="H2219" s="223" t="s">
        <v>4420</v>
      </c>
      <c r="I2219" s="306" t="s">
        <v>39</v>
      </c>
      <c r="J2219" s="225">
        <v>1</v>
      </c>
      <c r="K2219" s="277">
        <v>170000</v>
      </c>
      <c r="L2219" s="212">
        <f t="shared" si="291"/>
        <v>187000.00000000003</v>
      </c>
      <c r="M2219" s="288" t="s">
        <v>1671</v>
      </c>
      <c r="N2219" s="290"/>
      <c r="O2219" s="290" t="s">
        <v>4419</v>
      </c>
      <c r="P2219" s="459">
        <v>45444</v>
      </c>
      <c r="Q2219" s="346">
        <v>165000</v>
      </c>
      <c r="R2219" s="471"/>
      <c r="S2219" s="242" t="s">
        <v>3950</v>
      </c>
      <c r="T2219" s="219"/>
      <c r="U2219" s="259" t="e">
        <f>VLOOKUP(T2219,'[1]段ボール 送料'!$H$16:$X$1013,16,FALSE)</f>
        <v>#N/A</v>
      </c>
      <c r="V2219" s="259" t="e">
        <f>VLOOKUP(T2219,'[1]段ボール 送料'!$H$16:$X$1013,13,FALSE)</f>
        <v>#N/A</v>
      </c>
      <c r="W2219" s="259" t="e">
        <f>VLOOKUP(T2219,'[1]段ボール 送料'!$H$16:$X$1013,14,FALSE)</f>
        <v>#N/A</v>
      </c>
      <c r="X2219" s="259" t="e">
        <f>VLOOKUP(T2219,'[1]段ボール 送料'!$H$16:$X$1013,15,FALSE)</f>
        <v>#N/A</v>
      </c>
      <c r="Y2219" s="219"/>
      <c r="Z2219" s="259" t="e">
        <f>VLOOKUP(Y2219,'[1]段ボール 送料'!$H$16:$X$1013,16,FALSE)</f>
        <v>#N/A</v>
      </c>
      <c r="AA2219" s="259" t="e">
        <f>VLOOKUP(Y2219,'[1]段ボール 送料'!$H$16:$X$1013,13,FALSE)</f>
        <v>#N/A</v>
      </c>
      <c r="AB2219" s="259" t="e">
        <f>VLOOKUP(Y2219,'[1]段ボール 送料'!$H$16:$X$1013,14,FALSE)</f>
        <v>#N/A</v>
      </c>
      <c r="AC2219" s="259" t="e">
        <f>VLOOKUP(Y2219,'[1]段ボール 送料'!$H$16:$X$1013,15,FALSE)</f>
        <v>#N/A</v>
      </c>
      <c r="AD2219" s="372"/>
      <c r="AE2219" s="372"/>
      <c r="AF2219" s="372"/>
      <c r="AG2219" s="372"/>
      <c r="AH2219" s="372"/>
      <c r="AI2219" s="228" t="s">
        <v>2720</v>
      </c>
      <c r="AJ2219" s="286" t="s">
        <v>2676</v>
      </c>
      <c r="AK2219" s="228" t="s">
        <v>4412</v>
      </c>
      <c r="AL2219" s="372"/>
      <c r="AM2219" s="372"/>
      <c r="AN2219" s="372"/>
      <c r="AO2219" s="372"/>
      <c r="AP2219" s="229"/>
      <c r="AQ2219" s="464"/>
      <c r="AR2219" s="207"/>
      <c r="AS2219" s="207"/>
      <c r="AT2219" s="207"/>
      <c r="AU2219" s="247">
        <f t="shared" si="289"/>
        <v>0</v>
      </c>
      <c r="AV2219" s="248" t="e">
        <f>VLOOKUP(T2219,'[1]段ボール 送料'!$H$16:$X$1013,11,FALSE)</f>
        <v>#N/A</v>
      </c>
      <c r="AW2219" s="248" t="e">
        <f>VLOOKUP(Y2219,'[1]段ボール 送料'!$H$16:$X$1013,11,FALSE)</f>
        <v>#N/A</v>
      </c>
      <c r="AX2219" s="207"/>
      <c r="AY2219" s="247" t="e">
        <f t="shared" si="292"/>
        <v>#N/A</v>
      </c>
      <c r="AZ2219" s="247" t="e">
        <f t="shared" si="293"/>
        <v>#N/A</v>
      </c>
      <c r="BA2219" s="247" t="e">
        <f t="shared" si="294"/>
        <v>#N/A</v>
      </c>
      <c r="BB2219" s="247">
        <f t="shared" si="295"/>
        <v>0</v>
      </c>
      <c r="BC2219" s="247" t="e">
        <f t="shared" si="296"/>
        <v>#N/A</v>
      </c>
      <c r="BD2219" s="207"/>
      <c r="BE2219" s="207"/>
      <c r="BF2219" s="207"/>
      <c r="BG2219" s="228" t="s">
        <v>1703</v>
      </c>
      <c r="BH2219" s="228" t="s">
        <v>1703</v>
      </c>
      <c r="BI2219" s="228" t="s">
        <v>3899</v>
      </c>
      <c r="BJ2219" s="246"/>
      <c r="BK2219" s="255" t="s">
        <v>4418</v>
      </c>
      <c r="BL2219" s="228" t="s">
        <v>1703</v>
      </c>
      <c r="BM2219" s="228" t="s">
        <v>1703</v>
      </c>
      <c r="BQ2219" s="205" t="s">
        <v>1701</v>
      </c>
      <c r="BY2219" s="254"/>
      <c r="DN2219" s="284">
        <v>170000</v>
      </c>
      <c r="DO2219" s="283">
        <f t="shared" si="297"/>
        <v>187000.00000000003</v>
      </c>
      <c r="DP2219" s="349">
        <v>45444</v>
      </c>
      <c r="DQ2219" s="282"/>
      <c r="DR2219" s="281"/>
      <c r="DS2219" s="280"/>
      <c r="DT2219" s="279"/>
      <c r="DU2219" s="348"/>
      <c r="DV2219" s="194"/>
    </row>
    <row r="2220" spans="1:126" ht="18.75">
      <c r="A2220" s="207" t="s">
        <v>4416</v>
      </c>
      <c r="B2220" s="227" t="s">
        <v>544</v>
      </c>
      <c r="C2220" s="226" t="s">
        <v>4417</v>
      </c>
      <c r="D2220" s="472" t="s">
        <v>545</v>
      </c>
      <c r="E2220" s="224" t="str">
        <f t="shared" si="298"/>
        <v>437383</v>
      </c>
      <c r="F2220" s="207" t="s">
        <v>101</v>
      </c>
      <c r="G2220" s="220" t="s">
        <v>546</v>
      </c>
      <c r="H2220" s="223" t="s">
        <v>4414</v>
      </c>
      <c r="I2220" s="306" t="s">
        <v>39</v>
      </c>
      <c r="J2220" s="225">
        <v>1</v>
      </c>
      <c r="K2220" s="277">
        <v>170000</v>
      </c>
      <c r="L2220" s="212">
        <f t="shared" si="291"/>
        <v>187000.00000000003</v>
      </c>
      <c r="M2220" s="288" t="s">
        <v>1671</v>
      </c>
      <c r="N2220" s="290"/>
      <c r="O2220" s="290" t="s">
        <v>4413</v>
      </c>
      <c r="P2220" s="459">
        <v>45444</v>
      </c>
      <c r="Q2220" s="346">
        <v>165000</v>
      </c>
      <c r="R2220" s="471"/>
      <c r="S2220" s="242" t="s">
        <v>3950</v>
      </c>
      <c r="T2220" s="219"/>
      <c r="U2220" s="259" t="e">
        <f>VLOOKUP(T2220,'[1]段ボール 送料'!$H$16:$X$1013,16,FALSE)</f>
        <v>#N/A</v>
      </c>
      <c r="V2220" s="259" t="e">
        <f>VLOOKUP(T2220,'[1]段ボール 送料'!$H$16:$X$1013,13,FALSE)</f>
        <v>#N/A</v>
      </c>
      <c r="W2220" s="259" t="e">
        <f>VLOOKUP(T2220,'[1]段ボール 送料'!$H$16:$X$1013,14,FALSE)</f>
        <v>#N/A</v>
      </c>
      <c r="X2220" s="259" t="e">
        <f>VLOOKUP(T2220,'[1]段ボール 送料'!$H$16:$X$1013,15,FALSE)</f>
        <v>#N/A</v>
      </c>
      <c r="Y2220" s="219"/>
      <c r="Z2220" s="259" t="e">
        <f>VLOOKUP(Y2220,'[1]段ボール 送料'!$H$16:$X$1013,16,FALSE)</f>
        <v>#N/A</v>
      </c>
      <c r="AA2220" s="259" t="e">
        <f>VLOOKUP(Y2220,'[1]段ボール 送料'!$H$16:$X$1013,13,FALSE)</f>
        <v>#N/A</v>
      </c>
      <c r="AB2220" s="259" t="e">
        <f>VLOOKUP(Y2220,'[1]段ボール 送料'!$H$16:$X$1013,14,FALSE)</f>
        <v>#N/A</v>
      </c>
      <c r="AC2220" s="259" t="e">
        <f>VLOOKUP(Y2220,'[1]段ボール 送料'!$H$16:$X$1013,15,FALSE)</f>
        <v>#N/A</v>
      </c>
      <c r="AD2220" s="372"/>
      <c r="AE2220" s="372"/>
      <c r="AF2220" s="372"/>
      <c r="AG2220" s="372"/>
      <c r="AH2220" s="372"/>
      <c r="AI2220" s="228" t="s">
        <v>2720</v>
      </c>
      <c r="AJ2220" s="286" t="s">
        <v>2676</v>
      </c>
      <c r="AK2220" s="228" t="s">
        <v>4412</v>
      </c>
      <c r="AL2220" s="372"/>
      <c r="AM2220" s="372"/>
      <c r="AN2220" s="372"/>
      <c r="AO2220" s="372"/>
      <c r="AP2220" s="229"/>
      <c r="AQ2220" s="464"/>
      <c r="AR2220" s="207"/>
      <c r="AS2220" s="207"/>
      <c r="AT2220" s="207"/>
      <c r="AU2220" s="247">
        <f t="shared" si="289"/>
        <v>0</v>
      </c>
      <c r="AV2220" s="248" t="e">
        <f>VLOOKUP(T2220,'[1]段ボール 送料'!$H$16:$X$1013,11,FALSE)</f>
        <v>#N/A</v>
      </c>
      <c r="AW2220" s="248" t="e">
        <f>VLOOKUP(Y2220,'[1]段ボール 送料'!$H$16:$X$1013,11,FALSE)</f>
        <v>#N/A</v>
      </c>
      <c r="AX2220" s="207"/>
      <c r="AY2220" s="247" t="e">
        <f t="shared" si="292"/>
        <v>#N/A</v>
      </c>
      <c r="AZ2220" s="247" t="e">
        <f t="shared" si="293"/>
        <v>#N/A</v>
      </c>
      <c r="BA2220" s="247" t="e">
        <f t="shared" si="294"/>
        <v>#N/A</v>
      </c>
      <c r="BB2220" s="247">
        <f t="shared" si="295"/>
        <v>0</v>
      </c>
      <c r="BC2220" s="247" t="e">
        <f t="shared" si="296"/>
        <v>#N/A</v>
      </c>
      <c r="BD2220" s="207"/>
      <c r="BE2220" s="207"/>
      <c r="BF2220" s="207"/>
      <c r="BG2220" s="228" t="s">
        <v>1703</v>
      </c>
      <c r="BH2220" s="228" t="s">
        <v>1703</v>
      </c>
      <c r="BI2220" s="228" t="s">
        <v>3899</v>
      </c>
      <c r="BJ2220" s="246"/>
      <c r="BK2220" s="255" t="s">
        <v>4411</v>
      </c>
      <c r="BL2220" s="228" t="s">
        <v>1703</v>
      </c>
      <c r="BM2220" s="228" t="s">
        <v>1703</v>
      </c>
      <c r="BP2220" s="470"/>
      <c r="BQ2220" s="205" t="s">
        <v>1701</v>
      </c>
      <c r="BR2220" s="470"/>
      <c r="BS2220" s="470"/>
      <c r="BT2220" s="470"/>
      <c r="BU2220" s="466"/>
      <c r="BV2220" s="466"/>
      <c r="BW2220" s="466"/>
      <c r="BX2220" s="470"/>
      <c r="BY2220" s="469"/>
      <c r="BZ2220" s="468"/>
      <c r="CA2220" s="468"/>
      <c r="CB2220" s="468"/>
      <c r="CC2220" s="467"/>
      <c r="CD2220" s="467"/>
      <c r="CE2220" s="466"/>
      <c r="DN2220" s="284">
        <v>170000</v>
      </c>
      <c r="DO2220" s="283">
        <f t="shared" si="297"/>
        <v>187000.00000000003</v>
      </c>
      <c r="DP2220" s="349">
        <v>45444</v>
      </c>
      <c r="DQ2220" s="282"/>
      <c r="DR2220" s="281"/>
      <c r="DS2220" s="280"/>
      <c r="DT2220" s="279"/>
      <c r="DU2220" s="348"/>
      <c r="DV2220" s="194"/>
    </row>
    <row r="2221" spans="1:126" ht="18.75">
      <c r="A2221" s="207" t="s">
        <v>4416</v>
      </c>
      <c r="B2221" s="227" t="s">
        <v>547</v>
      </c>
      <c r="C2221" s="226" t="s">
        <v>4415</v>
      </c>
      <c r="D2221" s="472" t="s">
        <v>548</v>
      </c>
      <c r="E2221" s="224" t="str">
        <f t="shared" si="298"/>
        <v>437376</v>
      </c>
      <c r="F2221" s="207" t="s">
        <v>101</v>
      </c>
      <c r="G2221" s="220" t="s">
        <v>546</v>
      </c>
      <c r="H2221" s="223" t="s">
        <v>4414</v>
      </c>
      <c r="I2221" s="306" t="s">
        <v>39</v>
      </c>
      <c r="J2221" s="225">
        <v>1</v>
      </c>
      <c r="K2221" s="277">
        <v>170000</v>
      </c>
      <c r="L2221" s="212">
        <f t="shared" si="291"/>
        <v>187000.00000000003</v>
      </c>
      <c r="M2221" s="288" t="s">
        <v>1671</v>
      </c>
      <c r="N2221" s="290"/>
      <c r="O2221" s="290" t="s">
        <v>4413</v>
      </c>
      <c r="P2221" s="459">
        <v>45444</v>
      </c>
      <c r="Q2221" s="346">
        <v>165000</v>
      </c>
      <c r="R2221" s="471"/>
      <c r="S2221" s="242" t="s">
        <v>3950</v>
      </c>
      <c r="T2221" s="219"/>
      <c r="U2221" s="259" t="e">
        <f>VLOOKUP(T2221,'[1]段ボール 送料'!$H$16:$X$1013,16,FALSE)</f>
        <v>#N/A</v>
      </c>
      <c r="V2221" s="259" t="e">
        <f>VLOOKUP(T2221,'[1]段ボール 送料'!$H$16:$X$1013,13,FALSE)</f>
        <v>#N/A</v>
      </c>
      <c r="W2221" s="259" t="e">
        <f>VLOOKUP(T2221,'[1]段ボール 送料'!$H$16:$X$1013,14,FALSE)</f>
        <v>#N/A</v>
      </c>
      <c r="X2221" s="259" t="e">
        <f>VLOOKUP(T2221,'[1]段ボール 送料'!$H$16:$X$1013,15,FALSE)</f>
        <v>#N/A</v>
      </c>
      <c r="Y2221" s="219"/>
      <c r="Z2221" s="259" t="e">
        <f>VLOOKUP(Y2221,'[1]段ボール 送料'!$H$16:$X$1013,16,FALSE)</f>
        <v>#N/A</v>
      </c>
      <c r="AA2221" s="259" t="e">
        <f>VLOOKUP(Y2221,'[1]段ボール 送料'!$H$16:$X$1013,13,FALSE)</f>
        <v>#N/A</v>
      </c>
      <c r="AB2221" s="259" t="e">
        <f>VLOOKUP(Y2221,'[1]段ボール 送料'!$H$16:$X$1013,14,FALSE)</f>
        <v>#N/A</v>
      </c>
      <c r="AC2221" s="259" t="e">
        <f>VLOOKUP(Y2221,'[1]段ボール 送料'!$H$16:$X$1013,15,FALSE)</f>
        <v>#N/A</v>
      </c>
      <c r="AD2221" s="372"/>
      <c r="AE2221" s="372"/>
      <c r="AF2221" s="372"/>
      <c r="AG2221" s="372"/>
      <c r="AH2221" s="372"/>
      <c r="AI2221" s="228" t="s">
        <v>2720</v>
      </c>
      <c r="AJ2221" s="286" t="s">
        <v>2676</v>
      </c>
      <c r="AK2221" s="228" t="s">
        <v>4412</v>
      </c>
      <c r="AL2221" s="372"/>
      <c r="AM2221" s="372"/>
      <c r="AN2221" s="372"/>
      <c r="AO2221" s="372"/>
      <c r="AP2221" s="229"/>
      <c r="AQ2221" s="464"/>
      <c r="AR2221" s="207"/>
      <c r="AS2221" s="207"/>
      <c r="AT2221" s="207"/>
      <c r="AU2221" s="247">
        <f t="shared" si="289"/>
        <v>0</v>
      </c>
      <c r="AV2221" s="248" t="e">
        <f>VLOOKUP(T2221,'[1]段ボール 送料'!$H$16:$X$1013,11,FALSE)</f>
        <v>#N/A</v>
      </c>
      <c r="AW2221" s="248" t="e">
        <f>VLOOKUP(Y2221,'[1]段ボール 送料'!$H$16:$X$1013,11,FALSE)</f>
        <v>#N/A</v>
      </c>
      <c r="AX2221" s="207"/>
      <c r="AY2221" s="247" t="e">
        <f t="shared" si="292"/>
        <v>#N/A</v>
      </c>
      <c r="AZ2221" s="247" t="e">
        <f t="shared" si="293"/>
        <v>#N/A</v>
      </c>
      <c r="BA2221" s="247" t="e">
        <f t="shared" si="294"/>
        <v>#N/A</v>
      </c>
      <c r="BB2221" s="247">
        <f t="shared" si="295"/>
        <v>0</v>
      </c>
      <c r="BC2221" s="247" t="e">
        <f t="shared" si="296"/>
        <v>#N/A</v>
      </c>
      <c r="BD2221" s="207"/>
      <c r="BE2221" s="207"/>
      <c r="BF2221" s="207"/>
      <c r="BG2221" s="228" t="s">
        <v>1703</v>
      </c>
      <c r="BH2221" s="228" t="s">
        <v>1703</v>
      </c>
      <c r="BI2221" s="228" t="s">
        <v>3899</v>
      </c>
      <c r="BJ2221" s="246"/>
      <c r="BK2221" s="255" t="s">
        <v>4411</v>
      </c>
      <c r="BL2221" s="228" t="s">
        <v>1703</v>
      </c>
      <c r="BM2221" s="228" t="s">
        <v>1703</v>
      </c>
      <c r="BP2221" s="470"/>
      <c r="BQ2221" s="205" t="s">
        <v>1701</v>
      </c>
      <c r="BR2221" s="470"/>
      <c r="BS2221" s="470"/>
      <c r="BT2221" s="470"/>
      <c r="BU2221" s="466"/>
      <c r="BV2221" s="466"/>
      <c r="BW2221" s="466"/>
      <c r="BX2221" s="470"/>
      <c r="BY2221" s="469"/>
      <c r="BZ2221" s="468"/>
      <c r="CA2221" s="468"/>
      <c r="CB2221" s="468"/>
      <c r="CC2221" s="467"/>
      <c r="CD2221" s="467"/>
      <c r="CE2221" s="466"/>
      <c r="DN2221" s="284">
        <v>170000</v>
      </c>
      <c r="DO2221" s="283">
        <f t="shared" si="297"/>
        <v>187000.00000000003</v>
      </c>
      <c r="DP2221" s="349">
        <v>45444</v>
      </c>
      <c r="DQ2221" s="282"/>
      <c r="DR2221" s="281"/>
      <c r="DS2221" s="280"/>
      <c r="DT2221" s="279"/>
      <c r="DU2221" s="348"/>
      <c r="DV2221" s="194"/>
    </row>
    <row r="2222" spans="1:126" ht="18.75">
      <c r="A2222" s="207" t="s">
        <v>4388</v>
      </c>
      <c r="B2222" s="227" t="s">
        <v>4410</v>
      </c>
      <c r="C2222" s="226" t="s">
        <v>4409</v>
      </c>
      <c r="D2222" s="264" t="s">
        <v>4408</v>
      </c>
      <c r="E2222" s="224" t="str">
        <f t="shared" si="298"/>
        <v>420026</v>
      </c>
      <c r="F2222" s="207" t="s">
        <v>25</v>
      </c>
      <c r="G2222" s="220" t="s">
        <v>4407</v>
      </c>
      <c r="H2222" s="223" t="s">
        <v>4406</v>
      </c>
      <c r="I2222" s="306" t="s">
        <v>552</v>
      </c>
      <c r="J2222" s="225">
        <v>1</v>
      </c>
      <c r="K2222" s="302">
        <v>23000</v>
      </c>
      <c r="L2222" s="212">
        <f t="shared" si="291"/>
        <v>25300.000000000004</v>
      </c>
      <c r="M2222" s="288" t="s">
        <v>1671</v>
      </c>
      <c r="N2222" s="290"/>
      <c r="O2222" s="219"/>
      <c r="P2222" s="347"/>
      <c r="Q2222" s="241"/>
      <c r="R2222" s="416">
        <v>3700</v>
      </c>
      <c r="S2222" s="242">
        <v>3700</v>
      </c>
      <c r="T2222" s="219"/>
      <c r="U2222" s="259" t="e">
        <f>VLOOKUP(T2222,'[1]段ボール 送料'!$H$16:$X$1013,16,FALSE)</f>
        <v>#N/A</v>
      </c>
      <c r="V2222" s="259" t="e">
        <f>VLOOKUP(T2222,'[1]段ボール 送料'!$H$16:$X$1013,13,FALSE)</f>
        <v>#N/A</v>
      </c>
      <c r="W2222" s="259" t="e">
        <f>VLOOKUP(T2222,'[1]段ボール 送料'!$H$16:$X$1013,14,FALSE)</f>
        <v>#N/A</v>
      </c>
      <c r="X2222" s="259" t="e">
        <f>VLOOKUP(T2222,'[1]段ボール 送料'!$H$16:$X$1013,15,FALSE)</f>
        <v>#N/A</v>
      </c>
      <c r="Y2222" s="219"/>
      <c r="Z2222" s="259"/>
      <c r="AA2222" s="259"/>
      <c r="AB2222" s="259"/>
      <c r="AC2222" s="259"/>
      <c r="AD2222" s="372"/>
      <c r="AE2222" s="372"/>
      <c r="AF2222" s="372"/>
      <c r="AG2222" s="372"/>
      <c r="AH2222" s="372"/>
      <c r="AI2222" s="228" t="s">
        <v>2723</v>
      </c>
      <c r="AJ2222" s="286" t="s">
        <v>2543</v>
      </c>
      <c r="AK2222" s="228" t="s">
        <v>2542</v>
      </c>
      <c r="AL2222" s="372"/>
      <c r="AM2222" s="372"/>
      <c r="AN2222" s="372"/>
      <c r="AO2222" s="372"/>
      <c r="AP2222" s="229"/>
      <c r="AQ2222" s="444">
        <v>1</v>
      </c>
      <c r="AR2222" s="207"/>
      <c r="AS2222" s="207"/>
      <c r="AT2222" s="207"/>
      <c r="AU2222" s="359">
        <f t="shared" ref="AU2222:AU2229" si="299">S2222</f>
        <v>3700</v>
      </c>
      <c r="AV2222" s="248" t="e">
        <f>VLOOKUP(T2222,'[1]段ボール 送料'!$H$16:$X$1013,11,FALSE)</f>
        <v>#N/A</v>
      </c>
      <c r="AW2222" s="248"/>
      <c r="AX2222" s="207"/>
      <c r="AY2222" s="247" t="e">
        <f t="shared" si="292"/>
        <v>#N/A</v>
      </c>
      <c r="AZ2222" s="247" t="e">
        <f t="shared" si="293"/>
        <v>#N/A</v>
      </c>
      <c r="BA2222" s="247">
        <f t="shared" si="294"/>
        <v>0</v>
      </c>
      <c r="BB2222" s="247">
        <f t="shared" si="295"/>
        <v>0</v>
      </c>
      <c r="BC2222" s="359" t="e">
        <f t="shared" si="296"/>
        <v>#N/A</v>
      </c>
      <c r="BD2222" s="207"/>
      <c r="BE2222" s="207"/>
      <c r="BF2222" s="207"/>
      <c r="BG2222" s="228"/>
      <c r="BH2222" s="228"/>
      <c r="BI2222" s="228"/>
      <c r="BJ2222" s="246"/>
      <c r="BK2222" s="255" t="s">
        <v>4380</v>
      </c>
      <c r="BL2222" s="228" t="s">
        <v>1703</v>
      </c>
      <c r="BM2222" s="228" t="s">
        <v>1703</v>
      </c>
      <c r="BY2222" s="254"/>
      <c r="DN2222" s="284"/>
      <c r="DO2222" s="283"/>
      <c r="DP2222" s="278"/>
      <c r="DQ2222" s="282"/>
      <c r="DR2222" s="281"/>
      <c r="DS2222" s="280"/>
      <c r="DT2222" s="279"/>
      <c r="DU2222" s="278"/>
      <c r="DV2222" s="194" t="s">
        <v>3950</v>
      </c>
    </row>
    <row r="2223" spans="1:126" ht="18.75">
      <c r="A2223" s="207" t="s">
        <v>4388</v>
      </c>
      <c r="B2223" s="421" t="s">
        <v>4405</v>
      </c>
      <c r="C2223" s="421" t="s">
        <v>4404</v>
      </c>
      <c r="D2223" s="419"/>
      <c r="E2223" s="418"/>
      <c r="F2223" s="207" t="s">
        <v>25</v>
      </c>
      <c r="G2223" s="417" t="s">
        <v>4403</v>
      </c>
      <c r="H2223" s="223" t="s">
        <v>4402</v>
      </c>
      <c r="I2223" s="306" t="s">
        <v>552</v>
      </c>
      <c r="J2223" s="222">
        <v>1</v>
      </c>
      <c r="K2223" s="212">
        <v>25000</v>
      </c>
      <c r="L2223" s="212">
        <f t="shared" si="291"/>
        <v>27500.000000000004</v>
      </c>
      <c r="M2223" s="288" t="s">
        <v>1671</v>
      </c>
      <c r="O2223" s="219"/>
      <c r="P2223" s="347"/>
      <c r="Q2223" s="346"/>
      <c r="R2223" s="272">
        <v>3500</v>
      </c>
      <c r="S2223" s="242">
        <v>3500</v>
      </c>
      <c r="T2223" s="219" t="s">
        <v>4401</v>
      </c>
      <c r="U2223" s="259">
        <f>VLOOKUP(T2223,'[1]段ボール 送料'!$H$16:$X$1013,16,FALSE)</f>
        <v>1280</v>
      </c>
      <c r="V2223" s="259">
        <f>VLOOKUP(T2223,'[1]段ボール 送料'!$H$16:$X$1013,13,FALSE)</f>
        <v>430</v>
      </c>
      <c r="W2223" s="259">
        <f>VLOOKUP(T2223,'[1]段ボール 送料'!$H$16:$X$1013,14,FALSE)</f>
        <v>430</v>
      </c>
      <c r="X2223" s="259">
        <f>VLOOKUP(T2223,'[1]段ボール 送料'!$H$16:$X$1013,15,FALSE)</f>
        <v>420</v>
      </c>
      <c r="Y2223" s="219"/>
      <c r="Z2223" s="259"/>
      <c r="AA2223" s="259"/>
      <c r="AB2223" s="259"/>
      <c r="AC2223" s="259"/>
      <c r="AD2223" s="337"/>
      <c r="AE2223" s="337"/>
      <c r="AF2223" s="337"/>
      <c r="AG2223" s="337"/>
      <c r="AH2223" s="337"/>
      <c r="AI2223" s="213" t="s">
        <v>2723</v>
      </c>
      <c r="AJ2223" s="286" t="s">
        <v>2543</v>
      </c>
      <c r="AK2223" s="228" t="s">
        <v>2542</v>
      </c>
      <c r="AL2223" s="211">
        <v>4860</v>
      </c>
      <c r="AM2223" s="211">
        <f>AN2223+AO2223</f>
        <v>1411</v>
      </c>
      <c r="AN2223" s="337">
        <f>VLOOKUP(T2223,'[1]段ボール 送料'!$H$16:$X$1013,6,FALSE)</f>
        <v>231</v>
      </c>
      <c r="AO2223" s="337">
        <f>VLOOKUP(T2223,'[1]段ボール 送料'!$H$16:$X$1013,17,FALSE)</f>
        <v>1180</v>
      </c>
      <c r="AP2223" s="229" t="s">
        <v>4389</v>
      </c>
      <c r="AQ2223" s="444">
        <v>1</v>
      </c>
      <c r="AR2223" s="207"/>
      <c r="AS2223" s="207"/>
      <c r="AT2223" s="207"/>
      <c r="AU2223" s="359">
        <f t="shared" si="299"/>
        <v>3500</v>
      </c>
      <c r="AV2223" s="248">
        <f>VLOOKUP(T2223,'[1]段ボール 送料'!$H$16:$X$1013,11,FALSE)</f>
        <v>790</v>
      </c>
      <c r="AW2223" s="248"/>
      <c r="AX2223" s="207"/>
      <c r="AY2223" s="247">
        <f t="shared" si="292"/>
        <v>790</v>
      </c>
      <c r="AZ2223" s="247">
        <f t="shared" si="293"/>
        <v>790</v>
      </c>
      <c r="BA2223" s="247">
        <f t="shared" si="294"/>
        <v>0</v>
      </c>
      <c r="BB2223" s="247">
        <f t="shared" si="295"/>
        <v>0</v>
      </c>
      <c r="BC2223" s="359">
        <f t="shared" si="296"/>
        <v>4290</v>
      </c>
      <c r="BD2223" s="207"/>
      <c r="BE2223" s="207"/>
      <c r="BF2223" s="207"/>
      <c r="BG2223" s="228"/>
      <c r="BH2223" s="228"/>
      <c r="BI2223" s="228"/>
      <c r="BJ2223" s="246"/>
      <c r="BK2223" s="265" t="s">
        <v>1874</v>
      </c>
      <c r="BL2223" s="228"/>
      <c r="BM2223" s="228"/>
      <c r="BX2223" s="204" t="s">
        <v>1873</v>
      </c>
      <c r="BY2223" s="203" t="s">
        <v>1769</v>
      </c>
      <c r="DN2223" s="284"/>
      <c r="DO2223" s="283"/>
      <c r="DP2223" s="278"/>
      <c r="DQ2223" s="282"/>
      <c r="DR2223" s="281"/>
      <c r="DS2223" s="280"/>
      <c r="DT2223" s="279"/>
      <c r="DU2223" s="278"/>
      <c r="DV2223" s="194"/>
    </row>
    <row r="2224" spans="1:126" ht="18.75">
      <c r="A2224" s="207" t="s">
        <v>4388</v>
      </c>
      <c r="B2224" s="227" t="s">
        <v>549</v>
      </c>
      <c r="C2224" s="226" t="s">
        <v>4400</v>
      </c>
      <c r="D2224" s="264" t="s">
        <v>550</v>
      </c>
      <c r="E2224" s="224" t="str">
        <f>MID(D2224,8,10)</f>
        <v>420033</v>
      </c>
      <c r="F2224" s="207" t="s">
        <v>25</v>
      </c>
      <c r="G2224" s="465" t="s">
        <v>551</v>
      </c>
      <c r="H2224" s="223" t="s">
        <v>4399</v>
      </c>
      <c r="I2224" s="306" t="s">
        <v>552</v>
      </c>
      <c r="J2224" s="225">
        <v>1</v>
      </c>
      <c r="K2224" s="277">
        <v>30000</v>
      </c>
      <c r="L2224" s="212">
        <f t="shared" si="291"/>
        <v>33000</v>
      </c>
      <c r="M2224" s="288" t="s">
        <v>1671</v>
      </c>
      <c r="N2224" s="290"/>
      <c r="O2224" s="219"/>
      <c r="P2224" s="459">
        <v>45444</v>
      </c>
      <c r="Q2224" s="346">
        <v>28000</v>
      </c>
      <c r="R2224" s="416">
        <v>3600</v>
      </c>
      <c r="S2224" s="242">
        <v>3600</v>
      </c>
      <c r="T2224" s="219"/>
      <c r="U2224" s="259" t="e">
        <f>VLOOKUP(T2224,'[1]段ボール 送料'!$H$16:$X$1013,16,FALSE)</f>
        <v>#N/A</v>
      </c>
      <c r="V2224" s="259" t="e">
        <f>VLOOKUP(T2224,'[1]段ボール 送料'!$H$16:$X$1013,13,FALSE)</f>
        <v>#N/A</v>
      </c>
      <c r="W2224" s="259" t="e">
        <f>VLOOKUP(T2224,'[1]段ボール 送料'!$H$16:$X$1013,14,FALSE)</f>
        <v>#N/A</v>
      </c>
      <c r="X2224" s="259" t="e">
        <f>VLOOKUP(T2224,'[1]段ボール 送料'!$H$16:$X$1013,15,FALSE)</f>
        <v>#N/A</v>
      </c>
      <c r="Y2224" s="219"/>
      <c r="Z2224" s="259"/>
      <c r="AA2224" s="259"/>
      <c r="AB2224" s="259"/>
      <c r="AC2224" s="259"/>
      <c r="AD2224" s="372"/>
      <c r="AE2224" s="372"/>
      <c r="AF2224" s="372"/>
      <c r="AG2224" s="372"/>
      <c r="AH2224" s="372"/>
      <c r="AI2224" s="228" t="s">
        <v>2723</v>
      </c>
      <c r="AJ2224" s="286" t="s">
        <v>2543</v>
      </c>
      <c r="AK2224" s="228" t="s">
        <v>2542</v>
      </c>
      <c r="AL2224" s="372"/>
      <c r="AM2224" s="372"/>
      <c r="AN2224" s="372"/>
      <c r="AO2224" s="372"/>
      <c r="AP2224" s="229"/>
      <c r="AQ2224" s="444">
        <v>1</v>
      </c>
      <c r="AR2224" s="207"/>
      <c r="AS2224" s="207"/>
      <c r="AT2224" s="207"/>
      <c r="AU2224" s="359">
        <f t="shared" si="299"/>
        <v>3600</v>
      </c>
      <c r="AV2224" s="248" t="e">
        <f>VLOOKUP(T2224,'[1]段ボール 送料'!$H$16:$X$1013,11,FALSE)</f>
        <v>#N/A</v>
      </c>
      <c r="AW2224" s="248"/>
      <c r="AX2224" s="207"/>
      <c r="AY2224" s="247" t="e">
        <f t="shared" ref="AY2224:AY2229" si="300">SUBTOTAL(9,AV2224:AX2224)</f>
        <v>#N/A</v>
      </c>
      <c r="AZ2224" s="247" t="e">
        <f t="shared" ref="AZ2224:AZ2229" si="301">AR2224+AV2224</f>
        <v>#N/A</v>
      </c>
      <c r="BA2224" s="247">
        <f t="shared" ref="BA2224:BA2229" si="302">AS2224+AW2224</f>
        <v>0</v>
      </c>
      <c r="BB2224" s="247">
        <f t="shared" ref="BB2224:BB2229" si="303">AT2224+AX2224</f>
        <v>0</v>
      </c>
      <c r="BC2224" s="359" t="e">
        <f t="shared" ref="BC2224:BC2229" si="304">AU2224+AY2224</f>
        <v>#N/A</v>
      </c>
      <c r="BD2224" s="207"/>
      <c r="BE2224" s="207"/>
      <c r="BF2224" s="207"/>
      <c r="BG2224" s="228"/>
      <c r="BH2224" s="228"/>
      <c r="BI2224" s="228"/>
      <c r="BJ2224" s="246"/>
      <c r="BK2224" s="255" t="s">
        <v>4380</v>
      </c>
      <c r="BL2224" s="228" t="s">
        <v>1703</v>
      </c>
      <c r="BM2224" s="228" t="s">
        <v>1703</v>
      </c>
      <c r="BY2224" s="254"/>
      <c r="DN2224" s="284">
        <v>30000</v>
      </c>
      <c r="DO2224" s="283">
        <f t="shared" ref="DO2224:DO2229" si="305">DN2224*110%</f>
        <v>33000</v>
      </c>
      <c r="DP2224" s="349">
        <v>45444</v>
      </c>
      <c r="DQ2224" s="282"/>
      <c r="DR2224" s="281"/>
      <c r="DS2224" s="280"/>
      <c r="DT2224" s="279"/>
      <c r="DU2224" s="348"/>
      <c r="DV2224" s="194"/>
    </row>
    <row r="2225" spans="1:127" ht="18.75">
      <c r="A2225" s="207" t="s">
        <v>4388</v>
      </c>
      <c r="B2225" s="421" t="s">
        <v>553</v>
      </c>
      <c r="C2225" s="421" t="s">
        <v>4398</v>
      </c>
      <c r="D2225" s="419"/>
      <c r="E2225" s="418"/>
      <c r="F2225" s="207" t="s">
        <v>25</v>
      </c>
      <c r="G2225" s="417" t="s">
        <v>554</v>
      </c>
      <c r="H2225" s="223" t="s">
        <v>4397</v>
      </c>
      <c r="I2225" s="306" t="s">
        <v>552</v>
      </c>
      <c r="J2225" s="222">
        <v>1</v>
      </c>
      <c r="K2225" s="277">
        <v>32000</v>
      </c>
      <c r="L2225" s="212">
        <f t="shared" si="291"/>
        <v>35200</v>
      </c>
      <c r="M2225" s="288" t="s">
        <v>1671</v>
      </c>
      <c r="O2225" s="219"/>
      <c r="P2225" s="459">
        <v>45444</v>
      </c>
      <c r="Q2225" s="346">
        <v>30000</v>
      </c>
      <c r="R2225" s="272">
        <v>3500</v>
      </c>
      <c r="S2225" s="242">
        <v>3500</v>
      </c>
      <c r="T2225" s="219" t="s">
        <v>3350</v>
      </c>
      <c r="U2225" s="259">
        <f>VLOOKUP(T2225,'[1]段ボール 送料'!$H$16:$X$1013,16,FALSE)</f>
        <v>1590</v>
      </c>
      <c r="V2225" s="259">
        <f>VLOOKUP(T2225,'[1]段ボール 送料'!$H$16:$X$1013,13,FALSE)</f>
        <v>375</v>
      </c>
      <c r="W2225" s="259">
        <f>VLOOKUP(T2225,'[1]段ボール 送料'!$H$16:$X$1013,14,FALSE)</f>
        <v>315</v>
      </c>
      <c r="X2225" s="259">
        <f>VLOOKUP(T2225,'[1]段ボール 送料'!$H$16:$X$1013,15,FALSE)</f>
        <v>900</v>
      </c>
      <c r="Y2225" s="219" t="s">
        <v>4396</v>
      </c>
      <c r="Z2225" s="259"/>
      <c r="AA2225" s="259"/>
      <c r="AB2225" s="259"/>
      <c r="AC2225" s="259"/>
      <c r="AD2225" s="337"/>
      <c r="AE2225" s="337"/>
      <c r="AF2225" s="337"/>
      <c r="AG2225" s="337"/>
      <c r="AH2225" s="337"/>
      <c r="AI2225" s="213" t="s">
        <v>2723</v>
      </c>
      <c r="AJ2225" s="286" t="s">
        <v>2543</v>
      </c>
      <c r="AK2225" s="228" t="s">
        <v>2542</v>
      </c>
      <c r="AL2225" s="211">
        <v>6956</v>
      </c>
      <c r="AM2225" s="211">
        <f>AN2225+AO2225</f>
        <v>1660</v>
      </c>
      <c r="AN2225" s="443">
        <f>281+59</f>
        <v>340</v>
      </c>
      <c r="AO2225" s="337">
        <f>VLOOKUP(T2225,'[1]段ボール 送料'!$H$16:$X$1013,17,FALSE)</f>
        <v>1320</v>
      </c>
      <c r="AP2225" s="229" t="s">
        <v>4389</v>
      </c>
      <c r="AQ2225" s="444">
        <v>1</v>
      </c>
      <c r="AR2225" s="207"/>
      <c r="AS2225" s="207"/>
      <c r="AT2225" s="207"/>
      <c r="AU2225" s="359">
        <f t="shared" si="299"/>
        <v>3500</v>
      </c>
      <c r="AV2225" s="248">
        <f>VLOOKUP(T2225,'[1]段ボール 送料'!$H$16:$X$1013,11,FALSE)</f>
        <v>430</v>
      </c>
      <c r="AW2225" s="248"/>
      <c r="AX2225" s="207"/>
      <c r="AY2225" s="247">
        <f t="shared" si="300"/>
        <v>430</v>
      </c>
      <c r="AZ2225" s="247">
        <f t="shared" si="301"/>
        <v>430</v>
      </c>
      <c r="BA2225" s="247">
        <f t="shared" si="302"/>
        <v>0</v>
      </c>
      <c r="BB2225" s="247">
        <f t="shared" si="303"/>
        <v>0</v>
      </c>
      <c r="BC2225" s="359">
        <f t="shared" si="304"/>
        <v>3930</v>
      </c>
      <c r="BD2225" s="207"/>
      <c r="BE2225" s="207"/>
      <c r="BF2225" s="207"/>
      <c r="BG2225" s="228"/>
      <c r="BH2225" s="228"/>
      <c r="BI2225" s="228"/>
      <c r="BJ2225" s="246"/>
      <c r="BK2225" s="265" t="s">
        <v>1874</v>
      </c>
      <c r="BL2225" s="228"/>
      <c r="BM2225" s="228"/>
      <c r="BX2225" s="204" t="s">
        <v>1873</v>
      </c>
      <c r="BY2225" s="203" t="s">
        <v>1769</v>
      </c>
      <c r="DN2225" s="284">
        <v>32000</v>
      </c>
      <c r="DO2225" s="283">
        <f t="shared" si="305"/>
        <v>35200</v>
      </c>
      <c r="DP2225" s="349">
        <v>45444</v>
      </c>
      <c r="DQ2225" s="282"/>
      <c r="DR2225" s="281"/>
      <c r="DS2225" s="280"/>
      <c r="DT2225" s="279"/>
      <c r="DU2225" s="348"/>
      <c r="DV2225" s="194"/>
    </row>
    <row r="2226" spans="1:127" ht="18.75">
      <c r="A2226" s="207" t="s">
        <v>4388</v>
      </c>
      <c r="B2226" s="227" t="s">
        <v>555</v>
      </c>
      <c r="C2226" s="226" t="s">
        <v>4395</v>
      </c>
      <c r="D2226" s="264" t="s">
        <v>556</v>
      </c>
      <c r="E2226" s="224" t="str">
        <f>MID(D2226,8,10)</f>
        <v>420057</v>
      </c>
      <c r="F2226" s="207" t="s">
        <v>25</v>
      </c>
      <c r="G2226" s="220" t="s">
        <v>557</v>
      </c>
      <c r="H2226" s="223" t="s">
        <v>4394</v>
      </c>
      <c r="I2226" s="306" t="s">
        <v>552</v>
      </c>
      <c r="J2226" s="225">
        <v>1</v>
      </c>
      <c r="K2226" s="277">
        <v>30000</v>
      </c>
      <c r="L2226" s="212">
        <f t="shared" si="291"/>
        <v>33000</v>
      </c>
      <c r="M2226" s="288" t="s">
        <v>1671</v>
      </c>
      <c r="N2226" s="290"/>
      <c r="O2226" s="219"/>
      <c r="P2226" s="459">
        <v>45444</v>
      </c>
      <c r="Q2226" s="346">
        <v>28000</v>
      </c>
      <c r="R2226" s="416">
        <v>3800</v>
      </c>
      <c r="S2226" s="242">
        <v>3800</v>
      </c>
      <c r="T2226" s="219"/>
      <c r="U2226" s="259" t="e">
        <f>VLOOKUP(T2226,'[1]段ボール 送料'!$H$16:$X$1013,16,FALSE)</f>
        <v>#N/A</v>
      </c>
      <c r="V2226" s="259" t="e">
        <f>VLOOKUP(T2226,'[1]段ボール 送料'!$H$16:$X$1013,13,FALSE)</f>
        <v>#N/A</v>
      </c>
      <c r="W2226" s="259" t="e">
        <f>VLOOKUP(T2226,'[1]段ボール 送料'!$H$16:$X$1013,14,FALSE)</f>
        <v>#N/A</v>
      </c>
      <c r="X2226" s="259" t="e">
        <f>VLOOKUP(T2226,'[1]段ボール 送料'!$H$16:$X$1013,15,FALSE)</f>
        <v>#N/A</v>
      </c>
      <c r="Y2226" s="219"/>
      <c r="Z2226" s="259"/>
      <c r="AA2226" s="259"/>
      <c r="AB2226" s="259"/>
      <c r="AC2226" s="259"/>
      <c r="AD2226" s="372"/>
      <c r="AE2226" s="372"/>
      <c r="AF2226" s="372"/>
      <c r="AG2226" s="372"/>
      <c r="AH2226" s="372"/>
      <c r="AI2226" s="228" t="s">
        <v>2723</v>
      </c>
      <c r="AJ2226" s="286" t="s">
        <v>2543</v>
      </c>
      <c r="AK2226" s="228" t="s">
        <v>2542</v>
      </c>
      <c r="AL2226" s="372"/>
      <c r="AM2226" s="372"/>
      <c r="AN2226" s="372"/>
      <c r="AO2226" s="372"/>
      <c r="AP2226" s="229"/>
      <c r="AQ2226" s="444">
        <v>1</v>
      </c>
      <c r="AR2226" s="207"/>
      <c r="AS2226" s="207"/>
      <c r="AT2226" s="207"/>
      <c r="AU2226" s="359">
        <f t="shared" si="299"/>
        <v>3800</v>
      </c>
      <c r="AV2226" s="248" t="e">
        <f>VLOOKUP(T2226,'[1]段ボール 送料'!$H$16:$X$1013,11,FALSE)</f>
        <v>#N/A</v>
      </c>
      <c r="AW2226" s="248"/>
      <c r="AX2226" s="207"/>
      <c r="AY2226" s="247" t="e">
        <f t="shared" si="300"/>
        <v>#N/A</v>
      </c>
      <c r="AZ2226" s="247" t="e">
        <f t="shared" si="301"/>
        <v>#N/A</v>
      </c>
      <c r="BA2226" s="247">
        <f t="shared" si="302"/>
        <v>0</v>
      </c>
      <c r="BB2226" s="247">
        <f t="shared" si="303"/>
        <v>0</v>
      </c>
      <c r="BC2226" s="359" t="e">
        <f t="shared" si="304"/>
        <v>#N/A</v>
      </c>
      <c r="BD2226" s="207"/>
      <c r="BE2226" s="207"/>
      <c r="BF2226" s="207"/>
      <c r="BG2226" s="228"/>
      <c r="BH2226" s="228"/>
      <c r="BI2226" s="228"/>
      <c r="BJ2226" s="246"/>
      <c r="BK2226" s="255" t="s">
        <v>4380</v>
      </c>
      <c r="BL2226" s="228" t="s">
        <v>1703</v>
      </c>
      <c r="BM2226" s="228" t="s">
        <v>1703</v>
      </c>
      <c r="BY2226" s="254"/>
      <c r="DN2226" s="284">
        <v>30000</v>
      </c>
      <c r="DO2226" s="283">
        <f t="shared" si="305"/>
        <v>33000</v>
      </c>
      <c r="DP2226" s="349">
        <v>45444</v>
      </c>
      <c r="DQ2226" s="282"/>
      <c r="DR2226" s="281"/>
      <c r="DS2226" s="280"/>
      <c r="DT2226" s="279"/>
      <c r="DU2226" s="348"/>
      <c r="DV2226" s="194"/>
    </row>
    <row r="2227" spans="1:127" ht="18.75">
      <c r="A2227" s="207" t="s">
        <v>4388</v>
      </c>
      <c r="B2227" s="227" t="s">
        <v>558</v>
      </c>
      <c r="C2227" s="226" t="s">
        <v>4393</v>
      </c>
      <c r="D2227" s="264" t="s">
        <v>559</v>
      </c>
      <c r="E2227" s="224" t="str">
        <f>MID(D2227,8,10)</f>
        <v>420064</v>
      </c>
      <c r="F2227" s="207" t="s">
        <v>25</v>
      </c>
      <c r="G2227" s="220" t="s">
        <v>560</v>
      </c>
      <c r="H2227" s="223" t="s">
        <v>4392</v>
      </c>
      <c r="I2227" s="306" t="s">
        <v>552</v>
      </c>
      <c r="J2227" s="225">
        <v>1</v>
      </c>
      <c r="K2227" s="277">
        <v>18000</v>
      </c>
      <c r="L2227" s="212">
        <f t="shared" si="291"/>
        <v>19800</v>
      </c>
      <c r="M2227" s="288" t="s">
        <v>1671</v>
      </c>
      <c r="N2227" s="290"/>
      <c r="O2227" s="219"/>
      <c r="P2227" s="459">
        <v>45444</v>
      </c>
      <c r="Q2227" s="346">
        <v>17000</v>
      </c>
      <c r="R2227" s="416">
        <v>1300</v>
      </c>
      <c r="S2227" s="242">
        <v>1300</v>
      </c>
      <c r="T2227" s="219"/>
      <c r="U2227" s="259" t="e">
        <f>VLOOKUP(T2227,'[1]段ボール 送料'!$H$16:$X$1013,16,FALSE)</f>
        <v>#N/A</v>
      </c>
      <c r="V2227" s="259" t="e">
        <f>VLOOKUP(T2227,'[1]段ボール 送料'!$H$16:$X$1013,13,FALSE)</f>
        <v>#N/A</v>
      </c>
      <c r="W2227" s="259" t="e">
        <f>VLOOKUP(T2227,'[1]段ボール 送料'!$H$16:$X$1013,14,FALSE)</f>
        <v>#N/A</v>
      </c>
      <c r="X2227" s="259" t="e">
        <f>VLOOKUP(T2227,'[1]段ボール 送料'!$H$16:$X$1013,15,FALSE)</f>
        <v>#N/A</v>
      </c>
      <c r="Y2227" s="219"/>
      <c r="Z2227" s="259"/>
      <c r="AA2227" s="259"/>
      <c r="AB2227" s="259"/>
      <c r="AC2227" s="259"/>
      <c r="AD2227" s="372"/>
      <c r="AE2227" s="372"/>
      <c r="AF2227" s="372"/>
      <c r="AG2227" s="372"/>
      <c r="AH2227" s="372"/>
      <c r="AI2227" s="228" t="s">
        <v>2723</v>
      </c>
      <c r="AJ2227" s="286" t="s">
        <v>2543</v>
      </c>
      <c r="AK2227" s="228" t="s">
        <v>2542</v>
      </c>
      <c r="AL2227" s="372"/>
      <c r="AM2227" s="372"/>
      <c r="AN2227" s="372"/>
      <c r="AO2227" s="372"/>
      <c r="AP2227" s="229"/>
      <c r="AQ2227" s="444">
        <v>1</v>
      </c>
      <c r="AR2227" s="207"/>
      <c r="AS2227" s="207"/>
      <c r="AT2227" s="207"/>
      <c r="AU2227" s="359">
        <f t="shared" si="299"/>
        <v>1300</v>
      </c>
      <c r="AV2227" s="248" t="e">
        <f>VLOOKUP(T2227,'[1]段ボール 送料'!$H$16:$X$1013,11,FALSE)</f>
        <v>#N/A</v>
      </c>
      <c r="AW2227" s="248"/>
      <c r="AX2227" s="207"/>
      <c r="AY2227" s="247" t="e">
        <f t="shared" si="300"/>
        <v>#N/A</v>
      </c>
      <c r="AZ2227" s="247" t="e">
        <f t="shared" si="301"/>
        <v>#N/A</v>
      </c>
      <c r="BA2227" s="247">
        <f t="shared" si="302"/>
        <v>0</v>
      </c>
      <c r="BB2227" s="247">
        <f t="shared" si="303"/>
        <v>0</v>
      </c>
      <c r="BC2227" s="359" t="e">
        <f t="shared" si="304"/>
        <v>#N/A</v>
      </c>
      <c r="BD2227" s="207"/>
      <c r="BE2227" s="207"/>
      <c r="BF2227" s="207"/>
      <c r="BG2227" s="228"/>
      <c r="BH2227" s="228"/>
      <c r="BI2227" s="228"/>
      <c r="BJ2227" s="246"/>
      <c r="BK2227" s="255" t="s">
        <v>4380</v>
      </c>
      <c r="BL2227" s="228" t="s">
        <v>1703</v>
      </c>
      <c r="BM2227" s="228" t="s">
        <v>1703</v>
      </c>
      <c r="BY2227" s="254"/>
      <c r="DN2227" s="284">
        <v>18000</v>
      </c>
      <c r="DO2227" s="283">
        <f t="shared" si="305"/>
        <v>19800</v>
      </c>
      <c r="DP2227" s="349">
        <v>45444</v>
      </c>
      <c r="DQ2227" s="282"/>
      <c r="DR2227" s="281"/>
      <c r="DS2227" s="280"/>
      <c r="DT2227" s="279"/>
      <c r="DU2227" s="348"/>
      <c r="DV2227" s="194"/>
    </row>
    <row r="2228" spans="1:127" ht="18.75">
      <c r="A2228" s="207" t="s">
        <v>4388</v>
      </c>
      <c r="B2228" s="421" t="s">
        <v>561</v>
      </c>
      <c r="C2228" s="421" t="s">
        <v>4391</v>
      </c>
      <c r="D2228" s="419"/>
      <c r="E2228" s="418"/>
      <c r="F2228" s="207" t="s">
        <v>25</v>
      </c>
      <c r="G2228" s="417" t="s">
        <v>562</v>
      </c>
      <c r="H2228" s="223" t="s">
        <v>4390</v>
      </c>
      <c r="J2228" s="222">
        <v>1</v>
      </c>
      <c r="K2228" s="277">
        <v>19000</v>
      </c>
      <c r="L2228" s="212">
        <f t="shared" si="291"/>
        <v>20900</v>
      </c>
      <c r="M2228" s="288" t="s">
        <v>1671</v>
      </c>
      <c r="O2228" s="219"/>
      <c r="P2228" s="459">
        <v>45444</v>
      </c>
      <c r="Q2228" s="346">
        <v>18000</v>
      </c>
      <c r="R2228" s="272">
        <v>1300</v>
      </c>
      <c r="S2228" s="242">
        <v>1300</v>
      </c>
      <c r="T2228" s="219" t="s">
        <v>3380</v>
      </c>
      <c r="U2228" s="259">
        <f>VLOOKUP(T2228,'[1]段ボール 送料'!$H$16:$X$1013,16,FALSE)</f>
        <v>1360</v>
      </c>
      <c r="V2228" s="259">
        <f>VLOOKUP(T2228,'[1]段ボール 送料'!$H$16:$X$1013,13,FALSE)</f>
        <v>305</v>
      </c>
      <c r="W2228" s="259">
        <f>VLOOKUP(T2228,'[1]段ボール 送料'!$H$16:$X$1013,14,FALSE)</f>
        <v>305</v>
      </c>
      <c r="X2228" s="259">
        <f>VLOOKUP(T2228,'[1]段ボール 送料'!$H$16:$X$1013,15,FALSE)</f>
        <v>750</v>
      </c>
      <c r="Y2228" s="219"/>
      <c r="Z2228" s="259"/>
      <c r="AA2228" s="259"/>
      <c r="AB2228" s="259"/>
      <c r="AC2228" s="259"/>
      <c r="AD2228" s="337"/>
      <c r="AE2228" s="337"/>
      <c r="AF2228" s="337"/>
      <c r="AG2228" s="337"/>
      <c r="AH2228" s="337"/>
      <c r="AI2228" s="213" t="s">
        <v>2723</v>
      </c>
      <c r="AJ2228" s="286" t="s">
        <v>2543</v>
      </c>
      <c r="AK2228" s="228" t="s">
        <v>2542</v>
      </c>
      <c r="AL2228" s="211">
        <v>3503</v>
      </c>
      <c r="AM2228" s="211">
        <f>AN2228+AO2228</f>
        <v>1387</v>
      </c>
      <c r="AN2228" s="337">
        <f>VLOOKUP(T2228,'[1]段ボール 送料'!$H$16:$X$1013,6,FALSE)</f>
        <v>207</v>
      </c>
      <c r="AO2228" s="337">
        <f>VLOOKUP(T2228,'[1]段ボール 送料'!$H$16:$X$1013,17,FALSE)</f>
        <v>1180</v>
      </c>
      <c r="AP2228" s="229" t="s">
        <v>4389</v>
      </c>
      <c r="AQ2228" s="444">
        <v>1</v>
      </c>
      <c r="AR2228" s="207"/>
      <c r="AS2228" s="207"/>
      <c r="AT2228" s="207"/>
      <c r="AU2228" s="359">
        <f t="shared" si="299"/>
        <v>1300</v>
      </c>
      <c r="AV2228" s="248">
        <f>VLOOKUP(T2228,'[1]段ボール 送料'!$H$16:$X$1013,11,FALSE)</f>
        <v>700</v>
      </c>
      <c r="AW2228" s="248"/>
      <c r="AX2228" s="207"/>
      <c r="AY2228" s="247">
        <f t="shared" si="300"/>
        <v>700</v>
      </c>
      <c r="AZ2228" s="247">
        <f t="shared" si="301"/>
        <v>700</v>
      </c>
      <c r="BA2228" s="247">
        <f t="shared" si="302"/>
        <v>0</v>
      </c>
      <c r="BB2228" s="247">
        <f t="shared" si="303"/>
        <v>0</v>
      </c>
      <c r="BC2228" s="359">
        <f t="shared" si="304"/>
        <v>2000</v>
      </c>
      <c r="BD2228" s="207"/>
      <c r="BE2228" s="207"/>
      <c r="BF2228" s="207"/>
      <c r="BG2228" s="228"/>
      <c r="BH2228" s="228"/>
      <c r="BI2228" s="228"/>
      <c r="BJ2228" s="246"/>
      <c r="BK2228" s="265" t="s">
        <v>1874</v>
      </c>
      <c r="BL2228" s="228"/>
      <c r="BM2228" s="228"/>
      <c r="BX2228" s="204" t="s">
        <v>1873</v>
      </c>
      <c r="BY2228" s="203" t="s">
        <v>1769</v>
      </c>
      <c r="DN2228" s="284">
        <v>19000</v>
      </c>
      <c r="DO2228" s="283">
        <f t="shared" si="305"/>
        <v>20900</v>
      </c>
      <c r="DP2228" s="349">
        <v>45444</v>
      </c>
      <c r="DQ2228" s="282"/>
      <c r="DR2228" s="281"/>
      <c r="DS2228" s="280"/>
      <c r="DT2228" s="279"/>
      <c r="DU2228" s="348"/>
      <c r="DV2228" s="194"/>
    </row>
    <row r="2229" spans="1:127" ht="18.75">
      <c r="A2229" s="207" t="s">
        <v>4388</v>
      </c>
      <c r="B2229" s="227" t="s">
        <v>563</v>
      </c>
      <c r="C2229" s="226" t="s">
        <v>4387</v>
      </c>
      <c r="D2229" s="264" t="s">
        <v>564</v>
      </c>
      <c r="E2229" s="224" t="str">
        <f t="shared" ref="E2229:E2292" si="306">MID(D2229,8,10)</f>
        <v>420293</v>
      </c>
      <c r="F2229" s="207" t="s">
        <v>25</v>
      </c>
      <c r="G2229" s="220" t="s">
        <v>565</v>
      </c>
      <c r="H2229" s="223" t="s">
        <v>4386</v>
      </c>
      <c r="I2229" s="306" t="s">
        <v>552</v>
      </c>
      <c r="J2229" s="225">
        <v>1</v>
      </c>
      <c r="K2229" s="277">
        <v>18000</v>
      </c>
      <c r="L2229" s="212">
        <f t="shared" si="291"/>
        <v>19800</v>
      </c>
      <c r="M2229" s="288" t="s">
        <v>1671</v>
      </c>
      <c r="N2229" s="290"/>
      <c r="O2229" s="219"/>
      <c r="P2229" s="459">
        <v>45444</v>
      </c>
      <c r="Q2229" s="346">
        <v>17000</v>
      </c>
      <c r="R2229" s="416">
        <v>1300</v>
      </c>
      <c r="S2229" s="242">
        <v>1300</v>
      </c>
      <c r="T2229" s="219"/>
      <c r="U2229" s="259" t="e">
        <f>VLOOKUP(T2229,'[1]段ボール 送料'!$H$16:$X$1013,16,FALSE)</f>
        <v>#N/A</v>
      </c>
      <c r="V2229" s="259" t="e">
        <f>VLOOKUP(T2229,'[1]段ボール 送料'!$H$16:$X$1013,13,FALSE)</f>
        <v>#N/A</v>
      </c>
      <c r="W2229" s="259" t="e">
        <f>VLOOKUP(T2229,'[1]段ボール 送料'!$H$16:$X$1013,14,FALSE)</f>
        <v>#N/A</v>
      </c>
      <c r="X2229" s="259" t="e">
        <f>VLOOKUP(T2229,'[1]段ボール 送料'!$H$16:$X$1013,15,FALSE)</f>
        <v>#N/A</v>
      </c>
      <c r="Y2229" s="219"/>
      <c r="Z2229" s="259"/>
      <c r="AA2229" s="259"/>
      <c r="AB2229" s="259"/>
      <c r="AC2229" s="259"/>
      <c r="AD2229" s="372"/>
      <c r="AE2229" s="372"/>
      <c r="AF2229" s="372"/>
      <c r="AG2229" s="372"/>
      <c r="AH2229" s="372"/>
      <c r="AI2229" s="228" t="s">
        <v>2723</v>
      </c>
      <c r="AJ2229" s="286" t="s">
        <v>2543</v>
      </c>
      <c r="AK2229" s="228" t="s">
        <v>2542</v>
      </c>
      <c r="AL2229" s="372"/>
      <c r="AM2229" s="372"/>
      <c r="AN2229" s="372"/>
      <c r="AO2229" s="372"/>
      <c r="AP2229" s="229"/>
      <c r="AQ2229" s="444">
        <v>1</v>
      </c>
      <c r="AR2229" s="207"/>
      <c r="AS2229" s="207"/>
      <c r="AT2229" s="207"/>
      <c r="AU2229" s="359">
        <f t="shared" si="299"/>
        <v>1300</v>
      </c>
      <c r="AV2229" s="248" t="e">
        <f>VLOOKUP(T2229,'[1]段ボール 送料'!$H$16:$X$1013,11,FALSE)</f>
        <v>#N/A</v>
      </c>
      <c r="AW2229" s="248"/>
      <c r="AX2229" s="207"/>
      <c r="AY2229" s="247" t="e">
        <f t="shared" si="300"/>
        <v>#N/A</v>
      </c>
      <c r="AZ2229" s="247" t="e">
        <f t="shared" si="301"/>
        <v>#N/A</v>
      </c>
      <c r="BA2229" s="247">
        <f t="shared" si="302"/>
        <v>0</v>
      </c>
      <c r="BB2229" s="247">
        <f t="shared" si="303"/>
        <v>0</v>
      </c>
      <c r="BC2229" s="359" t="e">
        <f t="shared" si="304"/>
        <v>#N/A</v>
      </c>
      <c r="BD2229" s="207"/>
      <c r="BE2229" s="207"/>
      <c r="BF2229" s="207"/>
      <c r="BG2229" s="228"/>
      <c r="BH2229" s="228"/>
      <c r="BI2229" s="228"/>
      <c r="BJ2229" s="246"/>
      <c r="BK2229" s="255" t="s">
        <v>4380</v>
      </c>
      <c r="BL2229" s="228" t="s">
        <v>1703</v>
      </c>
      <c r="BM2229" s="228" t="s">
        <v>1703</v>
      </c>
      <c r="BY2229" s="254"/>
      <c r="DN2229" s="284">
        <v>18000</v>
      </c>
      <c r="DO2229" s="283">
        <f t="shared" si="305"/>
        <v>19800</v>
      </c>
      <c r="DP2229" s="349">
        <v>45444</v>
      </c>
      <c r="DQ2229" s="282"/>
      <c r="DR2229" s="281"/>
      <c r="DS2229" s="280"/>
      <c r="DT2229" s="279"/>
      <c r="DU2229" s="348"/>
      <c r="DV2229" s="194"/>
    </row>
    <row r="2230" spans="1:127" ht="18.75">
      <c r="A2230" s="207" t="s">
        <v>4383</v>
      </c>
      <c r="B2230" s="227" t="s">
        <v>1410</v>
      </c>
      <c r="C2230" s="226" t="s">
        <v>4385</v>
      </c>
      <c r="D2230" s="264" t="s">
        <v>1411</v>
      </c>
      <c r="E2230" s="224" t="str">
        <f t="shared" si="306"/>
        <v>420309</v>
      </c>
      <c r="F2230" s="207" t="s">
        <v>25</v>
      </c>
      <c r="G2230" s="220" t="s">
        <v>1412</v>
      </c>
      <c r="H2230" s="223" t="s">
        <v>4384</v>
      </c>
      <c r="I2230" s="306"/>
      <c r="J2230" s="225">
        <v>1</v>
      </c>
      <c r="K2230" s="302">
        <v>40000</v>
      </c>
      <c r="L2230" s="212">
        <f t="shared" si="291"/>
        <v>44000</v>
      </c>
      <c r="M2230" s="288" t="s">
        <v>900</v>
      </c>
      <c r="N2230" s="290"/>
      <c r="O2230" s="219"/>
      <c r="P2230" s="347"/>
      <c r="Q2230" s="241"/>
      <c r="R2230" s="289"/>
      <c r="S2230" s="242"/>
      <c r="T2230" s="219"/>
      <c r="U2230" s="259" t="e">
        <f>VLOOKUP(T2230,'[1]段ボール 送料'!$H$16:$X$1013,16,FALSE)</f>
        <v>#N/A</v>
      </c>
      <c r="V2230" s="259" t="e">
        <f>VLOOKUP(T2230,'[1]段ボール 送料'!$H$16:$X$1013,13,FALSE)</f>
        <v>#N/A</v>
      </c>
      <c r="W2230" s="259" t="e">
        <f>VLOOKUP(T2230,'[1]段ボール 送料'!$H$16:$X$1013,14,FALSE)</f>
        <v>#N/A</v>
      </c>
      <c r="X2230" s="259" t="e">
        <f>VLOOKUP(T2230,'[1]段ボール 送料'!$H$16:$X$1013,15,FALSE)</f>
        <v>#N/A</v>
      </c>
      <c r="Y2230" s="219"/>
      <c r="Z2230" s="259"/>
      <c r="AA2230" s="259"/>
      <c r="AB2230" s="259"/>
      <c r="AC2230" s="259"/>
      <c r="AD2230" s="372"/>
      <c r="AE2230" s="372"/>
      <c r="AF2230" s="372"/>
      <c r="AG2230" s="372"/>
      <c r="AH2230" s="372"/>
      <c r="AI2230" s="228" t="s">
        <v>2723</v>
      </c>
      <c r="AJ2230" s="286" t="s">
        <v>2543</v>
      </c>
      <c r="AK2230" s="228" t="s">
        <v>2542</v>
      </c>
      <c r="AL2230" s="372"/>
      <c r="AM2230" s="372"/>
      <c r="AN2230" s="372"/>
      <c r="AO2230" s="372"/>
      <c r="AP2230" s="229"/>
      <c r="AQ2230" s="464"/>
      <c r="AR2230" s="207"/>
      <c r="AS2230" s="207"/>
      <c r="AT2230" s="207"/>
      <c r="AU2230" s="207"/>
      <c r="AV2230" s="207"/>
      <c r="AW2230" s="207"/>
      <c r="AX2230" s="207"/>
      <c r="AY2230" s="207"/>
      <c r="AZ2230" s="207"/>
      <c r="BA2230" s="207"/>
      <c r="BB2230" s="207"/>
      <c r="BC2230" s="207"/>
      <c r="BD2230" s="207"/>
      <c r="BE2230" s="207"/>
      <c r="BF2230" s="207"/>
      <c r="BG2230" s="228"/>
      <c r="BH2230" s="228"/>
      <c r="BI2230" s="228"/>
      <c r="BJ2230" s="246"/>
      <c r="BK2230" s="255" t="s">
        <v>4380</v>
      </c>
      <c r="BL2230" s="228" t="s">
        <v>1703</v>
      </c>
      <c r="BM2230" s="228" t="s">
        <v>3899</v>
      </c>
      <c r="BY2230" s="254"/>
      <c r="DN2230" s="284"/>
      <c r="DO2230" s="283"/>
      <c r="DP2230" s="278"/>
      <c r="DQ2230" s="282" t="s">
        <v>900</v>
      </c>
      <c r="DR2230" s="281"/>
      <c r="DS2230" s="280"/>
      <c r="DT2230" s="279"/>
      <c r="DU2230" s="278"/>
      <c r="DV2230" s="194"/>
      <c r="DW2230" s="254"/>
    </row>
    <row r="2231" spans="1:127" ht="18.75">
      <c r="A2231" s="207" t="s">
        <v>4383</v>
      </c>
      <c r="B2231" s="227" t="s">
        <v>1413</v>
      </c>
      <c r="C2231" s="226" t="s">
        <v>4382</v>
      </c>
      <c r="D2231" s="264" t="s">
        <v>1414</v>
      </c>
      <c r="E2231" s="224" t="str">
        <f t="shared" si="306"/>
        <v>420323</v>
      </c>
      <c r="F2231" s="207" t="s">
        <v>25</v>
      </c>
      <c r="G2231" s="220" t="s">
        <v>1415</v>
      </c>
      <c r="H2231" s="223" t="s">
        <v>4381</v>
      </c>
      <c r="I2231" s="306"/>
      <c r="J2231" s="225">
        <v>1</v>
      </c>
      <c r="K2231" s="302">
        <v>32000</v>
      </c>
      <c r="L2231" s="212">
        <f t="shared" si="291"/>
        <v>35200</v>
      </c>
      <c r="M2231" s="288" t="s">
        <v>900</v>
      </c>
      <c r="N2231" s="290"/>
      <c r="O2231" s="219"/>
      <c r="P2231" s="347"/>
      <c r="Q2231" s="241"/>
      <c r="R2231" s="289"/>
      <c r="S2231" s="242"/>
      <c r="T2231" s="219"/>
      <c r="U2231" s="259" t="e">
        <f>VLOOKUP(T2231,'[1]段ボール 送料'!$H$16:$X$1013,16,FALSE)</f>
        <v>#N/A</v>
      </c>
      <c r="V2231" s="259" t="e">
        <f>VLOOKUP(T2231,'[1]段ボール 送料'!$H$16:$X$1013,13,FALSE)</f>
        <v>#N/A</v>
      </c>
      <c r="W2231" s="259" t="e">
        <f>VLOOKUP(T2231,'[1]段ボール 送料'!$H$16:$X$1013,14,FALSE)</f>
        <v>#N/A</v>
      </c>
      <c r="X2231" s="259" t="e">
        <f>VLOOKUP(T2231,'[1]段ボール 送料'!$H$16:$X$1013,15,FALSE)</f>
        <v>#N/A</v>
      </c>
      <c r="Y2231" s="219"/>
      <c r="Z2231" s="259"/>
      <c r="AA2231" s="259"/>
      <c r="AB2231" s="259"/>
      <c r="AC2231" s="259"/>
      <c r="AD2231" s="372"/>
      <c r="AE2231" s="372"/>
      <c r="AF2231" s="372"/>
      <c r="AG2231" s="372"/>
      <c r="AH2231" s="372"/>
      <c r="AI2231" s="228" t="s">
        <v>2723</v>
      </c>
      <c r="AJ2231" s="286" t="s">
        <v>2543</v>
      </c>
      <c r="AK2231" s="228" t="s">
        <v>2542</v>
      </c>
      <c r="AL2231" s="372"/>
      <c r="AM2231" s="372"/>
      <c r="AN2231" s="372"/>
      <c r="AO2231" s="372"/>
      <c r="AP2231" s="229"/>
      <c r="AQ2231" s="464"/>
      <c r="AR2231" s="207"/>
      <c r="AS2231" s="207"/>
      <c r="AT2231" s="207"/>
      <c r="AU2231" s="207"/>
      <c r="AV2231" s="207"/>
      <c r="AW2231" s="207"/>
      <c r="AX2231" s="207"/>
      <c r="AY2231" s="207"/>
      <c r="AZ2231" s="207"/>
      <c r="BA2231" s="207"/>
      <c r="BB2231" s="207"/>
      <c r="BC2231" s="207"/>
      <c r="BD2231" s="207"/>
      <c r="BE2231" s="207"/>
      <c r="BF2231" s="207"/>
      <c r="BG2231" s="228"/>
      <c r="BH2231" s="228"/>
      <c r="BI2231" s="228"/>
      <c r="BJ2231" s="246"/>
      <c r="BK2231" s="255" t="s">
        <v>4380</v>
      </c>
      <c r="BL2231" s="228" t="s">
        <v>1703</v>
      </c>
      <c r="BM2231" s="228" t="s">
        <v>3899</v>
      </c>
      <c r="BY2231" s="254"/>
      <c r="DN2231" s="284"/>
      <c r="DO2231" s="283"/>
      <c r="DP2231" s="278"/>
      <c r="DQ2231" s="282" t="s">
        <v>900</v>
      </c>
      <c r="DR2231" s="281"/>
      <c r="DS2231" s="280"/>
      <c r="DT2231" s="279"/>
      <c r="DU2231" s="278"/>
      <c r="DV2231" s="194"/>
      <c r="DW2231" s="254"/>
    </row>
    <row r="2232" spans="1:127" ht="19.5">
      <c r="A2232" s="207" t="s">
        <v>4351</v>
      </c>
      <c r="B2232" s="227" t="s">
        <v>4379</v>
      </c>
      <c r="C2232" s="226" t="s">
        <v>4378</v>
      </c>
      <c r="D2232" s="264" t="s">
        <v>4377</v>
      </c>
      <c r="E2232" s="224" t="str">
        <f t="shared" si="306"/>
        <v>420590</v>
      </c>
      <c r="F2232" s="207" t="s">
        <v>948</v>
      </c>
      <c r="G2232" s="220" t="s">
        <v>4372</v>
      </c>
      <c r="H2232" s="223" t="s">
        <v>4376</v>
      </c>
      <c r="I2232" s="219" t="s">
        <v>127</v>
      </c>
      <c r="J2232" s="222">
        <v>1</v>
      </c>
      <c r="K2232" s="212">
        <v>3500</v>
      </c>
      <c r="L2232" s="212">
        <f t="shared" si="291"/>
        <v>3850.0000000000005</v>
      </c>
      <c r="M2232" s="288" t="s">
        <v>1671</v>
      </c>
      <c r="N2232" s="290"/>
      <c r="O2232" s="219"/>
      <c r="P2232" s="241"/>
      <c r="Q2232" s="241"/>
      <c r="R2232" s="289">
        <v>390</v>
      </c>
      <c r="S2232" s="242">
        <v>390</v>
      </c>
      <c r="T2232" s="219" t="s">
        <v>4341</v>
      </c>
      <c r="U2232" s="259">
        <f>VLOOKUP(T2232,'[1]段ボール 送料'!$H$16:$X$1013,16,FALSE)</f>
        <v>498</v>
      </c>
      <c r="V2232" s="259">
        <f>VLOOKUP(T2232,'[1]段ボール 送料'!$H$16:$X$1013,13,FALSE)</f>
        <v>126</v>
      </c>
      <c r="W2232" s="259">
        <f>VLOOKUP(T2232,'[1]段ボール 送料'!$H$16:$X$1013,14,FALSE)</f>
        <v>126</v>
      </c>
      <c r="X2232" s="259">
        <f>VLOOKUP(T2232,'[1]段ボール 送料'!$H$16:$X$1013,15,FALSE)</f>
        <v>246</v>
      </c>
      <c r="Y2232" s="219"/>
      <c r="Z2232" s="259"/>
      <c r="AA2232" s="259"/>
      <c r="AB2232" s="259"/>
      <c r="AC2232" s="259"/>
      <c r="AD2232" s="211"/>
      <c r="AE2232" s="211"/>
      <c r="AF2232" s="211"/>
      <c r="AG2232" s="211"/>
      <c r="AH2232" s="211"/>
      <c r="AI2232" s="228" t="s">
        <v>2708</v>
      </c>
      <c r="AJ2232" s="286" t="s">
        <v>2543</v>
      </c>
      <c r="AK2232" s="228" t="s">
        <v>2542</v>
      </c>
      <c r="AN2232" s="211"/>
      <c r="AO2232" s="211"/>
      <c r="AP2232" s="229"/>
      <c r="AQ2232" s="444">
        <v>1</v>
      </c>
      <c r="AR2232" s="207"/>
      <c r="AS2232" s="207"/>
      <c r="AT2232" s="207"/>
      <c r="AU2232" s="359">
        <f t="shared" ref="AU2232:AU2239" si="307">S2232</f>
        <v>390</v>
      </c>
      <c r="AV2232" s="248">
        <f>VLOOKUP(T2232,'[1]段ボール 送料'!$H$16:$X$1013,11,FALSE)</f>
        <v>108</v>
      </c>
      <c r="AW2232" s="248"/>
      <c r="AX2232" s="207"/>
      <c r="AY2232" s="247">
        <f t="shared" ref="AY2232:AY2239" si="308">SUBTOTAL(9,AV2232:AX2232)</f>
        <v>108</v>
      </c>
      <c r="AZ2232" s="247">
        <f t="shared" ref="AZ2232:BC2239" si="309">AR2232+AV2232</f>
        <v>108</v>
      </c>
      <c r="BA2232" s="247">
        <f t="shared" si="309"/>
        <v>0</v>
      </c>
      <c r="BB2232" s="247">
        <f t="shared" si="309"/>
        <v>0</v>
      </c>
      <c r="BC2232" s="359">
        <f t="shared" si="309"/>
        <v>498</v>
      </c>
      <c r="BD2232" s="207"/>
      <c r="BE2232" s="207"/>
      <c r="BF2232" s="207"/>
      <c r="BG2232" s="228"/>
      <c r="BH2232" s="228"/>
      <c r="BI2232" s="228"/>
      <c r="BJ2232" s="246"/>
      <c r="BK2232" s="255" t="s">
        <v>3892</v>
      </c>
      <c r="BL2232" s="228" t="s">
        <v>1703</v>
      </c>
      <c r="BM2232" s="228" t="s">
        <v>1703</v>
      </c>
      <c r="BY2232" s="254"/>
      <c r="DN2232" s="284"/>
      <c r="DO2232" s="283"/>
      <c r="DP2232" s="278"/>
      <c r="DQ2232" s="282"/>
      <c r="DR2232" s="281"/>
      <c r="DS2232" s="280"/>
      <c r="DT2232" s="279"/>
      <c r="DU2232" s="278"/>
      <c r="DV2232" s="194"/>
    </row>
    <row r="2233" spans="1:127" ht="19.5">
      <c r="A2233" s="207" t="s">
        <v>4351</v>
      </c>
      <c r="B2233" s="227" t="s">
        <v>4375</v>
      </c>
      <c r="C2233" s="226" t="s">
        <v>4374</v>
      </c>
      <c r="D2233" s="264" t="s">
        <v>4373</v>
      </c>
      <c r="E2233" s="224" t="str">
        <f t="shared" si="306"/>
        <v>420583</v>
      </c>
      <c r="F2233" s="207" t="s">
        <v>948</v>
      </c>
      <c r="G2233" s="220" t="s">
        <v>4372</v>
      </c>
      <c r="H2233" s="223" t="s">
        <v>4371</v>
      </c>
      <c r="I2233" s="219" t="s">
        <v>552</v>
      </c>
      <c r="J2233" s="222">
        <v>1</v>
      </c>
      <c r="K2233" s="212">
        <v>3500</v>
      </c>
      <c r="L2233" s="212">
        <f t="shared" si="291"/>
        <v>3850.0000000000005</v>
      </c>
      <c r="M2233" s="288" t="s">
        <v>1671</v>
      </c>
      <c r="N2233" s="290"/>
      <c r="O2233" s="219"/>
      <c r="P2233" s="241"/>
      <c r="Q2233" s="241"/>
      <c r="R2233" s="289">
        <v>430</v>
      </c>
      <c r="S2233" s="242">
        <v>430</v>
      </c>
      <c r="T2233" s="219" t="s">
        <v>4341</v>
      </c>
      <c r="U2233" s="259">
        <f>VLOOKUP(T2233,'[1]段ボール 送料'!$H$16:$X$1013,16,FALSE)</f>
        <v>498</v>
      </c>
      <c r="V2233" s="259">
        <f>VLOOKUP(T2233,'[1]段ボール 送料'!$H$16:$X$1013,13,FALSE)</f>
        <v>126</v>
      </c>
      <c r="W2233" s="259">
        <f>VLOOKUP(T2233,'[1]段ボール 送料'!$H$16:$X$1013,14,FALSE)</f>
        <v>126</v>
      </c>
      <c r="X2233" s="259">
        <f>VLOOKUP(T2233,'[1]段ボール 送料'!$H$16:$X$1013,15,FALSE)</f>
        <v>246</v>
      </c>
      <c r="Y2233" s="219"/>
      <c r="Z2233" s="259"/>
      <c r="AA2233" s="259"/>
      <c r="AB2233" s="259"/>
      <c r="AC2233" s="259"/>
      <c r="AD2233" s="211"/>
      <c r="AE2233" s="211"/>
      <c r="AF2233" s="211"/>
      <c r="AG2233" s="211"/>
      <c r="AH2233" s="211"/>
      <c r="AI2233" s="228" t="s">
        <v>2708</v>
      </c>
      <c r="AJ2233" s="286" t="s">
        <v>2543</v>
      </c>
      <c r="AK2233" s="228" t="s">
        <v>2542</v>
      </c>
      <c r="AN2233" s="211"/>
      <c r="AO2233" s="211"/>
      <c r="AP2233" s="229"/>
      <c r="AQ2233" s="444">
        <v>1</v>
      </c>
      <c r="AR2233" s="207"/>
      <c r="AS2233" s="207"/>
      <c r="AT2233" s="207"/>
      <c r="AU2233" s="359">
        <f t="shared" si="307"/>
        <v>430</v>
      </c>
      <c r="AV2233" s="248">
        <f>VLOOKUP(T2233,'[1]段ボール 送料'!$H$16:$X$1013,11,FALSE)</f>
        <v>108</v>
      </c>
      <c r="AW2233" s="248"/>
      <c r="AX2233" s="207"/>
      <c r="AY2233" s="247">
        <f t="shared" si="308"/>
        <v>108</v>
      </c>
      <c r="AZ2233" s="247">
        <f t="shared" si="309"/>
        <v>108</v>
      </c>
      <c r="BA2233" s="247">
        <f t="shared" si="309"/>
        <v>0</v>
      </c>
      <c r="BB2233" s="247">
        <f t="shared" si="309"/>
        <v>0</v>
      </c>
      <c r="BC2233" s="359">
        <f t="shared" si="309"/>
        <v>538</v>
      </c>
      <c r="BD2233" s="207"/>
      <c r="BE2233" s="207"/>
      <c r="BF2233" s="207"/>
      <c r="BG2233" s="228"/>
      <c r="BH2233" s="228"/>
      <c r="BI2233" s="228"/>
      <c r="BJ2233" s="246"/>
      <c r="BK2233" s="255" t="s">
        <v>3892</v>
      </c>
      <c r="BL2233" s="228" t="s">
        <v>1703</v>
      </c>
      <c r="BM2233" s="228" t="s">
        <v>1703</v>
      </c>
      <c r="BY2233" s="254"/>
      <c r="DN2233" s="284"/>
      <c r="DO2233" s="283"/>
      <c r="DP2233" s="278"/>
      <c r="DQ2233" s="282"/>
      <c r="DR2233" s="281"/>
      <c r="DS2233" s="280"/>
      <c r="DT2233" s="279"/>
      <c r="DU2233" s="278"/>
      <c r="DV2233" s="194"/>
    </row>
    <row r="2234" spans="1:127" ht="19.5">
      <c r="A2234" s="207" t="s">
        <v>4351</v>
      </c>
      <c r="B2234" s="227" t="s">
        <v>4370</v>
      </c>
      <c r="C2234" s="226" t="s">
        <v>4369</v>
      </c>
      <c r="D2234" s="264" t="s">
        <v>4368</v>
      </c>
      <c r="E2234" s="224" t="str">
        <f t="shared" si="306"/>
        <v>420613</v>
      </c>
      <c r="F2234" s="207" t="s">
        <v>948</v>
      </c>
      <c r="G2234" s="220" t="s">
        <v>4364</v>
      </c>
      <c r="H2234" s="223" t="s">
        <v>4363</v>
      </c>
      <c r="I2234" s="219" t="s">
        <v>127</v>
      </c>
      <c r="J2234" s="222">
        <v>1</v>
      </c>
      <c r="K2234" s="212">
        <v>3500</v>
      </c>
      <c r="L2234" s="212">
        <f t="shared" si="291"/>
        <v>3850.0000000000005</v>
      </c>
      <c r="M2234" s="288" t="s">
        <v>1671</v>
      </c>
      <c r="N2234" s="290"/>
      <c r="O2234" s="219"/>
      <c r="P2234" s="241"/>
      <c r="Q2234" s="241"/>
      <c r="R2234" s="289">
        <v>360</v>
      </c>
      <c r="S2234" s="242">
        <v>360</v>
      </c>
      <c r="T2234" s="219" t="s">
        <v>4341</v>
      </c>
      <c r="U2234" s="259">
        <f>VLOOKUP(T2234,'[1]段ボール 送料'!$H$16:$X$1013,16,FALSE)</f>
        <v>498</v>
      </c>
      <c r="V2234" s="259">
        <f>VLOOKUP(T2234,'[1]段ボール 送料'!$H$16:$X$1013,13,FALSE)</f>
        <v>126</v>
      </c>
      <c r="W2234" s="259">
        <f>VLOOKUP(T2234,'[1]段ボール 送料'!$H$16:$X$1013,14,FALSE)</f>
        <v>126</v>
      </c>
      <c r="X2234" s="259">
        <f>VLOOKUP(T2234,'[1]段ボール 送料'!$H$16:$X$1013,15,FALSE)</f>
        <v>246</v>
      </c>
      <c r="Y2234" s="219"/>
      <c r="Z2234" s="259"/>
      <c r="AA2234" s="259"/>
      <c r="AB2234" s="259"/>
      <c r="AC2234" s="259"/>
      <c r="AD2234" s="211"/>
      <c r="AE2234" s="211"/>
      <c r="AF2234" s="211"/>
      <c r="AG2234" s="211"/>
      <c r="AH2234" s="211"/>
      <c r="AI2234" s="228" t="s">
        <v>2708</v>
      </c>
      <c r="AJ2234" s="286" t="s">
        <v>2543</v>
      </c>
      <c r="AK2234" s="228" t="s">
        <v>2542</v>
      </c>
      <c r="AN2234" s="211"/>
      <c r="AO2234" s="211"/>
      <c r="AP2234" s="229"/>
      <c r="AQ2234" s="444">
        <v>1</v>
      </c>
      <c r="AR2234" s="207"/>
      <c r="AS2234" s="207"/>
      <c r="AT2234" s="207"/>
      <c r="AU2234" s="359">
        <f t="shared" si="307"/>
        <v>360</v>
      </c>
      <c r="AV2234" s="248">
        <f>VLOOKUP(T2234,'[1]段ボール 送料'!$H$16:$X$1013,11,FALSE)</f>
        <v>108</v>
      </c>
      <c r="AW2234" s="248"/>
      <c r="AX2234" s="207"/>
      <c r="AY2234" s="247">
        <f t="shared" si="308"/>
        <v>108</v>
      </c>
      <c r="AZ2234" s="247">
        <f t="shared" si="309"/>
        <v>108</v>
      </c>
      <c r="BA2234" s="247">
        <f t="shared" si="309"/>
        <v>0</v>
      </c>
      <c r="BB2234" s="247">
        <f t="shared" si="309"/>
        <v>0</v>
      </c>
      <c r="BC2234" s="359">
        <f t="shared" si="309"/>
        <v>468</v>
      </c>
      <c r="BD2234" s="207"/>
      <c r="BE2234" s="207"/>
      <c r="BF2234" s="207"/>
      <c r="BG2234" s="228"/>
      <c r="BH2234" s="228"/>
      <c r="BI2234" s="228"/>
      <c r="BJ2234" s="246"/>
      <c r="BK2234" s="255" t="s">
        <v>3892</v>
      </c>
      <c r="BL2234" s="228" t="s">
        <v>1703</v>
      </c>
      <c r="BM2234" s="228" t="s">
        <v>1703</v>
      </c>
      <c r="BY2234" s="254"/>
      <c r="DN2234" s="284"/>
      <c r="DO2234" s="283"/>
      <c r="DP2234" s="278"/>
      <c r="DQ2234" s="282"/>
      <c r="DR2234" s="281"/>
      <c r="DS2234" s="280"/>
      <c r="DT2234" s="279"/>
      <c r="DU2234" s="278"/>
      <c r="DV2234" s="194"/>
    </row>
    <row r="2235" spans="1:127" ht="19.5">
      <c r="A2235" s="207" t="s">
        <v>4351</v>
      </c>
      <c r="B2235" s="227" t="s">
        <v>4367</v>
      </c>
      <c r="C2235" s="226" t="s">
        <v>4366</v>
      </c>
      <c r="D2235" s="264" t="s">
        <v>4365</v>
      </c>
      <c r="E2235" s="224" t="str">
        <f t="shared" si="306"/>
        <v>420606</v>
      </c>
      <c r="F2235" s="207" t="s">
        <v>948</v>
      </c>
      <c r="G2235" s="220" t="s">
        <v>4364</v>
      </c>
      <c r="H2235" s="223" t="s">
        <v>4363</v>
      </c>
      <c r="I2235" s="219" t="s">
        <v>552</v>
      </c>
      <c r="J2235" s="222">
        <v>1</v>
      </c>
      <c r="K2235" s="212">
        <v>3500</v>
      </c>
      <c r="L2235" s="212">
        <f t="shared" si="291"/>
        <v>3850.0000000000005</v>
      </c>
      <c r="M2235" s="288" t="s">
        <v>1671</v>
      </c>
      <c r="N2235" s="290"/>
      <c r="O2235" s="219"/>
      <c r="P2235" s="241"/>
      <c r="Q2235" s="241"/>
      <c r="R2235" s="289">
        <v>400</v>
      </c>
      <c r="S2235" s="242">
        <v>400</v>
      </c>
      <c r="T2235" s="219" t="s">
        <v>4341</v>
      </c>
      <c r="U2235" s="259">
        <f>VLOOKUP(T2235,'[1]段ボール 送料'!$H$16:$X$1013,16,FALSE)</f>
        <v>498</v>
      </c>
      <c r="V2235" s="259">
        <f>VLOOKUP(T2235,'[1]段ボール 送料'!$H$16:$X$1013,13,FALSE)</f>
        <v>126</v>
      </c>
      <c r="W2235" s="259">
        <f>VLOOKUP(T2235,'[1]段ボール 送料'!$H$16:$X$1013,14,FALSE)</f>
        <v>126</v>
      </c>
      <c r="X2235" s="259">
        <f>VLOOKUP(T2235,'[1]段ボール 送料'!$H$16:$X$1013,15,FALSE)</f>
        <v>246</v>
      </c>
      <c r="Y2235" s="219"/>
      <c r="Z2235" s="259"/>
      <c r="AA2235" s="259"/>
      <c r="AB2235" s="259"/>
      <c r="AC2235" s="259"/>
      <c r="AD2235" s="211"/>
      <c r="AE2235" s="211"/>
      <c r="AF2235" s="211"/>
      <c r="AG2235" s="211"/>
      <c r="AH2235" s="211"/>
      <c r="AI2235" s="228" t="s">
        <v>2708</v>
      </c>
      <c r="AJ2235" s="286" t="s">
        <v>2543</v>
      </c>
      <c r="AK2235" s="228" t="s">
        <v>2542</v>
      </c>
      <c r="AN2235" s="211"/>
      <c r="AO2235" s="211"/>
      <c r="AP2235" s="229"/>
      <c r="AQ2235" s="444">
        <v>1</v>
      </c>
      <c r="AR2235" s="207"/>
      <c r="AS2235" s="207"/>
      <c r="AT2235" s="207"/>
      <c r="AU2235" s="359">
        <f t="shared" si="307"/>
        <v>400</v>
      </c>
      <c r="AV2235" s="248">
        <f>VLOOKUP(T2235,'[1]段ボール 送料'!$H$16:$X$1013,11,FALSE)</f>
        <v>108</v>
      </c>
      <c r="AW2235" s="248"/>
      <c r="AX2235" s="207"/>
      <c r="AY2235" s="247">
        <f t="shared" si="308"/>
        <v>108</v>
      </c>
      <c r="AZ2235" s="247">
        <f t="shared" si="309"/>
        <v>108</v>
      </c>
      <c r="BA2235" s="247">
        <f t="shared" si="309"/>
        <v>0</v>
      </c>
      <c r="BB2235" s="247">
        <f t="shared" si="309"/>
        <v>0</v>
      </c>
      <c r="BC2235" s="359">
        <f t="shared" si="309"/>
        <v>508</v>
      </c>
      <c r="BD2235" s="207"/>
      <c r="BE2235" s="207"/>
      <c r="BF2235" s="207"/>
      <c r="BG2235" s="228"/>
      <c r="BH2235" s="228"/>
      <c r="BI2235" s="228"/>
      <c r="BJ2235" s="246"/>
      <c r="BK2235" s="255" t="s">
        <v>3892</v>
      </c>
      <c r="BL2235" s="228" t="s">
        <v>1703</v>
      </c>
      <c r="BM2235" s="228" t="s">
        <v>1703</v>
      </c>
      <c r="BY2235" s="254"/>
      <c r="DN2235" s="284"/>
      <c r="DO2235" s="283"/>
      <c r="DP2235" s="278"/>
      <c r="DQ2235" s="282"/>
      <c r="DR2235" s="281"/>
      <c r="DS2235" s="280"/>
      <c r="DT2235" s="279"/>
      <c r="DU2235" s="278"/>
      <c r="DV2235" s="194"/>
    </row>
    <row r="2236" spans="1:127" ht="19.5">
      <c r="A2236" s="207" t="s">
        <v>4351</v>
      </c>
      <c r="B2236" s="227" t="s">
        <v>4362</v>
      </c>
      <c r="C2236" s="226" t="s">
        <v>4361</v>
      </c>
      <c r="D2236" s="264" t="s">
        <v>4360</v>
      </c>
      <c r="E2236" s="224" t="str">
        <f t="shared" si="306"/>
        <v>420637</v>
      </c>
      <c r="F2236" s="207" t="s">
        <v>948</v>
      </c>
      <c r="G2236" s="220" t="s">
        <v>4356</v>
      </c>
      <c r="H2236" s="223" t="s">
        <v>4355</v>
      </c>
      <c r="I2236" s="219" t="s">
        <v>127</v>
      </c>
      <c r="J2236" s="222">
        <v>1</v>
      </c>
      <c r="K2236" s="212">
        <v>3500</v>
      </c>
      <c r="L2236" s="212">
        <f t="shared" si="291"/>
        <v>3850.0000000000005</v>
      </c>
      <c r="M2236" s="262" t="s">
        <v>1671</v>
      </c>
      <c r="N2236" s="290"/>
      <c r="O2236" s="219"/>
      <c r="P2236" s="227"/>
      <c r="Q2236" s="227"/>
      <c r="R2236" s="289">
        <v>380</v>
      </c>
      <c r="S2236" s="242">
        <v>380</v>
      </c>
      <c r="T2236" s="219" t="s">
        <v>4341</v>
      </c>
      <c r="U2236" s="259">
        <f>VLOOKUP(T2236,'[1]段ボール 送料'!$H$16:$X$1013,16,FALSE)</f>
        <v>498</v>
      </c>
      <c r="V2236" s="259">
        <f>VLOOKUP(T2236,'[1]段ボール 送料'!$H$16:$X$1013,13,FALSE)</f>
        <v>126</v>
      </c>
      <c r="W2236" s="259">
        <f>VLOOKUP(T2236,'[1]段ボール 送料'!$H$16:$X$1013,14,FALSE)</f>
        <v>126</v>
      </c>
      <c r="X2236" s="259">
        <f>VLOOKUP(T2236,'[1]段ボール 送料'!$H$16:$X$1013,15,FALSE)</f>
        <v>246</v>
      </c>
      <c r="Y2236" s="219"/>
      <c r="Z2236" s="259"/>
      <c r="AA2236" s="259"/>
      <c r="AB2236" s="259"/>
      <c r="AC2236" s="259"/>
      <c r="AD2236" s="211"/>
      <c r="AE2236" s="211"/>
      <c r="AF2236" s="211"/>
      <c r="AG2236" s="211"/>
      <c r="AH2236" s="211"/>
      <c r="AI2236" s="228" t="s">
        <v>2708</v>
      </c>
      <c r="AJ2236" s="286" t="s">
        <v>2543</v>
      </c>
      <c r="AK2236" s="228" t="s">
        <v>2542</v>
      </c>
      <c r="AN2236" s="211"/>
      <c r="AO2236" s="211"/>
      <c r="AP2236" s="229"/>
      <c r="AQ2236" s="444">
        <v>1</v>
      </c>
      <c r="AR2236" s="207"/>
      <c r="AS2236" s="207"/>
      <c r="AT2236" s="207"/>
      <c r="AU2236" s="359">
        <f t="shared" si="307"/>
        <v>380</v>
      </c>
      <c r="AV2236" s="248">
        <f>VLOOKUP(T2236,'[1]段ボール 送料'!$H$16:$X$1013,11,FALSE)</f>
        <v>108</v>
      </c>
      <c r="AW2236" s="248"/>
      <c r="AX2236" s="207"/>
      <c r="AY2236" s="247">
        <f t="shared" si="308"/>
        <v>108</v>
      </c>
      <c r="AZ2236" s="247">
        <f t="shared" si="309"/>
        <v>108</v>
      </c>
      <c r="BA2236" s="247">
        <f t="shared" si="309"/>
        <v>0</v>
      </c>
      <c r="BB2236" s="247">
        <f t="shared" si="309"/>
        <v>0</v>
      </c>
      <c r="BC2236" s="359">
        <f t="shared" si="309"/>
        <v>488</v>
      </c>
      <c r="BD2236" s="207"/>
      <c r="BE2236" s="207"/>
      <c r="BF2236" s="207"/>
      <c r="BG2236" s="228"/>
      <c r="BH2236" s="228"/>
      <c r="BI2236" s="228"/>
      <c r="BJ2236" s="246"/>
      <c r="BK2236" s="255" t="s">
        <v>3892</v>
      </c>
      <c r="BL2236" s="228" t="s">
        <v>1703</v>
      </c>
      <c r="BM2236" s="228" t="s">
        <v>1703</v>
      </c>
      <c r="BY2236" s="254"/>
      <c r="DN2236" s="284"/>
      <c r="DO2236" s="283"/>
      <c r="DP2236" s="278"/>
      <c r="DQ2236" s="282"/>
      <c r="DR2236" s="281"/>
      <c r="DS2236" s="280"/>
      <c r="DT2236" s="279"/>
      <c r="DU2236" s="278"/>
      <c r="DV2236" s="194"/>
    </row>
    <row r="2237" spans="1:127" ht="19.5">
      <c r="A2237" s="207" t="s">
        <v>4351</v>
      </c>
      <c r="B2237" s="227" t="s">
        <v>4359</v>
      </c>
      <c r="C2237" s="226" t="s">
        <v>4358</v>
      </c>
      <c r="D2237" s="264" t="s">
        <v>4357</v>
      </c>
      <c r="E2237" s="224" t="str">
        <f t="shared" si="306"/>
        <v>420620</v>
      </c>
      <c r="F2237" s="207" t="s">
        <v>948</v>
      </c>
      <c r="G2237" s="220" t="s">
        <v>4356</v>
      </c>
      <c r="H2237" s="223" t="s">
        <v>4355</v>
      </c>
      <c r="I2237" s="219" t="s">
        <v>552</v>
      </c>
      <c r="J2237" s="222">
        <v>1</v>
      </c>
      <c r="K2237" s="212">
        <v>3500</v>
      </c>
      <c r="L2237" s="212">
        <f t="shared" si="291"/>
        <v>3850.0000000000005</v>
      </c>
      <c r="M2237" s="262" t="s">
        <v>1671</v>
      </c>
      <c r="N2237" s="290"/>
      <c r="O2237" s="219"/>
      <c r="P2237" s="227"/>
      <c r="Q2237" s="227"/>
      <c r="R2237" s="289">
        <v>420</v>
      </c>
      <c r="S2237" s="242">
        <v>420</v>
      </c>
      <c r="T2237" s="219" t="s">
        <v>4341</v>
      </c>
      <c r="U2237" s="259">
        <f>VLOOKUP(T2237,'[1]段ボール 送料'!$H$16:$X$1013,16,FALSE)</f>
        <v>498</v>
      </c>
      <c r="V2237" s="259">
        <f>VLOOKUP(T2237,'[1]段ボール 送料'!$H$16:$X$1013,13,FALSE)</f>
        <v>126</v>
      </c>
      <c r="W2237" s="259">
        <f>VLOOKUP(T2237,'[1]段ボール 送料'!$H$16:$X$1013,14,FALSE)</f>
        <v>126</v>
      </c>
      <c r="X2237" s="259">
        <f>VLOOKUP(T2237,'[1]段ボール 送料'!$H$16:$X$1013,15,FALSE)</f>
        <v>246</v>
      </c>
      <c r="Y2237" s="219"/>
      <c r="Z2237" s="259"/>
      <c r="AA2237" s="259"/>
      <c r="AB2237" s="259"/>
      <c r="AC2237" s="259"/>
      <c r="AD2237" s="211"/>
      <c r="AE2237" s="211"/>
      <c r="AF2237" s="211"/>
      <c r="AG2237" s="211"/>
      <c r="AH2237" s="211"/>
      <c r="AI2237" s="228" t="s">
        <v>2708</v>
      </c>
      <c r="AJ2237" s="286" t="s">
        <v>2543</v>
      </c>
      <c r="AK2237" s="228" t="s">
        <v>2542</v>
      </c>
      <c r="AN2237" s="211"/>
      <c r="AO2237" s="211"/>
      <c r="AP2237" s="229"/>
      <c r="AQ2237" s="444">
        <v>1</v>
      </c>
      <c r="AR2237" s="207"/>
      <c r="AS2237" s="207"/>
      <c r="AT2237" s="207"/>
      <c r="AU2237" s="359">
        <f t="shared" si="307"/>
        <v>420</v>
      </c>
      <c r="AV2237" s="248">
        <f>VLOOKUP(T2237,'[1]段ボール 送料'!$H$16:$X$1013,11,FALSE)</f>
        <v>108</v>
      </c>
      <c r="AW2237" s="248"/>
      <c r="AX2237" s="207"/>
      <c r="AY2237" s="247">
        <f t="shared" si="308"/>
        <v>108</v>
      </c>
      <c r="AZ2237" s="247">
        <f t="shared" si="309"/>
        <v>108</v>
      </c>
      <c r="BA2237" s="247">
        <f t="shared" si="309"/>
        <v>0</v>
      </c>
      <c r="BB2237" s="247">
        <f t="shared" si="309"/>
        <v>0</v>
      </c>
      <c r="BC2237" s="359">
        <f t="shared" si="309"/>
        <v>528</v>
      </c>
      <c r="BD2237" s="207"/>
      <c r="BE2237" s="207"/>
      <c r="BF2237" s="207"/>
      <c r="BG2237" s="228"/>
      <c r="BH2237" s="228"/>
      <c r="BI2237" s="228"/>
      <c r="BJ2237" s="246"/>
      <c r="BK2237" s="255" t="s">
        <v>3892</v>
      </c>
      <c r="BL2237" s="228" t="s">
        <v>1703</v>
      </c>
      <c r="BM2237" s="228" t="s">
        <v>1703</v>
      </c>
      <c r="BY2237" s="254"/>
      <c r="DN2237" s="284"/>
      <c r="DO2237" s="283"/>
      <c r="DP2237" s="278"/>
      <c r="DQ2237" s="282"/>
      <c r="DR2237" s="281"/>
      <c r="DS2237" s="280"/>
      <c r="DT2237" s="279"/>
      <c r="DU2237" s="278"/>
      <c r="DV2237" s="194"/>
    </row>
    <row r="2238" spans="1:127" ht="19.5">
      <c r="A2238" s="207" t="s">
        <v>4351</v>
      </c>
      <c r="B2238" s="227" t="s">
        <v>4354</v>
      </c>
      <c r="C2238" s="226" t="s">
        <v>4353</v>
      </c>
      <c r="D2238" s="264" t="s">
        <v>4352</v>
      </c>
      <c r="E2238" s="224" t="str">
        <f t="shared" si="306"/>
        <v>420675</v>
      </c>
      <c r="F2238" s="207" t="s">
        <v>948</v>
      </c>
      <c r="G2238" s="220" t="s">
        <v>4347</v>
      </c>
      <c r="H2238" s="223" t="s">
        <v>4346</v>
      </c>
      <c r="I2238" s="219" t="s">
        <v>127</v>
      </c>
      <c r="J2238" s="222">
        <v>1</v>
      </c>
      <c r="K2238" s="212">
        <v>3500</v>
      </c>
      <c r="L2238" s="212">
        <f t="shared" si="291"/>
        <v>3850.0000000000005</v>
      </c>
      <c r="M2238" s="288" t="s">
        <v>1671</v>
      </c>
      <c r="N2238" s="290"/>
      <c r="O2238" s="219"/>
      <c r="P2238" s="227"/>
      <c r="Q2238" s="227"/>
      <c r="R2238" s="289">
        <v>410</v>
      </c>
      <c r="S2238" s="242">
        <v>410</v>
      </c>
      <c r="T2238" s="219" t="s">
        <v>4341</v>
      </c>
      <c r="U2238" s="259">
        <f>VLOOKUP(T2238,'[1]段ボール 送料'!$H$16:$X$1013,16,FALSE)</f>
        <v>498</v>
      </c>
      <c r="V2238" s="259">
        <f>VLOOKUP(T2238,'[1]段ボール 送料'!$H$16:$X$1013,13,FALSE)</f>
        <v>126</v>
      </c>
      <c r="W2238" s="259">
        <f>VLOOKUP(T2238,'[1]段ボール 送料'!$H$16:$X$1013,14,FALSE)</f>
        <v>126</v>
      </c>
      <c r="X2238" s="259">
        <f>VLOOKUP(T2238,'[1]段ボール 送料'!$H$16:$X$1013,15,FALSE)</f>
        <v>246</v>
      </c>
      <c r="Y2238" s="219"/>
      <c r="Z2238" s="259"/>
      <c r="AA2238" s="259"/>
      <c r="AB2238" s="259"/>
      <c r="AC2238" s="259"/>
      <c r="AD2238" s="211"/>
      <c r="AE2238" s="211"/>
      <c r="AF2238" s="211"/>
      <c r="AG2238" s="211"/>
      <c r="AH2238" s="211"/>
      <c r="AI2238" s="228" t="s">
        <v>2708</v>
      </c>
      <c r="AJ2238" s="286" t="s">
        <v>2543</v>
      </c>
      <c r="AK2238" s="228" t="s">
        <v>2542</v>
      </c>
      <c r="AN2238" s="211"/>
      <c r="AO2238" s="211"/>
      <c r="AP2238" s="229"/>
      <c r="AQ2238" s="444">
        <v>1</v>
      </c>
      <c r="AR2238" s="207"/>
      <c r="AS2238" s="207"/>
      <c r="AT2238" s="207"/>
      <c r="AU2238" s="359">
        <f t="shared" si="307"/>
        <v>410</v>
      </c>
      <c r="AV2238" s="248">
        <f>VLOOKUP(T2238,'[1]段ボール 送料'!$H$16:$X$1013,11,FALSE)</f>
        <v>108</v>
      </c>
      <c r="AW2238" s="248"/>
      <c r="AX2238" s="207"/>
      <c r="AY2238" s="247">
        <f t="shared" si="308"/>
        <v>108</v>
      </c>
      <c r="AZ2238" s="247">
        <f t="shared" si="309"/>
        <v>108</v>
      </c>
      <c r="BA2238" s="247">
        <f t="shared" si="309"/>
        <v>0</v>
      </c>
      <c r="BB2238" s="247">
        <f t="shared" si="309"/>
        <v>0</v>
      </c>
      <c r="BC2238" s="359">
        <f t="shared" si="309"/>
        <v>518</v>
      </c>
      <c r="BD2238" s="207"/>
      <c r="BE2238" s="207"/>
      <c r="BF2238" s="207"/>
      <c r="BG2238" s="228"/>
      <c r="BH2238" s="228"/>
      <c r="BI2238" s="228"/>
      <c r="BJ2238" s="246"/>
      <c r="BK2238" s="255" t="s">
        <v>3892</v>
      </c>
      <c r="BL2238" s="228" t="s">
        <v>1703</v>
      </c>
      <c r="BM2238" s="228" t="s">
        <v>1703</v>
      </c>
      <c r="BY2238" s="254"/>
      <c r="DN2238" s="284"/>
      <c r="DO2238" s="283"/>
      <c r="DP2238" s="278"/>
      <c r="DQ2238" s="282"/>
      <c r="DR2238" s="281"/>
      <c r="DS2238" s="280"/>
      <c r="DT2238" s="279"/>
      <c r="DU2238" s="278"/>
      <c r="DV2238" s="194"/>
    </row>
    <row r="2239" spans="1:127" ht="19.5">
      <c r="A2239" s="207" t="s">
        <v>4351</v>
      </c>
      <c r="B2239" s="227" t="s">
        <v>4350</v>
      </c>
      <c r="C2239" s="226" t="s">
        <v>4349</v>
      </c>
      <c r="D2239" s="264" t="s">
        <v>4348</v>
      </c>
      <c r="E2239" s="224" t="str">
        <f t="shared" si="306"/>
        <v>420668</v>
      </c>
      <c r="F2239" s="207" t="s">
        <v>948</v>
      </c>
      <c r="G2239" s="220" t="s">
        <v>4347</v>
      </c>
      <c r="H2239" s="223" t="s">
        <v>4346</v>
      </c>
      <c r="I2239" s="219" t="s">
        <v>552</v>
      </c>
      <c r="J2239" s="222">
        <v>1</v>
      </c>
      <c r="K2239" s="212">
        <v>3500</v>
      </c>
      <c r="L2239" s="212">
        <f t="shared" si="291"/>
        <v>3850.0000000000005</v>
      </c>
      <c r="M2239" s="288" t="s">
        <v>1671</v>
      </c>
      <c r="N2239" s="290"/>
      <c r="O2239" s="219"/>
      <c r="P2239" s="227"/>
      <c r="Q2239" s="227"/>
      <c r="R2239" s="289">
        <v>450</v>
      </c>
      <c r="S2239" s="242">
        <v>450</v>
      </c>
      <c r="T2239" s="219" t="s">
        <v>4341</v>
      </c>
      <c r="U2239" s="259">
        <f>VLOOKUP(T2239,'[1]段ボール 送料'!$H$16:$X$1013,16,FALSE)</f>
        <v>498</v>
      </c>
      <c r="V2239" s="259">
        <f>VLOOKUP(T2239,'[1]段ボール 送料'!$H$16:$X$1013,13,FALSE)</f>
        <v>126</v>
      </c>
      <c r="W2239" s="259">
        <f>VLOOKUP(T2239,'[1]段ボール 送料'!$H$16:$X$1013,14,FALSE)</f>
        <v>126</v>
      </c>
      <c r="X2239" s="259">
        <f>VLOOKUP(T2239,'[1]段ボール 送料'!$H$16:$X$1013,15,FALSE)</f>
        <v>246</v>
      </c>
      <c r="Y2239" s="219"/>
      <c r="Z2239" s="259"/>
      <c r="AA2239" s="259"/>
      <c r="AB2239" s="259"/>
      <c r="AC2239" s="259"/>
      <c r="AD2239" s="211"/>
      <c r="AE2239" s="211"/>
      <c r="AF2239" s="211"/>
      <c r="AG2239" s="211"/>
      <c r="AH2239" s="211"/>
      <c r="AI2239" s="228" t="s">
        <v>2708</v>
      </c>
      <c r="AJ2239" s="286" t="s">
        <v>2543</v>
      </c>
      <c r="AK2239" s="228" t="s">
        <v>2542</v>
      </c>
      <c r="AN2239" s="211"/>
      <c r="AO2239" s="211"/>
      <c r="AP2239" s="229"/>
      <c r="AQ2239" s="444">
        <v>1</v>
      </c>
      <c r="AR2239" s="207"/>
      <c r="AS2239" s="207"/>
      <c r="AT2239" s="207"/>
      <c r="AU2239" s="359">
        <f t="shared" si="307"/>
        <v>450</v>
      </c>
      <c r="AV2239" s="248">
        <f>VLOOKUP(T2239,'[1]段ボール 送料'!$H$16:$X$1013,11,FALSE)</f>
        <v>108</v>
      </c>
      <c r="AW2239" s="248"/>
      <c r="AX2239" s="207"/>
      <c r="AY2239" s="247">
        <f t="shared" si="308"/>
        <v>108</v>
      </c>
      <c r="AZ2239" s="247">
        <f t="shared" si="309"/>
        <v>108</v>
      </c>
      <c r="BA2239" s="247">
        <f t="shared" si="309"/>
        <v>0</v>
      </c>
      <c r="BB2239" s="247">
        <f t="shared" si="309"/>
        <v>0</v>
      </c>
      <c r="BC2239" s="359">
        <f t="shared" si="309"/>
        <v>558</v>
      </c>
      <c r="BD2239" s="207"/>
      <c r="BE2239" s="207"/>
      <c r="BF2239" s="207"/>
      <c r="BG2239" s="228"/>
      <c r="BH2239" s="228"/>
      <c r="BI2239" s="228"/>
      <c r="BJ2239" s="246"/>
      <c r="BK2239" s="255" t="s">
        <v>3892</v>
      </c>
      <c r="BL2239" s="228" t="s">
        <v>1703</v>
      </c>
      <c r="BM2239" s="228" t="s">
        <v>1703</v>
      </c>
      <c r="BY2239" s="254"/>
      <c r="DN2239" s="284"/>
      <c r="DO2239" s="283"/>
      <c r="DP2239" s="278"/>
      <c r="DQ2239" s="282"/>
      <c r="DR2239" s="281"/>
      <c r="DS2239" s="280"/>
      <c r="DT2239" s="279"/>
      <c r="DU2239" s="278"/>
      <c r="DV2239" s="194"/>
    </row>
    <row r="2240" spans="1:127" ht="18.75">
      <c r="A2240" s="207" t="s">
        <v>4344</v>
      </c>
      <c r="B2240" s="227" t="s">
        <v>1416</v>
      </c>
      <c r="C2240" s="226" t="s">
        <v>4345</v>
      </c>
      <c r="D2240" s="264" t="s">
        <v>1417</v>
      </c>
      <c r="E2240" s="224" t="str">
        <f t="shared" si="306"/>
        <v>420699</v>
      </c>
      <c r="F2240" s="207" t="s">
        <v>948</v>
      </c>
      <c r="G2240" s="220" t="s">
        <v>1418</v>
      </c>
      <c r="H2240" s="223" t="s">
        <v>4342</v>
      </c>
      <c r="I2240" s="219" t="s">
        <v>127</v>
      </c>
      <c r="J2240" s="222">
        <v>1</v>
      </c>
      <c r="K2240" s="212">
        <v>3800</v>
      </c>
      <c r="L2240" s="212">
        <f t="shared" si="291"/>
        <v>4180</v>
      </c>
      <c r="M2240" s="288" t="s">
        <v>900</v>
      </c>
      <c r="N2240" s="290"/>
      <c r="O2240" s="219"/>
      <c r="P2240" s="227"/>
      <c r="Q2240" s="227"/>
      <c r="R2240" s="289">
        <v>260</v>
      </c>
      <c r="S2240" s="242">
        <v>260</v>
      </c>
      <c r="T2240" s="260" t="s">
        <v>4341</v>
      </c>
      <c r="U2240" s="259">
        <f>VLOOKUP(T2240,'[1]段ボール 送料'!$H$16:$X$1013,16,FALSE)</f>
        <v>498</v>
      </c>
      <c r="V2240" s="259">
        <f>VLOOKUP(T2240,'[1]段ボール 送料'!$H$16:$X$1013,13,FALSE)</f>
        <v>126</v>
      </c>
      <c r="W2240" s="259">
        <f>VLOOKUP(T2240,'[1]段ボール 送料'!$H$16:$X$1013,14,FALSE)</f>
        <v>126</v>
      </c>
      <c r="X2240" s="259">
        <f>VLOOKUP(T2240,'[1]段ボール 送料'!$H$16:$X$1013,15,FALSE)</f>
        <v>246</v>
      </c>
      <c r="Y2240" s="219"/>
      <c r="Z2240" s="259"/>
      <c r="AA2240" s="259"/>
      <c r="AB2240" s="259"/>
      <c r="AC2240" s="259"/>
      <c r="AD2240" s="211"/>
      <c r="AE2240" s="211"/>
      <c r="AF2240" s="211"/>
      <c r="AG2240" s="211"/>
      <c r="AH2240" s="211"/>
      <c r="AI2240" s="228" t="s">
        <v>2708</v>
      </c>
      <c r="AJ2240" s="286" t="s">
        <v>2543</v>
      </c>
      <c r="AK2240" s="228" t="s">
        <v>2542</v>
      </c>
      <c r="AN2240" s="211"/>
      <c r="AO2240" s="211"/>
      <c r="AP2240" s="229"/>
      <c r="AQ2240" s="285"/>
      <c r="AR2240" s="207"/>
      <c r="AS2240" s="207"/>
      <c r="AT2240" s="207"/>
      <c r="AU2240" s="207"/>
      <c r="AV2240" s="207"/>
      <c r="AW2240" s="207"/>
      <c r="AX2240" s="207"/>
      <c r="AY2240" s="207"/>
      <c r="AZ2240" s="207"/>
      <c r="BA2240" s="207"/>
      <c r="BB2240" s="207"/>
      <c r="BC2240" s="207"/>
      <c r="BD2240" s="207"/>
      <c r="BE2240" s="207"/>
      <c r="BF2240" s="207"/>
      <c r="BG2240" s="228"/>
      <c r="BH2240" s="228"/>
      <c r="BI2240" s="228" t="s">
        <v>1703</v>
      </c>
      <c r="BJ2240" s="246"/>
      <c r="BK2240" s="255" t="s">
        <v>3892</v>
      </c>
      <c r="BL2240" s="228" t="s">
        <v>1703</v>
      </c>
      <c r="BM2240" s="228" t="s">
        <v>3899</v>
      </c>
      <c r="BY2240" s="254"/>
      <c r="DN2240" s="284"/>
      <c r="DO2240" s="283"/>
      <c r="DP2240" s="278"/>
      <c r="DQ2240" s="282" t="s">
        <v>952</v>
      </c>
      <c r="DR2240" s="281"/>
      <c r="DS2240" s="280"/>
      <c r="DT2240" s="279"/>
      <c r="DU2240" s="278"/>
      <c r="DV2240" s="194"/>
      <c r="DW2240" s="254"/>
    </row>
    <row r="2241" spans="1:127" ht="18.75">
      <c r="A2241" s="207" t="s">
        <v>4344</v>
      </c>
      <c r="B2241" s="227" t="s">
        <v>1419</v>
      </c>
      <c r="C2241" s="226" t="s">
        <v>4343</v>
      </c>
      <c r="D2241" s="264" t="s">
        <v>1420</v>
      </c>
      <c r="E2241" s="224" t="str">
        <f t="shared" si="306"/>
        <v>420682</v>
      </c>
      <c r="F2241" s="207" t="s">
        <v>948</v>
      </c>
      <c r="G2241" s="220" t="s">
        <v>1421</v>
      </c>
      <c r="H2241" s="223" t="s">
        <v>4342</v>
      </c>
      <c r="I2241" s="219" t="s">
        <v>552</v>
      </c>
      <c r="J2241" s="222">
        <v>1</v>
      </c>
      <c r="K2241" s="212">
        <v>3800</v>
      </c>
      <c r="L2241" s="212">
        <f t="shared" si="291"/>
        <v>4180</v>
      </c>
      <c r="M2241" s="288" t="s">
        <v>900</v>
      </c>
      <c r="N2241" s="290"/>
      <c r="O2241" s="219"/>
      <c r="P2241" s="241"/>
      <c r="Q2241" s="241"/>
      <c r="R2241" s="289">
        <v>410</v>
      </c>
      <c r="S2241" s="242">
        <v>410</v>
      </c>
      <c r="T2241" s="260" t="s">
        <v>4341</v>
      </c>
      <c r="U2241" s="259">
        <f>VLOOKUP(T2241,'[1]段ボール 送料'!$H$16:$X$1013,16,FALSE)</f>
        <v>498</v>
      </c>
      <c r="V2241" s="259">
        <f>VLOOKUP(T2241,'[1]段ボール 送料'!$H$16:$X$1013,13,FALSE)</f>
        <v>126</v>
      </c>
      <c r="W2241" s="259">
        <f>VLOOKUP(T2241,'[1]段ボール 送料'!$H$16:$X$1013,14,FALSE)</f>
        <v>126</v>
      </c>
      <c r="X2241" s="259">
        <f>VLOOKUP(T2241,'[1]段ボール 送料'!$H$16:$X$1013,15,FALSE)</f>
        <v>246</v>
      </c>
      <c r="Y2241" s="219"/>
      <c r="Z2241" s="259"/>
      <c r="AA2241" s="259"/>
      <c r="AB2241" s="259"/>
      <c r="AC2241" s="259"/>
      <c r="AD2241" s="211"/>
      <c r="AE2241" s="211"/>
      <c r="AF2241" s="211"/>
      <c r="AG2241" s="211"/>
      <c r="AH2241" s="211"/>
      <c r="AI2241" s="228" t="s">
        <v>2708</v>
      </c>
      <c r="AJ2241" s="286" t="s">
        <v>2543</v>
      </c>
      <c r="AK2241" s="228" t="s">
        <v>2542</v>
      </c>
      <c r="AN2241" s="211"/>
      <c r="AO2241" s="211"/>
      <c r="AP2241" s="229"/>
      <c r="AQ2241" s="285"/>
      <c r="AR2241" s="207"/>
      <c r="AS2241" s="207"/>
      <c r="AT2241" s="207"/>
      <c r="AU2241" s="207"/>
      <c r="AV2241" s="207"/>
      <c r="AW2241" s="207"/>
      <c r="AX2241" s="207"/>
      <c r="AY2241" s="207"/>
      <c r="AZ2241" s="207"/>
      <c r="BA2241" s="207"/>
      <c r="BB2241" s="207"/>
      <c r="BC2241" s="207"/>
      <c r="BD2241" s="207"/>
      <c r="BE2241" s="207"/>
      <c r="BF2241" s="207"/>
      <c r="BG2241" s="228"/>
      <c r="BH2241" s="228"/>
      <c r="BI2241" s="228" t="s">
        <v>1703</v>
      </c>
      <c r="BJ2241" s="246"/>
      <c r="BK2241" s="255" t="s">
        <v>3892</v>
      </c>
      <c r="BL2241" s="228" t="s">
        <v>1703</v>
      </c>
      <c r="BM2241" s="228" t="s">
        <v>3899</v>
      </c>
      <c r="BY2241" s="254"/>
      <c r="DN2241" s="284"/>
      <c r="DO2241" s="283"/>
      <c r="DP2241" s="278"/>
      <c r="DQ2241" s="282" t="s">
        <v>952</v>
      </c>
      <c r="DR2241" s="281"/>
      <c r="DS2241" s="280"/>
      <c r="DT2241" s="279"/>
      <c r="DU2241" s="278"/>
      <c r="DV2241" s="194"/>
      <c r="DW2241" s="254"/>
    </row>
    <row r="2242" spans="1:127" ht="18.75">
      <c r="A2242" s="207" t="s">
        <v>3426</v>
      </c>
      <c r="B2242" s="227" t="s">
        <v>566</v>
      </c>
      <c r="C2242" s="226" t="s">
        <v>4340</v>
      </c>
      <c r="D2242" s="264" t="s">
        <v>567</v>
      </c>
      <c r="E2242" s="224" t="str">
        <f t="shared" si="306"/>
        <v>420705</v>
      </c>
      <c r="F2242" s="207" t="s">
        <v>123</v>
      </c>
      <c r="G2242" s="220" t="s">
        <v>568</v>
      </c>
      <c r="H2242" s="223" t="s">
        <v>4339</v>
      </c>
      <c r="I2242" s="306" t="s">
        <v>39</v>
      </c>
      <c r="J2242" s="222">
        <v>1</v>
      </c>
      <c r="K2242" s="277">
        <v>22000</v>
      </c>
      <c r="L2242" s="212">
        <f t="shared" si="291"/>
        <v>24200.000000000004</v>
      </c>
      <c r="M2242" s="288" t="s">
        <v>1671</v>
      </c>
      <c r="O2242" s="219"/>
      <c r="P2242" s="459">
        <v>45444</v>
      </c>
      <c r="Q2242" s="346">
        <v>21000</v>
      </c>
      <c r="R2242" s="416">
        <v>3300</v>
      </c>
      <c r="S2242" s="242">
        <v>3300</v>
      </c>
      <c r="T2242" s="219" t="s">
        <v>3380</v>
      </c>
      <c r="U2242" s="259">
        <f>VLOOKUP(T2242,'[1]段ボール 送料'!$H$16:$X$1013,16,FALSE)</f>
        <v>1360</v>
      </c>
      <c r="V2242" s="259">
        <f>VLOOKUP(T2242,'[1]段ボール 送料'!$H$16:$X$1013,13,FALSE)</f>
        <v>305</v>
      </c>
      <c r="W2242" s="259">
        <f>VLOOKUP(T2242,'[1]段ボール 送料'!$H$16:$X$1013,14,FALSE)</f>
        <v>305</v>
      </c>
      <c r="X2242" s="259">
        <f>VLOOKUP(T2242,'[1]段ボール 送料'!$H$16:$X$1013,15,FALSE)</f>
        <v>750</v>
      </c>
      <c r="Y2242" s="219"/>
      <c r="Z2242" s="259"/>
      <c r="AA2242" s="259"/>
      <c r="AB2242" s="259"/>
      <c r="AC2242" s="259"/>
      <c r="AD2242" s="211"/>
      <c r="AE2242" s="211"/>
      <c r="AF2242" s="211"/>
      <c r="AG2242" s="211"/>
      <c r="AH2242" s="211"/>
      <c r="AI2242" s="228" t="s">
        <v>2717</v>
      </c>
      <c r="AJ2242" s="286" t="s">
        <v>2543</v>
      </c>
      <c r="AK2242" s="228" t="s">
        <v>2542</v>
      </c>
      <c r="AN2242" s="211"/>
      <c r="AO2242" s="211"/>
      <c r="AP2242" s="229"/>
      <c r="AQ2242" s="444">
        <v>1</v>
      </c>
      <c r="AR2242" s="207"/>
      <c r="AS2242" s="207"/>
      <c r="AT2242" s="207"/>
      <c r="AU2242" s="359">
        <f>S2242</f>
        <v>3300</v>
      </c>
      <c r="AV2242" s="248">
        <f>VLOOKUP(T2242,'[1]段ボール 送料'!$H$16:$X$1013,11,FALSE)</f>
        <v>700</v>
      </c>
      <c r="AW2242" s="248"/>
      <c r="AX2242" s="207"/>
      <c r="AY2242" s="247">
        <f>SUBTOTAL(9,AV2242:AX2242)</f>
        <v>700</v>
      </c>
      <c r="AZ2242" s="247">
        <f t="shared" ref="AZ2242:BC2246" si="310">AR2242+AV2242</f>
        <v>700</v>
      </c>
      <c r="BA2242" s="247">
        <f t="shared" si="310"/>
        <v>0</v>
      </c>
      <c r="BB2242" s="247">
        <f t="shared" si="310"/>
        <v>0</v>
      </c>
      <c r="BC2242" s="359">
        <f t="shared" si="310"/>
        <v>4000</v>
      </c>
      <c r="BD2242" s="207"/>
      <c r="BE2242" s="207"/>
      <c r="BF2242" s="207"/>
      <c r="BG2242" s="228"/>
      <c r="BH2242" s="228"/>
      <c r="BI2242" s="228" t="s">
        <v>1703</v>
      </c>
      <c r="BJ2242" s="246"/>
      <c r="BK2242" s="255" t="s">
        <v>3892</v>
      </c>
      <c r="BL2242" s="228" t="s">
        <v>1703</v>
      </c>
      <c r="BM2242" s="228" t="s">
        <v>1703</v>
      </c>
      <c r="BY2242" s="254"/>
      <c r="DN2242" s="284">
        <v>22000</v>
      </c>
      <c r="DO2242" s="283">
        <f>DN2242*110%</f>
        <v>24200.000000000004</v>
      </c>
      <c r="DP2242" s="349">
        <v>45444</v>
      </c>
      <c r="DQ2242" s="282"/>
      <c r="DR2242" s="281"/>
      <c r="DS2242" s="280"/>
      <c r="DT2242" s="279"/>
      <c r="DU2242" s="348"/>
      <c r="DV2242" s="194"/>
    </row>
    <row r="2243" spans="1:127" ht="18.75">
      <c r="A2243" s="207" t="s">
        <v>4322</v>
      </c>
      <c r="B2243" s="227" t="s">
        <v>4338</v>
      </c>
      <c r="C2243" s="226" t="s">
        <v>4337</v>
      </c>
      <c r="D2243" s="264" t="s">
        <v>4336</v>
      </c>
      <c r="E2243" s="224" t="str">
        <f t="shared" si="306"/>
        <v>420712</v>
      </c>
      <c r="F2243" s="207" t="s">
        <v>148</v>
      </c>
      <c r="G2243" s="220" t="s">
        <v>4335</v>
      </c>
      <c r="H2243" s="223" t="s">
        <v>4334</v>
      </c>
      <c r="I2243" s="219" t="s">
        <v>552</v>
      </c>
      <c r="J2243" s="222">
        <v>1</v>
      </c>
      <c r="K2243" s="212">
        <v>6500</v>
      </c>
      <c r="L2243" s="212">
        <f t="shared" si="291"/>
        <v>7150.0000000000009</v>
      </c>
      <c r="M2243" s="262" t="s">
        <v>1671</v>
      </c>
      <c r="N2243" s="290"/>
      <c r="O2243" s="219"/>
      <c r="P2243" s="227"/>
      <c r="Q2243" s="227"/>
      <c r="R2243" s="289">
        <v>830</v>
      </c>
      <c r="S2243" s="242">
        <v>830</v>
      </c>
      <c r="T2243" s="219" t="s">
        <v>4333</v>
      </c>
      <c r="U2243" s="259">
        <f>VLOOKUP(T2243,'[1]段ボール 送料'!$H$16:$X$1013,16,FALSE)</f>
        <v>610</v>
      </c>
      <c r="V2243" s="259">
        <f>VLOOKUP(T2243,'[1]段ボール 送料'!$H$16:$X$1013,13,FALSE)</f>
        <v>200</v>
      </c>
      <c r="W2243" s="259">
        <f>VLOOKUP(T2243,'[1]段ボール 送料'!$H$16:$X$1013,14,FALSE)</f>
        <v>160</v>
      </c>
      <c r="X2243" s="259">
        <f>VLOOKUP(T2243,'[1]段ボール 送料'!$H$16:$X$1013,15,FALSE)</f>
        <v>250</v>
      </c>
      <c r="Y2243" s="219"/>
      <c r="Z2243" s="259"/>
      <c r="AA2243" s="259"/>
      <c r="AB2243" s="259"/>
      <c r="AC2243" s="259"/>
      <c r="AD2243" s="211"/>
      <c r="AE2243" s="211"/>
      <c r="AF2243" s="211"/>
      <c r="AG2243" s="211"/>
      <c r="AH2243" s="211"/>
      <c r="AI2243" s="228" t="s">
        <v>2703</v>
      </c>
      <c r="AJ2243" s="286" t="s">
        <v>2543</v>
      </c>
      <c r="AK2243" s="228" t="s">
        <v>2542</v>
      </c>
      <c r="AN2243" s="211"/>
      <c r="AO2243" s="211"/>
      <c r="AP2243" s="229"/>
      <c r="AQ2243" s="444">
        <v>1</v>
      </c>
      <c r="AR2243" s="207"/>
      <c r="AS2243" s="207"/>
      <c r="AT2243" s="207"/>
      <c r="AU2243" s="359">
        <f>S2243</f>
        <v>830</v>
      </c>
      <c r="AV2243" s="248">
        <f>VLOOKUP(T2243,'[1]段ボール 送料'!$H$16:$X$1013,11,FALSE)</f>
        <v>176</v>
      </c>
      <c r="AW2243" s="248"/>
      <c r="AX2243" s="207"/>
      <c r="AY2243" s="247">
        <f>SUBTOTAL(9,AV2243:AX2243)</f>
        <v>176</v>
      </c>
      <c r="AZ2243" s="247">
        <f t="shared" si="310"/>
        <v>176</v>
      </c>
      <c r="BA2243" s="247">
        <f t="shared" si="310"/>
        <v>0</v>
      </c>
      <c r="BB2243" s="247">
        <f t="shared" si="310"/>
        <v>0</v>
      </c>
      <c r="BC2243" s="359">
        <f t="shared" si="310"/>
        <v>1006</v>
      </c>
      <c r="BD2243" s="207"/>
      <c r="BE2243" s="207"/>
      <c r="BF2243" s="207"/>
      <c r="BG2243" s="228"/>
      <c r="BH2243" s="228"/>
      <c r="BI2243" s="228" t="s">
        <v>1703</v>
      </c>
      <c r="BJ2243" s="246"/>
      <c r="BK2243" s="255" t="s">
        <v>3892</v>
      </c>
      <c r="BL2243" s="228" t="s">
        <v>1703</v>
      </c>
      <c r="BM2243" s="228" t="s">
        <v>1703</v>
      </c>
      <c r="BY2243" s="254"/>
      <c r="DN2243" s="284"/>
      <c r="DO2243" s="283"/>
      <c r="DP2243" s="278"/>
      <c r="DQ2243" s="282"/>
      <c r="DR2243" s="281"/>
      <c r="DS2243" s="280"/>
      <c r="DT2243" s="279"/>
      <c r="DU2243" s="278"/>
      <c r="DV2243" s="194"/>
    </row>
    <row r="2244" spans="1:127" ht="18.75">
      <c r="A2244" s="298" t="s">
        <v>4332</v>
      </c>
      <c r="B2244" s="227" t="s">
        <v>1422</v>
      </c>
      <c r="C2244" s="226" t="s">
        <v>4331</v>
      </c>
      <c r="D2244" s="264" t="s">
        <v>1423</v>
      </c>
      <c r="E2244" s="224" t="str">
        <f t="shared" si="306"/>
        <v>421078</v>
      </c>
      <c r="F2244" s="207" t="s">
        <v>148</v>
      </c>
      <c r="G2244" s="220" t="s">
        <v>1424</v>
      </c>
      <c r="H2244" s="223" t="s">
        <v>4330</v>
      </c>
      <c r="J2244" s="222">
        <v>1</v>
      </c>
      <c r="K2244" s="212">
        <v>12000</v>
      </c>
      <c r="L2244" s="212">
        <f t="shared" si="291"/>
        <v>13200.000000000002</v>
      </c>
      <c r="M2244" s="288" t="s">
        <v>947</v>
      </c>
      <c r="N2244" s="290"/>
      <c r="O2244" s="219"/>
      <c r="P2244" s="227"/>
      <c r="Q2244" s="227"/>
      <c r="R2244" s="416">
        <v>1100</v>
      </c>
      <c r="S2244" s="242">
        <v>1100</v>
      </c>
      <c r="T2244" s="219" t="s">
        <v>4329</v>
      </c>
      <c r="U2244" s="259">
        <f>VLOOKUP(T2244,'[1]段ボール 送料'!$H$16:$X$1013,16,FALSE)</f>
        <v>890</v>
      </c>
      <c r="V2244" s="259">
        <f>VLOOKUP(T2244,'[1]段ボール 送料'!$H$16:$X$1013,13,FALSE)</f>
        <v>140</v>
      </c>
      <c r="W2244" s="259">
        <f>VLOOKUP(T2244,'[1]段ボール 送料'!$H$16:$X$1013,14,FALSE)</f>
        <v>200</v>
      </c>
      <c r="X2244" s="259">
        <f>VLOOKUP(T2244,'[1]段ボール 送料'!$H$16:$X$1013,15,FALSE)</f>
        <v>550</v>
      </c>
      <c r="Y2244" s="219"/>
      <c r="Z2244" s="259"/>
      <c r="AA2244" s="259"/>
      <c r="AB2244" s="259"/>
      <c r="AC2244" s="259"/>
      <c r="AD2244" s="211"/>
      <c r="AE2244" s="211"/>
      <c r="AF2244" s="211"/>
      <c r="AG2244" s="211"/>
      <c r="AH2244" s="211"/>
      <c r="AI2244" s="445" t="s">
        <v>2703</v>
      </c>
      <c r="AJ2244" s="286" t="s">
        <v>2543</v>
      </c>
      <c r="AK2244" s="228" t="s">
        <v>2542</v>
      </c>
      <c r="AN2244" s="211"/>
      <c r="AO2244" s="211"/>
      <c r="AP2244" s="229"/>
      <c r="AQ2244" s="444">
        <v>1</v>
      </c>
      <c r="AR2244" s="207"/>
      <c r="AS2244" s="207"/>
      <c r="AT2244" s="207"/>
      <c r="AU2244" s="359">
        <f>S2244</f>
        <v>1100</v>
      </c>
      <c r="AV2244" s="248">
        <f>VLOOKUP(T2244,'[1]段ボール 送料'!$H$16:$X$1013,11,FALSE)</f>
        <v>225</v>
      </c>
      <c r="AW2244" s="248"/>
      <c r="AX2244" s="207"/>
      <c r="AY2244" s="247">
        <f>SUBTOTAL(9,AV2244:AX2244)</f>
        <v>225</v>
      </c>
      <c r="AZ2244" s="247">
        <f t="shared" si="310"/>
        <v>225</v>
      </c>
      <c r="BA2244" s="247">
        <f t="shared" si="310"/>
        <v>0</v>
      </c>
      <c r="BB2244" s="247">
        <f t="shared" si="310"/>
        <v>0</v>
      </c>
      <c r="BC2244" s="359">
        <f t="shared" si="310"/>
        <v>1325</v>
      </c>
      <c r="BD2244" s="207"/>
      <c r="BE2244" s="207"/>
      <c r="BF2244" s="207"/>
      <c r="BG2244" s="228"/>
      <c r="BH2244" s="228"/>
      <c r="BI2244" s="228"/>
      <c r="BJ2244" s="246"/>
      <c r="BK2244" s="255" t="s">
        <v>3892</v>
      </c>
      <c r="BL2244" s="228" t="s">
        <v>1703</v>
      </c>
      <c r="BM2244" s="228" t="s">
        <v>1703</v>
      </c>
      <c r="BN2244" s="298"/>
      <c r="BO2244" s="297"/>
      <c r="BP2244" s="204" t="s">
        <v>1701</v>
      </c>
      <c r="BY2244" s="254"/>
      <c r="DN2244" s="284"/>
      <c r="DO2244" s="283"/>
      <c r="DP2244" s="278"/>
      <c r="DQ2244" s="282" t="s">
        <v>947</v>
      </c>
      <c r="DR2244" s="281"/>
      <c r="DS2244" s="280"/>
      <c r="DT2244" s="279"/>
      <c r="DU2244" s="278"/>
      <c r="DV2244" s="194"/>
    </row>
    <row r="2245" spans="1:127" ht="18.75">
      <c r="A2245" s="298" t="s">
        <v>4322</v>
      </c>
      <c r="B2245" s="227" t="s">
        <v>4328</v>
      </c>
      <c r="C2245" s="226" t="s">
        <v>4327</v>
      </c>
      <c r="D2245" s="264" t="s">
        <v>4326</v>
      </c>
      <c r="E2245" s="224" t="str">
        <f t="shared" si="306"/>
        <v>421085</v>
      </c>
      <c r="F2245" s="207" t="s">
        <v>148</v>
      </c>
      <c r="G2245" s="220" t="s">
        <v>4325</v>
      </c>
      <c r="H2245" s="223" t="s">
        <v>4324</v>
      </c>
      <c r="I2245" s="219" t="s">
        <v>161</v>
      </c>
      <c r="J2245" s="222">
        <v>1</v>
      </c>
      <c r="K2245" s="212">
        <v>27000</v>
      </c>
      <c r="L2245" s="212">
        <f t="shared" si="291"/>
        <v>29700.000000000004</v>
      </c>
      <c r="M2245" s="288" t="s">
        <v>1671</v>
      </c>
      <c r="N2245" s="290"/>
      <c r="O2245" s="219"/>
      <c r="P2245" s="241"/>
      <c r="Q2245" s="241"/>
      <c r="R2245" s="289">
        <v>3000</v>
      </c>
      <c r="S2245" s="242">
        <v>3000</v>
      </c>
      <c r="T2245" s="219" t="s">
        <v>4323</v>
      </c>
      <c r="U2245" s="259">
        <f>VLOOKUP(T2245,'[1]段ボール 送料'!$H$16:$X$1013,16,FALSE)</f>
        <v>1595</v>
      </c>
      <c r="V2245" s="259">
        <f>VLOOKUP(T2245,'[1]段ボール 送料'!$H$16:$X$1013,13,FALSE)</f>
        <v>1110</v>
      </c>
      <c r="W2245" s="259">
        <f>VLOOKUP(T2245,'[1]段ボール 送料'!$H$16:$X$1013,14,FALSE)</f>
        <v>250</v>
      </c>
      <c r="X2245" s="259">
        <f>VLOOKUP(T2245,'[1]段ボール 送料'!$H$16:$X$1013,15,FALSE)</f>
        <v>235</v>
      </c>
      <c r="Y2245" s="219"/>
      <c r="Z2245" s="259"/>
      <c r="AA2245" s="259"/>
      <c r="AB2245" s="259"/>
      <c r="AC2245" s="259"/>
      <c r="AD2245" s="211"/>
      <c r="AE2245" s="211"/>
      <c r="AF2245" s="211"/>
      <c r="AG2245" s="211"/>
      <c r="AH2245" s="211"/>
      <c r="AI2245" s="228" t="s">
        <v>2703</v>
      </c>
      <c r="AJ2245" s="286" t="s">
        <v>2543</v>
      </c>
      <c r="AK2245" s="228" t="s">
        <v>2542</v>
      </c>
      <c r="AN2245" s="211"/>
      <c r="AO2245" s="211"/>
      <c r="AP2245" s="229"/>
      <c r="AQ2245" s="444">
        <v>1</v>
      </c>
      <c r="AR2245" s="207"/>
      <c r="AS2245" s="207"/>
      <c r="AT2245" s="207"/>
      <c r="AU2245" s="359">
        <f>S2245</f>
        <v>3000</v>
      </c>
      <c r="AV2245" s="248">
        <f>VLOOKUP(T2245,'[1]段ボール 送料'!$H$16:$X$1013,11,FALSE)</f>
        <v>1850</v>
      </c>
      <c r="AW2245" s="248"/>
      <c r="AX2245" s="207"/>
      <c r="AY2245" s="247">
        <f>SUBTOTAL(9,AV2245:AX2245)</f>
        <v>1850</v>
      </c>
      <c r="AZ2245" s="247">
        <f t="shared" si="310"/>
        <v>1850</v>
      </c>
      <c r="BA2245" s="247">
        <f t="shared" si="310"/>
        <v>0</v>
      </c>
      <c r="BB2245" s="247">
        <f t="shared" si="310"/>
        <v>0</v>
      </c>
      <c r="BC2245" s="359">
        <f t="shared" si="310"/>
        <v>4850</v>
      </c>
      <c r="BD2245" s="207"/>
      <c r="BE2245" s="207"/>
      <c r="BF2245" s="207"/>
      <c r="BG2245" s="228"/>
      <c r="BH2245" s="228"/>
      <c r="BI2245" s="228"/>
      <c r="BJ2245" s="246"/>
      <c r="BK2245" s="255" t="s">
        <v>3892</v>
      </c>
      <c r="BL2245" s="228" t="s">
        <v>1703</v>
      </c>
      <c r="BM2245" s="228" t="s">
        <v>1703</v>
      </c>
      <c r="BN2245" s="298"/>
      <c r="BO2245" s="297"/>
      <c r="BY2245" s="254"/>
      <c r="DN2245" s="284"/>
      <c r="DO2245" s="283"/>
      <c r="DP2245" s="278"/>
      <c r="DQ2245" s="282"/>
      <c r="DR2245" s="281"/>
      <c r="DS2245" s="280"/>
      <c r="DT2245" s="279"/>
      <c r="DU2245" s="278"/>
      <c r="DV2245" s="194"/>
    </row>
    <row r="2246" spans="1:127" ht="18.75">
      <c r="A2246" s="298" t="s">
        <v>4322</v>
      </c>
      <c r="B2246" s="227" t="s">
        <v>4321</v>
      </c>
      <c r="C2246" s="226" t="s">
        <v>4320</v>
      </c>
      <c r="D2246" s="264" t="s">
        <v>4319</v>
      </c>
      <c r="E2246" s="224" t="str">
        <f t="shared" si="306"/>
        <v>421221</v>
      </c>
      <c r="F2246" s="207" t="s">
        <v>148</v>
      </c>
      <c r="G2246" s="220" t="s">
        <v>4318</v>
      </c>
      <c r="H2246" s="223" t="s">
        <v>4317</v>
      </c>
      <c r="I2246" s="219" t="s">
        <v>161</v>
      </c>
      <c r="J2246" s="222">
        <v>1</v>
      </c>
      <c r="K2246" s="212">
        <v>30000</v>
      </c>
      <c r="L2246" s="212">
        <f t="shared" si="291"/>
        <v>33000</v>
      </c>
      <c r="M2246" s="288" t="s">
        <v>1671</v>
      </c>
      <c r="N2246" s="290"/>
      <c r="O2246" s="219"/>
      <c r="P2246" s="241"/>
      <c r="Q2246" s="241"/>
      <c r="R2246" s="416">
        <v>4700</v>
      </c>
      <c r="S2246" s="242">
        <v>4700</v>
      </c>
      <c r="T2246" s="219" t="s">
        <v>4316</v>
      </c>
      <c r="U2246" s="259">
        <f>VLOOKUP(T2246,'[1]段ボール 送料'!$H$16:$X$1013,16,FALSE)</f>
        <v>1970</v>
      </c>
      <c r="V2246" s="259">
        <f>VLOOKUP(T2246,'[1]段ボール 送料'!$H$16:$X$1013,13,FALSE)</f>
        <v>235</v>
      </c>
      <c r="W2246" s="259">
        <f>VLOOKUP(T2246,'[1]段ボール 送料'!$H$16:$X$1013,14,FALSE)</f>
        <v>255</v>
      </c>
      <c r="X2246" s="259">
        <f>VLOOKUP(T2246,'[1]段ボール 送料'!$H$16:$X$1013,15,FALSE)</f>
        <v>1480</v>
      </c>
      <c r="Y2246" s="219"/>
      <c r="Z2246" s="259"/>
      <c r="AA2246" s="259"/>
      <c r="AB2246" s="259"/>
      <c r="AC2246" s="259"/>
      <c r="AD2246" s="211"/>
      <c r="AE2246" s="211"/>
      <c r="AF2246" s="211"/>
      <c r="AG2246" s="211"/>
      <c r="AH2246" s="211"/>
      <c r="AI2246" s="228" t="s">
        <v>2703</v>
      </c>
      <c r="AJ2246" s="286" t="s">
        <v>2543</v>
      </c>
      <c r="AK2246" s="228" t="s">
        <v>2742</v>
      </c>
      <c r="AN2246" s="211"/>
      <c r="AO2246" s="211"/>
      <c r="AP2246" s="229"/>
      <c r="AQ2246" s="444">
        <v>1</v>
      </c>
      <c r="AR2246" s="207"/>
      <c r="AS2246" s="207"/>
      <c r="AT2246" s="207"/>
      <c r="AU2246" s="359">
        <f>S2246</f>
        <v>4700</v>
      </c>
      <c r="AV2246" s="248">
        <f>VLOOKUP(T2246,'[1]段ボール 送料'!$H$16:$X$1013,11,FALSE)</f>
        <v>1430</v>
      </c>
      <c r="AW2246" s="248"/>
      <c r="AX2246" s="207"/>
      <c r="AY2246" s="247">
        <f>SUBTOTAL(9,AV2246:AX2246)</f>
        <v>1430</v>
      </c>
      <c r="AZ2246" s="247">
        <f t="shared" si="310"/>
        <v>1430</v>
      </c>
      <c r="BA2246" s="247">
        <f t="shared" si="310"/>
        <v>0</v>
      </c>
      <c r="BB2246" s="247">
        <f t="shared" si="310"/>
        <v>0</v>
      </c>
      <c r="BC2246" s="359">
        <f t="shared" si="310"/>
        <v>6130</v>
      </c>
      <c r="BD2246" s="207"/>
      <c r="BE2246" s="207"/>
      <c r="BF2246" s="207"/>
      <c r="BG2246" s="228"/>
      <c r="BH2246" s="228" t="s">
        <v>1703</v>
      </c>
      <c r="BI2246" s="228"/>
      <c r="BJ2246" s="246"/>
      <c r="BK2246" s="255" t="s">
        <v>3892</v>
      </c>
      <c r="BL2246" s="228" t="s">
        <v>1703</v>
      </c>
      <c r="BM2246" s="228" t="s">
        <v>1703</v>
      </c>
      <c r="BN2246" s="298"/>
      <c r="BO2246" s="297"/>
      <c r="BY2246" s="254"/>
      <c r="DN2246" s="284"/>
      <c r="DO2246" s="283"/>
      <c r="DP2246" s="278"/>
      <c r="DQ2246" s="282"/>
      <c r="DR2246" s="281"/>
      <c r="DS2246" s="280"/>
      <c r="DT2246" s="279"/>
      <c r="DU2246" s="278"/>
      <c r="DV2246" s="194"/>
    </row>
    <row r="2247" spans="1:127" ht="18.75">
      <c r="A2247" s="207" t="s">
        <v>3757</v>
      </c>
      <c r="B2247" s="227" t="s">
        <v>1425</v>
      </c>
      <c r="C2247" s="226" t="s">
        <v>4315</v>
      </c>
      <c r="D2247" s="264" t="s">
        <v>1426</v>
      </c>
      <c r="E2247" s="224" t="str">
        <f t="shared" si="306"/>
        <v>421238</v>
      </c>
      <c r="F2247" s="207" t="s">
        <v>148</v>
      </c>
      <c r="G2247" s="220" t="s">
        <v>1427</v>
      </c>
      <c r="H2247" s="223" t="s">
        <v>4314</v>
      </c>
      <c r="I2247" s="306" t="s">
        <v>39</v>
      </c>
      <c r="J2247" s="222">
        <v>1</v>
      </c>
      <c r="K2247" s="212">
        <v>8000</v>
      </c>
      <c r="L2247" s="212">
        <f t="shared" si="291"/>
        <v>8800</v>
      </c>
      <c r="M2247" s="262" t="s">
        <v>900</v>
      </c>
      <c r="N2247" s="290"/>
      <c r="O2247" s="219"/>
      <c r="P2247" s="227"/>
      <c r="Q2247" s="227"/>
      <c r="R2247" s="376">
        <v>1800</v>
      </c>
      <c r="S2247" s="242">
        <v>1800</v>
      </c>
      <c r="T2247" s="260" t="s">
        <v>4311</v>
      </c>
      <c r="U2247" s="259">
        <f>VLOOKUP(T2247,'[1]段ボール 送料'!$H$16:$X$1013,16,FALSE)</f>
        <v>900</v>
      </c>
      <c r="V2247" s="259">
        <f>VLOOKUP(T2247,'[1]段ボール 送料'!$H$16:$X$1013,13,FALSE)</f>
        <v>200</v>
      </c>
      <c r="W2247" s="259">
        <f>VLOOKUP(T2247,'[1]段ボール 送料'!$H$16:$X$1013,14,FALSE)</f>
        <v>200</v>
      </c>
      <c r="X2247" s="259">
        <f>VLOOKUP(T2247,'[1]段ボール 送料'!$H$16:$X$1013,15,FALSE)</f>
        <v>500</v>
      </c>
      <c r="Y2247" s="219"/>
      <c r="Z2247" s="259"/>
      <c r="AA2247" s="259"/>
      <c r="AB2247" s="259"/>
      <c r="AC2247" s="259"/>
      <c r="AD2247" s="211"/>
      <c r="AE2247" s="211"/>
      <c r="AF2247" s="211"/>
      <c r="AG2247" s="211"/>
      <c r="AH2247" s="211"/>
      <c r="AI2247" s="228" t="s">
        <v>2703</v>
      </c>
      <c r="AJ2247" s="286" t="s">
        <v>2543</v>
      </c>
      <c r="AK2247" s="228" t="s">
        <v>2542</v>
      </c>
      <c r="AN2247" s="211"/>
      <c r="AO2247" s="211"/>
      <c r="AP2247" s="229"/>
      <c r="AQ2247" s="285"/>
      <c r="AR2247" s="207"/>
      <c r="AS2247" s="207"/>
      <c r="AT2247" s="207"/>
      <c r="AU2247" s="207"/>
      <c r="AV2247" s="207"/>
      <c r="AW2247" s="207"/>
      <c r="AX2247" s="207"/>
      <c r="AY2247" s="207"/>
      <c r="AZ2247" s="207"/>
      <c r="BA2247" s="207"/>
      <c r="BB2247" s="207"/>
      <c r="BC2247" s="207"/>
      <c r="BD2247" s="207"/>
      <c r="BE2247" s="207"/>
      <c r="BF2247" s="207"/>
      <c r="BG2247" s="228"/>
      <c r="BH2247" s="228"/>
      <c r="BI2247" s="228"/>
      <c r="BJ2247" s="246"/>
      <c r="BK2247" s="255" t="s">
        <v>3892</v>
      </c>
      <c r="BL2247" s="228" t="s">
        <v>1703</v>
      </c>
      <c r="BM2247" s="228" t="s">
        <v>3899</v>
      </c>
      <c r="BY2247" s="254"/>
      <c r="DN2247" s="284"/>
      <c r="DO2247" s="283"/>
      <c r="DP2247" s="278"/>
      <c r="DQ2247" s="282" t="s">
        <v>900</v>
      </c>
      <c r="DR2247" s="281"/>
      <c r="DS2247" s="280"/>
      <c r="DT2247" s="279"/>
      <c r="DU2247" s="278"/>
      <c r="DV2247" s="194"/>
      <c r="DW2247" s="254"/>
    </row>
    <row r="2248" spans="1:127" ht="18.75">
      <c r="A2248" s="207" t="s">
        <v>3757</v>
      </c>
      <c r="B2248" s="227" t="s">
        <v>1428</v>
      </c>
      <c r="C2248" s="226" t="s">
        <v>4313</v>
      </c>
      <c r="D2248" s="264" t="s">
        <v>1429</v>
      </c>
      <c r="E2248" s="224" t="str">
        <f t="shared" si="306"/>
        <v>421245</v>
      </c>
      <c r="F2248" s="207" t="s">
        <v>148</v>
      </c>
      <c r="G2248" s="220" t="s">
        <v>1430</v>
      </c>
      <c r="H2248" s="223" t="s">
        <v>4312</v>
      </c>
      <c r="I2248" s="306" t="s">
        <v>39</v>
      </c>
      <c r="J2248" s="222">
        <v>1</v>
      </c>
      <c r="K2248" s="212">
        <v>10000</v>
      </c>
      <c r="L2248" s="212">
        <f t="shared" si="291"/>
        <v>11000</v>
      </c>
      <c r="M2248" s="262" t="s">
        <v>900</v>
      </c>
      <c r="N2248" s="290"/>
      <c r="O2248" s="219"/>
      <c r="P2248" s="227"/>
      <c r="Q2248" s="227"/>
      <c r="R2248" s="376">
        <v>2700</v>
      </c>
      <c r="S2248" s="242">
        <v>2700</v>
      </c>
      <c r="T2248" s="260" t="s">
        <v>4311</v>
      </c>
      <c r="U2248" s="259">
        <f>VLOOKUP(T2248,'[1]段ボール 送料'!$H$16:$X$1013,16,FALSE)</f>
        <v>900</v>
      </c>
      <c r="V2248" s="259">
        <f>VLOOKUP(T2248,'[1]段ボール 送料'!$H$16:$X$1013,13,FALSE)</f>
        <v>200</v>
      </c>
      <c r="W2248" s="259">
        <f>VLOOKUP(T2248,'[1]段ボール 送料'!$H$16:$X$1013,14,FALSE)</f>
        <v>200</v>
      </c>
      <c r="X2248" s="259">
        <f>VLOOKUP(T2248,'[1]段ボール 送料'!$H$16:$X$1013,15,FALSE)</f>
        <v>500</v>
      </c>
      <c r="Y2248" s="219"/>
      <c r="Z2248" s="259"/>
      <c r="AA2248" s="259"/>
      <c r="AB2248" s="259"/>
      <c r="AC2248" s="259"/>
      <c r="AD2248" s="211"/>
      <c r="AE2248" s="211"/>
      <c r="AF2248" s="211"/>
      <c r="AG2248" s="211"/>
      <c r="AH2248" s="211"/>
      <c r="AI2248" s="228" t="s">
        <v>2703</v>
      </c>
      <c r="AJ2248" s="286" t="s">
        <v>2543</v>
      </c>
      <c r="AK2248" s="228" t="s">
        <v>2542</v>
      </c>
      <c r="AN2248" s="211"/>
      <c r="AO2248" s="211"/>
      <c r="AP2248" s="229"/>
      <c r="AQ2248" s="285"/>
      <c r="AR2248" s="207"/>
      <c r="AS2248" s="207"/>
      <c r="AT2248" s="207"/>
      <c r="AU2248" s="207"/>
      <c r="AV2248" s="207"/>
      <c r="AW2248" s="207"/>
      <c r="AX2248" s="207"/>
      <c r="AY2248" s="207"/>
      <c r="AZ2248" s="207"/>
      <c r="BA2248" s="207"/>
      <c r="BB2248" s="207"/>
      <c r="BC2248" s="207"/>
      <c r="BD2248" s="207"/>
      <c r="BE2248" s="207"/>
      <c r="BF2248" s="207"/>
      <c r="BG2248" s="228"/>
      <c r="BH2248" s="228"/>
      <c r="BI2248" s="228" t="s">
        <v>1703</v>
      </c>
      <c r="BJ2248" s="246"/>
      <c r="BK2248" s="255" t="s">
        <v>3892</v>
      </c>
      <c r="BL2248" s="228" t="s">
        <v>1703</v>
      </c>
      <c r="BM2248" s="228" t="s">
        <v>3899</v>
      </c>
      <c r="BY2248" s="254"/>
      <c r="DN2248" s="284"/>
      <c r="DO2248" s="283"/>
      <c r="DP2248" s="278"/>
      <c r="DQ2248" s="282" t="s">
        <v>900</v>
      </c>
      <c r="DR2248" s="281"/>
      <c r="DS2248" s="280"/>
      <c r="DT2248" s="279"/>
      <c r="DU2248" s="278"/>
      <c r="DV2248" s="194"/>
      <c r="DW2248" s="254"/>
    </row>
    <row r="2249" spans="1:127" ht="18.75">
      <c r="A2249" s="298" t="s">
        <v>4310</v>
      </c>
      <c r="B2249" s="227" t="s">
        <v>569</v>
      </c>
      <c r="C2249" s="226" t="s">
        <v>4309</v>
      </c>
      <c r="D2249" s="264" t="s">
        <v>570</v>
      </c>
      <c r="E2249" s="224" t="str">
        <f t="shared" si="306"/>
        <v>421252</v>
      </c>
      <c r="F2249" s="207" t="s">
        <v>148</v>
      </c>
      <c r="G2249" s="220" t="s">
        <v>571</v>
      </c>
      <c r="H2249" s="223" t="s">
        <v>4308</v>
      </c>
      <c r="J2249" s="222">
        <v>1</v>
      </c>
      <c r="K2249" s="277">
        <v>7000</v>
      </c>
      <c r="L2249" s="212">
        <f t="shared" si="291"/>
        <v>7700.0000000000009</v>
      </c>
      <c r="M2249" s="262" t="s">
        <v>1671</v>
      </c>
      <c r="N2249" s="290"/>
      <c r="O2249" s="219"/>
      <c r="P2249" s="251">
        <v>45444</v>
      </c>
      <c r="Q2249" s="244">
        <v>6800</v>
      </c>
      <c r="R2249" s="289">
        <v>410</v>
      </c>
      <c r="S2249" s="242">
        <v>410</v>
      </c>
      <c r="T2249" s="219" t="s">
        <v>4307</v>
      </c>
      <c r="U2249" s="259">
        <f>VLOOKUP(T2249,'[1]段ボール 送料'!$H$16:$X$1013,16,FALSE)</f>
        <v>695</v>
      </c>
      <c r="V2249" s="259">
        <f>VLOOKUP(T2249,'[1]段ボール 送料'!$H$16:$X$1013,13,FALSE)</f>
        <v>280</v>
      </c>
      <c r="W2249" s="259">
        <f>VLOOKUP(T2249,'[1]段ボール 送料'!$H$16:$X$1013,14,FALSE)</f>
        <v>165</v>
      </c>
      <c r="X2249" s="259">
        <f>VLOOKUP(T2249,'[1]段ボール 送料'!$H$16:$X$1013,15,FALSE)</f>
        <v>250</v>
      </c>
      <c r="Y2249" s="219"/>
      <c r="Z2249" s="259"/>
      <c r="AA2249" s="259"/>
      <c r="AB2249" s="259"/>
      <c r="AC2249" s="259"/>
      <c r="AD2249" s="211"/>
      <c r="AE2249" s="211"/>
      <c r="AF2249" s="211"/>
      <c r="AG2249" s="211"/>
      <c r="AH2249" s="211"/>
      <c r="AI2249" s="228" t="s">
        <v>2703</v>
      </c>
      <c r="AJ2249" s="286" t="s">
        <v>2543</v>
      </c>
      <c r="AK2249" s="228" t="s">
        <v>2542</v>
      </c>
      <c r="AN2249" s="211"/>
      <c r="AO2249" s="211"/>
      <c r="AP2249" s="229"/>
      <c r="AQ2249" s="444">
        <v>1</v>
      </c>
      <c r="AR2249" s="207"/>
      <c r="AS2249" s="207"/>
      <c r="AT2249" s="207"/>
      <c r="AU2249" s="359">
        <f t="shared" ref="AU2249:AU2259" si="311">S2249</f>
        <v>410</v>
      </c>
      <c r="AV2249" s="248">
        <f>VLOOKUP(T2249,'[1]段ボール 送料'!$H$16:$X$1013,11,FALSE)</f>
        <v>202</v>
      </c>
      <c r="AW2249" s="248"/>
      <c r="AX2249" s="207"/>
      <c r="AY2249" s="247">
        <f t="shared" ref="AY2249:AY2259" si="312">SUBTOTAL(9,AV2249:AX2249)</f>
        <v>202</v>
      </c>
      <c r="AZ2249" s="247">
        <f t="shared" ref="AZ2249:AZ2259" si="313">AR2249+AV2249</f>
        <v>202</v>
      </c>
      <c r="BA2249" s="247">
        <f t="shared" ref="BA2249:BA2259" si="314">AS2249+AW2249</f>
        <v>0</v>
      </c>
      <c r="BB2249" s="247">
        <f t="shared" ref="BB2249:BB2259" si="315">AT2249+AX2249</f>
        <v>0</v>
      </c>
      <c r="BC2249" s="359">
        <f t="shared" ref="BC2249:BC2259" si="316">AU2249+AY2249</f>
        <v>612</v>
      </c>
      <c r="BD2249" s="207"/>
      <c r="BE2249" s="207"/>
      <c r="BF2249" s="207"/>
      <c r="BG2249" s="228"/>
      <c r="BH2249" s="228"/>
      <c r="BI2249" s="228"/>
      <c r="BJ2249" s="246"/>
      <c r="BK2249" s="255" t="s">
        <v>3892</v>
      </c>
      <c r="BL2249" s="228" t="s">
        <v>1703</v>
      </c>
      <c r="BM2249" s="228" t="s">
        <v>1703</v>
      </c>
      <c r="BN2249" s="298"/>
      <c r="BO2249" s="297"/>
      <c r="BY2249" s="254"/>
      <c r="DN2249" s="284">
        <v>7000</v>
      </c>
      <c r="DO2249" s="283">
        <f t="shared" ref="DO2249:DO2259" si="317">DN2249*110%</f>
        <v>7700.0000000000009</v>
      </c>
      <c r="DP2249" s="349">
        <v>45444</v>
      </c>
      <c r="DQ2249" s="282"/>
      <c r="DR2249" s="281"/>
      <c r="DS2249" s="280"/>
      <c r="DT2249" s="279"/>
      <c r="DU2249" s="348"/>
      <c r="DV2249" s="194"/>
    </row>
    <row r="2250" spans="1:127" ht="18.75">
      <c r="A2250" s="207" t="s">
        <v>4304</v>
      </c>
      <c r="B2250" s="227" t="s">
        <v>572</v>
      </c>
      <c r="C2250" s="226" t="s">
        <v>4306</v>
      </c>
      <c r="D2250" s="264" t="s">
        <v>573</v>
      </c>
      <c r="E2250" s="224" t="str">
        <f t="shared" si="306"/>
        <v>421269</v>
      </c>
      <c r="F2250" s="207" t="s">
        <v>148</v>
      </c>
      <c r="G2250" s="220" t="s">
        <v>574</v>
      </c>
      <c r="H2250" s="223" t="s">
        <v>4305</v>
      </c>
      <c r="J2250" s="222">
        <v>1</v>
      </c>
      <c r="K2250" s="277">
        <v>11000</v>
      </c>
      <c r="L2250" s="212">
        <f t="shared" si="291"/>
        <v>12100.000000000002</v>
      </c>
      <c r="M2250" s="262" t="s">
        <v>1671</v>
      </c>
      <c r="N2250" s="290"/>
      <c r="O2250" s="219"/>
      <c r="P2250" s="251">
        <v>45444</v>
      </c>
      <c r="Q2250" s="244">
        <v>10000</v>
      </c>
      <c r="R2250" s="289">
        <v>770</v>
      </c>
      <c r="S2250" s="242">
        <v>770</v>
      </c>
      <c r="T2250" s="219" t="s">
        <v>4301</v>
      </c>
      <c r="U2250" s="259">
        <f>VLOOKUP(T2250,'[1]段ボール 送料'!$H$16:$X$1013,16,FALSE)</f>
        <v>910</v>
      </c>
      <c r="V2250" s="259">
        <f>VLOOKUP(T2250,'[1]段ボール 送料'!$H$16:$X$1013,13,FALSE)</f>
        <v>530</v>
      </c>
      <c r="W2250" s="259">
        <f>VLOOKUP(T2250,'[1]段ボール 送料'!$H$16:$X$1013,14,FALSE)</f>
        <v>200</v>
      </c>
      <c r="X2250" s="259">
        <f>VLOOKUP(T2250,'[1]段ボール 送料'!$H$16:$X$1013,15,FALSE)</f>
        <v>180</v>
      </c>
      <c r="Y2250" s="219"/>
      <c r="Z2250" s="259"/>
      <c r="AA2250" s="259"/>
      <c r="AB2250" s="259"/>
      <c r="AC2250" s="259"/>
      <c r="AD2250" s="211"/>
      <c r="AE2250" s="211"/>
      <c r="AF2250" s="211"/>
      <c r="AG2250" s="211"/>
      <c r="AH2250" s="211"/>
      <c r="AI2250" s="228" t="s">
        <v>2703</v>
      </c>
      <c r="AJ2250" s="286" t="s">
        <v>2543</v>
      </c>
      <c r="AK2250" s="228" t="s">
        <v>2542</v>
      </c>
      <c r="AN2250" s="211"/>
      <c r="AO2250" s="211"/>
      <c r="AP2250" s="229"/>
      <c r="AQ2250" s="444">
        <v>1</v>
      </c>
      <c r="AR2250" s="207"/>
      <c r="AS2250" s="207"/>
      <c r="AT2250" s="207"/>
      <c r="AU2250" s="359">
        <f t="shared" si="311"/>
        <v>770</v>
      </c>
      <c r="AV2250" s="248">
        <f>VLOOKUP(T2250,'[1]段ボール 送料'!$H$16:$X$1013,11,FALSE)</f>
        <v>320</v>
      </c>
      <c r="AW2250" s="248"/>
      <c r="AX2250" s="207"/>
      <c r="AY2250" s="247">
        <f t="shared" si="312"/>
        <v>320</v>
      </c>
      <c r="AZ2250" s="247">
        <f t="shared" si="313"/>
        <v>320</v>
      </c>
      <c r="BA2250" s="247">
        <f t="shared" si="314"/>
        <v>0</v>
      </c>
      <c r="BB2250" s="247">
        <f t="shared" si="315"/>
        <v>0</v>
      </c>
      <c r="BC2250" s="359">
        <f t="shared" si="316"/>
        <v>1090</v>
      </c>
      <c r="BD2250" s="207"/>
      <c r="BE2250" s="207"/>
      <c r="BF2250" s="207"/>
      <c r="BG2250" s="228"/>
      <c r="BH2250" s="228"/>
      <c r="BI2250" s="228"/>
      <c r="BJ2250" s="246"/>
      <c r="BK2250" s="255" t="s">
        <v>3892</v>
      </c>
      <c r="BL2250" s="228" t="s">
        <v>1703</v>
      </c>
      <c r="BM2250" s="228" t="s">
        <v>1703</v>
      </c>
      <c r="BY2250" s="254"/>
      <c r="DN2250" s="284">
        <v>11000</v>
      </c>
      <c r="DO2250" s="283">
        <f t="shared" si="317"/>
        <v>12100.000000000002</v>
      </c>
      <c r="DP2250" s="349">
        <v>45444</v>
      </c>
      <c r="DQ2250" s="282"/>
      <c r="DR2250" s="281"/>
      <c r="DS2250" s="280"/>
      <c r="DT2250" s="279"/>
      <c r="DU2250" s="348"/>
      <c r="DV2250" s="194"/>
    </row>
    <row r="2251" spans="1:127" ht="18.75">
      <c r="A2251" s="207" t="s">
        <v>4304</v>
      </c>
      <c r="B2251" s="227" t="s">
        <v>575</v>
      </c>
      <c r="C2251" s="226" t="s">
        <v>4303</v>
      </c>
      <c r="D2251" s="264" t="s">
        <v>576</v>
      </c>
      <c r="E2251" s="224" t="str">
        <f t="shared" si="306"/>
        <v>421276</v>
      </c>
      <c r="F2251" s="207" t="s">
        <v>148</v>
      </c>
      <c r="G2251" s="220" t="s">
        <v>577</v>
      </c>
      <c r="H2251" s="223" t="s">
        <v>4302</v>
      </c>
      <c r="J2251" s="222">
        <v>1</v>
      </c>
      <c r="K2251" s="277">
        <v>11000</v>
      </c>
      <c r="L2251" s="212">
        <f t="shared" si="291"/>
        <v>12100.000000000002</v>
      </c>
      <c r="M2251" s="262" t="s">
        <v>1671</v>
      </c>
      <c r="N2251" s="290"/>
      <c r="O2251" s="219"/>
      <c r="P2251" s="251">
        <v>45444</v>
      </c>
      <c r="Q2251" s="244">
        <v>10000</v>
      </c>
      <c r="R2251" s="289">
        <v>780</v>
      </c>
      <c r="S2251" s="242">
        <v>780</v>
      </c>
      <c r="T2251" s="219" t="s">
        <v>4301</v>
      </c>
      <c r="U2251" s="259">
        <f>VLOOKUP(T2251,'[1]段ボール 送料'!$H$16:$X$1013,16,FALSE)</f>
        <v>910</v>
      </c>
      <c r="V2251" s="259">
        <f>VLOOKUP(T2251,'[1]段ボール 送料'!$H$16:$X$1013,13,FALSE)</f>
        <v>530</v>
      </c>
      <c r="W2251" s="259">
        <f>VLOOKUP(T2251,'[1]段ボール 送料'!$H$16:$X$1013,14,FALSE)</f>
        <v>200</v>
      </c>
      <c r="X2251" s="259">
        <f>VLOOKUP(T2251,'[1]段ボール 送料'!$H$16:$X$1013,15,FALSE)</f>
        <v>180</v>
      </c>
      <c r="Y2251" s="219"/>
      <c r="Z2251" s="259"/>
      <c r="AA2251" s="259"/>
      <c r="AB2251" s="259"/>
      <c r="AC2251" s="259"/>
      <c r="AD2251" s="211"/>
      <c r="AE2251" s="211"/>
      <c r="AF2251" s="211"/>
      <c r="AG2251" s="211"/>
      <c r="AH2251" s="211"/>
      <c r="AI2251" s="228" t="s">
        <v>2703</v>
      </c>
      <c r="AJ2251" s="286" t="s">
        <v>2543</v>
      </c>
      <c r="AK2251" s="228" t="s">
        <v>2542</v>
      </c>
      <c r="AN2251" s="211"/>
      <c r="AO2251" s="211"/>
      <c r="AP2251" s="229"/>
      <c r="AQ2251" s="444">
        <v>1</v>
      </c>
      <c r="AR2251" s="207"/>
      <c r="AS2251" s="207"/>
      <c r="AT2251" s="207"/>
      <c r="AU2251" s="359">
        <f t="shared" si="311"/>
        <v>780</v>
      </c>
      <c r="AV2251" s="248">
        <f>VLOOKUP(T2251,'[1]段ボール 送料'!$H$16:$X$1013,11,FALSE)</f>
        <v>320</v>
      </c>
      <c r="AW2251" s="248"/>
      <c r="AX2251" s="207"/>
      <c r="AY2251" s="247">
        <f t="shared" si="312"/>
        <v>320</v>
      </c>
      <c r="AZ2251" s="247">
        <f t="shared" si="313"/>
        <v>320</v>
      </c>
      <c r="BA2251" s="247">
        <f t="shared" si="314"/>
        <v>0</v>
      </c>
      <c r="BB2251" s="247">
        <f t="shared" si="315"/>
        <v>0</v>
      </c>
      <c r="BC2251" s="359">
        <f t="shared" si="316"/>
        <v>1100</v>
      </c>
      <c r="BD2251" s="207"/>
      <c r="BE2251" s="207"/>
      <c r="BF2251" s="207"/>
      <c r="BG2251" s="228"/>
      <c r="BH2251" s="228"/>
      <c r="BI2251" s="228"/>
      <c r="BJ2251" s="246"/>
      <c r="BK2251" s="255" t="s">
        <v>3892</v>
      </c>
      <c r="BL2251" s="228" t="s">
        <v>1703</v>
      </c>
      <c r="BM2251" s="228" t="s">
        <v>1703</v>
      </c>
      <c r="BY2251" s="254"/>
      <c r="DN2251" s="284">
        <v>11000</v>
      </c>
      <c r="DO2251" s="283">
        <f t="shared" si="317"/>
        <v>12100.000000000002</v>
      </c>
      <c r="DP2251" s="349">
        <v>45444</v>
      </c>
      <c r="DQ2251" s="282"/>
      <c r="DR2251" s="281"/>
      <c r="DS2251" s="280"/>
      <c r="DT2251" s="279"/>
      <c r="DU2251" s="348"/>
      <c r="DV2251" s="194"/>
    </row>
    <row r="2252" spans="1:127" ht="18.75">
      <c r="A2252" s="207" t="s">
        <v>3426</v>
      </c>
      <c r="B2252" s="227" t="s">
        <v>578</v>
      </c>
      <c r="C2252" s="226" t="s">
        <v>4300</v>
      </c>
      <c r="D2252" s="264" t="s">
        <v>579</v>
      </c>
      <c r="E2252" s="224" t="str">
        <f t="shared" si="306"/>
        <v>421283</v>
      </c>
      <c r="F2252" s="207" t="s">
        <v>123</v>
      </c>
      <c r="G2252" s="220" t="s">
        <v>580</v>
      </c>
      <c r="H2252" s="223" t="s">
        <v>4299</v>
      </c>
      <c r="I2252" s="306" t="s">
        <v>39</v>
      </c>
      <c r="J2252" s="222">
        <v>1</v>
      </c>
      <c r="K2252" s="277">
        <v>22000</v>
      </c>
      <c r="L2252" s="212">
        <f t="shared" si="291"/>
        <v>24200.000000000004</v>
      </c>
      <c r="M2252" s="262" t="s">
        <v>1671</v>
      </c>
      <c r="O2252" s="219"/>
      <c r="P2252" s="251">
        <v>45444</v>
      </c>
      <c r="Q2252" s="244">
        <v>21000</v>
      </c>
      <c r="R2252" s="416">
        <v>3800</v>
      </c>
      <c r="S2252" s="242">
        <v>3800</v>
      </c>
      <c r="T2252" s="219" t="s">
        <v>4083</v>
      </c>
      <c r="U2252" s="259">
        <f>VLOOKUP(T2252,'[1]段ボール 送料'!$H$16:$X$1013,16,FALSE)</f>
        <v>1130</v>
      </c>
      <c r="V2252" s="259">
        <f>VLOOKUP(T2252,'[1]段ボール 送料'!$H$16:$X$1013,13,FALSE)</f>
        <v>265</v>
      </c>
      <c r="W2252" s="259">
        <f>VLOOKUP(T2252,'[1]段ボール 送料'!$H$16:$X$1013,14,FALSE)</f>
        <v>265</v>
      </c>
      <c r="X2252" s="259">
        <f>VLOOKUP(T2252,'[1]段ボール 送料'!$H$16:$X$1013,15,FALSE)</f>
        <v>600</v>
      </c>
      <c r="Y2252" s="219"/>
      <c r="Z2252" s="259"/>
      <c r="AA2252" s="259"/>
      <c r="AB2252" s="259"/>
      <c r="AC2252" s="259"/>
      <c r="AD2252" s="211"/>
      <c r="AE2252" s="211"/>
      <c r="AF2252" s="211"/>
      <c r="AG2252" s="211"/>
      <c r="AH2252" s="211"/>
      <c r="AI2252" s="228" t="s">
        <v>2717</v>
      </c>
      <c r="AJ2252" s="286" t="s">
        <v>2543</v>
      </c>
      <c r="AK2252" s="228" t="s">
        <v>2542</v>
      </c>
      <c r="AN2252" s="211"/>
      <c r="AO2252" s="211"/>
      <c r="AP2252" s="229"/>
      <c r="AQ2252" s="444">
        <v>1</v>
      </c>
      <c r="AR2252" s="207"/>
      <c r="AS2252" s="207"/>
      <c r="AT2252" s="207"/>
      <c r="AU2252" s="359">
        <f t="shared" si="311"/>
        <v>3800</v>
      </c>
      <c r="AV2252" s="248">
        <f>VLOOKUP(T2252,'[1]段ボール 送料'!$H$16:$X$1013,11,FALSE)</f>
        <v>490</v>
      </c>
      <c r="AW2252" s="248"/>
      <c r="AX2252" s="207"/>
      <c r="AY2252" s="247">
        <f t="shared" si="312"/>
        <v>490</v>
      </c>
      <c r="AZ2252" s="247">
        <f t="shared" si="313"/>
        <v>490</v>
      </c>
      <c r="BA2252" s="247">
        <f t="shared" si="314"/>
        <v>0</v>
      </c>
      <c r="BB2252" s="247">
        <f t="shared" si="315"/>
        <v>0</v>
      </c>
      <c r="BC2252" s="359">
        <f t="shared" si="316"/>
        <v>4290</v>
      </c>
      <c r="BD2252" s="207"/>
      <c r="BE2252" s="207"/>
      <c r="BF2252" s="207"/>
      <c r="BG2252" s="228"/>
      <c r="BH2252" s="228"/>
      <c r="BI2252" s="228"/>
      <c r="BJ2252" s="246"/>
      <c r="BK2252" s="255" t="s">
        <v>3892</v>
      </c>
      <c r="BL2252" s="228" t="s">
        <v>1703</v>
      </c>
      <c r="BM2252" s="228" t="s">
        <v>1703</v>
      </c>
      <c r="BY2252" s="254"/>
      <c r="DN2252" s="284">
        <v>22000</v>
      </c>
      <c r="DO2252" s="283">
        <f t="shared" si="317"/>
        <v>24200.000000000004</v>
      </c>
      <c r="DP2252" s="349">
        <v>45444</v>
      </c>
      <c r="DQ2252" s="282"/>
      <c r="DR2252" s="281"/>
      <c r="DS2252" s="280"/>
      <c r="DT2252" s="279"/>
      <c r="DU2252" s="348"/>
      <c r="DV2252" s="194"/>
    </row>
    <row r="2253" spans="1:127" ht="18.75">
      <c r="A2253" s="207" t="s">
        <v>3426</v>
      </c>
      <c r="B2253" s="227" t="s">
        <v>581</v>
      </c>
      <c r="C2253" s="226" t="s">
        <v>4298</v>
      </c>
      <c r="D2253" s="264" t="s">
        <v>582</v>
      </c>
      <c r="E2253" s="224" t="str">
        <f t="shared" si="306"/>
        <v>421290</v>
      </c>
      <c r="F2253" s="207" t="s">
        <v>123</v>
      </c>
      <c r="G2253" s="220" t="s">
        <v>583</v>
      </c>
      <c r="H2253" s="223" t="s">
        <v>4297</v>
      </c>
      <c r="I2253" s="306" t="s">
        <v>39</v>
      </c>
      <c r="J2253" s="222">
        <v>1</v>
      </c>
      <c r="K2253" s="277">
        <v>22000</v>
      </c>
      <c r="L2253" s="212">
        <f t="shared" si="291"/>
        <v>24200.000000000004</v>
      </c>
      <c r="M2253" s="262" t="s">
        <v>1671</v>
      </c>
      <c r="O2253" s="219"/>
      <c r="P2253" s="251">
        <v>45444</v>
      </c>
      <c r="Q2253" s="244">
        <v>21000</v>
      </c>
      <c r="R2253" s="416">
        <v>3500</v>
      </c>
      <c r="S2253" s="242">
        <v>3500</v>
      </c>
      <c r="T2253" s="219" t="s">
        <v>3380</v>
      </c>
      <c r="U2253" s="259">
        <f>VLOOKUP(T2253,'[1]段ボール 送料'!$H$16:$X$1013,16,FALSE)</f>
        <v>1360</v>
      </c>
      <c r="V2253" s="259">
        <f>VLOOKUP(T2253,'[1]段ボール 送料'!$H$16:$X$1013,13,FALSE)</f>
        <v>305</v>
      </c>
      <c r="W2253" s="259">
        <f>VLOOKUP(T2253,'[1]段ボール 送料'!$H$16:$X$1013,14,FALSE)</f>
        <v>305</v>
      </c>
      <c r="X2253" s="259">
        <f>VLOOKUP(T2253,'[1]段ボール 送料'!$H$16:$X$1013,15,FALSE)</f>
        <v>750</v>
      </c>
      <c r="Y2253" s="219"/>
      <c r="Z2253" s="259"/>
      <c r="AA2253" s="259"/>
      <c r="AB2253" s="259"/>
      <c r="AC2253" s="259"/>
      <c r="AD2253" s="211"/>
      <c r="AE2253" s="211"/>
      <c r="AF2253" s="211"/>
      <c r="AG2253" s="211"/>
      <c r="AH2253" s="211"/>
      <c r="AI2253" s="228" t="s">
        <v>2717</v>
      </c>
      <c r="AJ2253" s="286" t="s">
        <v>2543</v>
      </c>
      <c r="AK2253" s="228" t="s">
        <v>2542</v>
      </c>
      <c r="AN2253" s="211"/>
      <c r="AO2253" s="211"/>
      <c r="AP2253" s="229"/>
      <c r="AQ2253" s="444">
        <v>1</v>
      </c>
      <c r="AR2253" s="207"/>
      <c r="AS2253" s="207"/>
      <c r="AT2253" s="207"/>
      <c r="AU2253" s="359">
        <f t="shared" si="311"/>
        <v>3500</v>
      </c>
      <c r="AV2253" s="248">
        <f>VLOOKUP(T2253,'[1]段ボール 送料'!$H$16:$X$1013,11,FALSE)</f>
        <v>700</v>
      </c>
      <c r="AW2253" s="248"/>
      <c r="AX2253" s="207"/>
      <c r="AY2253" s="247">
        <f t="shared" si="312"/>
        <v>700</v>
      </c>
      <c r="AZ2253" s="247">
        <f t="shared" si="313"/>
        <v>700</v>
      </c>
      <c r="BA2253" s="247">
        <f t="shared" si="314"/>
        <v>0</v>
      </c>
      <c r="BB2253" s="247">
        <f t="shared" si="315"/>
        <v>0</v>
      </c>
      <c r="BC2253" s="359">
        <f t="shared" si="316"/>
        <v>4200</v>
      </c>
      <c r="BD2253" s="207"/>
      <c r="BE2253" s="207"/>
      <c r="BF2253" s="207"/>
      <c r="BG2253" s="228"/>
      <c r="BH2253" s="228"/>
      <c r="BI2253" s="228"/>
      <c r="BJ2253" s="246"/>
      <c r="BK2253" s="255" t="s">
        <v>3892</v>
      </c>
      <c r="BL2253" s="228" t="s">
        <v>1703</v>
      </c>
      <c r="BM2253" s="228" t="s">
        <v>1703</v>
      </c>
      <c r="BY2253" s="254"/>
      <c r="DN2253" s="284">
        <v>22000</v>
      </c>
      <c r="DO2253" s="283">
        <f t="shared" si="317"/>
        <v>24200.000000000004</v>
      </c>
      <c r="DP2253" s="349">
        <v>45444</v>
      </c>
      <c r="DQ2253" s="282"/>
      <c r="DR2253" s="281"/>
      <c r="DS2253" s="280"/>
      <c r="DT2253" s="279"/>
      <c r="DU2253" s="348"/>
      <c r="DV2253" s="194"/>
    </row>
    <row r="2254" spans="1:127" ht="18.75">
      <c r="A2254" s="207" t="s">
        <v>3426</v>
      </c>
      <c r="B2254" s="227" t="s">
        <v>584</v>
      </c>
      <c r="C2254" s="226" t="s">
        <v>4296</v>
      </c>
      <c r="D2254" s="264" t="s">
        <v>585</v>
      </c>
      <c r="E2254" s="224" t="str">
        <f t="shared" si="306"/>
        <v>421306</v>
      </c>
      <c r="F2254" s="207" t="s">
        <v>123</v>
      </c>
      <c r="G2254" s="220" t="s">
        <v>586</v>
      </c>
      <c r="H2254" s="223" t="s">
        <v>4295</v>
      </c>
      <c r="I2254" s="306" t="s">
        <v>39</v>
      </c>
      <c r="J2254" s="222">
        <v>1</v>
      </c>
      <c r="K2254" s="277">
        <v>22000</v>
      </c>
      <c r="L2254" s="212">
        <f t="shared" si="291"/>
        <v>24200.000000000004</v>
      </c>
      <c r="M2254" s="262" t="s">
        <v>1671</v>
      </c>
      <c r="O2254" s="219"/>
      <c r="P2254" s="251">
        <v>45444</v>
      </c>
      <c r="Q2254" s="244">
        <v>21000</v>
      </c>
      <c r="R2254" s="416">
        <v>4200</v>
      </c>
      <c r="S2254" s="242">
        <v>4200</v>
      </c>
      <c r="T2254" s="219" t="s">
        <v>4083</v>
      </c>
      <c r="U2254" s="259">
        <f>VLOOKUP(T2254,'[1]段ボール 送料'!$H$16:$X$1013,16,FALSE)</f>
        <v>1130</v>
      </c>
      <c r="V2254" s="259">
        <f>VLOOKUP(T2254,'[1]段ボール 送料'!$H$16:$X$1013,13,FALSE)</f>
        <v>265</v>
      </c>
      <c r="W2254" s="259">
        <f>VLOOKUP(T2254,'[1]段ボール 送料'!$H$16:$X$1013,14,FALSE)</f>
        <v>265</v>
      </c>
      <c r="X2254" s="259">
        <f>VLOOKUP(T2254,'[1]段ボール 送料'!$H$16:$X$1013,15,FALSE)</f>
        <v>600</v>
      </c>
      <c r="Y2254" s="219"/>
      <c r="Z2254" s="259"/>
      <c r="AA2254" s="259"/>
      <c r="AB2254" s="259"/>
      <c r="AC2254" s="259"/>
      <c r="AD2254" s="211"/>
      <c r="AE2254" s="211"/>
      <c r="AF2254" s="211"/>
      <c r="AG2254" s="211"/>
      <c r="AH2254" s="211"/>
      <c r="AI2254" s="228" t="s">
        <v>2717</v>
      </c>
      <c r="AJ2254" s="286" t="s">
        <v>2543</v>
      </c>
      <c r="AK2254" s="228" t="s">
        <v>2542</v>
      </c>
      <c r="AN2254" s="211"/>
      <c r="AO2254" s="211"/>
      <c r="AP2254" s="229"/>
      <c r="AQ2254" s="444">
        <v>1</v>
      </c>
      <c r="AR2254" s="207"/>
      <c r="AS2254" s="207"/>
      <c r="AT2254" s="207"/>
      <c r="AU2254" s="359">
        <f t="shared" si="311"/>
        <v>4200</v>
      </c>
      <c r="AV2254" s="248">
        <f>VLOOKUP(T2254,'[1]段ボール 送料'!$H$16:$X$1013,11,FALSE)</f>
        <v>490</v>
      </c>
      <c r="AW2254" s="248"/>
      <c r="AX2254" s="207"/>
      <c r="AY2254" s="247">
        <f t="shared" si="312"/>
        <v>490</v>
      </c>
      <c r="AZ2254" s="247">
        <f t="shared" si="313"/>
        <v>490</v>
      </c>
      <c r="BA2254" s="247">
        <f t="shared" si="314"/>
        <v>0</v>
      </c>
      <c r="BB2254" s="247">
        <f t="shared" si="315"/>
        <v>0</v>
      </c>
      <c r="BC2254" s="359">
        <f t="shared" si="316"/>
        <v>4690</v>
      </c>
      <c r="BD2254" s="207"/>
      <c r="BE2254" s="207"/>
      <c r="BF2254" s="207"/>
      <c r="BG2254" s="228"/>
      <c r="BH2254" s="228"/>
      <c r="BI2254" s="228"/>
      <c r="BJ2254" s="246"/>
      <c r="BK2254" s="255" t="s">
        <v>3892</v>
      </c>
      <c r="BL2254" s="228" t="s">
        <v>1703</v>
      </c>
      <c r="BM2254" s="228" t="s">
        <v>1703</v>
      </c>
      <c r="BY2254" s="254"/>
      <c r="DN2254" s="284">
        <v>22000</v>
      </c>
      <c r="DO2254" s="283">
        <f t="shared" si="317"/>
        <v>24200.000000000004</v>
      </c>
      <c r="DP2254" s="349">
        <v>45444</v>
      </c>
      <c r="DQ2254" s="282"/>
      <c r="DR2254" s="281"/>
      <c r="DS2254" s="280"/>
      <c r="DT2254" s="279"/>
      <c r="DU2254" s="348"/>
      <c r="DV2254" s="194"/>
    </row>
    <row r="2255" spans="1:127" ht="18.75">
      <c r="A2255" s="207" t="s">
        <v>3426</v>
      </c>
      <c r="B2255" s="227" t="s">
        <v>587</v>
      </c>
      <c r="C2255" s="226" t="s">
        <v>4294</v>
      </c>
      <c r="D2255" s="264" t="s">
        <v>588</v>
      </c>
      <c r="E2255" s="224" t="str">
        <f t="shared" si="306"/>
        <v>421313</v>
      </c>
      <c r="F2255" s="207" t="s">
        <v>123</v>
      </c>
      <c r="G2255" s="220" t="s">
        <v>589</v>
      </c>
      <c r="H2255" s="223" t="s">
        <v>4293</v>
      </c>
      <c r="I2255" s="306" t="s">
        <v>39</v>
      </c>
      <c r="J2255" s="222">
        <v>1</v>
      </c>
      <c r="K2255" s="277">
        <v>22000</v>
      </c>
      <c r="L2255" s="212">
        <f t="shared" si="291"/>
        <v>24200.000000000004</v>
      </c>
      <c r="M2255" s="262" t="s">
        <v>1671</v>
      </c>
      <c r="O2255" s="219"/>
      <c r="P2255" s="251">
        <v>45444</v>
      </c>
      <c r="Q2255" s="244">
        <v>21000</v>
      </c>
      <c r="R2255" s="416">
        <v>3780</v>
      </c>
      <c r="S2255" s="242">
        <v>3780</v>
      </c>
      <c r="T2255" s="219" t="s">
        <v>4083</v>
      </c>
      <c r="U2255" s="259">
        <f>VLOOKUP(T2255,'[1]段ボール 送料'!$H$16:$X$1013,16,FALSE)</f>
        <v>1130</v>
      </c>
      <c r="V2255" s="259">
        <f>VLOOKUP(T2255,'[1]段ボール 送料'!$H$16:$X$1013,13,FALSE)</f>
        <v>265</v>
      </c>
      <c r="W2255" s="259">
        <f>VLOOKUP(T2255,'[1]段ボール 送料'!$H$16:$X$1013,14,FALSE)</f>
        <v>265</v>
      </c>
      <c r="X2255" s="259">
        <f>VLOOKUP(T2255,'[1]段ボール 送料'!$H$16:$X$1013,15,FALSE)</f>
        <v>600</v>
      </c>
      <c r="Y2255" s="219"/>
      <c r="Z2255" s="259"/>
      <c r="AA2255" s="259"/>
      <c r="AB2255" s="259"/>
      <c r="AC2255" s="259"/>
      <c r="AD2255" s="211"/>
      <c r="AE2255" s="211"/>
      <c r="AF2255" s="211"/>
      <c r="AG2255" s="211"/>
      <c r="AH2255" s="211"/>
      <c r="AI2255" s="228" t="s">
        <v>2717</v>
      </c>
      <c r="AJ2255" s="286" t="s">
        <v>2543</v>
      </c>
      <c r="AK2255" s="228" t="s">
        <v>2542</v>
      </c>
      <c r="AN2255" s="211"/>
      <c r="AO2255" s="211"/>
      <c r="AP2255" s="229"/>
      <c r="AQ2255" s="444">
        <v>1</v>
      </c>
      <c r="AR2255" s="207"/>
      <c r="AS2255" s="207"/>
      <c r="AT2255" s="207"/>
      <c r="AU2255" s="359">
        <f t="shared" si="311"/>
        <v>3780</v>
      </c>
      <c r="AV2255" s="248">
        <f>VLOOKUP(T2255,'[1]段ボール 送料'!$H$16:$X$1013,11,FALSE)</f>
        <v>490</v>
      </c>
      <c r="AW2255" s="248"/>
      <c r="AX2255" s="207"/>
      <c r="AY2255" s="247">
        <f t="shared" si="312"/>
        <v>490</v>
      </c>
      <c r="AZ2255" s="247">
        <f t="shared" si="313"/>
        <v>490</v>
      </c>
      <c r="BA2255" s="247">
        <f t="shared" si="314"/>
        <v>0</v>
      </c>
      <c r="BB2255" s="247">
        <f t="shared" si="315"/>
        <v>0</v>
      </c>
      <c r="BC2255" s="359">
        <f t="shared" si="316"/>
        <v>4270</v>
      </c>
      <c r="BD2255" s="207"/>
      <c r="BE2255" s="207"/>
      <c r="BF2255" s="207"/>
      <c r="BG2255" s="228"/>
      <c r="BH2255" s="228"/>
      <c r="BI2255" s="228"/>
      <c r="BJ2255" s="246"/>
      <c r="BK2255" s="255" t="s">
        <v>3892</v>
      </c>
      <c r="BL2255" s="445" t="s">
        <v>1703</v>
      </c>
      <c r="BM2255" s="228" t="s">
        <v>1703</v>
      </c>
      <c r="BY2255" s="254"/>
      <c r="DN2255" s="284">
        <v>22000</v>
      </c>
      <c r="DO2255" s="283">
        <f t="shared" si="317"/>
        <v>24200.000000000004</v>
      </c>
      <c r="DP2255" s="349">
        <v>45444</v>
      </c>
      <c r="DQ2255" s="282"/>
      <c r="DR2255" s="281"/>
      <c r="DS2255" s="280"/>
      <c r="DT2255" s="279"/>
      <c r="DU2255" s="348"/>
      <c r="DV2255" s="194"/>
    </row>
    <row r="2256" spans="1:127" ht="18.75">
      <c r="A2256" s="207" t="s">
        <v>3426</v>
      </c>
      <c r="B2256" s="227" t="s">
        <v>590</v>
      </c>
      <c r="C2256" s="226" t="s">
        <v>4292</v>
      </c>
      <c r="D2256" s="264" t="s">
        <v>591</v>
      </c>
      <c r="E2256" s="224" t="str">
        <f t="shared" si="306"/>
        <v>421320</v>
      </c>
      <c r="F2256" s="207" t="s">
        <v>123</v>
      </c>
      <c r="G2256" s="220" t="s">
        <v>592</v>
      </c>
      <c r="H2256" s="223" t="s">
        <v>4291</v>
      </c>
      <c r="I2256" s="306" t="s">
        <v>39</v>
      </c>
      <c r="J2256" s="222">
        <v>1</v>
      </c>
      <c r="K2256" s="277">
        <v>22000</v>
      </c>
      <c r="L2256" s="212">
        <f t="shared" ref="L2256:L2319" si="318">K2256*1.1</f>
        <v>24200.000000000004</v>
      </c>
      <c r="M2256" s="262" t="s">
        <v>1671</v>
      </c>
      <c r="O2256" s="219"/>
      <c r="P2256" s="251">
        <v>45444</v>
      </c>
      <c r="Q2256" s="244">
        <v>21000</v>
      </c>
      <c r="R2256" s="416">
        <v>2600</v>
      </c>
      <c r="S2256" s="242">
        <v>2600</v>
      </c>
      <c r="T2256" s="219" t="s">
        <v>4282</v>
      </c>
      <c r="U2256" s="259">
        <f>VLOOKUP(T2256,'[1]段ボール 送料'!$H$16:$X$1013,16,FALSE)</f>
        <v>1495</v>
      </c>
      <c r="V2256" s="259">
        <f>VLOOKUP(T2256,'[1]段ボール 送料'!$H$16:$X$1013,13,FALSE)</f>
        <v>220</v>
      </c>
      <c r="W2256" s="259">
        <f>VLOOKUP(T2256,'[1]段ボール 送料'!$H$16:$X$1013,14,FALSE)</f>
        <v>215</v>
      </c>
      <c r="X2256" s="259">
        <f>VLOOKUP(T2256,'[1]段ボール 送料'!$H$16:$X$1013,15,FALSE)</f>
        <v>1060</v>
      </c>
      <c r="Y2256" s="219"/>
      <c r="Z2256" s="259"/>
      <c r="AA2256" s="259"/>
      <c r="AB2256" s="259"/>
      <c r="AC2256" s="259"/>
      <c r="AD2256" s="211"/>
      <c r="AE2256" s="211"/>
      <c r="AF2256" s="211"/>
      <c r="AG2256" s="211"/>
      <c r="AH2256" s="211"/>
      <c r="AI2256" s="228" t="s">
        <v>2717</v>
      </c>
      <c r="AJ2256" s="286" t="s">
        <v>2543</v>
      </c>
      <c r="AK2256" s="228" t="s">
        <v>2542</v>
      </c>
      <c r="AN2256" s="211"/>
      <c r="AO2256" s="211"/>
      <c r="AP2256" s="229"/>
      <c r="AQ2256" s="444">
        <v>1</v>
      </c>
      <c r="AR2256" s="207"/>
      <c r="AS2256" s="207"/>
      <c r="AT2256" s="207"/>
      <c r="AU2256" s="359">
        <f t="shared" si="311"/>
        <v>2600</v>
      </c>
      <c r="AV2256" s="248">
        <f>VLOOKUP(T2256,'[1]段ボール 送料'!$H$16:$X$1013,11,FALSE)</f>
        <v>1435</v>
      </c>
      <c r="AW2256" s="248"/>
      <c r="AX2256" s="207"/>
      <c r="AY2256" s="247">
        <f t="shared" si="312"/>
        <v>1435</v>
      </c>
      <c r="AZ2256" s="247">
        <f t="shared" si="313"/>
        <v>1435</v>
      </c>
      <c r="BA2256" s="247">
        <f t="shared" si="314"/>
        <v>0</v>
      </c>
      <c r="BB2256" s="247">
        <f t="shared" si="315"/>
        <v>0</v>
      </c>
      <c r="BC2256" s="359">
        <f t="shared" si="316"/>
        <v>4035</v>
      </c>
      <c r="BD2256" s="207"/>
      <c r="BE2256" s="207"/>
      <c r="BF2256" s="207"/>
      <c r="BG2256" s="228"/>
      <c r="BH2256" s="228"/>
      <c r="BI2256" s="228"/>
      <c r="BJ2256" s="246"/>
      <c r="BK2256" s="255" t="s">
        <v>3892</v>
      </c>
      <c r="BL2256" s="228" t="s">
        <v>1703</v>
      </c>
      <c r="BM2256" s="228" t="s">
        <v>1703</v>
      </c>
      <c r="BY2256" s="254"/>
      <c r="DN2256" s="284">
        <v>22000</v>
      </c>
      <c r="DO2256" s="283">
        <f t="shared" si="317"/>
        <v>24200.000000000004</v>
      </c>
      <c r="DP2256" s="349">
        <v>45444</v>
      </c>
      <c r="DQ2256" s="282"/>
      <c r="DR2256" s="281"/>
      <c r="DS2256" s="280"/>
      <c r="DT2256" s="279"/>
      <c r="DU2256" s="348"/>
      <c r="DV2256" s="194"/>
    </row>
    <row r="2257" spans="1:127" ht="18.75">
      <c r="A2257" s="207" t="s">
        <v>3426</v>
      </c>
      <c r="B2257" s="227" t="s">
        <v>593</v>
      </c>
      <c r="C2257" s="226" t="s">
        <v>4290</v>
      </c>
      <c r="D2257" s="264" t="s">
        <v>594</v>
      </c>
      <c r="E2257" s="224" t="str">
        <f t="shared" si="306"/>
        <v>421337</v>
      </c>
      <c r="F2257" s="207" t="s">
        <v>123</v>
      </c>
      <c r="G2257" s="220" t="s">
        <v>595</v>
      </c>
      <c r="H2257" s="223" t="s">
        <v>4289</v>
      </c>
      <c r="I2257" s="306" t="s">
        <v>39</v>
      </c>
      <c r="J2257" s="222">
        <v>1</v>
      </c>
      <c r="K2257" s="277">
        <v>22000</v>
      </c>
      <c r="L2257" s="212">
        <f t="shared" si="318"/>
        <v>24200.000000000004</v>
      </c>
      <c r="M2257" s="262" t="s">
        <v>1671</v>
      </c>
      <c r="O2257" s="219"/>
      <c r="P2257" s="251">
        <v>45444</v>
      </c>
      <c r="Q2257" s="244">
        <v>21000</v>
      </c>
      <c r="R2257" s="416">
        <v>4300</v>
      </c>
      <c r="S2257" s="242">
        <v>4300</v>
      </c>
      <c r="T2257" s="219" t="s">
        <v>3913</v>
      </c>
      <c r="U2257" s="259">
        <f>VLOOKUP(T2257,'[1]段ボール 送料'!$H$16:$X$1013,16,FALSE)</f>
        <v>1130</v>
      </c>
      <c r="V2257" s="259">
        <f>VLOOKUP(T2257,'[1]段ボール 送料'!$H$16:$X$1013,13,FALSE)</f>
        <v>265</v>
      </c>
      <c r="W2257" s="259">
        <f>VLOOKUP(T2257,'[1]段ボール 送料'!$H$16:$X$1013,14,FALSE)</f>
        <v>265</v>
      </c>
      <c r="X2257" s="259">
        <f>VLOOKUP(T2257,'[1]段ボール 送料'!$H$16:$X$1013,15,FALSE)</f>
        <v>600</v>
      </c>
      <c r="Y2257" s="219"/>
      <c r="Z2257" s="259"/>
      <c r="AA2257" s="259"/>
      <c r="AB2257" s="259"/>
      <c r="AC2257" s="259"/>
      <c r="AD2257" s="211"/>
      <c r="AE2257" s="211"/>
      <c r="AF2257" s="211"/>
      <c r="AG2257" s="211"/>
      <c r="AH2257" s="211"/>
      <c r="AI2257" s="228" t="s">
        <v>2717</v>
      </c>
      <c r="AJ2257" s="286" t="s">
        <v>2543</v>
      </c>
      <c r="AK2257" s="228" t="s">
        <v>2542</v>
      </c>
      <c r="AN2257" s="211"/>
      <c r="AO2257" s="211"/>
      <c r="AP2257" s="229"/>
      <c r="AQ2257" s="444">
        <v>1</v>
      </c>
      <c r="AR2257" s="207"/>
      <c r="AS2257" s="207"/>
      <c r="AT2257" s="207"/>
      <c r="AU2257" s="359">
        <f t="shared" si="311"/>
        <v>4300</v>
      </c>
      <c r="AV2257" s="248">
        <f>VLOOKUP(T2257,'[1]段ボール 送料'!$H$16:$X$1013,11,FALSE)</f>
        <v>490</v>
      </c>
      <c r="AW2257" s="248"/>
      <c r="AX2257" s="207"/>
      <c r="AY2257" s="247">
        <f t="shared" si="312"/>
        <v>490</v>
      </c>
      <c r="AZ2257" s="247">
        <f t="shared" si="313"/>
        <v>490</v>
      </c>
      <c r="BA2257" s="247">
        <f t="shared" si="314"/>
        <v>0</v>
      </c>
      <c r="BB2257" s="247">
        <f t="shared" si="315"/>
        <v>0</v>
      </c>
      <c r="BC2257" s="359">
        <f t="shared" si="316"/>
        <v>4790</v>
      </c>
      <c r="BD2257" s="207"/>
      <c r="BE2257" s="207"/>
      <c r="BF2257" s="207"/>
      <c r="BG2257" s="228"/>
      <c r="BH2257" s="228"/>
      <c r="BI2257" s="228"/>
      <c r="BJ2257" s="246"/>
      <c r="BK2257" s="255" t="s">
        <v>3892</v>
      </c>
      <c r="BL2257" s="228" t="s">
        <v>1703</v>
      </c>
      <c r="BM2257" s="228" t="s">
        <v>1703</v>
      </c>
      <c r="BY2257" s="254"/>
      <c r="DN2257" s="284">
        <v>22000</v>
      </c>
      <c r="DO2257" s="283">
        <f t="shared" si="317"/>
        <v>24200.000000000004</v>
      </c>
      <c r="DP2257" s="349">
        <v>45444</v>
      </c>
      <c r="DQ2257" s="282"/>
      <c r="DR2257" s="281"/>
      <c r="DS2257" s="280"/>
      <c r="DT2257" s="279"/>
      <c r="DU2257" s="348"/>
      <c r="DV2257" s="194"/>
    </row>
    <row r="2258" spans="1:127" ht="18.75">
      <c r="A2258" s="207" t="s">
        <v>3426</v>
      </c>
      <c r="B2258" s="227" t="s">
        <v>596</v>
      </c>
      <c r="C2258" s="226" t="s">
        <v>4288</v>
      </c>
      <c r="D2258" s="264" t="s">
        <v>597</v>
      </c>
      <c r="E2258" s="224" t="str">
        <f t="shared" si="306"/>
        <v>421344</v>
      </c>
      <c r="F2258" s="207" t="s">
        <v>123</v>
      </c>
      <c r="G2258" s="220" t="s">
        <v>598</v>
      </c>
      <c r="H2258" s="223" t="s">
        <v>4287</v>
      </c>
      <c r="I2258" s="306" t="s">
        <v>39</v>
      </c>
      <c r="J2258" s="222">
        <v>1</v>
      </c>
      <c r="K2258" s="277">
        <v>22000</v>
      </c>
      <c r="L2258" s="212">
        <f t="shared" si="318"/>
        <v>24200.000000000004</v>
      </c>
      <c r="M2258" s="262" t="s">
        <v>1671</v>
      </c>
      <c r="O2258" s="219"/>
      <c r="P2258" s="251">
        <v>45444</v>
      </c>
      <c r="Q2258" s="244">
        <v>21000</v>
      </c>
      <c r="R2258" s="416">
        <v>2900</v>
      </c>
      <c r="S2258" s="242">
        <v>2900</v>
      </c>
      <c r="T2258" s="219" t="s">
        <v>4282</v>
      </c>
      <c r="U2258" s="259">
        <f>VLOOKUP(T2258,'[1]段ボール 送料'!$H$16:$X$1013,16,FALSE)</f>
        <v>1495</v>
      </c>
      <c r="V2258" s="259">
        <f>VLOOKUP(T2258,'[1]段ボール 送料'!$H$16:$X$1013,13,FALSE)</f>
        <v>220</v>
      </c>
      <c r="W2258" s="259">
        <f>VLOOKUP(T2258,'[1]段ボール 送料'!$H$16:$X$1013,14,FALSE)</f>
        <v>215</v>
      </c>
      <c r="X2258" s="259">
        <f>VLOOKUP(T2258,'[1]段ボール 送料'!$H$16:$X$1013,15,FALSE)</f>
        <v>1060</v>
      </c>
      <c r="Y2258" s="219"/>
      <c r="Z2258" s="259"/>
      <c r="AA2258" s="259"/>
      <c r="AB2258" s="259"/>
      <c r="AC2258" s="259"/>
      <c r="AD2258" s="211"/>
      <c r="AE2258" s="211"/>
      <c r="AF2258" s="211"/>
      <c r="AG2258" s="211"/>
      <c r="AH2258" s="211"/>
      <c r="AI2258" s="228" t="s">
        <v>2717</v>
      </c>
      <c r="AJ2258" s="286" t="s">
        <v>2543</v>
      </c>
      <c r="AK2258" s="228" t="s">
        <v>2542</v>
      </c>
      <c r="AN2258" s="211"/>
      <c r="AO2258" s="211"/>
      <c r="AP2258" s="229"/>
      <c r="AQ2258" s="444">
        <v>1</v>
      </c>
      <c r="AR2258" s="207"/>
      <c r="AS2258" s="207"/>
      <c r="AT2258" s="207"/>
      <c r="AU2258" s="359">
        <f t="shared" si="311"/>
        <v>2900</v>
      </c>
      <c r="AV2258" s="248">
        <f>VLOOKUP(T2258,'[1]段ボール 送料'!$H$16:$X$1013,11,FALSE)</f>
        <v>1435</v>
      </c>
      <c r="AW2258" s="248"/>
      <c r="AX2258" s="207"/>
      <c r="AY2258" s="247">
        <f t="shared" si="312"/>
        <v>1435</v>
      </c>
      <c r="AZ2258" s="247">
        <f t="shared" si="313"/>
        <v>1435</v>
      </c>
      <c r="BA2258" s="247">
        <f t="shared" si="314"/>
        <v>0</v>
      </c>
      <c r="BB2258" s="247">
        <f t="shared" si="315"/>
        <v>0</v>
      </c>
      <c r="BC2258" s="359">
        <f t="shared" si="316"/>
        <v>4335</v>
      </c>
      <c r="BD2258" s="207"/>
      <c r="BE2258" s="207"/>
      <c r="BF2258" s="207"/>
      <c r="BG2258" s="228"/>
      <c r="BH2258" s="228"/>
      <c r="BI2258" s="228"/>
      <c r="BJ2258" s="246"/>
      <c r="BK2258" s="255" t="s">
        <v>3892</v>
      </c>
      <c r="BL2258" s="228" t="s">
        <v>1703</v>
      </c>
      <c r="BM2258" s="228" t="s">
        <v>1703</v>
      </c>
      <c r="BY2258" s="254"/>
      <c r="DN2258" s="284">
        <v>22000</v>
      </c>
      <c r="DO2258" s="283">
        <f t="shared" si="317"/>
        <v>24200.000000000004</v>
      </c>
      <c r="DP2258" s="349">
        <v>45444</v>
      </c>
      <c r="DQ2258" s="282"/>
      <c r="DR2258" s="281"/>
      <c r="DS2258" s="280"/>
      <c r="DT2258" s="279"/>
      <c r="DU2258" s="348"/>
      <c r="DV2258" s="194"/>
    </row>
    <row r="2259" spans="1:127" ht="18.75">
      <c r="A2259" s="207" t="s">
        <v>3426</v>
      </c>
      <c r="B2259" s="227" t="s">
        <v>599</v>
      </c>
      <c r="C2259" s="226" t="s">
        <v>4286</v>
      </c>
      <c r="D2259" s="264" t="s">
        <v>600</v>
      </c>
      <c r="E2259" s="224" t="str">
        <f t="shared" si="306"/>
        <v>421351</v>
      </c>
      <c r="F2259" s="207" t="s">
        <v>123</v>
      </c>
      <c r="G2259" s="220" t="s">
        <v>601</v>
      </c>
      <c r="H2259" s="223" t="s">
        <v>4285</v>
      </c>
      <c r="I2259" s="306" t="s">
        <v>39</v>
      </c>
      <c r="J2259" s="222">
        <v>1</v>
      </c>
      <c r="K2259" s="277">
        <v>22000</v>
      </c>
      <c r="L2259" s="212">
        <f t="shared" si="318"/>
        <v>24200.000000000004</v>
      </c>
      <c r="M2259" s="262" t="s">
        <v>1671</v>
      </c>
      <c r="O2259" s="219"/>
      <c r="P2259" s="251">
        <v>45444</v>
      </c>
      <c r="Q2259" s="244">
        <v>21000</v>
      </c>
      <c r="R2259" s="416">
        <v>4700</v>
      </c>
      <c r="S2259" s="242">
        <v>4700</v>
      </c>
      <c r="T2259" s="219" t="s">
        <v>4282</v>
      </c>
      <c r="U2259" s="259">
        <f>VLOOKUP(T2259,'[1]段ボール 送料'!$H$16:$X$1013,16,FALSE)</f>
        <v>1495</v>
      </c>
      <c r="V2259" s="259">
        <f>VLOOKUP(T2259,'[1]段ボール 送料'!$H$16:$X$1013,13,FALSE)</f>
        <v>220</v>
      </c>
      <c r="W2259" s="259">
        <f>VLOOKUP(T2259,'[1]段ボール 送料'!$H$16:$X$1013,14,FALSE)</f>
        <v>215</v>
      </c>
      <c r="X2259" s="259">
        <f>VLOOKUP(T2259,'[1]段ボール 送料'!$H$16:$X$1013,15,FALSE)</f>
        <v>1060</v>
      </c>
      <c r="Y2259" s="219"/>
      <c r="Z2259" s="259"/>
      <c r="AA2259" s="259"/>
      <c r="AB2259" s="259"/>
      <c r="AC2259" s="259"/>
      <c r="AD2259" s="211"/>
      <c r="AE2259" s="211"/>
      <c r="AF2259" s="211"/>
      <c r="AG2259" s="211"/>
      <c r="AH2259" s="211"/>
      <c r="AI2259" s="228" t="s">
        <v>2717</v>
      </c>
      <c r="AJ2259" s="286" t="s">
        <v>2543</v>
      </c>
      <c r="AK2259" s="228" t="s">
        <v>2542</v>
      </c>
      <c r="AN2259" s="211"/>
      <c r="AO2259" s="211"/>
      <c r="AP2259" s="229"/>
      <c r="AQ2259" s="444">
        <v>1</v>
      </c>
      <c r="AR2259" s="207"/>
      <c r="AS2259" s="207"/>
      <c r="AT2259" s="207"/>
      <c r="AU2259" s="359">
        <f t="shared" si="311"/>
        <v>4700</v>
      </c>
      <c r="AV2259" s="248">
        <f>VLOOKUP(T2259,'[1]段ボール 送料'!$H$16:$X$1013,11,FALSE)</f>
        <v>1435</v>
      </c>
      <c r="AW2259" s="248"/>
      <c r="AX2259" s="207"/>
      <c r="AY2259" s="247">
        <f t="shared" si="312"/>
        <v>1435</v>
      </c>
      <c r="AZ2259" s="247">
        <f t="shared" si="313"/>
        <v>1435</v>
      </c>
      <c r="BA2259" s="247">
        <f t="shared" si="314"/>
        <v>0</v>
      </c>
      <c r="BB2259" s="247">
        <f t="shared" si="315"/>
        <v>0</v>
      </c>
      <c r="BC2259" s="359">
        <f t="shared" si="316"/>
        <v>6135</v>
      </c>
      <c r="BD2259" s="207"/>
      <c r="BE2259" s="207"/>
      <c r="BF2259" s="207"/>
      <c r="BG2259" s="228"/>
      <c r="BH2259" s="228"/>
      <c r="BI2259" s="228"/>
      <c r="BJ2259" s="246"/>
      <c r="BK2259" s="255" t="s">
        <v>3892</v>
      </c>
      <c r="BL2259" s="228" t="s">
        <v>1703</v>
      </c>
      <c r="BM2259" s="228" t="s">
        <v>1703</v>
      </c>
      <c r="BY2259" s="254"/>
      <c r="DN2259" s="284">
        <v>22000</v>
      </c>
      <c r="DO2259" s="283">
        <f t="shared" si="317"/>
        <v>24200.000000000004</v>
      </c>
      <c r="DP2259" s="349">
        <v>45444</v>
      </c>
      <c r="DQ2259" s="282"/>
      <c r="DR2259" s="281"/>
      <c r="DS2259" s="280"/>
      <c r="DT2259" s="279"/>
      <c r="DU2259" s="348"/>
      <c r="DV2259" s="194"/>
    </row>
    <row r="2260" spans="1:127" ht="18.75">
      <c r="A2260" s="207" t="s">
        <v>3426</v>
      </c>
      <c r="B2260" s="227" t="s">
        <v>902</v>
      </c>
      <c r="C2260" s="226" t="s">
        <v>4284</v>
      </c>
      <c r="D2260" s="264" t="s">
        <v>903</v>
      </c>
      <c r="E2260" s="224" t="str">
        <f t="shared" si="306"/>
        <v>421368</v>
      </c>
      <c r="F2260" s="207" t="s">
        <v>123</v>
      </c>
      <c r="G2260" s="220" t="s">
        <v>904</v>
      </c>
      <c r="H2260" s="223" t="s">
        <v>4283</v>
      </c>
      <c r="I2260" s="306" t="s">
        <v>39</v>
      </c>
      <c r="J2260" s="222">
        <v>1</v>
      </c>
      <c r="K2260" s="212">
        <v>21000</v>
      </c>
      <c r="L2260" s="212">
        <f t="shared" si="318"/>
        <v>23100.000000000004</v>
      </c>
      <c r="M2260" s="262" t="s">
        <v>900</v>
      </c>
      <c r="O2260" s="290" t="s">
        <v>3793</v>
      </c>
      <c r="P2260" s="227"/>
      <c r="Q2260" s="227"/>
      <c r="R2260" s="376">
        <v>4000</v>
      </c>
      <c r="S2260" s="242">
        <v>4000</v>
      </c>
      <c r="T2260" s="260" t="s">
        <v>4282</v>
      </c>
      <c r="U2260" s="259">
        <f>VLOOKUP(T2260,'[1]段ボール 送料'!$H$16:$X$1013,16,FALSE)</f>
        <v>1495</v>
      </c>
      <c r="V2260" s="259">
        <f>VLOOKUP(T2260,'[1]段ボール 送料'!$H$16:$X$1013,13,FALSE)</f>
        <v>220</v>
      </c>
      <c r="W2260" s="259">
        <f>VLOOKUP(T2260,'[1]段ボール 送料'!$H$16:$X$1013,14,FALSE)</f>
        <v>215</v>
      </c>
      <c r="X2260" s="259">
        <f>VLOOKUP(T2260,'[1]段ボール 送料'!$H$16:$X$1013,15,FALSE)</f>
        <v>1060</v>
      </c>
      <c r="Y2260" s="219"/>
      <c r="Z2260" s="259"/>
      <c r="AA2260" s="259"/>
      <c r="AB2260" s="259"/>
      <c r="AC2260" s="259"/>
      <c r="AD2260" s="211"/>
      <c r="AE2260" s="211"/>
      <c r="AF2260" s="211"/>
      <c r="AG2260" s="211"/>
      <c r="AH2260" s="211"/>
      <c r="AI2260" s="228" t="s">
        <v>2717</v>
      </c>
      <c r="AJ2260" s="286" t="s">
        <v>2543</v>
      </c>
      <c r="AK2260" s="228" t="s">
        <v>2542</v>
      </c>
      <c r="AN2260" s="211"/>
      <c r="AO2260" s="211"/>
      <c r="AP2260" s="229"/>
      <c r="AQ2260" s="285"/>
      <c r="AR2260" s="207"/>
      <c r="AS2260" s="207"/>
      <c r="AT2260" s="207"/>
      <c r="AU2260" s="207"/>
      <c r="AV2260" s="207"/>
      <c r="AW2260" s="207"/>
      <c r="AX2260" s="207"/>
      <c r="AY2260" s="207"/>
      <c r="AZ2260" s="207"/>
      <c r="BA2260" s="207"/>
      <c r="BB2260" s="207"/>
      <c r="BC2260" s="207"/>
      <c r="BD2260" s="207"/>
      <c r="BE2260" s="207"/>
      <c r="BF2260" s="207"/>
      <c r="BG2260" s="228"/>
      <c r="BH2260" s="228"/>
      <c r="BI2260" s="228"/>
      <c r="BJ2260" s="246"/>
      <c r="BK2260" s="255" t="s">
        <v>3892</v>
      </c>
      <c r="BL2260" s="228" t="s">
        <v>1703</v>
      </c>
      <c r="BM2260" s="228" t="s">
        <v>3899</v>
      </c>
      <c r="BY2260" s="254"/>
      <c r="DN2260" s="284"/>
      <c r="DO2260" s="283"/>
      <c r="DP2260" s="278"/>
      <c r="DQ2260" s="282" t="s">
        <v>900</v>
      </c>
      <c r="DR2260" s="281"/>
      <c r="DS2260" s="280" t="s">
        <v>3792</v>
      </c>
      <c r="DT2260" s="279" t="s">
        <v>3791</v>
      </c>
      <c r="DU2260" s="278"/>
      <c r="DV2260" s="194"/>
      <c r="DW2260" s="254"/>
    </row>
    <row r="2261" spans="1:127" ht="18.75">
      <c r="A2261" s="207" t="s">
        <v>4068</v>
      </c>
      <c r="B2261" s="227" t="s">
        <v>602</v>
      </c>
      <c r="C2261" s="226" t="s">
        <v>4281</v>
      </c>
      <c r="D2261" s="264" t="s">
        <v>603</v>
      </c>
      <c r="E2261" s="224" t="str">
        <f t="shared" si="306"/>
        <v>421375</v>
      </c>
      <c r="F2261" s="207" t="s">
        <v>123</v>
      </c>
      <c r="G2261" s="220" t="s">
        <v>604</v>
      </c>
      <c r="H2261" s="223" t="s">
        <v>4280</v>
      </c>
      <c r="I2261" s="306" t="s">
        <v>39</v>
      </c>
      <c r="J2261" s="222">
        <v>1</v>
      </c>
      <c r="K2261" s="277">
        <v>16000</v>
      </c>
      <c r="L2261" s="212">
        <f t="shared" si="318"/>
        <v>17600</v>
      </c>
      <c r="M2261" s="262" t="s">
        <v>1671</v>
      </c>
      <c r="O2261" s="219"/>
      <c r="P2261" s="251">
        <v>45444</v>
      </c>
      <c r="Q2261" s="244">
        <v>15000</v>
      </c>
      <c r="R2261" s="289">
        <v>710</v>
      </c>
      <c r="S2261" s="242">
        <v>710</v>
      </c>
      <c r="T2261" s="219" t="s">
        <v>4083</v>
      </c>
      <c r="U2261" s="259">
        <f>VLOOKUP(T2261,'[1]段ボール 送料'!$H$16:$X$1013,16,FALSE)</f>
        <v>1130</v>
      </c>
      <c r="V2261" s="259">
        <f>VLOOKUP(T2261,'[1]段ボール 送料'!$H$16:$X$1013,13,FALSE)</f>
        <v>265</v>
      </c>
      <c r="W2261" s="259">
        <f>VLOOKUP(T2261,'[1]段ボール 送料'!$H$16:$X$1013,14,FALSE)</f>
        <v>265</v>
      </c>
      <c r="X2261" s="259">
        <f>VLOOKUP(T2261,'[1]段ボール 送料'!$H$16:$X$1013,15,FALSE)</f>
        <v>600</v>
      </c>
      <c r="Y2261" s="219"/>
      <c r="Z2261" s="259"/>
      <c r="AA2261" s="259"/>
      <c r="AB2261" s="259"/>
      <c r="AC2261" s="259"/>
      <c r="AD2261" s="211"/>
      <c r="AE2261" s="211"/>
      <c r="AF2261" s="211"/>
      <c r="AG2261" s="211"/>
      <c r="AH2261" s="211"/>
      <c r="AI2261" s="228" t="s">
        <v>2717</v>
      </c>
      <c r="AJ2261" s="286" t="s">
        <v>2543</v>
      </c>
      <c r="AK2261" s="228" t="s">
        <v>2542</v>
      </c>
      <c r="AN2261" s="211"/>
      <c r="AO2261" s="211"/>
      <c r="AP2261" s="229"/>
      <c r="AQ2261" s="444">
        <v>1</v>
      </c>
      <c r="AR2261" s="207"/>
      <c r="AS2261" s="207"/>
      <c r="AT2261" s="207"/>
      <c r="AU2261" s="359">
        <f t="shared" ref="AU2261:AU2288" si="319">S2261</f>
        <v>710</v>
      </c>
      <c r="AV2261" s="248">
        <f>VLOOKUP(T2261,'[1]段ボール 送料'!$H$16:$X$1013,11,FALSE)</f>
        <v>490</v>
      </c>
      <c r="AW2261" s="248"/>
      <c r="AX2261" s="207"/>
      <c r="AY2261" s="247">
        <f t="shared" ref="AY2261:AY2288" si="320">SUBTOTAL(9,AV2261:AX2261)</f>
        <v>490</v>
      </c>
      <c r="AZ2261" s="247">
        <f t="shared" ref="AZ2261:AZ2288" si="321">AR2261+AV2261</f>
        <v>490</v>
      </c>
      <c r="BA2261" s="247">
        <f t="shared" ref="BA2261:BA2288" si="322">AS2261+AW2261</f>
        <v>0</v>
      </c>
      <c r="BB2261" s="247">
        <f t="shared" ref="BB2261:BB2288" si="323">AT2261+AX2261</f>
        <v>0</v>
      </c>
      <c r="BC2261" s="359">
        <f t="shared" ref="BC2261:BC2288" si="324">AU2261+AY2261</f>
        <v>1200</v>
      </c>
      <c r="BD2261" s="207"/>
      <c r="BE2261" s="207"/>
      <c r="BF2261" s="207"/>
      <c r="BG2261" s="228"/>
      <c r="BH2261" s="228"/>
      <c r="BI2261" s="228" t="s">
        <v>1703</v>
      </c>
      <c r="BJ2261" s="246"/>
      <c r="BK2261" s="255" t="s">
        <v>3892</v>
      </c>
      <c r="BL2261" s="228" t="s">
        <v>1703</v>
      </c>
      <c r="BM2261" s="228" t="s">
        <v>1703</v>
      </c>
      <c r="BY2261" s="254"/>
      <c r="DN2261" s="284">
        <v>16000</v>
      </c>
      <c r="DO2261" s="283">
        <f t="shared" ref="DO2261:DO2288" si="325">DN2261*110%</f>
        <v>17600</v>
      </c>
      <c r="DP2261" s="349">
        <v>45444</v>
      </c>
      <c r="DQ2261" s="282"/>
      <c r="DR2261" s="281"/>
      <c r="DS2261" s="280"/>
      <c r="DT2261" s="279"/>
      <c r="DU2261" s="348"/>
      <c r="DV2261" s="194"/>
    </row>
    <row r="2262" spans="1:127" ht="18.75">
      <c r="A2262" s="207" t="s">
        <v>4068</v>
      </c>
      <c r="B2262" s="227" t="s">
        <v>605</v>
      </c>
      <c r="C2262" s="226" t="s">
        <v>4279</v>
      </c>
      <c r="D2262" s="264" t="s">
        <v>606</v>
      </c>
      <c r="E2262" s="224" t="str">
        <f t="shared" si="306"/>
        <v>421382</v>
      </c>
      <c r="F2262" s="207" t="s">
        <v>123</v>
      </c>
      <c r="G2262" s="220" t="s">
        <v>607</v>
      </c>
      <c r="H2262" s="223" t="s">
        <v>4278</v>
      </c>
      <c r="I2262" s="306" t="s">
        <v>39</v>
      </c>
      <c r="J2262" s="222">
        <v>1</v>
      </c>
      <c r="K2262" s="277">
        <v>19000</v>
      </c>
      <c r="L2262" s="212">
        <f t="shared" si="318"/>
        <v>20900</v>
      </c>
      <c r="M2262" s="262" t="s">
        <v>1671</v>
      </c>
      <c r="O2262" s="219"/>
      <c r="P2262" s="251">
        <v>45444</v>
      </c>
      <c r="Q2262" s="244">
        <v>18000</v>
      </c>
      <c r="R2262" s="289">
        <v>950</v>
      </c>
      <c r="S2262" s="242">
        <v>950</v>
      </c>
      <c r="T2262" s="219" t="s">
        <v>4083</v>
      </c>
      <c r="U2262" s="259">
        <f>VLOOKUP(T2262,'[1]段ボール 送料'!$H$16:$X$1013,16,FALSE)</f>
        <v>1130</v>
      </c>
      <c r="V2262" s="259">
        <f>VLOOKUP(T2262,'[1]段ボール 送料'!$H$16:$X$1013,13,FALSE)</f>
        <v>265</v>
      </c>
      <c r="W2262" s="259">
        <f>VLOOKUP(T2262,'[1]段ボール 送料'!$H$16:$X$1013,14,FALSE)</f>
        <v>265</v>
      </c>
      <c r="X2262" s="259">
        <f>VLOOKUP(T2262,'[1]段ボール 送料'!$H$16:$X$1013,15,FALSE)</f>
        <v>600</v>
      </c>
      <c r="Y2262" s="219"/>
      <c r="Z2262" s="259"/>
      <c r="AA2262" s="259"/>
      <c r="AB2262" s="259"/>
      <c r="AC2262" s="259"/>
      <c r="AD2262" s="211"/>
      <c r="AE2262" s="211"/>
      <c r="AF2262" s="211"/>
      <c r="AG2262" s="211"/>
      <c r="AH2262" s="211"/>
      <c r="AI2262" s="228" t="s">
        <v>2717</v>
      </c>
      <c r="AJ2262" s="286" t="s">
        <v>2543</v>
      </c>
      <c r="AK2262" s="228" t="s">
        <v>2542</v>
      </c>
      <c r="AN2262" s="211"/>
      <c r="AO2262" s="211"/>
      <c r="AP2262" s="229"/>
      <c r="AQ2262" s="444">
        <v>1</v>
      </c>
      <c r="AR2262" s="207"/>
      <c r="AS2262" s="207"/>
      <c r="AT2262" s="207"/>
      <c r="AU2262" s="359">
        <f t="shared" si="319"/>
        <v>950</v>
      </c>
      <c r="AV2262" s="248">
        <f>VLOOKUP(T2262,'[1]段ボール 送料'!$H$16:$X$1013,11,FALSE)</f>
        <v>490</v>
      </c>
      <c r="AW2262" s="248"/>
      <c r="AX2262" s="207"/>
      <c r="AY2262" s="247">
        <f t="shared" si="320"/>
        <v>490</v>
      </c>
      <c r="AZ2262" s="247">
        <f t="shared" si="321"/>
        <v>490</v>
      </c>
      <c r="BA2262" s="247">
        <f t="shared" si="322"/>
        <v>0</v>
      </c>
      <c r="BB2262" s="247">
        <f t="shared" si="323"/>
        <v>0</v>
      </c>
      <c r="BC2262" s="359">
        <f t="shared" si="324"/>
        <v>1440</v>
      </c>
      <c r="BD2262" s="207"/>
      <c r="BE2262" s="207"/>
      <c r="BF2262" s="207"/>
      <c r="BG2262" s="228"/>
      <c r="BH2262" s="228"/>
      <c r="BI2262" s="228" t="s">
        <v>1703</v>
      </c>
      <c r="BJ2262" s="246"/>
      <c r="BK2262" s="255" t="s">
        <v>3892</v>
      </c>
      <c r="BL2262" s="228" t="s">
        <v>1703</v>
      </c>
      <c r="BM2262" s="228" t="s">
        <v>1703</v>
      </c>
      <c r="BY2262" s="254"/>
      <c r="DN2262" s="284">
        <v>19000</v>
      </c>
      <c r="DO2262" s="283">
        <f t="shared" si="325"/>
        <v>20900</v>
      </c>
      <c r="DP2262" s="349">
        <v>45444</v>
      </c>
      <c r="DQ2262" s="282"/>
      <c r="DR2262" s="281"/>
      <c r="DS2262" s="280"/>
      <c r="DT2262" s="279"/>
      <c r="DU2262" s="348"/>
      <c r="DV2262" s="194"/>
    </row>
    <row r="2263" spans="1:127" ht="18.75">
      <c r="A2263" s="207" t="s">
        <v>4068</v>
      </c>
      <c r="B2263" s="227" t="s">
        <v>608</v>
      </c>
      <c r="C2263" s="226" t="s">
        <v>4277</v>
      </c>
      <c r="D2263" s="264" t="s">
        <v>609</v>
      </c>
      <c r="E2263" s="224" t="str">
        <f t="shared" si="306"/>
        <v>421399</v>
      </c>
      <c r="F2263" s="207" t="s">
        <v>123</v>
      </c>
      <c r="G2263" s="220" t="s">
        <v>610</v>
      </c>
      <c r="H2263" s="223" t="s">
        <v>4276</v>
      </c>
      <c r="I2263" s="306" t="s">
        <v>39</v>
      </c>
      <c r="J2263" s="222">
        <v>1</v>
      </c>
      <c r="K2263" s="277">
        <v>16000</v>
      </c>
      <c r="L2263" s="212">
        <f t="shared" si="318"/>
        <v>17600</v>
      </c>
      <c r="M2263" s="288" t="s">
        <v>1671</v>
      </c>
      <c r="O2263" s="219"/>
      <c r="P2263" s="459">
        <v>45444</v>
      </c>
      <c r="Q2263" s="346">
        <v>15000</v>
      </c>
      <c r="R2263" s="416">
        <v>1500</v>
      </c>
      <c r="S2263" s="242">
        <v>1500</v>
      </c>
      <c r="T2263" s="219" t="s">
        <v>4083</v>
      </c>
      <c r="U2263" s="259">
        <f>VLOOKUP(T2263,'[1]段ボール 送料'!$H$16:$X$1013,16,FALSE)</f>
        <v>1130</v>
      </c>
      <c r="V2263" s="259">
        <f>VLOOKUP(T2263,'[1]段ボール 送料'!$H$16:$X$1013,13,FALSE)</f>
        <v>265</v>
      </c>
      <c r="W2263" s="259">
        <f>VLOOKUP(T2263,'[1]段ボール 送料'!$H$16:$X$1013,14,FALSE)</f>
        <v>265</v>
      </c>
      <c r="X2263" s="259">
        <f>VLOOKUP(T2263,'[1]段ボール 送料'!$H$16:$X$1013,15,FALSE)</f>
        <v>600</v>
      </c>
      <c r="Y2263" s="219"/>
      <c r="Z2263" s="259"/>
      <c r="AA2263" s="259"/>
      <c r="AB2263" s="259"/>
      <c r="AC2263" s="259"/>
      <c r="AD2263" s="211"/>
      <c r="AE2263" s="211"/>
      <c r="AF2263" s="211"/>
      <c r="AG2263" s="211"/>
      <c r="AH2263" s="211"/>
      <c r="AI2263" s="228" t="s">
        <v>2717</v>
      </c>
      <c r="AJ2263" s="286" t="s">
        <v>2543</v>
      </c>
      <c r="AK2263" s="228" t="s">
        <v>2542</v>
      </c>
      <c r="AN2263" s="211"/>
      <c r="AO2263" s="211"/>
      <c r="AP2263" s="229"/>
      <c r="AQ2263" s="444">
        <v>1</v>
      </c>
      <c r="AR2263" s="207"/>
      <c r="AS2263" s="207"/>
      <c r="AT2263" s="207"/>
      <c r="AU2263" s="359">
        <f t="shared" si="319"/>
        <v>1500</v>
      </c>
      <c r="AV2263" s="248">
        <f>VLOOKUP(T2263,'[1]段ボール 送料'!$H$16:$X$1013,11,FALSE)</f>
        <v>490</v>
      </c>
      <c r="AW2263" s="248"/>
      <c r="AX2263" s="207"/>
      <c r="AY2263" s="247">
        <f t="shared" si="320"/>
        <v>490</v>
      </c>
      <c r="AZ2263" s="247">
        <f t="shared" si="321"/>
        <v>490</v>
      </c>
      <c r="BA2263" s="247">
        <f t="shared" si="322"/>
        <v>0</v>
      </c>
      <c r="BB2263" s="247">
        <f t="shared" si="323"/>
        <v>0</v>
      </c>
      <c r="BC2263" s="359">
        <f t="shared" si="324"/>
        <v>1990</v>
      </c>
      <c r="BD2263" s="207"/>
      <c r="BE2263" s="207"/>
      <c r="BF2263" s="207"/>
      <c r="BG2263" s="228"/>
      <c r="BH2263" s="228"/>
      <c r="BI2263" s="228"/>
      <c r="BJ2263" s="246"/>
      <c r="BK2263" s="255" t="s">
        <v>3892</v>
      </c>
      <c r="BL2263" s="228" t="s">
        <v>1703</v>
      </c>
      <c r="BM2263" s="228" t="s">
        <v>1703</v>
      </c>
      <c r="BY2263" s="254"/>
      <c r="DN2263" s="284">
        <v>16000</v>
      </c>
      <c r="DO2263" s="283">
        <f t="shared" si="325"/>
        <v>17600</v>
      </c>
      <c r="DP2263" s="349">
        <v>45444</v>
      </c>
      <c r="DQ2263" s="282"/>
      <c r="DR2263" s="281"/>
      <c r="DS2263" s="280"/>
      <c r="DT2263" s="279"/>
      <c r="DU2263" s="348"/>
      <c r="DV2263" s="194"/>
    </row>
    <row r="2264" spans="1:127" ht="18.75">
      <c r="A2264" s="207" t="s">
        <v>4068</v>
      </c>
      <c r="B2264" s="227" t="s">
        <v>611</v>
      </c>
      <c r="C2264" s="226" t="s">
        <v>4275</v>
      </c>
      <c r="D2264" s="264" t="s">
        <v>612</v>
      </c>
      <c r="E2264" s="224" t="str">
        <f t="shared" si="306"/>
        <v>421405</v>
      </c>
      <c r="F2264" s="207" t="s">
        <v>123</v>
      </c>
      <c r="G2264" s="220" t="s">
        <v>613</v>
      </c>
      <c r="H2264" s="223" t="s">
        <v>4274</v>
      </c>
      <c r="I2264" s="306" t="s">
        <v>39</v>
      </c>
      <c r="J2264" s="222">
        <v>1</v>
      </c>
      <c r="K2264" s="277">
        <v>19000</v>
      </c>
      <c r="L2264" s="212">
        <f t="shared" si="318"/>
        <v>20900</v>
      </c>
      <c r="M2264" s="262" t="s">
        <v>1671</v>
      </c>
      <c r="O2264" s="219"/>
      <c r="P2264" s="251">
        <v>45444</v>
      </c>
      <c r="Q2264" s="244">
        <v>18000</v>
      </c>
      <c r="R2264" s="416">
        <v>1700</v>
      </c>
      <c r="S2264" s="242">
        <v>1700</v>
      </c>
      <c r="T2264" s="219" t="s">
        <v>4083</v>
      </c>
      <c r="U2264" s="259">
        <f>VLOOKUP(T2264,'[1]段ボール 送料'!$H$16:$X$1013,16,FALSE)</f>
        <v>1130</v>
      </c>
      <c r="V2264" s="259">
        <f>VLOOKUP(T2264,'[1]段ボール 送料'!$H$16:$X$1013,13,FALSE)</f>
        <v>265</v>
      </c>
      <c r="W2264" s="259">
        <f>VLOOKUP(T2264,'[1]段ボール 送料'!$H$16:$X$1013,14,FALSE)</f>
        <v>265</v>
      </c>
      <c r="X2264" s="259">
        <f>VLOOKUP(T2264,'[1]段ボール 送料'!$H$16:$X$1013,15,FALSE)</f>
        <v>600</v>
      </c>
      <c r="Y2264" s="219"/>
      <c r="Z2264" s="259"/>
      <c r="AA2264" s="259"/>
      <c r="AB2264" s="259"/>
      <c r="AC2264" s="259"/>
      <c r="AD2264" s="211"/>
      <c r="AE2264" s="211"/>
      <c r="AF2264" s="211"/>
      <c r="AG2264" s="211"/>
      <c r="AH2264" s="211"/>
      <c r="AI2264" s="228" t="s">
        <v>2717</v>
      </c>
      <c r="AJ2264" s="286" t="s">
        <v>2543</v>
      </c>
      <c r="AK2264" s="228" t="s">
        <v>2542</v>
      </c>
      <c r="AN2264" s="211"/>
      <c r="AO2264" s="211"/>
      <c r="AP2264" s="229"/>
      <c r="AQ2264" s="444">
        <v>1</v>
      </c>
      <c r="AR2264" s="207"/>
      <c r="AS2264" s="207"/>
      <c r="AT2264" s="207"/>
      <c r="AU2264" s="359">
        <f t="shared" si="319"/>
        <v>1700</v>
      </c>
      <c r="AV2264" s="248">
        <f>VLOOKUP(T2264,'[1]段ボール 送料'!$H$16:$X$1013,11,FALSE)</f>
        <v>490</v>
      </c>
      <c r="AW2264" s="248"/>
      <c r="AX2264" s="207"/>
      <c r="AY2264" s="247">
        <f t="shared" si="320"/>
        <v>490</v>
      </c>
      <c r="AZ2264" s="247">
        <f t="shared" si="321"/>
        <v>490</v>
      </c>
      <c r="BA2264" s="247">
        <f t="shared" si="322"/>
        <v>0</v>
      </c>
      <c r="BB2264" s="247">
        <f t="shared" si="323"/>
        <v>0</v>
      </c>
      <c r="BC2264" s="359">
        <f t="shared" si="324"/>
        <v>2190</v>
      </c>
      <c r="BD2264" s="207"/>
      <c r="BE2264" s="207"/>
      <c r="BF2264" s="207"/>
      <c r="BG2264" s="228"/>
      <c r="BH2264" s="228"/>
      <c r="BI2264" s="228"/>
      <c r="BJ2264" s="246"/>
      <c r="BK2264" s="255" t="s">
        <v>3892</v>
      </c>
      <c r="BL2264" s="228" t="s">
        <v>1703</v>
      </c>
      <c r="BM2264" s="228" t="s">
        <v>1703</v>
      </c>
      <c r="BY2264" s="254"/>
      <c r="DN2264" s="284">
        <v>19000</v>
      </c>
      <c r="DO2264" s="283">
        <f t="shared" si="325"/>
        <v>20900</v>
      </c>
      <c r="DP2264" s="349">
        <v>45444</v>
      </c>
      <c r="DQ2264" s="282"/>
      <c r="DR2264" s="281"/>
      <c r="DS2264" s="280"/>
      <c r="DT2264" s="279"/>
      <c r="DU2264" s="348"/>
      <c r="DV2264" s="194"/>
    </row>
    <row r="2265" spans="1:127" ht="18.75">
      <c r="A2265" s="207" t="s">
        <v>4068</v>
      </c>
      <c r="B2265" s="227" t="s">
        <v>614</v>
      </c>
      <c r="C2265" s="226" t="s">
        <v>4273</v>
      </c>
      <c r="D2265" s="264" t="s">
        <v>615</v>
      </c>
      <c r="E2265" s="224" t="str">
        <f t="shared" si="306"/>
        <v>422648</v>
      </c>
      <c r="F2265" s="207" t="s">
        <v>123</v>
      </c>
      <c r="G2265" s="220" t="s">
        <v>616</v>
      </c>
      <c r="H2265" s="223" t="s">
        <v>4272</v>
      </c>
      <c r="I2265" s="306" t="s">
        <v>39</v>
      </c>
      <c r="J2265" s="222">
        <v>1</v>
      </c>
      <c r="K2265" s="277">
        <v>16000</v>
      </c>
      <c r="L2265" s="212">
        <f t="shared" si="318"/>
        <v>17600</v>
      </c>
      <c r="M2265" s="288" t="s">
        <v>1671</v>
      </c>
      <c r="O2265" s="219"/>
      <c r="P2265" s="459">
        <v>45444</v>
      </c>
      <c r="Q2265" s="346">
        <v>15000</v>
      </c>
      <c r="R2265" s="416">
        <v>1200</v>
      </c>
      <c r="S2265" s="242">
        <v>1200</v>
      </c>
      <c r="T2265" s="219" t="s">
        <v>4083</v>
      </c>
      <c r="U2265" s="259">
        <f>VLOOKUP(T2265,'[1]段ボール 送料'!$H$16:$X$1013,16,FALSE)</f>
        <v>1130</v>
      </c>
      <c r="V2265" s="259">
        <f>VLOOKUP(T2265,'[1]段ボール 送料'!$H$16:$X$1013,13,FALSE)</f>
        <v>265</v>
      </c>
      <c r="W2265" s="259">
        <f>VLOOKUP(T2265,'[1]段ボール 送料'!$H$16:$X$1013,14,FALSE)</f>
        <v>265</v>
      </c>
      <c r="X2265" s="259">
        <f>VLOOKUP(T2265,'[1]段ボール 送料'!$H$16:$X$1013,15,FALSE)</f>
        <v>600</v>
      </c>
      <c r="Y2265" s="219"/>
      <c r="Z2265" s="259"/>
      <c r="AA2265" s="259"/>
      <c r="AB2265" s="259"/>
      <c r="AC2265" s="259"/>
      <c r="AD2265" s="211"/>
      <c r="AE2265" s="211"/>
      <c r="AF2265" s="211"/>
      <c r="AG2265" s="211"/>
      <c r="AH2265" s="211"/>
      <c r="AI2265" s="228" t="s">
        <v>2717</v>
      </c>
      <c r="AJ2265" s="286" t="s">
        <v>2543</v>
      </c>
      <c r="AK2265" s="228" t="s">
        <v>2542</v>
      </c>
      <c r="AN2265" s="211"/>
      <c r="AO2265" s="211"/>
      <c r="AP2265" s="229"/>
      <c r="AQ2265" s="444">
        <v>1</v>
      </c>
      <c r="AR2265" s="207"/>
      <c r="AS2265" s="207"/>
      <c r="AT2265" s="207"/>
      <c r="AU2265" s="359">
        <f t="shared" si="319"/>
        <v>1200</v>
      </c>
      <c r="AV2265" s="248">
        <f>VLOOKUP(T2265,'[1]段ボール 送料'!$H$16:$X$1013,11,FALSE)</f>
        <v>490</v>
      </c>
      <c r="AW2265" s="248"/>
      <c r="AX2265" s="207"/>
      <c r="AY2265" s="247">
        <f t="shared" si="320"/>
        <v>490</v>
      </c>
      <c r="AZ2265" s="247">
        <f t="shared" si="321"/>
        <v>490</v>
      </c>
      <c r="BA2265" s="247">
        <f t="shared" si="322"/>
        <v>0</v>
      </c>
      <c r="BB2265" s="247">
        <f t="shared" si="323"/>
        <v>0</v>
      </c>
      <c r="BC2265" s="359">
        <f t="shared" si="324"/>
        <v>1690</v>
      </c>
      <c r="BD2265" s="207"/>
      <c r="BE2265" s="207"/>
      <c r="BF2265" s="207"/>
      <c r="BG2265" s="228"/>
      <c r="BH2265" s="228"/>
      <c r="BI2265" s="228"/>
      <c r="BJ2265" s="246"/>
      <c r="BK2265" s="255" t="s">
        <v>3892</v>
      </c>
      <c r="BL2265" s="228" t="s">
        <v>1703</v>
      </c>
      <c r="BM2265" s="228" t="s">
        <v>1703</v>
      </c>
      <c r="BY2265" s="254"/>
      <c r="DN2265" s="284">
        <v>16000</v>
      </c>
      <c r="DO2265" s="283">
        <f t="shared" si="325"/>
        <v>17600</v>
      </c>
      <c r="DP2265" s="349">
        <v>45444</v>
      </c>
      <c r="DQ2265" s="282"/>
      <c r="DR2265" s="281"/>
      <c r="DS2265" s="280"/>
      <c r="DT2265" s="279"/>
      <c r="DU2265" s="348"/>
      <c r="DV2265" s="194"/>
    </row>
    <row r="2266" spans="1:127" ht="18.75">
      <c r="A2266" s="207" t="s">
        <v>4068</v>
      </c>
      <c r="B2266" s="227" t="s">
        <v>617</v>
      </c>
      <c r="C2266" s="226" t="s">
        <v>4271</v>
      </c>
      <c r="D2266" s="264" t="s">
        <v>618</v>
      </c>
      <c r="E2266" s="224" t="str">
        <f t="shared" si="306"/>
        <v>422655</v>
      </c>
      <c r="F2266" s="207" t="s">
        <v>123</v>
      </c>
      <c r="G2266" s="220" t="s">
        <v>619</v>
      </c>
      <c r="H2266" s="223" t="s">
        <v>4270</v>
      </c>
      <c r="I2266" s="306" t="s">
        <v>39</v>
      </c>
      <c r="J2266" s="222">
        <v>1</v>
      </c>
      <c r="K2266" s="277">
        <v>19000</v>
      </c>
      <c r="L2266" s="212">
        <f t="shared" si="318"/>
        <v>20900</v>
      </c>
      <c r="M2266" s="262" t="s">
        <v>1671</v>
      </c>
      <c r="O2266" s="219"/>
      <c r="P2266" s="251">
        <v>45444</v>
      </c>
      <c r="Q2266" s="244">
        <v>18000</v>
      </c>
      <c r="R2266" s="416">
        <v>1500</v>
      </c>
      <c r="S2266" s="242">
        <v>1500</v>
      </c>
      <c r="T2266" s="219" t="s">
        <v>4083</v>
      </c>
      <c r="U2266" s="259">
        <f>VLOOKUP(T2266,'[1]段ボール 送料'!$H$16:$X$1013,16,FALSE)</f>
        <v>1130</v>
      </c>
      <c r="V2266" s="259">
        <f>VLOOKUP(T2266,'[1]段ボール 送料'!$H$16:$X$1013,13,FALSE)</f>
        <v>265</v>
      </c>
      <c r="W2266" s="259">
        <f>VLOOKUP(T2266,'[1]段ボール 送料'!$H$16:$X$1013,14,FALSE)</f>
        <v>265</v>
      </c>
      <c r="X2266" s="259">
        <f>VLOOKUP(T2266,'[1]段ボール 送料'!$H$16:$X$1013,15,FALSE)</f>
        <v>600</v>
      </c>
      <c r="Y2266" s="219"/>
      <c r="Z2266" s="259"/>
      <c r="AA2266" s="259"/>
      <c r="AB2266" s="259"/>
      <c r="AC2266" s="259"/>
      <c r="AD2266" s="211"/>
      <c r="AE2266" s="211"/>
      <c r="AF2266" s="211"/>
      <c r="AG2266" s="211"/>
      <c r="AH2266" s="211"/>
      <c r="AI2266" s="228" t="s">
        <v>2717</v>
      </c>
      <c r="AJ2266" s="286" t="s">
        <v>2543</v>
      </c>
      <c r="AK2266" s="228" t="s">
        <v>2542</v>
      </c>
      <c r="AN2266" s="211"/>
      <c r="AO2266" s="211"/>
      <c r="AP2266" s="229"/>
      <c r="AQ2266" s="444">
        <v>1</v>
      </c>
      <c r="AR2266" s="207"/>
      <c r="AS2266" s="207"/>
      <c r="AT2266" s="207"/>
      <c r="AU2266" s="359">
        <f t="shared" si="319"/>
        <v>1500</v>
      </c>
      <c r="AV2266" s="248">
        <f>VLOOKUP(T2266,'[1]段ボール 送料'!$H$16:$X$1013,11,FALSE)</f>
        <v>490</v>
      </c>
      <c r="AW2266" s="248"/>
      <c r="AX2266" s="207"/>
      <c r="AY2266" s="247">
        <f t="shared" si="320"/>
        <v>490</v>
      </c>
      <c r="AZ2266" s="247">
        <f t="shared" si="321"/>
        <v>490</v>
      </c>
      <c r="BA2266" s="247">
        <f t="shared" si="322"/>
        <v>0</v>
      </c>
      <c r="BB2266" s="247">
        <f t="shared" si="323"/>
        <v>0</v>
      </c>
      <c r="BC2266" s="359">
        <f t="shared" si="324"/>
        <v>1990</v>
      </c>
      <c r="BD2266" s="207"/>
      <c r="BE2266" s="207"/>
      <c r="BF2266" s="207"/>
      <c r="BG2266" s="228"/>
      <c r="BH2266" s="228"/>
      <c r="BI2266" s="228"/>
      <c r="BJ2266" s="246"/>
      <c r="BK2266" s="255" t="s">
        <v>3892</v>
      </c>
      <c r="BL2266" s="228" t="s">
        <v>1703</v>
      </c>
      <c r="BM2266" s="228" t="s">
        <v>1703</v>
      </c>
      <c r="BY2266" s="254"/>
      <c r="DN2266" s="284">
        <v>19000</v>
      </c>
      <c r="DO2266" s="283">
        <f t="shared" si="325"/>
        <v>20900</v>
      </c>
      <c r="DP2266" s="349">
        <v>45444</v>
      </c>
      <c r="DQ2266" s="282"/>
      <c r="DR2266" s="281"/>
      <c r="DS2266" s="280"/>
      <c r="DT2266" s="279"/>
      <c r="DU2266" s="348"/>
      <c r="DV2266" s="194"/>
    </row>
    <row r="2267" spans="1:127" ht="18.75">
      <c r="A2267" s="207" t="s">
        <v>4068</v>
      </c>
      <c r="B2267" s="227" t="s">
        <v>620</v>
      </c>
      <c r="C2267" s="226" t="s">
        <v>4269</v>
      </c>
      <c r="D2267" s="264" t="s">
        <v>621</v>
      </c>
      <c r="E2267" s="224" t="str">
        <f t="shared" si="306"/>
        <v>422662</v>
      </c>
      <c r="F2267" s="207" t="s">
        <v>123</v>
      </c>
      <c r="G2267" s="220" t="s">
        <v>622</v>
      </c>
      <c r="H2267" s="223" t="s">
        <v>4268</v>
      </c>
      <c r="I2267" s="306" t="s">
        <v>39</v>
      </c>
      <c r="J2267" s="222">
        <v>1</v>
      </c>
      <c r="K2267" s="277">
        <v>16000</v>
      </c>
      <c r="L2267" s="212">
        <f t="shared" si="318"/>
        <v>17600</v>
      </c>
      <c r="M2267" s="288" t="s">
        <v>1671</v>
      </c>
      <c r="O2267" s="219"/>
      <c r="P2267" s="459">
        <v>45444</v>
      </c>
      <c r="Q2267" s="346">
        <v>15000</v>
      </c>
      <c r="R2267" s="416">
        <v>1900</v>
      </c>
      <c r="S2267" s="242">
        <v>1900</v>
      </c>
      <c r="T2267" s="219" t="s">
        <v>4083</v>
      </c>
      <c r="U2267" s="259">
        <f>VLOOKUP(T2267,'[1]段ボール 送料'!$H$16:$X$1013,16,FALSE)</f>
        <v>1130</v>
      </c>
      <c r="V2267" s="259">
        <f>VLOOKUP(T2267,'[1]段ボール 送料'!$H$16:$X$1013,13,FALSE)</f>
        <v>265</v>
      </c>
      <c r="W2267" s="259">
        <f>VLOOKUP(T2267,'[1]段ボール 送料'!$H$16:$X$1013,14,FALSE)</f>
        <v>265</v>
      </c>
      <c r="X2267" s="259">
        <f>VLOOKUP(T2267,'[1]段ボール 送料'!$H$16:$X$1013,15,FALSE)</f>
        <v>600</v>
      </c>
      <c r="Y2267" s="219"/>
      <c r="Z2267" s="259"/>
      <c r="AA2267" s="259"/>
      <c r="AB2267" s="259"/>
      <c r="AC2267" s="259"/>
      <c r="AD2267" s="211"/>
      <c r="AE2267" s="211"/>
      <c r="AF2267" s="211"/>
      <c r="AG2267" s="211"/>
      <c r="AH2267" s="211"/>
      <c r="AI2267" s="228" t="s">
        <v>2717</v>
      </c>
      <c r="AJ2267" s="286" t="s">
        <v>2543</v>
      </c>
      <c r="AK2267" s="228" t="s">
        <v>2542</v>
      </c>
      <c r="AN2267" s="211"/>
      <c r="AO2267" s="211"/>
      <c r="AP2267" s="229"/>
      <c r="AQ2267" s="444">
        <v>1</v>
      </c>
      <c r="AR2267" s="207"/>
      <c r="AS2267" s="207"/>
      <c r="AT2267" s="207"/>
      <c r="AU2267" s="359">
        <f t="shared" si="319"/>
        <v>1900</v>
      </c>
      <c r="AV2267" s="248">
        <f>VLOOKUP(T2267,'[1]段ボール 送料'!$H$16:$X$1013,11,FALSE)</f>
        <v>490</v>
      </c>
      <c r="AW2267" s="248"/>
      <c r="AX2267" s="207"/>
      <c r="AY2267" s="247">
        <f t="shared" si="320"/>
        <v>490</v>
      </c>
      <c r="AZ2267" s="247">
        <f t="shared" si="321"/>
        <v>490</v>
      </c>
      <c r="BA2267" s="247">
        <f t="shared" si="322"/>
        <v>0</v>
      </c>
      <c r="BB2267" s="247">
        <f t="shared" si="323"/>
        <v>0</v>
      </c>
      <c r="BC2267" s="359">
        <f t="shared" si="324"/>
        <v>2390</v>
      </c>
      <c r="BD2267" s="207"/>
      <c r="BE2267" s="207"/>
      <c r="BF2267" s="207"/>
      <c r="BG2267" s="228"/>
      <c r="BH2267" s="228"/>
      <c r="BI2267" s="228"/>
      <c r="BJ2267" s="246"/>
      <c r="BK2267" s="255" t="s">
        <v>3892</v>
      </c>
      <c r="BL2267" s="228" t="s">
        <v>1703</v>
      </c>
      <c r="BM2267" s="228" t="s">
        <v>1703</v>
      </c>
      <c r="BY2267" s="254"/>
      <c r="DN2267" s="284">
        <v>16000</v>
      </c>
      <c r="DO2267" s="283">
        <f t="shared" si="325"/>
        <v>17600</v>
      </c>
      <c r="DP2267" s="349">
        <v>45444</v>
      </c>
      <c r="DQ2267" s="282"/>
      <c r="DR2267" s="281"/>
      <c r="DS2267" s="280"/>
      <c r="DT2267" s="279"/>
      <c r="DU2267" s="348"/>
      <c r="DV2267" s="194"/>
    </row>
    <row r="2268" spans="1:127" ht="18.75">
      <c r="A2268" s="207" t="s">
        <v>4068</v>
      </c>
      <c r="B2268" s="227" t="s">
        <v>623</v>
      </c>
      <c r="C2268" s="226" t="s">
        <v>4267</v>
      </c>
      <c r="D2268" s="264" t="s">
        <v>624</v>
      </c>
      <c r="E2268" s="224" t="str">
        <f t="shared" si="306"/>
        <v>423379</v>
      </c>
      <c r="F2268" s="207" t="s">
        <v>123</v>
      </c>
      <c r="G2268" s="220" t="s">
        <v>625</v>
      </c>
      <c r="H2268" s="223" t="s">
        <v>4266</v>
      </c>
      <c r="I2268" s="306" t="s">
        <v>39</v>
      </c>
      <c r="J2268" s="222">
        <v>1</v>
      </c>
      <c r="K2268" s="277">
        <v>19000</v>
      </c>
      <c r="L2268" s="212">
        <f t="shared" si="318"/>
        <v>20900</v>
      </c>
      <c r="M2268" s="262" t="s">
        <v>1671</v>
      </c>
      <c r="O2268" s="219"/>
      <c r="P2268" s="251">
        <v>45444</v>
      </c>
      <c r="Q2268" s="244">
        <v>18000</v>
      </c>
      <c r="R2268" s="416">
        <v>2100</v>
      </c>
      <c r="S2268" s="242">
        <v>2100</v>
      </c>
      <c r="T2268" s="219" t="s">
        <v>4083</v>
      </c>
      <c r="U2268" s="259">
        <f>VLOOKUP(T2268,'[1]段ボール 送料'!$H$16:$X$1013,16,FALSE)</f>
        <v>1130</v>
      </c>
      <c r="V2268" s="259">
        <f>VLOOKUP(T2268,'[1]段ボール 送料'!$H$16:$X$1013,13,FALSE)</f>
        <v>265</v>
      </c>
      <c r="W2268" s="259">
        <f>VLOOKUP(T2268,'[1]段ボール 送料'!$H$16:$X$1013,14,FALSE)</f>
        <v>265</v>
      </c>
      <c r="X2268" s="259">
        <f>VLOOKUP(T2268,'[1]段ボール 送料'!$H$16:$X$1013,15,FALSE)</f>
        <v>600</v>
      </c>
      <c r="Y2268" s="219"/>
      <c r="Z2268" s="259"/>
      <c r="AA2268" s="259"/>
      <c r="AB2268" s="259"/>
      <c r="AC2268" s="259"/>
      <c r="AD2268" s="211"/>
      <c r="AE2268" s="211"/>
      <c r="AF2268" s="211"/>
      <c r="AG2268" s="211"/>
      <c r="AH2268" s="211"/>
      <c r="AI2268" s="228" t="s">
        <v>2717</v>
      </c>
      <c r="AJ2268" s="286" t="s">
        <v>2543</v>
      </c>
      <c r="AK2268" s="228" t="s">
        <v>2542</v>
      </c>
      <c r="AN2268" s="211"/>
      <c r="AO2268" s="211"/>
      <c r="AP2268" s="229"/>
      <c r="AQ2268" s="444">
        <v>1</v>
      </c>
      <c r="AR2268" s="207"/>
      <c r="AS2268" s="207"/>
      <c r="AT2268" s="207"/>
      <c r="AU2268" s="359">
        <f t="shared" si="319"/>
        <v>2100</v>
      </c>
      <c r="AV2268" s="248">
        <f>VLOOKUP(T2268,'[1]段ボール 送料'!$H$16:$X$1013,11,FALSE)</f>
        <v>490</v>
      </c>
      <c r="AW2268" s="248"/>
      <c r="AX2268" s="207"/>
      <c r="AY2268" s="247">
        <f t="shared" si="320"/>
        <v>490</v>
      </c>
      <c r="AZ2268" s="247">
        <f t="shared" si="321"/>
        <v>490</v>
      </c>
      <c r="BA2268" s="247">
        <f t="shared" si="322"/>
        <v>0</v>
      </c>
      <c r="BB2268" s="247">
        <f t="shared" si="323"/>
        <v>0</v>
      </c>
      <c r="BC2268" s="359">
        <f t="shared" si="324"/>
        <v>2590</v>
      </c>
      <c r="BD2268" s="207"/>
      <c r="BE2268" s="207"/>
      <c r="BF2268" s="207"/>
      <c r="BG2268" s="228"/>
      <c r="BH2268" s="228"/>
      <c r="BI2268" s="228"/>
      <c r="BJ2268" s="246"/>
      <c r="BK2268" s="255" t="s">
        <v>3892</v>
      </c>
      <c r="BL2268" s="228" t="s">
        <v>1703</v>
      </c>
      <c r="BM2268" s="228" t="s">
        <v>1703</v>
      </c>
      <c r="BY2268" s="254"/>
      <c r="DN2268" s="284">
        <v>19000</v>
      </c>
      <c r="DO2268" s="283">
        <f t="shared" si="325"/>
        <v>20900</v>
      </c>
      <c r="DP2268" s="349">
        <v>45444</v>
      </c>
      <c r="DQ2268" s="282"/>
      <c r="DR2268" s="281"/>
      <c r="DS2268" s="280"/>
      <c r="DT2268" s="279"/>
      <c r="DU2268" s="348"/>
      <c r="DV2268" s="194"/>
    </row>
    <row r="2269" spans="1:127" ht="18.75">
      <c r="A2269" s="207" t="s">
        <v>4068</v>
      </c>
      <c r="B2269" s="227" t="s">
        <v>626</v>
      </c>
      <c r="C2269" s="226" t="s">
        <v>4265</v>
      </c>
      <c r="D2269" s="264" t="s">
        <v>627</v>
      </c>
      <c r="E2269" s="224" t="str">
        <f t="shared" si="306"/>
        <v>423386</v>
      </c>
      <c r="F2269" s="207" t="s">
        <v>123</v>
      </c>
      <c r="G2269" s="220" t="s">
        <v>628</v>
      </c>
      <c r="H2269" s="223" t="s">
        <v>4264</v>
      </c>
      <c r="I2269" s="306" t="s">
        <v>39</v>
      </c>
      <c r="J2269" s="222">
        <v>1</v>
      </c>
      <c r="K2269" s="277">
        <v>16000</v>
      </c>
      <c r="L2269" s="212">
        <f t="shared" si="318"/>
        <v>17600</v>
      </c>
      <c r="M2269" s="288" t="s">
        <v>1671</v>
      </c>
      <c r="O2269" s="219"/>
      <c r="P2269" s="459">
        <v>45444</v>
      </c>
      <c r="Q2269" s="346">
        <v>15000</v>
      </c>
      <c r="R2269" s="416">
        <v>1500</v>
      </c>
      <c r="S2269" s="242">
        <v>1500</v>
      </c>
      <c r="T2269" s="219" t="s">
        <v>4083</v>
      </c>
      <c r="U2269" s="259">
        <f>VLOOKUP(T2269,'[1]段ボール 送料'!$H$16:$X$1013,16,FALSE)</f>
        <v>1130</v>
      </c>
      <c r="V2269" s="259">
        <f>VLOOKUP(T2269,'[1]段ボール 送料'!$H$16:$X$1013,13,FALSE)</f>
        <v>265</v>
      </c>
      <c r="W2269" s="259">
        <f>VLOOKUP(T2269,'[1]段ボール 送料'!$H$16:$X$1013,14,FALSE)</f>
        <v>265</v>
      </c>
      <c r="X2269" s="259">
        <f>VLOOKUP(T2269,'[1]段ボール 送料'!$H$16:$X$1013,15,FALSE)</f>
        <v>600</v>
      </c>
      <c r="Y2269" s="219"/>
      <c r="Z2269" s="259"/>
      <c r="AA2269" s="259"/>
      <c r="AB2269" s="259"/>
      <c r="AC2269" s="259"/>
      <c r="AD2269" s="211"/>
      <c r="AE2269" s="211"/>
      <c r="AF2269" s="211"/>
      <c r="AG2269" s="211"/>
      <c r="AH2269" s="211"/>
      <c r="AI2269" s="228" t="s">
        <v>2717</v>
      </c>
      <c r="AJ2269" s="286" t="s">
        <v>2543</v>
      </c>
      <c r="AK2269" s="228" t="s">
        <v>2542</v>
      </c>
      <c r="AN2269" s="211"/>
      <c r="AO2269" s="211"/>
      <c r="AP2269" s="229"/>
      <c r="AQ2269" s="444">
        <v>1</v>
      </c>
      <c r="AR2269" s="207"/>
      <c r="AS2269" s="207"/>
      <c r="AT2269" s="207"/>
      <c r="AU2269" s="359">
        <f t="shared" si="319"/>
        <v>1500</v>
      </c>
      <c r="AV2269" s="248">
        <f>VLOOKUP(T2269,'[1]段ボール 送料'!$H$16:$X$1013,11,FALSE)</f>
        <v>490</v>
      </c>
      <c r="AW2269" s="248"/>
      <c r="AX2269" s="207"/>
      <c r="AY2269" s="247">
        <f t="shared" si="320"/>
        <v>490</v>
      </c>
      <c r="AZ2269" s="247">
        <f t="shared" si="321"/>
        <v>490</v>
      </c>
      <c r="BA2269" s="247">
        <f t="shared" si="322"/>
        <v>0</v>
      </c>
      <c r="BB2269" s="247">
        <f t="shared" si="323"/>
        <v>0</v>
      </c>
      <c r="BC2269" s="359">
        <f t="shared" si="324"/>
        <v>1990</v>
      </c>
      <c r="BD2269" s="207"/>
      <c r="BE2269" s="207"/>
      <c r="BF2269" s="207"/>
      <c r="BG2269" s="228"/>
      <c r="BH2269" s="228"/>
      <c r="BI2269" s="228"/>
      <c r="BJ2269" s="246"/>
      <c r="BK2269" s="255" t="s">
        <v>3892</v>
      </c>
      <c r="BL2269" s="228" t="s">
        <v>1703</v>
      </c>
      <c r="BM2269" s="228" t="s">
        <v>1703</v>
      </c>
      <c r="BY2269" s="254"/>
      <c r="DN2269" s="284">
        <v>16000</v>
      </c>
      <c r="DO2269" s="283">
        <f t="shared" si="325"/>
        <v>17600</v>
      </c>
      <c r="DP2269" s="349">
        <v>45444</v>
      </c>
      <c r="DQ2269" s="282"/>
      <c r="DR2269" s="281"/>
      <c r="DS2269" s="280"/>
      <c r="DT2269" s="279"/>
      <c r="DU2269" s="348"/>
      <c r="DV2269" s="194"/>
    </row>
    <row r="2270" spans="1:127" ht="18.75">
      <c r="A2270" s="207" t="s">
        <v>4068</v>
      </c>
      <c r="B2270" s="227" t="s">
        <v>629</v>
      </c>
      <c r="C2270" s="226" t="s">
        <v>4263</v>
      </c>
      <c r="D2270" s="264" t="s">
        <v>630</v>
      </c>
      <c r="E2270" s="224" t="str">
        <f t="shared" si="306"/>
        <v>423393</v>
      </c>
      <c r="F2270" s="207" t="s">
        <v>123</v>
      </c>
      <c r="G2270" s="220" t="s">
        <v>631</v>
      </c>
      <c r="H2270" s="223" t="s">
        <v>4262</v>
      </c>
      <c r="I2270" s="306" t="s">
        <v>39</v>
      </c>
      <c r="J2270" s="222">
        <v>1</v>
      </c>
      <c r="K2270" s="277">
        <v>19000</v>
      </c>
      <c r="L2270" s="212">
        <f t="shared" si="318"/>
        <v>20900</v>
      </c>
      <c r="M2270" s="262" t="s">
        <v>1671</v>
      </c>
      <c r="O2270" s="219"/>
      <c r="P2270" s="251">
        <v>45444</v>
      </c>
      <c r="Q2270" s="244">
        <v>18000</v>
      </c>
      <c r="R2270" s="416">
        <v>1700</v>
      </c>
      <c r="S2270" s="242">
        <v>1700</v>
      </c>
      <c r="T2270" s="219" t="s">
        <v>4083</v>
      </c>
      <c r="U2270" s="248">
        <f>VLOOKUP(T2270,'[1]段ボール 送料'!$H$16:$X$1013,16,FALSE)</f>
        <v>1130</v>
      </c>
      <c r="V2270" s="248">
        <f>VLOOKUP(T2270,'[1]段ボール 送料'!$H$16:$X$1013,13,FALSE)</f>
        <v>265</v>
      </c>
      <c r="W2270" s="248">
        <f>VLOOKUP(T2270,'[1]段ボール 送料'!$H$16:$X$1013,14,FALSE)</f>
        <v>265</v>
      </c>
      <c r="X2270" s="248">
        <f>VLOOKUP(T2270,'[1]段ボール 送料'!$H$16:$X$1013,15,FALSE)</f>
        <v>600</v>
      </c>
      <c r="Y2270" s="219"/>
      <c r="Z2270" s="259"/>
      <c r="AA2270" s="259"/>
      <c r="AB2270" s="259"/>
      <c r="AC2270" s="259"/>
      <c r="AD2270" s="344"/>
      <c r="AE2270" s="344"/>
      <c r="AF2270" s="344"/>
      <c r="AG2270" s="344"/>
      <c r="AH2270" s="344"/>
      <c r="AI2270" s="228" t="s">
        <v>2717</v>
      </c>
      <c r="AJ2270" s="286" t="s">
        <v>2543</v>
      </c>
      <c r="AK2270" s="228" t="s">
        <v>2542</v>
      </c>
      <c r="AN2270" s="344"/>
      <c r="AO2270" s="344"/>
      <c r="AP2270" s="229"/>
      <c r="AQ2270" s="444">
        <v>1</v>
      </c>
      <c r="AR2270" s="247"/>
      <c r="AS2270" s="247"/>
      <c r="AT2270" s="247"/>
      <c r="AU2270" s="359">
        <f t="shared" si="319"/>
        <v>1700</v>
      </c>
      <c r="AV2270" s="248">
        <f>VLOOKUP(T2270,'[1]段ボール 送料'!$H$16:$X$1013,11,FALSE)</f>
        <v>490</v>
      </c>
      <c r="AW2270" s="248"/>
      <c r="AX2270" s="207"/>
      <c r="AY2270" s="247">
        <f t="shared" si="320"/>
        <v>490</v>
      </c>
      <c r="AZ2270" s="247">
        <f t="shared" si="321"/>
        <v>490</v>
      </c>
      <c r="BA2270" s="247">
        <f t="shared" si="322"/>
        <v>0</v>
      </c>
      <c r="BB2270" s="247">
        <f t="shared" si="323"/>
        <v>0</v>
      </c>
      <c r="BC2270" s="359">
        <f t="shared" si="324"/>
        <v>2190</v>
      </c>
      <c r="BD2270" s="207"/>
      <c r="BE2270" s="207"/>
      <c r="BF2270" s="207"/>
      <c r="BG2270" s="228"/>
      <c r="BH2270" s="228"/>
      <c r="BI2270" s="228"/>
      <c r="BJ2270" s="246"/>
      <c r="BK2270" s="255" t="s">
        <v>3892</v>
      </c>
      <c r="BL2270" s="228" t="s">
        <v>1703</v>
      </c>
      <c r="BM2270" s="228" t="s">
        <v>1703</v>
      </c>
      <c r="BY2270" s="254"/>
      <c r="DN2270" s="284">
        <v>19000</v>
      </c>
      <c r="DO2270" s="283">
        <f t="shared" si="325"/>
        <v>20900</v>
      </c>
      <c r="DP2270" s="349">
        <v>45444</v>
      </c>
      <c r="DQ2270" s="282"/>
      <c r="DR2270" s="281"/>
      <c r="DS2270" s="280"/>
      <c r="DT2270" s="279"/>
      <c r="DU2270" s="348"/>
      <c r="DV2270" s="194"/>
    </row>
    <row r="2271" spans="1:127" ht="18.75">
      <c r="A2271" s="298" t="s">
        <v>4223</v>
      </c>
      <c r="B2271" s="227" t="s">
        <v>632</v>
      </c>
      <c r="C2271" s="226" t="s">
        <v>4261</v>
      </c>
      <c r="D2271" s="264" t="s">
        <v>633</v>
      </c>
      <c r="E2271" s="224" t="str">
        <f t="shared" si="306"/>
        <v>423409</v>
      </c>
      <c r="F2271" s="207" t="s">
        <v>123</v>
      </c>
      <c r="G2271" s="220" t="s">
        <v>634</v>
      </c>
      <c r="H2271" s="223" t="s">
        <v>4260</v>
      </c>
      <c r="I2271" s="306" t="s">
        <v>39</v>
      </c>
      <c r="J2271" s="222">
        <v>1</v>
      </c>
      <c r="K2271" s="277">
        <v>15000</v>
      </c>
      <c r="L2271" s="212">
        <f t="shared" si="318"/>
        <v>16500</v>
      </c>
      <c r="M2271" s="288" t="s">
        <v>1671</v>
      </c>
      <c r="O2271" s="219"/>
      <c r="P2271" s="459">
        <v>45444</v>
      </c>
      <c r="Q2271" s="346">
        <v>14000</v>
      </c>
      <c r="R2271" s="416">
        <v>3100</v>
      </c>
      <c r="S2271" s="242">
        <v>3100</v>
      </c>
      <c r="T2271" s="219" t="s">
        <v>3380</v>
      </c>
      <c r="U2271" s="259">
        <f>VLOOKUP(T2271,'[1]段ボール 送料'!$H$16:$X$1013,16,FALSE)</f>
        <v>1360</v>
      </c>
      <c r="V2271" s="259">
        <f>VLOOKUP(T2271,'[1]段ボール 送料'!$H$16:$X$1013,13,FALSE)</f>
        <v>305</v>
      </c>
      <c r="W2271" s="259">
        <f>VLOOKUP(T2271,'[1]段ボール 送料'!$H$16:$X$1013,14,FALSE)</f>
        <v>305</v>
      </c>
      <c r="X2271" s="259">
        <f>VLOOKUP(T2271,'[1]段ボール 送料'!$H$16:$X$1013,15,FALSE)</f>
        <v>750</v>
      </c>
      <c r="Y2271" s="219"/>
      <c r="Z2271" s="259"/>
      <c r="AA2271" s="259"/>
      <c r="AB2271" s="259"/>
      <c r="AC2271" s="259"/>
      <c r="AD2271" s="211"/>
      <c r="AE2271" s="211"/>
      <c r="AF2271" s="211"/>
      <c r="AG2271" s="211"/>
      <c r="AH2271" s="211"/>
      <c r="AI2271" s="228" t="s">
        <v>2717</v>
      </c>
      <c r="AJ2271" s="286" t="s">
        <v>2543</v>
      </c>
      <c r="AK2271" s="228" t="s">
        <v>2542</v>
      </c>
      <c r="AN2271" s="211"/>
      <c r="AO2271" s="211"/>
      <c r="AP2271" s="229"/>
      <c r="AQ2271" s="444">
        <v>1</v>
      </c>
      <c r="AR2271" s="207"/>
      <c r="AS2271" s="207"/>
      <c r="AT2271" s="207"/>
      <c r="AU2271" s="359">
        <f t="shared" si="319"/>
        <v>3100</v>
      </c>
      <c r="AV2271" s="248">
        <f>VLOOKUP(T2271,'[1]段ボール 送料'!$H$16:$X$1013,11,FALSE)</f>
        <v>700</v>
      </c>
      <c r="AW2271" s="248"/>
      <c r="AX2271" s="207"/>
      <c r="AY2271" s="247">
        <f t="shared" si="320"/>
        <v>700</v>
      </c>
      <c r="AZ2271" s="247">
        <f t="shared" si="321"/>
        <v>700</v>
      </c>
      <c r="BA2271" s="247">
        <f t="shared" si="322"/>
        <v>0</v>
      </c>
      <c r="BB2271" s="247">
        <f t="shared" si="323"/>
        <v>0</v>
      </c>
      <c r="BC2271" s="359">
        <f t="shared" si="324"/>
        <v>3800</v>
      </c>
      <c r="BD2271" s="207"/>
      <c r="BE2271" s="207"/>
      <c r="BF2271" s="207"/>
      <c r="BG2271" s="228"/>
      <c r="BH2271" s="228"/>
      <c r="BI2271" s="228" t="s">
        <v>1703</v>
      </c>
      <c r="BJ2271" s="246"/>
      <c r="BK2271" s="255" t="s">
        <v>3892</v>
      </c>
      <c r="BL2271" s="228" t="s">
        <v>1703</v>
      </c>
      <c r="BM2271" s="228" t="s">
        <v>1703</v>
      </c>
      <c r="BN2271" s="298"/>
      <c r="BO2271" s="297"/>
      <c r="BY2271" s="254"/>
      <c r="DN2271" s="284">
        <v>15000</v>
      </c>
      <c r="DO2271" s="283">
        <f t="shared" si="325"/>
        <v>16500</v>
      </c>
      <c r="DP2271" s="349">
        <v>45444</v>
      </c>
      <c r="DQ2271" s="282"/>
      <c r="DR2271" s="281"/>
      <c r="DS2271" s="280"/>
      <c r="DT2271" s="279"/>
      <c r="DU2271" s="348"/>
      <c r="DV2271" s="194"/>
    </row>
    <row r="2272" spans="1:127" ht="18.75">
      <c r="A2272" s="298" t="s">
        <v>4223</v>
      </c>
      <c r="B2272" s="227" t="s">
        <v>635</v>
      </c>
      <c r="C2272" s="226" t="s">
        <v>4259</v>
      </c>
      <c r="D2272" s="264" t="s">
        <v>636</v>
      </c>
      <c r="E2272" s="224" t="str">
        <f t="shared" si="306"/>
        <v>423416</v>
      </c>
      <c r="F2272" s="207" t="s">
        <v>123</v>
      </c>
      <c r="G2272" s="220" t="s">
        <v>637</v>
      </c>
      <c r="H2272" s="223" t="s">
        <v>4258</v>
      </c>
      <c r="I2272" s="306" t="s">
        <v>39</v>
      </c>
      <c r="J2272" s="222">
        <v>1</v>
      </c>
      <c r="K2272" s="277">
        <v>18000</v>
      </c>
      <c r="L2272" s="212">
        <f t="shared" si="318"/>
        <v>19800</v>
      </c>
      <c r="M2272" s="262" t="s">
        <v>1671</v>
      </c>
      <c r="O2272" s="219"/>
      <c r="P2272" s="251">
        <v>45444</v>
      </c>
      <c r="Q2272" s="244">
        <v>17000</v>
      </c>
      <c r="R2272" s="416">
        <v>3300</v>
      </c>
      <c r="S2272" s="242">
        <v>3300</v>
      </c>
      <c r="T2272" s="219" t="s">
        <v>3380</v>
      </c>
      <c r="U2272" s="259">
        <f>VLOOKUP(T2272,'[1]段ボール 送料'!$H$16:$X$1013,16,FALSE)</f>
        <v>1360</v>
      </c>
      <c r="V2272" s="259">
        <f>VLOOKUP(T2272,'[1]段ボール 送料'!$H$16:$X$1013,13,FALSE)</f>
        <v>305</v>
      </c>
      <c r="W2272" s="259">
        <f>VLOOKUP(T2272,'[1]段ボール 送料'!$H$16:$X$1013,14,FALSE)</f>
        <v>305</v>
      </c>
      <c r="X2272" s="259">
        <f>VLOOKUP(T2272,'[1]段ボール 送料'!$H$16:$X$1013,15,FALSE)</f>
        <v>750</v>
      </c>
      <c r="Y2272" s="219"/>
      <c r="Z2272" s="259"/>
      <c r="AA2272" s="259"/>
      <c r="AB2272" s="259"/>
      <c r="AC2272" s="259"/>
      <c r="AD2272" s="211"/>
      <c r="AE2272" s="211"/>
      <c r="AF2272" s="211"/>
      <c r="AG2272" s="211"/>
      <c r="AH2272" s="211"/>
      <c r="AI2272" s="228" t="s">
        <v>2717</v>
      </c>
      <c r="AJ2272" s="286" t="s">
        <v>2543</v>
      </c>
      <c r="AK2272" s="228" t="s">
        <v>2542</v>
      </c>
      <c r="AN2272" s="211"/>
      <c r="AO2272" s="211"/>
      <c r="AP2272" s="229"/>
      <c r="AQ2272" s="444">
        <v>1</v>
      </c>
      <c r="AR2272" s="207"/>
      <c r="AS2272" s="207"/>
      <c r="AT2272" s="207"/>
      <c r="AU2272" s="359">
        <f t="shared" si="319"/>
        <v>3300</v>
      </c>
      <c r="AV2272" s="248">
        <f>VLOOKUP(T2272,'[1]段ボール 送料'!$H$16:$X$1013,11,FALSE)</f>
        <v>700</v>
      </c>
      <c r="AW2272" s="248"/>
      <c r="AX2272" s="207"/>
      <c r="AY2272" s="247">
        <f t="shared" si="320"/>
        <v>700</v>
      </c>
      <c r="AZ2272" s="247">
        <f t="shared" si="321"/>
        <v>700</v>
      </c>
      <c r="BA2272" s="247">
        <f t="shared" si="322"/>
        <v>0</v>
      </c>
      <c r="BB2272" s="247">
        <f t="shared" si="323"/>
        <v>0</v>
      </c>
      <c r="BC2272" s="359">
        <f t="shared" si="324"/>
        <v>4000</v>
      </c>
      <c r="BD2272" s="207"/>
      <c r="BE2272" s="207"/>
      <c r="BF2272" s="207"/>
      <c r="BG2272" s="228"/>
      <c r="BH2272" s="228"/>
      <c r="BI2272" s="228" t="s">
        <v>1703</v>
      </c>
      <c r="BJ2272" s="246"/>
      <c r="BK2272" s="255" t="s">
        <v>3892</v>
      </c>
      <c r="BL2272" s="228" t="s">
        <v>1703</v>
      </c>
      <c r="BM2272" s="228" t="s">
        <v>1703</v>
      </c>
      <c r="BN2272" s="298"/>
      <c r="BO2272" s="297"/>
      <c r="BY2272" s="254"/>
      <c r="DN2272" s="284">
        <v>18000</v>
      </c>
      <c r="DO2272" s="283">
        <f t="shared" si="325"/>
        <v>19800</v>
      </c>
      <c r="DP2272" s="349">
        <v>45444</v>
      </c>
      <c r="DQ2272" s="282"/>
      <c r="DR2272" s="281"/>
      <c r="DS2272" s="280"/>
      <c r="DT2272" s="279"/>
      <c r="DU2272" s="348"/>
      <c r="DV2272" s="194"/>
    </row>
    <row r="2273" spans="1:126" ht="18.75">
      <c r="A2273" s="298" t="s">
        <v>4223</v>
      </c>
      <c r="B2273" s="227" t="s">
        <v>638</v>
      </c>
      <c r="C2273" s="226" t="s">
        <v>4257</v>
      </c>
      <c r="D2273" s="264" t="s">
        <v>639</v>
      </c>
      <c r="E2273" s="224" t="str">
        <f t="shared" si="306"/>
        <v>423423</v>
      </c>
      <c r="F2273" s="207" t="s">
        <v>123</v>
      </c>
      <c r="G2273" s="220" t="s">
        <v>640</v>
      </c>
      <c r="H2273" s="223" t="s">
        <v>4256</v>
      </c>
      <c r="I2273" s="306" t="s">
        <v>39</v>
      </c>
      <c r="J2273" s="222">
        <v>1</v>
      </c>
      <c r="K2273" s="277">
        <v>15000</v>
      </c>
      <c r="L2273" s="212">
        <f t="shared" si="318"/>
        <v>16500</v>
      </c>
      <c r="M2273" s="288" t="s">
        <v>1671</v>
      </c>
      <c r="O2273" s="219"/>
      <c r="P2273" s="459">
        <v>45444</v>
      </c>
      <c r="Q2273" s="346">
        <v>14000</v>
      </c>
      <c r="R2273" s="416">
        <v>3800</v>
      </c>
      <c r="S2273" s="242">
        <v>3800</v>
      </c>
      <c r="T2273" s="219" t="s">
        <v>3913</v>
      </c>
      <c r="U2273" s="259">
        <f>VLOOKUP(T2273,'[1]段ボール 送料'!$H$16:$X$1013,16,FALSE)</f>
        <v>1130</v>
      </c>
      <c r="V2273" s="259">
        <f>VLOOKUP(T2273,'[1]段ボール 送料'!$H$16:$X$1013,13,FALSE)</f>
        <v>265</v>
      </c>
      <c r="W2273" s="259">
        <f>VLOOKUP(T2273,'[1]段ボール 送料'!$H$16:$X$1013,14,FALSE)</f>
        <v>265</v>
      </c>
      <c r="X2273" s="259">
        <f>VLOOKUP(T2273,'[1]段ボール 送料'!$H$16:$X$1013,15,FALSE)</f>
        <v>600</v>
      </c>
      <c r="Y2273" s="219"/>
      <c r="Z2273" s="259"/>
      <c r="AA2273" s="259"/>
      <c r="AB2273" s="259"/>
      <c r="AC2273" s="259"/>
      <c r="AD2273" s="211"/>
      <c r="AE2273" s="211"/>
      <c r="AF2273" s="211"/>
      <c r="AG2273" s="211"/>
      <c r="AH2273" s="211"/>
      <c r="AI2273" s="228" t="s">
        <v>2717</v>
      </c>
      <c r="AJ2273" s="286" t="s">
        <v>2543</v>
      </c>
      <c r="AK2273" s="228" t="s">
        <v>2542</v>
      </c>
      <c r="AN2273" s="211"/>
      <c r="AO2273" s="211"/>
      <c r="AP2273" s="229"/>
      <c r="AQ2273" s="444">
        <v>1</v>
      </c>
      <c r="AR2273" s="207"/>
      <c r="AS2273" s="207"/>
      <c r="AT2273" s="207"/>
      <c r="AU2273" s="359">
        <f t="shared" si="319"/>
        <v>3800</v>
      </c>
      <c r="AV2273" s="248">
        <f>VLOOKUP(T2273,'[1]段ボール 送料'!$H$16:$X$1013,11,FALSE)</f>
        <v>490</v>
      </c>
      <c r="AW2273" s="248"/>
      <c r="AX2273" s="207"/>
      <c r="AY2273" s="247">
        <f t="shared" si="320"/>
        <v>490</v>
      </c>
      <c r="AZ2273" s="247">
        <f t="shared" si="321"/>
        <v>490</v>
      </c>
      <c r="BA2273" s="247">
        <f t="shared" si="322"/>
        <v>0</v>
      </c>
      <c r="BB2273" s="247">
        <f t="shared" si="323"/>
        <v>0</v>
      </c>
      <c r="BC2273" s="359">
        <f t="shared" si="324"/>
        <v>4290</v>
      </c>
      <c r="BD2273" s="207"/>
      <c r="BE2273" s="207"/>
      <c r="BF2273" s="207"/>
      <c r="BG2273" s="228"/>
      <c r="BH2273" s="228"/>
      <c r="BI2273" s="228"/>
      <c r="BJ2273" s="246"/>
      <c r="BK2273" s="255" t="s">
        <v>3892</v>
      </c>
      <c r="BL2273" s="228" t="s">
        <v>1703</v>
      </c>
      <c r="BM2273" s="228" t="s">
        <v>1703</v>
      </c>
      <c r="BN2273" s="298"/>
      <c r="BO2273" s="297"/>
      <c r="BY2273" s="254"/>
      <c r="DN2273" s="284">
        <v>15000</v>
      </c>
      <c r="DO2273" s="283">
        <f t="shared" si="325"/>
        <v>16500</v>
      </c>
      <c r="DP2273" s="349">
        <v>45444</v>
      </c>
      <c r="DQ2273" s="282"/>
      <c r="DR2273" s="281"/>
      <c r="DS2273" s="280"/>
      <c r="DT2273" s="279"/>
      <c r="DU2273" s="348"/>
      <c r="DV2273" s="194"/>
    </row>
    <row r="2274" spans="1:126" ht="18.75">
      <c r="A2274" s="298" t="s">
        <v>4223</v>
      </c>
      <c r="B2274" s="227" t="s">
        <v>641</v>
      </c>
      <c r="C2274" s="226" t="s">
        <v>4255</v>
      </c>
      <c r="D2274" s="264" t="s">
        <v>642</v>
      </c>
      <c r="E2274" s="224" t="str">
        <f t="shared" si="306"/>
        <v>423430</v>
      </c>
      <c r="F2274" s="207" t="s">
        <v>123</v>
      </c>
      <c r="G2274" s="220" t="s">
        <v>643</v>
      </c>
      <c r="H2274" s="223" t="s">
        <v>4254</v>
      </c>
      <c r="I2274" s="306" t="s">
        <v>39</v>
      </c>
      <c r="J2274" s="222">
        <v>1</v>
      </c>
      <c r="K2274" s="277">
        <v>18000</v>
      </c>
      <c r="L2274" s="212">
        <f t="shared" si="318"/>
        <v>19800</v>
      </c>
      <c r="M2274" s="262" t="s">
        <v>1671</v>
      </c>
      <c r="O2274" s="219"/>
      <c r="P2274" s="251">
        <v>45444</v>
      </c>
      <c r="Q2274" s="244">
        <v>17000</v>
      </c>
      <c r="R2274" s="416">
        <v>4100</v>
      </c>
      <c r="S2274" s="242">
        <v>4100</v>
      </c>
      <c r="T2274" s="219" t="s">
        <v>3913</v>
      </c>
      <c r="U2274" s="259">
        <f>VLOOKUP(T2274,'[1]段ボール 送料'!$H$16:$X$1013,16,FALSE)</f>
        <v>1130</v>
      </c>
      <c r="V2274" s="259">
        <f>VLOOKUP(T2274,'[1]段ボール 送料'!$H$16:$X$1013,13,FALSE)</f>
        <v>265</v>
      </c>
      <c r="W2274" s="259">
        <f>VLOOKUP(T2274,'[1]段ボール 送料'!$H$16:$X$1013,14,FALSE)</f>
        <v>265</v>
      </c>
      <c r="X2274" s="259">
        <f>VLOOKUP(T2274,'[1]段ボール 送料'!$H$16:$X$1013,15,FALSE)</f>
        <v>600</v>
      </c>
      <c r="Y2274" s="219"/>
      <c r="Z2274" s="259"/>
      <c r="AA2274" s="259"/>
      <c r="AB2274" s="259"/>
      <c r="AC2274" s="259"/>
      <c r="AD2274" s="211"/>
      <c r="AE2274" s="211"/>
      <c r="AF2274" s="211"/>
      <c r="AG2274" s="211"/>
      <c r="AH2274" s="211"/>
      <c r="AI2274" s="228" t="s">
        <v>2717</v>
      </c>
      <c r="AJ2274" s="286" t="s">
        <v>2543</v>
      </c>
      <c r="AK2274" s="228" t="s">
        <v>2542</v>
      </c>
      <c r="AN2274" s="211"/>
      <c r="AO2274" s="211"/>
      <c r="AP2274" s="229"/>
      <c r="AQ2274" s="444">
        <v>1</v>
      </c>
      <c r="AR2274" s="207"/>
      <c r="AS2274" s="207"/>
      <c r="AT2274" s="207"/>
      <c r="AU2274" s="359">
        <f t="shared" si="319"/>
        <v>4100</v>
      </c>
      <c r="AV2274" s="248">
        <f>VLOOKUP(T2274,'[1]段ボール 送料'!$H$16:$X$1013,11,FALSE)</f>
        <v>490</v>
      </c>
      <c r="AW2274" s="248"/>
      <c r="AX2274" s="207"/>
      <c r="AY2274" s="247">
        <f t="shared" si="320"/>
        <v>490</v>
      </c>
      <c r="AZ2274" s="247">
        <f t="shared" si="321"/>
        <v>490</v>
      </c>
      <c r="BA2274" s="247">
        <f t="shared" si="322"/>
        <v>0</v>
      </c>
      <c r="BB2274" s="247">
        <f t="shared" si="323"/>
        <v>0</v>
      </c>
      <c r="BC2274" s="359">
        <f t="shared" si="324"/>
        <v>4590</v>
      </c>
      <c r="BD2274" s="207"/>
      <c r="BE2274" s="207"/>
      <c r="BF2274" s="207"/>
      <c r="BG2274" s="228"/>
      <c r="BH2274" s="228"/>
      <c r="BI2274" s="228"/>
      <c r="BJ2274" s="246"/>
      <c r="BK2274" s="255" t="s">
        <v>3892</v>
      </c>
      <c r="BL2274" s="228" t="s">
        <v>1703</v>
      </c>
      <c r="BM2274" s="228" t="s">
        <v>1703</v>
      </c>
      <c r="BN2274" s="298"/>
      <c r="BO2274" s="297"/>
      <c r="BY2274" s="254"/>
      <c r="DN2274" s="284">
        <v>18000</v>
      </c>
      <c r="DO2274" s="283">
        <f t="shared" si="325"/>
        <v>19800</v>
      </c>
      <c r="DP2274" s="349">
        <v>45444</v>
      </c>
      <c r="DQ2274" s="282"/>
      <c r="DR2274" s="281"/>
      <c r="DS2274" s="280"/>
      <c r="DT2274" s="279"/>
      <c r="DU2274" s="348"/>
      <c r="DV2274" s="194"/>
    </row>
    <row r="2275" spans="1:126" ht="18.75">
      <c r="A2275" s="298" t="s">
        <v>4223</v>
      </c>
      <c r="B2275" s="227" t="s">
        <v>644</v>
      </c>
      <c r="C2275" s="226" t="s">
        <v>4253</v>
      </c>
      <c r="D2275" s="264" t="s">
        <v>645</v>
      </c>
      <c r="E2275" s="224" t="str">
        <f t="shared" si="306"/>
        <v>423447</v>
      </c>
      <c r="F2275" s="207" t="s">
        <v>123</v>
      </c>
      <c r="G2275" s="220" t="s">
        <v>646</v>
      </c>
      <c r="H2275" s="223" t="s">
        <v>4252</v>
      </c>
      <c r="I2275" s="306" t="s">
        <v>39</v>
      </c>
      <c r="J2275" s="222">
        <v>1</v>
      </c>
      <c r="K2275" s="277">
        <v>15000</v>
      </c>
      <c r="L2275" s="212">
        <f t="shared" si="318"/>
        <v>16500</v>
      </c>
      <c r="M2275" s="288" t="s">
        <v>1671</v>
      </c>
      <c r="O2275" s="219"/>
      <c r="P2275" s="459">
        <v>45444</v>
      </c>
      <c r="Q2275" s="346">
        <v>14000</v>
      </c>
      <c r="R2275" s="416">
        <v>3600</v>
      </c>
      <c r="S2275" s="242">
        <v>3600</v>
      </c>
      <c r="T2275" s="219" t="s">
        <v>3913</v>
      </c>
      <c r="U2275" s="259">
        <f>VLOOKUP(T2275,'[1]段ボール 送料'!$H$16:$X$1013,16,FALSE)</f>
        <v>1130</v>
      </c>
      <c r="V2275" s="259">
        <f>VLOOKUP(T2275,'[1]段ボール 送料'!$H$16:$X$1013,13,FALSE)</f>
        <v>265</v>
      </c>
      <c r="W2275" s="259">
        <f>VLOOKUP(T2275,'[1]段ボール 送料'!$H$16:$X$1013,14,FALSE)</f>
        <v>265</v>
      </c>
      <c r="X2275" s="259">
        <f>VLOOKUP(T2275,'[1]段ボール 送料'!$H$16:$X$1013,15,FALSE)</f>
        <v>600</v>
      </c>
      <c r="Y2275" s="219"/>
      <c r="Z2275" s="259"/>
      <c r="AA2275" s="259"/>
      <c r="AB2275" s="259"/>
      <c r="AC2275" s="259"/>
      <c r="AD2275" s="211"/>
      <c r="AE2275" s="211"/>
      <c r="AF2275" s="211"/>
      <c r="AG2275" s="211"/>
      <c r="AH2275" s="211"/>
      <c r="AI2275" s="228" t="s">
        <v>2717</v>
      </c>
      <c r="AJ2275" s="286" t="s">
        <v>2543</v>
      </c>
      <c r="AK2275" s="228" t="s">
        <v>2542</v>
      </c>
      <c r="AN2275" s="211"/>
      <c r="AO2275" s="211"/>
      <c r="AP2275" s="229"/>
      <c r="AQ2275" s="444">
        <v>1</v>
      </c>
      <c r="AR2275" s="207"/>
      <c r="AS2275" s="207"/>
      <c r="AT2275" s="207"/>
      <c r="AU2275" s="359">
        <f t="shared" si="319"/>
        <v>3600</v>
      </c>
      <c r="AV2275" s="248">
        <f>VLOOKUP(T2275,'[1]段ボール 送料'!$H$16:$X$1013,11,FALSE)</f>
        <v>490</v>
      </c>
      <c r="AW2275" s="248"/>
      <c r="AX2275" s="207"/>
      <c r="AY2275" s="247">
        <f t="shared" si="320"/>
        <v>490</v>
      </c>
      <c r="AZ2275" s="247">
        <f t="shared" si="321"/>
        <v>490</v>
      </c>
      <c r="BA2275" s="247">
        <f t="shared" si="322"/>
        <v>0</v>
      </c>
      <c r="BB2275" s="247">
        <f t="shared" si="323"/>
        <v>0</v>
      </c>
      <c r="BC2275" s="359">
        <f t="shared" si="324"/>
        <v>4090</v>
      </c>
      <c r="BD2275" s="207"/>
      <c r="BE2275" s="207"/>
      <c r="BF2275" s="207"/>
      <c r="BG2275" s="228"/>
      <c r="BH2275" s="228"/>
      <c r="BI2275" s="228"/>
      <c r="BJ2275" s="246"/>
      <c r="BK2275" s="255" t="s">
        <v>3892</v>
      </c>
      <c r="BL2275" s="228" t="s">
        <v>1703</v>
      </c>
      <c r="BM2275" s="228" t="s">
        <v>1703</v>
      </c>
      <c r="BN2275" s="298"/>
      <c r="BO2275" s="297"/>
      <c r="BY2275" s="254"/>
      <c r="DN2275" s="284">
        <v>15000</v>
      </c>
      <c r="DO2275" s="283">
        <f t="shared" si="325"/>
        <v>16500</v>
      </c>
      <c r="DP2275" s="349">
        <v>45444</v>
      </c>
      <c r="DQ2275" s="282"/>
      <c r="DR2275" s="281"/>
      <c r="DS2275" s="280"/>
      <c r="DT2275" s="279"/>
      <c r="DU2275" s="348"/>
      <c r="DV2275" s="194"/>
    </row>
    <row r="2276" spans="1:126" ht="18.75">
      <c r="A2276" s="298" t="s">
        <v>4223</v>
      </c>
      <c r="B2276" s="227" t="s">
        <v>647</v>
      </c>
      <c r="C2276" s="226" t="s">
        <v>4251</v>
      </c>
      <c r="D2276" s="264" t="s">
        <v>648</v>
      </c>
      <c r="E2276" s="224" t="str">
        <f t="shared" si="306"/>
        <v>423454</v>
      </c>
      <c r="F2276" s="207" t="s">
        <v>123</v>
      </c>
      <c r="G2276" s="220" t="s">
        <v>649</v>
      </c>
      <c r="H2276" s="223" t="s">
        <v>4250</v>
      </c>
      <c r="I2276" s="306" t="s">
        <v>39</v>
      </c>
      <c r="J2276" s="222">
        <v>1</v>
      </c>
      <c r="K2276" s="277">
        <v>18000</v>
      </c>
      <c r="L2276" s="212">
        <f t="shared" si="318"/>
        <v>19800</v>
      </c>
      <c r="M2276" s="262" t="s">
        <v>1671</v>
      </c>
      <c r="O2276" s="219"/>
      <c r="P2276" s="251">
        <v>45444</v>
      </c>
      <c r="Q2276" s="244">
        <v>17000</v>
      </c>
      <c r="R2276" s="416">
        <v>3800</v>
      </c>
      <c r="S2276" s="242">
        <v>3800</v>
      </c>
      <c r="T2276" s="219" t="s">
        <v>3913</v>
      </c>
      <c r="U2276" s="259">
        <f>VLOOKUP(T2276,'[1]段ボール 送料'!$H$16:$X$1013,16,FALSE)</f>
        <v>1130</v>
      </c>
      <c r="V2276" s="259">
        <f>VLOOKUP(T2276,'[1]段ボール 送料'!$H$16:$X$1013,13,FALSE)</f>
        <v>265</v>
      </c>
      <c r="W2276" s="259">
        <f>VLOOKUP(T2276,'[1]段ボール 送料'!$H$16:$X$1013,14,FALSE)</f>
        <v>265</v>
      </c>
      <c r="X2276" s="259">
        <f>VLOOKUP(T2276,'[1]段ボール 送料'!$H$16:$X$1013,15,FALSE)</f>
        <v>600</v>
      </c>
      <c r="Y2276" s="219"/>
      <c r="Z2276" s="259"/>
      <c r="AA2276" s="259"/>
      <c r="AB2276" s="259"/>
      <c r="AC2276" s="259"/>
      <c r="AD2276" s="211"/>
      <c r="AE2276" s="211"/>
      <c r="AF2276" s="211"/>
      <c r="AG2276" s="211"/>
      <c r="AH2276" s="211"/>
      <c r="AI2276" s="228" t="s">
        <v>2717</v>
      </c>
      <c r="AJ2276" s="286" t="s">
        <v>2543</v>
      </c>
      <c r="AK2276" s="228" t="s">
        <v>2542</v>
      </c>
      <c r="AN2276" s="211"/>
      <c r="AO2276" s="211"/>
      <c r="AP2276" s="229"/>
      <c r="AQ2276" s="444">
        <v>1</v>
      </c>
      <c r="AR2276" s="207"/>
      <c r="AS2276" s="207"/>
      <c r="AT2276" s="207"/>
      <c r="AU2276" s="359">
        <f t="shared" si="319"/>
        <v>3800</v>
      </c>
      <c r="AV2276" s="248">
        <f>VLOOKUP(T2276,'[1]段ボール 送料'!$H$16:$X$1013,11,FALSE)</f>
        <v>490</v>
      </c>
      <c r="AW2276" s="248"/>
      <c r="AX2276" s="207"/>
      <c r="AY2276" s="247">
        <f t="shared" si="320"/>
        <v>490</v>
      </c>
      <c r="AZ2276" s="247">
        <f t="shared" si="321"/>
        <v>490</v>
      </c>
      <c r="BA2276" s="247">
        <f t="shared" si="322"/>
        <v>0</v>
      </c>
      <c r="BB2276" s="247">
        <f t="shared" si="323"/>
        <v>0</v>
      </c>
      <c r="BC2276" s="359">
        <f t="shared" si="324"/>
        <v>4290</v>
      </c>
      <c r="BD2276" s="207"/>
      <c r="BE2276" s="207"/>
      <c r="BF2276" s="207"/>
      <c r="BG2276" s="228"/>
      <c r="BH2276" s="228"/>
      <c r="BI2276" s="228"/>
      <c r="BJ2276" s="246"/>
      <c r="BK2276" s="255" t="s">
        <v>3892</v>
      </c>
      <c r="BL2276" s="228" t="s">
        <v>1703</v>
      </c>
      <c r="BM2276" s="228" t="s">
        <v>1703</v>
      </c>
      <c r="BN2276" s="298"/>
      <c r="BO2276" s="297"/>
      <c r="BY2276" s="254"/>
      <c r="DN2276" s="284">
        <v>18000</v>
      </c>
      <c r="DO2276" s="283">
        <f t="shared" si="325"/>
        <v>19800</v>
      </c>
      <c r="DP2276" s="349">
        <v>45444</v>
      </c>
      <c r="DQ2276" s="282"/>
      <c r="DR2276" s="281"/>
      <c r="DS2276" s="280"/>
      <c r="DT2276" s="279"/>
      <c r="DU2276" s="348"/>
      <c r="DV2276" s="194"/>
    </row>
    <row r="2277" spans="1:126" ht="18.75">
      <c r="A2277" s="298" t="s">
        <v>4223</v>
      </c>
      <c r="B2277" s="227" t="s">
        <v>650</v>
      </c>
      <c r="C2277" s="226" t="s">
        <v>4249</v>
      </c>
      <c r="D2277" s="264" t="s">
        <v>651</v>
      </c>
      <c r="E2277" s="224" t="str">
        <f t="shared" si="306"/>
        <v>423461</v>
      </c>
      <c r="F2277" s="207" t="s">
        <v>123</v>
      </c>
      <c r="G2277" s="220" t="s">
        <v>652</v>
      </c>
      <c r="H2277" s="223" t="s">
        <v>4248</v>
      </c>
      <c r="I2277" s="306" t="s">
        <v>39</v>
      </c>
      <c r="J2277" s="222">
        <v>1</v>
      </c>
      <c r="K2277" s="277">
        <v>15000</v>
      </c>
      <c r="L2277" s="212">
        <f t="shared" si="318"/>
        <v>16500</v>
      </c>
      <c r="M2277" s="288" t="s">
        <v>1671</v>
      </c>
      <c r="O2277" s="219"/>
      <c r="P2277" s="459">
        <v>45444</v>
      </c>
      <c r="Q2277" s="346">
        <v>14000</v>
      </c>
      <c r="R2277" s="416">
        <v>4200</v>
      </c>
      <c r="S2277" s="242">
        <v>4200</v>
      </c>
      <c r="T2277" s="219" t="s">
        <v>3913</v>
      </c>
      <c r="U2277" s="259">
        <f>VLOOKUP(T2277,'[1]段ボール 送料'!$H$16:$X$1013,16,FALSE)</f>
        <v>1130</v>
      </c>
      <c r="V2277" s="259">
        <f>VLOOKUP(T2277,'[1]段ボール 送料'!$H$16:$X$1013,13,FALSE)</f>
        <v>265</v>
      </c>
      <c r="W2277" s="259">
        <f>VLOOKUP(T2277,'[1]段ボール 送料'!$H$16:$X$1013,14,FALSE)</f>
        <v>265</v>
      </c>
      <c r="X2277" s="259">
        <f>VLOOKUP(T2277,'[1]段ボール 送料'!$H$16:$X$1013,15,FALSE)</f>
        <v>600</v>
      </c>
      <c r="Y2277" s="219"/>
      <c r="Z2277" s="259"/>
      <c r="AA2277" s="259"/>
      <c r="AB2277" s="259"/>
      <c r="AC2277" s="259"/>
      <c r="AD2277" s="211"/>
      <c r="AE2277" s="211"/>
      <c r="AF2277" s="211"/>
      <c r="AG2277" s="211"/>
      <c r="AH2277" s="211"/>
      <c r="AI2277" s="228" t="s">
        <v>2717</v>
      </c>
      <c r="AJ2277" s="286" t="s">
        <v>2543</v>
      </c>
      <c r="AK2277" s="228" t="s">
        <v>2542</v>
      </c>
      <c r="AN2277" s="211"/>
      <c r="AO2277" s="211"/>
      <c r="AP2277" s="229"/>
      <c r="AQ2277" s="444">
        <v>1</v>
      </c>
      <c r="AR2277" s="207"/>
      <c r="AS2277" s="207"/>
      <c r="AT2277" s="207"/>
      <c r="AU2277" s="359">
        <f t="shared" si="319"/>
        <v>4200</v>
      </c>
      <c r="AV2277" s="248">
        <f>VLOOKUP(T2277,'[1]段ボール 送料'!$H$16:$X$1013,11,FALSE)</f>
        <v>490</v>
      </c>
      <c r="AW2277" s="248"/>
      <c r="AX2277" s="207"/>
      <c r="AY2277" s="247">
        <f t="shared" si="320"/>
        <v>490</v>
      </c>
      <c r="AZ2277" s="247">
        <f t="shared" si="321"/>
        <v>490</v>
      </c>
      <c r="BA2277" s="247">
        <f t="shared" si="322"/>
        <v>0</v>
      </c>
      <c r="BB2277" s="247">
        <f t="shared" si="323"/>
        <v>0</v>
      </c>
      <c r="BC2277" s="359">
        <f t="shared" si="324"/>
        <v>4690</v>
      </c>
      <c r="BD2277" s="207"/>
      <c r="BE2277" s="207"/>
      <c r="BF2277" s="207"/>
      <c r="BG2277" s="228"/>
      <c r="BH2277" s="228"/>
      <c r="BI2277" s="228"/>
      <c r="BJ2277" s="246"/>
      <c r="BK2277" s="255" t="s">
        <v>3892</v>
      </c>
      <c r="BL2277" s="228" t="s">
        <v>1703</v>
      </c>
      <c r="BM2277" s="228" t="s">
        <v>1703</v>
      </c>
      <c r="BN2277" s="298"/>
      <c r="BO2277" s="297"/>
      <c r="BY2277" s="254"/>
      <c r="DN2277" s="284">
        <v>15000</v>
      </c>
      <c r="DO2277" s="283">
        <f t="shared" si="325"/>
        <v>16500</v>
      </c>
      <c r="DP2277" s="349">
        <v>45444</v>
      </c>
      <c r="DQ2277" s="282"/>
      <c r="DR2277" s="281"/>
      <c r="DS2277" s="280"/>
      <c r="DT2277" s="279"/>
      <c r="DU2277" s="348"/>
      <c r="DV2277" s="194"/>
    </row>
    <row r="2278" spans="1:126" ht="18.75">
      <c r="A2278" s="298" t="s">
        <v>4223</v>
      </c>
      <c r="B2278" s="227" t="s">
        <v>653</v>
      </c>
      <c r="C2278" s="226" t="s">
        <v>4247</v>
      </c>
      <c r="D2278" s="264" t="s">
        <v>654</v>
      </c>
      <c r="E2278" s="224" t="str">
        <f t="shared" si="306"/>
        <v>423478</v>
      </c>
      <c r="F2278" s="207" t="s">
        <v>123</v>
      </c>
      <c r="G2278" s="220" t="s">
        <v>655</v>
      </c>
      <c r="H2278" s="223" t="s">
        <v>4246</v>
      </c>
      <c r="I2278" s="306" t="s">
        <v>39</v>
      </c>
      <c r="J2278" s="222">
        <v>1</v>
      </c>
      <c r="K2278" s="277">
        <v>18000</v>
      </c>
      <c r="L2278" s="212">
        <f t="shared" si="318"/>
        <v>19800</v>
      </c>
      <c r="M2278" s="262" t="s">
        <v>1671</v>
      </c>
      <c r="O2278" s="219"/>
      <c r="P2278" s="251">
        <v>45444</v>
      </c>
      <c r="Q2278" s="244">
        <v>17000</v>
      </c>
      <c r="R2278" s="416">
        <v>4500</v>
      </c>
      <c r="S2278" s="242">
        <v>4500</v>
      </c>
      <c r="T2278" s="219" t="s">
        <v>3913</v>
      </c>
      <c r="U2278" s="259">
        <f>VLOOKUP(T2278,'[1]段ボール 送料'!$H$16:$X$1013,16,FALSE)</f>
        <v>1130</v>
      </c>
      <c r="V2278" s="259">
        <f>VLOOKUP(T2278,'[1]段ボール 送料'!$H$16:$X$1013,13,FALSE)</f>
        <v>265</v>
      </c>
      <c r="W2278" s="259">
        <f>VLOOKUP(T2278,'[1]段ボール 送料'!$H$16:$X$1013,14,FALSE)</f>
        <v>265</v>
      </c>
      <c r="X2278" s="259">
        <f>VLOOKUP(T2278,'[1]段ボール 送料'!$H$16:$X$1013,15,FALSE)</f>
        <v>600</v>
      </c>
      <c r="Y2278" s="219"/>
      <c r="Z2278" s="259"/>
      <c r="AA2278" s="259"/>
      <c r="AB2278" s="259"/>
      <c r="AC2278" s="259"/>
      <c r="AD2278" s="211"/>
      <c r="AE2278" s="211"/>
      <c r="AF2278" s="211"/>
      <c r="AG2278" s="211"/>
      <c r="AH2278" s="211"/>
      <c r="AI2278" s="228" t="s">
        <v>2717</v>
      </c>
      <c r="AJ2278" s="286" t="s">
        <v>2543</v>
      </c>
      <c r="AK2278" s="228" t="s">
        <v>2542</v>
      </c>
      <c r="AN2278" s="211"/>
      <c r="AO2278" s="211"/>
      <c r="AP2278" s="229"/>
      <c r="AQ2278" s="444">
        <v>1</v>
      </c>
      <c r="AR2278" s="207"/>
      <c r="AS2278" s="207"/>
      <c r="AT2278" s="207"/>
      <c r="AU2278" s="359">
        <f t="shared" si="319"/>
        <v>4500</v>
      </c>
      <c r="AV2278" s="248">
        <f>VLOOKUP(T2278,'[1]段ボール 送料'!$H$16:$X$1013,11,FALSE)</f>
        <v>490</v>
      </c>
      <c r="AW2278" s="248"/>
      <c r="AX2278" s="207"/>
      <c r="AY2278" s="247">
        <f t="shared" si="320"/>
        <v>490</v>
      </c>
      <c r="AZ2278" s="247">
        <f t="shared" si="321"/>
        <v>490</v>
      </c>
      <c r="BA2278" s="247">
        <f t="shared" si="322"/>
        <v>0</v>
      </c>
      <c r="BB2278" s="247">
        <f t="shared" si="323"/>
        <v>0</v>
      </c>
      <c r="BC2278" s="359">
        <f t="shared" si="324"/>
        <v>4990</v>
      </c>
      <c r="BD2278" s="207"/>
      <c r="BE2278" s="207"/>
      <c r="BF2278" s="207"/>
      <c r="BG2278" s="228"/>
      <c r="BH2278" s="228"/>
      <c r="BI2278" s="228"/>
      <c r="BJ2278" s="246"/>
      <c r="BK2278" s="255" t="s">
        <v>3892</v>
      </c>
      <c r="BL2278" s="228" t="s">
        <v>1703</v>
      </c>
      <c r="BM2278" s="228" t="s">
        <v>1703</v>
      </c>
      <c r="BN2278" s="298"/>
      <c r="BO2278" s="297"/>
      <c r="BY2278" s="254"/>
      <c r="DN2278" s="284">
        <v>18000</v>
      </c>
      <c r="DO2278" s="283">
        <f t="shared" si="325"/>
        <v>19800</v>
      </c>
      <c r="DP2278" s="349">
        <v>45444</v>
      </c>
      <c r="DQ2278" s="282"/>
      <c r="DR2278" s="281"/>
      <c r="DS2278" s="280"/>
      <c r="DT2278" s="279"/>
      <c r="DU2278" s="348"/>
      <c r="DV2278" s="194"/>
    </row>
    <row r="2279" spans="1:126" ht="18.75">
      <c r="A2279" s="207" t="s">
        <v>4068</v>
      </c>
      <c r="B2279" s="227" t="s">
        <v>656</v>
      </c>
      <c r="C2279" s="226" t="s">
        <v>4245</v>
      </c>
      <c r="D2279" s="264" t="s">
        <v>657</v>
      </c>
      <c r="E2279" s="224" t="str">
        <f t="shared" si="306"/>
        <v>423652</v>
      </c>
      <c r="F2279" s="207" t="s">
        <v>123</v>
      </c>
      <c r="G2279" s="220" t="s">
        <v>658</v>
      </c>
      <c r="H2279" s="223" t="s">
        <v>4244</v>
      </c>
      <c r="I2279" s="306" t="s">
        <v>39</v>
      </c>
      <c r="J2279" s="222">
        <v>1</v>
      </c>
      <c r="K2279" s="277">
        <v>16000</v>
      </c>
      <c r="L2279" s="212">
        <f t="shared" si="318"/>
        <v>17600</v>
      </c>
      <c r="M2279" s="262" t="s">
        <v>1671</v>
      </c>
      <c r="O2279" s="219"/>
      <c r="P2279" s="251">
        <v>45444</v>
      </c>
      <c r="Q2279" s="244">
        <v>15000</v>
      </c>
      <c r="R2279" s="416">
        <v>1300</v>
      </c>
      <c r="S2279" s="242">
        <v>1300</v>
      </c>
      <c r="T2279" s="219" t="s">
        <v>3380</v>
      </c>
      <c r="U2279" s="259">
        <f>VLOOKUP(T2279,'[1]段ボール 送料'!$H$16:$X$1013,16,FALSE)</f>
        <v>1360</v>
      </c>
      <c r="V2279" s="259">
        <f>VLOOKUP(T2279,'[1]段ボール 送料'!$H$16:$X$1013,13,FALSE)</f>
        <v>305</v>
      </c>
      <c r="W2279" s="259">
        <f>VLOOKUP(T2279,'[1]段ボール 送料'!$H$16:$X$1013,14,FALSE)</f>
        <v>305</v>
      </c>
      <c r="X2279" s="259">
        <f>VLOOKUP(T2279,'[1]段ボール 送料'!$H$16:$X$1013,15,FALSE)</f>
        <v>750</v>
      </c>
      <c r="Y2279" s="219"/>
      <c r="Z2279" s="259"/>
      <c r="AA2279" s="259"/>
      <c r="AB2279" s="259"/>
      <c r="AC2279" s="259"/>
      <c r="AD2279" s="211"/>
      <c r="AE2279" s="211"/>
      <c r="AF2279" s="211"/>
      <c r="AG2279" s="211"/>
      <c r="AH2279" s="211"/>
      <c r="AI2279" s="228" t="s">
        <v>2717</v>
      </c>
      <c r="AJ2279" s="286" t="s">
        <v>2543</v>
      </c>
      <c r="AK2279" s="228" t="s">
        <v>2542</v>
      </c>
      <c r="AN2279" s="211"/>
      <c r="AO2279" s="211"/>
      <c r="AP2279" s="229"/>
      <c r="AQ2279" s="444">
        <v>1</v>
      </c>
      <c r="AR2279" s="207"/>
      <c r="AS2279" s="207"/>
      <c r="AT2279" s="207"/>
      <c r="AU2279" s="359">
        <f t="shared" si="319"/>
        <v>1300</v>
      </c>
      <c r="AV2279" s="248">
        <f>VLOOKUP(T2279,'[1]段ボール 送料'!$H$16:$X$1013,11,FALSE)</f>
        <v>700</v>
      </c>
      <c r="AW2279" s="248"/>
      <c r="AX2279" s="207"/>
      <c r="AY2279" s="247">
        <f t="shared" si="320"/>
        <v>700</v>
      </c>
      <c r="AZ2279" s="247">
        <f t="shared" si="321"/>
        <v>700</v>
      </c>
      <c r="BA2279" s="247">
        <f t="shared" si="322"/>
        <v>0</v>
      </c>
      <c r="BB2279" s="247">
        <f t="shared" si="323"/>
        <v>0</v>
      </c>
      <c r="BC2279" s="359">
        <f t="shared" si="324"/>
        <v>2000</v>
      </c>
      <c r="BD2279" s="207"/>
      <c r="BE2279" s="207"/>
      <c r="BF2279" s="207"/>
      <c r="BG2279" s="228"/>
      <c r="BH2279" s="228"/>
      <c r="BI2279" s="228"/>
      <c r="BJ2279" s="246"/>
      <c r="BK2279" s="255" t="s">
        <v>3892</v>
      </c>
      <c r="BL2279" s="228" t="s">
        <v>1703</v>
      </c>
      <c r="BM2279" s="228" t="s">
        <v>1703</v>
      </c>
      <c r="BY2279" s="254"/>
      <c r="DN2279" s="284">
        <v>16000</v>
      </c>
      <c r="DO2279" s="283">
        <f t="shared" si="325"/>
        <v>17600</v>
      </c>
      <c r="DP2279" s="349">
        <v>45444</v>
      </c>
      <c r="DQ2279" s="282"/>
      <c r="DR2279" s="281"/>
      <c r="DS2279" s="280"/>
      <c r="DT2279" s="279"/>
      <c r="DU2279" s="348"/>
      <c r="DV2279" s="194"/>
    </row>
    <row r="2280" spans="1:126" ht="18.75">
      <c r="A2280" s="207" t="s">
        <v>4068</v>
      </c>
      <c r="B2280" s="227" t="s">
        <v>659</v>
      </c>
      <c r="C2280" s="226" t="s">
        <v>4243</v>
      </c>
      <c r="D2280" s="264" t="s">
        <v>660</v>
      </c>
      <c r="E2280" s="224" t="str">
        <f t="shared" si="306"/>
        <v>423669</v>
      </c>
      <c r="F2280" s="207" t="s">
        <v>123</v>
      </c>
      <c r="G2280" s="220" t="s">
        <v>661</v>
      </c>
      <c r="H2280" s="223" t="s">
        <v>4242</v>
      </c>
      <c r="I2280" s="306" t="s">
        <v>39</v>
      </c>
      <c r="J2280" s="222">
        <v>1</v>
      </c>
      <c r="K2280" s="277">
        <v>19000</v>
      </c>
      <c r="L2280" s="212">
        <f t="shared" si="318"/>
        <v>20900</v>
      </c>
      <c r="M2280" s="262" t="s">
        <v>1671</v>
      </c>
      <c r="O2280" s="219"/>
      <c r="P2280" s="251">
        <v>45444</v>
      </c>
      <c r="Q2280" s="244">
        <v>18000</v>
      </c>
      <c r="R2280" s="416">
        <v>1600</v>
      </c>
      <c r="S2280" s="242">
        <v>1600</v>
      </c>
      <c r="T2280" s="219" t="s">
        <v>3380</v>
      </c>
      <c r="U2280" s="259">
        <f>VLOOKUP(T2280,'[1]段ボール 送料'!$H$16:$X$1013,16,FALSE)</f>
        <v>1360</v>
      </c>
      <c r="V2280" s="259">
        <f>VLOOKUP(T2280,'[1]段ボール 送料'!$H$16:$X$1013,13,FALSE)</f>
        <v>305</v>
      </c>
      <c r="W2280" s="259">
        <f>VLOOKUP(T2280,'[1]段ボール 送料'!$H$16:$X$1013,14,FALSE)</f>
        <v>305</v>
      </c>
      <c r="X2280" s="259">
        <f>VLOOKUP(T2280,'[1]段ボール 送料'!$H$16:$X$1013,15,FALSE)</f>
        <v>750</v>
      </c>
      <c r="Y2280" s="219"/>
      <c r="Z2280" s="259"/>
      <c r="AA2280" s="259"/>
      <c r="AB2280" s="259"/>
      <c r="AC2280" s="259"/>
      <c r="AD2280" s="211"/>
      <c r="AE2280" s="211"/>
      <c r="AF2280" s="211"/>
      <c r="AG2280" s="211"/>
      <c r="AH2280" s="211"/>
      <c r="AI2280" s="228" t="s">
        <v>2717</v>
      </c>
      <c r="AJ2280" s="286" t="s">
        <v>2543</v>
      </c>
      <c r="AK2280" s="228" t="s">
        <v>2542</v>
      </c>
      <c r="AN2280" s="211"/>
      <c r="AO2280" s="211"/>
      <c r="AP2280" s="229"/>
      <c r="AQ2280" s="444">
        <v>1</v>
      </c>
      <c r="AR2280" s="207"/>
      <c r="AS2280" s="207"/>
      <c r="AT2280" s="207"/>
      <c r="AU2280" s="359">
        <f t="shared" si="319"/>
        <v>1600</v>
      </c>
      <c r="AV2280" s="248">
        <f>VLOOKUP(T2280,'[1]段ボール 送料'!$H$16:$X$1013,11,FALSE)</f>
        <v>700</v>
      </c>
      <c r="AW2280" s="248"/>
      <c r="AX2280" s="207"/>
      <c r="AY2280" s="247">
        <f t="shared" si="320"/>
        <v>700</v>
      </c>
      <c r="AZ2280" s="247">
        <f t="shared" si="321"/>
        <v>700</v>
      </c>
      <c r="BA2280" s="247">
        <f t="shared" si="322"/>
        <v>0</v>
      </c>
      <c r="BB2280" s="247">
        <f t="shared" si="323"/>
        <v>0</v>
      </c>
      <c r="BC2280" s="359">
        <f t="shared" si="324"/>
        <v>2300</v>
      </c>
      <c r="BD2280" s="207"/>
      <c r="BE2280" s="207"/>
      <c r="BF2280" s="207"/>
      <c r="BG2280" s="228"/>
      <c r="BH2280" s="228"/>
      <c r="BI2280" s="228"/>
      <c r="BJ2280" s="246"/>
      <c r="BK2280" s="255" t="s">
        <v>3892</v>
      </c>
      <c r="BL2280" s="228" t="s">
        <v>1703</v>
      </c>
      <c r="BM2280" s="228" t="s">
        <v>1703</v>
      </c>
      <c r="BY2280" s="254"/>
      <c r="DN2280" s="284">
        <v>19000</v>
      </c>
      <c r="DO2280" s="283">
        <f t="shared" si="325"/>
        <v>20900</v>
      </c>
      <c r="DP2280" s="349">
        <v>45444</v>
      </c>
      <c r="DQ2280" s="282"/>
      <c r="DR2280" s="281"/>
      <c r="DS2280" s="280"/>
      <c r="DT2280" s="279"/>
      <c r="DU2280" s="348"/>
      <c r="DV2280" s="194"/>
    </row>
    <row r="2281" spans="1:126" ht="18.75">
      <c r="A2281" s="298" t="s">
        <v>4223</v>
      </c>
      <c r="B2281" s="227" t="s">
        <v>662</v>
      </c>
      <c r="C2281" s="226" t="s">
        <v>4241</v>
      </c>
      <c r="D2281" s="264" t="s">
        <v>663</v>
      </c>
      <c r="E2281" s="224" t="str">
        <f t="shared" si="306"/>
        <v>423676</v>
      </c>
      <c r="F2281" s="207" t="s">
        <v>123</v>
      </c>
      <c r="G2281" s="220" t="s">
        <v>664</v>
      </c>
      <c r="H2281" s="223" t="s">
        <v>4240</v>
      </c>
      <c r="I2281" s="306" t="s">
        <v>39</v>
      </c>
      <c r="J2281" s="222">
        <v>1</v>
      </c>
      <c r="K2281" s="277">
        <v>15000</v>
      </c>
      <c r="L2281" s="212">
        <f t="shared" si="318"/>
        <v>16500</v>
      </c>
      <c r="M2281" s="288" t="s">
        <v>1671</v>
      </c>
      <c r="O2281" s="219"/>
      <c r="P2281" s="251">
        <v>45444</v>
      </c>
      <c r="Q2281" s="244">
        <v>14000</v>
      </c>
      <c r="R2281" s="416">
        <v>3800</v>
      </c>
      <c r="S2281" s="242">
        <v>3800</v>
      </c>
      <c r="T2281" s="219" t="s">
        <v>3913</v>
      </c>
      <c r="U2281" s="259">
        <f>VLOOKUP(T2281,'[1]段ボール 送料'!$H$16:$X$1013,16,FALSE)</f>
        <v>1130</v>
      </c>
      <c r="V2281" s="259">
        <f>VLOOKUP(T2281,'[1]段ボール 送料'!$H$16:$X$1013,13,FALSE)</f>
        <v>265</v>
      </c>
      <c r="W2281" s="259">
        <f>VLOOKUP(T2281,'[1]段ボール 送料'!$H$16:$X$1013,14,FALSE)</f>
        <v>265</v>
      </c>
      <c r="X2281" s="259">
        <f>VLOOKUP(T2281,'[1]段ボール 送料'!$H$16:$X$1013,15,FALSE)</f>
        <v>600</v>
      </c>
      <c r="Y2281" s="219"/>
      <c r="Z2281" s="259"/>
      <c r="AA2281" s="259"/>
      <c r="AB2281" s="259"/>
      <c r="AC2281" s="259"/>
      <c r="AD2281" s="211"/>
      <c r="AE2281" s="211"/>
      <c r="AF2281" s="211"/>
      <c r="AG2281" s="211"/>
      <c r="AH2281" s="211"/>
      <c r="AI2281" s="228" t="s">
        <v>2717</v>
      </c>
      <c r="AJ2281" s="286" t="s">
        <v>2543</v>
      </c>
      <c r="AK2281" s="228" t="s">
        <v>2542</v>
      </c>
      <c r="AN2281" s="211"/>
      <c r="AO2281" s="211"/>
      <c r="AP2281" s="229"/>
      <c r="AQ2281" s="444">
        <v>1</v>
      </c>
      <c r="AR2281" s="207"/>
      <c r="AS2281" s="207"/>
      <c r="AT2281" s="207"/>
      <c r="AU2281" s="359">
        <f t="shared" si="319"/>
        <v>3800</v>
      </c>
      <c r="AV2281" s="248">
        <f>VLOOKUP(T2281,'[1]段ボール 送料'!$H$16:$X$1013,11,FALSE)</f>
        <v>490</v>
      </c>
      <c r="AW2281" s="248"/>
      <c r="AX2281" s="207"/>
      <c r="AY2281" s="247">
        <f t="shared" si="320"/>
        <v>490</v>
      </c>
      <c r="AZ2281" s="247">
        <f t="shared" si="321"/>
        <v>490</v>
      </c>
      <c r="BA2281" s="247">
        <f t="shared" si="322"/>
        <v>0</v>
      </c>
      <c r="BB2281" s="247">
        <f t="shared" si="323"/>
        <v>0</v>
      </c>
      <c r="BC2281" s="359">
        <f t="shared" si="324"/>
        <v>4290</v>
      </c>
      <c r="BD2281" s="207"/>
      <c r="BE2281" s="207"/>
      <c r="BF2281" s="207"/>
      <c r="BG2281" s="228"/>
      <c r="BH2281" s="228"/>
      <c r="BI2281" s="228"/>
      <c r="BJ2281" s="246"/>
      <c r="BK2281" s="255" t="s">
        <v>3892</v>
      </c>
      <c r="BL2281" s="228" t="s">
        <v>1703</v>
      </c>
      <c r="BM2281" s="228" t="s">
        <v>1703</v>
      </c>
      <c r="BN2281" s="298"/>
      <c r="BO2281" s="297"/>
      <c r="BY2281" s="254"/>
      <c r="DN2281" s="284">
        <v>15000</v>
      </c>
      <c r="DO2281" s="283">
        <f t="shared" si="325"/>
        <v>16500</v>
      </c>
      <c r="DP2281" s="349">
        <v>45444</v>
      </c>
      <c r="DQ2281" s="282"/>
      <c r="DR2281" s="281"/>
      <c r="DS2281" s="280"/>
      <c r="DT2281" s="279"/>
      <c r="DU2281" s="348"/>
      <c r="DV2281" s="194"/>
    </row>
    <row r="2282" spans="1:126" ht="18.75">
      <c r="A2282" s="298" t="s">
        <v>4223</v>
      </c>
      <c r="B2282" s="227" t="s">
        <v>665</v>
      </c>
      <c r="C2282" s="226" t="s">
        <v>4239</v>
      </c>
      <c r="D2282" s="264" t="s">
        <v>666</v>
      </c>
      <c r="E2282" s="224" t="str">
        <f t="shared" si="306"/>
        <v>423683</v>
      </c>
      <c r="F2282" s="207" t="s">
        <v>123</v>
      </c>
      <c r="G2282" s="220" t="s">
        <v>667</v>
      </c>
      <c r="H2282" s="223" t="s">
        <v>4238</v>
      </c>
      <c r="I2282" s="306" t="s">
        <v>39</v>
      </c>
      <c r="J2282" s="222">
        <v>1</v>
      </c>
      <c r="K2282" s="277">
        <v>18000</v>
      </c>
      <c r="L2282" s="212">
        <f t="shared" si="318"/>
        <v>19800</v>
      </c>
      <c r="M2282" s="288" t="s">
        <v>1671</v>
      </c>
      <c r="O2282" s="219"/>
      <c r="P2282" s="251">
        <v>45444</v>
      </c>
      <c r="Q2282" s="244">
        <v>17000</v>
      </c>
      <c r="R2282" s="289">
        <v>4000</v>
      </c>
      <c r="S2282" s="242">
        <v>4000</v>
      </c>
      <c r="T2282" s="219" t="s">
        <v>3913</v>
      </c>
      <c r="U2282" s="259">
        <f>VLOOKUP(T2282,'[1]段ボール 送料'!$H$16:$X$1013,16,FALSE)</f>
        <v>1130</v>
      </c>
      <c r="V2282" s="259">
        <f>VLOOKUP(T2282,'[1]段ボール 送料'!$H$16:$X$1013,13,FALSE)</f>
        <v>265</v>
      </c>
      <c r="W2282" s="259">
        <f>VLOOKUP(T2282,'[1]段ボール 送料'!$H$16:$X$1013,14,FALSE)</f>
        <v>265</v>
      </c>
      <c r="X2282" s="259">
        <f>VLOOKUP(T2282,'[1]段ボール 送料'!$H$16:$X$1013,15,FALSE)</f>
        <v>600</v>
      </c>
      <c r="Y2282" s="219"/>
      <c r="Z2282" s="259"/>
      <c r="AA2282" s="259"/>
      <c r="AB2282" s="259"/>
      <c r="AC2282" s="259"/>
      <c r="AD2282" s="211"/>
      <c r="AE2282" s="211"/>
      <c r="AF2282" s="211"/>
      <c r="AG2282" s="211"/>
      <c r="AH2282" s="211"/>
      <c r="AI2282" s="228" t="s">
        <v>2717</v>
      </c>
      <c r="AJ2282" s="286" t="s">
        <v>2543</v>
      </c>
      <c r="AK2282" s="228" t="s">
        <v>2542</v>
      </c>
      <c r="AN2282" s="211"/>
      <c r="AO2282" s="211"/>
      <c r="AP2282" s="229"/>
      <c r="AQ2282" s="444">
        <v>1</v>
      </c>
      <c r="AR2282" s="207"/>
      <c r="AS2282" s="207"/>
      <c r="AT2282" s="207"/>
      <c r="AU2282" s="359">
        <f t="shared" si="319"/>
        <v>4000</v>
      </c>
      <c r="AV2282" s="248">
        <f>VLOOKUP(T2282,'[1]段ボール 送料'!$H$16:$X$1013,11,FALSE)</f>
        <v>490</v>
      </c>
      <c r="AW2282" s="248"/>
      <c r="AX2282" s="207"/>
      <c r="AY2282" s="247">
        <f t="shared" si="320"/>
        <v>490</v>
      </c>
      <c r="AZ2282" s="247">
        <f t="shared" si="321"/>
        <v>490</v>
      </c>
      <c r="BA2282" s="247">
        <f t="shared" si="322"/>
        <v>0</v>
      </c>
      <c r="BB2282" s="247">
        <f t="shared" si="323"/>
        <v>0</v>
      </c>
      <c r="BC2282" s="359">
        <f t="shared" si="324"/>
        <v>4490</v>
      </c>
      <c r="BD2282" s="207"/>
      <c r="BE2282" s="207"/>
      <c r="BF2282" s="207"/>
      <c r="BG2282" s="228"/>
      <c r="BH2282" s="228"/>
      <c r="BI2282" s="228"/>
      <c r="BJ2282" s="246"/>
      <c r="BK2282" s="255" t="s">
        <v>3892</v>
      </c>
      <c r="BL2282" s="228" t="s">
        <v>1703</v>
      </c>
      <c r="BM2282" s="228" t="s">
        <v>1703</v>
      </c>
      <c r="BN2282" s="298"/>
      <c r="BO2282" s="297"/>
      <c r="BY2282" s="254"/>
      <c r="DN2282" s="284">
        <v>18000</v>
      </c>
      <c r="DO2282" s="283">
        <f t="shared" si="325"/>
        <v>19800</v>
      </c>
      <c r="DP2282" s="349">
        <v>45444</v>
      </c>
      <c r="DQ2282" s="282"/>
      <c r="DR2282" s="281"/>
      <c r="DS2282" s="280"/>
      <c r="DT2282" s="279"/>
      <c r="DU2282" s="348"/>
      <c r="DV2282" s="194"/>
    </row>
    <row r="2283" spans="1:126" ht="18.75">
      <c r="A2283" s="298" t="s">
        <v>4223</v>
      </c>
      <c r="B2283" s="227" t="s">
        <v>668</v>
      </c>
      <c r="C2283" s="226" t="s">
        <v>4237</v>
      </c>
      <c r="D2283" s="264" t="s">
        <v>669</v>
      </c>
      <c r="E2283" s="224" t="str">
        <f t="shared" si="306"/>
        <v>423690</v>
      </c>
      <c r="F2283" s="207" t="s">
        <v>123</v>
      </c>
      <c r="G2283" s="220" t="s">
        <v>670</v>
      </c>
      <c r="H2283" s="223" t="s">
        <v>4236</v>
      </c>
      <c r="I2283" s="306" t="s">
        <v>39</v>
      </c>
      <c r="J2283" s="222">
        <v>1</v>
      </c>
      <c r="K2283" s="277">
        <v>15000</v>
      </c>
      <c r="L2283" s="212">
        <f t="shared" si="318"/>
        <v>16500</v>
      </c>
      <c r="M2283" s="288" t="s">
        <v>1671</v>
      </c>
      <c r="O2283" s="219"/>
      <c r="P2283" s="251">
        <v>45444</v>
      </c>
      <c r="Q2283" s="244">
        <v>14000</v>
      </c>
      <c r="R2283" s="416">
        <v>4300</v>
      </c>
      <c r="S2283" s="242">
        <v>4300</v>
      </c>
      <c r="T2283" s="219" t="s">
        <v>3913</v>
      </c>
      <c r="U2283" s="259">
        <f>VLOOKUP(T2283,'[1]段ボール 送料'!$H$16:$X$1013,16,FALSE)</f>
        <v>1130</v>
      </c>
      <c r="V2283" s="259">
        <f>VLOOKUP(T2283,'[1]段ボール 送料'!$H$16:$X$1013,13,FALSE)</f>
        <v>265</v>
      </c>
      <c r="W2283" s="259">
        <f>VLOOKUP(T2283,'[1]段ボール 送料'!$H$16:$X$1013,14,FALSE)</f>
        <v>265</v>
      </c>
      <c r="X2283" s="259">
        <f>VLOOKUP(T2283,'[1]段ボール 送料'!$H$16:$X$1013,15,FALSE)</f>
        <v>600</v>
      </c>
      <c r="Y2283" s="219"/>
      <c r="Z2283" s="259"/>
      <c r="AA2283" s="259"/>
      <c r="AB2283" s="259"/>
      <c r="AC2283" s="259"/>
      <c r="AD2283" s="211"/>
      <c r="AE2283" s="211"/>
      <c r="AF2283" s="211"/>
      <c r="AG2283" s="211"/>
      <c r="AH2283" s="211"/>
      <c r="AI2283" s="228" t="s">
        <v>2717</v>
      </c>
      <c r="AJ2283" s="286" t="s">
        <v>2543</v>
      </c>
      <c r="AK2283" s="228" t="s">
        <v>2542</v>
      </c>
      <c r="AN2283" s="211"/>
      <c r="AO2283" s="211"/>
      <c r="AP2283" s="229"/>
      <c r="AQ2283" s="444">
        <v>1</v>
      </c>
      <c r="AR2283" s="207"/>
      <c r="AS2283" s="207"/>
      <c r="AT2283" s="207"/>
      <c r="AU2283" s="359">
        <f t="shared" si="319"/>
        <v>4300</v>
      </c>
      <c r="AV2283" s="248">
        <f>VLOOKUP(T2283,'[1]段ボール 送料'!$H$16:$X$1013,11,FALSE)</f>
        <v>490</v>
      </c>
      <c r="AW2283" s="248"/>
      <c r="AX2283" s="207"/>
      <c r="AY2283" s="247">
        <f t="shared" si="320"/>
        <v>490</v>
      </c>
      <c r="AZ2283" s="247">
        <f t="shared" si="321"/>
        <v>490</v>
      </c>
      <c r="BA2283" s="247">
        <f t="shared" si="322"/>
        <v>0</v>
      </c>
      <c r="BB2283" s="247">
        <f t="shared" si="323"/>
        <v>0</v>
      </c>
      <c r="BC2283" s="359">
        <f t="shared" si="324"/>
        <v>4790</v>
      </c>
      <c r="BD2283" s="207"/>
      <c r="BE2283" s="207"/>
      <c r="BF2283" s="207"/>
      <c r="BG2283" s="228"/>
      <c r="BH2283" s="228"/>
      <c r="BI2283" s="228"/>
      <c r="BJ2283" s="246"/>
      <c r="BK2283" s="255" t="s">
        <v>3892</v>
      </c>
      <c r="BL2283" s="228" t="s">
        <v>1703</v>
      </c>
      <c r="BM2283" s="228" t="s">
        <v>1703</v>
      </c>
      <c r="BN2283" s="298"/>
      <c r="BO2283" s="297"/>
      <c r="BY2283" s="254"/>
      <c r="DN2283" s="284">
        <v>15000</v>
      </c>
      <c r="DO2283" s="283">
        <f t="shared" si="325"/>
        <v>16500</v>
      </c>
      <c r="DP2283" s="349">
        <v>45444</v>
      </c>
      <c r="DQ2283" s="282"/>
      <c r="DR2283" s="281"/>
      <c r="DS2283" s="280"/>
      <c r="DT2283" s="279"/>
      <c r="DU2283" s="348"/>
      <c r="DV2283" s="194"/>
    </row>
    <row r="2284" spans="1:126" ht="18.75">
      <c r="A2284" s="298" t="s">
        <v>4223</v>
      </c>
      <c r="B2284" s="227" t="s">
        <v>671</v>
      </c>
      <c r="C2284" s="226" t="s">
        <v>4235</v>
      </c>
      <c r="D2284" s="264" t="s">
        <v>672</v>
      </c>
      <c r="E2284" s="224" t="str">
        <f t="shared" si="306"/>
        <v>423706</v>
      </c>
      <c r="F2284" s="207" t="s">
        <v>123</v>
      </c>
      <c r="G2284" s="220" t="s">
        <v>673</v>
      </c>
      <c r="H2284" s="223" t="s">
        <v>4234</v>
      </c>
      <c r="I2284" s="306" t="s">
        <v>39</v>
      </c>
      <c r="J2284" s="222">
        <v>1</v>
      </c>
      <c r="K2284" s="277">
        <v>18000</v>
      </c>
      <c r="L2284" s="212">
        <f t="shared" si="318"/>
        <v>19800</v>
      </c>
      <c r="M2284" s="288" t="s">
        <v>1671</v>
      </c>
      <c r="O2284" s="219"/>
      <c r="P2284" s="251">
        <v>45444</v>
      </c>
      <c r="Q2284" s="244">
        <v>17000</v>
      </c>
      <c r="R2284" s="416">
        <v>4500</v>
      </c>
      <c r="S2284" s="242">
        <v>4500</v>
      </c>
      <c r="T2284" s="219" t="s">
        <v>3913</v>
      </c>
      <c r="U2284" s="259">
        <f>VLOOKUP(T2284,'[1]段ボール 送料'!$H$16:$X$1013,16,FALSE)</f>
        <v>1130</v>
      </c>
      <c r="V2284" s="259">
        <f>VLOOKUP(T2284,'[1]段ボール 送料'!$H$16:$X$1013,13,FALSE)</f>
        <v>265</v>
      </c>
      <c r="W2284" s="259">
        <f>VLOOKUP(T2284,'[1]段ボール 送料'!$H$16:$X$1013,14,FALSE)</f>
        <v>265</v>
      </c>
      <c r="X2284" s="259">
        <f>VLOOKUP(T2284,'[1]段ボール 送料'!$H$16:$X$1013,15,FALSE)</f>
        <v>600</v>
      </c>
      <c r="Y2284" s="219"/>
      <c r="Z2284" s="259"/>
      <c r="AA2284" s="259"/>
      <c r="AB2284" s="259"/>
      <c r="AC2284" s="259"/>
      <c r="AD2284" s="211"/>
      <c r="AE2284" s="211"/>
      <c r="AF2284" s="211"/>
      <c r="AG2284" s="211"/>
      <c r="AH2284" s="211"/>
      <c r="AI2284" s="228" t="s">
        <v>2717</v>
      </c>
      <c r="AJ2284" s="286" t="s">
        <v>2543</v>
      </c>
      <c r="AK2284" s="228" t="s">
        <v>2542</v>
      </c>
      <c r="AN2284" s="211"/>
      <c r="AO2284" s="211"/>
      <c r="AP2284" s="229"/>
      <c r="AQ2284" s="444">
        <v>1</v>
      </c>
      <c r="AR2284" s="207"/>
      <c r="AS2284" s="207"/>
      <c r="AT2284" s="207"/>
      <c r="AU2284" s="359">
        <f t="shared" si="319"/>
        <v>4500</v>
      </c>
      <c r="AV2284" s="248">
        <f>VLOOKUP(T2284,'[1]段ボール 送料'!$H$16:$X$1013,11,FALSE)</f>
        <v>490</v>
      </c>
      <c r="AW2284" s="248"/>
      <c r="AX2284" s="207"/>
      <c r="AY2284" s="247">
        <f t="shared" si="320"/>
        <v>490</v>
      </c>
      <c r="AZ2284" s="247">
        <f t="shared" si="321"/>
        <v>490</v>
      </c>
      <c r="BA2284" s="247">
        <f t="shared" si="322"/>
        <v>0</v>
      </c>
      <c r="BB2284" s="247">
        <f t="shared" si="323"/>
        <v>0</v>
      </c>
      <c r="BC2284" s="359">
        <f t="shared" si="324"/>
        <v>4990</v>
      </c>
      <c r="BD2284" s="207"/>
      <c r="BE2284" s="207"/>
      <c r="BF2284" s="207"/>
      <c r="BG2284" s="228"/>
      <c r="BH2284" s="228"/>
      <c r="BI2284" s="228"/>
      <c r="BJ2284" s="246"/>
      <c r="BK2284" s="255" t="s">
        <v>3892</v>
      </c>
      <c r="BL2284" s="228" t="s">
        <v>1703</v>
      </c>
      <c r="BM2284" s="228" t="s">
        <v>1703</v>
      </c>
      <c r="BN2284" s="298"/>
      <c r="BO2284" s="297"/>
      <c r="BY2284" s="254"/>
      <c r="DN2284" s="284">
        <v>18000</v>
      </c>
      <c r="DO2284" s="283">
        <f t="shared" si="325"/>
        <v>19800</v>
      </c>
      <c r="DP2284" s="349">
        <v>45444</v>
      </c>
      <c r="DQ2284" s="282"/>
      <c r="DR2284" s="281"/>
      <c r="DS2284" s="280"/>
      <c r="DT2284" s="279"/>
      <c r="DU2284" s="348"/>
      <c r="DV2284" s="194"/>
    </row>
    <row r="2285" spans="1:126" ht="18.75">
      <c r="A2285" s="298" t="s">
        <v>4223</v>
      </c>
      <c r="B2285" s="227" t="s">
        <v>674</v>
      </c>
      <c r="C2285" s="226" t="s">
        <v>4233</v>
      </c>
      <c r="D2285" s="264" t="s">
        <v>675</v>
      </c>
      <c r="E2285" s="224" t="str">
        <f t="shared" si="306"/>
        <v>423713</v>
      </c>
      <c r="F2285" s="207" t="s">
        <v>123</v>
      </c>
      <c r="G2285" s="220" t="s">
        <v>676</v>
      </c>
      <c r="H2285" s="223" t="s">
        <v>4232</v>
      </c>
      <c r="I2285" s="306" t="s">
        <v>39</v>
      </c>
      <c r="J2285" s="222">
        <v>1</v>
      </c>
      <c r="K2285" s="277">
        <v>15000</v>
      </c>
      <c r="L2285" s="212">
        <f t="shared" si="318"/>
        <v>16500</v>
      </c>
      <c r="M2285" s="288" t="s">
        <v>1671</v>
      </c>
      <c r="O2285" s="219"/>
      <c r="P2285" s="251">
        <v>45444</v>
      </c>
      <c r="Q2285" s="244">
        <v>14000</v>
      </c>
      <c r="R2285" s="416">
        <v>2700</v>
      </c>
      <c r="S2285" s="242">
        <v>2700</v>
      </c>
      <c r="T2285" s="219" t="s">
        <v>3380</v>
      </c>
      <c r="U2285" s="259">
        <f>VLOOKUP(T2285,'[1]段ボール 送料'!$H$16:$X$1013,16,FALSE)</f>
        <v>1360</v>
      </c>
      <c r="V2285" s="259">
        <f>VLOOKUP(T2285,'[1]段ボール 送料'!$H$16:$X$1013,13,FALSE)</f>
        <v>305</v>
      </c>
      <c r="W2285" s="259">
        <f>VLOOKUP(T2285,'[1]段ボール 送料'!$H$16:$X$1013,14,FALSE)</f>
        <v>305</v>
      </c>
      <c r="X2285" s="259">
        <f>VLOOKUP(T2285,'[1]段ボール 送料'!$H$16:$X$1013,15,FALSE)</f>
        <v>750</v>
      </c>
      <c r="Y2285" s="219"/>
      <c r="Z2285" s="259"/>
      <c r="AA2285" s="259"/>
      <c r="AB2285" s="259"/>
      <c r="AC2285" s="259"/>
      <c r="AD2285" s="211"/>
      <c r="AE2285" s="211"/>
      <c r="AF2285" s="211"/>
      <c r="AG2285" s="211"/>
      <c r="AH2285" s="211"/>
      <c r="AI2285" s="228" t="s">
        <v>2717</v>
      </c>
      <c r="AJ2285" s="286" t="s">
        <v>2543</v>
      </c>
      <c r="AK2285" s="228" t="s">
        <v>2542</v>
      </c>
      <c r="AN2285" s="211"/>
      <c r="AO2285" s="211"/>
      <c r="AP2285" s="229"/>
      <c r="AQ2285" s="444">
        <v>1</v>
      </c>
      <c r="AR2285" s="207"/>
      <c r="AS2285" s="207"/>
      <c r="AT2285" s="207"/>
      <c r="AU2285" s="359">
        <f t="shared" si="319"/>
        <v>2700</v>
      </c>
      <c r="AV2285" s="248">
        <f>VLOOKUP(T2285,'[1]段ボール 送料'!$H$16:$X$1013,11,FALSE)</f>
        <v>700</v>
      </c>
      <c r="AW2285" s="248"/>
      <c r="AX2285" s="207"/>
      <c r="AY2285" s="247">
        <f t="shared" si="320"/>
        <v>700</v>
      </c>
      <c r="AZ2285" s="247">
        <f t="shared" si="321"/>
        <v>700</v>
      </c>
      <c r="BA2285" s="247">
        <f t="shared" si="322"/>
        <v>0</v>
      </c>
      <c r="BB2285" s="247">
        <f t="shared" si="323"/>
        <v>0</v>
      </c>
      <c r="BC2285" s="359">
        <f t="shared" si="324"/>
        <v>3400</v>
      </c>
      <c r="BD2285" s="207"/>
      <c r="BE2285" s="207"/>
      <c r="BF2285" s="207"/>
      <c r="BG2285" s="228"/>
      <c r="BH2285" s="228"/>
      <c r="BI2285" s="228"/>
      <c r="BJ2285" s="246"/>
      <c r="BK2285" s="255" t="s">
        <v>3892</v>
      </c>
      <c r="BL2285" s="228" t="s">
        <v>1703</v>
      </c>
      <c r="BM2285" s="228" t="s">
        <v>1703</v>
      </c>
      <c r="BN2285" s="298"/>
      <c r="BO2285" s="297"/>
      <c r="BY2285" s="254"/>
      <c r="DN2285" s="284">
        <v>15000</v>
      </c>
      <c r="DO2285" s="283">
        <f t="shared" si="325"/>
        <v>16500</v>
      </c>
      <c r="DP2285" s="349">
        <v>45444</v>
      </c>
      <c r="DQ2285" s="282"/>
      <c r="DR2285" s="281"/>
      <c r="DS2285" s="280"/>
      <c r="DT2285" s="279"/>
      <c r="DU2285" s="348"/>
      <c r="DV2285" s="194"/>
    </row>
    <row r="2286" spans="1:126" ht="18.75">
      <c r="A2286" s="298" t="s">
        <v>4223</v>
      </c>
      <c r="B2286" s="227" t="s">
        <v>677</v>
      </c>
      <c r="C2286" s="226" t="s">
        <v>4231</v>
      </c>
      <c r="D2286" s="264" t="s">
        <v>678</v>
      </c>
      <c r="E2286" s="224" t="str">
        <f t="shared" si="306"/>
        <v>437550</v>
      </c>
      <c r="F2286" s="207" t="s">
        <v>123</v>
      </c>
      <c r="G2286" s="220" t="s">
        <v>679</v>
      </c>
      <c r="H2286" s="223" t="s">
        <v>4230</v>
      </c>
      <c r="I2286" s="306" t="s">
        <v>39</v>
      </c>
      <c r="J2286" s="222">
        <v>1</v>
      </c>
      <c r="K2286" s="277">
        <v>18000</v>
      </c>
      <c r="L2286" s="212">
        <f t="shared" si="318"/>
        <v>19800</v>
      </c>
      <c r="M2286" s="288" t="s">
        <v>1671</v>
      </c>
      <c r="O2286" s="219"/>
      <c r="P2286" s="251">
        <v>45444</v>
      </c>
      <c r="Q2286" s="244">
        <v>17000</v>
      </c>
      <c r="R2286" s="416">
        <v>2900</v>
      </c>
      <c r="S2286" s="242">
        <v>2900</v>
      </c>
      <c r="T2286" s="219" t="s">
        <v>3380</v>
      </c>
      <c r="U2286" s="259">
        <f>VLOOKUP(T2286,'[1]段ボール 送料'!$H$16:$X$1013,16,FALSE)</f>
        <v>1360</v>
      </c>
      <c r="V2286" s="259">
        <f>VLOOKUP(T2286,'[1]段ボール 送料'!$H$16:$X$1013,13,FALSE)</f>
        <v>305</v>
      </c>
      <c r="W2286" s="259">
        <f>VLOOKUP(T2286,'[1]段ボール 送料'!$H$16:$X$1013,14,FALSE)</f>
        <v>305</v>
      </c>
      <c r="X2286" s="259">
        <f>VLOOKUP(T2286,'[1]段ボール 送料'!$H$16:$X$1013,15,FALSE)</f>
        <v>750</v>
      </c>
      <c r="Y2286" s="219"/>
      <c r="Z2286" s="259"/>
      <c r="AA2286" s="259"/>
      <c r="AB2286" s="259"/>
      <c r="AC2286" s="259"/>
      <c r="AD2286" s="211"/>
      <c r="AE2286" s="211"/>
      <c r="AF2286" s="211"/>
      <c r="AG2286" s="211"/>
      <c r="AH2286" s="211"/>
      <c r="AI2286" s="228" t="s">
        <v>2717</v>
      </c>
      <c r="AJ2286" s="286" t="s">
        <v>2543</v>
      </c>
      <c r="AK2286" s="228" t="s">
        <v>2542</v>
      </c>
      <c r="AN2286" s="211"/>
      <c r="AO2286" s="211"/>
      <c r="AP2286" s="229"/>
      <c r="AQ2286" s="444">
        <v>1</v>
      </c>
      <c r="AR2286" s="207"/>
      <c r="AS2286" s="207"/>
      <c r="AT2286" s="207"/>
      <c r="AU2286" s="359">
        <f t="shared" si="319"/>
        <v>2900</v>
      </c>
      <c r="AV2286" s="248">
        <f>VLOOKUP(T2286,'[1]段ボール 送料'!$H$16:$X$1013,11,FALSE)</f>
        <v>700</v>
      </c>
      <c r="AW2286" s="248"/>
      <c r="AX2286" s="207"/>
      <c r="AY2286" s="247">
        <f t="shared" si="320"/>
        <v>700</v>
      </c>
      <c r="AZ2286" s="247">
        <f t="shared" si="321"/>
        <v>700</v>
      </c>
      <c r="BA2286" s="247">
        <f t="shared" si="322"/>
        <v>0</v>
      </c>
      <c r="BB2286" s="247">
        <f t="shared" si="323"/>
        <v>0</v>
      </c>
      <c r="BC2286" s="359">
        <f t="shared" si="324"/>
        <v>3600</v>
      </c>
      <c r="BD2286" s="207"/>
      <c r="BE2286" s="207"/>
      <c r="BF2286" s="207"/>
      <c r="BG2286" s="228"/>
      <c r="BH2286" s="228"/>
      <c r="BI2286" s="228"/>
      <c r="BJ2286" s="246"/>
      <c r="BK2286" s="255" t="s">
        <v>3892</v>
      </c>
      <c r="BL2286" s="228" t="s">
        <v>1703</v>
      </c>
      <c r="BM2286" s="228" t="s">
        <v>1703</v>
      </c>
      <c r="BN2286" s="298"/>
      <c r="BO2286" s="297"/>
      <c r="BY2286" s="254"/>
      <c r="DN2286" s="284">
        <v>18000</v>
      </c>
      <c r="DO2286" s="283">
        <f t="shared" si="325"/>
        <v>19800</v>
      </c>
      <c r="DP2286" s="349">
        <v>45444</v>
      </c>
      <c r="DQ2286" s="282"/>
      <c r="DR2286" s="281"/>
      <c r="DS2286" s="280"/>
      <c r="DT2286" s="279"/>
      <c r="DU2286" s="348"/>
      <c r="DV2286" s="194"/>
    </row>
    <row r="2287" spans="1:126" ht="18.75">
      <c r="A2287" s="298" t="s">
        <v>4223</v>
      </c>
      <c r="B2287" s="227" t="s">
        <v>680</v>
      </c>
      <c r="C2287" s="226" t="s">
        <v>4229</v>
      </c>
      <c r="D2287" s="264" t="s">
        <v>681</v>
      </c>
      <c r="E2287" s="224" t="str">
        <f t="shared" si="306"/>
        <v>437567</v>
      </c>
      <c r="F2287" s="207" t="s">
        <v>123</v>
      </c>
      <c r="G2287" s="220" t="s">
        <v>682</v>
      </c>
      <c r="H2287" s="223" t="s">
        <v>4228</v>
      </c>
      <c r="I2287" s="306" t="s">
        <v>39</v>
      </c>
      <c r="J2287" s="222">
        <v>1</v>
      </c>
      <c r="K2287" s="277">
        <v>15000</v>
      </c>
      <c r="L2287" s="212">
        <f t="shared" si="318"/>
        <v>16500</v>
      </c>
      <c r="M2287" s="288" t="s">
        <v>1671</v>
      </c>
      <c r="O2287" s="219"/>
      <c r="P2287" s="251">
        <v>45444</v>
      </c>
      <c r="Q2287" s="244">
        <v>14000</v>
      </c>
      <c r="R2287" s="416">
        <v>4700</v>
      </c>
      <c r="S2287" s="242">
        <v>4700</v>
      </c>
      <c r="T2287" s="219" t="s">
        <v>3380</v>
      </c>
      <c r="U2287" s="259">
        <f>VLOOKUP(T2287,'[1]段ボール 送料'!$H$16:$X$1013,16,FALSE)</f>
        <v>1360</v>
      </c>
      <c r="V2287" s="259">
        <f>VLOOKUP(T2287,'[1]段ボール 送料'!$H$16:$X$1013,13,FALSE)</f>
        <v>305</v>
      </c>
      <c r="W2287" s="259">
        <f>VLOOKUP(T2287,'[1]段ボール 送料'!$H$16:$X$1013,14,FALSE)</f>
        <v>305</v>
      </c>
      <c r="X2287" s="259">
        <f>VLOOKUP(T2287,'[1]段ボール 送料'!$H$16:$X$1013,15,FALSE)</f>
        <v>750</v>
      </c>
      <c r="Y2287" s="219"/>
      <c r="Z2287" s="259"/>
      <c r="AA2287" s="259"/>
      <c r="AB2287" s="259"/>
      <c r="AC2287" s="259"/>
      <c r="AD2287" s="211"/>
      <c r="AE2287" s="211"/>
      <c r="AF2287" s="211"/>
      <c r="AG2287" s="211"/>
      <c r="AH2287" s="211"/>
      <c r="AI2287" s="228" t="s">
        <v>2717</v>
      </c>
      <c r="AJ2287" s="286" t="s">
        <v>2543</v>
      </c>
      <c r="AK2287" s="228" t="s">
        <v>2542</v>
      </c>
      <c r="AN2287" s="211"/>
      <c r="AO2287" s="211"/>
      <c r="AP2287" s="229"/>
      <c r="AQ2287" s="444">
        <v>1</v>
      </c>
      <c r="AR2287" s="207"/>
      <c r="AS2287" s="207"/>
      <c r="AT2287" s="207"/>
      <c r="AU2287" s="359">
        <f t="shared" si="319"/>
        <v>4700</v>
      </c>
      <c r="AV2287" s="248">
        <f>VLOOKUP(T2287,'[1]段ボール 送料'!$H$16:$X$1013,11,FALSE)</f>
        <v>700</v>
      </c>
      <c r="AW2287" s="248"/>
      <c r="AX2287" s="207"/>
      <c r="AY2287" s="247">
        <f t="shared" si="320"/>
        <v>700</v>
      </c>
      <c r="AZ2287" s="247">
        <f t="shared" si="321"/>
        <v>700</v>
      </c>
      <c r="BA2287" s="247">
        <f t="shared" si="322"/>
        <v>0</v>
      </c>
      <c r="BB2287" s="247">
        <f t="shared" si="323"/>
        <v>0</v>
      </c>
      <c r="BC2287" s="359">
        <f t="shared" si="324"/>
        <v>5400</v>
      </c>
      <c r="BD2287" s="207"/>
      <c r="BE2287" s="207"/>
      <c r="BF2287" s="207"/>
      <c r="BG2287" s="228"/>
      <c r="BH2287" s="228"/>
      <c r="BI2287" s="228"/>
      <c r="BJ2287" s="246"/>
      <c r="BK2287" s="255" t="s">
        <v>3892</v>
      </c>
      <c r="BL2287" s="228" t="s">
        <v>1703</v>
      </c>
      <c r="BM2287" s="228" t="s">
        <v>1703</v>
      </c>
      <c r="BN2287" s="298"/>
      <c r="BO2287" s="297"/>
      <c r="BY2287" s="254"/>
      <c r="DN2287" s="284">
        <v>15000</v>
      </c>
      <c r="DO2287" s="283">
        <f t="shared" si="325"/>
        <v>16500</v>
      </c>
      <c r="DP2287" s="349">
        <v>45444</v>
      </c>
      <c r="DQ2287" s="282"/>
      <c r="DR2287" s="281"/>
      <c r="DS2287" s="280"/>
      <c r="DT2287" s="279"/>
      <c r="DU2287" s="348"/>
      <c r="DV2287" s="194"/>
    </row>
    <row r="2288" spans="1:126" ht="18.75">
      <c r="A2288" s="298" t="s">
        <v>4223</v>
      </c>
      <c r="B2288" s="227" t="s">
        <v>683</v>
      </c>
      <c r="C2288" s="226" t="s">
        <v>4227</v>
      </c>
      <c r="D2288" s="264" t="s">
        <v>684</v>
      </c>
      <c r="E2288" s="224" t="str">
        <f t="shared" si="306"/>
        <v>437574</v>
      </c>
      <c r="F2288" s="207" t="s">
        <v>123</v>
      </c>
      <c r="G2288" s="220" t="s">
        <v>685</v>
      </c>
      <c r="H2288" s="223" t="s">
        <v>4226</v>
      </c>
      <c r="I2288" s="306" t="s">
        <v>39</v>
      </c>
      <c r="J2288" s="222">
        <v>1</v>
      </c>
      <c r="K2288" s="277">
        <v>18000</v>
      </c>
      <c r="L2288" s="212">
        <f t="shared" si="318"/>
        <v>19800</v>
      </c>
      <c r="M2288" s="288" t="s">
        <v>1671</v>
      </c>
      <c r="O2288" s="219"/>
      <c r="P2288" s="459">
        <v>45444</v>
      </c>
      <c r="Q2288" s="346">
        <v>17000</v>
      </c>
      <c r="R2288" s="289">
        <v>5000</v>
      </c>
      <c r="S2288" s="242">
        <v>5000</v>
      </c>
      <c r="T2288" s="219" t="s">
        <v>3380</v>
      </c>
      <c r="U2288" s="259">
        <f>VLOOKUP(T2288,'[1]段ボール 送料'!$H$16:$X$1013,16,FALSE)</f>
        <v>1360</v>
      </c>
      <c r="V2288" s="259">
        <f>VLOOKUP(T2288,'[1]段ボール 送料'!$H$16:$X$1013,13,FALSE)</f>
        <v>305</v>
      </c>
      <c r="W2288" s="259">
        <f>VLOOKUP(T2288,'[1]段ボール 送料'!$H$16:$X$1013,14,FALSE)</f>
        <v>305</v>
      </c>
      <c r="X2288" s="259">
        <f>VLOOKUP(T2288,'[1]段ボール 送料'!$H$16:$X$1013,15,FALSE)</f>
        <v>750</v>
      </c>
      <c r="Y2288" s="219"/>
      <c r="Z2288" s="259"/>
      <c r="AA2288" s="259"/>
      <c r="AB2288" s="259"/>
      <c r="AC2288" s="259"/>
      <c r="AD2288" s="211"/>
      <c r="AE2288" s="211"/>
      <c r="AF2288" s="211"/>
      <c r="AG2288" s="211"/>
      <c r="AH2288" s="211"/>
      <c r="AI2288" s="228" t="s">
        <v>2717</v>
      </c>
      <c r="AJ2288" s="286" t="s">
        <v>2543</v>
      </c>
      <c r="AK2288" s="228" t="s">
        <v>2542</v>
      </c>
      <c r="AN2288" s="211"/>
      <c r="AO2288" s="211"/>
      <c r="AP2288" s="229"/>
      <c r="AQ2288" s="444">
        <v>1</v>
      </c>
      <c r="AR2288" s="207"/>
      <c r="AS2288" s="207"/>
      <c r="AT2288" s="207"/>
      <c r="AU2288" s="359">
        <f t="shared" si="319"/>
        <v>5000</v>
      </c>
      <c r="AV2288" s="248">
        <f>VLOOKUP(T2288,'[1]段ボール 送料'!$H$16:$X$1013,11,FALSE)</f>
        <v>700</v>
      </c>
      <c r="AW2288" s="248"/>
      <c r="AX2288" s="207"/>
      <c r="AY2288" s="247">
        <f t="shared" si="320"/>
        <v>700</v>
      </c>
      <c r="AZ2288" s="247">
        <f t="shared" si="321"/>
        <v>700</v>
      </c>
      <c r="BA2288" s="247">
        <f t="shared" si="322"/>
        <v>0</v>
      </c>
      <c r="BB2288" s="247">
        <f t="shared" si="323"/>
        <v>0</v>
      </c>
      <c r="BC2288" s="359">
        <f t="shared" si="324"/>
        <v>5700</v>
      </c>
      <c r="BD2288" s="207"/>
      <c r="BE2288" s="207"/>
      <c r="BF2288" s="207"/>
      <c r="BG2288" s="228"/>
      <c r="BH2288" s="228"/>
      <c r="BI2288" s="228"/>
      <c r="BJ2288" s="246"/>
      <c r="BK2288" s="255" t="s">
        <v>3892</v>
      </c>
      <c r="BL2288" s="228" t="s">
        <v>1703</v>
      </c>
      <c r="BM2288" s="228" t="s">
        <v>1703</v>
      </c>
      <c r="BN2288" s="298"/>
      <c r="BO2288" s="297"/>
      <c r="BY2288" s="254"/>
      <c r="DN2288" s="284">
        <v>18000</v>
      </c>
      <c r="DO2288" s="283">
        <f t="shared" si="325"/>
        <v>19800</v>
      </c>
      <c r="DP2288" s="349">
        <v>45444</v>
      </c>
      <c r="DQ2288" s="282"/>
      <c r="DR2288" s="281"/>
      <c r="DS2288" s="280"/>
      <c r="DT2288" s="279"/>
      <c r="DU2288" s="348"/>
      <c r="DV2288" s="194"/>
    </row>
    <row r="2289" spans="1:127" ht="18.75">
      <c r="A2289" s="298" t="s">
        <v>4223</v>
      </c>
      <c r="B2289" s="227" t="s">
        <v>905</v>
      </c>
      <c r="C2289" s="226" t="s">
        <v>4225</v>
      </c>
      <c r="D2289" s="264" t="s">
        <v>906</v>
      </c>
      <c r="E2289" s="224" t="str">
        <f t="shared" si="306"/>
        <v>437581</v>
      </c>
      <c r="F2289" s="207" t="s">
        <v>123</v>
      </c>
      <c r="G2289" s="220" t="s">
        <v>907</v>
      </c>
      <c r="H2289" s="223" t="s">
        <v>4224</v>
      </c>
      <c r="I2289" s="306" t="s">
        <v>39</v>
      </c>
      <c r="J2289" s="222">
        <v>1</v>
      </c>
      <c r="K2289" s="212">
        <v>14000</v>
      </c>
      <c r="L2289" s="212">
        <f t="shared" si="318"/>
        <v>15400.000000000002</v>
      </c>
      <c r="M2289" s="288" t="s">
        <v>900</v>
      </c>
      <c r="O2289" s="290" t="s">
        <v>3793</v>
      </c>
      <c r="P2289" s="241"/>
      <c r="Q2289" s="241"/>
      <c r="R2289" s="376">
        <v>4100</v>
      </c>
      <c r="S2289" s="242">
        <v>4100</v>
      </c>
      <c r="T2289" s="260" t="s">
        <v>4220</v>
      </c>
      <c r="U2289" s="259">
        <f>VLOOKUP(T2289,'[1]段ボール 送料'!$H$16:$X$1013,16,FALSE)</f>
        <v>1595</v>
      </c>
      <c r="V2289" s="259">
        <f>VLOOKUP(T2289,'[1]段ボール 送料'!$H$16:$X$1013,13,FALSE)</f>
        <v>1110</v>
      </c>
      <c r="W2289" s="259">
        <f>VLOOKUP(T2289,'[1]段ボール 送料'!$H$16:$X$1013,14,FALSE)</f>
        <v>250</v>
      </c>
      <c r="X2289" s="259">
        <f>VLOOKUP(T2289,'[1]段ボール 送料'!$H$16:$X$1013,15,FALSE)</f>
        <v>235</v>
      </c>
      <c r="Y2289" s="219"/>
      <c r="Z2289" s="259"/>
      <c r="AA2289" s="259"/>
      <c r="AB2289" s="259"/>
      <c r="AC2289" s="259"/>
      <c r="AD2289" s="211"/>
      <c r="AE2289" s="211"/>
      <c r="AF2289" s="211"/>
      <c r="AG2289" s="211"/>
      <c r="AH2289" s="211"/>
      <c r="AI2289" s="228" t="s">
        <v>2717</v>
      </c>
      <c r="AJ2289" s="286" t="s">
        <v>2543</v>
      </c>
      <c r="AK2289" s="228" t="s">
        <v>2542</v>
      </c>
      <c r="AN2289" s="211"/>
      <c r="AO2289" s="211"/>
      <c r="AP2289" s="229"/>
      <c r="AQ2289" s="285"/>
      <c r="AR2289" s="207"/>
      <c r="AS2289" s="207"/>
      <c r="AT2289" s="207"/>
      <c r="AU2289" s="207"/>
      <c r="AV2289" s="207"/>
      <c r="AW2289" s="207"/>
      <c r="AX2289" s="207"/>
      <c r="AY2289" s="207"/>
      <c r="AZ2289" s="207"/>
      <c r="BA2289" s="207"/>
      <c r="BB2289" s="207"/>
      <c r="BC2289" s="207"/>
      <c r="BD2289" s="207"/>
      <c r="BE2289" s="207"/>
      <c r="BF2289" s="207"/>
      <c r="BG2289" s="228"/>
      <c r="BH2289" s="228"/>
      <c r="BI2289" s="228"/>
      <c r="BJ2289" s="246"/>
      <c r="BK2289" s="255" t="s">
        <v>3892</v>
      </c>
      <c r="BL2289" s="228" t="s">
        <v>1703</v>
      </c>
      <c r="BM2289" s="228" t="s">
        <v>3899</v>
      </c>
      <c r="BN2289" s="298"/>
      <c r="BO2289" s="297"/>
      <c r="BY2289" s="254"/>
      <c r="DN2289" s="284"/>
      <c r="DO2289" s="283"/>
      <c r="DP2289" s="278"/>
      <c r="DQ2289" s="282" t="s">
        <v>900</v>
      </c>
      <c r="DR2289" s="281"/>
      <c r="DS2289" s="280" t="s">
        <v>3792</v>
      </c>
      <c r="DT2289" s="279" t="s">
        <v>3791</v>
      </c>
      <c r="DU2289" s="278"/>
      <c r="DV2289" s="194"/>
      <c r="DW2289" s="254"/>
    </row>
    <row r="2290" spans="1:127" ht="18.75">
      <c r="A2290" s="298" t="s">
        <v>4223</v>
      </c>
      <c r="B2290" s="227" t="s">
        <v>908</v>
      </c>
      <c r="C2290" s="226" t="s">
        <v>4222</v>
      </c>
      <c r="D2290" s="264" t="s">
        <v>909</v>
      </c>
      <c r="E2290" s="224" t="str">
        <f t="shared" si="306"/>
        <v>437598</v>
      </c>
      <c r="F2290" s="207" t="s">
        <v>123</v>
      </c>
      <c r="G2290" s="220" t="s">
        <v>910</v>
      </c>
      <c r="H2290" s="223" t="s">
        <v>4221</v>
      </c>
      <c r="I2290" s="306" t="s">
        <v>39</v>
      </c>
      <c r="J2290" s="222">
        <v>1</v>
      </c>
      <c r="K2290" s="212">
        <v>17000</v>
      </c>
      <c r="L2290" s="212">
        <f t="shared" si="318"/>
        <v>18700</v>
      </c>
      <c r="M2290" s="288" t="s">
        <v>900</v>
      </c>
      <c r="O2290" s="290" t="s">
        <v>3793</v>
      </c>
      <c r="P2290" s="241"/>
      <c r="Q2290" s="241"/>
      <c r="R2290" s="376">
        <v>4300</v>
      </c>
      <c r="S2290" s="242">
        <v>4300</v>
      </c>
      <c r="T2290" s="260" t="s">
        <v>4220</v>
      </c>
      <c r="U2290" s="259">
        <f>VLOOKUP(T2290,'[1]段ボール 送料'!$H$16:$X$1013,16,FALSE)</f>
        <v>1595</v>
      </c>
      <c r="V2290" s="259">
        <f>VLOOKUP(T2290,'[1]段ボール 送料'!$H$16:$X$1013,13,FALSE)</f>
        <v>1110</v>
      </c>
      <c r="W2290" s="259">
        <f>VLOOKUP(T2290,'[1]段ボール 送料'!$H$16:$X$1013,14,FALSE)</f>
        <v>250</v>
      </c>
      <c r="X2290" s="259">
        <f>VLOOKUP(T2290,'[1]段ボール 送料'!$H$16:$X$1013,15,FALSE)</f>
        <v>235</v>
      </c>
      <c r="Y2290" s="219"/>
      <c r="Z2290" s="259"/>
      <c r="AA2290" s="259"/>
      <c r="AB2290" s="259"/>
      <c r="AC2290" s="259"/>
      <c r="AD2290" s="211"/>
      <c r="AE2290" s="211"/>
      <c r="AF2290" s="211"/>
      <c r="AG2290" s="211"/>
      <c r="AH2290" s="211"/>
      <c r="AI2290" s="228" t="s">
        <v>2717</v>
      </c>
      <c r="AJ2290" s="286" t="s">
        <v>2543</v>
      </c>
      <c r="AK2290" s="228" t="s">
        <v>2542</v>
      </c>
      <c r="AN2290" s="211"/>
      <c r="AO2290" s="211"/>
      <c r="AP2290" s="229"/>
      <c r="AQ2290" s="285"/>
      <c r="AR2290" s="207"/>
      <c r="AS2290" s="207"/>
      <c r="AT2290" s="207"/>
      <c r="AU2290" s="207"/>
      <c r="AV2290" s="207"/>
      <c r="AW2290" s="207"/>
      <c r="AX2290" s="207"/>
      <c r="AY2290" s="207"/>
      <c r="AZ2290" s="207"/>
      <c r="BA2290" s="207"/>
      <c r="BB2290" s="207"/>
      <c r="BC2290" s="207"/>
      <c r="BD2290" s="207"/>
      <c r="BE2290" s="207"/>
      <c r="BF2290" s="207"/>
      <c r="BG2290" s="228"/>
      <c r="BH2290" s="228"/>
      <c r="BI2290" s="228"/>
      <c r="BJ2290" s="246"/>
      <c r="BK2290" s="255" t="s">
        <v>3892</v>
      </c>
      <c r="BL2290" s="228" t="s">
        <v>1703</v>
      </c>
      <c r="BM2290" s="228" t="s">
        <v>3899</v>
      </c>
      <c r="BN2290" s="298"/>
      <c r="BO2290" s="297"/>
      <c r="BY2290" s="254"/>
      <c r="DN2290" s="284"/>
      <c r="DO2290" s="283"/>
      <c r="DP2290" s="278"/>
      <c r="DQ2290" s="282" t="s">
        <v>900</v>
      </c>
      <c r="DR2290" s="281"/>
      <c r="DS2290" s="280" t="s">
        <v>3792</v>
      </c>
      <c r="DT2290" s="279" t="s">
        <v>3791</v>
      </c>
      <c r="DU2290" s="278"/>
      <c r="DV2290" s="194"/>
      <c r="DW2290" s="254"/>
    </row>
    <row r="2291" spans="1:127" ht="18.75">
      <c r="A2291" s="298" t="s">
        <v>3898</v>
      </c>
      <c r="B2291" s="227" t="s">
        <v>1640</v>
      </c>
      <c r="C2291" s="226" t="s">
        <v>4219</v>
      </c>
      <c r="D2291" s="264" t="s">
        <v>4218</v>
      </c>
      <c r="E2291" s="224" t="str">
        <f t="shared" si="306"/>
        <v>437604</v>
      </c>
      <c r="F2291" s="207" t="s">
        <v>224</v>
      </c>
      <c r="G2291" s="220" t="s">
        <v>1642</v>
      </c>
      <c r="H2291" s="223" t="s">
        <v>4217</v>
      </c>
      <c r="I2291" s="306" t="s">
        <v>39</v>
      </c>
      <c r="J2291" s="222">
        <v>1</v>
      </c>
      <c r="K2291" s="212">
        <v>12000</v>
      </c>
      <c r="L2291" s="212">
        <f t="shared" si="318"/>
        <v>13200.000000000002</v>
      </c>
      <c r="M2291" s="288" t="s">
        <v>1671</v>
      </c>
      <c r="N2291" s="290"/>
      <c r="O2291" s="290" t="s">
        <v>4209</v>
      </c>
      <c r="P2291" s="241"/>
      <c r="Q2291" s="241"/>
      <c r="R2291" s="289">
        <v>360</v>
      </c>
      <c r="S2291" s="242">
        <v>360</v>
      </c>
      <c r="T2291" s="219" t="s">
        <v>3893</v>
      </c>
      <c r="U2291" s="259">
        <f>VLOOKUP(T2291,'[1]段ボール 送料'!$H$16:$X$1013,16,FALSE)</f>
        <v>650</v>
      </c>
      <c r="V2291" s="259">
        <f>VLOOKUP(T2291,'[1]段ボール 送料'!$H$16:$X$1013,13,FALSE)</f>
        <v>210</v>
      </c>
      <c r="W2291" s="259">
        <f>VLOOKUP(T2291,'[1]段ボール 送料'!$H$16:$X$1013,14,FALSE)</f>
        <v>210</v>
      </c>
      <c r="X2291" s="259">
        <f>VLOOKUP(T2291,'[1]段ボール 送料'!$H$16:$X$1013,15,FALSE)</f>
        <v>230</v>
      </c>
      <c r="Y2291" s="219"/>
      <c r="Z2291" s="259"/>
      <c r="AA2291" s="259"/>
      <c r="AB2291" s="259"/>
      <c r="AC2291" s="259"/>
      <c r="AD2291" s="211"/>
      <c r="AE2291" s="211"/>
      <c r="AF2291" s="211"/>
      <c r="AG2291" s="211"/>
      <c r="AH2291" s="211"/>
      <c r="AI2291" s="228" t="s">
        <v>2700</v>
      </c>
      <c r="AJ2291" s="286" t="s">
        <v>2543</v>
      </c>
      <c r="AK2291" s="228" t="s">
        <v>2542</v>
      </c>
      <c r="AN2291" s="211"/>
      <c r="AO2291" s="211"/>
      <c r="AP2291" s="229"/>
      <c r="AQ2291" s="444">
        <v>1</v>
      </c>
      <c r="AR2291" s="207"/>
      <c r="AS2291" s="207"/>
      <c r="AT2291" s="207"/>
      <c r="AU2291" s="359">
        <f>S2291</f>
        <v>360</v>
      </c>
      <c r="AV2291" s="248">
        <f>VLOOKUP(T2291,'[1]段ボール 送料'!$H$16:$X$1013,11,FALSE)</f>
        <v>190</v>
      </c>
      <c r="AW2291" s="248"/>
      <c r="AX2291" s="207"/>
      <c r="AY2291" s="247">
        <f>SUBTOTAL(9,AV2291:AX2291)</f>
        <v>190</v>
      </c>
      <c r="AZ2291" s="247">
        <f t="shared" ref="AZ2291:BC2295" si="326">AR2291+AV2291</f>
        <v>190</v>
      </c>
      <c r="BA2291" s="247">
        <f t="shared" si="326"/>
        <v>0</v>
      </c>
      <c r="BB2291" s="247">
        <f t="shared" si="326"/>
        <v>0</v>
      </c>
      <c r="BC2291" s="359">
        <f t="shared" si="326"/>
        <v>550</v>
      </c>
      <c r="BD2291" s="207"/>
      <c r="BE2291" s="207"/>
      <c r="BF2291" s="207"/>
      <c r="BG2291" s="228"/>
      <c r="BH2291" s="228"/>
      <c r="BI2291" s="228"/>
      <c r="BJ2291" s="246"/>
      <c r="BK2291" s="255" t="s">
        <v>3892</v>
      </c>
      <c r="BL2291" s="228" t="s">
        <v>1703</v>
      </c>
      <c r="BM2291" s="228" t="s">
        <v>1703</v>
      </c>
      <c r="BN2291" s="298"/>
      <c r="BO2291" s="297"/>
      <c r="BY2291" s="254"/>
      <c r="DN2291" s="284"/>
      <c r="DO2291" s="283"/>
      <c r="DP2291" s="278"/>
      <c r="DQ2291" s="282"/>
      <c r="DR2291" s="281"/>
      <c r="DS2291" s="280"/>
      <c r="DT2291" s="279"/>
      <c r="DU2291" s="278"/>
      <c r="DV2291" s="194"/>
    </row>
    <row r="2292" spans="1:127" ht="18.75">
      <c r="A2292" s="298" t="s">
        <v>3898</v>
      </c>
      <c r="B2292" s="227" t="s">
        <v>1645</v>
      </c>
      <c r="C2292" s="226" t="s">
        <v>4216</v>
      </c>
      <c r="D2292" s="264" t="s">
        <v>4215</v>
      </c>
      <c r="E2292" s="224" t="str">
        <f t="shared" si="306"/>
        <v>437611</v>
      </c>
      <c r="F2292" s="207" t="s">
        <v>224</v>
      </c>
      <c r="G2292" s="220" t="s">
        <v>1647</v>
      </c>
      <c r="H2292" s="223" t="s">
        <v>4214</v>
      </c>
      <c r="I2292" s="306" t="s">
        <v>39</v>
      </c>
      <c r="J2292" s="222">
        <v>1</v>
      </c>
      <c r="K2292" s="212">
        <v>8000</v>
      </c>
      <c r="L2292" s="212">
        <f t="shared" si="318"/>
        <v>8800</v>
      </c>
      <c r="M2292" s="288" t="s">
        <v>1671</v>
      </c>
      <c r="N2292" s="290"/>
      <c r="O2292" s="290" t="s">
        <v>4209</v>
      </c>
      <c r="P2292" s="241"/>
      <c r="Q2292" s="241"/>
      <c r="R2292" s="289">
        <v>420</v>
      </c>
      <c r="S2292" s="242">
        <v>420</v>
      </c>
      <c r="T2292" s="219" t="s">
        <v>3893</v>
      </c>
      <c r="U2292" s="259">
        <f>VLOOKUP(T2292,'[1]段ボール 送料'!$H$16:$X$1013,16,FALSE)</f>
        <v>650</v>
      </c>
      <c r="V2292" s="259">
        <f>VLOOKUP(T2292,'[1]段ボール 送料'!$H$16:$X$1013,13,FALSE)</f>
        <v>210</v>
      </c>
      <c r="W2292" s="259">
        <f>VLOOKUP(T2292,'[1]段ボール 送料'!$H$16:$X$1013,14,FALSE)</f>
        <v>210</v>
      </c>
      <c r="X2292" s="259">
        <f>VLOOKUP(T2292,'[1]段ボール 送料'!$H$16:$X$1013,15,FALSE)</f>
        <v>230</v>
      </c>
      <c r="Y2292" s="219"/>
      <c r="Z2292" s="259"/>
      <c r="AA2292" s="259"/>
      <c r="AB2292" s="259"/>
      <c r="AC2292" s="259"/>
      <c r="AD2292" s="211"/>
      <c r="AE2292" s="211"/>
      <c r="AF2292" s="211"/>
      <c r="AG2292" s="211"/>
      <c r="AH2292" s="211"/>
      <c r="AI2292" s="228" t="s">
        <v>2700</v>
      </c>
      <c r="AJ2292" s="286" t="s">
        <v>2543</v>
      </c>
      <c r="AK2292" s="228" t="s">
        <v>2542</v>
      </c>
      <c r="AN2292" s="211"/>
      <c r="AO2292" s="211"/>
      <c r="AP2292" s="229"/>
      <c r="AQ2292" s="444">
        <v>1</v>
      </c>
      <c r="AR2292" s="207"/>
      <c r="AS2292" s="207"/>
      <c r="AT2292" s="207"/>
      <c r="AU2292" s="359">
        <f>S2292</f>
        <v>420</v>
      </c>
      <c r="AV2292" s="248">
        <f>VLOOKUP(T2292,'[1]段ボール 送料'!$H$16:$X$1013,11,FALSE)</f>
        <v>190</v>
      </c>
      <c r="AW2292" s="248"/>
      <c r="AX2292" s="207"/>
      <c r="AY2292" s="247">
        <f>SUBTOTAL(9,AV2292:AX2292)</f>
        <v>190</v>
      </c>
      <c r="AZ2292" s="247">
        <f t="shared" si="326"/>
        <v>190</v>
      </c>
      <c r="BA2292" s="247">
        <f t="shared" si="326"/>
        <v>0</v>
      </c>
      <c r="BB2292" s="247">
        <f t="shared" si="326"/>
        <v>0</v>
      </c>
      <c r="BC2292" s="359">
        <f t="shared" si="326"/>
        <v>610</v>
      </c>
      <c r="BD2292" s="207"/>
      <c r="BE2292" s="207"/>
      <c r="BF2292" s="207"/>
      <c r="BG2292" s="228"/>
      <c r="BH2292" s="228"/>
      <c r="BI2292" s="228"/>
      <c r="BJ2292" s="246"/>
      <c r="BK2292" s="255" t="s">
        <v>3892</v>
      </c>
      <c r="BL2292" s="228" t="s">
        <v>1703</v>
      </c>
      <c r="BM2292" s="228" t="s">
        <v>1703</v>
      </c>
      <c r="BN2292" s="298"/>
      <c r="BO2292" s="297"/>
      <c r="BY2292" s="254"/>
      <c r="DN2292" s="284"/>
      <c r="DO2292" s="283"/>
      <c r="DP2292" s="278"/>
      <c r="DQ2292" s="282"/>
      <c r="DR2292" s="281"/>
      <c r="DS2292" s="280"/>
      <c r="DT2292" s="279"/>
      <c r="DU2292" s="278"/>
      <c r="DV2292" s="194"/>
    </row>
    <row r="2293" spans="1:127" ht="18.75">
      <c r="A2293" s="298" t="s">
        <v>3898</v>
      </c>
      <c r="B2293" s="227" t="s">
        <v>1648</v>
      </c>
      <c r="C2293" s="226" t="s">
        <v>4213</v>
      </c>
      <c r="D2293" s="264" t="s">
        <v>4212</v>
      </c>
      <c r="E2293" s="224" t="str">
        <f t="shared" ref="E2293:E2356" si="327">MID(D2293,8,10)</f>
        <v>437628</v>
      </c>
      <c r="F2293" s="207" t="s">
        <v>224</v>
      </c>
      <c r="G2293" s="220" t="s">
        <v>4211</v>
      </c>
      <c r="H2293" s="223" t="s">
        <v>4210</v>
      </c>
      <c r="I2293" s="306" t="s">
        <v>39</v>
      </c>
      <c r="J2293" s="222">
        <v>1</v>
      </c>
      <c r="K2293" s="212">
        <v>8000</v>
      </c>
      <c r="L2293" s="212">
        <f t="shared" si="318"/>
        <v>8800</v>
      </c>
      <c r="M2293" s="288" t="s">
        <v>1671</v>
      </c>
      <c r="N2293" s="290"/>
      <c r="O2293" s="290" t="s">
        <v>4209</v>
      </c>
      <c r="P2293" s="241"/>
      <c r="Q2293" s="241"/>
      <c r="R2293" s="289">
        <v>360</v>
      </c>
      <c r="S2293" s="242">
        <v>360</v>
      </c>
      <c r="T2293" s="219" t="s">
        <v>3893</v>
      </c>
      <c r="U2293" s="259">
        <f>VLOOKUP(T2293,'[1]段ボール 送料'!$H$16:$X$1013,16,FALSE)</f>
        <v>650</v>
      </c>
      <c r="V2293" s="259">
        <f>VLOOKUP(T2293,'[1]段ボール 送料'!$H$16:$X$1013,13,FALSE)</f>
        <v>210</v>
      </c>
      <c r="W2293" s="259">
        <f>VLOOKUP(T2293,'[1]段ボール 送料'!$H$16:$X$1013,14,FALSE)</f>
        <v>210</v>
      </c>
      <c r="X2293" s="259">
        <f>VLOOKUP(T2293,'[1]段ボール 送料'!$H$16:$X$1013,15,FALSE)</f>
        <v>230</v>
      </c>
      <c r="Y2293" s="219"/>
      <c r="Z2293" s="259"/>
      <c r="AA2293" s="259"/>
      <c r="AB2293" s="259"/>
      <c r="AC2293" s="259"/>
      <c r="AD2293" s="211"/>
      <c r="AE2293" s="211"/>
      <c r="AF2293" s="211"/>
      <c r="AG2293" s="211"/>
      <c r="AH2293" s="211"/>
      <c r="AI2293" s="228" t="s">
        <v>2700</v>
      </c>
      <c r="AJ2293" s="286" t="s">
        <v>2543</v>
      </c>
      <c r="AK2293" s="228" t="s">
        <v>2542</v>
      </c>
      <c r="AN2293" s="211"/>
      <c r="AO2293" s="211"/>
      <c r="AP2293" s="229"/>
      <c r="AQ2293" s="444">
        <v>1</v>
      </c>
      <c r="AR2293" s="207"/>
      <c r="AS2293" s="207"/>
      <c r="AT2293" s="207"/>
      <c r="AU2293" s="359">
        <f>S2293</f>
        <v>360</v>
      </c>
      <c r="AV2293" s="248">
        <f>VLOOKUP(T2293,'[1]段ボール 送料'!$H$16:$X$1013,11,FALSE)</f>
        <v>190</v>
      </c>
      <c r="AW2293" s="248"/>
      <c r="AX2293" s="207"/>
      <c r="AY2293" s="247">
        <f>SUBTOTAL(9,AV2293:AX2293)</f>
        <v>190</v>
      </c>
      <c r="AZ2293" s="247">
        <f t="shared" si="326"/>
        <v>190</v>
      </c>
      <c r="BA2293" s="247">
        <f t="shared" si="326"/>
        <v>0</v>
      </c>
      <c r="BB2293" s="247">
        <f t="shared" si="326"/>
        <v>0</v>
      </c>
      <c r="BC2293" s="359">
        <f t="shared" si="326"/>
        <v>550</v>
      </c>
      <c r="BD2293" s="207"/>
      <c r="BE2293" s="207"/>
      <c r="BF2293" s="207"/>
      <c r="BG2293" s="228"/>
      <c r="BH2293" s="228"/>
      <c r="BI2293" s="228" t="s">
        <v>3899</v>
      </c>
      <c r="BJ2293" s="246"/>
      <c r="BK2293" s="255" t="s">
        <v>3892</v>
      </c>
      <c r="BL2293" s="228" t="s">
        <v>1703</v>
      </c>
      <c r="BM2293" s="228" t="s">
        <v>1703</v>
      </c>
      <c r="BN2293" s="298"/>
      <c r="BO2293" s="297"/>
      <c r="BY2293" s="254"/>
      <c r="DN2293" s="284"/>
      <c r="DO2293" s="283"/>
      <c r="DP2293" s="278"/>
      <c r="DQ2293" s="282"/>
      <c r="DR2293" s="281"/>
      <c r="DS2293" s="280"/>
      <c r="DT2293" s="279"/>
      <c r="DU2293" s="278"/>
      <c r="DV2293" s="194"/>
    </row>
    <row r="2294" spans="1:127" ht="18.75">
      <c r="A2294" s="207" t="s">
        <v>4117</v>
      </c>
      <c r="B2294" s="227" t="s">
        <v>686</v>
      </c>
      <c r="C2294" s="226" t="s">
        <v>4208</v>
      </c>
      <c r="D2294" s="264" t="s">
        <v>687</v>
      </c>
      <c r="E2294" s="224" t="str">
        <f t="shared" si="327"/>
        <v>437635</v>
      </c>
      <c r="F2294" s="389" t="s">
        <v>138</v>
      </c>
      <c r="G2294" s="220" t="s">
        <v>688</v>
      </c>
      <c r="H2294" s="223" t="s">
        <v>4207</v>
      </c>
      <c r="J2294" s="222">
        <v>1</v>
      </c>
      <c r="K2294" s="277">
        <v>35000</v>
      </c>
      <c r="L2294" s="212">
        <f t="shared" si="318"/>
        <v>38500</v>
      </c>
      <c r="M2294" s="288" t="s">
        <v>1671</v>
      </c>
      <c r="N2294" s="290"/>
      <c r="O2294" s="219"/>
      <c r="P2294" s="459">
        <v>45444</v>
      </c>
      <c r="Q2294" s="346">
        <v>30000</v>
      </c>
      <c r="R2294" s="416">
        <v>1600</v>
      </c>
      <c r="S2294" s="242">
        <v>1600</v>
      </c>
      <c r="T2294" s="219" t="s">
        <v>4206</v>
      </c>
      <c r="U2294" s="259">
        <f>VLOOKUP(T2294,'[1]段ボール 送料'!$H$16:$X$1013,16,FALSE)</f>
        <v>1385</v>
      </c>
      <c r="V2294" s="259">
        <f>VLOOKUP(T2294,'[1]段ボール 送料'!$H$16:$X$1013,13,FALSE)</f>
        <v>555</v>
      </c>
      <c r="W2294" s="259">
        <f>VLOOKUP(T2294,'[1]段ボール 送料'!$H$16:$X$1013,14,FALSE)</f>
        <v>430</v>
      </c>
      <c r="X2294" s="259">
        <f>VLOOKUP(T2294,'[1]段ボール 送料'!$H$16:$X$1013,15,FALSE)</f>
        <v>400</v>
      </c>
      <c r="Y2294" s="219"/>
      <c r="Z2294" s="259"/>
      <c r="AA2294" s="259"/>
      <c r="AB2294" s="259"/>
      <c r="AC2294" s="259"/>
      <c r="AD2294" s="211"/>
      <c r="AE2294" s="211"/>
      <c r="AF2294" s="211"/>
      <c r="AG2294" s="211"/>
      <c r="AH2294" s="211"/>
      <c r="AI2294" s="228" t="s">
        <v>2723</v>
      </c>
      <c r="AJ2294" s="286" t="s">
        <v>2543</v>
      </c>
      <c r="AK2294" s="228" t="s">
        <v>2542</v>
      </c>
      <c r="AN2294" s="211"/>
      <c r="AO2294" s="211"/>
      <c r="AP2294" s="229"/>
      <c r="AQ2294" s="444">
        <v>1</v>
      </c>
      <c r="AR2294" s="207"/>
      <c r="AS2294" s="207"/>
      <c r="AT2294" s="207"/>
      <c r="AU2294" s="359">
        <f>S2294</f>
        <v>1600</v>
      </c>
      <c r="AV2294" s="248">
        <f>VLOOKUP(T2294,'[1]段ボール 送料'!$H$16:$X$1013,11,FALSE)</f>
        <v>875</v>
      </c>
      <c r="AW2294" s="248"/>
      <c r="AX2294" s="207"/>
      <c r="AY2294" s="247">
        <f>SUBTOTAL(9,AV2294:AX2294)</f>
        <v>875</v>
      </c>
      <c r="AZ2294" s="247">
        <f t="shared" si="326"/>
        <v>875</v>
      </c>
      <c r="BA2294" s="247">
        <f t="shared" si="326"/>
        <v>0</v>
      </c>
      <c r="BB2294" s="247">
        <f t="shared" si="326"/>
        <v>0</v>
      </c>
      <c r="BC2294" s="359">
        <f t="shared" si="326"/>
        <v>2475</v>
      </c>
      <c r="BD2294" s="207"/>
      <c r="BE2294" s="207"/>
      <c r="BF2294" s="207"/>
      <c r="BG2294" s="228"/>
      <c r="BH2294" s="228"/>
      <c r="BI2294" s="228"/>
      <c r="BJ2294" s="246"/>
      <c r="BK2294" s="255" t="s">
        <v>3892</v>
      </c>
      <c r="BL2294" s="228" t="s">
        <v>1703</v>
      </c>
      <c r="BM2294" s="228" t="s">
        <v>1703</v>
      </c>
      <c r="BY2294" s="254"/>
      <c r="DN2294" s="284">
        <v>35000</v>
      </c>
      <c r="DO2294" s="283">
        <f>DN2294*110%</f>
        <v>38500</v>
      </c>
      <c r="DP2294" s="349">
        <v>45444</v>
      </c>
      <c r="DQ2294" s="282"/>
      <c r="DR2294" s="281"/>
      <c r="DS2294" s="280"/>
      <c r="DT2294" s="279"/>
      <c r="DU2294" s="348"/>
      <c r="DV2294" s="194"/>
    </row>
    <row r="2295" spans="1:127" ht="19.5">
      <c r="A2295" s="298" t="s">
        <v>3898</v>
      </c>
      <c r="B2295" s="227" t="s">
        <v>4205</v>
      </c>
      <c r="C2295" s="226" t="s">
        <v>4204</v>
      </c>
      <c r="D2295" s="264" t="s">
        <v>690</v>
      </c>
      <c r="E2295" s="224" t="str">
        <f t="shared" si="327"/>
        <v>437642</v>
      </c>
      <c r="F2295" s="207" t="s">
        <v>224</v>
      </c>
      <c r="G2295" s="387" t="s">
        <v>4203</v>
      </c>
      <c r="H2295" s="453" t="s">
        <v>4202</v>
      </c>
      <c r="I2295" s="306" t="s">
        <v>39</v>
      </c>
      <c r="J2295" s="222">
        <v>1</v>
      </c>
      <c r="K2295" s="277">
        <v>13000</v>
      </c>
      <c r="L2295" s="212">
        <f t="shared" si="318"/>
        <v>14300.000000000002</v>
      </c>
      <c r="M2295" s="288" t="s">
        <v>1671</v>
      </c>
      <c r="N2295" s="290"/>
      <c r="O2295" s="219" t="s">
        <v>3788</v>
      </c>
      <c r="P2295" s="459">
        <v>45444</v>
      </c>
      <c r="Q2295" s="346">
        <v>12000</v>
      </c>
      <c r="R2295" s="289">
        <v>710</v>
      </c>
      <c r="S2295" s="242">
        <v>710</v>
      </c>
      <c r="T2295" s="219" t="s">
        <v>4201</v>
      </c>
      <c r="U2295" s="259">
        <f>VLOOKUP(T2295,'[1]段ボール 送料'!$H$16:$X$1013,16,FALSE)</f>
        <v>990</v>
      </c>
      <c r="V2295" s="259">
        <f>VLOOKUP(T2295,'[1]段ボール 送料'!$H$16:$X$1013,13,FALSE)</f>
        <v>330</v>
      </c>
      <c r="W2295" s="259">
        <f>VLOOKUP(T2295,'[1]段ボール 送料'!$H$16:$X$1013,14,FALSE)</f>
        <v>330</v>
      </c>
      <c r="X2295" s="259">
        <f>VLOOKUP(T2295,'[1]段ボール 送料'!$H$16:$X$1013,15,FALSE)</f>
        <v>330</v>
      </c>
      <c r="Y2295" s="219"/>
      <c r="Z2295" s="259"/>
      <c r="AA2295" s="259"/>
      <c r="AB2295" s="259"/>
      <c r="AC2295" s="259"/>
      <c r="AD2295" s="337"/>
      <c r="AE2295" s="337"/>
      <c r="AF2295" s="337"/>
      <c r="AG2295" s="337"/>
      <c r="AH2295" s="337"/>
      <c r="AI2295" s="228" t="s">
        <v>2700</v>
      </c>
      <c r="AJ2295" s="286" t="s">
        <v>2543</v>
      </c>
      <c r="AK2295" s="228" t="s">
        <v>2542</v>
      </c>
      <c r="AL2295" s="211">
        <v>2960</v>
      </c>
      <c r="AM2295" s="211">
        <f>AN2295+AO2295</f>
        <v>984</v>
      </c>
      <c r="AN2295" s="337">
        <f>VLOOKUP(T2295,'[1]段ボール 送料'!$H$16:$X$1013,6,FALSE)</f>
        <v>94</v>
      </c>
      <c r="AO2295" s="337">
        <f>VLOOKUP(T2295,'[1]段ボール 送料'!$H$16:$X$1013,17,FALSE)</f>
        <v>890</v>
      </c>
      <c r="AP2295" s="463" t="s">
        <v>4200</v>
      </c>
      <c r="AQ2295" s="444">
        <v>1</v>
      </c>
      <c r="AR2295" s="207"/>
      <c r="AS2295" s="207"/>
      <c r="AT2295" s="207"/>
      <c r="AU2295" s="359">
        <f>S2295</f>
        <v>710</v>
      </c>
      <c r="AV2295" s="248">
        <f>VLOOKUP(T2295,'[1]段ボール 送料'!$H$16:$X$1013,11,FALSE)</f>
        <v>430</v>
      </c>
      <c r="AW2295" s="248"/>
      <c r="AX2295" s="207"/>
      <c r="AY2295" s="247">
        <f>SUBTOTAL(9,AV2295:AX2295)</f>
        <v>430</v>
      </c>
      <c r="AZ2295" s="247">
        <f t="shared" si="326"/>
        <v>430</v>
      </c>
      <c r="BA2295" s="247">
        <f t="shared" si="326"/>
        <v>0</v>
      </c>
      <c r="BB2295" s="247">
        <f t="shared" si="326"/>
        <v>0</v>
      </c>
      <c r="BC2295" s="359">
        <f t="shared" si="326"/>
        <v>1140</v>
      </c>
      <c r="BD2295" s="207"/>
      <c r="BE2295" s="207"/>
      <c r="BF2295" s="207"/>
      <c r="BG2295" s="228"/>
      <c r="BH2295" s="228"/>
      <c r="BI2295" s="228" t="s">
        <v>1703</v>
      </c>
      <c r="BJ2295" s="246"/>
      <c r="BK2295" s="255" t="s">
        <v>3892</v>
      </c>
      <c r="BL2295" s="228" t="s">
        <v>1703</v>
      </c>
      <c r="BM2295" s="228" t="s">
        <v>1703</v>
      </c>
      <c r="BN2295" s="298"/>
      <c r="BO2295" s="297"/>
      <c r="BY2295" s="254"/>
      <c r="CR2295" s="200" t="s">
        <v>3786</v>
      </c>
      <c r="DN2295" s="284">
        <v>13000</v>
      </c>
      <c r="DO2295" s="283">
        <f>DN2295*110%</f>
        <v>14300.000000000002</v>
      </c>
      <c r="DP2295" s="349">
        <v>45444</v>
      </c>
      <c r="DQ2295" s="282"/>
      <c r="DR2295" s="280" t="s">
        <v>324</v>
      </c>
      <c r="DS2295" s="280" t="s">
        <v>3784</v>
      </c>
      <c r="DT2295" s="279" t="s">
        <v>1620</v>
      </c>
      <c r="DU2295" s="348"/>
      <c r="DV2295" s="194"/>
    </row>
    <row r="2296" spans="1:127" ht="18.75">
      <c r="A2296" s="298" t="s">
        <v>3898</v>
      </c>
      <c r="B2296" s="227" t="s">
        <v>1431</v>
      </c>
      <c r="C2296" s="226" t="s">
        <v>4199</v>
      </c>
      <c r="D2296" s="264" t="s">
        <v>1432</v>
      </c>
      <c r="E2296" s="224" t="str">
        <f t="shared" si="327"/>
        <v>437659</v>
      </c>
      <c r="F2296" s="207" t="s">
        <v>224</v>
      </c>
      <c r="G2296" s="220" t="s">
        <v>1433</v>
      </c>
      <c r="H2296" s="223" t="s">
        <v>4198</v>
      </c>
      <c r="I2296" s="306" t="s">
        <v>39</v>
      </c>
      <c r="J2296" s="222">
        <v>1</v>
      </c>
      <c r="K2296" s="212">
        <v>15000</v>
      </c>
      <c r="L2296" s="212">
        <f t="shared" si="318"/>
        <v>16500</v>
      </c>
      <c r="M2296" s="262" t="s">
        <v>900</v>
      </c>
      <c r="N2296" s="290"/>
      <c r="O2296" s="219"/>
      <c r="P2296" s="227"/>
      <c r="Q2296" s="227"/>
      <c r="R2296" s="289">
        <v>660</v>
      </c>
      <c r="S2296" s="242">
        <v>660</v>
      </c>
      <c r="T2296" s="260" t="s">
        <v>4193</v>
      </c>
      <c r="U2296" s="259">
        <f>VLOOKUP(T2296,'[1]段ボール 送料'!$H$16:$X$1013,16,FALSE)</f>
        <v>730</v>
      </c>
      <c r="V2296" s="259">
        <f>VLOOKUP(T2296,'[1]段ボール 送料'!$H$16:$X$1013,13,FALSE)</f>
        <v>200</v>
      </c>
      <c r="W2296" s="259">
        <f>VLOOKUP(T2296,'[1]段ボール 送料'!$H$16:$X$1013,14,FALSE)</f>
        <v>200</v>
      </c>
      <c r="X2296" s="259">
        <f>VLOOKUP(T2296,'[1]段ボール 送料'!$H$16:$X$1013,15,FALSE)</f>
        <v>330</v>
      </c>
      <c r="Y2296" s="219"/>
      <c r="Z2296" s="248"/>
      <c r="AA2296" s="248"/>
      <c r="AB2296" s="248"/>
      <c r="AC2296" s="248"/>
      <c r="AD2296" s="211"/>
      <c r="AE2296" s="211"/>
      <c r="AF2296" s="211"/>
      <c r="AG2296" s="211"/>
      <c r="AH2296" s="211"/>
      <c r="AI2296" s="228" t="s">
        <v>2700</v>
      </c>
      <c r="AJ2296" s="286" t="s">
        <v>2543</v>
      </c>
      <c r="AK2296" s="228" t="s">
        <v>2542</v>
      </c>
      <c r="AN2296" s="211"/>
      <c r="AO2296" s="211"/>
      <c r="AP2296" s="229"/>
      <c r="AQ2296" s="285"/>
      <c r="AR2296" s="207"/>
      <c r="AS2296" s="207"/>
      <c r="AT2296" s="207"/>
      <c r="AU2296" s="207"/>
      <c r="AV2296" s="207"/>
      <c r="AW2296" s="207"/>
      <c r="AX2296" s="207"/>
      <c r="AY2296" s="207"/>
      <c r="AZ2296" s="207"/>
      <c r="BA2296" s="207"/>
      <c r="BB2296" s="207"/>
      <c r="BC2296" s="207"/>
      <c r="BD2296" s="207"/>
      <c r="BE2296" s="207"/>
      <c r="BF2296" s="207"/>
      <c r="BG2296" s="228"/>
      <c r="BH2296" s="228"/>
      <c r="BI2296" s="228"/>
      <c r="BJ2296" s="246"/>
      <c r="BK2296" s="255" t="s">
        <v>3892</v>
      </c>
      <c r="BL2296" s="228" t="s">
        <v>1703</v>
      </c>
      <c r="BM2296" s="228" t="s">
        <v>3899</v>
      </c>
      <c r="BN2296" s="298"/>
      <c r="BO2296" s="297"/>
      <c r="BY2296" s="254"/>
      <c r="DN2296" s="284"/>
      <c r="DO2296" s="283"/>
      <c r="DP2296" s="278"/>
      <c r="DQ2296" s="282" t="s">
        <v>1434</v>
      </c>
      <c r="DR2296" s="281"/>
      <c r="DS2296" s="280"/>
      <c r="DT2296" s="279"/>
      <c r="DU2296" s="278"/>
      <c r="DV2296" s="194"/>
      <c r="DW2296" s="254"/>
    </row>
    <row r="2297" spans="1:127" ht="18.75">
      <c r="A2297" s="298" t="s">
        <v>3898</v>
      </c>
      <c r="B2297" s="227" t="s">
        <v>4197</v>
      </c>
      <c r="C2297" s="226" t="s">
        <v>4196</v>
      </c>
      <c r="D2297" s="264" t="s">
        <v>1436</v>
      </c>
      <c r="E2297" s="224" t="str">
        <f t="shared" si="327"/>
        <v>437666</v>
      </c>
      <c r="F2297" s="207" t="s">
        <v>224</v>
      </c>
      <c r="G2297" s="220" t="s">
        <v>4195</v>
      </c>
      <c r="H2297" s="223" t="s">
        <v>4194</v>
      </c>
      <c r="I2297" s="306" t="s">
        <v>39</v>
      </c>
      <c r="J2297" s="222">
        <v>1</v>
      </c>
      <c r="K2297" s="212">
        <v>10000</v>
      </c>
      <c r="L2297" s="212">
        <f t="shared" si="318"/>
        <v>11000</v>
      </c>
      <c r="M2297" s="262" t="s">
        <v>900</v>
      </c>
      <c r="N2297" s="290"/>
      <c r="O2297" s="219"/>
      <c r="P2297" s="227"/>
      <c r="Q2297" s="227"/>
      <c r="R2297" s="289">
        <v>540</v>
      </c>
      <c r="S2297" s="242">
        <v>540</v>
      </c>
      <c r="T2297" s="260" t="s">
        <v>4193</v>
      </c>
      <c r="U2297" s="259">
        <f>VLOOKUP(T2297,'[1]段ボール 送料'!$H$16:$X$1013,16,FALSE)</f>
        <v>730</v>
      </c>
      <c r="V2297" s="259">
        <f>VLOOKUP(T2297,'[1]段ボール 送料'!$H$16:$X$1013,13,FALSE)</f>
        <v>200</v>
      </c>
      <c r="W2297" s="259">
        <f>VLOOKUP(T2297,'[1]段ボール 送料'!$H$16:$X$1013,14,FALSE)</f>
        <v>200</v>
      </c>
      <c r="X2297" s="259">
        <f>VLOOKUP(T2297,'[1]段ボール 送料'!$H$16:$X$1013,15,FALSE)</f>
        <v>330</v>
      </c>
      <c r="Y2297" s="219"/>
      <c r="Z2297" s="248"/>
      <c r="AA2297" s="248"/>
      <c r="AB2297" s="248"/>
      <c r="AC2297" s="248"/>
      <c r="AD2297" s="211"/>
      <c r="AE2297" s="211"/>
      <c r="AF2297" s="211"/>
      <c r="AG2297" s="211"/>
      <c r="AH2297" s="211"/>
      <c r="AI2297" s="228" t="s">
        <v>2700</v>
      </c>
      <c r="AJ2297" s="286" t="s">
        <v>2543</v>
      </c>
      <c r="AK2297" s="228" t="s">
        <v>2542</v>
      </c>
      <c r="AN2297" s="211"/>
      <c r="AO2297" s="211"/>
      <c r="AP2297" s="229"/>
      <c r="AQ2297" s="285"/>
      <c r="AR2297" s="207"/>
      <c r="AS2297" s="207"/>
      <c r="AT2297" s="207"/>
      <c r="AU2297" s="207"/>
      <c r="AV2297" s="207"/>
      <c r="AW2297" s="207"/>
      <c r="AX2297" s="207"/>
      <c r="AY2297" s="207"/>
      <c r="AZ2297" s="207"/>
      <c r="BA2297" s="207"/>
      <c r="BB2297" s="207"/>
      <c r="BC2297" s="207"/>
      <c r="BD2297" s="207"/>
      <c r="BE2297" s="207"/>
      <c r="BF2297" s="207"/>
      <c r="BG2297" s="228"/>
      <c r="BH2297" s="228"/>
      <c r="BI2297" s="228"/>
      <c r="BJ2297" s="246"/>
      <c r="BK2297" s="255" t="s">
        <v>3892</v>
      </c>
      <c r="BL2297" s="228" t="s">
        <v>1703</v>
      </c>
      <c r="BM2297" s="228" t="s">
        <v>1703</v>
      </c>
      <c r="BN2297" s="298"/>
      <c r="BO2297" s="297"/>
      <c r="BY2297" s="254"/>
      <c r="DN2297" s="284"/>
      <c r="DO2297" s="283"/>
      <c r="DP2297" s="278"/>
      <c r="DQ2297" s="282" t="s">
        <v>947</v>
      </c>
      <c r="DR2297" s="281"/>
      <c r="DS2297" s="280"/>
      <c r="DT2297" s="279"/>
      <c r="DU2297" s="278"/>
      <c r="DV2297" s="194"/>
    </row>
    <row r="2298" spans="1:127" ht="18.75">
      <c r="A2298" s="298" t="s">
        <v>3933</v>
      </c>
      <c r="B2298" s="227" t="s">
        <v>692</v>
      </c>
      <c r="C2298" s="226" t="s">
        <v>4192</v>
      </c>
      <c r="D2298" s="264" t="s">
        <v>693</v>
      </c>
      <c r="E2298" s="224" t="str">
        <f t="shared" si="327"/>
        <v>437673</v>
      </c>
      <c r="F2298" s="207" t="s">
        <v>123</v>
      </c>
      <c r="G2298" s="220" t="s">
        <v>694</v>
      </c>
      <c r="H2298" s="223" t="s">
        <v>4191</v>
      </c>
      <c r="I2298" s="306" t="s">
        <v>39</v>
      </c>
      <c r="J2298" s="222">
        <v>1</v>
      </c>
      <c r="K2298" s="277">
        <v>27000</v>
      </c>
      <c r="L2298" s="212">
        <f t="shared" si="318"/>
        <v>29700.000000000004</v>
      </c>
      <c r="M2298" s="288" t="s">
        <v>1671</v>
      </c>
      <c r="O2298" s="219"/>
      <c r="P2298" s="459">
        <v>45444</v>
      </c>
      <c r="Q2298" s="346">
        <v>26000</v>
      </c>
      <c r="R2298" s="416">
        <v>1800</v>
      </c>
      <c r="S2298" s="242">
        <v>1800</v>
      </c>
      <c r="T2298" s="219" t="s">
        <v>4063</v>
      </c>
      <c r="U2298" s="259">
        <f>VLOOKUP(T2298,'[1]段ボール 送料'!$H$16:$X$1013,16,FALSE)</f>
        <v>1360</v>
      </c>
      <c r="V2298" s="259">
        <f>VLOOKUP(T2298,'[1]段ボール 送料'!$H$16:$X$1013,13,FALSE)</f>
        <v>305</v>
      </c>
      <c r="W2298" s="259">
        <f>VLOOKUP(T2298,'[1]段ボール 送料'!$H$16:$X$1013,14,FALSE)</f>
        <v>305</v>
      </c>
      <c r="X2298" s="259">
        <f>VLOOKUP(T2298,'[1]段ボール 送料'!$H$16:$X$1013,15,FALSE)</f>
        <v>750</v>
      </c>
      <c r="Y2298" s="219"/>
      <c r="Z2298" s="248"/>
      <c r="AA2298" s="248"/>
      <c r="AB2298" s="248"/>
      <c r="AC2298" s="248"/>
      <c r="AD2298" s="211"/>
      <c r="AE2298" s="211"/>
      <c r="AF2298" s="211"/>
      <c r="AG2298" s="211"/>
      <c r="AH2298" s="211"/>
      <c r="AI2298" s="228" t="s">
        <v>2717</v>
      </c>
      <c r="AJ2298" s="286" t="s">
        <v>2543</v>
      </c>
      <c r="AK2298" s="228" t="s">
        <v>2542</v>
      </c>
      <c r="AN2298" s="211"/>
      <c r="AO2298" s="211"/>
      <c r="AP2298" s="229"/>
      <c r="AQ2298" s="444">
        <v>1</v>
      </c>
      <c r="AR2298" s="207"/>
      <c r="AS2298" s="207"/>
      <c r="AT2298" s="207"/>
      <c r="AU2298" s="359">
        <f>S2298</f>
        <v>1800</v>
      </c>
      <c r="AV2298" s="248">
        <f>VLOOKUP(T2298,'[1]段ボール 送料'!$H$16:$X$1013,11,FALSE)</f>
        <v>700</v>
      </c>
      <c r="AW2298" s="248"/>
      <c r="AX2298" s="207"/>
      <c r="AY2298" s="247">
        <f>SUBTOTAL(9,AV2298:AX2298)</f>
        <v>700</v>
      </c>
      <c r="AZ2298" s="247">
        <f t="shared" ref="AZ2298:BC2299" si="328">AR2298+AV2298</f>
        <v>700</v>
      </c>
      <c r="BA2298" s="247">
        <f t="shared" si="328"/>
        <v>0</v>
      </c>
      <c r="BB2298" s="247">
        <f t="shared" si="328"/>
        <v>0</v>
      </c>
      <c r="BC2298" s="359">
        <f t="shared" si="328"/>
        <v>2500</v>
      </c>
      <c r="BD2298" s="207"/>
      <c r="BE2298" s="207"/>
      <c r="BF2298" s="207"/>
      <c r="BG2298" s="228"/>
      <c r="BH2298" s="228"/>
      <c r="BI2298" s="228" t="s">
        <v>1703</v>
      </c>
      <c r="BJ2298" s="246"/>
      <c r="BK2298" s="255" t="s">
        <v>3892</v>
      </c>
      <c r="BL2298" s="228" t="s">
        <v>1703</v>
      </c>
      <c r="BM2298" s="228" t="s">
        <v>1703</v>
      </c>
      <c r="BN2298" s="298"/>
      <c r="BO2298" s="297"/>
      <c r="BY2298" s="254"/>
      <c r="DN2298" s="284">
        <v>27000</v>
      </c>
      <c r="DO2298" s="283">
        <f>DN2298*110%</f>
        <v>29700.000000000004</v>
      </c>
      <c r="DP2298" s="349">
        <v>45444</v>
      </c>
      <c r="DQ2298" s="282"/>
      <c r="DR2298" s="281"/>
      <c r="DS2298" s="280"/>
      <c r="DT2298" s="279"/>
      <c r="DU2298" s="348"/>
      <c r="DV2298" s="194"/>
    </row>
    <row r="2299" spans="1:127" ht="18.75">
      <c r="A2299" s="298" t="s">
        <v>3933</v>
      </c>
      <c r="B2299" s="227" t="s">
        <v>695</v>
      </c>
      <c r="C2299" s="226" t="s">
        <v>4190</v>
      </c>
      <c r="D2299" s="264" t="s">
        <v>696</v>
      </c>
      <c r="E2299" s="224" t="str">
        <f t="shared" si="327"/>
        <v>437680</v>
      </c>
      <c r="F2299" s="207" t="s">
        <v>123</v>
      </c>
      <c r="G2299" s="220" t="s">
        <v>697</v>
      </c>
      <c r="H2299" s="223" t="s">
        <v>4189</v>
      </c>
      <c r="I2299" s="306" t="s">
        <v>39</v>
      </c>
      <c r="J2299" s="222">
        <v>1</v>
      </c>
      <c r="K2299" s="277">
        <v>27000</v>
      </c>
      <c r="L2299" s="212">
        <f t="shared" si="318"/>
        <v>29700.000000000004</v>
      </c>
      <c r="M2299" s="288" t="s">
        <v>1671</v>
      </c>
      <c r="O2299" s="219"/>
      <c r="P2299" s="459">
        <v>45444</v>
      </c>
      <c r="Q2299" s="346">
        <v>26000</v>
      </c>
      <c r="R2299" s="416">
        <v>2500</v>
      </c>
      <c r="S2299" s="242">
        <v>2500</v>
      </c>
      <c r="T2299" s="219" t="s">
        <v>3913</v>
      </c>
      <c r="U2299" s="259">
        <f>VLOOKUP(T2299,'[1]段ボール 送料'!$H$16:$X$1013,16,FALSE)</f>
        <v>1130</v>
      </c>
      <c r="V2299" s="259">
        <f>VLOOKUP(T2299,'[1]段ボール 送料'!$H$16:$X$1013,13,FALSE)</f>
        <v>265</v>
      </c>
      <c r="W2299" s="259">
        <f>VLOOKUP(T2299,'[1]段ボール 送料'!$H$16:$X$1013,14,FALSE)</f>
        <v>265</v>
      </c>
      <c r="X2299" s="259">
        <f>VLOOKUP(T2299,'[1]段ボール 送料'!$H$16:$X$1013,15,FALSE)</f>
        <v>600</v>
      </c>
      <c r="Y2299" s="219"/>
      <c r="Z2299" s="248"/>
      <c r="AA2299" s="248"/>
      <c r="AB2299" s="248"/>
      <c r="AC2299" s="248"/>
      <c r="AD2299" s="211"/>
      <c r="AE2299" s="211"/>
      <c r="AF2299" s="211"/>
      <c r="AG2299" s="211"/>
      <c r="AH2299" s="211"/>
      <c r="AI2299" s="228" t="s">
        <v>2717</v>
      </c>
      <c r="AJ2299" s="286" t="s">
        <v>2543</v>
      </c>
      <c r="AK2299" s="228" t="s">
        <v>2542</v>
      </c>
      <c r="AN2299" s="211"/>
      <c r="AO2299" s="211"/>
      <c r="AP2299" s="229"/>
      <c r="AQ2299" s="444">
        <v>1</v>
      </c>
      <c r="AR2299" s="207"/>
      <c r="AS2299" s="207"/>
      <c r="AT2299" s="207"/>
      <c r="AU2299" s="359">
        <f>S2299</f>
        <v>2500</v>
      </c>
      <c r="AV2299" s="248">
        <f>VLOOKUP(T2299,'[1]段ボール 送料'!$H$16:$X$1013,11,FALSE)</f>
        <v>490</v>
      </c>
      <c r="AW2299" s="248"/>
      <c r="AX2299" s="207"/>
      <c r="AY2299" s="247">
        <f>SUBTOTAL(9,AV2299:AX2299)</f>
        <v>490</v>
      </c>
      <c r="AZ2299" s="247">
        <f t="shared" si="328"/>
        <v>490</v>
      </c>
      <c r="BA2299" s="247">
        <f t="shared" si="328"/>
        <v>0</v>
      </c>
      <c r="BB2299" s="247">
        <f t="shared" si="328"/>
        <v>0</v>
      </c>
      <c r="BC2299" s="359">
        <f t="shared" si="328"/>
        <v>2990</v>
      </c>
      <c r="BD2299" s="207"/>
      <c r="BE2299" s="207"/>
      <c r="BF2299" s="207"/>
      <c r="BG2299" s="228"/>
      <c r="BH2299" s="228"/>
      <c r="BI2299" s="228"/>
      <c r="BJ2299" s="246"/>
      <c r="BK2299" s="255" t="s">
        <v>3892</v>
      </c>
      <c r="BL2299" s="228" t="s">
        <v>1703</v>
      </c>
      <c r="BM2299" s="228" t="s">
        <v>1703</v>
      </c>
      <c r="BN2299" s="298"/>
      <c r="BO2299" s="297"/>
      <c r="BY2299" s="254"/>
      <c r="DN2299" s="284">
        <v>27000</v>
      </c>
      <c r="DO2299" s="283">
        <f>DN2299*110%</f>
        <v>29700.000000000004</v>
      </c>
      <c r="DP2299" s="349">
        <v>45444</v>
      </c>
      <c r="DQ2299" s="282"/>
      <c r="DR2299" s="281"/>
      <c r="DS2299" s="280"/>
      <c r="DT2299" s="279"/>
      <c r="DU2299" s="348"/>
      <c r="DV2299" s="194"/>
    </row>
    <row r="2300" spans="1:127" ht="18.75">
      <c r="A2300" s="207" t="s">
        <v>4156</v>
      </c>
      <c r="B2300" s="227" t="s">
        <v>1438</v>
      </c>
      <c r="C2300" s="226" t="s">
        <v>4188</v>
      </c>
      <c r="D2300" s="264" t="s">
        <v>1439</v>
      </c>
      <c r="E2300" s="224" t="str">
        <f t="shared" si="327"/>
        <v>437697</v>
      </c>
      <c r="F2300" s="207" t="s">
        <v>123</v>
      </c>
      <c r="G2300" s="220" t="s">
        <v>1440</v>
      </c>
      <c r="H2300" s="223" t="s">
        <v>4187</v>
      </c>
      <c r="I2300" s="306" t="s">
        <v>39</v>
      </c>
      <c r="J2300" s="222">
        <v>1</v>
      </c>
      <c r="K2300" s="212">
        <v>17000</v>
      </c>
      <c r="L2300" s="212">
        <f t="shared" si="318"/>
        <v>18700</v>
      </c>
      <c r="M2300" s="288" t="s">
        <v>900</v>
      </c>
      <c r="O2300" s="219"/>
      <c r="P2300" s="241"/>
      <c r="Q2300" s="241"/>
      <c r="R2300" s="416">
        <v>2900</v>
      </c>
      <c r="S2300" s="242">
        <v>2900</v>
      </c>
      <c r="T2300" s="260" t="s">
        <v>3380</v>
      </c>
      <c r="U2300" s="259">
        <f>VLOOKUP(T2300,'[1]段ボール 送料'!$H$16:$X$1013,16,FALSE)</f>
        <v>1360</v>
      </c>
      <c r="V2300" s="259">
        <f>VLOOKUP(T2300,'[1]段ボール 送料'!$H$16:$X$1013,13,FALSE)</f>
        <v>305</v>
      </c>
      <c r="W2300" s="259">
        <f>VLOOKUP(T2300,'[1]段ボール 送料'!$H$16:$X$1013,14,FALSE)</f>
        <v>305</v>
      </c>
      <c r="X2300" s="259">
        <f>VLOOKUP(T2300,'[1]段ボール 送料'!$H$16:$X$1013,15,FALSE)</f>
        <v>750</v>
      </c>
      <c r="Y2300" s="219"/>
      <c r="Z2300" s="248"/>
      <c r="AA2300" s="248"/>
      <c r="AB2300" s="248"/>
      <c r="AC2300" s="248"/>
      <c r="AD2300" s="211"/>
      <c r="AE2300" s="211"/>
      <c r="AF2300" s="211"/>
      <c r="AG2300" s="211"/>
      <c r="AH2300" s="211"/>
      <c r="AI2300" s="228" t="s">
        <v>2717</v>
      </c>
      <c r="AJ2300" s="286" t="s">
        <v>2543</v>
      </c>
      <c r="AK2300" s="228" t="s">
        <v>2542</v>
      </c>
      <c r="AN2300" s="211"/>
      <c r="AO2300" s="211"/>
      <c r="AP2300" s="229"/>
      <c r="AQ2300" s="285"/>
      <c r="AR2300" s="207"/>
      <c r="AS2300" s="207"/>
      <c r="AT2300" s="207"/>
      <c r="AU2300" s="207"/>
      <c r="AV2300" s="207"/>
      <c r="AW2300" s="207"/>
      <c r="AX2300" s="207"/>
      <c r="AY2300" s="207"/>
      <c r="AZ2300" s="207"/>
      <c r="BA2300" s="207"/>
      <c r="BB2300" s="207"/>
      <c r="BC2300" s="207"/>
      <c r="BD2300" s="207"/>
      <c r="BE2300" s="207"/>
      <c r="BF2300" s="207"/>
      <c r="BG2300" s="228"/>
      <c r="BH2300" s="228"/>
      <c r="BI2300" s="228" t="s">
        <v>1703</v>
      </c>
      <c r="BJ2300" s="246"/>
      <c r="BK2300" s="255" t="s">
        <v>3892</v>
      </c>
      <c r="BL2300" s="228" t="s">
        <v>1703</v>
      </c>
      <c r="BM2300" s="228" t="s">
        <v>3899</v>
      </c>
      <c r="BY2300" s="254"/>
      <c r="DN2300" s="284"/>
      <c r="DO2300" s="283"/>
      <c r="DP2300" s="278"/>
      <c r="DQ2300" s="282" t="s">
        <v>900</v>
      </c>
      <c r="DR2300" s="281"/>
      <c r="DS2300" s="280"/>
      <c r="DT2300" s="279"/>
      <c r="DU2300" s="278"/>
      <c r="DV2300" s="194"/>
      <c r="DW2300" s="254"/>
    </row>
    <row r="2301" spans="1:127" ht="18.75">
      <c r="A2301" s="207" t="s">
        <v>4156</v>
      </c>
      <c r="B2301" s="227" t="s">
        <v>1441</v>
      </c>
      <c r="C2301" s="226" t="s">
        <v>4186</v>
      </c>
      <c r="D2301" s="264" t="s">
        <v>1442</v>
      </c>
      <c r="E2301" s="224" t="str">
        <f t="shared" si="327"/>
        <v>437703</v>
      </c>
      <c r="F2301" s="207" t="s">
        <v>123</v>
      </c>
      <c r="G2301" s="220" t="s">
        <v>1443</v>
      </c>
      <c r="H2301" s="223" t="s">
        <v>4185</v>
      </c>
      <c r="I2301" s="306" t="s">
        <v>39</v>
      </c>
      <c r="J2301" s="222">
        <v>1</v>
      </c>
      <c r="K2301" s="212">
        <v>20000</v>
      </c>
      <c r="L2301" s="212">
        <f t="shared" si="318"/>
        <v>22000</v>
      </c>
      <c r="M2301" s="288" t="s">
        <v>900</v>
      </c>
      <c r="O2301" s="219"/>
      <c r="P2301" s="241"/>
      <c r="Q2301" s="241"/>
      <c r="R2301" s="416">
        <v>3100</v>
      </c>
      <c r="S2301" s="242">
        <v>3100</v>
      </c>
      <c r="T2301" s="260" t="s">
        <v>3380</v>
      </c>
      <c r="U2301" s="259">
        <f>VLOOKUP(T2301,'[1]段ボール 送料'!$H$16:$X$1013,16,FALSE)</f>
        <v>1360</v>
      </c>
      <c r="V2301" s="259">
        <f>VLOOKUP(T2301,'[1]段ボール 送料'!$H$16:$X$1013,13,FALSE)</f>
        <v>305</v>
      </c>
      <c r="W2301" s="259">
        <f>VLOOKUP(T2301,'[1]段ボール 送料'!$H$16:$X$1013,14,FALSE)</f>
        <v>305</v>
      </c>
      <c r="X2301" s="259">
        <f>VLOOKUP(T2301,'[1]段ボール 送料'!$H$16:$X$1013,15,FALSE)</f>
        <v>750</v>
      </c>
      <c r="Y2301" s="219"/>
      <c r="Z2301" s="248"/>
      <c r="AA2301" s="248"/>
      <c r="AB2301" s="248"/>
      <c r="AC2301" s="248"/>
      <c r="AD2301" s="211"/>
      <c r="AE2301" s="211"/>
      <c r="AF2301" s="211"/>
      <c r="AG2301" s="211"/>
      <c r="AH2301" s="211"/>
      <c r="AI2301" s="228" t="s">
        <v>2717</v>
      </c>
      <c r="AJ2301" s="286" t="s">
        <v>2543</v>
      </c>
      <c r="AK2301" s="228" t="s">
        <v>2542</v>
      </c>
      <c r="AN2301" s="211"/>
      <c r="AO2301" s="211"/>
      <c r="AP2301" s="229"/>
      <c r="AQ2301" s="285"/>
      <c r="AR2301" s="207"/>
      <c r="AS2301" s="207"/>
      <c r="AT2301" s="207"/>
      <c r="AU2301" s="207"/>
      <c r="AV2301" s="207"/>
      <c r="AW2301" s="207"/>
      <c r="AX2301" s="207"/>
      <c r="AY2301" s="207"/>
      <c r="AZ2301" s="207"/>
      <c r="BA2301" s="207"/>
      <c r="BB2301" s="207"/>
      <c r="BC2301" s="207"/>
      <c r="BD2301" s="207"/>
      <c r="BE2301" s="207"/>
      <c r="BF2301" s="207"/>
      <c r="BG2301" s="228"/>
      <c r="BH2301" s="228"/>
      <c r="BI2301" s="228" t="s">
        <v>1703</v>
      </c>
      <c r="BJ2301" s="246"/>
      <c r="BK2301" s="255" t="s">
        <v>3892</v>
      </c>
      <c r="BL2301" s="228" t="s">
        <v>1703</v>
      </c>
      <c r="BM2301" s="228" t="s">
        <v>3899</v>
      </c>
      <c r="BY2301" s="254"/>
      <c r="DN2301" s="284"/>
      <c r="DO2301" s="283"/>
      <c r="DP2301" s="278"/>
      <c r="DQ2301" s="282" t="s">
        <v>900</v>
      </c>
      <c r="DR2301" s="281"/>
      <c r="DS2301" s="280"/>
      <c r="DT2301" s="279"/>
      <c r="DU2301" s="278"/>
      <c r="DV2301" s="194"/>
      <c r="DW2301" s="254"/>
    </row>
    <row r="2302" spans="1:127" ht="18.75">
      <c r="A2302" s="207" t="s">
        <v>4156</v>
      </c>
      <c r="B2302" s="227" t="s">
        <v>1444</v>
      </c>
      <c r="C2302" s="226" t="s">
        <v>4184</v>
      </c>
      <c r="D2302" s="264" t="s">
        <v>1445</v>
      </c>
      <c r="E2302" s="224" t="str">
        <f t="shared" si="327"/>
        <v>437710</v>
      </c>
      <c r="F2302" s="207" t="s">
        <v>123</v>
      </c>
      <c r="G2302" s="220" t="s">
        <v>1446</v>
      </c>
      <c r="H2302" s="223" t="s">
        <v>4183</v>
      </c>
      <c r="I2302" s="306" t="s">
        <v>39</v>
      </c>
      <c r="J2302" s="222">
        <v>1</v>
      </c>
      <c r="K2302" s="212">
        <v>17000</v>
      </c>
      <c r="L2302" s="212">
        <f t="shared" si="318"/>
        <v>18700</v>
      </c>
      <c r="M2302" s="288" t="s">
        <v>900</v>
      </c>
      <c r="O2302" s="219"/>
      <c r="P2302" s="241"/>
      <c r="Q2302" s="241"/>
      <c r="R2302" s="416">
        <v>3600</v>
      </c>
      <c r="S2302" s="242">
        <v>3600</v>
      </c>
      <c r="T2302" s="260" t="s">
        <v>4083</v>
      </c>
      <c r="U2302" s="259">
        <f>VLOOKUP(T2302,'[1]段ボール 送料'!$H$16:$X$1013,16,FALSE)</f>
        <v>1130</v>
      </c>
      <c r="V2302" s="259">
        <f>VLOOKUP(T2302,'[1]段ボール 送料'!$H$16:$X$1013,13,FALSE)</f>
        <v>265</v>
      </c>
      <c r="W2302" s="259">
        <f>VLOOKUP(T2302,'[1]段ボール 送料'!$H$16:$X$1013,14,FALSE)</f>
        <v>265</v>
      </c>
      <c r="X2302" s="259">
        <f>VLOOKUP(T2302,'[1]段ボール 送料'!$H$16:$X$1013,15,FALSE)</f>
        <v>600</v>
      </c>
      <c r="Y2302" s="219"/>
      <c r="Z2302" s="248"/>
      <c r="AA2302" s="248"/>
      <c r="AB2302" s="248"/>
      <c r="AC2302" s="248"/>
      <c r="AD2302" s="211"/>
      <c r="AE2302" s="211"/>
      <c r="AF2302" s="211"/>
      <c r="AG2302" s="211"/>
      <c r="AH2302" s="211"/>
      <c r="AI2302" s="228" t="s">
        <v>2717</v>
      </c>
      <c r="AJ2302" s="286" t="s">
        <v>2543</v>
      </c>
      <c r="AK2302" s="228" t="s">
        <v>2542</v>
      </c>
      <c r="AN2302" s="211"/>
      <c r="AO2302" s="211"/>
      <c r="AP2302" s="229"/>
      <c r="AQ2302" s="285"/>
      <c r="AR2302" s="207"/>
      <c r="AS2302" s="207"/>
      <c r="AT2302" s="207"/>
      <c r="AU2302" s="207"/>
      <c r="AV2302" s="207"/>
      <c r="AW2302" s="207"/>
      <c r="AX2302" s="207"/>
      <c r="AY2302" s="207"/>
      <c r="AZ2302" s="207"/>
      <c r="BA2302" s="207"/>
      <c r="BB2302" s="207"/>
      <c r="BC2302" s="207"/>
      <c r="BD2302" s="207"/>
      <c r="BE2302" s="207"/>
      <c r="BF2302" s="207"/>
      <c r="BG2302" s="228"/>
      <c r="BH2302" s="228"/>
      <c r="BI2302" s="228"/>
      <c r="BJ2302" s="246"/>
      <c r="BK2302" s="255" t="s">
        <v>3892</v>
      </c>
      <c r="BL2302" s="228" t="s">
        <v>1703</v>
      </c>
      <c r="BM2302" s="228" t="s">
        <v>3899</v>
      </c>
      <c r="BY2302" s="254"/>
      <c r="DN2302" s="284"/>
      <c r="DO2302" s="283"/>
      <c r="DP2302" s="278"/>
      <c r="DQ2302" s="282" t="s">
        <v>900</v>
      </c>
      <c r="DR2302" s="281"/>
      <c r="DS2302" s="280"/>
      <c r="DT2302" s="279"/>
      <c r="DU2302" s="278"/>
      <c r="DV2302" s="194"/>
      <c r="DW2302" s="254"/>
    </row>
    <row r="2303" spans="1:127" ht="18.75">
      <c r="A2303" s="207" t="s">
        <v>4156</v>
      </c>
      <c r="B2303" s="227" t="s">
        <v>1447</v>
      </c>
      <c r="C2303" s="226" t="s">
        <v>4182</v>
      </c>
      <c r="D2303" s="264" t="s">
        <v>1448</v>
      </c>
      <c r="E2303" s="224" t="str">
        <f t="shared" si="327"/>
        <v>437727</v>
      </c>
      <c r="F2303" s="207" t="s">
        <v>123</v>
      </c>
      <c r="G2303" s="220" t="s">
        <v>1449</v>
      </c>
      <c r="H2303" s="223" t="s">
        <v>4181</v>
      </c>
      <c r="I2303" s="306" t="s">
        <v>39</v>
      </c>
      <c r="J2303" s="222">
        <v>1</v>
      </c>
      <c r="K2303" s="212">
        <v>20000</v>
      </c>
      <c r="L2303" s="212">
        <f t="shared" si="318"/>
        <v>22000</v>
      </c>
      <c r="M2303" s="288" t="s">
        <v>900</v>
      </c>
      <c r="O2303" s="219"/>
      <c r="P2303" s="241"/>
      <c r="Q2303" s="241"/>
      <c r="R2303" s="416">
        <v>3800</v>
      </c>
      <c r="S2303" s="242">
        <v>3800</v>
      </c>
      <c r="T2303" s="260" t="s">
        <v>4083</v>
      </c>
      <c r="U2303" s="259">
        <f>VLOOKUP(T2303,'[1]段ボール 送料'!$H$16:$X$1013,16,FALSE)</f>
        <v>1130</v>
      </c>
      <c r="V2303" s="259">
        <f>VLOOKUP(T2303,'[1]段ボール 送料'!$H$16:$X$1013,13,FALSE)</f>
        <v>265</v>
      </c>
      <c r="W2303" s="259">
        <f>VLOOKUP(T2303,'[1]段ボール 送料'!$H$16:$X$1013,14,FALSE)</f>
        <v>265</v>
      </c>
      <c r="X2303" s="259">
        <f>VLOOKUP(T2303,'[1]段ボール 送料'!$H$16:$X$1013,15,FALSE)</f>
        <v>600</v>
      </c>
      <c r="Y2303" s="219"/>
      <c r="Z2303" s="248"/>
      <c r="AA2303" s="248"/>
      <c r="AB2303" s="248"/>
      <c r="AC2303" s="248"/>
      <c r="AD2303" s="211"/>
      <c r="AE2303" s="211"/>
      <c r="AF2303" s="211"/>
      <c r="AG2303" s="211"/>
      <c r="AH2303" s="211"/>
      <c r="AI2303" s="228" t="s">
        <v>2717</v>
      </c>
      <c r="AJ2303" s="286" t="s">
        <v>2543</v>
      </c>
      <c r="AK2303" s="228" t="s">
        <v>2542</v>
      </c>
      <c r="AN2303" s="211"/>
      <c r="AO2303" s="211"/>
      <c r="AP2303" s="229"/>
      <c r="AQ2303" s="285"/>
      <c r="AR2303" s="207"/>
      <c r="AS2303" s="207"/>
      <c r="AT2303" s="207"/>
      <c r="AU2303" s="207"/>
      <c r="AV2303" s="207"/>
      <c r="AW2303" s="207"/>
      <c r="AX2303" s="207"/>
      <c r="AY2303" s="207"/>
      <c r="AZ2303" s="207"/>
      <c r="BA2303" s="207"/>
      <c r="BB2303" s="207"/>
      <c r="BC2303" s="207"/>
      <c r="BD2303" s="207"/>
      <c r="BE2303" s="207"/>
      <c r="BF2303" s="207"/>
      <c r="BG2303" s="228"/>
      <c r="BH2303" s="228"/>
      <c r="BI2303" s="228"/>
      <c r="BJ2303" s="246"/>
      <c r="BK2303" s="255" t="s">
        <v>3892</v>
      </c>
      <c r="BL2303" s="228" t="s">
        <v>1703</v>
      </c>
      <c r="BM2303" s="228" t="s">
        <v>3899</v>
      </c>
      <c r="BY2303" s="254"/>
      <c r="DN2303" s="284"/>
      <c r="DO2303" s="283"/>
      <c r="DP2303" s="278"/>
      <c r="DQ2303" s="282" t="s">
        <v>900</v>
      </c>
      <c r="DR2303" s="281"/>
      <c r="DS2303" s="280"/>
      <c r="DT2303" s="279"/>
      <c r="DU2303" s="278"/>
      <c r="DV2303" s="194"/>
      <c r="DW2303" s="254"/>
    </row>
    <row r="2304" spans="1:127" ht="18.75">
      <c r="A2304" s="207" t="s">
        <v>4156</v>
      </c>
      <c r="B2304" s="227" t="s">
        <v>1450</v>
      </c>
      <c r="C2304" s="226" t="s">
        <v>4180</v>
      </c>
      <c r="D2304" s="264" t="s">
        <v>1451</v>
      </c>
      <c r="E2304" s="224" t="str">
        <f t="shared" si="327"/>
        <v>437734</v>
      </c>
      <c r="F2304" s="207" t="s">
        <v>123</v>
      </c>
      <c r="G2304" s="220" t="s">
        <v>1452</v>
      </c>
      <c r="H2304" s="223" t="s">
        <v>4179</v>
      </c>
      <c r="I2304" s="306" t="s">
        <v>39</v>
      </c>
      <c r="J2304" s="222">
        <v>1</v>
      </c>
      <c r="K2304" s="212">
        <v>17000</v>
      </c>
      <c r="L2304" s="212">
        <f t="shared" si="318"/>
        <v>18700</v>
      </c>
      <c r="M2304" s="288" t="s">
        <v>900</v>
      </c>
      <c r="O2304" s="219"/>
      <c r="P2304" s="241"/>
      <c r="Q2304" s="241"/>
      <c r="R2304" s="416">
        <v>3300</v>
      </c>
      <c r="S2304" s="242">
        <v>3300</v>
      </c>
      <c r="T2304" s="260" t="s">
        <v>4083</v>
      </c>
      <c r="U2304" s="259">
        <f>VLOOKUP(T2304,'[1]段ボール 送料'!$H$16:$X$1013,16,FALSE)</f>
        <v>1130</v>
      </c>
      <c r="V2304" s="259">
        <f>VLOOKUP(T2304,'[1]段ボール 送料'!$H$16:$X$1013,13,FALSE)</f>
        <v>265</v>
      </c>
      <c r="W2304" s="259">
        <f>VLOOKUP(T2304,'[1]段ボール 送料'!$H$16:$X$1013,14,FALSE)</f>
        <v>265</v>
      </c>
      <c r="X2304" s="259">
        <f>VLOOKUP(T2304,'[1]段ボール 送料'!$H$16:$X$1013,15,FALSE)</f>
        <v>600</v>
      </c>
      <c r="Y2304" s="219"/>
      <c r="Z2304" s="259"/>
      <c r="AA2304" s="259"/>
      <c r="AB2304" s="259"/>
      <c r="AC2304" s="259"/>
      <c r="AD2304" s="211"/>
      <c r="AE2304" s="211"/>
      <c r="AF2304" s="211"/>
      <c r="AG2304" s="211"/>
      <c r="AH2304" s="211"/>
      <c r="AI2304" s="228" t="s">
        <v>2717</v>
      </c>
      <c r="AJ2304" s="286" t="s">
        <v>2543</v>
      </c>
      <c r="AK2304" s="228" t="s">
        <v>2542</v>
      </c>
      <c r="AN2304" s="211"/>
      <c r="AO2304" s="211"/>
      <c r="AP2304" s="229"/>
      <c r="AQ2304" s="285"/>
      <c r="AR2304" s="207"/>
      <c r="AS2304" s="207"/>
      <c r="AT2304" s="207"/>
      <c r="AU2304" s="207"/>
      <c r="AV2304" s="207"/>
      <c r="AW2304" s="207"/>
      <c r="AX2304" s="207"/>
      <c r="AY2304" s="207"/>
      <c r="AZ2304" s="207"/>
      <c r="BA2304" s="207"/>
      <c r="BB2304" s="207"/>
      <c r="BC2304" s="207"/>
      <c r="BD2304" s="207"/>
      <c r="BE2304" s="207"/>
      <c r="BF2304" s="207"/>
      <c r="BG2304" s="228"/>
      <c r="BH2304" s="228"/>
      <c r="BI2304" s="228"/>
      <c r="BJ2304" s="246"/>
      <c r="BK2304" s="255" t="s">
        <v>3892</v>
      </c>
      <c r="BL2304" s="228" t="s">
        <v>1703</v>
      </c>
      <c r="BM2304" s="228" t="s">
        <v>3899</v>
      </c>
      <c r="BY2304" s="254"/>
      <c r="DN2304" s="284"/>
      <c r="DO2304" s="283"/>
      <c r="DP2304" s="278"/>
      <c r="DQ2304" s="282" t="s">
        <v>900</v>
      </c>
      <c r="DR2304" s="281"/>
      <c r="DS2304" s="280"/>
      <c r="DT2304" s="279"/>
      <c r="DU2304" s="278"/>
      <c r="DV2304" s="194"/>
      <c r="DW2304" s="254"/>
    </row>
    <row r="2305" spans="1:127" ht="18.75">
      <c r="A2305" s="207" t="s">
        <v>4156</v>
      </c>
      <c r="B2305" s="227" t="s">
        <v>1453</v>
      </c>
      <c r="C2305" s="226" t="s">
        <v>4178</v>
      </c>
      <c r="D2305" s="264" t="s">
        <v>1454</v>
      </c>
      <c r="E2305" s="224" t="str">
        <f t="shared" si="327"/>
        <v>437741</v>
      </c>
      <c r="F2305" s="207" t="s">
        <v>123</v>
      </c>
      <c r="G2305" s="220" t="s">
        <v>1455</v>
      </c>
      <c r="H2305" s="223" t="s">
        <v>4177</v>
      </c>
      <c r="I2305" s="306" t="s">
        <v>39</v>
      </c>
      <c r="J2305" s="222">
        <v>1</v>
      </c>
      <c r="K2305" s="212">
        <v>20000</v>
      </c>
      <c r="L2305" s="212">
        <f t="shared" si="318"/>
        <v>22000</v>
      </c>
      <c r="M2305" s="288" t="s">
        <v>900</v>
      </c>
      <c r="O2305" s="219" t="s">
        <v>4176</v>
      </c>
      <c r="P2305" s="241"/>
      <c r="Q2305" s="241"/>
      <c r="R2305" s="416">
        <v>3600</v>
      </c>
      <c r="S2305" s="242">
        <v>3600</v>
      </c>
      <c r="T2305" s="260" t="s">
        <v>4083</v>
      </c>
      <c r="U2305" s="259">
        <f>VLOOKUP(T2305,'[1]段ボール 送料'!$H$16:$X$1013,16,FALSE)</f>
        <v>1130</v>
      </c>
      <c r="V2305" s="259">
        <f>VLOOKUP(T2305,'[1]段ボール 送料'!$H$16:$X$1013,13,FALSE)</f>
        <v>265</v>
      </c>
      <c r="W2305" s="259">
        <f>VLOOKUP(T2305,'[1]段ボール 送料'!$H$16:$X$1013,14,FALSE)</f>
        <v>265</v>
      </c>
      <c r="X2305" s="259">
        <f>VLOOKUP(T2305,'[1]段ボール 送料'!$H$16:$X$1013,15,FALSE)</f>
        <v>600</v>
      </c>
      <c r="Y2305" s="219"/>
      <c r="Z2305" s="259"/>
      <c r="AA2305" s="259"/>
      <c r="AB2305" s="259"/>
      <c r="AC2305" s="259"/>
      <c r="AD2305" s="211"/>
      <c r="AE2305" s="211"/>
      <c r="AF2305" s="211"/>
      <c r="AG2305" s="211"/>
      <c r="AH2305" s="211"/>
      <c r="AI2305" s="228" t="s">
        <v>2717</v>
      </c>
      <c r="AJ2305" s="286" t="s">
        <v>2543</v>
      </c>
      <c r="AK2305" s="228" t="s">
        <v>2542</v>
      </c>
      <c r="AN2305" s="211"/>
      <c r="AO2305" s="211"/>
      <c r="AP2305" s="229"/>
      <c r="AQ2305" s="285"/>
      <c r="AR2305" s="207"/>
      <c r="AS2305" s="207"/>
      <c r="AT2305" s="207"/>
      <c r="AU2305" s="207"/>
      <c r="AV2305" s="207"/>
      <c r="AW2305" s="207"/>
      <c r="AX2305" s="207"/>
      <c r="AY2305" s="207"/>
      <c r="AZ2305" s="207"/>
      <c r="BA2305" s="207"/>
      <c r="BB2305" s="207"/>
      <c r="BC2305" s="207"/>
      <c r="BD2305" s="207"/>
      <c r="BE2305" s="207"/>
      <c r="BF2305" s="207"/>
      <c r="BG2305" s="228"/>
      <c r="BH2305" s="228"/>
      <c r="BI2305" s="228"/>
      <c r="BJ2305" s="246"/>
      <c r="BK2305" s="255" t="s">
        <v>3892</v>
      </c>
      <c r="BL2305" s="228" t="s">
        <v>1703</v>
      </c>
      <c r="BM2305" s="228" t="s">
        <v>3899</v>
      </c>
      <c r="BY2305" s="254"/>
      <c r="DN2305" s="284"/>
      <c r="DO2305" s="283"/>
      <c r="DP2305" s="278"/>
      <c r="DQ2305" s="282" t="s">
        <v>900</v>
      </c>
      <c r="DR2305" s="281"/>
      <c r="DS2305" s="280"/>
      <c r="DT2305" s="279"/>
      <c r="DU2305" s="278"/>
      <c r="DV2305" s="194"/>
      <c r="DW2305" s="254"/>
    </row>
    <row r="2306" spans="1:127" ht="18.75">
      <c r="A2306" s="207" t="s">
        <v>4156</v>
      </c>
      <c r="B2306" s="227" t="s">
        <v>1456</v>
      </c>
      <c r="C2306" s="226" t="s">
        <v>4175</v>
      </c>
      <c r="D2306" s="264" t="s">
        <v>1457</v>
      </c>
      <c r="E2306" s="224" t="str">
        <f t="shared" si="327"/>
        <v>437758</v>
      </c>
      <c r="F2306" s="207" t="s">
        <v>123</v>
      </c>
      <c r="G2306" s="220" t="s">
        <v>1458</v>
      </c>
      <c r="H2306" s="223" t="s">
        <v>4174</v>
      </c>
      <c r="I2306" s="306" t="s">
        <v>39</v>
      </c>
      <c r="J2306" s="222">
        <v>1</v>
      </c>
      <c r="K2306" s="212">
        <v>17000</v>
      </c>
      <c r="L2306" s="212">
        <f t="shared" si="318"/>
        <v>18700</v>
      </c>
      <c r="M2306" s="288" t="s">
        <v>900</v>
      </c>
      <c r="O2306" s="219"/>
      <c r="P2306" s="241"/>
      <c r="Q2306" s="241"/>
      <c r="R2306" s="416">
        <v>4100</v>
      </c>
      <c r="S2306" s="242">
        <v>4100</v>
      </c>
      <c r="T2306" s="260" t="s">
        <v>4083</v>
      </c>
      <c r="U2306" s="259">
        <f>VLOOKUP(T2306,'[1]段ボール 送料'!$H$16:$X$1013,16,FALSE)</f>
        <v>1130</v>
      </c>
      <c r="V2306" s="259">
        <f>VLOOKUP(T2306,'[1]段ボール 送料'!$H$16:$X$1013,13,FALSE)</f>
        <v>265</v>
      </c>
      <c r="W2306" s="259">
        <f>VLOOKUP(T2306,'[1]段ボール 送料'!$H$16:$X$1013,14,FALSE)</f>
        <v>265</v>
      </c>
      <c r="X2306" s="259">
        <f>VLOOKUP(T2306,'[1]段ボール 送料'!$H$16:$X$1013,15,FALSE)</f>
        <v>600</v>
      </c>
      <c r="Y2306" s="219"/>
      <c r="Z2306" s="259"/>
      <c r="AA2306" s="259"/>
      <c r="AB2306" s="259"/>
      <c r="AC2306" s="259"/>
      <c r="AD2306" s="211"/>
      <c r="AE2306" s="211"/>
      <c r="AF2306" s="211"/>
      <c r="AG2306" s="211"/>
      <c r="AH2306" s="211"/>
      <c r="AI2306" s="228" t="s">
        <v>2717</v>
      </c>
      <c r="AJ2306" s="286" t="s">
        <v>2543</v>
      </c>
      <c r="AK2306" s="228" t="s">
        <v>2542</v>
      </c>
      <c r="AN2306" s="211"/>
      <c r="AO2306" s="211"/>
      <c r="AP2306" s="229"/>
      <c r="AQ2306" s="285"/>
      <c r="AR2306" s="207"/>
      <c r="AS2306" s="207"/>
      <c r="AT2306" s="207"/>
      <c r="AU2306" s="207"/>
      <c r="AV2306" s="207"/>
      <c r="AW2306" s="207"/>
      <c r="AX2306" s="207"/>
      <c r="AY2306" s="207"/>
      <c r="AZ2306" s="207"/>
      <c r="BA2306" s="207"/>
      <c r="BB2306" s="207"/>
      <c r="BC2306" s="207"/>
      <c r="BD2306" s="207"/>
      <c r="BE2306" s="207"/>
      <c r="BF2306" s="207"/>
      <c r="BG2306" s="228"/>
      <c r="BH2306" s="228"/>
      <c r="BI2306" s="228"/>
      <c r="BJ2306" s="246"/>
      <c r="BK2306" s="255" t="s">
        <v>3892</v>
      </c>
      <c r="BL2306" s="228" t="s">
        <v>1703</v>
      </c>
      <c r="BM2306" s="228" t="s">
        <v>3899</v>
      </c>
      <c r="BY2306" s="254"/>
      <c r="DN2306" s="284"/>
      <c r="DO2306" s="283"/>
      <c r="DP2306" s="278"/>
      <c r="DQ2306" s="282" t="s">
        <v>900</v>
      </c>
      <c r="DR2306" s="281"/>
      <c r="DS2306" s="280"/>
      <c r="DT2306" s="279"/>
      <c r="DU2306" s="278"/>
      <c r="DV2306" s="194"/>
      <c r="DW2306" s="254"/>
    </row>
    <row r="2307" spans="1:127" ht="18.75">
      <c r="A2307" s="207" t="s">
        <v>4156</v>
      </c>
      <c r="B2307" s="227" t="s">
        <v>1459</v>
      </c>
      <c r="C2307" s="226" t="s">
        <v>4173</v>
      </c>
      <c r="D2307" s="264" t="s">
        <v>1460</v>
      </c>
      <c r="E2307" s="224" t="str">
        <f t="shared" si="327"/>
        <v>437765</v>
      </c>
      <c r="F2307" s="207" t="s">
        <v>123</v>
      </c>
      <c r="G2307" s="220" t="s">
        <v>1461</v>
      </c>
      <c r="H2307" s="223" t="s">
        <v>4172</v>
      </c>
      <c r="I2307" s="306" t="s">
        <v>39</v>
      </c>
      <c r="J2307" s="222">
        <v>1</v>
      </c>
      <c r="K2307" s="212">
        <v>20000</v>
      </c>
      <c r="L2307" s="212">
        <f t="shared" si="318"/>
        <v>22000</v>
      </c>
      <c r="M2307" s="288" t="s">
        <v>900</v>
      </c>
      <c r="O2307" s="219"/>
      <c r="P2307" s="241"/>
      <c r="Q2307" s="241"/>
      <c r="R2307" s="416">
        <v>4300</v>
      </c>
      <c r="S2307" s="242">
        <v>4300</v>
      </c>
      <c r="T2307" s="260" t="s">
        <v>4083</v>
      </c>
      <c r="U2307" s="259">
        <f>VLOOKUP(T2307,'[1]段ボール 送料'!$H$16:$X$1013,16,FALSE)</f>
        <v>1130</v>
      </c>
      <c r="V2307" s="259">
        <f>VLOOKUP(T2307,'[1]段ボール 送料'!$H$16:$X$1013,13,FALSE)</f>
        <v>265</v>
      </c>
      <c r="W2307" s="259">
        <f>VLOOKUP(T2307,'[1]段ボール 送料'!$H$16:$X$1013,14,FALSE)</f>
        <v>265</v>
      </c>
      <c r="X2307" s="259">
        <f>VLOOKUP(T2307,'[1]段ボール 送料'!$H$16:$X$1013,15,FALSE)</f>
        <v>600</v>
      </c>
      <c r="Y2307" s="219"/>
      <c r="Z2307" s="259"/>
      <c r="AA2307" s="259"/>
      <c r="AB2307" s="259"/>
      <c r="AC2307" s="259"/>
      <c r="AD2307" s="211"/>
      <c r="AE2307" s="211"/>
      <c r="AF2307" s="211"/>
      <c r="AG2307" s="211"/>
      <c r="AH2307" s="211"/>
      <c r="AI2307" s="228" t="s">
        <v>2717</v>
      </c>
      <c r="AJ2307" s="286" t="s">
        <v>2543</v>
      </c>
      <c r="AK2307" s="228" t="s">
        <v>2542</v>
      </c>
      <c r="AN2307" s="211"/>
      <c r="AO2307" s="211"/>
      <c r="AP2307" s="229"/>
      <c r="AQ2307" s="285"/>
      <c r="AR2307" s="207"/>
      <c r="AS2307" s="207"/>
      <c r="AT2307" s="207"/>
      <c r="AU2307" s="207"/>
      <c r="AV2307" s="207"/>
      <c r="AW2307" s="207"/>
      <c r="AX2307" s="207"/>
      <c r="AY2307" s="207"/>
      <c r="AZ2307" s="207"/>
      <c r="BA2307" s="207"/>
      <c r="BB2307" s="207"/>
      <c r="BC2307" s="207"/>
      <c r="BD2307" s="207"/>
      <c r="BE2307" s="207"/>
      <c r="BF2307" s="207"/>
      <c r="BG2307" s="228"/>
      <c r="BH2307" s="228"/>
      <c r="BI2307" s="228"/>
      <c r="BJ2307" s="246"/>
      <c r="BK2307" s="255" t="s">
        <v>3892</v>
      </c>
      <c r="BL2307" s="228" t="s">
        <v>1703</v>
      </c>
      <c r="BM2307" s="228" t="s">
        <v>3899</v>
      </c>
      <c r="BY2307" s="254"/>
      <c r="DN2307" s="284"/>
      <c r="DO2307" s="283"/>
      <c r="DP2307" s="278"/>
      <c r="DQ2307" s="282" t="s">
        <v>900</v>
      </c>
      <c r="DR2307" s="281"/>
      <c r="DS2307" s="280"/>
      <c r="DT2307" s="279"/>
      <c r="DU2307" s="278"/>
      <c r="DV2307" s="194"/>
      <c r="DW2307" s="254"/>
    </row>
    <row r="2308" spans="1:127" ht="18.75">
      <c r="A2308" s="207" t="s">
        <v>4156</v>
      </c>
      <c r="B2308" s="227" t="s">
        <v>1462</v>
      </c>
      <c r="C2308" s="226" t="s">
        <v>4171</v>
      </c>
      <c r="D2308" s="264" t="s">
        <v>1463</v>
      </c>
      <c r="E2308" s="224" t="str">
        <f t="shared" si="327"/>
        <v>437772</v>
      </c>
      <c r="F2308" s="207" t="s">
        <v>123</v>
      </c>
      <c r="G2308" s="220" t="s">
        <v>1464</v>
      </c>
      <c r="H2308" s="223" t="s">
        <v>4170</v>
      </c>
      <c r="I2308" s="306" t="s">
        <v>39</v>
      </c>
      <c r="J2308" s="222">
        <v>1</v>
      </c>
      <c r="K2308" s="212">
        <v>17000</v>
      </c>
      <c r="L2308" s="212">
        <f t="shared" si="318"/>
        <v>18700</v>
      </c>
      <c r="M2308" s="288" t="s">
        <v>900</v>
      </c>
      <c r="O2308" s="219"/>
      <c r="P2308" s="241"/>
      <c r="Q2308" s="241"/>
      <c r="R2308" s="416">
        <v>2600</v>
      </c>
      <c r="S2308" s="242">
        <v>2600</v>
      </c>
      <c r="T2308" s="260" t="s">
        <v>4159</v>
      </c>
      <c r="U2308" s="259">
        <f>VLOOKUP(T2308,'[1]段ボール 送料'!$H$16:$X$1013,16,FALSE)</f>
        <v>1595</v>
      </c>
      <c r="V2308" s="259">
        <f>VLOOKUP(T2308,'[1]段ボール 送料'!$H$16:$X$1013,13,FALSE)</f>
        <v>1110</v>
      </c>
      <c r="W2308" s="259">
        <f>VLOOKUP(T2308,'[1]段ボール 送料'!$H$16:$X$1013,14,FALSE)</f>
        <v>250</v>
      </c>
      <c r="X2308" s="259">
        <f>VLOOKUP(T2308,'[1]段ボール 送料'!$H$16:$X$1013,15,FALSE)</f>
        <v>235</v>
      </c>
      <c r="Y2308" s="219"/>
      <c r="Z2308" s="259"/>
      <c r="AA2308" s="259"/>
      <c r="AB2308" s="259"/>
      <c r="AC2308" s="259"/>
      <c r="AD2308" s="211"/>
      <c r="AE2308" s="211"/>
      <c r="AF2308" s="211"/>
      <c r="AG2308" s="211"/>
      <c r="AH2308" s="211"/>
      <c r="AI2308" s="228" t="s">
        <v>2717</v>
      </c>
      <c r="AJ2308" s="286" t="s">
        <v>2543</v>
      </c>
      <c r="AK2308" s="228" t="s">
        <v>2542</v>
      </c>
      <c r="AN2308" s="211"/>
      <c r="AO2308" s="211"/>
      <c r="AP2308" s="229"/>
      <c r="AQ2308" s="285"/>
      <c r="AR2308" s="207"/>
      <c r="AS2308" s="207"/>
      <c r="AT2308" s="207"/>
      <c r="AU2308" s="207"/>
      <c r="AV2308" s="207"/>
      <c r="AW2308" s="207"/>
      <c r="AX2308" s="207"/>
      <c r="AY2308" s="207"/>
      <c r="AZ2308" s="207"/>
      <c r="BA2308" s="207"/>
      <c r="BB2308" s="207"/>
      <c r="BC2308" s="207"/>
      <c r="BD2308" s="207"/>
      <c r="BE2308" s="207"/>
      <c r="BF2308" s="207"/>
      <c r="BG2308" s="228"/>
      <c r="BH2308" s="228"/>
      <c r="BI2308" s="228"/>
      <c r="BJ2308" s="246"/>
      <c r="BK2308" s="255" t="s">
        <v>3892</v>
      </c>
      <c r="BL2308" s="228" t="s">
        <v>1703</v>
      </c>
      <c r="BM2308" s="228" t="s">
        <v>3899</v>
      </c>
      <c r="BY2308" s="254"/>
      <c r="DN2308" s="284"/>
      <c r="DO2308" s="283"/>
      <c r="DP2308" s="278"/>
      <c r="DQ2308" s="282" t="s">
        <v>900</v>
      </c>
      <c r="DR2308" s="281"/>
      <c r="DS2308" s="280"/>
      <c r="DT2308" s="279"/>
      <c r="DU2308" s="278"/>
      <c r="DV2308" s="194"/>
      <c r="DW2308" s="254"/>
    </row>
    <row r="2309" spans="1:127" ht="18.75">
      <c r="A2309" s="207" t="s">
        <v>4156</v>
      </c>
      <c r="B2309" s="227" t="s">
        <v>1465</v>
      </c>
      <c r="C2309" s="226" t="s">
        <v>4169</v>
      </c>
      <c r="D2309" s="264" t="s">
        <v>1466</v>
      </c>
      <c r="E2309" s="224" t="str">
        <f t="shared" si="327"/>
        <v>437789</v>
      </c>
      <c r="F2309" s="207" t="s">
        <v>123</v>
      </c>
      <c r="G2309" s="220" t="s">
        <v>1467</v>
      </c>
      <c r="H2309" s="223" t="s">
        <v>4168</v>
      </c>
      <c r="I2309" s="306" t="s">
        <v>39</v>
      </c>
      <c r="J2309" s="222">
        <v>1</v>
      </c>
      <c r="K2309" s="212">
        <v>20000</v>
      </c>
      <c r="L2309" s="212">
        <f t="shared" si="318"/>
        <v>22000</v>
      </c>
      <c r="M2309" s="288" t="s">
        <v>900</v>
      </c>
      <c r="O2309" s="219"/>
      <c r="P2309" s="241"/>
      <c r="Q2309" s="241"/>
      <c r="R2309" s="416">
        <v>2700</v>
      </c>
      <c r="S2309" s="242">
        <v>2700</v>
      </c>
      <c r="T2309" s="260" t="s">
        <v>4159</v>
      </c>
      <c r="U2309" s="248">
        <f>VLOOKUP(T2309,'[1]段ボール 送料'!$H$16:$X$1013,16,FALSE)</f>
        <v>1595</v>
      </c>
      <c r="V2309" s="248">
        <f>VLOOKUP(T2309,'[1]段ボール 送料'!$H$16:$X$1013,13,FALSE)</f>
        <v>1110</v>
      </c>
      <c r="W2309" s="248">
        <f>VLOOKUP(T2309,'[1]段ボール 送料'!$H$16:$X$1013,14,FALSE)</f>
        <v>250</v>
      </c>
      <c r="X2309" s="248">
        <f>VLOOKUP(T2309,'[1]段ボール 送料'!$H$16:$X$1013,15,FALSE)</f>
        <v>235</v>
      </c>
      <c r="Y2309" s="219"/>
      <c r="Z2309" s="259"/>
      <c r="AA2309" s="259"/>
      <c r="AB2309" s="259"/>
      <c r="AC2309" s="259"/>
      <c r="AD2309" s="211"/>
      <c r="AE2309" s="211"/>
      <c r="AF2309" s="211"/>
      <c r="AG2309" s="211"/>
      <c r="AH2309" s="211"/>
      <c r="AI2309" s="228" t="s">
        <v>2717</v>
      </c>
      <c r="AJ2309" s="286" t="s">
        <v>2543</v>
      </c>
      <c r="AK2309" s="228" t="s">
        <v>2542</v>
      </c>
      <c r="AN2309" s="344"/>
      <c r="AO2309" s="344"/>
      <c r="AP2309" s="229"/>
      <c r="AQ2309" s="285"/>
      <c r="AR2309" s="207"/>
      <c r="AS2309" s="207"/>
      <c r="AT2309" s="207"/>
      <c r="AU2309" s="207"/>
      <c r="AV2309" s="207"/>
      <c r="AW2309" s="207"/>
      <c r="AX2309" s="207"/>
      <c r="AY2309" s="207"/>
      <c r="AZ2309" s="207"/>
      <c r="BA2309" s="207"/>
      <c r="BB2309" s="207"/>
      <c r="BC2309" s="207"/>
      <c r="BD2309" s="207"/>
      <c r="BE2309" s="207"/>
      <c r="BF2309" s="207"/>
      <c r="BG2309" s="228"/>
      <c r="BH2309" s="228"/>
      <c r="BI2309" s="228"/>
      <c r="BJ2309" s="246"/>
      <c r="BK2309" s="255" t="s">
        <v>3892</v>
      </c>
      <c r="BL2309" s="228" t="s">
        <v>1703</v>
      </c>
      <c r="BM2309" s="228" t="s">
        <v>3899</v>
      </c>
      <c r="BY2309" s="254"/>
      <c r="DN2309" s="284"/>
      <c r="DO2309" s="283"/>
      <c r="DP2309" s="278"/>
      <c r="DQ2309" s="282" t="s">
        <v>900</v>
      </c>
      <c r="DR2309" s="281"/>
      <c r="DS2309" s="280"/>
      <c r="DT2309" s="279"/>
      <c r="DU2309" s="278"/>
      <c r="DV2309" s="194"/>
      <c r="DW2309" s="254"/>
    </row>
    <row r="2310" spans="1:127" ht="18.75">
      <c r="A2310" s="207" t="s">
        <v>4156</v>
      </c>
      <c r="B2310" s="227" t="s">
        <v>1468</v>
      </c>
      <c r="C2310" s="226" t="s">
        <v>4167</v>
      </c>
      <c r="D2310" s="264" t="s">
        <v>1469</v>
      </c>
      <c r="E2310" s="224" t="str">
        <f t="shared" si="327"/>
        <v>437796</v>
      </c>
      <c r="F2310" s="207" t="s">
        <v>123</v>
      </c>
      <c r="G2310" s="220" t="s">
        <v>1470</v>
      </c>
      <c r="H2310" s="223" t="s">
        <v>4166</v>
      </c>
      <c r="I2310" s="306" t="s">
        <v>39</v>
      </c>
      <c r="J2310" s="222">
        <v>1</v>
      </c>
      <c r="K2310" s="212">
        <v>17000</v>
      </c>
      <c r="L2310" s="212">
        <f t="shared" si="318"/>
        <v>18700</v>
      </c>
      <c r="M2310" s="262" t="s">
        <v>900</v>
      </c>
      <c r="O2310" s="219"/>
      <c r="P2310" s="227"/>
      <c r="Q2310" s="227"/>
      <c r="R2310" s="416">
        <v>4500</v>
      </c>
      <c r="S2310" s="242">
        <v>4500</v>
      </c>
      <c r="T2310" s="260" t="s">
        <v>3380</v>
      </c>
      <c r="U2310" s="248">
        <f>VLOOKUP(T2310,'[1]段ボール 送料'!$H$16:$X$1013,16,FALSE)</f>
        <v>1360</v>
      </c>
      <c r="V2310" s="248">
        <f>VLOOKUP(T2310,'[1]段ボール 送料'!$H$16:$X$1013,13,FALSE)</f>
        <v>305</v>
      </c>
      <c r="W2310" s="248">
        <f>VLOOKUP(T2310,'[1]段ボール 送料'!$H$16:$X$1013,14,FALSE)</f>
        <v>305</v>
      </c>
      <c r="X2310" s="248">
        <f>VLOOKUP(T2310,'[1]段ボール 送料'!$H$16:$X$1013,15,FALSE)</f>
        <v>750</v>
      </c>
      <c r="Y2310" s="219"/>
      <c r="Z2310" s="259"/>
      <c r="AA2310" s="259"/>
      <c r="AB2310" s="259"/>
      <c r="AC2310" s="259"/>
      <c r="AD2310" s="211"/>
      <c r="AE2310" s="211"/>
      <c r="AF2310" s="211"/>
      <c r="AG2310" s="211"/>
      <c r="AH2310" s="211"/>
      <c r="AI2310" s="228" t="s">
        <v>2717</v>
      </c>
      <c r="AJ2310" s="286" t="s">
        <v>2543</v>
      </c>
      <c r="AK2310" s="228" t="s">
        <v>2542</v>
      </c>
      <c r="AN2310" s="344"/>
      <c r="AO2310" s="344"/>
      <c r="AP2310" s="229"/>
      <c r="AQ2310" s="285"/>
      <c r="AR2310" s="207"/>
      <c r="AS2310" s="207"/>
      <c r="AT2310" s="207"/>
      <c r="AU2310" s="207"/>
      <c r="AV2310" s="207"/>
      <c r="AW2310" s="207"/>
      <c r="AX2310" s="207"/>
      <c r="AY2310" s="207"/>
      <c r="AZ2310" s="207"/>
      <c r="BA2310" s="207"/>
      <c r="BB2310" s="207"/>
      <c r="BC2310" s="207"/>
      <c r="BD2310" s="207"/>
      <c r="BE2310" s="207"/>
      <c r="BF2310" s="207"/>
      <c r="BG2310" s="228"/>
      <c r="BH2310" s="228"/>
      <c r="BI2310" s="228"/>
      <c r="BJ2310" s="246"/>
      <c r="BK2310" s="255" t="s">
        <v>3892</v>
      </c>
      <c r="BL2310" s="228" t="s">
        <v>1703</v>
      </c>
      <c r="BM2310" s="228" t="s">
        <v>3899</v>
      </c>
      <c r="BY2310" s="254"/>
      <c r="DN2310" s="284"/>
      <c r="DO2310" s="283"/>
      <c r="DP2310" s="278"/>
      <c r="DQ2310" s="282" t="s">
        <v>900</v>
      </c>
      <c r="DR2310" s="281"/>
      <c r="DS2310" s="280"/>
      <c r="DT2310" s="279"/>
      <c r="DU2310" s="278"/>
      <c r="DV2310" s="194"/>
      <c r="DW2310" s="254"/>
    </row>
    <row r="2311" spans="1:127" ht="18.75">
      <c r="A2311" s="207" t="s">
        <v>4156</v>
      </c>
      <c r="B2311" s="227" t="s">
        <v>1471</v>
      </c>
      <c r="C2311" s="226" t="s">
        <v>4165</v>
      </c>
      <c r="D2311" s="264" t="s">
        <v>1472</v>
      </c>
      <c r="E2311" s="224" t="str">
        <f t="shared" si="327"/>
        <v>437802</v>
      </c>
      <c r="F2311" s="207" t="s">
        <v>123</v>
      </c>
      <c r="G2311" s="220" t="s">
        <v>1473</v>
      </c>
      <c r="H2311" s="223" t="s">
        <v>4164</v>
      </c>
      <c r="I2311" s="306" t="s">
        <v>39</v>
      </c>
      <c r="J2311" s="222">
        <v>1</v>
      </c>
      <c r="K2311" s="212">
        <v>20000</v>
      </c>
      <c r="L2311" s="212">
        <f t="shared" si="318"/>
        <v>22000</v>
      </c>
      <c r="M2311" s="288" t="s">
        <v>900</v>
      </c>
      <c r="O2311" s="219"/>
      <c r="P2311" s="227"/>
      <c r="Q2311" s="227"/>
      <c r="R2311" s="416">
        <v>4700</v>
      </c>
      <c r="S2311" s="242">
        <v>4700</v>
      </c>
      <c r="T2311" s="260" t="s">
        <v>3380</v>
      </c>
      <c r="U2311" s="248">
        <f>VLOOKUP(T2311,'[1]段ボール 送料'!$H$16:$X$1013,16,FALSE)</f>
        <v>1360</v>
      </c>
      <c r="V2311" s="248">
        <f>VLOOKUP(T2311,'[1]段ボール 送料'!$H$16:$X$1013,13,FALSE)</f>
        <v>305</v>
      </c>
      <c r="W2311" s="248">
        <f>VLOOKUP(T2311,'[1]段ボール 送料'!$H$16:$X$1013,14,FALSE)</f>
        <v>305</v>
      </c>
      <c r="X2311" s="248">
        <f>VLOOKUP(T2311,'[1]段ボール 送料'!$H$16:$X$1013,15,FALSE)</f>
        <v>750</v>
      </c>
      <c r="Y2311" s="219"/>
      <c r="Z2311" s="259"/>
      <c r="AA2311" s="259"/>
      <c r="AB2311" s="259"/>
      <c r="AC2311" s="259"/>
      <c r="AD2311" s="211"/>
      <c r="AE2311" s="211"/>
      <c r="AF2311" s="211"/>
      <c r="AG2311" s="211"/>
      <c r="AH2311" s="211"/>
      <c r="AI2311" s="228" t="s">
        <v>2717</v>
      </c>
      <c r="AJ2311" s="286" t="s">
        <v>2543</v>
      </c>
      <c r="AK2311" s="228" t="s">
        <v>2542</v>
      </c>
      <c r="AN2311" s="344"/>
      <c r="AO2311" s="344"/>
      <c r="AP2311" s="229"/>
      <c r="AQ2311" s="285"/>
      <c r="AR2311" s="207"/>
      <c r="AS2311" s="207"/>
      <c r="AT2311" s="207"/>
      <c r="AU2311" s="207"/>
      <c r="AV2311" s="207"/>
      <c r="AW2311" s="207"/>
      <c r="AX2311" s="207"/>
      <c r="AY2311" s="207"/>
      <c r="AZ2311" s="207"/>
      <c r="BA2311" s="207"/>
      <c r="BB2311" s="207"/>
      <c r="BC2311" s="207"/>
      <c r="BD2311" s="207"/>
      <c r="BE2311" s="207"/>
      <c r="BF2311" s="207"/>
      <c r="BG2311" s="228"/>
      <c r="BH2311" s="228"/>
      <c r="BI2311" s="228"/>
      <c r="BJ2311" s="246"/>
      <c r="BK2311" s="255" t="s">
        <v>3892</v>
      </c>
      <c r="BL2311" s="228" t="s">
        <v>1703</v>
      </c>
      <c r="BM2311" s="228" t="s">
        <v>3899</v>
      </c>
      <c r="BY2311" s="254"/>
      <c r="DN2311" s="284"/>
      <c r="DO2311" s="283"/>
      <c r="DP2311" s="278"/>
      <c r="DQ2311" s="282" t="s">
        <v>900</v>
      </c>
      <c r="DR2311" s="281"/>
      <c r="DS2311" s="280"/>
      <c r="DT2311" s="279"/>
      <c r="DU2311" s="278"/>
      <c r="DV2311" s="194"/>
      <c r="DW2311" s="254"/>
    </row>
    <row r="2312" spans="1:127" ht="18.75">
      <c r="A2312" s="207" t="s">
        <v>4156</v>
      </c>
      <c r="B2312" s="227" t="s">
        <v>1474</v>
      </c>
      <c r="C2312" s="226" t="s">
        <v>4163</v>
      </c>
      <c r="D2312" s="264" t="s">
        <v>1475</v>
      </c>
      <c r="E2312" s="224" t="str">
        <f t="shared" si="327"/>
        <v>437819</v>
      </c>
      <c r="F2312" s="207" t="s">
        <v>123</v>
      </c>
      <c r="G2312" s="220" t="s">
        <v>1476</v>
      </c>
      <c r="H2312" s="223" t="s">
        <v>4162</v>
      </c>
      <c r="I2312" s="306" t="s">
        <v>39</v>
      </c>
      <c r="J2312" s="222">
        <v>1</v>
      </c>
      <c r="K2312" s="212">
        <v>17000</v>
      </c>
      <c r="L2312" s="212">
        <f t="shared" si="318"/>
        <v>18700</v>
      </c>
      <c r="M2312" s="288" t="s">
        <v>900</v>
      </c>
      <c r="O2312" s="219"/>
      <c r="P2312" s="227"/>
      <c r="Q2312" s="227"/>
      <c r="R2312" s="416">
        <v>2600</v>
      </c>
      <c r="S2312" s="242">
        <v>2600</v>
      </c>
      <c r="T2312" s="260" t="s">
        <v>4159</v>
      </c>
      <c r="U2312" s="248">
        <f>VLOOKUP(T2312,'[1]段ボール 送料'!$H$16:$X$1013,16,FALSE)</f>
        <v>1595</v>
      </c>
      <c r="V2312" s="248">
        <f>VLOOKUP(T2312,'[1]段ボール 送料'!$H$16:$X$1013,13,FALSE)</f>
        <v>1110</v>
      </c>
      <c r="W2312" s="248">
        <f>VLOOKUP(T2312,'[1]段ボール 送料'!$H$16:$X$1013,14,FALSE)</f>
        <v>250</v>
      </c>
      <c r="X2312" s="248">
        <f>VLOOKUP(T2312,'[1]段ボール 送料'!$H$16:$X$1013,15,FALSE)</f>
        <v>235</v>
      </c>
      <c r="Y2312" s="219"/>
      <c r="Z2312" s="259"/>
      <c r="AA2312" s="259"/>
      <c r="AB2312" s="259"/>
      <c r="AC2312" s="259"/>
      <c r="AD2312" s="211"/>
      <c r="AE2312" s="211"/>
      <c r="AF2312" s="211"/>
      <c r="AG2312" s="211"/>
      <c r="AH2312" s="211"/>
      <c r="AI2312" s="228" t="s">
        <v>2717</v>
      </c>
      <c r="AJ2312" s="286" t="s">
        <v>2543</v>
      </c>
      <c r="AK2312" s="228" t="s">
        <v>2542</v>
      </c>
      <c r="AN2312" s="344"/>
      <c r="AO2312" s="344"/>
      <c r="AP2312" s="229"/>
      <c r="AQ2312" s="285"/>
      <c r="AR2312" s="207"/>
      <c r="AS2312" s="207"/>
      <c r="AT2312" s="207"/>
      <c r="AU2312" s="207"/>
      <c r="AV2312" s="207"/>
      <c r="AW2312" s="207"/>
      <c r="AX2312" s="207"/>
      <c r="AY2312" s="207"/>
      <c r="AZ2312" s="207"/>
      <c r="BA2312" s="207"/>
      <c r="BB2312" s="207"/>
      <c r="BC2312" s="207"/>
      <c r="BD2312" s="207"/>
      <c r="BE2312" s="207"/>
      <c r="BF2312" s="207"/>
      <c r="BG2312" s="228"/>
      <c r="BH2312" s="228"/>
      <c r="BI2312" s="228"/>
      <c r="BJ2312" s="246"/>
      <c r="BK2312" s="255" t="s">
        <v>3892</v>
      </c>
      <c r="BL2312" s="228" t="s">
        <v>1703</v>
      </c>
      <c r="BM2312" s="228" t="s">
        <v>3899</v>
      </c>
      <c r="BY2312" s="254"/>
      <c r="DN2312" s="284"/>
      <c r="DO2312" s="283"/>
      <c r="DP2312" s="278"/>
      <c r="DQ2312" s="282" t="s">
        <v>900</v>
      </c>
      <c r="DR2312" s="281"/>
      <c r="DS2312" s="280"/>
      <c r="DT2312" s="279"/>
      <c r="DU2312" s="278"/>
      <c r="DV2312" s="194"/>
      <c r="DW2312" s="254"/>
    </row>
    <row r="2313" spans="1:127" ht="18.75">
      <c r="A2313" s="207" t="s">
        <v>4156</v>
      </c>
      <c r="B2313" s="227" t="s">
        <v>1477</v>
      </c>
      <c r="C2313" s="226" t="s">
        <v>4161</v>
      </c>
      <c r="D2313" s="264" t="s">
        <v>1478</v>
      </c>
      <c r="E2313" s="224" t="str">
        <f t="shared" si="327"/>
        <v>437826</v>
      </c>
      <c r="F2313" s="207" t="s">
        <v>123</v>
      </c>
      <c r="G2313" s="220" t="s">
        <v>1479</v>
      </c>
      <c r="H2313" s="223" t="s">
        <v>4160</v>
      </c>
      <c r="I2313" s="306" t="s">
        <v>39</v>
      </c>
      <c r="J2313" s="222">
        <v>1</v>
      </c>
      <c r="K2313" s="212">
        <v>20000</v>
      </c>
      <c r="L2313" s="212">
        <f t="shared" si="318"/>
        <v>22000</v>
      </c>
      <c r="M2313" s="288" t="s">
        <v>900</v>
      </c>
      <c r="O2313" s="219"/>
      <c r="P2313" s="227"/>
      <c r="Q2313" s="227"/>
      <c r="R2313" s="416">
        <v>2900</v>
      </c>
      <c r="S2313" s="242">
        <v>2900</v>
      </c>
      <c r="T2313" s="260" t="s">
        <v>4159</v>
      </c>
      <c r="U2313" s="248">
        <f>VLOOKUP(T2313,'[1]段ボール 送料'!$H$16:$X$1013,16,FALSE)</f>
        <v>1595</v>
      </c>
      <c r="V2313" s="248">
        <f>VLOOKUP(T2313,'[1]段ボール 送料'!$H$16:$X$1013,13,FALSE)</f>
        <v>1110</v>
      </c>
      <c r="W2313" s="248">
        <f>VLOOKUP(T2313,'[1]段ボール 送料'!$H$16:$X$1013,14,FALSE)</f>
        <v>250</v>
      </c>
      <c r="X2313" s="248">
        <f>VLOOKUP(T2313,'[1]段ボール 送料'!$H$16:$X$1013,15,FALSE)</f>
        <v>235</v>
      </c>
      <c r="Y2313" s="219"/>
      <c r="Z2313" s="259"/>
      <c r="AA2313" s="259"/>
      <c r="AB2313" s="259"/>
      <c r="AC2313" s="259"/>
      <c r="AD2313" s="211"/>
      <c r="AE2313" s="211"/>
      <c r="AF2313" s="211"/>
      <c r="AG2313" s="211"/>
      <c r="AH2313" s="211"/>
      <c r="AI2313" s="228" t="s">
        <v>2717</v>
      </c>
      <c r="AJ2313" s="286" t="s">
        <v>2543</v>
      </c>
      <c r="AK2313" s="228" t="s">
        <v>2542</v>
      </c>
      <c r="AN2313" s="344"/>
      <c r="AO2313" s="344"/>
      <c r="AP2313" s="229"/>
      <c r="AQ2313" s="285"/>
      <c r="AR2313" s="207"/>
      <c r="AS2313" s="207"/>
      <c r="AT2313" s="207"/>
      <c r="AU2313" s="207"/>
      <c r="AV2313" s="207"/>
      <c r="AW2313" s="207"/>
      <c r="AX2313" s="207"/>
      <c r="AY2313" s="207"/>
      <c r="AZ2313" s="207"/>
      <c r="BA2313" s="207"/>
      <c r="BB2313" s="207"/>
      <c r="BC2313" s="207"/>
      <c r="BD2313" s="207"/>
      <c r="BE2313" s="207"/>
      <c r="BF2313" s="207"/>
      <c r="BG2313" s="228"/>
      <c r="BH2313" s="228"/>
      <c r="BI2313" s="228"/>
      <c r="BJ2313" s="246"/>
      <c r="BK2313" s="255" t="s">
        <v>3892</v>
      </c>
      <c r="BL2313" s="228" t="s">
        <v>1703</v>
      </c>
      <c r="BM2313" s="228" t="s">
        <v>3899</v>
      </c>
      <c r="BY2313" s="254"/>
      <c r="DN2313" s="284"/>
      <c r="DO2313" s="283"/>
      <c r="DP2313" s="278"/>
      <c r="DQ2313" s="282" t="s">
        <v>900</v>
      </c>
      <c r="DR2313" s="281"/>
      <c r="DS2313" s="280"/>
      <c r="DT2313" s="279"/>
      <c r="DU2313" s="278"/>
      <c r="DV2313" s="194"/>
      <c r="DW2313" s="254"/>
    </row>
    <row r="2314" spans="1:127" ht="18.75">
      <c r="A2314" s="207" t="s">
        <v>4156</v>
      </c>
      <c r="B2314" s="227" t="s">
        <v>911</v>
      </c>
      <c r="C2314" s="226" t="s">
        <v>4158</v>
      </c>
      <c r="D2314" s="264" t="s">
        <v>912</v>
      </c>
      <c r="E2314" s="224" t="str">
        <f t="shared" si="327"/>
        <v>437833</v>
      </c>
      <c r="F2314" s="207" t="s">
        <v>123</v>
      </c>
      <c r="G2314" s="220" t="s">
        <v>913</v>
      </c>
      <c r="H2314" s="223" t="s">
        <v>4157</v>
      </c>
      <c r="I2314" s="306" t="s">
        <v>39</v>
      </c>
      <c r="J2314" s="222">
        <v>1</v>
      </c>
      <c r="K2314" s="212">
        <v>17000</v>
      </c>
      <c r="L2314" s="212">
        <f t="shared" si="318"/>
        <v>18700</v>
      </c>
      <c r="M2314" s="288" t="s">
        <v>900</v>
      </c>
      <c r="O2314" s="290" t="s">
        <v>3793</v>
      </c>
      <c r="P2314" s="227"/>
      <c r="Q2314" s="227"/>
      <c r="R2314" s="376">
        <v>3800</v>
      </c>
      <c r="S2314" s="242">
        <v>3800</v>
      </c>
      <c r="T2314" s="260" t="s">
        <v>3380</v>
      </c>
      <c r="U2314" s="248">
        <f>VLOOKUP(T2314,'[1]段ボール 送料'!$H$16:$X$1013,16,FALSE)</f>
        <v>1360</v>
      </c>
      <c r="V2314" s="248">
        <f>VLOOKUP(T2314,'[1]段ボール 送料'!$H$16:$X$1013,13,FALSE)</f>
        <v>305</v>
      </c>
      <c r="W2314" s="248">
        <f>VLOOKUP(T2314,'[1]段ボール 送料'!$H$16:$X$1013,14,FALSE)</f>
        <v>305</v>
      </c>
      <c r="X2314" s="248">
        <f>VLOOKUP(T2314,'[1]段ボール 送料'!$H$16:$X$1013,15,FALSE)</f>
        <v>750</v>
      </c>
      <c r="Y2314" s="219"/>
      <c r="Z2314" s="259"/>
      <c r="AA2314" s="259"/>
      <c r="AB2314" s="259"/>
      <c r="AC2314" s="259"/>
      <c r="AD2314" s="211"/>
      <c r="AE2314" s="211"/>
      <c r="AF2314" s="211"/>
      <c r="AG2314" s="211"/>
      <c r="AH2314" s="211"/>
      <c r="AI2314" s="228" t="s">
        <v>2717</v>
      </c>
      <c r="AJ2314" s="286" t="s">
        <v>2543</v>
      </c>
      <c r="AK2314" s="228" t="s">
        <v>2542</v>
      </c>
      <c r="AN2314" s="344"/>
      <c r="AO2314" s="344"/>
      <c r="AP2314" s="229"/>
      <c r="AQ2314" s="285"/>
      <c r="AR2314" s="207"/>
      <c r="AS2314" s="207"/>
      <c r="AT2314" s="207"/>
      <c r="AU2314" s="207"/>
      <c r="AV2314" s="207"/>
      <c r="AW2314" s="207"/>
      <c r="AX2314" s="207"/>
      <c r="AY2314" s="207"/>
      <c r="AZ2314" s="207"/>
      <c r="BA2314" s="207"/>
      <c r="BB2314" s="207"/>
      <c r="BC2314" s="207"/>
      <c r="BD2314" s="207"/>
      <c r="BE2314" s="207"/>
      <c r="BF2314" s="207"/>
      <c r="BG2314" s="228"/>
      <c r="BH2314" s="228"/>
      <c r="BI2314" s="228"/>
      <c r="BJ2314" s="246"/>
      <c r="BK2314" s="255" t="s">
        <v>3892</v>
      </c>
      <c r="BL2314" s="228" t="s">
        <v>1703</v>
      </c>
      <c r="BM2314" s="228" t="s">
        <v>3899</v>
      </c>
      <c r="BY2314" s="254"/>
      <c r="DN2314" s="284"/>
      <c r="DO2314" s="283"/>
      <c r="DP2314" s="278"/>
      <c r="DQ2314" s="282" t="s">
        <v>900</v>
      </c>
      <c r="DR2314" s="281"/>
      <c r="DS2314" s="280" t="s">
        <v>3792</v>
      </c>
      <c r="DT2314" s="279" t="s">
        <v>3791</v>
      </c>
      <c r="DU2314" s="278"/>
      <c r="DV2314" s="194"/>
      <c r="DW2314" s="254"/>
    </row>
    <row r="2315" spans="1:127" ht="18.75">
      <c r="A2315" s="207" t="s">
        <v>4156</v>
      </c>
      <c r="B2315" s="227" t="s">
        <v>914</v>
      </c>
      <c r="C2315" s="226" t="s">
        <v>4155</v>
      </c>
      <c r="D2315" s="264" t="s">
        <v>915</v>
      </c>
      <c r="E2315" s="224" t="str">
        <f t="shared" si="327"/>
        <v>437840</v>
      </c>
      <c r="F2315" s="207" t="s">
        <v>123</v>
      </c>
      <c r="G2315" s="220" t="s">
        <v>916</v>
      </c>
      <c r="H2315" s="223" t="s">
        <v>4154</v>
      </c>
      <c r="I2315" s="306" t="s">
        <v>39</v>
      </c>
      <c r="J2315" s="222">
        <v>1</v>
      </c>
      <c r="K2315" s="212">
        <v>20000</v>
      </c>
      <c r="L2315" s="212">
        <f t="shared" si="318"/>
        <v>22000</v>
      </c>
      <c r="M2315" s="288" t="s">
        <v>900</v>
      </c>
      <c r="O2315" s="290" t="s">
        <v>3793</v>
      </c>
      <c r="P2315" s="227"/>
      <c r="Q2315" s="227"/>
      <c r="R2315" s="376">
        <v>4100</v>
      </c>
      <c r="S2315" s="242">
        <v>4100</v>
      </c>
      <c r="T2315" s="260" t="s">
        <v>3380</v>
      </c>
      <c r="U2315" s="248">
        <f>VLOOKUP(T2315,'[1]段ボール 送料'!$H$16:$X$1013,16,FALSE)</f>
        <v>1360</v>
      </c>
      <c r="V2315" s="248">
        <f>VLOOKUP(T2315,'[1]段ボール 送料'!$H$16:$X$1013,13,FALSE)</f>
        <v>305</v>
      </c>
      <c r="W2315" s="248">
        <f>VLOOKUP(T2315,'[1]段ボール 送料'!$H$16:$X$1013,14,FALSE)</f>
        <v>305</v>
      </c>
      <c r="X2315" s="248">
        <f>VLOOKUP(T2315,'[1]段ボール 送料'!$H$16:$X$1013,15,FALSE)</f>
        <v>750</v>
      </c>
      <c r="Y2315" s="219"/>
      <c r="Z2315" s="259"/>
      <c r="AA2315" s="259"/>
      <c r="AB2315" s="259"/>
      <c r="AC2315" s="259"/>
      <c r="AD2315" s="211"/>
      <c r="AE2315" s="211"/>
      <c r="AF2315" s="211"/>
      <c r="AG2315" s="211"/>
      <c r="AH2315" s="211"/>
      <c r="AI2315" s="228" t="s">
        <v>2717</v>
      </c>
      <c r="AJ2315" s="286" t="s">
        <v>2543</v>
      </c>
      <c r="AK2315" s="228" t="s">
        <v>2542</v>
      </c>
      <c r="AN2315" s="344"/>
      <c r="AO2315" s="344"/>
      <c r="AP2315" s="229"/>
      <c r="AQ2315" s="285"/>
      <c r="AR2315" s="207"/>
      <c r="AS2315" s="207"/>
      <c r="AT2315" s="207"/>
      <c r="AU2315" s="207"/>
      <c r="AV2315" s="207"/>
      <c r="AW2315" s="207"/>
      <c r="AX2315" s="207"/>
      <c r="AY2315" s="207"/>
      <c r="AZ2315" s="207"/>
      <c r="BA2315" s="207"/>
      <c r="BB2315" s="207"/>
      <c r="BC2315" s="207"/>
      <c r="BD2315" s="207"/>
      <c r="BE2315" s="207"/>
      <c r="BF2315" s="207"/>
      <c r="BG2315" s="228"/>
      <c r="BH2315" s="228"/>
      <c r="BI2315" s="228"/>
      <c r="BJ2315" s="246"/>
      <c r="BK2315" s="255" t="s">
        <v>3892</v>
      </c>
      <c r="BL2315" s="228" t="s">
        <v>1703</v>
      </c>
      <c r="BM2315" s="228" t="s">
        <v>3899</v>
      </c>
      <c r="BY2315" s="254"/>
      <c r="DN2315" s="284"/>
      <c r="DO2315" s="283"/>
      <c r="DP2315" s="278"/>
      <c r="DQ2315" s="282" t="s">
        <v>900</v>
      </c>
      <c r="DR2315" s="281"/>
      <c r="DS2315" s="280" t="s">
        <v>3792</v>
      </c>
      <c r="DT2315" s="279" t="s">
        <v>3791</v>
      </c>
      <c r="DU2315" s="278"/>
      <c r="DV2315" s="194"/>
      <c r="DW2315" s="254"/>
    </row>
    <row r="2316" spans="1:127" ht="18.75">
      <c r="A2316" s="207" t="s">
        <v>3916</v>
      </c>
      <c r="B2316" s="227" t="s">
        <v>698</v>
      </c>
      <c r="C2316" s="226" t="s">
        <v>4153</v>
      </c>
      <c r="D2316" s="264" t="s">
        <v>699</v>
      </c>
      <c r="E2316" s="224" t="str">
        <f t="shared" si="327"/>
        <v>437857</v>
      </c>
      <c r="F2316" s="207" t="s">
        <v>123</v>
      </c>
      <c r="G2316" s="220" t="s">
        <v>700</v>
      </c>
      <c r="H2316" s="223" t="s">
        <v>4151</v>
      </c>
      <c r="I2316" s="306" t="s">
        <v>39</v>
      </c>
      <c r="J2316" s="222">
        <v>1</v>
      </c>
      <c r="K2316" s="277">
        <v>23000</v>
      </c>
      <c r="L2316" s="212">
        <f t="shared" si="318"/>
        <v>25300.000000000004</v>
      </c>
      <c r="M2316" s="288" t="s">
        <v>1671</v>
      </c>
      <c r="N2316" s="290"/>
      <c r="O2316" s="219"/>
      <c r="P2316" s="251">
        <v>45444</v>
      </c>
      <c r="Q2316" s="244">
        <v>22000</v>
      </c>
      <c r="R2316" s="416">
        <v>1300</v>
      </c>
      <c r="S2316" s="242">
        <v>1300</v>
      </c>
      <c r="T2316" s="219" t="s">
        <v>3913</v>
      </c>
      <c r="U2316" s="248">
        <f>VLOOKUP(T2316,'[1]段ボール 送料'!$H$16:$X$1013,16,FALSE)</f>
        <v>1130</v>
      </c>
      <c r="V2316" s="248">
        <f>VLOOKUP(T2316,'[1]段ボール 送料'!$H$16:$X$1013,13,FALSE)</f>
        <v>265</v>
      </c>
      <c r="W2316" s="248">
        <f>VLOOKUP(T2316,'[1]段ボール 送料'!$H$16:$X$1013,14,FALSE)</f>
        <v>265</v>
      </c>
      <c r="X2316" s="248">
        <f>VLOOKUP(T2316,'[1]段ボール 送料'!$H$16:$X$1013,15,FALSE)</f>
        <v>600</v>
      </c>
      <c r="Y2316" s="219"/>
      <c r="Z2316" s="259"/>
      <c r="AA2316" s="259"/>
      <c r="AB2316" s="259"/>
      <c r="AC2316" s="259"/>
      <c r="AD2316" s="211"/>
      <c r="AE2316" s="211"/>
      <c r="AF2316" s="211"/>
      <c r="AG2316" s="211"/>
      <c r="AH2316" s="211"/>
      <c r="AI2316" s="228" t="s">
        <v>2717</v>
      </c>
      <c r="AJ2316" s="286" t="s">
        <v>2543</v>
      </c>
      <c r="AK2316" s="228" t="s">
        <v>2542</v>
      </c>
      <c r="AN2316" s="344"/>
      <c r="AO2316" s="344"/>
      <c r="AP2316" s="229"/>
      <c r="AQ2316" s="444">
        <v>1</v>
      </c>
      <c r="AR2316" s="207"/>
      <c r="AS2316" s="207"/>
      <c r="AT2316" s="207"/>
      <c r="AU2316" s="359">
        <f>S2316</f>
        <v>1300</v>
      </c>
      <c r="AV2316" s="248">
        <f>VLOOKUP(T2316,'[1]段ボール 送料'!$H$16:$X$1013,11,FALSE)</f>
        <v>490</v>
      </c>
      <c r="AW2316" s="248"/>
      <c r="AX2316" s="207"/>
      <c r="AY2316" s="247">
        <f>SUBTOTAL(9,AV2316:AX2316)</f>
        <v>490</v>
      </c>
      <c r="AZ2316" s="247">
        <f>AR2316+AV2316</f>
        <v>490</v>
      </c>
      <c r="BA2316" s="247">
        <f>AS2316+AW2316</f>
        <v>0</v>
      </c>
      <c r="BB2316" s="247">
        <f>AT2316+AX2316</f>
        <v>0</v>
      </c>
      <c r="BC2316" s="359">
        <f>AU2316+AY2316</f>
        <v>1790</v>
      </c>
      <c r="BD2316" s="207"/>
      <c r="BE2316" s="207"/>
      <c r="BF2316" s="207"/>
      <c r="BG2316" s="228"/>
      <c r="BH2316" s="228"/>
      <c r="BI2316" s="228"/>
      <c r="BJ2316" s="246"/>
      <c r="BK2316" s="255" t="s">
        <v>3892</v>
      </c>
      <c r="BL2316" s="228" t="s">
        <v>1703</v>
      </c>
      <c r="BM2316" s="228" t="s">
        <v>1703</v>
      </c>
      <c r="BY2316" s="254"/>
      <c r="DN2316" s="284">
        <v>23000</v>
      </c>
      <c r="DO2316" s="283">
        <f>DN2316*110%</f>
        <v>25300.000000000004</v>
      </c>
      <c r="DP2316" s="349">
        <v>45444</v>
      </c>
      <c r="DQ2316" s="282"/>
      <c r="DR2316" s="281"/>
      <c r="DS2316" s="280"/>
      <c r="DT2316" s="279"/>
      <c r="DU2316" s="348"/>
      <c r="DV2316" s="194"/>
    </row>
    <row r="2317" spans="1:127" ht="18.75">
      <c r="A2317" s="207" t="s">
        <v>3916</v>
      </c>
      <c r="B2317" s="227" t="s">
        <v>1480</v>
      </c>
      <c r="C2317" s="226" t="s">
        <v>4152</v>
      </c>
      <c r="D2317" s="264" t="s">
        <v>1481</v>
      </c>
      <c r="E2317" s="224" t="str">
        <f t="shared" si="327"/>
        <v>437864</v>
      </c>
      <c r="F2317" s="207" t="s">
        <v>123</v>
      </c>
      <c r="G2317" s="220" t="s">
        <v>1482</v>
      </c>
      <c r="H2317" s="223" t="s">
        <v>4151</v>
      </c>
      <c r="I2317" s="306" t="s">
        <v>39</v>
      </c>
      <c r="J2317" s="222">
        <v>1</v>
      </c>
      <c r="K2317" s="212">
        <v>22000</v>
      </c>
      <c r="L2317" s="212">
        <f t="shared" si="318"/>
        <v>24200.000000000004</v>
      </c>
      <c r="M2317" s="288" t="s">
        <v>900</v>
      </c>
      <c r="N2317" s="290"/>
      <c r="O2317" s="219"/>
      <c r="P2317" s="227"/>
      <c r="Q2317" s="227"/>
      <c r="R2317" s="416">
        <v>1300</v>
      </c>
      <c r="S2317" s="242">
        <v>1300</v>
      </c>
      <c r="T2317" s="260" t="s">
        <v>3913</v>
      </c>
      <c r="U2317" s="248">
        <f>VLOOKUP(T2317,'[1]段ボール 送料'!$H$16:$X$1013,16,FALSE)</f>
        <v>1130</v>
      </c>
      <c r="V2317" s="248">
        <f>VLOOKUP(T2317,'[1]段ボール 送料'!$H$16:$X$1013,13,FALSE)</f>
        <v>265</v>
      </c>
      <c r="W2317" s="248">
        <f>VLOOKUP(T2317,'[1]段ボール 送料'!$H$16:$X$1013,14,FALSE)</f>
        <v>265</v>
      </c>
      <c r="X2317" s="248">
        <f>VLOOKUP(T2317,'[1]段ボール 送料'!$H$16:$X$1013,15,FALSE)</f>
        <v>600</v>
      </c>
      <c r="Y2317" s="219"/>
      <c r="Z2317" s="259"/>
      <c r="AA2317" s="259"/>
      <c r="AB2317" s="259"/>
      <c r="AC2317" s="259"/>
      <c r="AD2317" s="211"/>
      <c r="AE2317" s="211"/>
      <c r="AF2317" s="211"/>
      <c r="AG2317" s="211"/>
      <c r="AH2317" s="211"/>
      <c r="AI2317" s="228" t="s">
        <v>2717</v>
      </c>
      <c r="AJ2317" s="286" t="s">
        <v>2543</v>
      </c>
      <c r="AK2317" s="228" t="s">
        <v>2542</v>
      </c>
      <c r="AN2317" s="344"/>
      <c r="AO2317" s="344"/>
      <c r="AP2317" s="229"/>
      <c r="AQ2317" s="285"/>
      <c r="AR2317" s="207"/>
      <c r="AS2317" s="207"/>
      <c r="AT2317" s="207"/>
      <c r="AU2317" s="207"/>
      <c r="AV2317" s="207"/>
      <c r="AW2317" s="207"/>
      <c r="AX2317" s="207"/>
      <c r="AY2317" s="207"/>
      <c r="AZ2317" s="207"/>
      <c r="BA2317" s="207"/>
      <c r="BB2317" s="207"/>
      <c r="BC2317" s="207"/>
      <c r="BD2317" s="207"/>
      <c r="BE2317" s="207"/>
      <c r="BF2317" s="207"/>
      <c r="BG2317" s="228"/>
      <c r="BH2317" s="228"/>
      <c r="BI2317" s="228"/>
      <c r="BJ2317" s="246"/>
      <c r="BK2317" s="255" t="s">
        <v>3892</v>
      </c>
      <c r="BL2317" s="228" t="s">
        <v>1703</v>
      </c>
      <c r="BM2317" s="228" t="s">
        <v>3899</v>
      </c>
      <c r="BY2317" s="254"/>
      <c r="DN2317" s="284"/>
      <c r="DO2317" s="283"/>
      <c r="DP2317" s="278"/>
      <c r="DQ2317" s="282" t="s">
        <v>952</v>
      </c>
      <c r="DR2317" s="281"/>
      <c r="DS2317" s="280"/>
      <c r="DT2317" s="279"/>
      <c r="DU2317" s="278"/>
      <c r="DV2317" s="194"/>
      <c r="DW2317" s="254"/>
    </row>
    <row r="2318" spans="1:127" ht="18.75">
      <c r="A2318" s="207" t="s">
        <v>3916</v>
      </c>
      <c r="B2318" s="227" t="s">
        <v>701</v>
      </c>
      <c r="C2318" s="226" t="s">
        <v>4150</v>
      </c>
      <c r="D2318" s="264" t="s">
        <v>702</v>
      </c>
      <c r="E2318" s="224" t="str">
        <f t="shared" si="327"/>
        <v>437871</v>
      </c>
      <c r="F2318" s="207" t="s">
        <v>123</v>
      </c>
      <c r="G2318" s="220" t="s">
        <v>703</v>
      </c>
      <c r="H2318" s="223" t="s">
        <v>4148</v>
      </c>
      <c r="I2318" s="306" t="s">
        <v>39</v>
      </c>
      <c r="J2318" s="222">
        <v>1</v>
      </c>
      <c r="K2318" s="277">
        <v>23000</v>
      </c>
      <c r="L2318" s="212">
        <f t="shared" si="318"/>
        <v>25300.000000000004</v>
      </c>
      <c r="M2318" s="288" t="s">
        <v>1671</v>
      </c>
      <c r="N2318" s="290"/>
      <c r="O2318" s="219"/>
      <c r="P2318" s="251">
        <v>45444</v>
      </c>
      <c r="Q2318" s="244">
        <v>22000</v>
      </c>
      <c r="R2318" s="289">
        <v>2000</v>
      </c>
      <c r="S2318" s="242">
        <v>2000</v>
      </c>
      <c r="T2318" s="219" t="s">
        <v>3913</v>
      </c>
      <c r="U2318" s="248">
        <f>VLOOKUP(T2318,'[1]段ボール 送料'!$H$16:$X$1013,16,FALSE)</f>
        <v>1130</v>
      </c>
      <c r="V2318" s="248">
        <f>VLOOKUP(T2318,'[1]段ボール 送料'!$H$16:$X$1013,13,FALSE)</f>
        <v>265</v>
      </c>
      <c r="W2318" s="248">
        <f>VLOOKUP(T2318,'[1]段ボール 送料'!$H$16:$X$1013,14,FALSE)</f>
        <v>265</v>
      </c>
      <c r="X2318" s="248">
        <f>VLOOKUP(T2318,'[1]段ボール 送料'!$H$16:$X$1013,15,FALSE)</f>
        <v>600</v>
      </c>
      <c r="Y2318" s="219"/>
      <c r="Z2318" s="259"/>
      <c r="AA2318" s="259"/>
      <c r="AB2318" s="259"/>
      <c r="AC2318" s="259"/>
      <c r="AD2318" s="211"/>
      <c r="AE2318" s="211"/>
      <c r="AF2318" s="211"/>
      <c r="AG2318" s="211"/>
      <c r="AH2318" s="211"/>
      <c r="AI2318" s="228" t="s">
        <v>2717</v>
      </c>
      <c r="AJ2318" s="286" t="s">
        <v>2543</v>
      </c>
      <c r="AK2318" s="228" t="s">
        <v>2542</v>
      </c>
      <c r="AN2318" s="344"/>
      <c r="AO2318" s="344"/>
      <c r="AP2318" s="229"/>
      <c r="AQ2318" s="444">
        <v>1</v>
      </c>
      <c r="AR2318" s="207"/>
      <c r="AS2318" s="207"/>
      <c r="AT2318" s="207"/>
      <c r="AU2318" s="359">
        <f>S2318</f>
        <v>2000</v>
      </c>
      <c r="AV2318" s="248">
        <f>VLOOKUP(T2318,'[1]段ボール 送料'!$H$16:$X$1013,11,FALSE)</f>
        <v>490</v>
      </c>
      <c r="AW2318" s="248"/>
      <c r="AX2318" s="207"/>
      <c r="AY2318" s="247">
        <f>SUBTOTAL(9,AV2318:AX2318)</f>
        <v>490</v>
      </c>
      <c r="AZ2318" s="247">
        <f>AR2318+AV2318</f>
        <v>490</v>
      </c>
      <c r="BA2318" s="247">
        <f>AS2318+AW2318</f>
        <v>0</v>
      </c>
      <c r="BB2318" s="247">
        <f>AT2318+AX2318</f>
        <v>0</v>
      </c>
      <c r="BC2318" s="359">
        <f>AU2318+AY2318</f>
        <v>2490</v>
      </c>
      <c r="BD2318" s="207"/>
      <c r="BE2318" s="207"/>
      <c r="BF2318" s="207"/>
      <c r="BG2318" s="228"/>
      <c r="BH2318" s="228"/>
      <c r="BI2318" s="228" t="s">
        <v>3899</v>
      </c>
      <c r="BJ2318" s="246"/>
      <c r="BK2318" s="255" t="s">
        <v>3892</v>
      </c>
      <c r="BL2318" s="228" t="s">
        <v>1703</v>
      </c>
      <c r="BM2318" s="228" t="s">
        <v>1703</v>
      </c>
      <c r="BY2318" s="254"/>
      <c r="DN2318" s="284">
        <v>23000</v>
      </c>
      <c r="DO2318" s="283">
        <f>DN2318*110%</f>
        <v>25300.000000000004</v>
      </c>
      <c r="DP2318" s="349">
        <v>45444</v>
      </c>
      <c r="DQ2318" s="282"/>
      <c r="DR2318" s="281"/>
      <c r="DS2318" s="280"/>
      <c r="DT2318" s="279"/>
      <c r="DU2318" s="348"/>
      <c r="DV2318" s="194"/>
    </row>
    <row r="2319" spans="1:127" ht="18.75">
      <c r="A2319" s="207" t="s">
        <v>3916</v>
      </c>
      <c r="B2319" s="227" t="s">
        <v>1483</v>
      </c>
      <c r="C2319" s="226" t="s">
        <v>4149</v>
      </c>
      <c r="D2319" s="264" t="s">
        <v>1484</v>
      </c>
      <c r="E2319" s="224" t="str">
        <f t="shared" si="327"/>
        <v>437888</v>
      </c>
      <c r="F2319" s="207" t="s">
        <v>123</v>
      </c>
      <c r="G2319" s="220" t="s">
        <v>703</v>
      </c>
      <c r="H2319" s="223" t="s">
        <v>4148</v>
      </c>
      <c r="I2319" s="306" t="s">
        <v>39</v>
      </c>
      <c r="J2319" s="222">
        <v>1</v>
      </c>
      <c r="K2319" s="212">
        <v>22000</v>
      </c>
      <c r="L2319" s="212">
        <f t="shared" si="318"/>
        <v>24200.000000000004</v>
      </c>
      <c r="M2319" s="288" t="s">
        <v>900</v>
      </c>
      <c r="N2319" s="290"/>
      <c r="O2319" s="219"/>
      <c r="P2319" s="227"/>
      <c r="Q2319" s="227"/>
      <c r="R2319" s="289">
        <v>2000</v>
      </c>
      <c r="S2319" s="242">
        <v>2000</v>
      </c>
      <c r="T2319" s="260" t="s">
        <v>3913</v>
      </c>
      <c r="U2319" s="248">
        <f>VLOOKUP(T2319,'[1]段ボール 送料'!$H$16:$X$1013,16,FALSE)</f>
        <v>1130</v>
      </c>
      <c r="V2319" s="248">
        <f>VLOOKUP(T2319,'[1]段ボール 送料'!$H$16:$X$1013,13,FALSE)</f>
        <v>265</v>
      </c>
      <c r="W2319" s="248">
        <f>VLOOKUP(T2319,'[1]段ボール 送料'!$H$16:$X$1013,14,FALSE)</f>
        <v>265</v>
      </c>
      <c r="X2319" s="248">
        <f>VLOOKUP(T2319,'[1]段ボール 送料'!$H$16:$X$1013,15,FALSE)</f>
        <v>600</v>
      </c>
      <c r="Y2319" s="219"/>
      <c r="Z2319" s="259"/>
      <c r="AA2319" s="259"/>
      <c r="AB2319" s="259"/>
      <c r="AC2319" s="259"/>
      <c r="AD2319" s="211"/>
      <c r="AE2319" s="211"/>
      <c r="AF2319" s="211"/>
      <c r="AG2319" s="211"/>
      <c r="AH2319" s="211"/>
      <c r="AI2319" s="228" t="s">
        <v>2717</v>
      </c>
      <c r="AJ2319" s="286" t="s">
        <v>2543</v>
      </c>
      <c r="AK2319" s="228" t="s">
        <v>2542</v>
      </c>
      <c r="AN2319" s="344"/>
      <c r="AO2319" s="344"/>
      <c r="AP2319" s="229"/>
      <c r="AQ2319" s="285"/>
      <c r="AR2319" s="207"/>
      <c r="AS2319" s="207"/>
      <c r="AT2319" s="207"/>
      <c r="AU2319" s="207"/>
      <c r="AV2319" s="207"/>
      <c r="AW2319" s="207"/>
      <c r="AX2319" s="207"/>
      <c r="AY2319" s="207"/>
      <c r="AZ2319" s="207"/>
      <c r="BA2319" s="207"/>
      <c r="BB2319" s="207"/>
      <c r="BC2319" s="207"/>
      <c r="BD2319" s="207"/>
      <c r="BE2319" s="207"/>
      <c r="BF2319" s="207"/>
      <c r="BG2319" s="228"/>
      <c r="BH2319" s="228"/>
      <c r="BI2319" s="228" t="s">
        <v>3899</v>
      </c>
      <c r="BJ2319" s="246"/>
      <c r="BK2319" s="255" t="s">
        <v>3892</v>
      </c>
      <c r="BL2319" s="228" t="s">
        <v>1703</v>
      </c>
      <c r="BM2319" s="228" t="s">
        <v>3899</v>
      </c>
      <c r="BY2319" s="254"/>
      <c r="DN2319" s="284"/>
      <c r="DO2319" s="283"/>
      <c r="DP2319" s="278"/>
      <c r="DQ2319" s="282" t="s">
        <v>952</v>
      </c>
      <c r="DR2319" s="281"/>
      <c r="DS2319" s="280"/>
      <c r="DT2319" s="279"/>
      <c r="DU2319" s="278"/>
      <c r="DV2319" s="194"/>
      <c r="DW2319" s="254"/>
    </row>
    <row r="2320" spans="1:127" ht="18.75">
      <c r="A2320" s="207" t="s">
        <v>3916</v>
      </c>
      <c r="B2320" s="227" t="s">
        <v>704</v>
      </c>
      <c r="C2320" s="226" t="s">
        <v>4147</v>
      </c>
      <c r="D2320" s="264" t="s">
        <v>705</v>
      </c>
      <c r="E2320" s="224" t="str">
        <f t="shared" si="327"/>
        <v>437895</v>
      </c>
      <c r="F2320" s="207" t="s">
        <v>123</v>
      </c>
      <c r="G2320" s="220" t="s">
        <v>706</v>
      </c>
      <c r="H2320" s="223" t="s">
        <v>4145</v>
      </c>
      <c r="I2320" s="306" t="s">
        <v>39</v>
      </c>
      <c r="J2320" s="222">
        <v>1</v>
      </c>
      <c r="K2320" s="277">
        <v>23000</v>
      </c>
      <c r="L2320" s="212">
        <f t="shared" ref="L2320:L2383" si="329">K2320*1.1</f>
        <v>25300.000000000004</v>
      </c>
      <c r="M2320" s="288" t="s">
        <v>1671</v>
      </c>
      <c r="N2320" s="290"/>
      <c r="O2320" s="219"/>
      <c r="P2320" s="251">
        <v>45444</v>
      </c>
      <c r="Q2320" s="244">
        <v>22000</v>
      </c>
      <c r="R2320" s="416">
        <v>1500</v>
      </c>
      <c r="S2320" s="242">
        <v>1500</v>
      </c>
      <c r="T2320" s="219" t="s">
        <v>3913</v>
      </c>
      <c r="U2320" s="259">
        <f>VLOOKUP(T2320,'[1]段ボール 送料'!$H$16:$X$1013,16,FALSE)</f>
        <v>1130</v>
      </c>
      <c r="V2320" s="259">
        <f>VLOOKUP(T2320,'[1]段ボール 送料'!$H$16:$X$1013,13,FALSE)</f>
        <v>265</v>
      </c>
      <c r="W2320" s="259">
        <f>VLOOKUP(T2320,'[1]段ボール 送料'!$H$16:$X$1013,14,FALSE)</f>
        <v>265</v>
      </c>
      <c r="X2320" s="259">
        <f>VLOOKUP(T2320,'[1]段ボール 送料'!$H$16:$X$1013,15,FALSE)</f>
        <v>600</v>
      </c>
      <c r="Y2320" s="219"/>
      <c r="Z2320" s="259"/>
      <c r="AA2320" s="259"/>
      <c r="AB2320" s="259"/>
      <c r="AC2320" s="259"/>
      <c r="AD2320" s="211"/>
      <c r="AE2320" s="211"/>
      <c r="AF2320" s="211"/>
      <c r="AG2320" s="211"/>
      <c r="AH2320" s="211"/>
      <c r="AI2320" s="228" t="s">
        <v>2717</v>
      </c>
      <c r="AJ2320" s="286" t="s">
        <v>2543</v>
      </c>
      <c r="AK2320" s="228" t="s">
        <v>2542</v>
      </c>
      <c r="AN2320" s="211"/>
      <c r="AO2320" s="211"/>
      <c r="AP2320" s="229"/>
      <c r="AQ2320" s="444">
        <v>1</v>
      </c>
      <c r="AR2320" s="207"/>
      <c r="AS2320" s="207"/>
      <c r="AT2320" s="207"/>
      <c r="AU2320" s="359">
        <f>S2320</f>
        <v>1500</v>
      </c>
      <c r="AV2320" s="248">
        <f>VLOOKUP(T2320,'[1]段ボール 送料'!$H$16:$X$1013,11,FALSE)</f>
        <v>490</v>
      </c>
      <c r="AW2320" s="248"/>
      <c r="AX2320" s="207"/>
      <c r="AY2320" s="247">
        <f>SUBTOTAL(9,AV2320:AX2320)</f>
        <v>490</v>
      </c>
      <c r="AZ2320" s="247">
        <f>AR2320+AV2320</f>
        <v>490</v>
      </c>
      <c r="BA2320" s="247">
        <f>AS2320+AW2320</f>
        <v>0</v>
      </c>
      <c r="BB2320" s="247">
        <f>AT2320+AX2320</f>
        <v>0</v>
      </c>
      <c r="BC2320" s="359">
        <f>AU2320+AY2320</f>
        <v>1990</v>
      </c>
      <c r="BD2320" s="207"/>
      <c r="BE2320" s="207"/>
      <c r="BF2320" s="207"/>
      <c r="BG2320" s="228"/>
      <c r="BH2320" s="228"/>
      <c r="BI2320" s="228" t="s">
        <v>3899</v>
      </c>
      <c r="BJ2320" s="246"/>
      <c r="BK2320" s="255" t="s">
        <v>3892</v>
      </c>
      <c r="BL2320" s="228" t="s">
        <v>1703</v>
      </c>
      <c r="BM2320" s="228" t="s">
        <v>1703</v>
      </c>
      <c r="BY2320" s="254"/>
      <c r="DN2320" s="284">
        <v>23000</v>
      </c>
      <c r="DO2320" s="283">
        <f>DN2320*110%</f>
        <v>25300.000000000004</v>
      </c>
      <c r="DP2320" s="349">
        <v>45444</v>
      </c>
      <c r="DQ2320" s="282"/>
      <c r="DR2320" s="281"/>
      <c r="DS2320" s="280"/>
      <c r="DT2320" s="279"/>
      <c r="DU2320" s="348"/>
      <c r="DV2320" s="194"/>
    </row>
    <row r="2321" spans="1:127" ht="18.75">
      <c r="A2321" s="207" t="s">
        <v>3916</v>
      </c>
      <c r="B2321" s="227" t="s">
        <v>1485</v>
      </c>
      <c r="C2321" s="226" t="s">
        <v>4146</v>
      </c>
      <c r="D2321" s="264" t="s">
        <v>1486</v>
      </c>
      <c r="E2321" s="224" t="str">
        <f t="shared" si="327"/>
        <v>437901</v>
      </c>
      <c r="F2321" s="207" t="s">
        <v>123</v>
      </c>
      <c r="G2321" s="220" t="s">
        <v>706</v>
      </c>
      <c r="H2321" s="223" t="s">
        <v>4145</v>
      </c>
      <c r="I2321" s="306" t="s">
        <v>39</v>
      </c>
      <c r="J2321" s="222">
        <v>1</v>
      </c>
      <c r="K2321" s="212">
        <v>22000</v>
      </c>
      <c r="L2321" s="212">
        <f t="shared" si="329"/>
        <v>24200.000000000004</v>
      </c>
      <c r="M2321" s="288" t="s">
        <v>900</v>
      </c>
      <c r="N2321" s="290"/>
      <c r="O2321" s="219"/>
      <c r="P2321" s="227"/>
      <c r="Q2321" s="227"/>
      <c r="R2321" s="416">
        <v>1500</v>
      </c>
      <c r="S2321" s="242">
        <v>1500</v>
      </c>
      <c r="T2321" s="260" t="s">
        <v>3913</v>
      </c>
      <c r="U2321" s="259">
        <f>VLOOKUP(T2321,'[1]段ボール 送料'!$H$16:$X$1013,16,FALSE)</f>
        <v>1130</v>
      </c>
      <c r="V2321" s="259">
        <f>VLOOKUP(T2321,'[1]段ボール 送料'!$H$16:$X$1013,13,FALSE)</f>
        <v>265</v>
      </c>
      <c r="W2321" s="259">
        <f>VLOOKUP(T2321,'[1]段ボール 送料'!$H$16:$X$1013,14,FALSE)</f>
        <v>265</v>
      </c>
      <c r="X2321" s="259">
        <f>VLOOKUP(T2321,'[1]段ボール 送料'!$H$16:$X$1013,15,FALSE)</f>
        <v>600</v>
      </c>
      <c r="Y2321" s="219"/>
      <c r="Z2321" s="259"/>
      <c r="AA2321" s="259"/>
      <c r="AB2321" s="259"/>
      <c r="AC2321" s="259"/>
      <c r="AD2321" s="211"/>
      <c r="AE2321" s="211"/>
      <c r="AF2321" s="211"/>
      <c r="AG2321" s="211"/>
      <c r="AH2321" s="211"/>
      <c r="AI2321" s="228" t="s">
        <v>2717</v>
      </c>
      <c r="AJ2321" s="286" t="s">
        <v>2543</v>
      </c>
      <c r="AK2321" s="228" t="s">
        <v>2542</v>
      </c>
      <c r="AN2321" s="211"/>
      <c r="AO2321" s="211"/>
      <c r="AP2321" s="229"/>
      <c r="AQ2321" s="285"/>
      <c r="AR2321" s="207"/>
      <c r="AS2321" s="207"/>
      <c r="AT2321" s="207"/>
      <c r="AU2321" s="207"/>
      <c r="AV2321" s="207"/>
      <c r="AW2321" s="207"/>
      <c r="AX2321" s="207"/>
      <c r="AY2321" s="207"/>
      <c r="AZ2321" s="207"/>
      <c r="BA2321" s="207"/>
      <c r="BB2321" s="207"/>
      <c r="BC2321" s="207"/>
      <c r="BD2321" s="207"/>
      <c r="BE2321" s="207"/>
      <c r="BF2321" s="207"/>
      <c r="BG2321" s="228"/>
      <c r="BH2321" s="228"/>
      <c r="BI2321" s="228" t="s">
        <v>3899</v>
      </c>
      <c r="BJ2321" s="246"/>
      <c r="BK2321" s="255" t="s">
        <v>3892</v>
      </c>
      <c r="BL2321" s="228" t="s">
        <v>1703</v>
      </c>
      <c r="BM2321" s="228" t="s">
        <v>3899</v>
      </c>
      <c r="BY2321" s="254"/>
      <c r="DN2321" s="284"/>
      <c r="DO2321" s="283"/>
      <c r="DP2321" s="278"/>
      <c r="DQ2321" s="282" t="s">
        <v>952</v>
      </c>
      <c r="DR2321" s="281"/>
      <c r="DS2321" s="280"/>
      <c r="DT2321" s="279"/>
      <c r="DU2321" s="278"/>
      <c r="DV2321" s="194"/>
      <c r="DW2321" s="254"/>
    </row>
    <row r="2322" spans="1:127" ht="18.75">
      <c r="A2322" s="207" t="s">
        <v>3916</v>
      </c>
      <c r="B2322" s="227" t="s">
        <v>707</v>
      </c>
      <c r="C2322" s="226" t="s">
        <v>4144</v>
      </c>
      <c r="D2322" s="264" t="s">
        <v>708</v>
      </c>
      <c r="E2322" s="224" t="str">
        <f t="shared" si="327"/>
        <v>437918</v>
      </c>
      <c r="F2322" s="207" t="s">
        <v>123</v>
      </c>
      <c r="G2322" s="220" t="s">
        <v>709</v>
      </c>
      <c r="H2322" s="223" t="s">
        <v>4142</v>
      </c>
      <c r="I2322" s="306" t="s">
        <v>39</v>
      </c>
      <c r="J2322" s="222">
        <v>1</v>
      </c>
      <c r="K2322" s="277">
        <v>23000</v>
      </c>
      <c r="L2322" s="212">
        <f t="shared" si="329"/>
        <v>25300.000000000004</v>
      </c>
      <c r="M2322" s="288" t="s">
        <v>1671</v>
      </c>
      <c r="N2322" s="290"/>
      <c r="O2322" s="219"/>
      <c r="P2322" s="251">
        <v>45444</v>
      </c>
      <c r="Q2322" s="244">
        <v>22000</v>
      </c>
      <c r="R2322" s="416">
        <v>1800</v>
      </c>
      <c r="S2322" s="242">
        <v>1800</v>
      </c>
      <c r="T2322" s="219" t="s">
        <v>3380</v>
      </c>
      <c r="U2322" s="259">
        <f>VLOOKUP(T2322,'[1]段ボール 送料'!$H$16:$X$1013,16,FALSE)</f>
        <v>1360</v>
      </c>
      <c r="V2322" s="259">
        <f>VLOOKUP(T2322,'[1]段ボール 送料'!$H$16:$X$1013,13,FALSE)</f>
        <v>305</v>
      </c>
      <c r="W2322" s="259">
        <f>VLOOKUP(T2322,'[1]段ボール 送料'!$H$16:$X$1013,14,FALSE)</f>
        <v>305</v>
      </c>
      <c r="X2322" s="259">
        <f>VLOOKUP(T2322,'[1]段ボール 送料'!$H$16:$X$1013,15,FALSE)</f>
        <v>750</v>
      </c>
      <c r="Y2322" s="219"/>
      <c r="Z2322" s="259"/>
      <c r="AA2322" s="259"/>
      <c r="AB2322" s="259"/>
      <c r="AC2322" s="259"/>
      <c r="AD2322" s="211"/>
      <c r="AE2322" s="211"/>
      <c r="AF2322" s="211"/>
      <c r="AG2322" s="211"/>
      <c r="AH2322" s="211"/>
      <c r="AI2322" s="228" t="s">
        <v>2717</v>
      </c>
      <c r="AJ2322" s="286" t="s">
        <v>2543</v>
      </c>
      <c r="AK2322" s="228" t="s">
        <v>2542</v>
      </c>
      <c r="AN2322" s="211"/>
      <c r="AO2322" s="211"/>
      <c r="AP2322" s="229"/>
      <c r="AQ2322" s="444">
        <v>1</v>
      </c>
      <c r="AR2322" s="207"/>
      <c r="AS2322" s="207"/>
      <c r="AT2322" s="207"/>
      <c r="AU2322" s="359">
        <f>S2322</f>
        <v>1800</v>
      </c>
      <c r="AV2322" s="248">
        <f>VLOOKUP(T2322,'[1]段ボール 送料'!$H$16:$X$1013,11,FALSE)</f>
        <v>700</v>
      </c>
      <c r="AW2322" s="248"/>
      <c r="AX2322" s="207"/>
      <c r="AY2322" s="247">
        <f>SUBTOTAL(9,AV2322:AX2322)</f>
        <v>700</v>
      </c>
      <c r="AZ2322" s="247">
        <f>AR2322+AV2322</f>
        <v>700</v>
      </c>
      <c r="BA2322" s="247">
        <f>AS2322+AW2322</f>
        <v>0</v>
      </c>
      <c r="BB2322" s="247">
        <f>AT2322+AX2322</f>
        <v>0</v>
      </c>
      <c r="BC2322" s="359">
        <f>AU2322+AY2322</f>
        <v>2500</v>
      </c>
      <c r="BD2322" s="207"/>
      <c r="BE2322" s="207"/>
      <c r="BF2322" s="207"/>
      <c r="BG2322" s="228"/>
      <c r="BH2322" s="228"/>
      <c r="BI2322" s="228"/>
      <c r="BJ2322" s="246"/>
      <c r="BK2322" s="255" t="s">
        <v>3892</v>
      </c>
      <c r="BL2322" s="228" t="s">
        <v>1703</v>
      </c>
      <c r="BM2322" s="228" t="s">
        <v>1703</v>
      </c>
      <c r="BY2322" s="254"/>
      <c r="DN2322" s="284">
        <v>23000</v>
      </c>
      <c r="DO2322" s="283">
        <f>DN2322*110%</f>
        <v>25300.000000000004</v>
      </c>
      <c r="DP2322" s="349">
        <v>45444</v>
      </c>
      <c r="DQ2322" s="282"/>
      <c r="DR2322" s="281"/>
      <c r="DS2322" s="280"/>
      <c r="DT2322" s="279"/>
      <c r="DU2322" s="348"/>
      <c r="DV2322" s="194"/>
    </row>
    <row r="2323" spans="1:127" ht="18.75">
      <c r="A2323" s="207" t="s">
        <v>3916</v>
      </c>
      <c r="B2323" s="227" t="s">
        <v>1487</v>
      </c>
      <c r="C2323" s="226" t="s">
        <v>4143</v>
      </c>
      <c r="D2323" s="264" t="s">
        <v>1488</v>
      </c>
      <c r="E2323" s="224" t="str">
        <f t="shared" si="327"/>
        <v>437925</v>
      </c>
      <c r="F2323" s="207" t="s">
        <v>123</v>
      </c>
      <c r="G2323" s="220" t="s">
        <v>709</v>
      </c>
      <c r="H2323" s="223" t="s">
        <v>4142</v>
      </c>
      <c r="I2323" s="306" t="s">
        <v>39</v>
      </c>
      <c r="J2323" s="222">
        <v>1</v>
      </c>
      <c r="K2323" s="212">
        <v>22000</v>
      </c>
      <c r="L2323" s="212">
        <f t="shared" si="329"/>
        <v>24200.000000000004</v>
      </c>
      <c r="M2323" s="288" t="s">
        <v>900</v>
      </c>
      <c r="N2323" s="290"/>
      <c r="O2323" s="219"/>
      <c r="P2323" s="241"/>
      <c r="Q2323" s="241"/>
      <c r="R2323" s="416">
        <v>1800</v>
      </c>
      <c r="S2323" s="242">
        <v>1800</v>
      </c>
      <c r="T2323" s="260" t="s">
        <v>3380</v>
      </c>
      <c r="U2323" s="259">
        <f>VLOOKUP(T2323,'[1]段ボール 送料'!$H$16:$X$1013,16,FALSE)</f>
        <v>1360</v>
      </c>
      <c r="V2323" s="259">
        <f>VLOOKUP(T2323,'[1]段ボール 送料'!$H$16:$X$1013,13,FALSE)</f>
        <v>305</v>
      </c>
      <c r="W2323" s="259">
        <f>VLOOKUP(T2323,'[1]段ボール 送料'!$H$16:$X$1013,14,FALSE)</f>
        <v>305</v>
      </c>
      <c r="X2323" s="259">
        <f>VLOOKUP(T2323,'[1]段ボール 送料'!$H$16:$X$1013,15,FALSE)</f>
        <v>750</v>
      </c>
      <c r="Y2323" s="219"/>
      <c r="Z2323" s="259"/>
      <c r="AA2323" s="259"/>
      <c r="AB2323" s="259"/>
      <c r="AC2323" s="259"/>
      <c r="AD2323" s="211"/>
      <c r="AE2323" s="211"/>
      <c r="AF2323" s="211"/>
      <c r="AG2323" s="211"/>
      <c r="AH2323" s="211"/>
      <c r="AI2323" s="228" t="s">
        <v>2717</v>
      </c>
      <c r="AJ2323" s="286" t="s">
        <v>2543</v>
      </c>
      <c r="AK2323" s="228" t="s">
        <v>2542</v>
      </c>
      <c r="AN2323" s="211"/>
      <c r="AO2323" s="211"/>
      <c r="AP2323" s="229"/>
      <c r="AQ2323" s="285"/>
      <c r="AR2323" s="207"/>
      <c r="AS2323" s="207"/>
      <c r="AT2323" s="207"/>
      <c r="AU2323" s="207"/>
      <c r="AV2323" s="207"/>
      <c r="AW2323" s="207"/>
      <c r="AX2323" s="207"/>
      <c r="AY2323" s="207"/>
      <c r="AZ2323" s="207"/>
      <c r="BA2323" s="207"/>
      <c r="BB2323" s="207"/>
      <c r="BC2323" s="207"/>
      <c r="BD2323" s="207"/>
      <c r="BE2323" s="207"/>
      <c r="BF2323" s="207"/>
      <c r="BG2323" s="228"/>
      <c r="BH2323" s="228"/>
      <c r="BI2323" s="228"/>
      <c r="BJ2323" s="246"/>
      <c r="BK2323" s="255" t="s">
        <v>3892</v>
      </c>
      <c r="BL2323" s="228" t="s">
        <v>1703</v>
      </c>
      <c r="BM2323" s="228" t="s">
        <v>3899</v>
      </c>
      <c r="BY2323" s="254"/>
      <c r="DN2323" s="284"/>
      <c r="DO2323" s="283"/>
      <c r="DP2323" s="278"/>
      <c r="DQ2323" s="282" t="s">
        <v>952</v>
      </c>
      <c r="DR2323" s="281"/>
      <c r="DS2323" s="280"/>
      <c r="DT2323" s="279"/>
      <c r="DU2323" s="278"/>
      <c r="DV2323" s="194"/>
      <c r="DW2323" s="254"/>
    </row>
    <row r="2324" spans="1:127" ht="18.75">
      <c r="A2324" s="207" t="s">
        <v>3916</v>
      </c>
      <c r="B2324" s="227" t="s">
        <v>710</v>
      </c>
      <c r="C2324" s="226" t="s">
        <v>4141</v>
      </c>
      <c r="D2324" s="264" t="s">
        <v>711</v>
      </c>
      <c r="E2324" s="224" t="str">
        <f t="shared" si="327"/>
        <v>437932</v>
      </c>
      <c r="F2324" s="207" t="s">
        <v>123</v>
      </c>
      <c r="G2324" s="220" t="s">
        <v>712</v>
      </c>
      <c r="H2324" s="223" t="s">
        <v>4139</v>
      </c>
      <c r="I2324" s="306" t="s">
        <v>39</v>
      </c>
      <c r="J2324" s="222">
        <v>1</v>
      </c>
      <c r="K2324" s="277">
        <v>23000</v>
      </c>
      <c r="L2324" s="212">
        <f t="shared" si="329"/>
        <v>25300.000000000004</v>
      </c>
      <c r="M2324" s="288" t="s">
        <v>1671</v>
      </c>
      <c r="N2324" s="290"/>
      <c r="O2324" s="219"/>
      <c r="P2324" s="459">
        <v>45444</v>
      </c>
      <c r="Q2324" s="346">
        <v>22000</v>
      </c>
      <c r="R2324" s="289">
        <v>2000</v>
      </c>
      <c r="S2324" s="242">
        <v>2000</v>
      </c>
      <c r="T2324" s="219" t="s">
        <v>3913</v>
      </c>
      <c r="U2324" s="248">
        <f>VLOOKUP(T2324,'[1]段ボール 送料'!$H$16:$X$1013,16,FALSE)</f>
        <v>1130</v>
      </c>
      <c r="V2324" s="248">
        <f>VLOOKUP(T2324,'[1]段ボール 送料'!$H$16:$X$1013,13,FALSE)</f>
        <v>265</v>
      </c>
      <c r="W2324" s="248">
        <f>VLOOKUP(T2324,'[1]段ボール 送料'!$H$16:$X$1013,14,FALSE)</f>
        <v>265</v>
      </c>
      <c r="X2324" s="248">
        <f>VLOOKUP(T2324,'[1]段ボール 送料'!$H$16:$X$1013,15,FALSE)</f>
        <v>600</v>
      </c>
      <c r="Y2324" s="219"/>
      <c r="Z2324" s="259"/>
      <c r="AA2324" s="259"/>
      <c r="AB2324" s="259"/>
      <c r="AC2324" s="259"/>
      <c r="AD2324" s="211"/>
      <c r="AE2324" s="211"/>
      <c r="AF2324" s="211"/>
      <c r="AG2324" s="211"/>
      <c r="AH2324" s="211"/>
      <c r="AI2324" s="228" t="s">
        <v>2717</v>
      </c>
      <c r="AJ2324" s="286" t="s">
        <v>2543</v>
      </c>
      <c r="AK2324" s="228" t="s">
        <v>2542</v>
      </c>
      <c r="AN2324" s="344"/>
      <c r="AO2324" s="344"/>
      <c r="AP2324" s="229"/>
      <c r="AQ2324" s="444">
        <v>1</v>
      </c>
      <c r="AR2324" s="207"/>
      <c r="AS2324" s="207"/>
      <c r="AT2324" s="207"/>
      <c r="AU2324" s="359">
        <f>S2324</f>
        <v>2000</v>
      </c>
      <c r="AV2324" s="248">
        <f>VLOOKUP(T2324,'[1]段ボール 送料'!$H$16:$X$1013,11,FALSE)</f>
        <v>490</v>
      </c>
      <c r="AW2324" s="248"/>
      <c r="AX2324" s="207"/>
      <c r="AY2324" s="247">
        <f>SUBTOTAL(9,AV2324:AX2324)</f>
        <v>490</v>
      </c>
      <c r="AZ2324" s="247">
        <f>AR2324+AV2324</f>
        <v>490</v>
      </c>
      <c r="BA2324" s="247">
        <f>AS2324+AW2324</f>
        <v>0</v>
      </c>
      <c r="BB2324" s="247">
        <f>AT2324+AX2324</f>
        <v>0</v>
      </c>
      <c r="BC2324" s="359">
        <f>AU2324+AY2324</f>
        <v>2490</v>
      </c>
      <c r="BD2324" s="207"/>
      <c r="BE2324" s="207"/>
      <c r="BF2324" s="207"/>
      <c r="BG2324" s="228"/>
      <c r="BH2324" s="228"/>
      <c r="BI2324" s="228"/>
      <c r="BJ2324" s="246"/>
      <c r="BK2324" s="255" t="s">
        <v>3892</v>
      </c>
      <c r="BL2324" s="228" t="s">
        <v>1703</v>
      </c>
      <c r="BM2324" s="228" t="s">
        <v>1703</v>
      </c>
      <c r="BY2324" s="254"/>
      <c r="DN2324" s="284">
        <v>23000</v>
      </c>
      <c r="DO2324" s="283">
        <f>DN2324*110%</f>
        <v>25300.000000000004</v>
      </c>
      <c r="DP2324" s="349">
        <v>45444</v>
      </c>
      <c r="DQ2324" s="282"/>
      <c r="DR2324" s="281"/>
      <c r="DS2324" s="280"/>
      <c r="DT2324" s="279"/>
      <c r="DU2324" s="348"/>
      <c r="DV2324" s="194"/>
    </row>
    <row r="2325" spans="1:127" ht="18.75">
      <c r="A2325" s="207" t="s">
        <v>3916</v>
      </c>
      <c r="B2325" s="227" t="s">
        <v>1489</v>
      </c>
      <c r="C2325" s="226" t="s">
        <v>4140</v>
      </c>
      <c r="D2325" s="264" t="s">
        <v>1490</v>
      </c>
      <c r="E2325" s="224" t="str">
        <f t="shared" si="327"/>
        <v>437949</v>
      </c>
      <c r="F2325" s="207" t="s">
        <v>123</v>
      </c>
      <c r="G2325" s="220" t="s">
        <v>712</v>
      </c>
      <c r="H2325" s="223" t="s">
        <v>4139</v>
      </c>
      <c r="I2325" s="306" t="s">
        <v>39</v>
      </c>
      <c r="J2325" s="222">
        <v>1</v>
      </c>
      <c r="K2325" s="212">
        <v>23000</v>
      </c>
      <c r="L2325" s="212">
        <f t="shared" si="329"/>
        <v>25300.000000000004</v>
      </c>
      <c r="M2325" s="288" t="s">
        <v>900</v>
      </c>
      <c r="N2325" s="290"/>
      <c r="O2325" s="219"/>
      <c r="P2325" s="241"/>
      <c r="Q2325" s="241"/>
      <c r="R2325" s="289">
        <v>2000</v>
      </c>
      <c r="S2325" s="242">
        <v>2000</v>
      </c>
      <c r="T2325" s="260" t="s">
        <v>3913</v>
      </c>
      <c r="U2325" s="248">
        <f>VLOOKUP(T2325,'[1]段ボール 送料'!$H$16:$X$1013,16,FALSE)</f>
        <v>1130</v>
      </c>
      <c r="V2325" s="248">
        <f>VLOOKUP(T2325,'[1]段ボール 送料'!$H$16:$X$1013,13,FALSE)</f>
        <v>265</v>
      </c>
      <c r="W2325" s="248">
        <f>VLOOKUP(T2325,'[1]段ボール 送料'!$H$16:$X$1013,14,FALSE)</f>
        <v>265</v>
      </c>
      <c r="X2325" s="248">
        <f>VLOOKUP(T2325,'[1]段ボール 送料'!$H$16:$X$1013,15,FALSE)</f>
        <v>600</v>
      </c>
      <c r="Y2325" s="219"/>
      <c r="Z2325" s="259"/>
      <c r="AA2325" s="259"/>
      <c r="AB2325" s="259"/>
      <c r="AC2325" s="259"/>
      <c r="AD2325" s="211"/>
      <c r="AE2325" s="211"/>
      <c r="AF2325" s="211"/>
      <c r="AG2325" s="211"/>
      <c r="AH2325" s="211"/>
      <c r="AI2325" s="228" t="s">
        <v>2717</v>
      </c>
      <c r="AJ2325" s="286" t="s">
        <v>2543</v>
      </c>
      <c r="AK2325" s="228" t="s">
        <v>2542</v>
      </c>
      <c r="AN2325" s="344"/>
      <c r="AO2325" s="344"/>
      <c r="AP2325" s="229"/>
      <c r="AQ2325" s="285"/>
      <c r="AR2325" s="207"/>
      <c r="AS2325" s="207"/>
      <c r="AT2325" s="207"/>
      <c r="AU2325" s="207"/>
      <c r="AV2325" s="207"/>
      <c r="AW2325" s="207"/>
      <c r="AX2325" s="207"/>
      <c r="AY2325" s="207"/>
      <c r="AZ2325" s="207"/>
      <c r="BA2325" s="207"/>
      <c r="BB2325" s="207"/>
      <c r="BC2325" s="207"/>
      <c r="BD2325" s="207"/>
      <c r="BE2325" s="207"/>
      <c r="BF2325" s="207"/>
      <c r="BG2325" s="228"/>
      <c r="BH2325" s="228"/>
      <c r="BI2325" s="228"/>
      <c r="BJ2325" s="246"/>
      <c r="BK2325" s="255" t="s">
        <v>3892</v>
      </c>
      <c r="BL2325" s="228" t="s">
        <v>1703</v>
      </c>
      <c r="BM2325" s="228" t="s">
        <v>3899</v>
      </c>
      <c r="BY2325" s="254"/>
      <c r="DN2325" s="284"/>
      <c r="DO2325" s="283"/>
      <c r="DP2325" s="278"/>
      <c r="DQ2325" s="282" t="s">
        <v>952</v>
      </c>
      <c r="DR2325" s="281"/>
      <c r="DS2325" s="280"/>
      <c r="DT2325" s="279"/>
      <c r="DU2325" s="278"/>
      <c r="DV2325" s="194"/>
      <c r="DW2325" s="254"/>
    </row>
    <row r="2326" spans="1:127" ht="18.75">
      <c r="A2326" s="207" t="s">
        <v>3916</v>
      </c>
      <c r="B2326" s="227" t="s">
        <v>713</v>
      </c>
      <c r="C2326" s="226" t="s">
        <v>4138</v>
      </c>
      <c r="D2326" s="264" t="s">
        <v>714</v>
      </c>
      <c r="E2326" s="224" t="str">
        <f t="shared" si="327"/>
        <v>437956</v>
      </c>
      <c r="F2326" s="207" t="s">
        <v>123</v>
      </c>
      <c r="G2326" s="220" t="s">
        <v>715</v>
      </c>
      <c r="H2326" s="223" t="s">
        <v>4136</v>
      </c>
      <c r="I2326" s="306" t="s">
        <v>39</v>
      </c>
      <c r="J2326" s="222">
        <v>1</v>
      </c>
      <c r="K2326" s="277">
        <v>23000</v>
      </c>
      <c r="L2326" s="212">
        <f t="shared" si="329"/>
        <v>25300.000000000004</v>
      </c>
      <c r="M2326" s="288" t="s">
        <v>1671</v>
      </c>
      <c r="N2326" s="290"/>
      <c r="O2326" s="219"/>
      <c r="P2326" s="459">
        <v>45444</v>
      </c>
      <c r="Q2326" s="346">
        <v>22000</v>
      </c>
      <c r="R2326" s="416">
        <v>1800</v>
      </c>
      <c r="S2326" s="242">
        <v>1800</v>
      </c>
      <c r="T2326" s="219" t="s">
        <v>3380</v>
      </c>
      <c r="U2326" s="248">
        <f>VLOOKUP(T2326,'[1]段ボール 送料'!$H$16:$X$1013,16,FALSE)</f>
        <v>1360</v>
      </c>
      <c r="V2326" s="248">
        <f>VLOOKUP(T2326,'[1]段ボール 送料'!$H$16:$X$1013,13,FALSE)</f>
        <v>305</v>
      </c>
      <c r="W2326" s="248">
        <f>VLOOKUP(T2326,'[1]段ボール 送料'!$H$16:$X$1013,14,FALSE)</f>
        <v>305</v>
      </c>
      <c r="X2326" s="248">
        <f>VLOOKUP(T2326,'[1]段ボール 送料'!$H$16:$X$1013,15,FALSE)</f>
        <v>750</v>
      </c>
      <c r="Y2326" s="219"/>
      <c r="Z2326" s="259"/>
      <c r="AA2326" s="259"/>
      <c r="AB2326" s="259"/>
      <c r="AC2326" s="259"/>
      <c r="AD2326" s="211"/>
      <c r="AE2326" s="211"/>
      <c r="AF2326" s="211"/>
      <c r="AG2326" s="211"/>
      <c r="AH2326" s="211"/>
      <c r="AI2326" s="228" t="s">
        <v>2717</v>
      </c>
      <c r="AJ2326" s="286" t="s">
        <v>2543</v>
      </c>
      <c r="AK2326" s="228" t="s">
        <v>2542</v>
      </c>
      <c r="AN2326" s="344"/>
      <c r="AO2326" s="344"/>
      <c r="AP2326" s="229"/>
      <c r="AQ2326" s="444">
        <v>1</v>
      </c>
      <c r="AR2326" s="207"/>
      <c r="AS2326" s="207"/>
      <c r="AT2326" s="207"/>
      <c r="AU2326" s="359">
        <f>S2326</f>
        <v>1800</v>
      </c>
      <c r="AV2326" s="248">
        <f>VLOOKUP(T2326,'[1]段ボール 送料'!$H$16:$X$1013,11,FALSE)</f>
        <v>700</v>
      </c>
      <c r="AW2326" s="248"/>
      <c r="AX2326" s="207"/>
      <c r="AY2326" s="247">
        <f>SUBTOTAL(9,AV2326:AX2326)</f>
        <v>700</v>
      </c>
      <c r="AZ2326" s="247">
        <f>AR2326+AV2326</f>
        <v>700</v>
      </c>
      <c r="BA2326" s="247">
        <f>AS2326+AW2326</f>
        <v>0</v>
      </c>
      <c r="BB2326" s="247">
        <f>AT2326+AX2326</f>
        <v>0</v>
      </c>
      <c r="BC2326" s="359">
        <f>AU2326+AY2326</f>
        <v>2500</v>
      </c>
      <c r="BD2326" s="207"/>
      <c r="BE2326" s="207"/>
      <c r="BF2326" s="207"/>
      <c r="BG2326" s="228"/>
      <c r="BH2326" s="228"/>
      <c r="BI2326" s="228"/>
      <c r="BJ2326" s="246"/>
      <c r="BK2326" s="255" t="s">
        <v>3892</v>
      </c>
      <c r="BL2326" s="228" t="s">
        <v>1703</v>
      </c>
      <c r="BM2326" s="228" t="s">
        <v>1703</v>
      </c>
      <c r="BY2326" s="254"/>
      <c r="DN2326" s="284">
        <v>23000</v>
      </c>
      <c r="DO2326" s="283">
        <f>DN2326*110%</f>
        <v>25300.000000000004</v>
      </c>
      <c r="DP2326" s="349">
        <v>45444</v>
      </c>
      <c r="DQ2326" s="282"/>
      <c r="DR2326" s="281"/>
      <c r="DS2326" s="280"/>
      <c r="DT2326" s="279"/>
      <c r="DU2326" s="348"/>
      <c r="DV2326" s="194"/>
    </row>
    <row r="2327" spans="1:127" ht="18.75">
      <c r="A2327" s="207" t="s">
        <v>3916</v>
      </c>
      <c r="B2327" s="227" t="s">
        <v>1491</v>
      </c>
      <c r="C2327" s="226" t="s">
        <v>4137</v>
      </c>
      <c r="D2327" s="264" t="s">
        <v>1492</v>
      </c>
      <c r="E2327" s="224" t="str">
        <f t="shared" si="327"/>
        <v>437963</v>
      </c>
      <c r="F2327" s="207" t="s">
        <v>123</v>
      </c>
      <c r="G2327" s="220" t="s">
        <v>715</v>
      </c>
      <c r="H2327" s="223" t="s">
        <v>4136</v>
      </c>
      <c r="I2327" s="306" t="s">
        <v>39</v>
      </c>
      <c r="J2327" s="222">
        <v>1</v>
      </c>
      <c r="K2327" s="212">
        <v>23000</v>
      </c>
      <c r="L2327" s="212">
        <f t="shared" si="329"/>
        <v>25300.000000000004</v>
      </c>
      <c r="M2327" s="288" t="s">
        <v>900</v>
      </c>
      <c r="N2327" s="290"/>
      <c r="O2327" s="219"/>
      <c r="P2327" s="241"/>
      <c r="Q2327" s="241"/>
      <c r="R2327" s="416">
        <v>1800</v>
      </c>
      <c r="S2327" s="242">
        <v>1800</v>
      </c>
      <c r="T2327" s="260" t="s">
        <v>3380</v>
      </c>
      <c r="U2327" s="259">
        <f>VLOOKUP(T2327,'[1]段ボール 送料'!$H$16:$X$1013,16,FALSE)</f>
        <v>1360</v>
      </c>
      <c r="V2327" s="259">
        <f>VLOOKUP(T2327,'[1]段ボール 送料'!$H$16:$X$1013,13,FALSE)</f>
        <v>305</v>
      </c>
      <c r="W2327" s="259">
        <f>VLOOKUP(T2327,'[1]段ボール 送料'!$H$16:$X$1013,14,FALSE)</f>
        <v>305</v>
      </c>
      <c r="X2327" s="259">
        <f>VLOOKUP(T2327,'[1]段ボール 送料'!$H$16:$X$1013,15,FALSE)</f>
        <v>750</v>
      </c>
      <c r="Y2327" s="219"/>
      <c r="Z2327" s="259"/>
      <c r="AA2327" s="259"/>
      <c r="AB2327" s="259"/>
      <c r="AC2327" s="259"/>
      <c r="AD2327" s="211"/>
      <c r="AE2327" s="211"/>
      <c r="AF2327" s="211"/>
      <c r="AG2327" s="211"/>
      <c r="AH2327" s="211"/>
      <c r="AI2327" s="228" t="s">
        <v>2717</v>
      </c>
      <c r="AJ2327" s="286" t="s">
        <v>2543</v>
      </c>
      <c r="AK2327" s="228" t="s">
        <v>2542</v>
      </c>
      <c r="AN2327" s="211"/>
      <c r="AO2327" s="211"/>
      <c r="AP2327" s="229"/>
      <c r="AQ2327" s="285"/>
      <c r="AR2327" s="207"/>
      <c r="AS2327" s="207"/>
      <c r="AT2327" s="207"/>
      <c r="AU2327" s="207"/>
      <c r="AV2327" s="207"/>
      <c r="AW2327" s="207"/>
      <c r="AX2327" s="207"/>
      <c r="AY2327" s="207"/>
      <c r="AZ2327" s="207"/>
      <c r="BA2327" s="207"/>
      <c r="BB2327" s="207"/>
      <c r="BC2327" s="207"/>
      <c r="BD2327" s="207"/>
      <c r="BE2327" s="207"/>
      <c r="BF2327" s="207"/>
      <c r="BG2327" s="228"/>
      <c r="BH2327" s="228"/>
      <c r="BI2327" s="228"/>
      <c r="BJ2327" s="246"/>
      <c r="BK2327" s="255" t="s">
        <v>3892</v>
      </c>
      <c r="BL2327" s="228" t="s">
        <v>1703</v>
      </c>
      <c r="BM2327" s="228" t="s">
        <v>3899</v>
      </c>
      <c r="BY2327" s="254"/>
      <c r="DN2327" s="284"/>
      <c r="DO2327" s="283"/>
      <c r="DP2327" s="278"/>
      <c r="DQ2327" s="282" t="s">
        <v>952</v>
      </c>
      <c r="DR2327" s="281"/>
      <c r="DS2327" s="280"/>
      <c r="DT2327" s="279"/>
      <c r="DU2327" s="278"/>
      <c r="DV2327" s="194"/>
      <c r="DW2327" s="254"/>
    </row>
    <row r="2328" spans="1:127" ht="18.75">
      <c r="A2328" s="207" t="s">
        <v>3916</v>
      </c>
      <c r="B2328" s="227" t="s">
        <v>716</v>
      </c>
      <c r="C2328" s="226" t="s">
        <v>4135</v>
      </c>
      <c r="D2328" s="264" t="s">
        <v>717</v>
      </c>
      <c r="E2328" s="224" t="str">
        <f t="shared" si="327"/>
        <v>437970</v>
      </c>
      <c r="F2328" s="207" t="s">
        <v>123</v>
      </c>
      <c r="G2328" s="220" t="s">
        <v>718</v>
      </c>
      <c r="H2328" s="223" t="s">
        <v>4133</v>
      </c>
      <c r="I2328" s="306" t="s">
        <v>39</v>
      </c>
      <c r="J2328" s="222">
        <v>1</v>
      </c>
      <c r="K2328" s="277">
        <v>23000</v>
      </c>
      <c r="L2328" s="212">
        <f t="shared" si="329"/>
        <v>25300.000000000004</v>
      </c>
      <c r="M2328" s="288" t="s">
        <v>1671</v>
      </c>
      <c r="N2328" s="290"/>
      <c r="O2328" s="219"/>
      <c r="P2328" s="459">
        <v>45444</v>
      </c>
      <c r="Q2328" s="346">
        <v>22000</v>
      </c>
      <c r="R2328" s="416">
        <v>2400</v>
      </c>
      <c r="S2328" s="242">
        <v>2400</v>
      </c>
      <c r="T2328" s="219" t="s">
        <v>3913</v>
      </c>
      <c r="U2328" s="259">
        <f>VLOOKUP(T2328,'[1]段ボール 送料'!$H$16:$X$1013,16,FALSE)</f>
        <v>1130</v>
      </c>
      <c r="V2328" s="259">
        <f>VLOOKUP(T2328,'[1]段ボール 送料'!$H$16:$X$1013,13,FALSE)</f>
        <v>265</v>
      </c>
      <c r="W2328" s="259">
        <f>VLOOKUP(T2328,'[1]段ボール 送料'!$H$16:$X$1013,14,FALSE)</f>
        <v>265</v>
      </c>
      <c r="X2328" s="259">
        <f>VLOOKUP(T2328,'[1]段ボール 送料'!$H$16:$X$1013,15,FALSE)</f>
        <v>600</v>
      </c>
      <c r="Y2328" s="219"/>
      <c r="Z2328" s="259"/>
      <c r="AA2328" s="259"/>
      <c r="AB2328" s="259"/>
      <c r="AC2328" s="259"/>
      <c r="AD2328" s="211"/>
      <c r="AE2328" s="211"/>
      <c r="AF2328" s="211"/>
      <c r="AG2328" s="211"/>
      <c r="AH2328" s="211"/>
      <c r="AI2328" s="228" t="s">
        <v>2717</v>
      </c>
      <c r="AJ2328" s="286" t="s">
        <v>2543</v>
      </c>
      <c r="AK2328" s="228" t="s">
        <v>2542</v>
      </c>
      <c r="AN2328" s="211"/>
      <c r="AO2328" s="211"/>
      <c r="AP2328" s="229"/>
      <c r="AQ2328" s="444">
        <v>1</v>
      </c>
      <c r="AR2328" s="207"/>
      <c r="AS2328" s="207"/>
      <c r="AT2328" s="207"/>
      <c r="AU2328" s="359">
        <f>S2328</f>
        <v>2400</v>
      </c>
      <c r="AV2328" s="248">
        <f>VLOOKUP(T2328,'[1]段ボール 送料'!$H$16:$X$1013,11,FALSE)</f>
        <v>490</v>
      </c>
      <c r="AW2328" s="248"/>
      <c r="AX2328" s="207"/>
      <c r="AY2328" s="247">
        <f>SUBTOTAL(9,AV2328:AX2328)</f>
        <v>490</v>
      </c>
      <c r="AZ2328" s="247">
        <f>AR2328+AV2328</f>
        <v>490</v>
      </c>
      <c r="BA2328" s="247">
        <f>AS2328+AW2328</f>
        <v>0</v>
      </c>
      <c r="BB2328" s="247">
        <f>AT2328+AX2328</f>
        <v>0</v>
      </c>
      <c r="BC2328" s="359">
        <f>AU2328+AY2328</f>
        <v>2890</v>
      </c>
      <c r="BD2328" s="207"/>
      <c r="BE2328" s="207"/>
      <c r="BF2328" s="207"/>
      <c r="BG2328" s="228"/>
      <c r="BH2328" s="228"/>
      <c r="BI2328" s="228"/>
      <c r="BJ2328" s="246"/>
      <c r="BK2328" s="255" t="s">
        <v>3892</v>
      </c>
      <c r="BL2328" s="228" t="s">
        <v>1703</v>
      </c>
      <c r="BM2328" s="228" t="s">
        <v>1703</v>
      </c>
      <c r="BY2328" s="254"/>
      <c r="DN2328" s="284">
        <v>23000</v>
      </c>
      <c r="DO2328" s="283">
        <f>DN2328*110%</f>
        <v>25300.000000000004</v>
      </c>
      <c r="DP2328" s="349">
        <v>45444</v>
      </c>
      <c r="DQ2328" s="282"/>
      <c r="DR2328" s="281"/>
      <c r="DS2328" s="280"/>
      <c r="DT2328" s="279"/>
      <c r="DU2328" s="348"/>
      <c r="DV2328" s="194"/>
    </row>
    <row r="2329" spans="1:127" ht="18.75">
      <c r="A2329" s="207" t="s">
        <v>3916</v>
      </c>
      <c r="B2329" s="227" t="s">
        <v>1493</v>
      </c>
      <c r="C2329" s="226" t="s">
        <v>4134</v>
      </c>
      <c r="D2329" s="264" t="s">
        <v>1494</v>
      </c>
      <c r="E2329" s="224" t="str">
        <f t="shared" si="327"/>
        <v>437987</v>
      </c>
      <c r="F2329" s="207" t="s">
        <v>123</v>
      </c>
      <c r="G2329" s="220" t="s">
        <v>718</v>
      </c>
      <c r="H2329" s="223" t="s">
        <v>4133</v>
      </c>
      <c r="I2329" s="306" t="s">
        <v>39</v>
      </c>
      <c r="J2329" s="222">
        <v>1</v>
      </c>
      <c r="K2329" s="212">
        <v>23000</v>
      </c>
      <c r="L2329" s="212">
        <f t="shared" si="329"/>
        <v>25300.000000000004</v>
      </c>
      <c r="M2329" s="288" t="s">
        <v>900</v>
      </c>
      <c r="N2329" s="290"/>
      <c r="O2329" s="219"/>
      <c r="P2329" s="241"/>
      <c r="Q2329" s="241"/>
      <c r="R2329" s="416">
        <v>2400</v>
      </c>
      <c r="S2329" s="242">
        <v>2400</v>
      </c>
      <c r="T2329" s="260" t="s">
        <v>3913</v>
      </c>
      <c r="U2329" s="248">
        <f>VLOOKUP(T2329,'[1]段ボール 送料'!$H$16:$X$1013,16,FALSE)</f>
        <v>1130</v>
      </c>
      <c r="V2329" s="248">
        <f>VLOOKUP(T2329,'[1]段ボール 送料'!$H$16:$X$1013,13,FALSE)</f>
        <v>265</v>
      </c>
      <c r="W2329" s="248">
        <f>VLOOKUP(T2329,'[1]段ボール 送料'!$H$16:$X$1013,14,FALSE)</f>
        <v>265</v>
      </c>
      <c r="X2329" s="248">
        <f>VLOOKUP(T2329,'[1]段ボール 送料'!$H$16:$X$1013,15,FALSE)</f>
        <v>600</v>
      </c>
      <c r="Y2329" s="219"/>
      <c r="Z2329" s="259"/>
      <c r="AA2329" s="259"/>
      <c r="AB2329" s="259"/>
      <c r="AC2329" s="259"/>
      <c r="AD2329" s="211"/>
      <c r="AE2329" s="211"/>
      <c r="AF2329" s="211"/>
      <c r="AG2329" s="211"/>
      <c r="AH2329" s="211"/>
      <c r="AI2329" s="228" t="s">
        <v>2717</v>
      </c>
      <c r="AJ2329" s="286" t="s">
        <v>2543</v>
      </c>
      <c r="AK2329" s="228" t="s">
        <v>2542</v>
      </c>
      <c r="AN2329" s="344"/>
      <c r="AO2329" s="344"/>
      <c r="AP2329" s="229"/>
      <c r="AQ2329" s="285"/>
      <c r="AR2329" s="207"/>
      <c r="AS2329" s="207"/>
      <c r="AT2329" s="207"/>
      <c r="AU2329" s="207"/>
      <c r="AV2329" s="207"/>
      <c r="AW2329" s="207"/>
      <c r="AX2329" s="207"/>
      <c r="AY2329" s="207"/>
      <c r="AZ2329" s="207"/>
      <c r="BA2329" s="207"/>
      <c r="BB2329" s="207"/>
      <c r="BC2329" s="207"/>
      <c r="BD2329" s="207"/>
      <c r="BE2329" s="207"/>
      <c r="BF2329" s="207"/>
      <c r="BG2329" s="228"/>
      <c r="BH2329" s="228"/>
      <c r="BI2329" s="228"/>
      <c r="BJ2329" s="246"/>
      <c r="BK2329" s="255" t="s">
        <v>3892</v>
      </c>
      <c r="BL2329" s="228" t="s">
        <v>1703</v>
      </c>
      <c r="BM2329" s="228" t="s">
        <v>3899</v>
      </c>
      <c r="BY2329" s="254"/>
      <c r="DN2329" s="284"/>
      <c r="DO2329" s="283"/>
      <c r="DP2329" s="278"/>
      <c r="DQ2329" s="282" t="s">
        <v>952</v>
      </c>
      <c r="DR2329" s="281"/>
      <c r="DS2329" s="280"/>
      <c r="DT2329" s="279"/>
      <c r="DU2329" s="278"/>
      <c r="DV2329" s="194"/>
      <c r="DW2329" s="254"/>
    </row>
    <row r="2330" spans="1:127" ht="18.75">
      <c r="A2330" s="207" t="s">
        <v>3916</v>
      </c>
      <c r="B2330" s="227" t="s">
        <v>719</v>
      </c>
      <c r="C2330" s="226" t="s">
        <v>4132</v>
      </c>
      <c r="D2330" s="264" t="s">
        <v>720</v>
      </c>
      <c r="E2330" s="224" t="str">
        <f t="shared" si="327"/>
        <v>437994</v>
      </c>
      <c r="F2330" s="207" t="s">
        <v>123</v>
      </c>
      <c r="G2330" s="220" t="s">
        <v>721</v>
      </c>
      <c r="H2330" s="223" t="s">
        <v>4130</v>
      </c>
      <c r="I2330" s="306" t="s">
        <v>39</v>
      </c>
      <c r="J2330" s="222">
        <v>1</v>
      </c>
      <c r="K2330" s="277">
        <v>23000</v>
      </c>
      <c r="L2330" s="212">
        <f t="shared" si="329"/>
        <v>25300.000000000004</v>
      </c>
      <c r="M2330" s="288" t="s">
        <v>1671</v>
      </c>
      <c r="N2330" s="290"/>
      <c r="O2330" s="219"/>
      <c r="P2330" s="459">
        <v>45444</v>
      </c>
      <c r="Q2330" s="346">
        <v>22000</v>
      </c>
      <c r="R2330" s="416">
        <v>1600</v>
      </c>
      <c r="S2330" s="242">
        <v>1600</v>
      </c>
      <c r="T2330" s="219" t="s">
        <v>3380</v>
      </c>
      <c r="U2330" s="259">
        <f>VLOOKUP(T2330,'[1]段ボール 送料'!$H$16:$X$1013,16,FALSE)</f>
        <v>1360</v>
      </c>
      <c r="V2330" s="259">
        <f>VLOOKUP(T2330,'[1]段ボール 送料'!$H$16:$X$1013,13,FALSE)</f>
        <v>305</v>
      </c>
      <c r="W2330" s="259">
        <f>VLOOKUP(T2330,'[1]段ボール 送料'!$H$16:$X$1013,14,FALSE)</f>
        <v>305</v>
      </c>
      <c r="X2330" s="259">
        <f>VLOOKUP(T2330,'[1]段ボール 送料'!$H$16:$X$1013,15,FALSE)</f>
        <v>750</v>
      </c>
      <c r="Y2330" s="219"/>
      <c r="Z2330" s="259"/>
      <c r="AA2330" s="259"/>
      <c r="AB2330" s="259"/>
      <c r="AC2330" s="259"/>
      <c r="AD2330" s="211"/>
      <c r="AE2330" s="211"/>
      <c r="AF2330" s="211"/>
      <c r="AG2330" s="211"/>
      <c r="AH2330" s="211"/>
      <c r="AI2330" s="228" t="s">
        <v>2717</v>
      </c>
      <c r="AJ2330" s="286" t="s">
        <v>2543</v>
      </c>
      <c r="AK2330" s="228" t="s">
        <v>2542</v>
      </c>
      <c r="AN2330" s="211"/>
      <c r="AO2330" s="211"/>
      <c r="AP2330" s="229"/>
      <c r="AQ2330" s="444">
        <v>1</v>
      </c>
      <c r="AR2330" s="207"/>
      <c r="AS2330" s="207"/>
      <c r="AT2330" s="207"/>
      <c r="AU2330" s="359">
        <f>S2330</f>
        <v>1600</v>
      </c>
      <c r="AV2330" s="248">
        <f>VLOOKUP(T2330,'[1]段ボール 送料'!$H$16:$X$1013,11,FALSE)</f>
        <v>700</v>
      </c>
      <c r="AW2330" s="248"/>
      <c r="AX2330" s="207"/>
      <c r="AY2330" s="247">
        <f>SUBTOTAL(9,AV2330:AX2330)</f>
        <v>700</v>
      </c>
      <c r="AZ2330" s="247">
        <f>AR2330+AV2330</f>
        <v>700</v>
      </c>
      <c r="BA2330" s="247">
        <f>AS2330+AW2330</f>
        <v>0</v>
      </c>
      <c r="BB2330" s="247">
        <f>AT2330+AX2330</f>
        <v>0</v>
      </c>
      <c r="BC2330" s="359">
        <f>AU2330+AY2330</f>
        <v>2300</v>
      </c>
      <c r="BD2330" s="207"/>
      <c r="BE2330" s="207"/>
      <c r="BF2330" s="207"/>
      <c r="BG2330" s="228"/>
      <c r="BH2330" s="228"/>
      <c r="BI2330" s="228"/>
      <c r="BJ2330" s="246"/>
      <c r="BK2330" s="255" t="s">
        <v>3892</v>
      </c>
      <c r="BL2330" s="228" t="s">
        <v>1703</v>
      </c>
      <c r="BM2330" s="228" t="s">
        <v>1703</v>
      </c>
      <c r="BY2330" s="254"/>
      <c r="DN2330" s="284">
        <v>23000</v>
      </c>
      <c r="DO2330" s="283">
        <f>DN2330*110%</f>
        <v>25300.000000000004</v>
      </c>
      <c r="DP2330" s="349">
        <v>45444</v>
      </c>
      <c r="DQ2330" s="282"/>
      <c r="DR2330" s="281"/>
      <c r="DS2330" s="280"/>
      <c r="DT2330" s="279"/>
      <c r="DU2330" s="348"/>
      <c r="DV2330" s="194"/>
    </row>
    <row r="2331" spans="1:127" ht="18.75">
      <c r="A2331" s="207" t="s">
        <v>3916</v>
      </c>
      <c r="B2331" s="227" t="s">
        <v>1495</v>
      </c>
      <c r="C2331" s="226" t="s">
        <v>4131</v>
      </c>
      <c r="D2331" s="264" t="s">
        <v>1496</v>
      </c>
      <c r="E2331" s="224" t="str">
        <f t="shared" si="327"/>
        <v>438007</v>
      </c>
      <c r="F2331" s="207" t="s">
        <v>123</v>
      </c>
      <c r="G2331" s="220" t="s">
        <v>721</v>
      </c>
      <c r="H2331" s="223" t="s">
        <v>4130</v>
      </c>
      <c r="I2331" s="306" t="s">
        <v>39</v>
      </c>
      <c r="J2331" s="222">
        <v>1</v>
      </c>
      <c r="K2331" s="212">
        <v>22000</v>
      </c>
      <c r="L2331" s="212">
        <f t="shared" si="329"/>
        <v>24200.000000000004</v>
      </c>
      <c r="M2331" s="288" t="s">
        <v>900</v>
      </c>
      <c r="N2331" s="290"/>
      <c r="O2331" s="219"/>
      <c r="P2331" s="241"/>
      <c r="Q2331" s="241"/>
      <c r="R2331" s="416">
        <v>1600</v>
      </c>
      <c r="S2331" s="242">
        <v>1600</v>
      </c>
      <c r="T2331" s="260" t="s">
        <v>3380</v>
      </c>
      <c r="U2331" s="259">
        <f>VLOOKUP(T2331,'[1]段ボール 送料'!$H$16:$X$1013,16,FALSE)</f>
        <v>1360</v>
      </c>
      <c r="V2331" s="259">
        <f>VLOOKUP(T2331,'[1]段ボール 送料'!$H$16:$X$1013,13,FALSE)</f>
        <v>305</v>
      </c>
      <c r="W2331" s="259">
        <f>VLOOKUP(T2331,'[1]段ボール 送料'!$H$16:$X$1013,14,FALSE)</f>
        <v>305</v>
      </c>
      <c r="X2331" s="259">
        <f>VLOOKUP(T2331,'[1]段ボール 送料'!$H$16:$X$1013,15,FALSE)</f>
        <v>750</v>
      </c>
      <c r="Y2331" s="219"/>
      <c r="Z2331" s="259"/>
      <c r="AA2331" s="259"/>
      <c r="AB2331" s="259"/>
      <c r="AC2331" s="259"/>
      <c r="AD2331" s="211"/>
      <c r="AE2331" s="211"/>
      <c r="AF2331" s="211"/>
      <c r="AG2331" s="211"/>
      <c r="AH2331" s="211"/>
      <c r="AI2331" s="228" t="s">
        <v>2717</v>
      </c>
      <c r="AJ2331" s="286" t="s">
        <v>2543</v>
      </c>
      <c r="AK2331" s="228" t="s">
        <v>2542</v>
      </c>
      <c r="AN2331" s="211"/>
      <c r="AO2331" s="211"/>
      <c r="AP2331" s="229"/>
      <c r="AQ2331" s="285"/>
      <c r="AR2331" s="207"/>
      <c r="AS2331" s="207"/>
      <c r="AT2331" s="207"/>
      <c r="AU2331" s="207"/>
      <c r="AV2331" s="207"/>
      <c r="AW2331" s="207"/>
      <c r="AX2331" s="207"/>
      <c r="AY2331" s="207"/>
      <c r="AZ2331" s="207"/>
      <c r="BA2331" s="207"/>
      <c r="BB2331" s="207"/>
      <c r="BC2331" s="207"/>
      <c r="BD2331" s="207"/>
      <c r="BE2331" s="207"/>
      <c r="BF2331" s="207"/>
      <c r="BG2331" s="228"/>
      <c r="BH2331" s="228"/>
      <c r="BI2331" s="228"/>
      <c r="BJ2331" s="246"/>
      <c r="BK2331" s="255" t="s">
        <v>3892</v>
      </c>
      <c r="BL2331" s="228" t="s">
        <v>1703</v>
      </c>
      <c r="BM2331" s="228" t="s">
        <v>3899</v>
      </c>
      <c r="BY2331" s="254"/>
      <c r="DN2331" s="284"/>
      <c r="DO2331" s="283"/>
      <c r="DP2331" s="278"/>
      <c r="DQ2331" s="282" t="s">
        <v>952</v>
      </c>
      <c r="DR2331" s="281"/>
      <c r="DS2331" s="280"/>
      <c r="DT2331" s="279"/>
      <c r="DU2331" s="278"/>
      <c r="DV2331" s="194"/>
      <c r="DW2331" s="254"/>
    </row>
    <row r="2332" spans="1:127" ht="18.75">
      <c r="A2332" s="207" t="s">
        <v>3916</v>
      </c>
      <c r="B2332" s="227" t="s">
        <v>917</v>
      </c>
      <c r="C2332" s="226" t="s">
        <v>4129</v>
      </c>
      <c r="D2332" s="264" t="s">
        <v>918</v>
      </c>
      <c r="E2332" s="224" t="str">
        <f t="shared" si="327"/>
        <v>438014</v>
      </c>
      <c r="F2332" s="207" t="s">
        <v>123</v>
      </c>
      <c r="G2332" s="220" t="s">
        <v>919</v>
      </c>
      <c r="H2332" s="223" t="s">
        <v>4127</v>
      </c>
      <c r="I2332" s="306" t="s">
        <v>39</v>
      </c>
      <c r="J2332" s="222">
        <v>1</v>
      </c>
      <c r="K2332" s="212">
        <v>22000</v>
      </c>
      <c r="L2332" s="212">
        <f t="shared" si="329"/>
        <v>24200.000000000004</v>
      </c>
      <c r="M2332" s="288" t="s">
        <v>900</v>
      </c>
      <c r="N2332" s="290"/>
      <c r="O2332" s="290" t="s">
        <v>3793</v>
      </c>
      <c r="P2332" s="241"/>
      <c r="Q2332" s="241"/>
      <c r="R2332" s="376">
        <v>1800</v>
      </c>
      <c r="S2332" s="242">
        <v>1800</v>
      </c>
      <c r="T2332" s="260" t="s">
        <v>3380</v>
      </c>
      <c r="U2332" s="259">
        <f>VLOOKUP(T2332,'[1]段ボール 送料'!$H$16:$X$1013,16,FALSE)</f>
        <v>1360</v>
      </c>
      <c r="V2332" s="259">
        <f>VLOOKUP(T2332,'[1]段ボール 送料'!$H$16:$X$1013,13,FALSE)</f>
        <v>305</v>
      </c>
      <c r="W2332" s="259">
        <f>VLOOKUP(T2332,'[1]段ボール 送料'!$H$16:$X$1013,14,FALSE)</f>
        <v>305</v>
      </c>
      <c r="X2332" s="259">
        <f>VLOOKUP(T2332,'[1]段ボール 送料'!$H$16:$X$1013,15,FALSE)</f>
        <v>750</v>
      </c>
      <c r="Y2332" s="219"/>
      <c r="Z2332" s="259"/>
      <c r="AA2332" s="259"/>
      <c r="AB2332" s="259"/>
      <c r="AC2332" s="259"/>
      <c r="AD2332" s="211"/>
      <c r="AE2332" s="211"/>
      <c r="AF2332" s="211"/>
      <c r="AG2332" s="211"/>
      <c r="AH2332" s="211"/>
      <c r="AI2332" s="228" t="s">
        <v>2717</v>
      </c>
      <c r="AJ2332" s="286" t="s">
        <v>2543</v>
      </c>
      <c r="AK2332" s="228" t="s">
        <v>2542</v>
      </c>
      <c r="AN2332" s="211"/>
      <c r="AO2332" s="211"/>
      <c r="AP2332" s="229"/>
      <c r="AQ2332" s="285"/>
      <c r="AR2332" s="207"/>
      <c r="AS2332" s="207"/>
      <c r="AT2332" s="207"/>
      <c r="AU2332" s="207"/>
      <c r="AV2332" s="207"/>
      <c r="AW2332" s="207"/>
      <c r="AX2332" s="207"/>
      <c r="AY2332" s="207"/>
      <c r="AZ2332" s="207"/>
      <c r="BA2332" s="207"/>
      <c r="BB2332" s="207"/>
      <c r="BC2332" s="207"/>
      <c r="BD2332" s="207"/>
      <c r="BE2332" s="207"/>
      <c r="BF2332" s="207"/>
      <c r="BG2332" s="228"/>
      <c r="BH2332" s="228"/>
      <c r="BI2332" s="228"/>
      <c r="BJ2332" s="246"/>
      <c r="BK2332" s="255" t="s">
        <v>3892</v>
      </c>
      <c r="BL2332" s="228" t="s">
        <v>1703</v>
      </c>
      <c r="BM2332" s="228" t="s">
        <v>3899</v>
      </c>
      <c r="BY2332" s="254"/>
      <c r="DN2332" s="284"/>
      <c r="DO2332" s="283"/>
      <c r="DP2332" s="278"/>
      <c r="DQ2332" s="282" t="s">
        <v>900</v>
      </c>
      <c r="DR2332" s="281"/>
      <c r="DS2332" s="280" t="s">
        <v>3792</v>
      </c>
      <c r="DT2332" s="279" t="s">
        <v>3791</v>
      </c>
      <c r="DU2332" s="278"/>
      <c r="DV2332" s="194"/>
      <c r="DW2332" s="254"/>
    </row>
    <row r="2333" spans="1:127" ht="18.75">
      <c r="A2333" s="207" t="s">
        <v>3916</v>
      </c>
      <c r="B2333" s="227" t="s">
        <v>920</v>
      </c>
      <c r="C2333" s="226" t="s">
        <v>4128</v>
      </c>
      <c r="D2333" s="264" t="s">
        <v>921</v>
      </c>
      <c r="E2333" s="224" t="str">
        <f t="shared" si="327"/>
        <v>438021</v>
      </c>
      <c r="F2333" s="207" t="s">
        <v>123</v>
      </c>
      <c r="G2333" s="220" t="s">
        <v>919</v>
      </c>
      <c r="H2333" s="223" t="s">
        <v>4127</v>
      </c>
      <c r="I2333" s="306" t="s">
        <v>39</v>
      </c>
      <c r="J2333" s="222">
        <v>1</v>
      </c>
      <c r="K2333" s="212">
        <v>22000</v>
      </c>
      <c r="L2333" s="212">
        <f t="shared" si="329"/>
        <v>24200.000000000004</v>
      </c>
      <c r="M2333" s="288" t="s">
        <v>900</v>
      </c>
      <c r="N2333" s="290"/>
      <c r="O2333" s="290" t="s">
        <v>3793</v>
      </c>
      <c r="P2333" s="241"/>
      <c r="Q2333" s="241"/>
      <c r="R2333" s="376">
        <v>1800</v>
      </c>
      <c r="S2333" s="242">
        <v>1800</v>
      </c>
      <c r="T2333" s="260" t="s">
        <v>3380</v>
      </c>
      <c r="U2333" s="259">
        <f>VLOOKUP(T2333,'[1]段ボール 送料'!$H$16:$X$1013,16,FALSE)</f>
        <v>1360</v>
      </c>
      <c r="V2333" s="259">
        <f>VLOOKUP(T2333,'[1]段ボール 送料'!$H$16:$X$1013,13,FALSE)</f>
        <v>305</v>
      </c>
      <c r="W2333" s="259">
        <f>VLOOKUP(T2333,'[1]段ボール 送料'!$H$16:$X$1013,14,FALSE)</f>
        <v>305</v>
      </c>
      <c r="X2333" s="259">
        <f>VLOOKUP(T2333,'[1]段ボール 送料'!$H$16:$X$1013,15,FALSE)</f>
        <v>750</v>
      </c>
      <c r="Y2333" s="219"/>
      <c r="Z2333" s="259"/>
      <c r="AA2333" s="259"/>
      <c r="AB2333" s="259"/>
      <c r="AC2333" s="259"/>
      <c r="AD2333" s="211"/>
      <c r="AE2333" s="211"/>
      <c r="AF2333" s="211"/>
      <c r="AG2333" s="211"/>
      <c r="AH2333" s="211"/>
      <c r="AI2333" s="228" t="s">
        <v>2717</v>
      </c>
      <c r="AJ2333" s="286" t="s">
        <v>2543</v>
      </c>
      <c r="AK2333" s="228" t="s">
        <v>2542</v>
      </c>
      <c r="AN2333" s="211"/>
      <c r="AO2333" s="211"/>
      <c r="AP2333" s="229"/>
      <c r="AQ2333" s="285"/>
      <c r="AR2333" s="207"/>
      <c r="AS2333" s="207"/>
      <c r="AT2333" s="207"/>
      <c r="AU2333" s="207"/>
      <c r="AV2333" s="207"/>
      <c r="AW2333" s="207"/>
      <c r="AX2333" s="207"/>
      <c r="AY2333" s="207"/>
      <c r="AZ2333" s="207"/>
      <c r="BA2333" s="207"/>
      <c r="BB2333" s="207"/>
      <c r="BC2333" s="207"/>
      <c r="BD2333" s="207"/>
      <c r="BE2333" s="207"/>
      <c r="BF2333" s="207"/>
      <c r="BG2333" s="228"/>
      <c r="BH2333" s="228"/>
      <c r="BI2333" s="228"/>
      <c r="BJ2333" s="246"/>
      <c r="BK2333" s="255" t="s">
        <v>3892</v>
      </c>
      <c r="BL2333" s="228" t="s">
        <v>1703</v>
      </c>
      <c r="BM2333" s="228" t="s">
        <v>3899</v>
      </c>
      <c r="BY2333" s="254"/>
      <c r="DN2333" s="284"/>
      <c r="DO2333" s="283"/>
      <c r="DP2333" s="278"/>
      <c r="DQ2333" s="282" t="s">
        <v>900</v>
      </c>
      <c r="DR2333" s="281"/>
      <c r="DS2333" s="280" t="s">
        <v>3792</v>
      </c>
      <c r="DT2333" s="279" t="s">
        <v>3791</v>
      </c>
      <c r="DU2333" s="278"/>
      <c r="DV2333" s="194"/>
      <c r="DW2333" s="254"/>
    </row>
    <row r="2334" spans="1:127" ht="18.75">
      <c r="A2334" s="298" t="s">
        <v>3287</v>
      </c>
      <c r="B2334" s="227" t="s">
        <v>4126</v>
      </c>
      <c r="C2334" s="226" t="s">
        <v>4125</v>
      </c>
      <c r="D2334" s="264" t="s">
        <v>4124</v>
      </c>
      <c r="E2334" s="224" t="str">
        <f t="shared" si="327"/>
        <v>438038</v>
      </c>
      <c r="F2334" s="207" t="s">
        <v>224</v>
      </c>
      <c r="G2334" s="220" t="s">
        <v>4123</v>
      </c>
      <c r="H2334" s="223" t="s">
        <v>4122</v>
      </c>
      <c r="J2334" s="222">
        <v>1</v>
      </c>
      <c r="K2334" s="212">
        <v>10000</v>
      </c>
      <c r="L2334" s="212">
        <f t="shared" si="329"/>
        <v>11000</v>
      </c>
      <c r="M2334" s="288" t="s">
        <v>1671</v>
      </c>
      <c r="N2334" s="290"/>
      <c r="O2334" s="219"/>
      <c r="P2334" s="241"/>
      <c r="Q2334" s="241"/>
      <c r="R2334" s="289">
        <v>200</v>
      </c>
      <c r="S2334" s="242">
        <v>200</v>
      </c>
      <c r="T2334" s="219" t="s">
        <v>4092</v>
      </c>
      <c r="U2334" s="259">
        <f>VLOOKUP(T2334,'[1]段ボール 送料'!$H$16:$X$1013,16,FALSE)</f>
        <v>1075</v>
      </c>
      <c r="V2334" s="259">
        <f>VLOOKUP(T2334,'[1]段ボール 送料'!$H$16:$X$1013,13,FALSE)</f>
        <v>655</v>
      </c>
      <c r="W2334" s="259">
        <f>VLOOKUP(T2334,'[1]段ボール 送料'!$H$16:$X$1013,14,FALSE)</f>
        <v>295</v>
      </c>
      <c r="X2334" s="259">
        <f>VLOOKUP(T2334,'[1]段ボール 送料'!$H$16:$X$1013,15,FALSE)</f>
        <v>125</v>
      </c>
      <c r="Y2334" s="219"/>
      <c r="Z2334" s="259"/>
      <c r="AA2334" s="259"/>
      <c r="AB2334" s="259"/>
      <c r="AC2334" s="259"/>
      <c r="AD2334" s="211"/>
      <c r="AE2334" s="211"/>
      <c r="AF2334" s="211"/>
      <c r="AG2334" s="211"/>
      <c r="AH2334" s="211"/>
      <c r="AI2334" s="228" t="s">
        <v>2700</v>
      </c>
      <c r="AJ2334" s="286" t="s">
        <v>2543</v>
      </c>
      <c r="AK2334" s="228" t="s">
        <v>2542</v>
      </c>
      <c r="AN2334" s="211"/>
      <c r="AO2334" s="211"/>
      <c r="AP2334" s="229"/>
      <c r="AQ2334" s="444">
        <v>1</v>
      </c>
      <c r="AR2334" s="207"/>
      <c r="AS2334" s="207"/>
      <c r="AT2334" s="207"/>
      <c r="AU2334" s="359">
        <f t="shared" ref="AU2334:AU2348" si="330">S2334</f>
        <v>200</v>
      </c>
      <c r="AV2334" s="248">
        <f>VLOOKUP(T2334,'[1]段ボール 送料'!$H$16:$X$1013,11,FALSE)</f>
        <v>420</v>
      </c>
      <c r="AW2334" s="248"/>
      <c r="AX2334" s="207"/>
      <c r="AY2334" s="247">
        <f t="shared" ref="AY2334:AY2348" si="331">SUBTOTAL(9,AV2334:AX2334)</f>
        <v>420</v>
      </c>
      <c r="AZ2334" s="247">
        <f t="shared" ref="AZ2334:AZ2348" si="332">AR2334+AV2334</f>
        <v>420</v>
      </c>
      <c r="BA2334" s="247">
        <f t="shared" ref="BA2334:BA2348" si="333">AS2334+AW2334</f>
        <v>0</v>
      </c>
      <c r="BB2334" s="247">
        <f t="shared" ref="BB2334:BB2348" si="334">AT2334+AX2334</f>
        <v>0</v>
      </c>
      <c r="BC2334" s="359">
        <f t="shared" ref="BC2334:BC2348" si="335">AU2334+AY2334</f>
        <v>620</v>
      </c>
      <c r="BD2334" s="207"/>
      <c r="BE2334" s="207"/>
      <c r="BF2334" s="207"/>
      <c r="BG2334" s="228"/>
      <c r="BH2334" s="228"/>
      <c r="BI2334" s="228"/>
      <c r="BJ2334" s="246"/>
      <c r="BK2334" s="255" t="s">
        <v>3892</v>
      </c>
      <c r="BL2334" s="228" t="s">
        <v>1703</v>
      </c>
      <c r="BM2334" s="228" t="s">
        <v>1703</v>
      </c>
      <c r="BN2334" s="298"/>
      <c r="BO2334" s="297"/>
      <c r="BY2334" s="254"/>
      <c r="DN2334" s="284"/>
      <c r="DO2334" s="283"/>
      <c r="DP2334" s="278"/>
      <c r="DQ2334" s="282"/>
      <c r="DR2334" s="281"/>
      <c r="DS2334" s="280"/>
      <c r="DT2334" s="279"/>
      <c r="DU2334" s="278"/>
      <c r="DV2334" s="194"/>
    </row>
    <row r="2335" spans="1:127" ht="18.75">
      <c r="A2335" s="298" t="s">
        <v>4121</v>
      </c>
      <c r="B2335" s="227" t="s">
        <v>1497</v>
      </c>
      <c r="C2335" s="226" t="s">
        <v>4120</v>
      </c>
      <c r="D2335" s="264" t="s">
        <v>1498</v>
      </c>
      <c r="E2335" s="224" t="str">
        <f t="shared" si="327"/>
        <v>438045</v>
      </c>
      <c r="F2335" s="207" t="s">
        <v>148</v>
      </c>
      <c r="G2335" s="220" t="s">
        <v>1499</v>
      </c>
      <c r="H2335" s="223" t="s">
        <v>4119</v>
      </c>
      <c r="J2335" s="222">
        <v>1</v>
      </c>
      <c r="K2335" s="212">
        <v>12800</v>
      </c>
      <c r="L2335" s="212">
        <f t="shared" si="329"/>
        <v>14080.000000000002</v>
      </c>
      <c r="M2335" s="262" t="s">
        <v>947</v>
      </c>
      <c r="N2335" s="290"/>
      <c r="O2335" s="219"/>
      <c r="P2335" s="227"/>
      <c r="Q2335" s="227"/>
      <c r="R2335" s="289">
        <v>1000</v>
      </c>
      <c r="S2335" s="242">
        <v>1000</v>
      </c>
      <c r="T2335" s="219" t="s">
        <v>4118</v>
      </c>
      <c r="U2335" s="259">
        <f>VLOOKUP(T2335,'[1]段ボール 送料'!$H$16:$X$1013,16,FALSE)</f>
        <v>1130</v>
      </c>
      <c r="V2335" s="259">
        <f>VLOOKUP(T2335,'[1]段ボール 送料'!$H$16:$X$1013,13,FALSE)</f>
        <v>265</v>
      </c>
      <c r="W2335" s="259">
        <f>VLOOKUP(T2335,'[1]段ボール 送料'!$H$16:$X$1013,14,FALSE)</f>
        <v>265</v>
      </c>
      <c r="X2335" s="259">
        <f>VLOOKUP(T2335,'[1]段ボール 送料'!$H$16:$X$1013,15,FALSE)</f>
        <v>600</v>
      </c>
      <c r="Y2335" s="219"/>
      <c r="Z2335" s="259"/>
      <c r="AA2335" s="259"/>
      <c r="AB2335" s="259"/>
      <c r="AC2335" s="259"/>
      <c r="AD2335" s="211"/>
      <c r="AE2335" s="211"/>
      <c r="AF2335" s="211"/>
      <c r="AG2335" s="211"/>
      <c r="AH2335" s="211"/>
      <c r="AI2335" s="228" t="s">
        <v>2703</v>
      </c>
      <c r="AJ2335" s="286" t="s">
        <v>2543</v>
      </c>
      <c r="AK2335" s="228" t="s">
        <v>2542</v>
      </c>
      <c r="AN2335" s="211"/>
      <c r="AO2335" s="211"/>
      <c r="AP2335" s="229"/>
      <c r="AQ2335" s="444">
        <v>1</v>
      </c>
      <c r="AR2335" s="207"/>
      <c r="AS2335" s="207"/>
      <c r="AT2335" s="207"/>
      <c r="AU2335" s="359">
        <f t="shared" si="330"/>
        <v>1000</v>
      </c>
      <c r="AV2335" s="248">
        <f>VLOOKUP(T2335,'[1]段ボール 送料'!$H$16:$X$1013,11,FALSE)</f>
        <v>490</v>
      </c>
      <c r="AW2335" s="248"/>
      <c r="AX2335" s="207"/>
      <c r="AY2335" s="247">
        <f t="shared" si="331"/>
        <v>490</v>
      </c>
      <c r="AZ2335" s="247">
        <f t="shared" si="332"/>
        <v>490</v>
      </c>
      <c r="BA2335" s="247">
        <f t="shared" si="333"/>
        <v>0</v>
      </c>
      <c r="BB2335" s="247">
        <f t="shared" si="334"/>
        <v>0</v>
      </c>
      <c r="BC2335" s="359">
        <f t="shared" si="335"/>
        <v>1490</v>
      </c>
      <c r="BD2335" s="207"/>
      <c r="BE2335" s="207"/>
      <c r="BF2335" s="207"/>
      <c r="BG2335" s="228"/>
      <c r="BH2335" s="228"/>
      <c r="BI2335" s="228"/>
      <c r="BJ2335" s="246"/>
      <c r="BK2335" s="255" t="s">
        <v>3892</v>
      </c>
      <c r="BL2335" s="228" t="s">
        <v>1703</v>
      </c>
      <c r="BM2335" s="228" t="s">
        <v>3899</v>
      </c>
      <c r="BN2335" s="298"/>
      <c r="BO2335" s="297"/>
      <c r="BY2335" s="254"/>
      <c r="DN2335" s="284"/>
      <c r="DO2335" s="283"/>
      <c r="DP2335" s="278"/>
      <c r="DQ2335" s="282" t="s">
        <v>947</v>
      </c>
      <c r="DR2335" s="281"/>
      <c r="DS2335" s="280"/>
      <c r="DT2335" s="279"/>
      <c r="DU2335" s="278"/>
      <c r="DV2335" s="194"/>
    </row>
    <row r="2336" spans="1:127" ht="18.75">
      <c r="A2336" s="207" t="s">
        <v>4117</v>
      </c>
      <c r="B2336" s="227" t="s">
        <v>1500</v>
      </c>
      <c r="C2336" s="226" t="s">
        <v>4116</v>
      </c>
      <c r="D2336" s="264" t="s">
        <v>1501</v>
      </c>
      <c r="E2336" s="224" t="str">
        <f t="shared" si="327"/>
        <v>438052</v>
      </c>
      <c r="F2336" s="207" t="s">
        <v>224</v>
      </c>
      <c r="G2336" s="220" t="s">
        <v>1502</v>
      </c>
      <c r="H2336" s="223" t="s">
        <v>4115</v>
      </c>
      <c r="J2336" s="222">
        <v>1</v>
      </c>
      <c r="K2336" s="212">
        <v>5800</v>
      </c>
      <c r="L2336" s="212">
        <f t="shared" si="329"/>
        <v>6380.0000000000009</v>
      </c>
      <c r="M2336" s="262" t="s">
        <v>947</v>
      </c>
      <c r="N2336" s="290"/>
      <c r="O2336" s="219"/>
      <c r="P2336" s="227"/>
      <c r="Q2336" s="227"/>
      <c r="R2336" s="289">
        <v>380</v>
      </c>
      <c r="S2336" s="242">
        <v>380</v>
      </c>
      <c r="T2336" s="219" t="s">
        <v>4114</v>
      </c>
      <c r="U2336" s="259">
        <f>VLOOKUP(T2336,'[1]段ボール 送料'!$H$16:$X$1013,16,FALSE)</f>
        <v>755</v>
      </c>
      <c r="V2336" s="259">
        <f>VLOOKUP(T2336,'[1]段ボール 送料'!$H$16:$X$1013,13,FALSE)</f>
        <v>415</v>
      </c>
      <c r="W2336" s="259">
        <f>VLOOKUP(T2336,'[1]段ボール 送料'!$H$16:$X$1013,14,FALSE)</f>
        <v>180</v>
      </c>
      <c r="X2336" s="259">
        <f>VLOOKUP(T2336,'[1]段ボール 送料'!$H$16:$X$1013,15,FALSE)</f>
        <v>160</v>
      </c>
      <c r="Y2336" s="219"/>
      <c r="Z2336" s="259"/>
      <c r="AA2336" s="259"/>
      <c r="AB2336" s="259"/>
      <c r="AC2336" s="259"/>
      <c r="AD2336" s="211"/>
      <c r="AE2336" s="211"/>
      <c r="AF2336" s="211"/>
      <c r="AG2336" s="211"/>
      <c r="AH2336" s="211"/>
      <c r="AI2336" s="228" t="s">
        <v>2700</v>
      </c>
      <c r="AJ2336" s="286" t="s">
        <v>2543</v>
      </c>
      <c r="AK2336" s="228" t="s">
        <v>2542</v>
      </c>
      <c r="AN2336" s="211"/>
      <c r="AO2336" s="211"/>
      <c r="AP2336" s="229"/>
      <c r="AQ2336" s="444">
        <v>1</v>
      </c>
      <c r="AR2336" s="207"/>
      <c r="AS2336" s="207"/>
      <c r="AT2336" s="207"/>
      <c r="AU2336" s="359">
        <f t="shared" si="330"/>
        <v>380</v>
      </c>
      <c r="AV2336" s="248">
        <f>VLOOKUP(T2336,'[1]段ボール 送料'!$H$16:$X$1013,11,FALSE)</f>
        <v>217</v>
      </c>
      <c r="AW2336" s="248"/>
      <c r="AX2336" s="207"/>
      <c r="AY2336" s="247">
        <f t="shared" si="331"/>
        <v>217</v>
      </c>
      <c r="AZ2336" s="247">
        <f t="shared" si="332"/>
        <v>217</v>
      </c>
      <c r="BA2336" s="247">
        <f t="shared" si="333"/>
        <v>0</v>
      </c>
      <c r="BB2336" s="247">
        <f t="shared" si="334"/>
        <v>0</v>
      </c>
      <c r="BC2336" s="359">
        <f t="shared" si="335"/>
        <v>597</v>
      </c>
      <c r="BD2336" s="207"/>
      <c r="BE2336" s="207"/>
      <c r="BF2336" s="207"/>
      <c r="BG2336" s="228"/>
      <c r="BH2336" s="228"/>
      <c r="BI2336" s="228"/>
      <c r="BJ2336" s="246"/>
      <c r="BK2336" s="255" t="s">
        <v>3892</v>
      </c>
      <c r="BL2336" s="228" t="s">
        <v>1703</v>
      </c>
      <c r="BM2336" s="228" t="s">
        <v>1703</v>
      </c>
      <c r="BY2336" s="254"/>
      <c r="DN2336" s="284"/>
      <c r="DO2336" s="283"/>
      <c r="DP2336" s="278"/>
      <c r="DQ2336" s="282" t="s">
        <v>947</v>
      </c>
      <c r="DR2336" s="281"/>
      <c r="DS2336" s="280"/>
      <c r="DT2336" s="279"/>
      <c r="DU2336" s="278"/>
      <c r="DV2336" s="194"/>
    </row>
    <row r="2337" spans="1:127" ht="18.75">
      <c r="A2337" s="207" t="s">
        <v>4098</v>
      </c>
      <c r="B2337" s="227" t="s">
        <v>4113</v>
      </c>
      <c r="C2337" s="226" t="s">
        <v>4112</v>
      </c>
      <c r="D2337" s="264" t="s">
        <v>4111</v>
      </c>
      <c r="E2337" s="224" t="str">
        <f t="shared" si="327"/>
        <v>438069</v>
      </c>
      <c r="F2337" s="207" t="s">
        <v>1247</v>
      </c>
      <c r="G2337" s="220" t="s">
        <v>4110</v>
      </c>
      <c r="H2337" s="223" t="s">
        <v>4109</v>
      </c>
      <c r="J2337" s="222">
        <v>1</v>
      </c>
      <c r="K2337" s="212">
        <v>25000</v>
      </c>
      <c r="L2337" s="212">
        <f t="shared" si="329"/>
        <v>27500.000000000004</v>
      </c>
      <c r="M2337" s="262" t="s">
        <v>1671</v>
      </c>
      <c r="N2337" s="290"/>
      <c r="O2337" s="219"/>
      <c r="P2337" s="227"/>
      <c r="Q2337" s="227"/>
      <c r="R2337" s="289">
        <v>850</v>
      </c>
      <c r="S2337" s="242">
        <v>850</v>
      </c>
      <c r="T2337" s="219" t="s">
        <v>4099</v>
      </c>
      <c r="U2337" s="259">
        <f>VLOOKUP(T2337,'[1]段ボール 送料'!$H$16:$X$1013,16,FALSE)</f>
        <v>1250</v>
      </c>
      <c r="V2337" s="259">
        <f>VLOOKUP(T2337,'[1]段ボール 送料'!$H$16:$X$1013,13,FALSE)</f>
        <v>670</v>
      </c>
      <c r="W2337" s="259">
        <f>VLOOKUP(T2337,'[1]段ボール 送料'!$H$16:$X$1013,14,FALSE)</f>
        <v>230</v>
      </c>
      <c r="X2337" s="259">
        <f>VLOOKUP(T2337,'[1]段ボール 送料'!$H$16:$X$1013,15,FALSE)</f>
        <v>350</v>
      </c>
      <c r="Y2337" s="219"/>
      <c r="Z2337" s="259"/>
      <c r="AA2337" s="259"/>
      <c r="AB2337" s="259"/>
      <c r="AC2337" s="259"/>
      <c r="AD2337" s="211"/>
      <c r="AE2337" s="211"/>
      <c r="AF2337" s="211"/>
      <c r="AG2337" s="211"/>
      <c r="AH2337" s="211"/>
      <c r="AI2337" s="228" t="s">
        <v>1945</v>
      </c>
      <c r="AJ2337" s="286" t="s">
        <v>2543</v>
      </c>
      <c r="AK2337" s="228" t="s">
        <v>2542</v>
      </c>
      <c r="AN2337" s="211"/>
      <c r="AO2337" s="211"/>
      <c r="AP2337" s="229"/>
      <c r="AQ2337" s="444">
        <v>1</v>
      </c>
      <c r="AR2337" s="207"/>
      <c r="AS2337" s="207"/>
      <c r="AT2337" s="207"/>
      <c r="AU2337" s="359">
        <f t="shared" si="330"/>
        <v>850</v>
      </c>
      <c r="AV2337" s="248">
        <f>VLOOKUP(T2337,'[1]段ボール 送料'!$H$16:$X$1013,11,FALSE)</f>
        <v>568</v>
      </c>
      <c r="AW2337" s="248"/>
      <c r="AX2337" s="207"/>
      <c r="AY2337" s="247">
        <f t="shared" si="331"/>
        <v>568</v>
      </c>
      <c r="AZ2337" s="247">
        <f t="shared" si="332"/>
        <v>568</v>
      </c>
      <c r="BA2337" s="247">
        <f t="shared" si="333"/>
        <v>0</v>
      </c>
      <c r="BB2337" s="247">
        <f t="shared" si="334"/>
        <v>0</v>
      </c>
      <c r="BC2337" s="359">
        <f t="shared" si="335"/>
        <v>1418</v>
      </c>
      <c r="BD2337" s="207"/>
      <c r="BE2337" s="207"/>
      <c r="BF2337" s="207"/>
      <c r="BG2337" s="228"/>
      <c r="BH2337" s="228"/>
      <c r="BI2337" s="228" t="s">
        <v>3899</v>
      </c>
      <c r="BJ2337" s="246"/>
      <c r="BK2337" s="255" t="s">
        <v>3892</v>
      </c>
      <c r="BL2337" s="228" t="s">
        <v>1703</v>
      </c>
      <c r="BM2337" s="228" t="s">
        <v>1703</v>
      </c>
      <c r="BY2337" s="254"/>
      <c r="DN2337" s="284"/>
      <c r="DO2337" s="283"/>
      <c r="DP2337" s="278"/>
      <c r="DQ2337" s="282"/>
      <c r="DR2337" s="281"/>
      <c r="DS2337" s="280"/>
      <c r="DT2337" s="279"/>
      <c r="DU2337" s="278"/>
      <c r="DV2337" s="194"/>
    </row>
    <row r="2338" spans="1:127" ht="18.75">
      <c r="A2338" s="207" t="s">
        <v>4098</v>
      </c>
      <c r="B2338" s="227" t="s">
        <v>4108</v>
      </c>
      <c r="C2338" s="226" t="s">
        <v>4107</v>
      </c>
      <c r="D2338" s="264" t="s">
        <v>4106</v>
      </c>
      <c r="E2338" s="224" t="str">
        <f t="shared" si="327"/>
        <v>438076</v>
      </c>
      <c r="F2338" s="207" t="s">
        <v>1247</v>
      </c>
      <c r="G2338" s="220" t="s">
        <v>4105</v>
      </c>
      <c r="H2338" s="223" t="s">
        <v>4093</v>
      </c>
      <c r="J2338" s="222">
        <v>1</v>
      </c>
      <c r="K2338" s="212">
        <v>15000</v>
      </c>
      <c r="L2338" s="212">
        <f t="shared" si="329"/>
        <v>16500</v>
      </c>
      <c r="M2338" s="262" t="s">
        <v>1671</v>
      </c>
      <c r="N2338" s="290"/>
      <c r="O2338" s="219"/>
      <c r="P2338" s="227"/>
      <c r="Q2338" s="227"/>
      <c r="R2338" s="289">
        <v>470</v>
      </c>
      <c r="S2338" s="242">
        <v>470</v>
      </c>
      <c r="T2338" s="219" t="s">
        <v>4092</v>
      </c>
      <c r="U2338" s="259">
        <f>VLOOKUP(T2338,'[1]段ボール 送料'!$H$16:$X$1013,16,FALSE)</f>
        <v>1075</v>
      </c>
      <c r="V2338" s="259">
        <f>VLOOKUP(T2338,'[1]段ボール 送料'!$H$16:$X$1013,13,FALSE)</f>
        <v>655</v>
      </c>
      <c r="W2338" s="259">
        <f>VLOOKUP(T2338,'[1]段ボール 送料'!$H$16:$X$1013,14,FALSE)</f>
        <v>295</v>
      </c>
      <c r="X2338" s="259">
        <f>VLOOKUP(T2338,'[1]段ボール 送料'!$H$16:$X$1013,15,FALSE)</f>
        <v>125</v>
      </c>
      <c r="Y2338" s="219"/>
      <c r="Z2338" s="259"/>
      <c r="AA2338" s="259"/>
      <c r="AB2338" s="259"/>
      <c r="AC2338" s="259"/>
      <c r="AD2338" s="211"/>
      <c r="AE2338" s="211"/>
      <c r="AF2338" s="211"/>
      <c r="AG2338" s="211"/>
      <c r="AH2338" s="211"/>
      <c r="AI2338" s="228" t="s">
        <v>1945</v>
      </c>
      <c r="AJ2338" s="286" t="s">
        <v>2543</v>
      </c>
      <c r="AK2338" s="228" t="s">
        <v>2542</v>
      </c>
      <c r="AN2338" s="211"/>
      <c r="AO2338" s="211"/>
      <c r="AP2338" s="229"/>
      <c r="AQ2338" s="444">
        <v>1</v>
      </c>
      <c r="AR2338" s="207"/>
      <c r="AS2338" s="207"/>
      <c r="AT2338" s="207"/>
      <c r="AU2338" s="359">
        <f t="shared" si="330"/>
        <v>470</v>
      </c>
      <c r="AV2338" s="248">
        <f>VLOOKUP(T2338,'[1]段ボール 送料'!$H$16:$X$1013,11,FALSE)</f>
        <v>420</v>
      </c>
      <c r="AW2338" s="248"/>
      <c r="AX2338" s="207"/>
      <c r="AY2338" s="247">
        <f t="shared" si="331"/>
        <v>420</v>
      </c>
      <c r="AZ2338" s="247">
        <f t="shared" si="332"/>
        <v>420</v>
      </c>
      <c r="BA2338" s="247">
        <f t="shared" si="333"/>
        <v>0</v>
      </c>
      <c r="BB2338" s="247">
        <f t="shared" si="334"/>
        <v>0</v>
      </c>
      <c r="BC2338" s="359">
        <f t="shared" si="335"/>
        <v>890</v>
      </c>
      <c r="BD2338" s="207"/>
      <c r="BE2338" s="207"/>
      <c r="BF2338" s="207"/>
      <c r="BG2338" s="228"/>
      <c r="BH2338" s="228"/>
      <c r="BI2338" s="228" t="s">
        <v>3899</v>
      </c>
      <c r="BJ2338" s="246"/>
      <c r="BK2338" s="255" t="s">
        <v>3892</v>
      </c>
      <c r="BL2338" s="228" t="s">
        <v>1703</v>
      </c>
      <c r="BM2338" s="228" t="s">
        <v>1703</v>
      </c>
      <c r="BY2338" s="254"/>
      <c r="DN2338" s="284"/>
      <c r="DO2338" s="283"/>
      <c r="DP2338" s="278"/>
      <c r="DQ2338" s="282"/>
      <c r="DR2338" s="281"/>
      <c r="DS2338" s="280"/>
      <c r="DT2338" s="279"/>
      <c r="DU2338" s="278"/>
      <c r="DV2338" s="194"/>
    </row>
    <row r="2339" spans="1:127" ht="18.75">
      <c r="A2339" s="207" t="s">
        <v>4098</v>
      </c>
      <c r="B2339" s="227" t="s">
        <v>4104</v>
      </c>
      <c r="C2339" s="226" t="s">
        <v>4103</v>
      </c>
      <c r="D2339" s="264" t="s">
        <v>4102</v>
      </c>
      <c r="E2339" s="224" t="str">
        <f t="shared" si="327"/>
        <v>438083</v>
      </c>
      <c r="F2339" s="207" t="s">
        <v>1247</v>
      </c>
      <c r="G2339" s="220" t="s">
        <v>4101</v>
      </c>
      <c r="H2339" s="223" t="s">
        <v>4100</v>
      </c>
      <c r="J2339" s="222">
        <v>1</v>
      </c>
      <c r="K2339" s="212">
        <v>30000</v>
      </c>
      <c r="L2339" s="212">
        <f t="shared" si="329"/>
        <v>33000</v>
      </c>
      <c r="M2339" s="288" t="s">
        <v>1671</v>
      </c>
      <c r="N2339" s="290"/>
      <c r="O2339" s="219"/>
      <c r="P2339" s="241"/>
      <c r="Q2339" s="241"/>
      <c r="R2339" s="289">
        <v>770</v>
      </c>
      <c r="S2339" s="242">
        <v>770</v>
      </c>
      <c r="T2339" s="219" t="s">
        <v>4099</v>
      </c>
      <c r="U2339" s="259">
        <f>VLOOKUP(T2339,'[1]段ボール 送料'!$H$16:$X$1013,16,FALSE)</f>
        <v>1250</v>
      </c>
      <c r="V2339" s="259">
        <f>VLOOKUP(T2339,'[1]段ボール 送料'!$H$16:$X$1013,13,FALSE)</f>
        <v>670</v>
      </c>
      <c r="W2339" s="259">
        <f>VLOOKUP(T2339,'[1]段ボール 送料'!$H$16:$X$1013,14,FALSE)</f>
        <v>230</v>
      </c>
      <c r="X2339" s="259">
        <f>VLOOKUP(T2339,'[1]段ボール 送料'!$H$16:$X$1013,15,FALSE)</f>
        <v>350</v>
      </c>
      <c r="Y2339" s="219"/>
      <c r="Z2339" s="259"/>
      <c r="AA2339" s="259"/>
      <c r="AB2339" s="259"/>
      <c r="AC2339" s="259"/>
      <c r="AD2339" s="211"/>
      <c r="AE2339" s="211"/>
      <c r="AF2339" s="211"/>
      <c r="AG2339" s="211"/>
      <c r="AH2339" s="211"/>
      <c r="AI2339" s="228" t="s">
        <v>1945</v>
      </c>
      <c r="AJ2339" s="286" t="s">
        <v>2543</v>
      </c>
      <c r="AK2339" s="228" t="s">
        <v>2542</v>
      </c>
      <c r="AN2339" s="211"/>
      <c r="AO2339" s="211"/>
      <c r="AP2339" s="229"/>
      <c r="AQ2339" s="444">
        <v>1</v>
      </c>
      <c r="AR2339" s="207"/>
      <c r="AS2339" s="207"/>
      <c r="AT2339" s="207"/>
      <c r="AU2339" s="359">
        <f t="shared" si="330"/>
        <v>770</v>
      </c>
      <c r="AV2339" s="248">
        <f>VLOOKUP(T2339,'[1]段ボール 送料'!$H$16:$X$1013,11,FALSE)</f>
        <v>568</v>
      </c>
      <c r="AW2339" s="248"/>
      <c r="AX2339" s="207"/>
      <c r="AY2339" s="247">
        <f t="shared" si="331"/>
        <v>568</v>
      </c>
      <c r="AZ2339" s="247">
        <f t="shared" si="332"/>
        <v>568</v>
      </c>
      <c r="BA2339" s="247">
        <f t="shared" si="333"/>
        <v>0</v>
      </c>
      <c r="BB2339" s="247">
        <f t="shared" si="334"/>
        <v>0</v>
      </c>
      <c r="BC2339" s="359">
        <f t="shared" si="335"/>
        <v>1338</v>
      </c>
      <c r="BD2339" s="207"/>
      <c r="BE2339" s="207"/>
      <c r="BF2339" s="207"/>
      <c r="BG2339" s="228"/>
      <c r="BH2339" s="228"/>
      <c r="BI2339" s="228"/>
      <c r="BJ2339" s="246"/>
      <c r="BK2339" s="255" t="s">
        <v>3892</v>
      </c>
      <c r="BL2339" s="228" t="s">
        <v>1703</v>
      </c>
      <c r="BM2339" s="228" t="s">
        <v>1703</v>
      </c>
      <c r="BY2339" s="254"/>
      <c r="DN2339" s="284"/>
      <c r="DO2339" s="283"/>
      <c r="DP2339" s="278"/>
      <c r="DQ2339" s="282"/>
      <c r="DR2339" s="281"/>
      <c r="DS2339" s="280"/>
      <c r="DT2339" s="279"/>
      <c r="DU2339" s="278"/>
      <c r="DV2339" s="194"/>
    </row>
    <row r="2340" spans="1:127" ht="18.75">
      <c r="A2340" s="207" t="s">
        <v>4098</v>
      </c>
      <c r="B2340" s="227" t="s">
        <v>4097</v>
      </c>
      <c r="C2340" s="226" t="s">
        <v>4096</v>
      </c>
      <c r="D2340" s="264" t="s">
        <v>4095</v>
      </c>
      <c r="E2340" s="224" t="str">
        <f t="shared" si="327"/>
        <v>438090</v>
      </c>
      <c r="F2340" s="207" t="s">
        <v>1247</v>
      </c>
      <c r="G2340" s="220" t="s">
        <v>4094</v>
      </c>
      <c r="H2340" s="223" t="s">
        <v>4093</v>
      </c>
      <c r="J2340" s="222">
        <v>1</v>
      </c>
      <c r="K2340" s="212">
        <v>18000</v>
      </c>
      <c r="L2340" s="212">
        <f t="shared" si="329"/>
        <v>19800</v>
      </c>
      <c r="M2340" s="288" t="s">
        <v>1671</v>
      </c>
      <c r="N2340" s="290"/>
      <c r="O2340" s="219"/>
      <c r="P2340" s="241"/>
      <c r="Q2340" s="241"/>
      <c r="R2340" s="289">
        <v>460</v>
      </c>
      <c r="S2340" s="242">
        <v>460</v>
      </c>
      <c r="T2340" s="219" t="s">
        <v>4092</v>
      </c>
      <c r="U2340" s="259">
        <f>VLOOKUP(T2340,'[1]段ボール 送料'!$H$16:$X$1013,16,FALSE)</f>
        <v>1075</v>
      </c>
      <c r="V2340" s="259">
        <f>VLOOKUP(T2340,'[1]段ボール 送料'!$H$16:$X$1013,13,FALSE)</f>
        <v>655</v>
      </c>
      <c r="W2340" s="259">
        <f>VLOOKUP(T2340,'[1]段ボール 送料'!$H$16:$X$1013,14,FALSE)</f>
        <v>295</v>
      </c>
      <c r="X2340" s="259">
        <f>VLOOKUP(T2340,'[1]段ボール 送料'!$H$16:$X$1013,15,FALSE)</f>
        <v>125</v>
      </c>
      <c r="Y2340" s="219"/>
      <c r="Z2340" s="259"/>
      <c r="AA2340" s="259"/>
      <c r="AB2340" s="259"/>
      <c r="AC2340" s="259"/>
      <c r="AD2340" s="211"/>
      <c r="AE2340" s="211"/>
      <c r="AF2340" s="211"/>
      <c r="AG2340" s="211"/>
      <c r="AH2340" s="211"/>
      <c r="AI2340" s="228" t="s">
        <v>1945</v>
      </c>
      <c r="AJ2340" s="286" t="s">
        <v>2543</v>
      </c>
      <c r="AK2340" s="228" t="s">
        <v>2542</v>
      </c>
      <c r="AN2340" s="211"/>
      <c r="AO2340" s="211"/>
      <c r="AP2340" s="229"/>
      <c r="AQ2340" s="444">
        <v>1</v>
      </c>
      <c r="AR2340" s="207"/>
      <c r="AS2340" s="207"/>
      <c r="AT2340" s="207"/>
      <c r="AU2340" s="359">
        <f t="shared" si="330"/>
        <v>460</v>
      </c>
      <c r="AV2340" s="248">
        <f>VLOOKUP(T2340,'[1]段ボール 送料'!$H$16:$X$1013,11,FALSE)</f>
        <v>420</v>
      </c>
      <c r="AW2340" s="248"/>
      <c r="AX2340" s="207"/>
      <c r="AY2340" s="247">
        <f t="shared" si="331"/>
        <v>420</v>
      </c>
      <c r="AZ2340" s="247">
        <f t="shared" si="332"/>
        <v>420</v>
      </c>
      <c r="BA2340" s="247">
        <f t="shared" si="333"/>
        <v>0</v>
      </c>
      <c r="BB2340" s="247">
        <f t="shared" si="334"/>
        <v>0</v>
      </c>
      <c r="BC2340" s="359">
        <f t="shared" si="335"/>
        <v>880</v>
      </c>
      <c r="BD2340" s="207"/>
      <c r="BE2340" s="207"/>
      <c r="BF2340" s="207"/>
      <c r="BG2340" s="228"/>
      <c r="BH2340" s="228"/>
      <c r="BI2340" s="228"/>
      <c r="BJ2340" s="246"/>
      <c r="BK2340" s="255" t="s">
        <v>3892</v>
      </c>
      <c r="BL2340" s="228" t="s">
        <v>1703</v>
      </c>
      <c r="BM2340" s="228" t="s">
        <v>1703</v>
      </c>
      <c r="BY2340" s="254"/>
      <c r="DN2340" s="284"/>
      <c r="DO2340" s="283"/>
      <c r="DP2340" s="278"/>
      <c r="DQ2340" s="282"/>
      <c r="DR2340" s="281"/>
      <c r="DS2340" s="280"/>
      <c r="DT2340" s="279"/>
      <c r="DU2340" s="278"/>
      <c r="DV2340" s="194"/>
    </row>
    <row r="2341" spans="1:127" ht="18.75">
      <c r="A2341" s="207" t="s">
        <v>4068</v>
      </c>
      <c r="B2341" s="227" t="s">
        <v>722</v>
      </c>
      <c r="C2341" s="226" t="s">
        <v>4091</v>
      </c>
      <c r="D2341" s="264" t="s">
        <v>723</v>
      </c>
      <c r="E2341" s="224" t="str">
        <f t="shared" si="327"/>
        <v>438106</v>
      </c>
      <c r="F2341" s="207" t="s">
        <v>123</v>
      </c>
      <c r="G2341" s="220" t="s">
        <v>724</v>
      </c>
      <c r="H2341" s="223" t="s">
        <v>4090</v>
      </c>
      <c r="I2341" s="306" t="s">
        <v>39</v>
      </c>
      <c r="J2341" s="222">
        <v>1</v>
      </c>
      <c r="K2341" s="277">
        <v>16000</v>
      </c>
      <c r="L2341" s="212">
        <f t="shared" si="329"/>
        <v>17600</v>
      </c>
      <c r="M2341" s="288" t="s">
        <v>1671</v>
      </c>
      <c r="O2341" s="219"/>
      <c r="P2341" s="459">
        <v>45444</v>
      </c>
      <c r="Q2341" s="346">
        <v>15000</v>
      </c>
      <c r="R2341" s="416">
        <v>1500</v>
      </c>
      <c r="S2341" s="242">
        <v>1500</v>
      </c>
      <c r="T2341" s="219" t="s">
        <v>3380</v>
      </c>
      <c r="U2341" s="248">
        <f>VLOOKUP(T2341,'[1]段ボール 送料'!$H$16:$X$1013,16,FALSE)</f>
        <v>1360</v>
      </c>
      <c r="V2341" s="248">
        <f>VLOOKUP(T2341,'[1]段ボール 送料'!$H$16:$X$1013,13,FALSE)</f>
        <v>305</v>
      </c>
      <c r="W2341" s="248">
        <f>VLOOKUP(T2341,'[1]段ボール 送料'!$H$16:$X$1013,14,FALSE)</f>
        <v>305</v>
      </c>
      <c r="X2341" s="248">
        <f>VLOOKUP(T2341,'[1]段ボール 送料'!$H$16:$X$1013,15,FALSE)</f>
        <v>750</v>
      </c>
      <c r="Y2341" s="219"/>
      <c r="Z2341" s="259"/>
      <c r="AA2341" s="259"/>
      <c r="AB2341" s="259"/>
      <c r="AC2341" s="259"/>
      <c r="AD2341" s="344"/>
      <c r="AE2341" s="344"/>
      <c r="AF2341" s="344"/>
      <c r="AG2341" s="344"/>
      <c r="AH2341" s="344"/>
      <c r="AI2341" s="228" t="s">
        <v>2717</v>
      </c>
      <c r="AJ2341" s="286" t="s">
        <v>2543</v>
      </c>
      <c r="AK2341" s="228" t="s">
        <v>2542</v>
      </c>
      <c r="AN2341" s="344"/>
      <c r="AO2341" s="344"/>
      <c r="AP2341" s="229"/>
      <c r="AQ2341" s="444">
        <v>1</v>
      </c>
      <c r="AR2341" s="247"/>
      <c r="AS2341" s="247"/>
      <c r="AT2341" s="247"/>
      <c r="AU2341" s="359">
        <f t="shared" si="330"/>
        <v>1500</v>
      </c>
      <c r="AV2341" s="248">
        <f>VLOOKUP(T2341,'[1]段ボール 送料'!$H$16:$X$1013,11,FALSE)</f>
        <v>700</v>
      </c>
      <c r="AW2341" s="248"/>
      <c r="AX2341" s="207"/>
      <c r="AY2341" s="247">
        <f t="shared" si="331"/>
        <v>700</v>
      </c>
      <c r="AZ2341" s="247">
        <f t="shared" si="332"/>
        <v>700</v>
      </c>
      <c r="BA2341" s="247">
        <f t="shared" si="333"/>
        <v>0</v>
      </c>
      <c r="BB2341" s="247">
        <f t="shared" si="334"/>
        <v>0</v>
      </c>
      <c r="BC2341" s="359">
        <f t="shared" si="335"/>
        <v>2200</v>
      </c>
      <c r="BD2341" s="207"/>
      <c r="BE2341" s="207"/>
      <c r="BF2341" s="207"/>
      <c r="BG2341" s="228"/>
      <c r="BH2341" s="228"/>
      <c r="BI2341" s="228"/>
      <c r="BJ2341" s="246"/>
      <c r="BK2341" s="255" t="s">
        <v>3892</v>
      </c>
      <c r="BL2341" s="228" t="s">
        <v>1703</v>
      </c>
      <c r="BM2341" s="228" t="s">
        <v>1703</v>
      </c>
      <c r="BY2341" s="254"/>
      <c r="DN2341" s="284">
        <v>16000</v>
      </c>
      <c r="DO2341" s="283">
        <f t="shared" ref="DO2341:DO2348" si="336">DN2341*110%</f>
        <v>17600</v>
      </c>
      <c r="DP2341" s="349">
        <v>45444</v>
      </c>
      <c r="DQ2341" s="282"/>
      <c r="DR2341" s="281"/>
      <c r="DS2341" s="280"/>
      <c r="DT2341" s="279"/>
      <c r="DU2341" s="348"/>
      <c r="DV2341" s="194"/>
    </row>
    <row r="2342" spans="1:127" ht="18.75">
      <c r="A2342" s="207" t="s">
        <v>4068</v>
      </c>
      <c r="B2342" s="227" t="s">
        <v>725</v>
      </c>
      <c r="C2342" s="226" t="s">
        <v>4089</v>
      </c>
      <c r="D2342" s="264" t="s">
        <v>726</v>
      </c>
      <c r="E2342" s="224" t="str">
        <f t="shared" si="327"/>
        <v>438113</v>
      </c>
      <c r="F2342" s="207" t="s">
        <v>123</v>
      </c>
      <c r="G2342" s="220" t="s">
        <v>727</v>
      </c>
      <c r="H2342" s="223" t="s">
        <v>4088</v>
      </c>
      <c r="I2342" s="306" t="s">
        <v>39</v>
      </c>
      <c r="J2342" s="222">
        <v>1</v>
      </c>
      <c r="K2342" s="277">
        <v>19000</v>
      </c>
      <c r="L2342" s="212">
        <f t="shared" si="329"/>
        <v>20900</v>
      </c>
      <c r="M2342" s="262" t="s">
        <v>1671</v>
      </c>
      <c r="O2342" s="219"/>
      <c r="P2342" s="251">
        <v>45444</v>
      </c>
      <c r="Q2342" s="244">
        <v>18000</v>
      </c>
      <c r="R2342" s="416">
        <v>1800</v>
      </c>
      <c r="S2342" s="242">
        <v>1800</v>
      </c>
      <c r="T2342" s="219" t="s">
        <v>3380</v>
      </c>
      <c r="U2342" s="259">
        <f>VLOOKUP(T2342,'[1]段ボール 送料'!$H$16:$X$1013,16,FALSE)</f>
        <v>1360</v>
      </c>
      <c r="V2342" s="259">
        <f>VLOOKUP(T2342,'[1]段ボール 送料'!$H$16:$X$1013,13,FALSE)</f>
        <v>305</v>
      </c>
      <c r="W2342" s="259">
        <f>VLOOKUP(T2342,'[1]段ボール 送料'!$H$16:$X$1013,14,FALSE)</f>
        <v>305</v>
      </c>
      <c r="X2342" s="259">
        <f>VLOOKUP(T2342,'[1]段ボール 送料'!$H$16:$X$1013,15,FALSE)</f>
        <v>750</v>
      </c>
      <c r="Y2342" s="219"/>
      <c r="Z2342" s="259"/>
      <c r="AA2342" s="259"/>
      <c r="AB2342" s="259"/>
      <c r="AC2342" s="259"/>
      <c r="AD2342" s="211"/>
      <c r="AE2342" s="211"/>
      <c r="AF2342" s="211"/>
      <c r="AG2342" s="211"/>
      <c r="AH2342" s="211"/>
      <c r="AI2342" s="228" t="s">
        <v>2717</v>
      </c>
      <c r="AJ2342" s="286" t="s">
        <v>2543</v>
      </c>
      <c r="AK2342" s="228" t="s">
        <v>2542</v>
      </c>
      <c r="AN2342" s="211"/>
      <c r="AO2342" s="211"/>
      <c r="AP2342" s="229"/>
      <c r="AQ2342" s="444">
        <v>1</v>
      </c>
      <c r="AR2342" s="207"/>
      <c r="AS2342" s="207"/>
      <c r="AT2342" s="207"/>
      <c r="AU2342" s="359">
        <f t="shared" si="330"/>
        <v>1800</v>
      </c>
      <c r="AV2342" s="248">
        <f>VLOOKUP(T2342,'[1]段ボール 送料'!$H$16:$X$1013,11,FALSE)</f>
        <v>700</v>
      </c>
      <c r="AW2342" s="248"/>
      <c r="AX2342" s="207"/>
      <c r="AY2342" s="247">
        <f t="shared" si="331"/>
        <v>700</v>
      </c>
      <c r="AZ2342" s="247">
        <f t="shared" si="332"/>
        <v>700</v>
      </c>
      <c r="BA2342" s="247">
        <f t="shared" si="333"/>
        <v>0</v>
      </c>
      <c r="BB2342" s="247">
        <f t="shared" si="334"/>
        <v>0</v>
      </c>
      <c r="BC2342" s="359">
        <f t="shared" si="335"/>
        <v>2500</v>
      </c>
      <c r="BD2342" s="207"/>
      <c r="BE2342" s="207"/>
      <c r="BF2342" s="207"/>
      <c r="BG2342" s="228"/>
      <c r="BH2342" s="228"/>
      <c r="BI2342" s="228"/>
      <c r="BJ2342" s="246"/>
      <c r="BK2342" s="255" t="s">
        <v>3892</v>
      </c>
      <c r="BL2342" s="228" t="s">
        <v>1703</v>
      </c>
      <c r="BM2342" s="228" t="s">
        <v>1703</v>
      </c>
      <c r="BY2342" s="254"/>
      <c r="DN2342" s="284">
        <v>19000</v>
      </c>
      <c r="DO2342" s="283">
        <f t="shared" si="336"/>
        <v>20900</v>
      </c>
      <c r="DP2342" s="349">
        <v>45444</v>
      </c>
      <c r="DQ2342" s="282"/>
      <c r="DR2342" s="281"/>
      <c r="DS2342" s="280"/>
      <c r="DT2342" s="279"/>
      <c r="DU2342" s="348"/>
      <c r="DV2342" s="194"/>
    </row>
    <row r="2343" spans="1:127" ht="18.75">
      <c r="A2343" s="207" t="s">
        <v>4068</v>
      </c>
      <c r="B2343" s="227" t="s">
        <v>728</v>
      </c>
      <c r="C2343" s="226" t="s">
        <v>4087</v>
      </c>
      <c r="D2343" s="264" t="s">
        <v>729</v>
      </c>
      <c r="E2343" s="224" t="str">
        <f t="shared" si="327"/>
        <v>438120</v>
      </c>
      <c r="F2343" s="207" t="s">
        <v>123</v>
      </c>
      <c r="G2343" s="220" t="s">
        <v>730</v>
      </c>
      <c r="H2343" s="223" t="s">
        <v>4086</v>
      </c>
      <c r="I2343" s="306" t="s">
        <v>39</v>
      </c>
      <c r="J2343" s="222">
        <v>1</v>
      </c>
      <c r="K2343" s="277">
        <v>16000</v>
      </c>
      <c r="L2343" s="212">
        <f t="shared" si="329"/>
        <v>17600</v>
      </c>
      <c r="M2343" s="262" t="s">
        <v>1671</v>
      </c>
      <c r="O2343" s="219"/>
      <c r="P2343" s="251">
        <v>45444</v>
      </c>
      <c r="Q2343" s="244">
        <v>15000</v>
      </c>
      <c r="R2343" s="416">
        <v>1900</v>
      </c>
      <c r="S2343" s="242">
        <v>1900</v>
      </c>
      <c r="T2343" s="219" t="s">
        <v>4083</v>
      </c>
      <c r="U2343" s="259">
        <f>VLOOKUP(T2343,'[1]段ボール 送料'!$H$16:$X$1013,16,FALSE)</f>
        <v>1130</v>
      </c>
      <c r="V2343" s="259">
        <f>VLOOKUP(T2343,'[1]段ボール 送料'!$H$16:$X$1013,13,FALSE)</f>
        <v>265</v>
      </c>
      <c r="W2343" s="259">
        <f>VLOOKUP(T2343,'[1]段ボール 送料'!$H$16:$X$1013,14,FALSE)</f>
        <v>265</v>
      </c>
      <c r="X2343" s="259">
        <f>VLOOKUP(T2343,'[1]段ボール 送料'!$H$16:$X$1013,15,FALSE)</f>
        <v>600</v>
      </c>
      <c r="Y2343" s="219"/>
      <c r="Z2343" s="259"/>
      <c r="AA2343" s="259"/>
      <c r="AB2343" s="259"/>
      <c r="AC2343" s="259"/>
      <c r="AD2343" s="211"/>
      <c r="AE2343" s="211"/>
      <c r="AF2343" s="211"/>
      <c r="AG2343" s="211"/>
      <c r="AH2343" s="211"/>
      <c r="AI2343" s="228" t="s">
        <v>2717</v>
      </c>
      <c r="AJ2343" s="286" t="s">
        <v>2543</v>
      </c>
      <c r="AK2343" s="228" t="s">
        <v>2542</v>
      </c>
      <c r="AN2343" s="211"/>
      <c r="AO2343" s="211"/>
      <c r="AP2343" s="229"/>
      <c r="AQ2343" s="444">
        <v>1</v>
      </c>
      <c r="AR2343" s="207"/>
      <c r="AS2343" s="207"/>
      <c r="AT2343" s="207"/>
      <c r="AU2343" s="359">
        <f t="shared" si="330"/>
        <v>1900</v>
      </c>
      <c r="AV2343" s="248">
        <f>VLOOKUP(T2343,'[1]段ボール 送料'!$H$16:$X$1013,11,FALSE)</f>
        <v>490</v>
      </c>
      <c r="AW2343" s="248"/>
      <c r="AX2343" s="207"/>
      <c r="AY2343" s="247">
        <f t="shared" si="331"/>
        <v>490</v>
      </c>
      <c r="AZ2343" s="247">
        <f t="shared" si="332"/>
        <v>490</v>
      </c>
      <c r="BA2343" s="247">
        <f t="shared" si="333"/>
        <v>0</v>
      </c>
      <c r="BB2343" s="247">
        <f t="shared" si="334"/>
        <v>0</v>
      </c>
      <c r="BC2343" s="359">
        <f t="shared" si="335"/>
        <v>2390</v>
      </c>
      <c r="BD2343" s="207"/>
      <c r="BE2343" s="207"/>
      <c r="BF2343" s="207"/>
      <c r="BG2343" s="228"/>
      <c r="BH2343" s="228"/>
      <c r="BI2343" s="228"/>
      <c r="BJ2343" s="246"/>
      <c r="BK2343" s="255" t="s">
        <v>3892</v>
      </c>
      <c r="BL2343" s="228" t="s">
        <v>1703</v>
      </c>
      <c r="BM2343" s="228" t="s">
        <v>1703</v>
      </c>
      <c r="BY2343" s="254"/>
      <c r="DN2343" s="284">
        <v>16000</v>
      </c>
      <c r="DO2343" s="283">
        <f t="shared" si="336"/>
        <v>17600</v>
      </c>
      <c r="DP2343" s="349">
        <v>45444</v>
      </c>
      <c r="DQ2343" s="282"/>
      <c r="DR2343" s="281"/>
      <c r="DS2343" s="280"/>
      <c r="DT2343" s="279"/>
      <c r="DU2343" s="348"/>
      <c r="DV2343" s="194"/>
    </row>
    <row r="2344" spans="1:127" ht="18.75">
      <c r="A2344" s="207" t="s">
        <v>4068</v>
      </c>
      <c r="B2344" s="227" t="s">
        <v>731</v>
      </c>
      <c r="C2344" s="226" t="s">
        <v>4085</v>
      </c>
      <c r="D2344" s="264" t="s">
        <v>732</v>
      </c>
      <c r="E2344" s="224" t="str">
        <f t="shared" si="327"/>
        <v>438137</v>
      </c>
      <c r="F2344" s="207" t="s">
        <v>123</v>
      </c>
      <c r="G2344" s="220" t="s">
        <v>733</v>
      </c>
      <c r="H2344" s="223" t="s">
        <v>4084</v>
      </c>
      <c r="I2344" s="306" t="s">
        <v>39</v>
      </c>
      <c r="J2344" s="222">
        <v>1</v>
      </c>
      <c r="K2344" s="277">
        <v>19000</v>
      </c>
      <c r="L2344" s="212">
        <f t="shared" si="329"/>
        <v>20900</v>
      </c>
      <c r="M2344" s="288" t="s">
        <v>1671</v>
      </c>
      <c r="O2344" s="219"/>
      <c r="P2344" s="459">
        <v>45444</v>
      </c>
      <c r="Q2344" s="346">
        <v>18000</v>
      </c>
      <c r="R2344" s="416">
        <v>2200</v>
      </c>
      <c r="S2344" s="242">
        <v>2200</v>
      </c>
      <c r="T2344" s="219" t="s">
        <v>4083</v>
      </c>
      <c r="U2344" s="259">
        <f>VLOOKUP(T2344,'[1]段ボール 送料'!$H$16:$X$1013,16,FALSE)</f>
        <v>1130</v>
      </c>
      <c r="V2344" s="259">
        <f>VLOOKUP(T2344,'[1]段ボール 送料'!$H$16:$X$1013,13,FALSE)</f>
        <v>265</v>
      </c>
      <c r="W2344" s="259">
        <f>VLOOKUP(T2344,'[1]段ボール 送料'!$H$16:$X$1013,14,FALSE)</f>
        <v>265</v>
      </c>
      <c r="X2344" s="259">
        <f>VLOOKUP(T2344,'[1]段ボール 送料'!$H$16:$X$1013,15,FALSE)</f>
        <v>600</v>
      </c>
      <c r="Y2344" s="219"/>
      <c r="Z2344" s="259"/>
      <c r="AA2344" s="259"/>
      <c r="AB2344" s="259"/>
      <c r="AC2344" s="259"/>
      <c r="AD2344" s="211"/>
      <c r="AE2344" s="211"/>
      <c r="AF2344" s="211"/>
      <c r="AG2344" s="211"/>
      <c r="AH2344" s="211"/>
      <c r="AI2344" s="228" t="s">
        <v>2717</v>
      </c>
      <c r="AJ2344" s="286" t="s">
        <v>2543</v>
      </c>
      <c r="AK2344" s="228" t="s">
        <v>2542</v>
      </c>
      <c r="AN2344" s="211"/>
      <c r="AO2344" s="211"/>
      <c r="AP2344" s="229"/>
      <c r="AQ2344" s="444">
        <v>1</v>
      </c>
      <c r="AR2344" s="207"/>
      <c r="AS2344" s="207"/>
      <c r="AT2344" s="207"/>
      <c r="AU2344" s="359">
        <f t="shared" si="330"/>
        <v>2200</v>
      </c>
      <c r="AV2344" s="248">
        <f>VLOOKUP(T2344,'[1]段ボール 送料'!$H$16:$X$1013,11,FALSE)</f>
        <v>490</v>
      </c>
      <c r="AW2344" s="248"/>
      <c r="AX2344" s="207"/>
      <c r="AY2344" s="247">
        <f t="shared" si="331"/>
        <v>490</v>
      </c>
      <c r="AZ2344" s="247">
        <f t="shared" si="332"/>
        <v>490</v>
      </c>
      <c r="BA2344" s="247">
        <f t="shared" si="333"/>
        <v>0</v>
      </c>
      <c r="BB2344" s="247">
        <f t="shared" si="334"/>
        <v>0</v>
      </c>
      <c r="BC2344" s="359">
        <f t="shared" si="335"/>
        <v>2690</v>
      </c>
      <c r="BD2344" s="207"/>
      <c r="BE2344" s="207"/>
      <c r="BF2344" s="207"/>
      <c r="BG2344" s="228"/>
      <c r="BH2344" s="228"/>
      <c r="BI2344" s="228"/>
      <c r="BJ2344" s="246"/>
      <c r="BK2344" s="255" t="s">
        <v>3892</v>
      </c>
      <c r="BL2344" s="228" t="s">
        <v>1703</v>
      </c>
      <c r="BM2344" s="228" t="s">
        <v>1703</v>
      </c>
      <c r="BY2344" s="254"/>
      <c r="DN2344" s="284">
        <v>19000</v>
      </c>
      <c r="DO2344" s="283">
        <f t="shared" si="336"/>
        <v>20900</v>
      </c>
      <c r="DP2344" s="349">
        <v>45444</v>
      </c>
      <c r="DQ2344" s="282"/>
      <c r="DR2344" s="281"/>
      <c r="DS2344" s="280"/>
      <c r="DT2344" s="279"/>
      <c r="DU2344" s="348"/>
      <c r="DV2344" s="194"/>
    </row>
    <row r="2345" spans="1:127" ht="18.75">
      <c r="A2345" s="207" t="s">
        <v>4068</v>
      </c>
      <c r="B2345" s="227" t="s">
        <v>734</v>
      </c>
      <c r="C2345" s="226" t="s">
        <v>4082</v>
      </c>
      <c r="D2345" s="264" t="s">
        <v>735</v>
      </c>
      <c r="E2345" s="224" t="str">
        <f t="shared" si="327"/>
        <v>438144</v>
      </c>
      <c r="F2345" s="207" t="s">
        <v>123</v>
      </c>
      <c r="G2345" s="220" t="s">
        <v>736</v>
      </c>
      <c r="H2345" s="223" t="s">
        <v>4081</v>
      </c>
      <c r="I2345" s="306" t="s">
        <v>39</v>
      </c>
      <c r="J2345" s="222">
        <v>1</v>
      </c>
      <c r="K2345" s="277">
        <v>16000</v>
      </c>
      <c r="L2345" s="212">
        <f t="shared" si="329"/>
        <v>17600</v>
      </c>
      <c r="M2345" s="288" t="s">
        <v>1671</v>
      </c>
      <c r="O2345" s="219"/>
      <c r="P2345" s="459">
        <v>45444</v>
      </c>
      <c r="Q2345" s="346">
        <v>15000</v>
      </c>
      <c r="R2345" s="416">
        <v>1700</v>
      </c>
      <c r="S2345" s="242">
        <v>1700</v>
      </c>
      <c r="T2345" s="219" t="s">
        <v>3380</v>
      </c>
      <c r="U2345" s="259">
        <f>VLOOKUP(T2345,'[1]段ボール 送料'!$H$16:$X$1013,16,FALSE)</f>
        <v>1360</v>
      </c>
      <c r="V2345" s="259">
        <f>VLOOKUP(T2345,'[1]段ボール 送料'!$H$16:$X$1013,13,FALSE)</f>
        <v>305</v>
      </c>
      <c r="W2345" s="259">
        <f>VLOOKUP(T2345,'[1]段ボール 送料'!$H$16:$X$1013,14,FALSE)</f>
        <v>305</v>
      </c>
      <c r="X2345" s="259">
        <f>VLOOKUP(T2345,'[1]段ボール 送料'!$H$16:$X$1013,15,FALSE)</f>
        <v>750</v>
      </c>
      <c r="Y2345" s="219"/>
      <c r="Z2345" s="259"/>
      <c r="AA2345" s="259"/>
      <c r="AB2345" s="259"/>
      <c r="AC2345" s="259"/>
      <c r="AD2345" s="211"/>
      <c r="AE2345" s="211"/>
      <c r="AF2345" s="211"/>
      <c r="AG2345" s="211"/>
      <c r="AH2345" s="211"/>
      <c r="AI2345" s="228" t="s">
        <v>2717</v>
      </c>
      <c r="AJ2345" s="286" t="s">
        <v>2543</v>
      </c>
      <c r="AK2345" s="228" t="s">
        <v>2542</v>
      </c>
      <c r="AN2345" s="211"/>
      <c r="AO2345" s="211"/>
      <c r="AP2345" s="229"/>
      <c r="AQ2345" s="444">
        <v>1</v>
      </c>
      <c r="AR2345" s="207"/>
      <c r="AS2345" s="207"/>
      <c r="AT2345" s="207"/>
      <c r="AU2345" s="359">
        <f t="shared" si="330"/>
        <v>1700</v>
      </c>
      <c r="AV2345" s="248">
        <f>VLOOKUP(T2345,'[1]段ボール 送料'!$H$16:$X$1013,11,FALSE)</f>
        <v>700</v>
      </c>
      <c r="AW2345" s="248"/>
      <c r="AX2345" s="207"/>
      <c r="AY2345" s="247">
        <f t="shared" si="331"/>
        <v>700</v>
      </c>
      <c r="AZ2345" s="247">
        <f t="shared" si="332"/>
        <v>700</v>
      </c>
      <c r="BA2345" s="247">
        <f t="shared" si="333"/>
        <v>0</v>
      </c>
      <c r="BB2345" s="247">
        <f t="shared" si="334"/>
        <v>0</v>
      </c>
      <c r="BC2345" s="359">
        <f t="shared" si="335"/>
        <v>2400</v>
      </c>
      <c r="BD2345" s="207"/>
      <c r="BE2345" s="207"/>
      <c r="BF2345" s="207"/>
      <c r="BG2345" s="228"/>
      <c r="BH2345" s="228"/>
      <c r="BI2345" s="228"/>
      <c r="BJ2345" s="246"/>
      <c r="BK2345" s="255" t="s">
        <v>3892</v>
      </c>
      <c r="BL2345" s="228" t="s">
        <v>1703</v>
      </c>
      <c r="BM2345" s="228" t="s">
        <v>1703</v>
      </c>
      <c r="BY2345" s="254"/>
      <c r="DN2345" s="284">
        <v>16000</v>
      </c>
      <c r="DO2345" s="283">
        <f t="shared" si="336"/>
        <v>17600</v>
      </c>
      <c r="DP2345" s="349">
        <v>45444</v>
      </c>
      <c r="DQ2345" s="282"/>
      <c r="DR2345" s="281"/>
      <c r="DS2345" s="280"/>
      <c r="DT2345" s="279"/>
      <c r="DU2345" s="348"/>
      <c r="DV2345" s="194"/>
    </row>
    <row r="2346" spans="1:127" ht="18.75">
      <c r="A2346" s="207" t="s">
        <v>4068</v>
      </c>
      <c r="B2346" s="227" t="s">
        <v>737</v>
      </c>
      <c r="C2346" s="226" t="s">
        <v>4080</v>
      </c>
      <c r="D2346" s="264" t="s">
        <v>738</v>
      </c>
      <c r="E2346" s="224" t="str">
        <f t="shared" si="327"/>
        <v>438151</v>
      </c>
      <c r="F2346" s="207" t="s">
        <v>123</v>
      </c>
      <c r="G2346" s="220" t="s">
        <v>739</v>
      </c>
      <c r="H2346" s="223" t="s">
        <v>4079</v>
      </c>
      <c r="I2346" s="306" t="s">
        <v>39</v>
      </c>
      <c r="J2346" s="222">
        <v>1</v>
      </c>
      <c r="K2346" s="277">
        <v>19000</v>
      </c>
      <c r="L2346" s="212">
        <f t="shared" si="329"/>
        <v>20900</v>
      </c>
      <c r="M2346" s="288" t="s">
        <v>1671</v>
      </c>
      <c r="O2346" s="219"/>
      <c r="P2346" s="459">
        <v>45444</v>
      </c>
      <c r="Q2346" s="346">
        <v>18000</v>
      </c>
      <c r="R2346" s="416">
        <v>1900</v>
      </c>
      <c r="S2346" s="242">
        <v>1900</v>
      </c>
      <c r="T2346" s="219" t="s">
        <v>3380</v>
      </c>
      <c r="U2346" s="259">
        <f>VLOOKUP(T2346,'[1]段ボール 送料'!$H$16:$X$1013,16,FALSE)</f>
        <v>1360</v>
      </c>
      <c r="V2346" s="259">
        <f>VLOOKUP(T2346,'[1]段ボール 送料'!$H$16:$X$1013,13,FALSE)</f>
        <v>305</v>
      </c>
      <c r="W2346" s="259">
        <f>VLOOKUP(T2346,'[1]段ボール 送料'!$H$16:$X$1013,14,FALSE)</f>
        <v>305</v>
      </c>
      <c r="X2346" s="259">
        <f>VLOOKUP(T2346,'[1]段ボール 送料'!$H$16:$X$1013,15,FALSE)</f>
        <v>750</v>
      </c>
      <c r="Y2346" s="441"/>
      <c r="Z2346" s="259"/>
      <c r="AA2346" s="259"/>
      <c r="AB2346" s="259"/>
      <c r="AC2346" s="259"/>
      <c r="AD2346" s="211"/>
      <c r="AE2346" s="211"/>
      <c r="AF2346" s="211"/>
      <c r="AG2346" s="211"/>
      <c r="AH2346" s="211"/>
      <c r="AI2346" s="228" t="s">
        <v>2717</v>
      </c>
      <c r="AJ2346" s="286" t="s">
        <v>2543</v>
      </c>
      <c r="AK2346" s="228" t="s">
        <v>2542</v>
      </c>
      <c r="AN2346" s="211"/>
      <c r="AO2346" s="211"/>
      <c r="AP2346" s="229"/>
      <c r="AQ2346" s="444">
        <v>1</v>
      </c>
      <c r="AR2346" s="207"/>
      <c r="AS2346" s="207"/>
      <c r="AT2346" s="207"/>
      <c r="AU2346" s="359">
        <f t="shared" si="330"/>
        <v>1900</v>
      </c>
      <c r="AV2346" s="248">
        <f>VLOOKUP(T2346,'[1]段ボール 送料'!$H$16:$X$1013,11,FALSE)</f>
        <v>700</v>
      </c>
      <c r="AW2346" s="248"/>
      <c r="AX2346" s="207"/>
      <c r="AY2346" s="247">
        <f t="shared" si="331"/>
        <v>700</v>
      </c>
      <c r="AZ2346" s="247">
        <f t="shared" si="332"/>
        <v>700</v>
      </c>
      <c r="BA2346" s="247">
        <f t="shared" si="333"/>
        <v>0</v>
      </c>
      <c r="BB2346" s="247">
        <f t="shared" si="334"/>
        <v>0</v>
      </c>
      <c r="BC2346" s="359">
        <f t="shared" si="335"/>
        <v>2600</v>
      </c>
      <c r="BD2346" s="207"/>
      <c r="BE2346" s="207"/>
      <c r="BF2346" s="207"/>
      <c r="BG2346" s="228"/>
      <c r="BH2346" s="228"/>
      <c r="BI2346" s="228"/>
      <c r="BJ2346" s="246"/>
      <c r="BK2346" s="255" t="s">
        <v>3892</v>
      </c>
      <c r="BL2346" s="228" t="s">
        <v>1703</v>
      </c>
      <c r="BM2346" s="228" t="s">
        <v>1703</v>
      </c>
      <c r="BY2346" s="254"/>
      <c r="DN2346" s="284">
        <v>19000</v>
      </c>
      <c r="DO2346" s="283">
        <f t="shared" si="336"/>
        <v>20900</v>
      </c>
      <c r="DP2346" s="349">
        <v>45444</v>
      </c>
      <c r="DQ2346" s="282"/>
      <c r="DR2346" s="281"/>
      <c r="DS2346" s="280"/>
      <c r="DT2346" s="279"/>
      <c r="DU2346" s="348"/>
      <c r="DV2346" s="194"/>
    </row>
    <row r="2347" spans="1:127" ht="18.75">
      <c r="A2347" s="207" t="s">
        <v>4068</v>
      </c>
      <c r="B2347" s="227" t="s">
        <v>740</v>
      </c>
      <c r="C2347" s="226" t="s">
        <v>4078</v>
      </c>
      <c r="D2347" s="264" t="s">
        <v>741</v>
      </c>
      <c r="E2347" s="224" t="str">
        <f t="shared" si="327"/>
        <v>438168</v>
      </c>
      <c r="F2347" s="207" t="s">
        <v>123</v>
      </c>
      <c r="G2347" s="220" t="s">
        <v>4077</v>
      </c>
      <c r="H2347" s="223" t="s">
        <v>4076</v>
      </c>
      <c r="I2347" s="306" t="s">
        <v>39</v>
      </c>
      <c r="J2347" s="222">
        <v>1</v>
      </c>
      <c r="K2347" s="277">
        <v>16000</v>
      </c>
      <c r="L2347" s="212">
        <f t="shared" si="329"/>
        <v>17600</v>
      </c>
      <c r="M2347" s="262" t="s">
        <v>1671</v>
      </c>
      <c r="O2347" s="219" t="s">
        <v>4075</v>
      </c>
      <c r="P2347" s="459">
        <v>45444</v>
      </c>
      <c r="Q2347" s="244">
        <v>15000</v>
      </c>
      <c r="R2347" s="416">
        <v>2300</v>
      </c>
      <c r="S2347" s="242">
        <v>2300</v>
      </c>
      <c r="T2347" s="219" t="s">
        <v>3380</v>
      </c>
      <c r="U2347" s="259">
        <f>VLOOKUP(T2347,'[1]段ボール 送料'!$H$16:$X$1013,16,FALSE)</f>
        <v>1360</v>
      </c>
      <c r="V2347" s="259">
        <f>VLOOKUP(T2347,'[1]段ボール 送料'!$H$16:$X$1013,13,FALSE)</f>
        <v>305</v>
      </c>
      <c r="W2347" s="259">
        <f>VLOOKUP(T2347,'[1]段ボール 送料'!$H$16:$X$1013,14,FALSE)</f>
        <v>305</v>
      </c>
      <c r="X2347" s="259">
        <f>VLOOKUP(T2347,'[1]段ボール 送料'!$H$16:$X$1013,15,FALSE)</f>
        <v>750</v>
      </c>
      <c r="Y2347" s="219"/>
      <c r="Z2347" s="259"/>
      <c r="AA2347" s="259"/>
      <c r="AB2347" s="259"/>
      <c r="AC2347" s="259"/>
      <c r="AD2347" s="211"/>
      <c r="AE2347" s="211"/>
      <c r="AF2347" s="211"/>
      <c r="AG2347" s="211"/>
      <c r="AH2347" s="211"/>
      <c r="AI2347" s="228" t="s">
        <v>2717</v>
      </c>
      <c r="AJ2347" s="286" t="s">
        <v>2543</v>
      </c>
      <c r="AK2347" s="228" t="s">
        <v>2542</v>
      </c>
      <c r="AN2347" s="211"/>
      <c r="AO2347" s="211"/>
      <c r="AP2347" s="229"/>
      <c r="AQ2347" s="444">
        <v>1</v>
      </c>
      <c r="AR2347" s="207"/>
      <c r="AS2347" s="207"/>
      <c r="AT2347" s="207"/>
      <c r="AU2347" s="359">
        <f t="shared" si="330"/>
        <v>2300</v>
      </c>
      <c r="AV2347" s="248">
        <f>VLOOKUP(T2347,'[1]段ボール 送料'!$H$16:$X$1013,11,FALSE)</f>
        <v>700</v>
      </c>
      <c r="AW2347" s="248"/>
      <c r="AX2347" s="207"/>
      <c r="AY2347" s="247">
        <f t="shared" si="331"/>
        <v>700</v>
      </c>
      <c r="AZ2347" s="247">
        <f t="shared" si="332"/>
        <v>700</v>
      </c>
      <c r="BA2347" s="247">
        <f t="shared" si="333"/>
        <v>0</v>
      </c>
      <c r="BB2347" s="247">
        <f t="shared" si="334"/>
        <v>0</v>
      </c>
      <c r="BC2347" s="359">
        <f t="shared" si="335"/>
        <v>3000</v>
      </c>
      <c r="BD2347" s="207"/>
      <c r="BE2347" s="207"/>
      <c r="BF2347" s="207"/>
      <c r="BG2347" s="228"/>
      <c r="BH2347" s="228"/>
      <c r="BI2347" s="228"/>
      <c r="BJ2347" s="246"/>
      <c r="BK2347" s="255" t="s">
        <v>3892</v>
      </c>
      <c r="BL2347" s="228" t="s">
        <v>1703</v>
      </c>
      <c r="BM2347" s="228" t="s">
        <v>1703</v>
      </c>
      <c r="BY2347" s="254"/>
      <c r="DN2347" s="284">
        <v>16000</v>
      </c>
      <c r="DO2347" s="283">
        <f t="shared" si="336"/>
        <v>17600</v>
      </c>
      <c r="DP2347" s="349">
        <v>45444</v>
      </c>
      <c r="DQ2347" s="282"/>
      <c r="DR2347" s="281"/>
      <c r="DS2347" s="280"/>
      <c r="DT2347" s="279"/>
      <c r="DU2347" s="348"/>
      <c r="DV2347" s="194"/>
    </row>
    <row r="2348" spans="1:127" ht="18.75">
      <c r="A2348" s="207" t="s">
        <v>4068</v>
      </c>
      <c r="B2348" s="227" t="s">
        <v>743</v>
      </c>
      <c r="C2348" s="226" t="s">
        <v>4074</v>
      </c>
      <c r="D2348" s="264" t="s">
        <v>744</v>
      </c>
      <c r="E2348" s="224" t="str">
        <f t="shared" si="327"/>
        <v>438175</v>
      </c>
      <c r="F2348" s="207" t="s">
        <v>123</v>
      </c>
      <c r="G2348" s="220" t="s">
        <v>4073</v>
      </c>
      <c r="H2348" s="223" t="s">
        <v>4072</v>
      </c>
      <c r="I2348" s="306" t="s">
        <v>39</v>
      </c>
      <c r="J2348" s="222">
        <v>1</v>
      </c>
      <c r="K2348" s="277">
        <v>19000</v>
      </c>
      <c r="L2348" s="212">
        <f t="shared" si="329"/>
        <v>20900</v>
      </c>
      <c r="M2348" s="288" t="s">
        <v>1671</v>
      </c>
      <c r="O2348" s="219" t="s">
        <v>4071</v>
      </c>
      <c r="P2348" s="251">
        <v>45444</v>
      </c>
      <c r="Q2348" s="244">
        <v>18000</v>
      </c>
      <c r="R2348" s="416">
        <v>2600</v>
      </c>
      <c r="S2348" s="242">
        <v>2600</v>
      </c>
      <c r="T2348" s="219" t="s">
        <v>3380</v>
      </c>
      <c r="U2348" s="259">
        <f>VLOOKUP(T2348,'[1]段ボール 送料'!$H$16:$X$1013,16,FALSE)</f>
        <v>1360</v>
      </c>
      <c r="V2348" s="259">
        <f>VLOOKUP(T2348,'[1]段ボール 送料'!$H$16:$X$1013,13,FALSE)</f>
        <v>305</v>
      </c>
      <c r="W2348" s="259">
        <f>VLOOKUP(T2348,'[1]段ボール 送料'!$H$16:$X$1013,14,FALSE)</f>
        <v>305</v>
      </c>
      <c r="X2348" s="259">
        <f>VLOOKUP(T2348,'[1]段ボール 送料'!$H$16:$X$1013,15,FALSE)</f>
        <v>750</v>
      </c>
      <c r="Y2348" s="219"/>
      <c r="Z2348" s="259"/>
      <c r="AA2348" s="259"/>
      <c r="AB2348" s="259"/>
      <c r="AC2348" s="259"/>
      <c r="AD2348" s="211"/>
      <c r="AE2348" s="211"/>
      <c r="AF2348" s="211"/>
      <c r="AG2348" s="211"/>
      <c r="AH2348" s="211"/>
      <c r="AI2348" s="228" t="s">
        <v>2717</v>
      </c>
      <c r="AJ2348" s="286" t="s">
        <v>2543</v>
      </c>
      <c r="AK2348" s="228" t="s">
        <v>2542</v>
      </c>
      <c r="AN2348" s="211"/>
      <c r="AO2348" s="211"/>
      <c r="AP2348" s="229"/>
      <c r="AQ2348" s="444">
        <v>1</v>
      </c>
      <c r="AR2348" s="207"/>
      <c r="AS2348" s="207"/>
      <c r="AT2348" s="207"/>
      <c r="AU2348" s="359">
        <f t="shared" si="330"/>
        <v>2600</v>
      </c>
      <c r="AV2348" s="248">
        <f>VLOOKUP(T2348,'[1]段ボール 送料'!$H$16:$X$1013,11,FALSE)</f>
        <v>700</v>
      </c>
      <c r="AW2348" s="248"/>
      <c r="AX2348" s="207"/>
      <c r="AY2348" s="247">
        <f t="shared" si="331"/>
        <v>700</v>
      </c>
      <c r="AZ2348" s="247">
        <f t="shared" si="332"/>
        <v>700</v>
      </c>
      <c r="BA2348" s="247">
        <f t="shared" si="333"/>
        <v>0</v>
      </c>
      <c r="BB2348" s="247">
        <f t="shared" si="334"/>
        <v>0</v>
      </c>
      <c r="BC2348" s="359">
        <f t="shared" si="335"/>
        <v>3300</v>
      </c>
      <c r="BD2348" s="207"/>
      <c r="BE2348" s="207"/>
      <c r="BF2348" s="207"/>
      <c r="BG2348" s="228"/>
      <c r="BH2348" s="228"/>
      <c r="BI2348" s="228"/>
      <c r="BJ2348" s="246"/>
      <c r="BK2348" s="255" t="s">
        <v>3892</v>
      </c>
      <c r="BL2348" s="228" t="s">
        <v>1703</v>
      </c>
      <c r="BM2348" s="228" t="s">
        <v>1703</v>
      </c>
      <c r="BY2348" s="254"/>
      <c r="DN2348" s="284">
        <v>19000</v>
      </c>
      <c r="DO2348" s="283">
        <f t="shared" si="336"/>
        <v>20900</v>
      </c>
      <c r="DP2348" s="349">
        <v>45444</v>
      </c>
      <c r="DQ2348" s="282"/>
      <c r="DR2348" s="281"/>
      <c r="DS2348" s="280"/>
      <c r="DT2348" s="279"/>
      <c r="DU2348" s="348"/>
      <c r="DV2348" s="194"/>
    </row>
    <row r="2349" spans="1:127" ht="18.75">
      <c r="A2349" s="207" t="s">
        <v>4068</v>
      </c>
      <c r="B2349" s="227" t="s">
        <v>922</v>
      </c>
      <c r="C2349" s="226" t="s">
        <v>4070</v>
      </c>
      <c r="D2349" s="264" t="s">
        <v>923</v>
      </c>
      <c r="E2349" s="224" t="str">
        <f t="shared" si="327"/>
        <v>438182</v>
      </c>
      <c r="F2349" s="207" t="s">
        <v>123</v>
      </c>
      <c r="G2349" s="220" t="s">
        <v>924</v>
      </c>
      <c r="H2349" s="223" t="s">
        <v>4069</v>
      </c>
      <c r="I2349" s="306" t="s">
        <v>39</v>
      </c>
      <c r="J2349" s="222">
        <v>1</v>
      </c>
      <c r="K2349" s="212">
        <v>15000</v>
      </c>
      <c r="L2349" s="212">
        <f t="shared" si="329"/>
        <v>16500</v>
      </c>
      <c r="M2349" s="288" t="s">
        <v>900</v>
      </c>
      <c r="O2349" s="290" t="s">
        <v>3793</v>
      </c>
      <c r="P2349" s="227"/>
      <c r="Q2349" s="227"/>
      <c r="R2349" s="376">
        <v>1700</v>
      </c>
      <c r="S2349" s="242">
        <v>1700</v>
      </c>
      <c r="T2349" s="260" t="s">
        <v>3380</v>
      </c>
      <c r="U2349" s="259">
        <f>VLOOKUP(T2349,'[1]段ボール 送料'!$H$16:$X$1013,16,FALSE)</f>
        <v>1360</v>
      </c>
      <c r="V2349" s="259">
        <f>VLOOKUP(T2349,'[1]段ボール 送料'!$H$16:$X$1013,13,FALSE)</f>
        <v>305</v>
      </c>
      <c r="W2349" s="259">
        <f>VLOOKUP(T2349,'[1]段ボール 送料'!$H$16:$X$1013,14,FALSE)</f>
        <v>305</v>
      </c>
      <c r="X2349" s="259">
        <f>VLOOKUP(T2349,'[1]段ボール 送料'!$H$16:$X$1013,15,FALSE)</f>
        <v>750</v>
      </c>
      <c r="Y2349" s="219"/>
      <c r="Z2349" s="259"/>
      <c r="AA2349" s="259"/>
      <c r="AB2349" s="259"/>
      <c r="AC2349" s="259"/>
      <c r="AD2349" s="211"/>
      <c r="AE2349" s="211"/>
      <c r="AF2349" s="211"/>
      <c r="AG2349" s="211"/>
      <c r="AH2349" s="211"/>
      <c r="AI2349" s="228" t="s">
        <v>2717</v>
      </c>
      <c r="AJ2349" s="286" t="s">
        <v>2543</v>
      </c>
      <c r="AK2349" s="228" t="s">
        <v>2542</v>
      </c>
      <c r="AN2349" s="211"/>
      <c r="AO2349" s="211"/>
      <c r="AP2349" s="229"/>
      <c r="AQ2349" s="285"/>
      <c r="AR2349" s="207"/>
      <c r="AS2349" s="207"/>
      <c r="AT2349" s="207"/>
      <c r="AU2349" s="207"/>
      <c r="AV2349" s="207"/>
      <c r="AW2349" s="207"/>
      <c r="AX2349" s="207"/>
      <c r="AY2349" s="207"/>
      <c r="AZ2349" s="207"/>
      <c r="BA2349" s="207"/>
      <c r="BB2349" s="207"/>
      <c r="BC2349" s="207"/>
      <c r="BD2349" s="207"/>
      <c r="BE2349" s="207"/>
      <c r="BF2349" s="207"/>
      <c r="BG2349" s="228"/>
      <c r="BH2349" s="228"/>
      <c r="BI2349" s="228"/>
      <c r="BJ2349" s="246"/>
      <c r="BK2349" s="255" t="s">
        <v>3892</v>
      </c>
      <c r="BL2349" s="228" t="s">
        <v>1703</v>
      </c>
      <c r="BM2349" s="228" t="s">
        <v>3899</v>
      </c>
      <c r="BY2349" s="254"/>
      <c r="DN2349" s="284"/>
      <c r="DO2349" s="283"/>
      <c r="DP2349" s="278"/>
      <c r="DQ2349" s="282" t="s">
        <v>900</v>
      </c>
      <c r="DR2349" s="281"/>
      <c r="DS2349" s="280" t="s">
        <v>3792</v>
      </c>
      <c r="DT2349" s="279" t="s">
        <v>3791</v>
      </c>
      <c r="DU2349" s="278"/>
      <c r="DV2349" s="194"/>
      <c r="DW2349" s="254"/>
    </row>
    <row r="2350" spans="1:127" ht="18.75">
      <c r="A2350" s="207" t="s">
        <v>4068</v>
      </c>
      <c r="B2350" s="227" t="s">
        <v>925</v>
      </c>
      <c r="C2350" s="226" t="s">
        <v>4067</v>
      </c>
      <c r="D2350" s="264" t="s">
        <v>926</v>
      </c>
      <c r="E2350" s="224" t="str">
        <f t="shared" si="327"/>
        <v>438199</v>
      </c>
      <c r="F2350" s="207" t="s">
        <v>123</v>
      </c>
      <c r="G2350" s="220" t="s">
        <v>927</v>
      </c>
      <c r="H2350" s="223" t="s">
        <v>4066</v>
      </c>
      <c r="I2350" s="306" t="s">
        <v>39</v>
      </c>
      <c r="J2350" s="222">
        <v>1</v>
      </c>
      <c r="K2350" s="212">
        <v>18000</v>
      </c>
      <c r="L2350" s="212">
        <f t="shared" si="329"/>
        <v>19800</v>
      </c>
      <c r="M2350" s="288" t="s">
        <v>900</v>
      </c>
      <c r="O2350" s="290" t="s">
        <v>3793</v>
      </c>
      <c r="P2350" s="241"/>
      <c r="Q2350" s="241"/>
      <c r="R2350" s="376">
        <v>2000</v>
      </c>
      <c r="S2350" s="242">
        <v>2000</v>
      </c>
      <c r="T2350" s="260" t="s">
        <v>3380</v>
      </c>
      <c r="U2350" s="259">
        <f>VLOOKUP(T2350,'[1]段ボール 送料'!$H$16:$X$1013,16,FALSE)</f>
        <v>1360</v>
      </c>
      <c r="V2350" s="259">
        <f>VLOOKUP(T2350,'[1]段ボール 送料'!$H$16:$X$1013,13,FALSE)</f>
        <v>305</v>
      </c>
      <c r="W2350" s="259">
        <f>VLOOKUP(T2350,'[1]段ボール 送料'!$H$16:$X$1013,14,FALSE)</f>
        <v>305</v>
      </c>
      <c r="X2350" s="259">
        <f>VLOOKUP(T2350,'[1]段ボール 送料'!$H$16:$X$1013,15,FALSE)</f>
        <v>750</v>
      </c>
      <c r="Y2350" s="219"/>
      <c r="Z2350" s="259"/>
      <c r="AA2350" s="259"/>
      <c r="AB2350" s="259"/>
      <c r="AC2350" s="259"/>
      <c r="AD2350" s="211"/>
      <c r="AE2350" s="211"/>
      <c r="AF2350" s="211"/>
      <c r="AG2350" s="211"/>
      <c r="AH2350" s="211"/>
      <c r="AI2350" s="228" t="s">
        <v>2717</v>
      </c>
      <c r="AJ2350" s="286" t="s">
        <v>2543</v>
      </c>
      <c r="AK2350" s="228" t="s">
        <v>2542</v>
      </c>
      <c r="AN2350" s="211"/>
      <c r="AO2350" s="211"/>
      <c r="AP2350" s="229"/>
      <c r="AQ2350" s="285"/>
      <c r="AR2350" s="207"/>
      <c r="AS2350" s="207"/>
      <c r="AT2350" s="207"/>
      <c r="AU2350" s="207"/>
      <c r="AV2350" s="207"/>
      <c r="AW2350" s="207"/>
      <c r="AX2350" s="207"/>
      <c r="AY2350" s="207"/>
      <c r="AZ2350" s="207"/>
      <c r="BA2350" s="207"/>
      <c r="BB2350" s="207"/>
      <c r="BC2350" s="207"/>
      <c r="BD2350" s="207"/>
      <c r="BE2350" s="207"/>
      <c r="BF2350" s="207"/>
      <c r="BG2350" s="228"/>
      <c r="BH2350" s="228"/>
      <c r="BI2350" s="228"/>
      <c r="BJ2350" s="246"/>
      <c r="BK2350" s="255" t="s">
        <v>3892</v>
      </c>
      <c r="BL2350" s="228" t="s">
        <v>1703</v>
      </c>
      <c r="BM2350" s="228" t="s">
        <v>3899</v>
      </c>
      <c r="BY2350" s="254"/>
      <c r="DN2350" s="284"/>
      <c r="DO2350" s="283"/>
      <c r="DP2350" s="278"/>
      <c r="DQ2350" s="282" t="s">
        <v>900</v>
      </c>
      <c r="DR2350" s="281"/>
      <c r="DS2350" s="280" t="s">
        <v>3792</v>
      </c>
      <c r="DT2350" s="279" t="s">
        <v>3791</v>
      </c>
      <c r="DU2350" s="278"/>
      <c r="DV2350" s="194"/>
      <c r="DW2350" s="254"/>
    </row>
    <row r="2351" spans="1:127" ht="18.75">
      <c r="A2351" s="298" t="s">
        <v>3933</v>
      </c>
      <c r="B2351" s="227" t="s">
        <v>746</v>
      </c>
      <c r="C2351" s="226" t="s">
        <v>4065</v>
      </c>
      <c r="D2351" s="264" t="s">
        <v>747</v>
      </c>
      <c r="E2351" s="224" t="str">
        <f t="shared" si="327"/>
        <v>438205</v>
      </c>
      <c r="F2351" s="207" t="s">
        <v>123</v>
      </c>
      <c r="G2351" s="220" t="s">
        <v>748</v>
      </c>
      <c r="H2351" s="223" t="s">
        <v>4064</v>
      </c>
      <c r="I2351" s="306" t="s">
        <v>39</v>
      </c>
      <c r="J2351" s="222">
        <v>1</v>
      </c>
      <c r="K2351" s="277">
        <v>27000</v>
      </c>
      <c r="L2351" s="212">
        <f t="shared" si="329"/>
        <v>29700.000000000004</v>
      </c>
      <c r="M2351" s="262" t="s">
        <v>1671</v>
      </c>
      <c r="O2351" s="219"/>
      <c r="P2351" s="251">
        <v>45444</v>
      </c>
      <c r="Q2351" s="244">
        <v>26000</v>
      </c>
      <c r="R2351" s="416">
        <v>2300</v>
      </c>
      <c r="S2351" s="242">
        <v>2300</v>
      </c>
      <c r="T2351" s="219" t="s">
        <v>4063</v>
      </c>
      <c r="U2351" s="259">
        <f>VLOOKUP(T2351,'[1]段ボール 送料'!$H$16:$X$1013,16,FALSE)</f>
        <v>1360</v>
      </c>
      <c r="V2351" s="259">
        <f>VLOOKUP(T2351,'[1]段ボール 送料'!$H$16:$X$1013,13,FALSE)</f>
        <v>305</v>
      </c>
      <c r="W2351" s="259">
        <f>VLOOKUP(T2351,'[1]段ボール 送料'!$H$16:$X$1013,14,FALSE)</f>
        <v>305</v>
      </c>
      <c r="X2351" s="259">
        <f>VLOOKUP(T2351,'[1]段ボール 送料'!$H$16:$X$1013,15,FALSE)</f>
        <v>750</v>
      </c>
      <c r="Y2351" s="219"/>
      <c r="Z2351" s="259"/>
      <c r="AA2351" s="259"/>
      <c r="AB2351" s="259"/>
      <c r="AC2351" s="259"/>
      <c r="AD2351" s="211"/>
      <c r="AE2351" s="211"/>
      <c r="AF2351" s="211"/>
      <c r="AG2351" s="211"/>
      <c r="AH2351" s="211"/>
      <c r="AI2351" s="228" t="s">
        <v>2717</v>
      </c>
      <c r="AJ2351" s="286" t="s">
        <v>2543</v>
      </c>
      <c r="AK2351" s="228" t="s">
        <v>2542</v>
      </c>
      <c r="AN2351" s="211"/>
      <c r="AO2351" s="211"/>
      <c r="AP2351" s="229"/>
      <c r="AQ2351" s="444">
        <v>1</v>
      </c>
      <c r="AR2351" s="207"/>
      <c r="AS2351" s="207"/>
      <c r="AT2351" s="207"/>
      <c r="AU2351" s="359">
        <f t="shared" ref="AU2351:AU2362" si="337">S2351</f>
        <v>2300</v>
      </c>
      <c r="AV2351" s="248">
        <f>VLOOKUP(T2351,'[1]段ボール 送料'!$H$16:$X$1013,11,FALSE)</f>
        <v>700</v>
      </c>
      <c r="AW2351" s="248"/>
      <c r="AX2351" s="207"/>
      <c r="AY2351" s="247">
        <f t="shared" ref="AY2351:AY2362" si="338">SUBTOTAL(9,AV2351:AX2351)</f>
        <v>700</v>
      </c>
      <c r="AZ2351" s="247">
        <f t="shared" ref="AZ2351:AZ2362" si="339">AR2351+AV2351</f>
        <v>700</v>
      </c>
      <c r="BA2351" s="247">
        <f t="shared" ref="BA2351:BA2362" si="340">AS2351+AW2351</f>
        <v>0</v>
      </c>
      <c r="BB2351" s="247">
        <f t="shared" ref="BB2351:BB2362" si="341">AT2351+AX2351</f>
        <v>0</v>
      </c>
      <c r="BC2351" s="359">
        <f t="shared" ref="BC2351:BC2362" si="342">AU2351+AY2351</f>
        <v>3000</v>
      </c>
      <c r="BD2351" s="207"/>
      <c r="BE2351" s="207"/>
      <c r="BF2351" s="207"/>
      <c r="BG2351" s="228"/>
      <c r="BH2351" s="228"/>
      <c r="BI2351" s="228"/>
      <c r="BJ2351" s="246"/>
      <c r="BK2351" s="255" t="s">
        <v>3892</v>
      </c>
      <c r="BL2351" s="228" t="s">
        <v>1703</v>
      </c>
      <c r="BM2351" s="228" t="s">
        <v>1703</v>
      </c>
      <c r="BN2351" s="298"/>
      <c r="BO2351" s="297"/>
      <c r="BY2351" s="254"/>
      <c r="DN2351" s="284">
        <v>27000</v>
      </c>
      <c r="DO2351" s="283">
        <f t="shared" ref="DO2351:DO2362" si="343">DN2351*110%</f>
        <v>29700.000000000004</v>
      </c>
      <c r="DP2351" s="349">
        <v>45444</v>
      </c>
      <c r="DQ2351" s="282"/>
      <c r="DR2351" s="281"/>
      <c r="DS2351" s="280"/>
      <c r="DT2351" s="279"/>
      <c r="DU2351" s="348"/>
      <c r="DV2351" s="194"/>
    </row>
    <row r="2352" spans="1:127" ht="18.75">
      <c r="A2352" s="298" t="s">
        <v>3933</v>
      </c>
      <c r="B2352" s="227" t="s">
        <v>749</v>
      </c>
      <c r="C2352" s="226" t="s">
        <v>4062</v>
      </c>
      <c r="D2352" s="264" t="s">
        <v>750</v>
      </c>
      <c r="E2352" s="224" t="str">
        <f t="shared" si="327"/>
        <v>438212</v>
      </c>
      <c r="F2352" s="207" t="s">
        <v>123</v>
      </c>
      <c r="G2352" s="220" t="s">
        <v>751</v>
      </c>
      <c r="H2352" s="223" t="s">
        <v>4061</v>
      </c>
      <c r="I2352" s="306" t="s">
        <v>39</v>
      </c>
      <c r="J2352" s="222">
        <v>1</v>
      </c>
      <c r="K2352" s="277">
        <v>27000</v>
      </c>
      <c r="L2352" s="212">
        <f t="shared" si="329"/>
        <v>29700.000000000004</v>
      </c>
      <c r="M2352" s="288" t="s">
        <v>1671</v>
      </c>
      <c r="O2352" s="219"/>
      <c r="P2352" s="459">
        <v>45444</v>
      </c>
      <c r="Q2352" s="346">
        <v>26000</v>
      </c>
      <c r="R2352" s="289">
        <v>3000</v>
      </c>
      <c r="S2352" s="242">
        <v>3000</v>
      </c>
      <c r="T2352" s="219" t="s">
        <v>3913</v>
      </c>
      <c r="U2352" s="259">
        <f>VLOOKUP(T2352,'[1]段ボール 送料'!$H$16:$X$1013,16,FALSE)</f>
        <v>1130</v>
      </c>
      <c r="V2352" s="259">
        <f>VLOOKUP(T2352,'[1]段ボール 送料'!$H$16:$X$1013,13,FALSE)</f>
        <v>265</v>
      </c>
      <c r="W2352" s="259">
        <f>VLOOKUP(T2352,'[1]段ボール 送料'!$H$16:$X$1013,14,FALSE)</f>
        <v>265</v>
      </c>
      <c r="X2352" s="259">
        <f>VLOOKUP(T2352,'[1]段ボール 送料'!$H$16:$X$1013,15,FALSE)</f>
        <v>600</v>
      </c>
      <c r="Y2352" s="219"/>
      <c r="Z2352" s="259"/>
      <c r="AA2352" s="259"/>
      <c r="AB2352" s="259"/>
      <c r="AC2352" s="259"/>
      <c r="AD2352" s="211"/>
      <c r="AE2352" s="211"/>
      <c r="AF2352" s="211"/>
      <c r="AG2352" s="211"/>
      <c r="AH2352" s="211"/>
      <c r="AI2352" s="228" t="s">
        <v>2717</v>
      </c>
      <c r="AJ2352" s="286" t="s">
        <v>2543</v>
      </c>
      <c r="AK2352" s="228" t="s">
        <v>2542</v>
      </c>
      <c r="AN2352" s="211"/>
      <c r="AO2352" s="211"/>
      <c r="AP2352" s="229"/>
      <c r="AQ2352" s="444">
        <v>1</v>
      </c>
      <c r="AR2352" s="207"/>
      <c r="AS2352" s="207"/>
      <c r="AT2352" s="207"/>
      <c r="AU2352" s="359">
        <f t="shared" si="337"/>
        <v>3000</v>
      </c>
      <c r="AV2352" s="248">
        <f>VLOOKUP(T2352,'[1]段ボール 送料'!$H$16:$X$1013,11,FALSE)</f>
        <v>490</v>
      </c>
      <c r="AW2352" s="248"/>
      <c r="AX2352" s="207"/>
      <c r="AY2352" s="247">
        <f t="shared" si="338"/>
        <v>490</v>
      </c>
      <c r="AZ2352" s="247">
        <f t="shared" si="339"/>
        <v>490</v>
      </c>
      <c r="BA2352" s="247">
        <f t="shared" si="340"/>
        <v>0</v>
      </c>
      <c r="BB2352" s="247">
        <f t="shared" si="341"/>
        <v>0</v>
      </c>
      <c r="BC2352" s="359">
        <f t="shared" si="342"/>
        <v>3490</v>
      </c>
      <c r="BD2352" s="207"/>
      <c r="BE2352" s="207"/>
      <c r="BF2352" s="207"/>
      <c r="BG2352" s="228"/>
      <c r="BH2352" s="228"/>
      <c r="BI2352" s="228"/>
      <c r="BJ2352" s="246"/>
      <c r="BK2352" s="255" t="s">
        <v>3892</v>
      </c>
      <c r="BL2352" s="228" t="s">
        <v>1703</v>
      </c>
      <c r="BM2352" s="228" t="s">
        <v>1703</v>
      </c>
      <c r="BN2352" s="298"/>
      <c r="BO2352" s="297"/>
      <c r="BY2352" s="254"/>
      <c r="DN2352" s="284">
        <v>27000</v>
      </c>
      <c r="DO2352" s="283">
        <f t="shared" si="343"/>
        <v>29700.000000000004</v>
      </c>
      <c r="DP2352" s="349">
        <v>45444</v>
      </c>
      <c r="DQ2352" s="282"/>
      <c r="DR2352" s="281"/>
      <c r="DS2352" s="280"/>
      <c r="DT2352" s="279"/>
      <c r="DU2352" s="348"/>
      <c r="DV2352" s="194"/>
    </row>
    <row r="2353" spans="1:127" ht="18.75">
      <c r="A2353" s="207" t="s">
        <v>4041</v>
      </c>
      <c r="B2353" s="227" t="s">
        <v>752</v>
      </c>
      <c r="C2353" s="226" t="s">
        <v>4060</v>
      </c>
      <c r="D2353" s="264" t="s">
        <v>753</v>
      </c>
      <c r="E2353" s="224" t="str">
        <f t="shared" si="327"/>
        <v>438229</v>
      </c>
      <c r="F2353" s="207" t="s">
        <v>123</v>
      </c>
      <c r="G2353" s="220" t="s">
        <v>754</v>
      </c>
      <c r="H2353" s="223" t="s">
        <v>4059</v>
      </c>
      <c r="I2353" s="306" t="s">
        <v>39</v>
      </c>
      <c r="J2353" s="222">
        <v>1</v>
      </c>
      <c r="K2353" s="277">
        <v>26000</v>
      </c>
      <c r="L2353" s="212">
        <f t="shared" si="329"/>
        <v>28600.000000000004</v>
      </c>
      <c r="M2353" s="262" t="s">
        <v>1671</v>
      </c>
      <c r="N2353" s="290"/>
      <c r="O2353" s="219"/>
      <c r="P2353" s="251">
        <v>45444</v>
      </c>
      <c r="Q2353" s="244">
        <v>25000</v>
      </c>
      <c r="R2353" s="416">
        <v>3400</v>
      </c>
      <c r="S2353" s="242">
        <v>3400</v>
      </c>
      <c r="T2353" s="219" t="s">
        <v>3913</v>
      </c>
      <c r="U2353" s="259">
        <f>VLOOKUP(T2353,'[1]段ボール 送料'!$H$16:$X$1013,16,FALSE)</f>
        <v>1130</v>
      </c>
      <c r="V2353" s="259">
        <f>VLOOKUP(T2353,'[1]段ボール 送料'!$H$16:$X$1013,13,FALSE)</f>
        <v>265</v>
      </c>
      <c r="W2353" s="259">
        <f>VLOOKUP(T2353,'[1]段ボール 送料'!$H$16:$X$1013,14,FALSE)</f>
        <v>265</v>
      </c>
      <c r="X2353" s="259">
        <f>VLOOKUP(T2353,'[1]段ボール 送料'!$H$16:$X$1013,15,FALSE)</f>
        <v>600</v>
      </c>
      <c r="Y2353" s="219"/>
      <c r="Z2353" s="259"/>
      <c r="AA2353" s="259"/>
      <c r="AB2353" s="259"/>
      <c r="AC2353" s="259"/>
      <c r="AD2353" s="211"/>
      <c r="AE2353" s="211"/>
      <c r="AF2353" s="211"/>
      <c r="AG2353" s="211"/>
      <c r="AH2353" s="211"/>
      <c r="AI2353" s="228" t="s">
        <v>2717</v>
      </c>
      <c r="AJ2353" s="286" t="s">
        <v>2543</v>
      </c>
      <c r="AK2353" s="228" t="s">
        <v>2542</v>
      </c>
      <c r="AN2353" s="211"/>
      <c r="AO2353" s="211"/>
      <c r="AP2353" s="229"/>
      <c r="AQ2353" s="444">
        <v>1</v>
      </c>
      <c r="AR2353" s="207"/>
      <c r="AS2353" s="207"/>
      <c r="AT2353" s="207"/>
      <c r="AU2353" s="359">
        <f t="shared" si="337"/>
        <v>3400</v>
      </c>
      <c r="AV2353" s="248">
        <f>VLOOKUP(T2353,'[1]段ボール 送料'!$H$16:$X$1013,11,FALSE)</f>
        <v>490</v>
      </c>
      <c r="AW2353" s="248"/>
      <c r="AX2353" s="207"/>
      <c r="AY2353" s="247">
        <f t="shared" si="338"/>
        <v>490</v>
      </c>
      <c r="AZ2353" s="247">
        <f t="shared" si="339"/>
        <v>490</v>
      </c>
      <c r="BA2353" s="247">
        <f t="shared" si="340"/>
        <v>0</v>
      </c>
      <c r="BB2353" s="247">
        <f t="shared" si="341"/>
        <v>0</v>
      </c>
      <c r="BC2353" s="359">
        <f t="shared" si="342"/>
        <v>3890</v>
      </c>
      <c r="BD2353" s="207"/>
      <c r="BE2353" s="207"/>
      <c r="BF2353" s="207"/>
      <c r="BG2353" s="228"/>
      <c r="BH2353" s="228"/>
      <c r="BI2353" s="228" t="s">
        <v>1703</v>
      </c>
      <c r="BJ2353" s="246"/>
      <c r="BK2353" s="255" t="s">
        <v>3892</v>
      </c>
      <c r="BL2353" s="228" t="s">
        <v>1703</v>
      </c>
      <c r="BM2353" s="228" t="s">
        <v>1703</v>
      </c>
      <c r="BY2353" s="254"/>
      <c r="DN2353" s="284">
        <v>26000</v>
      </c>
      <c r="DO2353" s="283">
        <f t="shared" si="343"/>
        <v>28600.000000000004</v>
      </c>
      <c r="DP2353" s="349">
        <v>45444</v>
      </c>
      <c r="DQ2353" s="282"/>
      <c r="DR2353" s="281"/>
      <c r="DS2353" s="280"/>
      <c r="DT2353" s="279"/>
      <c r="DU2353" s="348"/>
      <c r="DV2353" s="194"/>
    </row>
    <row r="2354" spans="1:127" ht="18.75">
      <c r="A2354" s="207" t="s">
        <v>4041</v>
      </c>
      <c r="B2354" s="227" t="s">
        <v>755</v>
      </c>
      <c r="C2354" s="226" t="s">
        <v>4058</v>
      </c>
      <c r="D2354" s="264" t="s">
        <v>756</v>
      </c>
      <c r="E2354" s="224" t="str">
        <f t="shared" si="327"/>
        <v>438236</v>
      </c>
      <c r="F2354" s="207" t="s">
        <v>123</v>
      </c>
      <c r="G2354" s="220" t="s">
        <v>757</v>
      </c>
      <c r="H2354" s="223" t="s">
        <v>4057</v>
      </c>
      <c r="I2354" s="306" t="s">
        <v>39</v>
      </c>
      <c r="J2354" s="222">
        <v>1</v>
      </c>
      <c r="K2354" s="277">
        <v>26000</v>
      </c>
      <c r="L2354" s="212">
        <f t="shared" si="329"/>
        <v>28600.000000000004</v>
      </c>
      <c r="M2354" s="288" t="s">
        <v>1671</v>
      </c>
      <c r="O2354" s="219"/>
      <c r="P2354" s="251">
        <v>45444</v>
      </c>
      <c r="Q2354" s="244">
        <v>25000</v>
      </c>
      <c r="R2354" s="416">
        <v>4100</v>
      </c>
      <c r="S2354" s="242">
        <v>4100</v>
      </c>
      <c r="T2354" s="219" t="s">
        <v>3913</v>
      </c>
      <c r="U2354" s="259">
        <f>VLOOKUP(T2354,'[1]段ボール 送料'!$H$16:$X$1013,16,FALSE)</f>
        <v>1130</v>
      </c>
      <c r="V2354" s="259">
        <f>VLOOKUP(T2354,'[1]段ボール 送料'!$H$16:$X$1013,13,FALSE)</f>
        <v>265</v>
      </c>
      <c r="W2354" s="259">
        <f>VLOOKUP(T2354,'[1]段ボール 送料'!$H$16:$X$1013,14,FALSE)</f>
        <v>265</v>
      </c>
      <c r="X2354" s="259">
        <f>VLOOKUP(T2354,'[1]段ボール 送料'!$H$16:$X$1013,15,FALSE)</f>
        <v>600</v>
      </c>
      <c r="Y2354" s="219"/>
      <c r="Z2354" s="248"/>
      <c r="AA2354" s="248"/>
      <c r="AB2354" s="248"/>
      <c r="AC2354" s="248"/>
      <c r="AD2354" s="211"/>
      <c r="AE2354" s="211"/>
      <c r="AF2354" s="211"/>
      <c r="AG2354" s="211"/>
      <c r="AH2354" s="211"/>
      <c r="AI2354" s="228" t="s">
        <v>2717</v>
      </c>
      <c r="AJ2354" s="286" t="s">
        <v>2543</v>
      </c>
      <c r="AK2354" s="228" t="s">
        <v>2542</v>
      </c>
      <c r="AN2354" s="211"/>
      <c r="AO2354" s="211"/>
      <c r="AP2354" s="229"/>
      <c r="AQ2354" s="444">
        <v>1</v>
      </c>
      <c r="AR2354" s="207"/>
      <c r="AS2354" s="207"/>
      <c r="AT2354" s="207"/>
      <c r="AU2354" s="359">
        <f t="shared" si="337"/>
        <v>4100</v>
      </c>
      <c r="AV2354" s="248">
        <f>VLOOKUP(T2354,'[1]段ボール 送料'!$H$16:$X$1013,11,FALSE)</f>
        <v>490</v>
      </c>
      <c r="AW2354" s="248"/>
      <c r="AX2354" s="207"/>
      <c r="AY2354" s="247">
        <f t="shared" si="338"/>
        <v>490</v>
      </c>
      <c r="AZ2354" s="247">
        <f t="shared" si="339"/>
        <v>490</v>
      </c>
      <c r="BA2354" s="247">
        <f t="shared" si="340"/>
        <v>0</v>
      </c>
      <c r="BB2354" s="247">
        <f t="shared" si="341"/>
        <v>0</v>
      </c>
      <c r="BC2354" s="359">
        <f t="shared" si="342"/>
        <v>4590</v>
      </c>
      <c r="BD2354" s="207"/>
      <c r="BE2354" s="207"/>
      <c r="BF2354" s="207"/>
      <c r="BG2354" s="228"/>
      <c r="BH2354" s="228"/>
      <c r="BI2354" s="228" t="s">
        <v>3899</v>
      </c>
      <c r="BJ2354" s="246"/>
      <c r="BK2354" s="255" t="s">
        <v>3892</v>
      </c>
      <c r="BL2354" s="228" t="s">
        <v>1703</v>
      </c>
      <c r="BM2354" s="228" t="s">
        <v>1703</v>
      </c>
      <c r="BY2354" s="254"/>
      <c r="DN2354" s="284">
        <v>26000</v>
      </c>
      <c r="DO2354" s="283">
        <f t="shared" si="343"/>
        <v>28600.000000000004</v>
      </c>
      <c r="DP2354" s="349">
        <v>45444</v>
      </c>
      <c r="DQ2354" s="282"/>
      <c r="DR2354" s="281"/>
      <c r="DS2354" s="280"/>
      <c r="DT2354" s="279"/>
      <c r="DU2354" s="348"/>
      <c r="DV2354" s="194"/>
    </row>
    <row r="2355" spans="1:127" ht="18.75">
      <c r="A2355" s="207" t="s">
        <v>4041</v>
      </c>
      <c r="B2355" s="227" t="s">
        <v>758</v>
      </c>
      <c r="C2355" s="227">
        <v>1522</v>
      </c>
      <c r="D2355" s="264" t="s">
        <v>759</v>
      </c>
      <c r="E2355" s="224" t="str">
        <f t="shared" si="327"/>
        <v>438243</v>
      </c>
      <c r="F2355" s="207" t="s">
        <v>123</v>
      </c>
      <c r="G2355" s="220" t="s">
        <v>760</v>
      </c>
      <c r="H2355" s="223" t="s">
        <v>4056</v>
      </c>
      <c r="I2355" s="306" t="s">
        <v>39</v>
      </c>
      <c r="J2355" s="222">
        <v>1</v>
      </c>
      <c r="K2355" s="277">
        <v>26000</v>
      </c>
      <c r="L2355" s="212">
        <f t="shared" si="329"/>
        <v>28600.000000000004</v>
      </c>
      <c r="M2355" s="262" t="s">
        <v>1671</v>
      </c>
      <c r="O2355" s="219"/>
      <c r="P2355" s="251">
        <v>45444</v>
      </c>
      <c r="Q2355" s="244">
        <v>25000</v>
      </c>
      <c r="R2355" s="416">
        <v>3800</v>
      </c>
      <c r="S2355" s="242">
        <v>3800</v>
      </c>
      <c r="T2355" s="219" t="s">
        <v>3913</v>
      </c>
      <c r="U2355" s="259">
        <f>VLOOKUP(T2355,'[1]段ボール 送料'!$H$16:$X$1013,16,FALSE)</f>
        <v>1130</v>
      </c>
      <c r="V2355" s="259">
        <f>VLOOKUP(T2355,'[1]段ボール 送料'!$H$16:$X$1013,13,FALSE)</f>
        <v>265</v>
      </c>
      <c r="W2355" s="259">
        <f>VLOOKUP(T2355,'[1]段ボール 送料'!$H$16:$X$1013,14,FALSE)</f>
        <v>265</v>
      </c>
      <c r="X2355" s="259">
        <f>VLOOKUP(T2355,'[1]段ボール 送料'!$H$16:$X$1013,15,FALSE)</f>
        <v>600</v>
      </c>
      <c r="Y2355" s="219"/>
      <c r="Z2355" s="259"/>
      <c r="AA2355" s="259"/>
      <c r="AB2355" s="259"/>
      <c r="AC2355" s="259"/>
      <c r="AD2355" s="211"/>
      <c r="AE2355" s="211"/>
      <c r="AF2355" s="211"/>
      <c r="AG2355" s="211"/>
      <c r="AH2355" s="211"/>
      <c r="AI2355" s="228" t="s">
        <v>2717</v>
      </c>
      <c r="AJ2355" s="286" t="s">
        <v>2543</v>
      </c>
      <c r="AK2355" s="228" t="s">
        <v>2542</v>
      </c>
      <c r="AN2355" s="211"/>
      <c r="AO2355" s="211"/>
      <c r="AP2355" s="229"/>
      <c r="AQ2355" s="444">
        <v>1</v>
      </c>
      <c r="AR2355" s="207"/>
      <c r="AS2355" s="207"/>
      <c r="AT2355" s="207"/>
      <c r="AU2355" s="359">
        <f t="shared" si="337"/>
        <v>3800</v>
      </c>
      <c r="AV2355" s="248">
        <f>VLOOKUP(T2355,'[1]段ボール 送料'!$H$16:$X$1013,11,FALSE)</f>
        <v>490</v>
      </c>
      <c r="AW2355" s="248"/>
      <c r="AX2355" s="207"/>
      <c r="AY2355" s="247">
        <f t="shared" si="338"/>
        <v>490</v>
      </c>
      <c r="AZ2355" s="247">
        <f t="shared" si="339"/>
        <v>490</v>
      </c>
      <c r="BA2355" s="247">
        <f t="shared" si="340"/>
        <v>0</v>
      </c>
      <c r="BB2355" s="247">
        <f t="shared" si="341"/>
        <v>0</v>
      </c>
      <c r="BC2355" s="359">
        <f t="shared" si="342"/>
        <v>4290</v>
      </c>
      <c r="BD2355" s="207"/>
      <c r="BE2355" s="207"/>
      <c r="BF2355" s="207"/>
      <c r="BG2355" s="228"/>
      <c r="BH2355" s="228"/>
      <c r="BI2355" s="228"/>
      <c r="BJ2355" s="246"/>
      <c r="BK2355" s="255" t="s">
        <v>3892</v>
      </c>
      <c r="BL2355" s="228" t="s">
        <v>1703</v>
      </c>
      <c r="BM2355" s="228" t="s">
        <v>1703</v>
      </c>
      <c r="BY2355" s="254"/>
      <c r="DN2355" s="284">
        <v>26000</v>
      </c>
      <c r="DO2355" s="283">
        <f t="shared" si="343"/>
        <v>28600.000000000004</v>
      </c>
      <c r="DP2355" s="349">
        <v>45444</v>
      </c>
      <c r="DQ2355" s="282"/>
      <c r="DR2355" s="281"/>
      <c r="DS2355" s="280"/>
      <c r="DT2355" s="279"/>
      <c r="DU2355" s="348"/>
      <c r="DV2355" s="194"/>
    </row>
    <row r="2356" spans="1:127" ht="18.75">
      <c r="A2356" s="207" t="s">
        <v>4041</v>
      </c>
      <c r="B2356" s="227" t="s">
        <v>761</v>
      </c>
      <c r="C2356" s="226" t="s">
        <v>4055</v>
      </c>
      <c r="D2356" s="264" t="s">
        <v>762</v>
      </c>
      <c r="E2356" s="224" t="str">
        <f t="shared" si="327"/>
        <v>438250</v>
      </c>
      <c r="F2356" s="207" t="s">
        <v>123</v>
      </c>
      <c r="G2356" s="220" t="s">
        <v>763</v>
      </c>
      <c r="H2356" s="223" t="s">
        <v>4054</v>
      </c>
      <c r="I2356" s="306" t="s">
        <v>39</v>
      </c>
      <c r="J2356" s="222">
        <v>1</v>
      </c>
      <c r="K2356" s="277">
        <v>26000</v>
      </c>
      <c r="L2356" s="212">
        <f t="shared" si="329"/>
        <v>28600.000000000004</v>
      </c>
      <c r="M2356" s="262" t="s">
        <v>1671</v>
      </c>
      <c r="O2356" s="219"/>
      <c r="P2356" s="251">
        <v>45444</v>
      </c>
      <c r="Q2356" s="244">
        <v>25000</v>
      </c>
      <c r="R2356" s="416">
        <v>4500</v>
      </c>
      <c r="S2356" s="242">
        <v>4500</v>
      </c>
      <c r="T2356" s="219" t="s">
        <v>3913</v>
      </c>
      <c r="U2356" s="248">
        <f>VLOOKUP(T2356,'[1]段ボール 送料'!$H$16:$X$1013,16,FALSE)</f>
        <v>1130</v>
      </c>
      <c r="V2356" s="248">
        <f>VLOOKUP(T2356,'[1]段ボール 送料'!$H$16:$X$1013,13,FALSE)</f>
        <v>265</v>
      </c>
      <c r="W2356" s="248">
        <f>VLOOKUP(T2356,'[1]段ボール 送料'!$H$16:$X$1013,14,FALSE)</f>
        <v>265</v>
      </c>
      <c r="X2356" s="248">
        <f>VLOOKUP(T2356,'[1]段ボール 送料'!$H$16:$X$1013,15,FALSE)</f>
        <v>600</v>
      </c>
      <c r="Y2356" s="219"/>
      <c r="Z2356" s="259"/>
      <c r="AA2356" s="259"/>
      <c r="AB2356" s="259"/>
      <c r="AC2356" s="259"/>
      <c r="AD2356" s="344"/>
      <c r="AE2356" s="344"/>
      <c r="AF2356" s="344"/>
      <c r="AG2356" s="344"/>
      <c r="AH2356" s="344"/>
      <c r="AI2356" s="228" t="s">
        <v>2717</v>
      </c>
      <c r="AJ2356" s="286" t="s">
        <v>2543</v>
      </c>
      <c r="AK2356" s="228" t="s">
        <v>2542</v>
      </c>
      <c r="AN2356" s="344"/>
      <c r="AO2356" s="344"/>
      <c r="AP2356" s="229"/>
      <c r="AQ2356" s="444">
        <v>1</v>
      </c>
      <c r="AR2356" s="247"/>
      <c r="AS2356" s="247"/>
      <c r="AT2356" s="247"/>
      <c r="AU2356" s="359">
        <f t="shared" si="337"/>
        <v>4500</v>
      </c>
      <c r="AV2356" s="248">
        <f>VLOOKUP(T2356,'[1]段ボール 送料'!$H$16:$X$1013,11,FALSE)</f>
        <v>490</v>
      </c>
      <c r="AW2356" s="248"/>
      <c r="AX2356" s="207"/>
      <c r="AY2356" s="247">
        <f t="shared" si="338"/>
        <v>490</v>
      </c>
      <c r="AZ2356" s="247">
        <f t="shared" si="339"/>
        <v>490</v>
      </c>
      <c r="BA2356" s="247">
        <f t="shared" si="340"/>
        <v>0</v>
      </c>
      <c r="BB2356" s="247">
        <f t="shared" si="341"/>
        <v>0</v>
      </c>
      <c r="BC2356" s="359">
        <f t="shared" si="342"/>
        <v>4990</v>
      </c>
      <c r="BD2356" s="207"/>
      <c r="BE2356" s="207"/>
      <c r="BF2356" s="207"/>
      <c r="BG2356" s="228"/>
      <c r="BH2356" s="228"/>
      <c r="BI2356" s="228" t="s">
        <v>3899</v>
      </c>
      <c r="BJ2356" s="246"/>
      <c r="BK2356" s="255" t="s">
        <v>3892</v>
      </c>
      <c r="BL2356" s="228" t="s">
        <v>1703</v>
      </c>
      <c r="BM2356" s="228" t="s">
        <v>1703</v>
      </c>
      <c r="BY2356" s="254"/>
      <c r="DN2356" s="284">
        <v>26000</v>
      </c>
      <c r="DO2356" s="283">
        <f t="shared" si="343"/>
        <v>28600.000000000004</v>
      </c>
      <c r="DP2356" s="349">
        <v>45444</v>
      </c>
      <c r="DQ2356" s="282"/>
      <c r="DR2356" s="281"/>
      <c r="DS2356" s="280"/>
      <c r="DT2356" s="279"/>
      <c r="DU2356" s="348"/>
      <c r="DV2356" s="194"/>
    </row>
    <row r="2357" spans="1:127" ht="18.75">
      <c r="A2357" s="207" t="s">
        <v>4041</v>
      </c>
      <c r="B2357" s="227" t="s">
        <v>764</v>
      </c>
      <c r="C2357" s="226" t="s">
        <v>4053</v>
      </c>
      <c r="D2357" s="264" t="s">
        <v>765</v>
      </c>
      <c r="E2357" s="224" t="str">
        <f t="shared" ref="E2357:E2420" si="344">MID(D2357,8,10)</f>
        <v>438267</v>
      </c>
      <c r="F2357" s="207" t="s">
        <v>123</v>
      </c>
      <c r="G2357" s="220" t="s">
        <v>766</v>
      </c>
      <c r="H2357" s="223" t="s">
        <v>4052</v>
      </c>
      <c r="I2357" s="306" t="s">
        <v>39</v>
      </c>
      <c r="J2357" s="222">
        <v>1</v>
      </c>
      <c r="K2357" s="277">
        <v>26000</v>
      </c>
      <c r="L2357" s="212">
        <f t="shared" si="329"/>
        <v>28600.000000000004</v>
      </c>
      <c r="M2357" s="288" t="s">
        <v>1671</v>
      </c>
      <c r="O2357" s="219"/>
      <c r="P2357" s="462">
        <v>45444</v>
      </c>
      <c r="Q2357" s="244">
        <v>25000</v>
      </c>
      <c r="R2357" s="289">
        <v>4000</v>
      </c>
      <c r="S2357" s="242">
        <v>4000</v>
      </c>
      <c r="T2357" s="219" t="s">
        <v>3913</v>
      </c>
      <c r="U2357" s="259">
        <f>VLOOKUP(T2357,'[1]段ボール 送料'!$H$16:$X$1013,16,FALSE)</f>
        <v>1130</v>
      </c>
      <c r="V2357" s="259">
        <f>VLOOKUP(T2357,'[1]段ボール 送料'!$H$16:$X$1013,13,FALSE)</f>
        <v>265</v>
      </c>
      <c r="W2357" s="259">
        <f>VLOOKUP(T2357,'[1]段ボール 送料'!$H$16:$X$1013,14,FALSE)</f>
        <v>265</v>
      </c>
      <c r="X2357" s="259">
        <f>VLOOKUP(T2357,'[1]段ボール 送料'!$H$16:$X$1013,15,FALSE)</f>
        <v>600</v>
      </c>
      <c r="Y2357" s="219"/>
      <c r="Z2357" s="259"/>
      <c r="AA2357" s="259"/>
      <c r="AB2357" s="259"/>
      <c r="AC2357" s="259"/>
      <c r="AD2357" s="211"/>
      <c r="AE2357" s="211"/>
      <c r="AF2357" s="211"/>
      <c r="AG2357" s="211"/>
      <c r="AH2357" s="211"/>
      <c r="AI2357" s="228" t="s">
        <v>2717</v>
      </c>
      <c r="AJ2357" s="286" t="s">
        <v>2543</v>
      </c>
      <c r="AK2357" s="228" t="s">
        <v>2542</v>
      </c>
      <c r="AN2357" s="211"/>
      <c r="AO2357" s="211"/>
      <c r="AP2357" s="229"/>
      <c r="AQ2357" s="444">
        <v>1</v>
      </c>
      <c r="AR2357" s="207"/>
      <c r="AS2357" s="207"/>
      <c r="AT2357" s="207"/>
      <c r="AU2357" s="359">
        <f t="shared" si="337"/>
        <v>4000</v>
      </c>
      <c r="AV2357" s="248">
        <f>VLOOKUP(T2357,'[1]段ボール 送料'!$H$16:$X$1013,11,FALSE)</f>
        <v>490</v>
      </c>
      <c r="AW2357" s="248"/>
      <c r="AX2357" s="207"/>
      <c r="AY2357" s="247">
        <f t="shared" si="338"/>
        <v>490</v>
      </c>
      <c r="AZ2357" s="247">
        <f t="shared" si="339"/>
        <v>490</v>
      </c>
      <c r="BA2357" s="247">
        <f t="shared" si="340"/>
        <v>0</v>
      </c>
      <c r="BB2357" s="247">
        <f t="shared" si="341"/>
        <v>0</v>
      </c>
      <c r="BC2357" s="359">
        <f t="shared" si="342"/>
        <v>4490</v>
      </c>
      <c r="BD2357" s="207"/>
      <c r="BE2357" s="207"/>
      <c r="BF2357" s="207"/>
      <c r="BG2357" s="228"/>
      <c r="BH2357" s="228"/>
      <c r="BI2357" s="228" t="s">
        <v>3899</v>
      </c>
      <c r="BJ2357" s="246"/>
      <c r="BK2357" s="255" t="s">
        <v>3892</v>
      </c>
      <c r="BL2357" s="228" t="s">
        <v>1703</v>
      </c>
      <c r="BM2357" s="228" t="s">
        <v>1703</v>
      </c>
      <c r="BY2357" s="254"/>
      <c r="DN2357" s="284">
        <v>26000</v>
      </c>
      <c r="DO2357" s="283">
        <f t="shared" si="343"/>
        <v>28600.000000000004</v>
      </c>
      <c r="DP2357" s="349">
        <v>45444</v>
      </c>
      <c r="DQ2357" s="282"/>
      <c r="DR2357" s="281"/>
      <c r="DS2357" s="280"/>
      <c r="DT2357" s="279"/>
      <c r="DU2357" s="348"/>
      <c r="DV2357" s="194"/>
    </row>
    <row r="2358" spans="1:127" ht="18.75">
      <c r="A2358" s="207" t="s">
        <v>4041</v>
      </c>
      <c r="B2358" s="227" t="s">
        <v>767</v>
      </c>
      <c r="C2358" s="226" t="s">
        <v>4051</v>
      </c>
      <c r="D2358" s="264" t="s">
        <v>768</v>
      </c>
      <c r="E2358" s="224" t="str">
        <f t="shared" si="344"/>
        <v>438274</v>
      </c>
      <c r="F2358" s="207" t="s">
        <v>123</v>
      </c>
      <c r="G2358" s="220" t="s">
        <v>769</v>
      </c>
      <c r="H2358" s="223" t="s">
        <v>4050</v>
      </c>
      <c r="I2358" s="306" t="s">
        <v>39</v>
      </c>
      <c r="J2358" s="222">
        <v>1</v>
      </c>
      <c r="K2358" s="277">
        <v>26000</v>
      </c>
      <c r="L2358" s="212">
        <f t="shared" si="329"/>
        <v>28600.000000000004</v>
      </c>
      <c r="M2358" s="288" t="s">
        <v>1671</v>
      </c>
      <c r="O2358" s="219"/>
      <c r="P2358" s="251">
        <v>45444</v>
      </c>
      <c r="Q2358" s="244">
        <v>25000</v>
      </c>
      <c r="R2358" s="416">
        <v>4500</v>
      </c>
      <c r="S2358" s="242">
        <v>4500</v>
      </c>
      <c r="T2358" s="219" t="s">
        <v>3380</v>
      </c>
      <c r="U2358" s="259">
        <f>VLOOKUP(T2358,'[1]段ボール 送料'!$H$16:$X$1013,16,FALSE)</f>
        <v>1360</v>
      </c>
      <c r="V2358" s="259">
        <f>VLOOKUP(T2358,'[1]段ボール 送料'!$H$16:$X$1013,13,FALSE)</f>
        <v>305</v>
      </c>
      <c r="W2358" s="259">
        <f>VLOOKUP(T2358,'[1]段ボール 送料'!$H$16:$X$1013,14,FALSE)</f>
        <v>305</v>
      </c>
      <c r="X2358" s="259">
        <f>VLOOKUP(T2358,'[1]段ボール 送料'!$H$16:$X$1013,15,FALSE)</f>
        <v>750</v>
      </c>
      <c r="Y2358" s="219"/>
      <c r="Z2358" s="259"/>
      <c r="AA2358" s="259"/>
      <c r="AB2358" s="259"/>
      <c r="AC2358" s="259"/>
      <c r="AD2358" s="211"/>
      <c r="AE2358" s="211"/>
      <c r="AF2358" s="211"/>
      <c r="AG2358" s="211"/>
      <c r="AH2358" s="211"/>
      <c r="AI2358" s="228" t="s">
        <v>2717</v>
      </c>
      <c r="AJ2358" s="286" t="s">
        <v>2543</v>
      </c>
      <c r="AK2358" s="228" t="s">
        <v>2542</v>
      </c>
      <c r="AN2358" s="211"/>
      <c r="AO2358" s="211"/>
      <c r="AP2358" s="229"/>
      <c r="AQ2358" s="444">
        <v>1</v>
      </c>
      <c r="AR2358" s="207"/>
      <c r="AS2358" s="207"/>
      <c r="AT2358" s="207"/>
      <c r="AU2358" s="359">
        <f t="shared" si="337"/>
        <v>4500</v>
      </c>
      <c r="AV2358" s="248">
        <f>VLOOKUP(T2358,'[1]段ボール 送料'!$H$16:$X$1013,11,FALSE)</f>
        <v>700</v>
      </c>
      <c r="AW2358" s="248"/>
      <c r="AX2358" s="207"/>
      <c r="AY2358" s="247">
        <f t="shared" si="338"/>
        <v>700</v>
      </c>
      <c r="AZ2358" s="247">
        <f t="shared" si="339"/>
        <v>700</v>
      </c>
      <c r="BA2358" s="247">
        <f t="shared" si="340"/>
        <v>0</v>
      </c>
      <c r="BB2358" s="247">
        <f t="shared" si="341"/>
        <v>0</v>
      </c>
      <c r="BC2358" s="359">
        <f t="shared" si="342"/>
        <v>5200</v>
      </c>
      <c r="BD2358" s="207"/>
      <c r="BE2358" s="207"/>
      <c r="BF2358" s="207"/>
      <c r="BG2358" s="228"/>
      <c r="BH2358" s="228"/>
      <c r="BI2358" s="228"/>
      <c r="BJ2358" s="246"/>
      <c r="BK2358" s="255" t="s">
        <v>3892</v>
      </c>
      <c r="BL2358" s="228" t="s">
        <v>1703</v>
      </c>
      <c r="BM2358" s="228" t="s">
        <v>1703</v>
      </c>
      <c r="BY2358" s="254"/>
      <c r="DN2358" s="284">
        <v>26000</v>
      </c>
      <c r="DO2358" s="283">
        <f t="shared" si="343"/>
        <v>28600.000000000004</v>
      </c>
      <c r="DP2358" s="349">
        <v>45444</v>
      </c>
      <c r="DQ2358" s="282"/>
      <c r="DR2358" s="281"/>
      <c r="DS2358" s="280"/>
      <c r="DT2358" s="279"/>
      <c r="DU2358" s="348"/>
      <c r="DV2358" s="194"/>
    </row>
    <row r="2359" spans="1:127" ht="18.75">
      <c r="A2359" s="207" t="s">
        <v>4041</v>
      </c>
      <c r="B2359" s="227" t="s">
        <v>770</v>
      </c>
      <c r="C2359" s="226" t="s">
        <v>4049</v>
      </c>
      <c r="D2359" s="264" t="s">
        <v>771</v>
      </c>
      <c r="E2359" s="224" t="str">
        <f t="shared" si="344"/>
        <v>438281</v>
      </c>
      <c r="F2359" s="207" t="s">
        <v>123</v>
      </c>
      <c r="G2359" s="220" t="s">
        <v>772</v>
      </c>
      <c r="H2359" s="223" t="s">
        <v>4048</v>
      </c>
      <c r="I2359" s="306" t="s">
        <v>39</v>
      </c>
      <c r="J2359" s="222">
        <v>1</v>
      </c>
      <c r="K2359" s="277">
        <v>26000</v>
      </c>
      <c r="L2359" s="212">
        <f t="shared" si="329"/>
        <v>28600.000000000004</v>
      </c>
      <c r="M2359" s="288" t="s">
        <v>1671</v>
      </c>
      <c r="O2359" s="219"/>
      <c r="P2359" s="251">
        <v>45444</v>
      </c>
      <c r="Q2359" s="244">
        <v>25000</v>
      </c>
      <c r="R2359" s="416">
        <v>4500</v>
      </c>
      <c r="S2359" s="242">
        <v>4500</v>
      </c>
      <c r="T2359" s="219" t="s">
        <v>3913</v>
      </c>
      <c r="U2359" s="259">
        <f>VLOOKUP(T2359,'[1]段ボール 送料'!$H$16:$X$1013,16,FALSE)</f>
        <v>1130</v>
      </c>
      <c r="V2359" s="259">
        <f>VLOOKUP(T2359,'[1]段ボール 送料'!$H$16:$X$1013,13,FALSE)</f>
        <v>265</v>
      </c>
      <c r="W2359" s="259">
        <f>VLOOKUP(T2359,'[1]段ボール 送料'!$H$16:$X$1013,14,FALSE)</f>
        <v>265</v>
      </c>
      <c r="X2359" s="259">
        <f>VLOOKUP(T2359,'[1]段ボール 送料'!$H$16:$X$1013,15,FALSE)</f>
        <v>600</v>
      </c>
      <c r="Y2359" s="219"/>
      <c r="Z2359" s="259"/>
      <c r="AA2359" s="259"/>
      <c r="AB2359" s="259"/>
      <c r="AC2359" s="259"/>
      <c r="AD2359" s="211"/>
      <c r="AE2359" s="211"/>
      <c r="AF2359" s="211"/>
      <c r="AG2359" s="211"/>
      <c r="AH2359" s="211"/>
      <c r="AI2359" s="228" t="s">
        <v>2717</v>
      </c>
      <c r="AJ2359" s="286" t="s">
        <v>2543</v>
      </c>
      <c r="AK2359" s="228" t="s">
        <v>2542</v>
      </c>
      <c r="AN2359" s="211"/>
      <c r="AO2359" s="211"/>
      <c r="AP2359" s="229"/>
      <c r="AQ2359" s="444">
        <v>1</v>
      </c>
      <c r="AR2359" s="207"/>
      <c r="AS2359" s="207"/>
      <c r="AT2359" s="207"/>
      <c r="AU2359" s="359">
        <f t="shared" si="337"/>
        <v>4500</v>
      </c>
      <c r="AV2359" s="248">
        <f>VLOOKUP(T2359,'[1]段ボール 送料'!$H$16:$X$1013,11,FALSE)</f>
        <v>490</v>
      </c>
      <c r="AW2359" s="248"/>
      <c r="AX2359" s="207"/>
      <c r="AY2359" s="247">
        <f t="shared" si="338"/>
        <v>490</v>
      </c>
      <c r="AZ2359" s="247">
        <f t="shared" si="339"/>
        <v>490</v>
      </c>
      <c r="BA2359" s="247">
        <f t="shared" si="340"/>
        <v>0</v>
      </c>
      <c r="BB2359" s="247">
        <f t="shared" si="341"/>
        <v>0</v>
      </c>
      <c r="BC2359" s="359">
        <f t="shared" si="342"/>
        <v>4990</v>
      </c>
      <c r="BD2359" s="207"/>
      <c r="BE2359" s="207"/>
      <c r="BF2359" s="207"/>
      <c r="BG2359" s="228"/>
      <c r="BH2359" s="228"/>
      <c r="BI2359" s="228"/>
      <c r="BJ2359" s="246"/>
      <c r="BK2359" s="255" t="s">
        <v>3892</v>
      </c>
      <c r="BL2359" s="228" t="s">
        <v>1703</v>
      </c>
      <c r="BM2359" s="228" t="s">
        <v>1703</v>
      </c>
      <c r="BY2359" s="254"/>
      <c r="DN2359" s="284">
        <v>26000</v>
      </c>
      <c r="DO2359" s="283">
        <f t="shared" si="343"/>
        <v>28600.000000000004</v>
      </c>
      <c r="DP2359" s="349">
        <v>45444</v>
      </c>
      <c r="DQ2359" s="282"/>
      <c r="DR2359" s="281"/>
      <c r="DS2359" s="280"/>
      <c r="DT2359" s="279"/>
      <c r="DU2359" s="348"/>
      <c r="DV2359" s="194"/>
    </row>
    <row r="2360" spans="1:127" ht="18.75">
      <c r="A2360" s="207" t="s">
        <v>4041</v>
      </c>
      <c r="B2360" s="227" t="s">
        <v>773</v>
      </c>
      <c r="C2360" s="226" t="s">
        <v>4047</v>
      </c>
      <c r="D2360" s="264" t="s">
        <v>774</v>
      </c>
      <c r="E2360" s="224" t="str">
        <f t="shared" si="344"/>
        <v>438298</v>
      </c>
      <c r="F2360" s="207" t="s">
        <v>123</v>
      </c>
      <c r="G2360" s="220" t="s">
        <v>775</v>
      </c>
      <c r="H2360" s="223" t="s">
        <v>4046</v>
      </c>
      <c r="I2360" s="306" t="s">
        <v>39</v>
      </c>
      <c r="J2360" s="222">
        <v>1</v>
      </c>
      <c r="K2360" s="277">
        <v>26000</v>
      </c>
      <c r="L2360" s="212">
        <f t="shared" si="329"/>
        <v>28600.000000000004</v>
      </c>
      <c r="M2360" s="288" t="s">
        <v>1671</v>
      </c>
      <c r="O2360" s="219"/>
      <c r="P2360" s="251">
        <v>45444</v>
      </c>
      <c r="Q2360" s="244">
        <v>25000</v>
      </c>
      <c r="R2360" s="289">
        <v>3000</v>
      </c>
      <c r="S2360" s="242">
        <v>3000</v>
      </c>
      <c r="T2360" s="219" t="s">
        <v>3380</v>
      </c>
      <c r="U2360" s="259">
        <f>VLOOKUP(T2360,'[1]段ボール 送料'!$H$16:$X$1013,16,FALSE)</f>
        <v>1360</v>
      </c>
      <c r="V2360" s="259">
        <f>VLOOKUP(T2360,'[1]段ボール 送料'!$H$16:$X$1013,13,FALSE)</f>
        <v>305</v>
      </c>
      <c r="W2360" s="259">
        <f>VLOOKUP(T2360,'[1]段ボール 送料'!$H$16:$X$1013,14,FALSE)</f>
        <v>305</v>
      </c>
      <c r="X2360" s="259">
        <f>VLOOKUP(T2360,'[1]段ボール 送料'!$H$16:$X$1013,15,FALSE)</f>
        <v>750</v>
      </c>
      <c r="Y2360" s="219"/>
      <c r="Z2360" s="259"/>
      <c r="AA2360" s="259"/>
      <c r="AB2360" s="259"/>
      <c r="AC2360" s="259"/>
      <c r="AD2360" s="211"/>
      <c r="AE2360" s="211"/>
      <c r="AF2360" s="211"/>
      <c r="AG2360" s="211"/>
      <c r="AH2360" s="211"/>
      <c r="AI2360" s="228" t="s">
        <v>2717</v>
      </c>
      <c r="AJ2360" s="286" t="s">
        <v>2543</v>
      </c>
      <c r="AK2360" s="228" t="s">
        <v>2542</v>
      </c>
      <c r="AN2360" s="211"/>
      <c r="AO2360" s="211"/>
      <c r="AP2360" s="229"/>
      <c r="AQ2360" s="444">
        <v>1</v>
      </c>
      <c r="AR2360" s="207"/>
      <c r="AS2360" s="207"/>
      <c r="AT2360" s="207"/>
      <c r="AU2360" s="359">
        <f t="shared" si="337"/>
        <v>3000</v>
      </c>
      <c r="AV2360" s="248">
        <f>VLOOKUP(T2360,'[1]段ボール 送料'!$H$16:$X$1013,11,FALSE)</f>
        <v>700</v>
      </c>
      <c r="AW2360" s="248"/>
      <c r="AX2360" s="207"/>
      <c r="AY2360" s="247">
        <f t="shared" si="338"/>
        <v>700</v>
      </c>
      <c r="AZ2360" s="247">
        <f t="shared" si="339"/>
        <v>700</v>
      </c>
      <c r="BA2360" s="247">
        <f t="shared" si="340"/>
        <v>0</v>
      </c>
      <c r="BB2360" s="247">
        <f t="shared" si="341"/>
        <v>0</v>
      </c>
      <c r="BC2360" s="359">
        <f t="shared" si="342"/>
        <v>3700</v>
      </c>
      <c r="BD2360" s="207"/>
      <c r="BE2360" s="207"/>
      <c r="BF2360" s="207"/>
      <c r="BG2360" s="228"/>
      <c r="BH2360" s="228"/>
      <c r="BI2360" s="228"/>
      <c r="BJ2360" s="246"/>
      <c r="BK2360" s="255" t="s">
        <v>3892</v>
      </c>
      <c r="BL2360" s="228" t="s">
        <v>1703</v>
      </c>
      <c r="BM2360" s="228" t="s">
        <v>1703</v>
      </c>
      <c r="BY2360" s="254"/>
      <c r="DN2360" s="284">
        <v>26000</v>
      </c>
      <c r="DO2360" s="283">
        <f t="shared" si="343"/>
        <v>28600.000000000004</v>
      </c>
      <c r="DP2360" s="349">
        <v>45444</v>
      </c>
      <c r="DQ2360" s="282"/>
      <c r="DR2360" s="281"/>
      <c r="DS2360" s="280"/>
      <c r="DT2360" s="279"/>
      <c r="DU2360" s="348"/>
      <c r="DV2360" s="194"/>
    </row>
    <row r="2361" spans="1:127" ht="18.75">
      <c r="A2361" s="207" t="s">
        <v>4041</v>
      </c>
      <c r="B2361" s="227" t="s">
        <v>776</v>
      </c>
      <c r="C2361" s="226" t="s">
        <v>4045</v>
      </c>
      <c r="D2361" s="264" t="s">
        <v>777</v>
      </c>
      <c r="E2361" s="224" t="str">
        <f t="shared" si="344"/>
        <v>438304</v>
      </c>
      <c r="F2361" s="207" t="s">
        <v>123</v>
      </c>
      <c r="G2361" s="220" t="s">
        <v>778</v>
      </c>
      <c r="H2361" s="223" t="s">
        <v>4044</v>
      </c>
      <c r="I2361" s="306" t="s">
        <v>39</v>
      </c>
      <c r="J2361" s="222">
        <v>1</v>
      </c>
      <c r="K2361" s="277">
        <v>26000</v>
      </c>
      <c r="L2361" s="212">
        <f t="shared" si="329"/>
        <v>28600.000000000004</v>
      </c>
      <c r="M2361" s="288" t="s">
        <v>1671</v>
      </c>
      <c r="O2361" s="219"/>
      <c r="P2361" s="251">
        <v>45444</v>
      </c>
      <c r="Q2361" s="244">
        <v>25000</v>
      </c>
      <c r="R2361" s="289">
        <v>5000</v>
      </c>
      <c r="S2361" s="242">
        <v>5000</v>
      </c>
      <c r="T2361" s="219" t="s">
        <v>3380</v>
      </c>
      <c r="U2361" s="259">
        <f>VLOOKUP(T2361,'[1]段ボール 送料'!$H$16:$X$1013,16,FALSE)</f>
        <v>1360</v>
      </c>
      <c r="V2361" s="259">
        <f>VLOOKUP(T2361,'[1]段ボール 送料'!$H$16:$X$1013,13,FALSE)</f>
        <v>305</v>
      </c>
      <c r="W2361" s="259">
        <f>VLOOKUP(T2361,'[1]段ボール 送料'!$H$16:$X$1013,14,FALSE)</f>
        <v>305</v>
      </c>
      <c r="X2361" s="259">
        <f>VLOOKUP(T2361,'[1]段ボール 送料'!$H$16:$X$1013,15,FALSE)</f>
        <v>750</v>
      </c>
      <c r="Y2361" s="219"/>
      <c r="Z2361" s="259"/>
      <c r="AA2361" s="259"/>
      <c r="AB2361" s="259"/>
      <c r="AC2361" s="259"/>
      <c r="AD2361" s="211"/>
      <c r="AE2361" s="211"/>
      <c r="AF2361" s="211"/>
      <c r="AG2361" s="211"/>
      <c r="AH2361" s="211"/>
      <c r="AI2361" s="228" t="s">
        <v>2717</v>
      </c>
      <c r="AJ2361" s="286" t="s">
        <v>2543</v>
      </c>
      <c r="AK2361" s="228" t="s">
        <v>2542</v>
      </c>
      <c r="AN2361" s="211"/>
      <c r="AO2361" s="211"/>
      <c r="AP2361" s="229"/>
      <c r="AQ2361" s="444">
        <v>1</v>
      </c>
      <c r="AR2361" s="207"/>
      <c r="AS2361" s="207"/>
      <c r="AT2361" s="207"/>
      <c r="AU2361" s="359">
        <f t="shared" si="337"/>
        <v>5000</v>
      </c>
      <c r="AV2361" s="248">
        <f>VLOOKUP(T2361,'[1]段ボール 送料'!$H$16:$X$1013,11,FALSE)</f>
        <v>700</v>
      </c>
      <c r="AW2361" s="248"/>
      <c r="AX2361" s="207"/>
      <c r="AY2361" s="247">
        <f t="shared" si="338"/>
        <v>700</v>
      </c>
      <c r="AZ2361" s="247">
        <f t="shared" si="339"/>
        <v>700</v>
      </c>
      <c r="BA2361" s="247">
        <f t="shared" si="340"/>
        <v>0</v>
      </c>
      <c r="BB2361" s="247">
        <f t="shared" si="341"/>
        <v>0</v>
      </c>
      <c r="BC2361" s="359">
        <f t="shared" si="342"/>
        <v>5700</v>
      </c>
      <c r="BD2361" s="207"/>
      <c r="BE2361" s="207"/>
      <c r="BF2361" s="207"/>
      <c r="BG2361" s="228"/>
      <c r="BH2361" s="228"/>
      <c r="BI2361" s="228"/>
      <c r="BJ2361" s="246"/>
      <c r="BK2361" s="255" t="s">
        <v>3892</v>
      </c>
      <c r="BL2361" s="228" t="s">
        <v>1703</v>
      </c>
      <c r="BM2361" s="228" t="s">
        <v>1703</v>
      </c>
      <c r="BY2361" s="254"/>
      <c r="DN2361" s="284">
        <v>26000</v>
      </c>
      <c r="DO2361" s="283">
        <f t="shared" si="343"/>
        <v>28600.000000000004</v>
      </c>
      <c r="DP2361" s="349">
        <v>45444</v>
      </c>
      <c r="DQ2361" s="282"/>
      <c r="DR2361" s="281"/>
      <c r="DS2361" s="280"/>
      <c r="DT2361" s="279"/>
      <c r="DU2361" s="348"/>
      <c r="DV2361" s="194"/>
    </row>
    <row r="2362" spans="1:127" ht="18.75">
      <c r="A2362" s="207" t="s">
        <v>4041</v>
      </c>
      <c r="B2362" s="227" t="s">
        <v>779</v>
      </c>
      <c r="C2362" s="226" t="s">
        <v>4043</v>
      </c>
      <c r="D2362" s="264" t="s">
        <v>780</v>
      </c>
      <c r="E2362" s="224" t="str">
        <f t="shared" si="344"/>
        <v>438311</v>
      </c>
      <c r="F2362" s="207" t="s">
        <v>123</v>
      </c>
      <c r="G2362" s="220" t="s">
        <v>781</v>
      </c>
      <c r="H2362" s="223" t="s">
        <v>4042</v>
      </c>
      <c r="I2362" s="306" t="s">
        <v>39</v>
      </c>
      <c r="J2362" s="222">
        <v>1</v>
      </c>
      <c r="K2362" s="277">
        <v>26000</v>
      </c>
      <c r="L2362" s="212">
        <f t="shared" si="329"/>
        <v>28600.000000000004</v>
      </c>
      <c r="M2362" s="288" t="s">
        <v>1671</v>
      </c>
      <c r="O2362" s="219"/>
      <c r="P2362" s="251">
        <v>45444</v>
      </c>
      <c r="Q2362" s="244">
        <v>25000</v>
      </c>
      <c r="R2362" s="289">
        <v>3000</v>
      </c>
      <c r="S2362" s="242">
        <v>3000</v>
      </c>
      <c r="T2362" s="219" t="s">
        <v>3380</v>
      </c>
      <c r="U2362" s="259">
        <f>VLOOKUP(T2362,'[1]段ボール 送料'!$H$16:$X$1013,16,FALSE)</f>
        <v>1360</v>
      </c>
      <c r="V2362" s="259">
        <f>VLOOKUP(T2362,'[1]段ボール 送料'!$H$16:$X$1013,13,FALSE)</f>
        <v>305</v>
      </c>
      <c r="W2362" s="259">
        <f>VLOOKUP(T2362,'[1]段ボール 送料'!$H$16:$X$1013,14,FALSE)</f>
        <v>305</v>
      </c>
      <c r="X2362" s="259">
        <f>VLOOKUP(T2362,'[1]段ボール 送料'!$H$16:$X$1013,15,FALSE)</f>
        <v>750</v>
      </c>
      <c r="Y2362" s="219"/>
      <c r="Z2362" s="259"/>
      <c r="AA2362" s="259"/>
      <c r="AB2362" s="259"/>
      <c r="AC2362" s="259"/>
      <c r="AD2362" s="211"/>
      <c r="AE2362" s="211"/>
      <c r="AF2362" s="211"/>
      <c r="AG2362" s="211"/>
      <c r="AH2362" s="211"/>
      <c r="AI2362" s="228" t="s">
        <v>2717</v>
      </c>
      <c r="AJ2362" s="286" t="s">
        <v>2543</v>
      </c>
      <c r="AK2362" s="228" t="s">
        <v>2542</v>
      </c>
      <c r="AN2362" s="211"/>
      <c r="AO2362" s="211"/>
      <c r="AP2362" s="229"/>
      <c r="AQ2362" s="444">
        <v>1</v>
      </c>
      <c r="AR2362" s="207"/>
      <c r="AS2362" s="207"/>
      <c r="AT2362" s="207"/>
      <c r="AU2362" s="359">
        <f t="shared" si="337"/>
        <v>3000</v>
      </c>
      <c r="AV2362" s="248">
        <f>VLOOKUP(T2362,'[1]段ボール 送料'!$H$16:$X$1013,11,FALSE)</f>
        <v>700</v>
      </c>
      <c r="AW2362" s="248"/>
      <c r="AX2362" s="207"/>
      <c r="AY2362" s="247">
        <f t="shared" si="338"/>
        <v>700</v>
      </c>
      <c r="AZ2362" s="247">
        <f t="shared" si="339"/>
        <v>700</v>
      </c>
      <c r="BA2362" s="247">
        <f t="shared" si="340"/>
        <v>0</v>
      </c>
      <c r="BB2362" s="247">
        <f t="shared" si="341"/>
        <v>0</v>
      </c>
      <c r="BC2362" s="359">
        <f t="shared" si="342"/>
        <v>3700</v>
      </c>
      <c r="BD2362" s="207"/>
      <c r="BE2362" s="207"/>
      <c r="BF2362" s="207"/>
      <c r="BG2362" s="228"/>
      <c r="BH2362" s="228"/>
      <c r="BI2362" s="228"/>
      <c r="BJ2362" s="246"/>
      <c r="BK2362" s="255" t="s">
        <v>3892</v>
      </c>
      <c r="BL2362" s="228" t="s">
        <v>1703</v>
      </c>
      <c r="BM2362" s="228" t="s">
        <v>1703</v>
      </c>
      <c r="BY2362" s="254"/>
      <c r="DN2362" s="284">
        <v>26000</v>
      </c>
      <c r="DO2362" s="283">
        <f t="shared" si="343"/>
        <v>28600.000000000004</v>
      </c>
      <c r="DP2362" s="349">
        <v>45444</v>
      </c>
      <c r="DQ2362" s="282"/>
      <c r="DR2362" s="281"/>
      <c r="DS2362" s="280"/>
      <c r="DT2362" s="279"/>
      <c r="DU2362" s="348"/>
      <c r="DV2362" s="194"/>
    </row>
    <row r="2363" spans="1:127" ht="18.75">
      <c r="A2363" s="207" t="s">
        <v>4041</v>
      </c>
      <c r="B2363" s="227" t="s">
        <v>928</v>
      </c>
      <c r="C2363" s="226" t="s">
        <v>4040</v>
      </c>
      <c r="D2363" s="264" t="s">
        <v>929</v>
      </c>
      <c r="E2363" s="224" t="str">
        <f t="shared" si="344"/>
        <v>438328</v>
      </c>
      <c r="F2363" s="207" t="s">
        <v>123</v>
      </c>
      <c r="G2363" s="220" t="s">
        <v>930</v>
      </c>
      <c r="H2363" s="223" t="s">
        <v>4039</v>
      </c>
      <c r="I2363" s="306" t="s">
        <v>39</v>
      </c>
      <c r="J2363" s="222">
        <v>1</v>
      </c>
      <c r="K2363" s="212">
        <v>25000</v>
      </c>
      <c r="L2363" s="212">
        <f t="shared" si="329"/>
        <v>27500.000000000004</v>
      </c>
      <c r="M2363" s="288" t="s">
        <v>900</v>
      </c>
      <c r="O2363" s="290" t="s">
        <v>3793</v>
      </c>
      <c r="P2363" s="227"/>
      <c r="Q2363" s="227"/>
      <c r="R2363" s="376">
        <v>4300</v>
      </c>
      <c r="S2363" s="242">
        <v>4300</v>
      </c>
      <c r="T2363" s="260" t="s">
        <v>3380</v>
      </c>
      <c r="U2363" s="259">
        <f>VLOOKUP(T2363,'[1]段ボール 送料'!$H$16:$X$1013,16,FALSE)</f>
        <v>1360</v>
      </c>
      <c r="V2363" s="259">
        <f>VLOOKUP(T2363,'[1]段ボール 送料'!$H$16:$X$1013,13,FALSE)</f>
        <v>305</v>
      </c>
      <c r="W2363" s="259">
        <f>VLOOKUP(T2363,'[1]段ボール 送料'!$H$16:$X$1013,14,FALSE)</f>
        <v>305</v>
      </c>
      <c r="X2363" s="259">
        <f>VLOOKUP(T2363,'[1]段ボール 送料'!$H$16:$X$1013,15,FALSE)</f>
        <v>750</v>
      </c>
      <c r="Y2363" s="219"/>
      <c r="Z2363" s="259"/>
      <c r="AA2363" s="259"/>
      <c r="AB2363" s="259"/>
      <c r="AC2363" s="259"/>
      <c r="AD2363" s="211"/>
      <c r="AE2363" s="211"/>
      <c r="AF2363" s="211"/>
      <c r="AG2363" s="211"/>
      <c r="AH2363" s="211"/>
      <c r="AI2363" s="228" t="s">
        <v>2717</v>
      </c>
      <c r="AJ2363" s="286" t="s">
        <v>2543</v>
      </c>
      <c r="AK2363" s="228" t="s">
        <v>2542</v>
      </c>
      <c r="AN2363" s="211"/>
      <c r="AO2363" s="211"/>
      <c r="AP2363" s="229"/>
      <c r="AQ2363" s="285"/>
      <c r="AR2363" s="207"/>
      <c r="AS2363" s="207"/>
      <c r="AT2363" s="207"/>
      <c r="AU2363" s="207"/>
      <c r="AV2363" s="207"/>
      <c r="AW2363" s="207"/>
      <c r="AX2363" s="207"/>
      <c r="AY2363" s="207"/>
      <c r="AZ2363" s="207"/>
      <c r="BA2363" s="207"/>
      <c r="BB2363" s="207"/>
      <c r="BC2363" s="207"/>
      <c r="BD2363" s="207"/>
      <c r="BE2363" s="207"/>
      <c r="BF2363" s="207"/>
      <c r="BG2363" s="228"/>
      <c r="BH2363" s="228"/>
      <c r="BI2363" s="228"/>
      <c r="BJ2363" s="246"/>
      <c r="BK2363" s="255" t="s">
        <v>3892</v>
      </c>
      <c r="BL2363" s="228" t="s">
        <v>1703</v>
      </c>
      <c r="BM2363" s="228" t="s">
        <v>3899</v>
      </c>
      <c r="BY2363" s="254"/>
      <c r="DN2363" s="284"/>
      <c r="DO2363" s="283"/>
      <c r="DP2363" s="278"/>
      <c r="DQ2363" s="282" t="s">
        <v>900</v>
      </c>
      <c r="DR2363" s="281"/>
      <c r="DS2363" s="280" t="s">
        <v>3792</v>
      </c>
      <c r="DT2363" s="279" t="s">
        <v>3791</v>
      </c>
      <c r="DU2363" s="278"/>
      <c r="DV2363" s="194"/>
      <c r="DW2363" s="254"/>
    </row>
    <row r="2364" spans="1:127" ht="18.75">
      <c r="A2364" s="298" t="s">
        <v>4016</v>
      </c>
      <c r="B2364" s="227" t="s">
        <v>1503</v>
      </c>
      <c r="C2364" s="226" t="s">
        <v>4038</v>
      </c>
      <c r="D2364" s="264" t="s">
        <v>1504</v>
      </c>
      <c r="E2364" s="224" t="str">
        <f t="shared" si="344"/>
        <v>438335</v>
      </c>
      <c r="F2364" s="207" t="s">
        <v>229</v>
      </c>
      <c r="G2364" s="220" t="s">
        <v>1505</v>
      </c>
      <c r="H2364" s="223" t="s">
        <v>4011</v>
      </c>
      <c r="I2364" s="306" t="s">
        <v>39</v>
      </c>
      <c r="J2364" s="222">
        <v>1</v>
      </c>
      <c r="K2364" s="212">
        <v>45000</v>
      </c>
      <c r="L2364" s="212">
        <f t="shared" si="329"/>
        <v>49500.000000000007</v>
      </c>
      <c r="M2364" s="288" t="s">
        <v>900</v>
      </c>
      <c r="N2364" s="290"/>
      <c r="O2364" s="219"/>
      <c r="P2364" s="227"/>
      <c r="Q2364" s="227"/>
      <c r="R2364" s="416">
        <v>4500</v>
      </c>
      <c r="S2364" s="242">
        <v>4500</v>
      </c>
      <c r="T2364" s="219" t="s">
        <v>4009</v>
      </c>
      <c r="U2364" s="259">
        <f>VLOOKUP(T2364,'[1]段ボール 送料'!$H$16:$X$1013,16,FALSE)</f>
        <v>1400</v>
      </c>
      <c r="V2364" s="259">
        <f>VLOOKUP(T2364,'[1]段ボール 送料'!$H$16:$X$1013,13,FALSE)</f>
        <v>300</v>
      </c>
      <c r="W2364" s="259">
        <f>VLOOKUP(T2364,'[1]段ボール 送料'!$H$16:$X$1013,14,FALSE)</f>
        <v>290</v>
      </c>
      <c r="X2364" s="259">
        <f>VLOOKUP(T2364,'[1]段ボール 送料'!$H$16:$X$1013,15,FALSE)</f>
        <v>810</v>
      </c>
      <c r="Y2364" s="219" t="s">
        <v>3530</v>
      </c>
      <c r="Z2364" s="259">
        <f>VLOOKUP(Y2364,'[1]段ボール 送料'!$H$16:$X$1013,16,FALSE)</f>
        <v>1110</v>
      </c>
      <c r="AA2364" s="259">
        <f>VLOOKUP(Y2364,'[1]段ボール 送料'!$H$16:$X$1013,13,FALSE)</f>
        <v>305</v>
      </c>
      <c r="AB2364" s="259">
        <f>VLOOKUP(Y2364,'[1]段ボール 送料'!$H$16:$X$1013,14,FALSE)</f>
        <v>305</v>
      </c>
      <c r="AC2364" s="259">
        <f>VLOOKUP(Y2364,'[1]段ボール 送料'!$H$16:$X$1013,15,FALSE)</f>
        <v>500</v>
      </c>
      <c r="AD2364" s="211"/>
      <c r="AE2364" s="211"/>
      <c r="AF2364" s="211"/>
      <c r="AG2364" s="211"/>
      <c r="AH2364" s="211"/>
      <c r="AI2364" s="228" t="s">
        <v>2714</v>
      </c>
      <c r="AJ2364" s="286" t="s">
        <v>2676</v>
      </c>
      <c r="AK2364" s="228" t="s">
        <v>2675</v>
      </c>
      <c r="AN2364" s="211"/>
      <c r="AO2364" s="211"/>
      <c r="AP2364" s="229"/>
      <c r="AQ2364" s="285"/>
      <c r="AR2364" s="207"/>
      <c r="AS2364" s="207"/>
      <c r="AT2364" s="207"/>
      <c r="AU2364" s="247">
        <f t="shared" ref="AU2364:AU2375" si="345">SUBTOTAL(9,AR2364:AT2364)</f>
        <v>0</v>
      </c>
      <c r="AV2364" s="248">
        <f>VLOOKUP(T2364,'[1]段ボール 送料'!$H$16:$X$1013,11,FALSE)</f>
        <v>0</v>
      </c>
      <c r="AW2364" s="248">
        <f>VLOOKUP(Y2364,'[1]段ボール 送料'!$H$16:$X$1013,11,FALSE)</f>
        <v>700</v>
      </c>
      <c r="AX2364" s="207"/>
      <c r="AY2364" s="247">
        <f t="shared" ref="AY2364:AY2387" si="346">SUBTOTAL(9,AV2364:AX2364)</f>
        <v>700</v>
      </c>
      <c r="AZ2364" s="247">
        <f t="shared" ref="AZ2364:AZ2387" si="347">AR2364+AV2364</f>
        <v>0</v>
      </c>
      <c r="BA2364" s="247">
        <f t="shared" ref="BA2364:BA2387" si="348">AS2364+AW2364</f>
        <v>700</v>
      </c>
      <c r="BB2364" s="247">
        <f t="shared" ref="BB2364:BB2387" si="349">AT2364+AX2364</f>
        <v>0</v>
      </c>
      <c r="BC2364" s="247">
        <f t="shared" ref="BC2364:BC2387" si="350">AU2364+AY2364</f>
        <v>700</v>
      </c>
      <c r="BD2364" s="394" t="s">
        <v>4009</v>
      </c>
      <c r="BE2364" s="207"/>
      <c r="BF2364" s="207"/>
      <c r="BG2364" s="228" t="s">
        <v>1703</v>
      </c>
      <c r="BH2364" s="228" t="s">
        <v>1703</v>
      </c>
      <c r="BI2364" s="228" t="s">
        <v>1703</v>
      </c>
      <c r="BJ2364" s="246"/>
      <c r="BK2364" s="461" t="s">
        <v>3993</v>
      </c>
      <c r="BL2364" s="228" t="s">
        <v>1703</v>
      </c>
      <c r="BM2364" s="228" t="s">
        <v>3899</v>
      </c>
      <c r="BN2364" s="298"/>
      <c r="BO2364" s="297"/>
      <c r="BY2364" s="254"/>
      <c r="DN2364" s="284"/>
      <c r="DO2364" s="283"/>
      <c r="DP2364" s="278"/>
      <c r="DQ2364" s="282" t="s">
        <v>947</v>
      </c>
      <c r="DR2364" s="281"/>
      <c r="DS2364" s="280"/>
      <c r="DT2364" s="279"/>
      <c r="DU2364" s="278"/>
      <c r="DV2364" s="194"/>
    </row>
    <row r="2365" spans="1:127" ht="18.75">
      <c r="A2365" s="298" t="s">
        <v>4016</v>
      </c>
      <c r="B2365" s="227" t="s">
        <v>1506</v>
      </c>
      <c r="C2365" s="226" t="s">
        <v>4037</v>
      </c>
      <c r="D2365" s="264" t="s">
        <v>1507</v>
      </c>
      <c r="E2365" s="224" t="str">
        <f t="shared" si="344"/>
        <v>438342</v>
      </c>
      <c r="F2365" s="207" t="s">
        <v>229</v>
      </c>
      <c r="G2365" s="220" t="s">
        <v>1505</v>
      </c>
      <c r="H2365" s="223" t="s">
        <v>4011</v>
      </c>
      <c r="I2365" s="306" t="s">
        <v>39</v>
      </c>
      <c r="J2365" s="222">
        <v>1</v>
      </c>
      <c r="K2365" s="212">
        <v>45000</v>
      </c>
      <c r="L2365" s="212">
        <f t="shared" si="329"/>
        <v>49500.000000000007</v>
      </c>
      <c r="M2365" s="288" t="s">
        <v>900</v>
      </c>
      <c r="N2365" s="290"/>
      <c r="O2365" s="219"/>
      <c r="P2365" s="227"/>
      <c r="Q2365" s="227"/>
      <c r="R2365" s="416">
        <v>4500</v>
      </c>
      <c r="S2365" s="242">
        <v>4500</v>
      </c>
      <c r="T2365" s="219" t="s">
        <v>4009</v>
      </c>
      <c r="U2365" s="259">
        <f>VLOOKUP(T2365,'[1]段ボール 送料'!$H$16:$X$1013,16,FALSE)</f>
        <v>1400</v>
      </c>
      <c r="V2365" s="259">
        <f>VLOOKUP(T2365,'[1]段ボール 送料'!$H$16:$X$1013,13,FALSE)</f>
        <v>300</v>
      </c>
      <c r="W2365" s="259">
        <f>VLOOKUP(T2365,'[1]段ボール 送料'!$H$16:$X$1013,14,FALSE)</f>
        <v>290</v>
      </c>
      <c r="X2365" s="259">
        <f>VLOOKUP(T2365,'[1]段ボール 送料'!$H$16:$X$1013,15,FALSE)</f>
        <v>810</v>
      </c>
      <c r="Y2365" s="219" t="s">
        <v>3530</v>
      </c>
      <c r="Z2365" s="259">
        <f>VLOOKUP(Y2365,'[1]段ボール 送料'!$H$16:$X$1013,16,FALSE)</f>
        <v>1110</v>
      </c>
      <c r="AA2365" s="259">
        <f>VLOOKUP(Y2365,'[1]段ボール 送料'!$H$16:$X$1013,13,FALSE)</f>
        <v>305</v>
      </c>
      <c r="AB2365" s="259">
        <f>VLOOKUP(Y2365,'[1]段ボール 送料'!$H$16:$X$1013,14,FALSE)</f>
        <v>305</v>
      </c>
      <c r="AC2365" s="259">
        <f>VLOOKUP(Y2365,'[1]段ボール 送料'!$H$16:$X$1013,15,FALSE)</f>
        <v>500</v>
      </c>
      <c r="AD2365" s="211"/>
      <c r="AE2365" s="211"/>
      <c r="AF2365" s="211"/>
      <c r="AG2365" s="211"/>
      <c r="AH2365" s="211"/>
      <c r="AI2365" s="228" t="s">
        <v>2714</v>
      </c>
      <c r="AJ2365" s="286" t="s">
        <v>2676</v>
      </c>
      <c r="AK2365" s="228" t="s">
        <v>2675</v>
      </c>
      <c r="AN2365" s="211"/>
      <c r="AO2365" s="211"/>
      <c r="AP2365" s="229"/>
      <c r="AQ2365" s="285"/>
      <c r="AR2365" s="207"/>
      <c r="AS2365" s="207"/>
      <c r="AT2365" s="207"/>
      <c r="AU2365" s="247">
        <f t="shared" si="345"/>
        <v>0</v>
      </c>
      <c r="AV2365" s="248">
        <f>VLOOKUP(T2365,'[1]段ボール 送料'!$H$16:$X$1013,11,FALSE)</f>
        <v>0</v>
      </c>
      <c r="AW2365" s="248">
        <f>VLOOKUP(Y2365,'[1]段ボール 送料'!$H$16:$X$1013,11,FALSE)</f>
        <v>700</v>
      </c>
      <c r="AX2365" s="207"/>
      <c r="AY2365" s="247">
        <f t="shared" si="346"/>
        <v>700</v>
      </c>
      <c r="AZ2365" s="247">
        <f t="shared" si="347"/>
        <v>0</v>
      </c>
      <c r="BA2365" s="247">
        <f t="shared" si="348"/>
        <v>700</v>
      </c>
      <c r="BB2365" s="247">
        <f t="shared" si="349"/>
        <v>0</v>
      </c>
      <c r="BC2365" s="247">
        <f t="shared" si="350"/>
        <v>700</v>
      </c>
      <c r="BD2365" s="394" t="s">
        <v>4009</v>
      </c>
      <c r="BE2365" s="207"/>
      <c r="BF2365" s="207"/>
      <c r="BG2365" s="228" t="s">
        <v>1703</v>
      </c>
      <c r="BH2365" s="228" t="s">
        <v>1703</v>
      </c>
      <c r="BI2365" s="228" t="s">
        <v>1703</v>
      </c>
      <c r="BJ2365" s="246"/>
      <c r="BK2365" s="461" t="s">
        <v>3993</v>
      </c>
      <c r="BL2365" s="228" t="s">
        <v>1703</v>
      </c>
      <c r="BM2365" s="228" t="s">
        <v>3899</v>
      </c>
      <c r="BN2365" s="298"/>
      <c r="BO2365" s="297"/>
      <c r="BY2365" s="254"/>
      <c r="DN2365" s="284"/>
      <c r="DO2365" s="283"/>
      <c r="DP2365" s="278"/>
      <c r="DQ2365" s="282" t="s">
        <v>947</v>
      </c>
      <c r="DR2365" s="281"/>
      <c r="DS2365" s="280"/>
      <c r="DT2365" s="279"/>
      <c r="DU2365" s="278"/>
      <c r="DV2365" s="194"/>
    </row>
    <row r="2366" spans="1:127" ht="18.75">
      <c r="A2366" s="298" t="s">
        <v>4016</v>
      </c>
      <c r="B2366" s="227" t="s">
        <v>4036</v>
      </c>
      <c r="C2366" s="226" t="s">
        <v>4035</v>
      </c>
      <c r="D2366" s="264" t="s">
        <v>4034</v>
      </c>
      <c r="E2366" s="224" t="str">
        <f t="shared" si="344"/>
        <v>438359</v>
      </c>
      <c r="F2366" s="207" t="s">
        <v>229</v>
      </c>
      <c r="G2366" s="220" t="s">
        <v>4033</v>
      </c>
      <c r="H2366" s="223" t="s">
        <v>4028</v>
      </c>
      <c r="I2366" s="306" t="s">
        <v>39</v>
      </c>
      <c r="J2366" s="222">
        <v>1</v>
      </c>
      <c r="K2366" s="212">
        <v>45000</v>
      </c>
      <c r="L2366" s="212">
        <f t="shared" si="329"/>
        <v>49500.000000000007</v>
      </c>
      <c r="M2366" s="288" t="s">
        <v>1671</v>
      </c>
      <c r="N2366" s="290"/>
      <c r="O2366" s="219"/>
      <c r="P2366" s="227"/>
      <c r="Q2366" s="227"/>
      <c r="R2366" s="416">
        <v>4600</v>
      </c>
      <c r="S2366" s="242">
        <v>4600</v>
      </c>
      <c r="T2366" s="219" t="s">
        <v>3063</v>
      </c>
      <c r="U2366" s="259">
        <f>V2366+W2366+X2366</f>
        <v>1400</v>
      </c>
      <c r="V2366" s="248">
        <f>VLOOKUP(T2366,'[1]段ボール 送料'!$H$16:$X$1013,13,FALSE)</f>
        <v>300</v>
      </c>
      <c r="W2366" s="248">
        <f>VLOOKUP(T2366,'[1]段ボール 送料'!$H$16:$X$1013,14,FALSE)</f>
        <v>290</v>
      </c>
      <c r="X2366" s="248">
        <f>VLOOKUP(T2366,'[1]段ボール 送料'!$H$16:$X$1013,15,FALSE)</f>
        <v>810</v>
      </c>
      <c r="Y2366" s="219" t="s">
        <v>3530</v>
      </c>
      <c r="Z2366" s="259">
        <f>VLOOKUP(Y2366,'[1]段ボール 送料'!$H$16:$X$1013,16,FALSE)</f>
        <v>1110</v>
      </c>
      <c r="AA2366" s="259">
        <f>VLOOKUP(Y2366,'[1]段ボール 送料'!$H$16:$X$1013,13,FALSE)</f>
        <v>305</v>
      </c>
      <c r="AB2366" s="259">
        <f>VLOOKUP(Y2366,'[1]段ボール 送料'!$H$16:$X$1013,14,FALSE)</f>
        <v>305</v>
      </c>
      <c r="AC2366" s="259">
        <f>VLOOKUP(Y2366,'[1]段ボール 送料'!$H$16:$X$1013,15,FALSE)</f>
        <v>500</v>
      </c>
      <c r="AD2366" s="211"/>
      <c r="AE2366" s="211"/>
      <c r="AF2366" s="211"/>
      <c r="AG2366" s="211"/>
      <c r="AH2366" s="211"/>
      <c r="AI2366" s="228" t="s">
        <v>2714</v>
      </c>
      <c r="AJ2366" s="286" t="s">
        <v>2676</v>
      </c>
      <c r="AK2366" s="228" t="s">
        <v>2675</v>
      </c>
      <c r="AN2366" s="211"/>
      <c r="AO2366" s="211"/>
      <c r="AP2366" s="229"/>
      <c r="AQ2366" s="285"/>
      <c r="AR2366" s="207"/>
      <c r="AS2366" s="207"/>
      <c r="AT2366" s="207"/>
      <c r="AU2366" s="247">
        <f t="shared" si="345"/>
        <v>0</v>
      </c>
      <c r="AV2366" s="248">
        <f>VLOOKUP(T2366,'[1]段ボール 送料'!$H$16:$X$1013,11,FALSE)</f>
        <v>0</v>
      </c>
      <c r="AW2366" s="248">
        <f>VLOOKUP(Y2366,'[1]段ボール 送料'!$H$16:$X$1013,11,FALSE)</f>
        <v>700</v>
      </c>
      <c r="AX2366" s="207"/>
      <c r="AY2366" s="247">
        <f t="shared" si="346"/>
        <v>700</v>
      </c>
      <c r="AZ2366" s="247">
        <f t="shared" si="347"/>
        <v>0</v>
      </c>
      <c r="BA2366" s="247">
        <f t="shared" si="348"/>
        <v>700</v>
      </c>
      <c r="BB2366" s="247">
        <f t="shared" si="349"/>
        <v>0</v>
      </c>
      <c r="BC2366" s="247">
        <f t="shared" si="350"/>
        <v>700</v>
      </c>
      <c r="BD2366" s="207"/>
      <c r="BE2366" s="207"/>
      <c r="BF2366" s="207"/>
      <c r="BG2366" s="228" t="s">
        <v>1703</v>
      </c>
      <c r="BH2366" s="228" t="s">
        <v>1703</v>
      </c>
      <c r="BI2366" s="228" t="s">
        <v>1703</v>
      </c>
      <c r="BJ2366" s="246"/>
      <c r="BK2366" s="461" t="s">
        <v>3993</v>
      </c>
      <c r="BL2366" s="228" t="s">
        <v>1703</v>
      </c>
      <c r="BM2366" s="228" t="s">
        <v>1703</v>
      </c>
      <c r="BN2366" s="298"/>
      <c r="BO2366" s="297"/>
      <c r="BY2366" s="254"/>
      <c r="DN2366" s="284"/>
      <c r="DO2366" s="283"/>
      <c r="DP2366" s="278"/>
      <c r="DQ2366" s="282"/>
      <c r="DR2366" s="281"/>
      <c r="DS2366" s="280"/>
      <c r="DT2366" s="279"/>
      <c r="DU2366" s="278"/>
      <c r="DV2366" s="194"/>
    </row>
    <row r="2367" spans="1:127" ht="18.75">
      <c r="A2367" s="298" t="s">
        <v>4016</v>
      </c>
      <c r="B2367" s="227" t="s">
        <v>4032</v>
      </c>
      <c r="C2367" s="226" t="s">
        <v>4031</v>
      </c>
      <c r="D2367" s="264" t="s">
        <v>4030</v>
      </c>
      <c r="E2367" s="224" t="str">
        <f t="shared" si="344"/>
        <v>438366</v>
      </c>
      <c r="F2367" s="207" t="s">
        <v>229</v>
      </c>
      <c r="G2367" s="220" t="s">
        <v>4029</v>
      </c>
      <c r="H2367" s="223" t="s">
        <v>4028</v>
      </c>
      <c r="I2367" s="306" t="s">
        <v>39</v>
      </c>
      <c r="J2367" s="222">
        <v>1</v>
      </c>
      <c r="K2367" s="212">
        <v>45000</v>
      </c>
      <c r="L2367" s="212">
        <f t="shared" si="329"/>
        <v>49500.000000000007</v>
      </c>
      <c r="M2367" s="288" t="s">
        <v>1671</v>
      </c>
      <c r="N2367" s="290"/>
      <c r="O2367" s="219"/>
      <c r="P2367" s="227"/>
      <c r="Q2367" s="227"/>
      <c r="R2367" s="416">
        <v>4600</v>
      </c>
      <c r="S2367" s="242">
        <v>4600</v>
      </c>
      <c r="T2367" s="219" t="s">
        <v>3063</v>
      </c>
      <c r="U2367" s="259">
        <f>V2367+W2367+X2367</f>
        <v>1400</v>
      </c>
      <c r="V2367" s="248">
        <f>VLOOKUP(T2367,'[1]段ボール 送料'!$H$16:$X$1013,13,FALSE)</f>
        <v>300</v>
      </c>
      <c r="W2367" s="248">
        <f>VLOOKUP(T2367,'[1]段ボール 送料'!$H$16:$X$1013,14,FALSE)</f>
        <v>290</v>
      </c>
      <c r="X2367" s="248">
        <f>VLOOKUP(T2367,'[1]段ボール 送料'!$H$16:$X$1013,15,FALSE)</f>
        <v>810</v>
      </c>
      <c r="Y2367" s="219" t="s">
        <v>3530</v>
      </c>
      <c r="Z2367" s="259">
        <f>VLOOKUP(Y2367,'[1]段ボール 送料'!$H$16:$X$1013,16,FALSE)</f>
        <v>1110</v>
      </c>
      <c r="AA2367" s="259">
        <f>VLOOKUP(Y2367,'[1]段ボール 送料'!$H$16:$X$1013,13,FALSE)</f>
        <v>305</v>
      </c>
      <c r="AB2367" s="259">
        <f>VLOOKUP(Y2367,'[1]段ボール 送料'!$H$16:$X$1013,14,FALSE)</f>
        <v>305</v>
      </c>
      <c r="AC2367" s="259">
        <f>VLOOKUP(Y2367,'[1]段ボール 送料'!$H$16:$X$1013,15,FALSE)</f>
        <v>500</v>
      </c>
      <c r="AD2367" s="211"/>
      <c r="AE2367" s="211"/>
      <c r="AF2367" s="211"/>
      <c r="AG2367" s="211"/>
      <c r="AH2367" s="211"/>
      <c r="AI2367" s="228" t="s">
        <v>2714</v>
      </c>
      <c r="AJ2367" s="286" t="s">
        <v>2676</v>
      </c>
      <c r="AK2367" s="228" t="s">
        <v>2675</v>
      </c>
      <c r="AN2367" s="211"/>
      <c r="AO2367" s="211"/>
      <c r="AP2367" s="229"/>
      <c r="AQ2367" s="285"/>
      <c r="AR2367" s="207"/>
      <c r="AS2367" s="207"/>
      <c r="AT2367" s="207"/>
      <c r="AU2367" s="247">
        <f t="shared" si="345"/>
        <v>0</v>
      </c>
      <c r="AV2367" s="248">
        <f>VLOOKUP(T2367,'[1]段ボール 送料'!$H$16:$X$1013,11,FALSE)</f>
        <v>0</v>
      </c>
      <c r="AW2367" s="248">
        <f>VLOOKUP(Y2367,'[1]段ボール 送料'!$H$16:$X$1013,11,FALSE)</f>
        <v>700</v>
      </c>
      <c r="AX2367" s="207"/>
      <c r="AY2367" s="247">
        <f t="shared" si="346"/>
        <v>700</v>
      </c>
      <c r="AZ2367" s="247">
        <f t="shared" si="347"/>
        <v>0</v>
      </c>
      <c r="BA2367" s="247">
        <f t="shared" si="348"/>
        <v>700</v>
      </c>
      <c r="BB2367" s="247">
        <f t="shared" si="349"/>
        <v>0</v>
      </c>
      <c r="BC2367" s="247">
        <f t="shared" si="350"/>
        <v>700</v>
      </c>
      <c r="BD2367" s="207"/>
      <c r="BE2367" s="207"/>
      <c r="BF2367" s="207"/>
      <c r="BG2367" s="228" t="s">
        <v>1703</v>
      </c>
      <c r="BH2367" s="228" t="s">
        <v>1703</v>
      </c>
      <c r="BI2367" s="228" t="s">
        <v>1703</v>
      </c>
      <c r="BJ2367" s="246"/>
      <c r="BK2367" s="461" t="s">
        <v>3993</v>
      </c>
      <c r="BL2367" s="228" t="s">
        <v>1703</v>
      </c>
      <c r="BM2367" s="228" t="s">
        <v>1703</v>
      </c>
      <c r="BN2367" s="298"/>
      <c r="BO2367" s="297"/>
      <c r="BY2367" s="254"/>
      <c r="DN2367" s="284"/>
      <c r="DO2367" s="283"/>
      <c r="DP2367" s="278"/>
      <c r="DQ2367" s="282"/>
      <c r="DR2367" s="281"/>
      <c r="DS2367" s="280"/>
      <c r="DT2367" s="279"/>
      <c r="DU2367" s="278"/>
      <c r="DV2367" s="194"/>
    </row>
    <row r="2368" spans="1:127" ht="18.75">
      <c r="A2368" s="298" t="s">
        <v>4016</v>
      </c>
      <c r="B2368" s="227" t="s">
        <v>4027</v>
      </c>
      <c r="C2368" s="226" t="s">
        <v>4026</v>
      </c>
      <c r="D2368" s="264" t="s">
        <v>4025</v>
      </c>
      <c r="E2368" s="224" t="str">
        <f t="shared" si="344"/>
        <v>438373</v>
      </c>
      <c r="F2368" s="207" t="s">
        <v>229</v>
      </c>
      <c r="G2368" s="220" t="s">
        <v>4021</v>
      </c>
      <c r="H2368" s="223" t="s">
        <v>4020</v>
      </c>
      <c r="I2368" s="306" t="s">
        <v>39</v>
      </c>
      <c r="J2368" s="222">
        <v>1</v>
      </c>
      <c r="K2368" s="212">
        <v>45000</v>
      </c>
      <c r="L2368" s="212">
        <f t="shared" si="329"/>
        <v>49500.000000000007</v>
      </c>
      <c r="M2368" s="288" t="s">
        <v>1671</v>
      </c>
      <c r="N2368" s="290"/>
      <c r="O2368" s="219"/>
      <c r="P2368" s="227"/>
      <c r="Q2368" s="227"/>
      <c r="R2368" s="416">
        <v>6900</v>
      </c>
      <c r="S2368" s="242">
        <v>6900</v>
      </c>
      <c r="T2368" s="219" t="s">
        <v>3058</v>
      </c>
      <c r="U2368" s="248">
        <f>VLOOKUP(T2368,'[1]段ボール 送料'!$H$16:$X$1013,16,FALSE)</f>
        <v>1400</v>
      </c>
      <c r="V2368" s="248">
        <f>VLOOKUP(T2368,'[1]段ボール 送料'!$H$16:$X$1013,13,FALSE)</f>
        <v>300</v>
      </c>
      <c r="W2368" s="248">
        <f>VLOOKUP(T2368,'[1]段ボール 送料'!$H$16:$X$1013,14,FALSE)</f>
        <v>290</v>
      </c>
      <c r="X2368" s="248">
        <f>VLOOKUP(T2368,'[1]段ボール 送料'!$H$16:$X$1013,15,FALSE)</f>
        <v>810</v>
      </c>
      <c r="Y2368" s="219" t="s">
        <v>3530</v>
      </c>
      <c r="Z2368" s="259">
        <f>VLOOKUP(Y2368,'[1]段ボール 送料'!$H$16:$X$1013,16,FALSE)</f>
        <v>1110</v>
      </c>
      <c r="AA2368" s="259">
        <f>VLOOKUP(Y2368,'[1]段ボール 送料'!$H$16:$X$1013,13,FALSE)</f>
        <v>305</v>
      </c>
      <c r="AB2368" s="259">
        <f>VLOOKUP(Y2368,'[1]段ボール 送料'!$H$16:$X$1013,14,FALSE)</f>
        <v>305</v>
      </c>
      <c r="AC2368" s="259">
        <f>VLOOKUP(Y2368,'[1]段ボール 送料'!$H$16:$X$1013,15,FALSE)</f>
        <v>500</v>
      </c>
      <c r="AD2368" s="211"/>
      <c r="AE2368" s="211"/>
      <c r="AF2368" s="211"/>
      <c r="AG2368" s="211"/>
      <c r="AH2368" s="211"/>
      <c r="AI2368" s="228" t="s">
        <v>2714</v>
      </c>
      <c r="AJ2368" s="286" t="s">
        <v>2676</v>
      </c>
      <c r="AK2368" s="228" t="s">
        <v>2675</v>
      </c>
      <c r="AN2368" s="211"/>
      <c r="AO2368" s="211"/>
      <c r="AP2368" s="229"/>
      <c r="AQ2368" s="285"/>
      <c r="AR2368" s="207"/>
      <c r="AS2368" s="207"/>
      <c r="AT2368" s="207"/>
      <c r="AU2368" s="247">
        <f t="shared" si="345"/>
        <v>0</v>
      </c>
      <c r="AV2368" s="248">
        <f>VLOOKUP(T2368,'[1]段ボール 送料'!$H$16:$X$1013,11,FALSE)</f>
        <v>0</v>
      </c>
      <c r="AW2368" s="248">
        <f>VLOOKUP(Y2368,'[1]段ボール 送料'!$H$16:$X$1013,11,FALSE)</f>
        <v>700</v>
      </c>
      <c r="AX2368" s="207"/>
      <c r="AY2368" s="247">
        <f t="shared" si="346"/>
        <v>700</v>
      </c>
      <c r="AZ2368" s="247">
        <f t="shared" si="347"/>
        <v>0</v>
      </c>
      <c r="BA2368" s="247">
        <f t="shared" si="348"/>
        <v>700</v>
      </c>
      <c r="BB2368" s="247">
        <f t="shared" si="349"/>
        <v>0</v>
      </c>
      <c r="BC2368" s="247">
        <f t="shared" si="350"/>
        <v>700</v>
      </c>
      <c r="BD2368" s="207"/>
      <c r="BE2368" s="207"/>
      <c r="BF2368" s="207"/>
      <c r="BG2368" s="228" t="s">
        <v>1703</v>
      </c>
      <c r="BH2368" s="228" t="s">
        <v>1703</v>
      </c>
      <c r="BI2368" s="228" t="s">
        <v>1703</v>
      </c>
      <c r="BJ2368" s="246"/>
      <c r="BK2368" s="461" t="s">
        <v>3993</v>
      </c>
      <c r="BL2368" s="228" t="s">
        <v>1703</v>
      </c>
      <c r="BM2368" s="228" t="s">
        <v>1703</v>
      </c>
      <c r="BN2368" s="298"/>
      <c r="BO2368" s="297"/>
      <c r="BY2368" s="254"/>
      <c r="DN2368" s="284"/>
      <c r="DO2368" s="283"/>
      <c r="DP2368" s="278"/>
      <c r="DQ2368" s="282"/>
      <c r="DR2368" s="281"/>
      <c r="DS2368" s="280"/>
      <c r="DT2368" s="279"/>
      <c r="DU2368" s="278"/>
      <c r="DV2368" s="194"/>
    </row>
    <row r="2369" spans="1:126" ht="18.75">
      <c r="A2369" s="298" t="s">
        <v>4016</v>
      </c>
      <c r="B2369" s="227" t="s">
        <v>4024</v>
      </c>
      <c r="C2369" s="226" t="s">
        <v>4023</v>
      </c>
      <c r="D2369" s="264" t="s">
        <v>4022</v>
      </c>
      <c r="E2369" s="224" t="str">
        <f t="shared" si="344"/>
        <v>438380</v>
      </c>
      <c r="F2369" s="207" t="s">
        <v>229</v>
      </c>
      <c r="G2369" s="220" t="s">
        <v>4021</v>
      </c>
      <c r="H2369" s="223" t="s">
        <v>4020</v>
      </c>
      <c r="I2369" s="306" t="s">
        <v>39</v>
      </c>
      <c r="J2369" s="222">
        <v>1</v>
      </c>
      <c r="K2369" s="212">
        <v>45000</v>
      </c>
      <c r="L2369" s="212">
        <f t="shared" si="329"/>
        <v>49500.000000000007</v>
      </c>
      <c r="M2369" s="288" t="s">
        <v>1671</v>
      </c>
      <c r="N2369" s="290"/>
      <c r="O2369" s="219"/>
      <c r="P2369" s="227"/>
      <c r="Q2369" s="227"/>
      <c r="R2369" s="416">
        <v>6900</v>
      </c>
      <c r="S2369" s="242">
        <v>6900</v>
      </c>
      <c r="T2369" s="219" t="s">
        <v>3058</v>
      </c>
      <c r="U2369" s="248">
        <f>VLOOKUP(T2369,'[1]段ボール 送料'!$H$16:$X$1013,16,FALSE)</f>
        <v>1400</v>
      </c>
      <c r="V2369" s="248">
        <f>VLOOKUP(T2369,'[1]段ボール 送料'!$H$16:$X$1013,13,FALSE)</f>
        <v>300</v>
      </c>
      <c r="W2369" s="248">
        <f>VLOOKUP(T2369,'[1]段ボール 送料'!$H$16:$X$1013,14,FALSE)</f>
        <v>290</v>
      </c>
      <c r="X2369" s="248">
        <f>VLOOKUP(T2369,'[1]段ボール 送料'!$H$16:$X$1013,15,FALSE)</f>
        <v>810</v>
      </c>
      <c r="Y2369" s="219" t="s">
        <v>3530</v>
      </c>
      <c r="Z2369" s="259">
        <f>VLOOKUP(Y2369,'[1]段ボール 送料'!$H$16:$X$1013,16,FALSE)</f>
        <v>1110</v>
      </c>
      <c r="AA2369" s="259">
        <f>VLOOKUP(Y2369,'[1]段ボール 送料'!$H$16:$X$1013,13,FALSE)</f>
        <v>305</v>
      </c>
      <c r="AB2369" s="259">
        <f>VLOOKUP(Y2369,'[1]段ボール 送料'!$H$16:$X$1013,14,FALSE)</f>
        <v>305</v>
      </c>
      <c r="AC2369" s="259">
        <f>VLOOKUP(Y2369,'[1]段ボール 送料'!$H$16:$X$1013,15,FALSE)</f>
        <v>500</v>
      </c>
      <c r="AD2369" s="211"/>
      <c r="AE2369" s="211"/>
      <c r="AF2369" s="211"/>
      <c r="AG2369" s="211"/>
      <c r="AH2369" s="211"/>
      <c r="AI2369" s="228" t="s">
        <v>2714</v>
      </c>
      <c r="AJ2369" s="286" t="s">
        <v>2676</v>
      </c>
      <c r="AK2369" s="228" t="s">
        <v>2675</v>
      </c>
      <c r="AN2369" s="211"/>
      <c r="AO2369" s="211"/>
      <c r="AP2369" s="229"/>
      <c r="AQ2369" s="285"/>
      <c r="AR2369" s="207"/>
      <c r="AS2369" s="207"/>
      <c r="AT2369" s="207"/>
      <c r="AU2369" s="247">
        <f t="shared" si="345"/>
        <v>0</v>
      </c>
      <c r="AV2369" s="248">
        <f>VLOOKUP(T2369,'[1]段ボール 送料'!$H$16:$X$1013,11,FALSE)</f>
        <v>0</v>
      </c>
      <c r="AW2369" s="248">
        <f>VLOOKUP(Y2369,'[1]段ボール 送料'!$H$16:$X$1013,11,FALSE)</f>
        <v>700</v>
      </c>
      <c r="AX2369" s="207"/>
      <c r="AY2369" s="247">
        <f t="shared" si="346"/>
        <v>700</v>
      </c>
      <c r="AZ2369" s="247">
        <f t="shared" si="347"/>
        <v>0</v>
      </c>
      <c r="BA2369" s="247">
        <f t="shared" si="348"/>
        <v>700</v>
      </c>
      <c r="BB2369" s="247">
        <f t="shared" si="349"/>
        <v>0</v>
      </c>
      <c r="BC2369" s="247">
        <f t="shared" si="350"/>
        <v>700</v>
      </c>
      <c r="BD2369" s="207"/>
      <c r="BE2369" s="207"/>
      <c r="BF2369" s="207"/>
      <c r="BG2369" s="228" t="s">
        <v>1703</v>
      </c>
      <c r="BH2369" s="228" t="s">
        <v>1703</v>
      </c>
      <c r="BI2369" s="228" t="s">
        <v>1703</v>
      </c>
      <c r="BJ2369" s="246"/>
      <c r="BK2369" s="461" t="s">
        <v>3993</v>
      </c>
      <c r="BL2369" s="228" t="s">
        <v>1703</v>
      </c>
      <c r="BM2369" s="228" t="s">
        <v>1703</v>
      </c>
      <c r="BN2369" s="298"/>
      <c r="BO2369" s="297"/>
      <c r="BY2369" s="254"/>
      <c r="DN2369" s="284"/>
      <c r="DO2369" s="283"/>
      <c r="DP2369" s="278"/>
      <c r="DQ2369" s="282"/>
      <c r="DR2369" s="281"/>
      <c r="DS2369" s="280"/>
      <c r="DT2369" s="279"/>
      <c r="DU2369" s="278"/>
      <c r="DV2369" s="194"/>
    </row>
    <row r="2370" spans="1:126" ht="18.75">
      <c r="A2370" s="298" t="s">
        <v>4016</v>
      </c>
      <c r="B2370" s="227" t="s">
        <v>4019</v>
      </c>
      <c r="C2370" s="226" t="s">
        <v>4018</v>
      </c>
      <c r="D2370" s="264" t="s">
        <v>4017</v>
      </c>
      <c r="E2370" s="224" t="str">
        <f t="shared" si="344"/>
        <v>438397</v>
      </c>
      <c r="F2370" s="207" t="s">
        <v>229</v>
      </c>
      <c r="G2370" s="220" t="s">
        <v>4012</v>
      </c>
      <c r="H2370" s="223" t="s">
        <v>4011</v>
      </c>
      <c r="I2370" s="306" t="s">
        <v>39</v>
      </c>
      <c r="J2370" s="222">
        <v>1</v>
      </c>
      <c r="K2370" s="212">
        <v>45000</v>
      </c>
      <c r="L2370" s="212">
        <f t="shared" si="329"/>
        <v>49500.000000000007</v>
      </c>
      <c r="M2370" s="288" t="s">
        <v>1671</v>
      </c>
      <c r="N2370" s="290"/>
      <c r="O2370" s="219"/>
      <c r="P2370" s="227"/>
      <c r="Q2370" s="227"/>
      <c r="R2370" s="416">
        <v>4700</v>
      </c>
      <c r="S2370" s="242">
        <v>4700</v>
      </c>
      <c r="T2370" s="219" t="s">
        <v>3052</v>
      </c>
      <c r="U2370" s="259">
        <f>V2370+W2370+X2370</f>
        <v>1400</v>
      </c>
      <c r="V2370" s="248">
        <f>VLOOKUP(T2370,'[1]段ボール 送料'!$H$16:$X$1013,13,FALSE)</f>
        <v>300</v>
      </c>
      <c r="W2370" s="248">
        <f>VLOOKUP(T2370,'[1]段ボール 送料'!$H$16:$X$1013,14,FALSE)</f>
        <v>290</v>
      </c>
      <c r="X2370" s="248">
        <f>VLOOKUP(T2370,'[1]段ボール 送料'!$H$16:$X$1013,15,FALSE)</f>
        <v>810</v>
      </c>
      <c r="Y2370" s="219" t="s">
        <v>3530</v>
      </c>
      <c r="Z2370" s="259">
        <f>VLOOKUP(Y2370,'[1]段ボール 送料'!$H$16:$X$1013,16,FALSE)</f>
        <v>1110</v>
      </c>
      <c r="AA2370" s="259">
        <f>VLOOKUP(Y2370,'[1]段ボール 送料'!$H$16:$X$1013,13,FALSE)</f>
        <v>305</v>
      </c>
      <c r="AB2370" s="259">
        <f>VLOOKUP(Y2370,'[1]段ボール 送料'!$H$16:$X$1013,14,FALSE)</f>
        <v>305</v>
      </c>
      <c r="AC2370" s="259">
        <f>VLOOKUP(Y2370,'[1]段ボール 送料'!$H$16:$X$1013,15,FALSE)</f>
        <v>500</v>
      </c>
      <c r="AD2370" s="211"/>
      <c r="AE2370" s="211"/>
      <c r="AF2370" s="211"/>
      <c r="AG2370" s="211"/>
      <c r="AH2370" s="211"/>
      <c r="AI2370" s="228" t="s">
        <v>2714</v>
      </c>
      <c r="AJ2370" s="286" t="s">
        <v>2676</v>
      </c>
      <c r="AK2370" s="228" t="s">
        <v>2675</v>
      </c>
      <c r="AN2370" s="211"/>
      <c r="AO2370" s="211"/>
      <c r="AP2370" s="229"/>
      <c r="AQ2370" s="285"/>
      <c r="AR2370" s="207"/>
      <c r="AS2370" s="207"/>
      <c r="AT2370" s="207"/>
      <c r="AU2370" s="247">
        <f t="shared" si="345"/>
        <v>0</v>
      </c>
      <c r="AV2370" s="248">
        <f>VLOOKUP(T2370,'[1]段ボール 送料'!$H$16:$X$1013,11,FALSE)</f>
        <v>0</v>
      </c>
      <c r="AW2370" s="248">
        <f>VLOOKUP(Y2370,'[1]段ボール 送料'!$H$16:$X$1013,11,FALSE)</f>
        <v>700</v>
      </c>
      <c r="AX2370" s="207"/>
      <c r="AY2370" s="247">
        <f t="shared" si="346"/>
        <v>700</v>
      </c>
      <c r="AZ2370" s="247">
        <f t="shared" si="347"/>
        <v>0</v>
      </c>
      <c r="BA2370" s="247">
        <f t="shared" si="348"/>
        <v>700</v>
      </c>
      <c r="BB2370" s="247">
        <f t="shared" si="349"/>
        <v>0</v>
      </c>
      <c r="BC2370" s="247">
        <f t="shared" si="350"/>
        <v>700</v>
      </c>
      <c r="BD2370" s="207"/>
      <c r="BE2370" s="207"/>
      <c r="BF2370" s="207"/>
      <c r="BG2370" s="228" t="s">
        <v>1703</v>
      </c>
      <c r="BH2370" s="228" t="s">
        <v>1703</v>
      </c>
      <c r="BI2370" s="228" t="s">
        <v>1703</v>
      </c>
      <c r="BJ2370" s="246"/>
      <c r="BK2370" s="461" t="s">
        <v>3993</v>
      </c>
      <c r="BL2370" s="228" t="s">
        <v>1703</v>
      </c>
      <c r="BM2370" s="228" t="s">
        <v>1703</v>
      </c>
      <c r="BN2370" s="298"/>
      <c r="BO2370" s="297"/>
      <c r="BY2370" s="254"/>
      <c r="DN2370" s="284"/>
      <c r="DO2370" s="283"/>
      <c r="DP2370" s="278"/>
      <c r="DQ2370" s="282"/>
      <c r="DR2370" s="281"/>
      <c r="DS2370" s="280"/>
      <c r="DT2370" s="279"/>
      <c r="DU2370" s="278"/>
      <c r="DV2370" s="194"/>
    </row>
    <row r="2371" spans="1:126" ht="18.75">
      <c r="A2371" s="298" t="s">
        <v>4016</v>
      </c>
      <c r="B2371" s="227" t="s">
        <v>4015</v>
      </c>
      <c r="C2371" s="226" t="s">
        <v>4014</v>
      </c>
      <c r="D2371" s="264" t="s">
        <v>4013</v>
      </c>
      <c r="E2371" s="224" t="str">
        <f t="shared" si="344"/>
        <v>438403</v>
      </c>
      <c r="F2371" s="207" t="s">
        <v>229</v>
      </c>
      <c r="G2371" s="220" t="s">
        <v>4012</v>
      </c>
      <c r="H2371" s="223" t="s">
        <v>4011</v>
      </c>
      <c r="I2371" s="306" t="s">
        <v>39</v>
      </c>
      <c r="J2371" s="222">
        <v>1</v>
      </c>
      <c r="K2371" s="212">
        <v>45000</v>
      </c>
      <c r="L2371" s="212">
        <f t="shared" si="329"/>
        <v>49500.000000000007</v>
      </c>
      <c r="M2371" s="288" t="s">
        <v>1671</v>
      </c>
      <c r="N2371" s="290"/>
      <c r="O2371" s="219"/>
      <c r="P2371" s="241"/>
      <c r="Q2371" s="241"/>
      <c r="R2371" s="416">
        <v>4700</v>
      </c>
      <c r="S2371" s="242">
        <v>4700</v>
      </c>
      <c r="T2371" s="219" t="s">
        <v>3052</v>
      </c>
      <c r="U2371" s="259">
        <f>V2371+W2371+X2371</f>
        <v>1400</v>
      </c>
      <c r="V2371" s="248">
        <f>VLOOKUP(T2371,'[1]段ボール 送料'!$H$16:$X$1013,13,FALSE)</f>
        <v>300</v>
      </c>
      <c r="W2371" s="248">
        <f>VLOOKUP(T2371,'[1]段ボール 送料'!$H$16:$X$1013,14,FALSE)</f>
        <v>290</v>
      </c>
      <c r="X2371" s="248">
        <f>VLOOKUP(T2371,'[1]段ボール 送料'!$H$16:$X$1013,15,FALSE)</f>
        <v>810</v>
      </c>
      <c r="Y2371" s="219" t="s">
        <v>3530</v>
      </c>
      <c r="Z2371" s="259">
        <f>VLOOKUP(Y2371,'[1]段ボール 送料'!$H$16:$X$1013,16,FALSE)</f>
        <v>1110</v>
      </c>
      <c r="AA2371" s="259">
        <f>VLOOKUP(Y2371,'[1]段ボール 送料'!$H$16:$X$1013,13,FALSE)</f>
        <v>305</v>
      </c>
      <c r="AB2371" s="259">
        <f>VLOOKUP(Y2371,'[1]段ボール 送料'!$H$16:$X$1013,14,FALSE)</f>
        <v>305</v>
      </c>
      <c r="AC2371" s="259">
        <f>VLOOKUP(Y2371,'[1]段ボール 送料'!$H$16:$X$1013,15,FALSE)</f>
        <v>500</v>
      </c>
      <c r="AD2371" s="211"/>
      <c r="AE2371" s="211"/>
      <c r="AF2371" s="211"/>
      <c r="AG2371" s="211"/>
      <c r="AH2371" s="211"/>
      <c r="AI2371" s="228" t="s">
        <v>2714</v>
      </c>
      <c r="AJ2371" s="286" t="s">
        <v>2676</v>
      </c>
      <c r="AK2371" s="228" t="s">
        <v>2675</v>
      </c>
      <c r="AN2371" s="211"/>
      <c r="AO2371" s="211"/>
      <c r="AP2371" s="229"/>
      <c r="AQ2371" s="285"/>
      <c r="AR2371" s="207"/>
      <c r="AS2371" s="207"/>
      <c r="AT2371" s="207"/>
      <c r="AU2371" s="247">
        <f t="shared" si="345"/>
        <v>0</v>
      </c>
      <c r="AV2371" s="248">
        <f>VLOOKUP(T2371,'[1]段ボール 送料'!$H$16:$X$1013,11,FALSE)</f>
        <v>0</v>
      </c>
      <c r="AW2371" s="248">
        <f>VLOOKUP(Y2371,'[1]段ボール 送料'!$H$16:$X$1013,11,FALSE)</f>
        <v>700</v>
      </c>
      <c r="AX2371" s="207"/>
      <c r="AY2371" s="247">
        <f t="shared" si="346"/>
        <v>700</v>
      </c>
      <c r="AZ2371" s="247">
        <f t="shared" si="347"/>
        <v>0</v>
      </c>
      <c r="BA2371" s="247">
        <f t="shared" si="348"/>
        <v>700</v>
      </c>
      <c r="BB2371" s="247">
        <f t="shared" si="349"/>
        <v>0</v>
      </c>
      <c r="BC2371" s="247">
        <f t="shared" si="350"/>
        <v>700</v>
      </c>
      <c r="BD2371" s="207"/>
      <c r="BE2371" s="207"/>
      <c r="BF2371" s="207"/>
      <c r="BG2371" s="228" t="s">
        <v>1703</v>
      </c>
      <c r="BH2371" s="228" t="s">
        <v>1703</v>
      </c>
      <c r="BI2371" s="228" t="s">
        <v>1703</v>
      </c>
      <c r="BJ2371" s="246"/>
      <c r="BK2371" s="461" t="s">
        <v>3993</v>
      </c>
      <c r="BL2371" s="228" t="s">
        <v>1703</v>
      </c>
      <c r="BM2371" s="228" t="s">
        <v>1703</v>
      </c>
      <c r="BN2371" s="298"/>
      <c r="BO2371" s="297"/>
      <c r="BY2371" s="254"/>
      <c r="DN2371" s="284"/>
      <c r="DO2371" s="283"/>
      <c r="DP2371" s="278"/>
      <c r="DQ2371" s="282"/>
      <c r="DR2371" s="281"/>
      <c r="DS2371" s="280"/>
      <c r="DT2371" s="279"/>
      <c r="DU2371" s="278"/>
      <c r="DV2371" s="194"/>
    </row>
    <row r="2372" spans="1:126" ht="18.75">
      <c r="A2372" s="207" t="s">
        <v>3501</v>
      </c>
      <c r="B2372" s="227" t="s">
        <v>1508</v>
      </c>
      <c r="C2372" s="226" t="s">
        <v>4010</v>
      </c>
      <c r="D2372" s="264" t="s">
        <v>1509</v>
      </c>
      <c r="E2372" s="224" t="str">
        <f t="shared" si="344"/>
        <v>438410</v>
      </c>
      <c r="F2372" s="207" t="s">
        <v>229</v>
      </c>
      <c r="G2372" s="220" t="s">
        <v>1510</v>
      </c>
      <c r="H2372" s="223" t="s">
        <v>3994</v>
      </c>
      <c r="I2372" s="306" t="s">
        <v>39</v>
      </c>
      <c r="J2372" s="222">
        <v>1</v>
      </c>
      <c r="K2372" s="212">
        <v>50000</v>
      </c>
      <c r="L2372" s="212">
        <f t="shared" si="329"/>
        <v>55000.000000000007</v>
      </c>
      <c r="M2372" s="288" t="s">
        <v>900</v>
      </c>
      <c r="N2372" s="290"/>
      <c r="O2372" s="219"/>
      <c r="P2372" s="241"/>
      <c r="Q2372" s="241"/>
      <c r="R2372" s="416">
        <v>5300</v>
      </c>
      <c r="S2372" s="242">
        <v>5300</v>
      </c>
      <c r="T2372" s="219" t="s">
        <v>4009</v>
      </c>
      <c r="U2372" s="259">
        <f>VLOOKUP(T2372,'[1]段ボール 送料'!$H$16:$X$1013,16,FALSE)</f>
        <v>1400</v>
      </c>
      <c r="V2372" s="259">
        <f>VLOOKUP(T2372,'[1]段ボール 送料'!$H$16:$X$1013,13,FALSE)</f>
        <v>300</v>
      </c>
      <c r="W2372" s="259">
        <f>VLOOKUP(T2372,'[1]段ボール 送料'!$H$16:$X$1013,14,FALSE)</f>
        <v>290</v>
      </c>
      <c r="X2372" s="259">
        <f>VLOOKUP(T2372,'[1]段ボール 送料'!$H$16:$X$1013,15,FALSE)</f>
        <v>810</v>
      </c>
      <c r="Y2372" s="219" t="s">
        <v>3530</v>
      </c>
      <c r="Z2372" s="259">
        <f>SUBTOTAL(9,AA2372:AC2372)</f>
        <v>1110</v>
      </c>
      <c r="AA2372" s="259">
        <f>VLOOKUP(Y2372,'[1]段ボール 送料'!$H$16:$X$1013,13,FALSE)</f>
        <v>305</v>
      </c>
      <c r="AB2372" s="259">
        <f>VLOOKUP(Y2372,'[1]段ボール 送料'!$H$16:$X$1013,14,FALSE)</f>
        <v>305</v>
      </c>
      <c r="AC2372" s="259">
        <f>VLOOKUP(Y2372,'[1]段ボール 送料'!$H$16:$X$1013,15,FALSE)</f>
        <v>500</v>
      </c>
      <c r="AD2372" s="211"/>
      <c r="AE2372" s="211"/>
      <c r="AF2372" s="211"/>
      <c r="AG2372" s="211"/>
      <c r="AH2372" s="211"/>
      <c r="AI2372" s="228" t="s">
        <v>2714</v>
      </c>
      <c r="AJ2372" s="286" t="s">
        <v>2676</v>
      </c>
      <c r="AK2372" s="228" t="s">
        <v>2675</v>
      </c>
      <c r="AN2372" s="211"/>
      <c r="AO2372" s="211"/>
      <c r="AP2372" s="229"/>
      <c r="AQ2372" s="285"/>
      <c r="AR2372" s="207"/>
      <c r="AS2372" s="207"/>
      <c r="AT2372" s="207"/>
      <c r="AU2372" s="247">
        <f t="shared" si="345"/>
        <v>0</v>
      </c>
      <c r="AV2372" s="248">
        <f>VLOOKUP(T2372,'[1]段ボール 送料'!$H$16:$X$1013,11,FALSE)</f>
        <v>0</v>
      </c>
      <c r="AW2372" s="248">
        <f>VLOOKUP(Y2372,'[1]段ボール 送料'!$H$16:$X$1013,11,FALSE)</f>
        <v>700</v>
      </c>
      <c r="AX2372" s="207"/>
      <c r="AY2372" s="247">
        <f t="shared" si="346"/>
        <v>700</v>
      </c>
      <c r="AZ2372" s="247">
        <f t="shared" si="347"/>
        <v>0</v>
      </c>
      <c r="BA2372" s="247">
        <f t="shared" si="348"/>
        <v>700</v>
      </c>
      <c r="BB2372" s="247">
        <f t="shared" si="349"/>
        <v>0</v>
      </c>
      <c r="BC2372" s="247">
        <f t="shared" si="350"/>
        <v>700</v>
      </c>
      <c r="BD2372" s="394" t="s">
        <v>4009</v>
      </c>
      <c r="BE2372" s="207"/>
      <c r="BF2372" s="207"/>
      <c r="BG2372" s="228" t="s">
        <v>1703</v>
      </c>
      <c r="BH2372" s="228" t="s">
        <v>1703</v>
      </c>
      <c r="BI2372" s="228" t="s">
        <v>1703</v>
      </c>
      <c r="BJ2372" s="246"/>
      <c r="BK2372" s="461" t="s">
        <v>3993</v>
      </c>
      <c r="BL2372" s="228" t="s">
        <v>1703</v>
      </c>
      <c r="BM2372" s="228" t="s">
        <v>3899</v>
      </c>
      <c r="BY2372" s="254"/>
      <c r="DN2372" s="284"/>
      <c r="DO2372" s="283"/>
      <c r="DP2372" s="278"/>
      <c r="DQ2372" s="282" t="s">
        <v>947</v>
      </c>
      <c r="DR2372" s="281"/>
      <c r="DS2372" s="280"/>
      <c r="DT2372" s="279"/>
      <c r="DU2372" s="278"/>
      <c r="DV2372" s="194"/>
    </row>
    <row r="2373" spans="1:126" ht="18.75">
      <c r="A2373" s="207" t="s">
        <v>3501</v>
      </c>
      <c r="B2373" s="227" t="s">
        <v>4008</v>
      </c>
      <c r="C2373" s="226" t="s">
        <v>4007</v>
      </c>
      <c r="D2373" s="264" t="s">
        <v>4006</v>
      </c>
      <c r="E2373" s="224" t="str">
        <f t="shared" si="344"/>
        <v>438427</v>
      </c>
      <c r="F2373" s="207" t="s">
        <v>229</v>
      </c>
      <c r="G2373" s="220" t="s">
        <v>4005</v>
      </c>
      <c r="H2373" s="223" t="s">
        <v>4004</v>
      </c>
      <c r="I2373" s="306" t="s">
        <v>39</v>
      </c>
      <c r="J2373" s="222">
        <v>1</v>
      </c>
      <c r="K2373" s="212">
        <v>50000</v>
      </c>
      <c r="L2373" s="212">
        <f t="shared" si="329"/>
        <v>55000.000000000007</v>
      </c>
      <c r="M2373" s="288" t="s">
        <v>1671</v>
      </c>
      <c r="N2373" s="290"/>
      <c r="O2373" s="219"/>
      <c r="P2373" s="227"/>
      <c r="Q2373" s="227"/>
      <c r="R2373" s="416">
        <v>5400</v>
      </c>
      <c r="S2373" s="242">
        <v>5400</v>
      </c>
      <c r="T2373" s="219" t="s">
        <v>3063</v>
      </c>
      <c r="U2373" s="259">
        <f>V2373+W2373+X2373</f>
        <v>1400</v>
      </c>
      <c r="V2373" s="248">
        <f>VLOOKUP(T2373,'[1]段ボール 送料'!$H$16:$X$1013,13,FALSE)</f>
        <v>300</v>
      </c>
      <c r="W2373" s="248">
        <f>VLOOKUP(T2373,'[1]段ボール 送料'!$H$16:$X$1013,14,FALSE)</f>
        <v>290</v>
      </c>
      <c r="X2373" s="248">
        <f>VLOOKUP(T2373,'[1]段ボール 送料'!$H$16:$X$1013,15,FALSE)</f>
        <v>810</v>
      </c>
      <c r="Y2373" s="219" t="s">
        <v>3530</v>
      </c>
      <c r="Z2373" s="259">
        <f>SUBTOTAL(9,AA2373:AC2373)</f>
        <v>1110</v>
      </c>
      <c r="AA2373" s="259">
        <f>VLOOKUP(Y2373,'[1]段ボール 送料'!$H$16:$X$1013,13,FALSE)</f>
        <v>305</v>
      </c>
      <c r="AB2373" s="259">
        <f>VLOOKUP(Y2373,'[1]段ボール 送料'!$H$16:$X$1013,14,FALSE)</f>
        <v>305</v>
      </c>
      <c r="AC2373" s="259">
        <f>VLOOKUP(Y2373,'[1]段ボール 送料'!$H$16:$X$1013,15,FALSE)</f>
        <v>500</v>
      </c>
      <c r="AD2373" s="211"/>
      <c r="AE2373" s="211"/>
      <c r="AF2373" s="211"/>
      <c r="AG2373" s="211"/>
      <c r="AH2373" s="211"/>
      <c r="AI2373" s="228" t="s">
        <v>2714</v>
      </c>
      <c r="AJ2373" s="286" t="s">
        <v>2676</v>
      </c>
      <c r="AK2373" s="228" t="s">
        <v>2675</v>
      </c>
      <c r="AN2373" s="211"/>
      <c r="AO2373" s="211"/>
      <c r="AP2373" s="229"/>
      <c r="AQ2373" s="285"/>
      <c r="AR2373" s="207"/>
      <c r="AS2373" s="207"/>
      <c r="AT2373" s="207"/>
      <c r="AU2373" s="247">
        <f t="shared" si="345"/>
        <v>0</v>
      </c>
      <c r="AV2373" s="248">
        <f>VLOOKUP(T2373,'[1]段ボール 送料'!$H$16:$X$1013,11,FALSE)</f>
        <v>0</v>
      </c>
      <c r="AW2373" s="248">
        <f>VLOOKUP(Y2373,'[1]段ボール 送料'!$H$16:$X$1013,11,FALSE)</f>
        <v>700</v>
      </c>
      <c r="AX2373" s="207"/>
      <c r="AY2373" s="247">
        <f t="shared" si="346"/>
        <v>700</v>
      </c>
      <c r="AZ2373" s="247">
        <f t="shared" si="347"/>
        <v>0</v>
      </c>
      <c r="BA2373" s="247">
        <f t="shared" si="348"/>
        <v>700</v>
      </c>
      <c r="BB2373" s="247">
        <f t="shared" si="349"/>
        <v>0</v>
      </c>
      <c r="BC2373" s="247">
        <f t="shared" si="350"/>
        <v>700</v>
      </c>
      <c r="BD2373" s="207"/>
      <c r="BE2373" s="207"/>
      <c r="BF2373" s="207"/>
      <c r="BG2373" s="228" t="s">
        <v>1703</v>
      </c>
      <c r="BH2373" s="228" t="s">
        <v>1703</v>
      </c>
      <c r="BI2373" s="228" t="s">
        <v>1703</v>
      </c>
      <c r="BJ2373" s="246"/>
      <c r="BK2373" s="461" t="s">
        <v>3993</v>
      </c>
      <c r="BL2373" s="228" t="s">
        <v>1703</v>
      </c>
      <c r="BM2373" s="228" t="s">
        <v>1703</v>
      </c>
      <c r="BY2373" s="254"/>
      <c r="DN2373" s="284"/>
      <c r="DO2373" s="283"/>
      <c r="DP2373" s="278"/>
      <c r="DQ2373" s="282"/>
      <c r="DR2373" s="281"/>
      <c r="DS2373" s="280"/>
      <c r="DT2373" s="279"/>
      <c r="DU2373" s="278"/>
      <c r="DV2373" s="194"/>
    </row>
    <row r="2374" spans="1:126" ht="18.75">
      <c r="A2374" s="207" t="s">
        <v>3501</v>
      </c>
      <c r="B2374" s="227" t="s">
        <v>4003</v>
      </c>
      <c r="C2374" s="226" t="s">
        <v>4002</v>
      </c>
      <c r="D2374" s="264" t="s">
        <v>4001</v>
      </c>
      <c r="E2374" s="224" t="str">
        <f t="shared" si="344"/>
        <v>438434</v>
      </c>
      <c r="F2374" s="207" t="s">
        <v>229</v>
      </c>
      <c r="G2374" s="220" t="s">
        <v>4000</v>
      </c>
      <c r="H2374" s="223" t="s">
        <v>3999</v>
      </c>
      <c r="I2374" s="306" t="s">
        <v>39</v>
      </c>
      <c r="J2374" s="222">
        <v>1</v>
      </c>
      <c r="K2374" s="212">
        <v>50000</v>
      </c>
      <c r="L2374" s="232">
        <f t="shared" si="329"/>
        <v>55000.000000000007</v>
      </c>
      <c r="M2374" s="288" t="s">
        <v>1671</v>
      </c>
      <c r="N2374" s="290"/>
      <c r="O2374" s="219"/>
      <c r="P2374" s="227"/>
      <c r="Q2374" s="227"/>
      <c r="R2374" s="416">
        <v>7700</v>
      </c>
      <c r="S2374" s="242">
        <v>7700</v>
      </c>
      <c r="T2374" s="219" t="s">
        <v>3058</v>
      </c>
      <c r="U2374" s="248">
        <f>VLOOKUP(T2374,'[1]段ボール 送料'!$H$16:$X$1013,16,FALSE)</f>
        <v>1400</v>
      </c>
      <c r="V2374" s="248">
        <f>VLOOKUP(T2374,'[1]段ボール 送料'!$H$16:$X$1013,13,FALSE)</f>
        <v>300</v>
      </c>
      <c r="W2374" s="248">
        <f>VLOOKUP(T2374,'[1]段ボール 送料'!$H$16:$X$1013,14,FALSE)</f>
        <v>290</v>
      </c>
      <c r="X2374" s="248">
        <f>VLOOKUP(T2374,'[1]段ボール 送料'!$H$16:$X$1013,15,FALSE)</f>
        <v>810</v>
      </c>
      <c r="Y2374" s="219" t="s">
        <v>3530</v>
      </c>
      <c r="Z2374" s="259">
        <f>SUBTOTAL(9,AA2374:AC2374)</f>
        <v>1110</v>
      </c>
      <c r="AA2374" s="259">
        <f>VLOOKUP(Y2374,'[1]段ボール 送料'!$H$16:$X$1013,13,FALSE)</f>
        <v>305</v>
      </c>
      <c r="AB2374" s="259">
        <f>VLOOKUP(Y2374,'[1]段ボール 送料'!$H$16:$X$1013,14,FALSE)</f>
        <v>305</v>
      </c>
      <c r="AC2374" s="259">
        <f>VLOOKUP(Y2374,'[1]段ボール 送料'!$H$16:$X$1013,15,FALSE)</f>
        <v>500</v>
      </c>
      <c r="AD2374" s="211"/>
      <c r="AE2374" s="211"/>
      <c r="AF2374" s="211"/>
      <c r="AG2374" s="211"/>
      <c r="AH2374" s="211"/>
      <c r="AI2374" s="228" t="s">
        <v>2714</v>
      </c>
      <c r="AJ2374" s="286" t="s">
        <v>2676</v>
      </c>
      <c r="AK2374" s="228" t="s">
        <v>2675</v>
      </c>
      <c r="AN2374" s="211"/>
      <c r="AO2374" s="211"/>
      <c r="AP2374" s="229"/>
      <c r="AQ2374" s="285"/>
      <c r="AR2374" s="207"/>
      <c r="AS2374" s="207"/>
      <c r="AT2374" s="207"/>
      <c r="AU2374" s="247">
        <f t="shared" si="345"/>
        <v>0</v>
      </c>
      <c r="AV2374" s="248">
        <f>VLOOKUP(T2374,'[1]段ボール 送料'!$H$16:$X$1013,11,FALSE)</f>
        <v>0</v>
      </c>
      <c r="AW2374" s="248">
        <f>VLOOKUP(Y2374,'[1]段ボール 送料'!$H$16:$X$1013,11,FALSE)</f>
        <v>700</v>
      </c>
      <c r="AX2374" s="207"/>
      <c r="AY2374" s="247">
        <f t="shared" si="346"/>
        <v>700</v>
      </c>
      <c r="AZ2374" s="247">
        <f t="shared" si="347"/>
        <v>0</v>
      </c>
      <c r="BA2374" s="247">
        <f t="shared" si="348"/>
        <v>700</v>
      </c>
      <c r="BB2374" s="247">
        <f t="shared" si="349"/>
        <v>0</v>
      </c>
      <c r="BC2374" s="247">
        <f t="shared" si="350"/>
        <v>700</v>
      </c>
      <c r="BD2374" s="207"/>
      <c r="BE2374" s="207"/>
      <c r="BF2374" s="207"/>
      <c r="BG2374" s="228" t="s">
        <v>1703</v>
      </c>
      <c r="BH2374" s="228" t="s">
        <v>1703</v>
      </c>
      <c r="BI2374" s="228" t="s">
        <v>1703</v>
      </c>
      <c r="BJ2374" s="246"/>
      <c r="BK2374" s="461" t="s">
        <v>3993</v>
      </c>
      <c r="BL2374" s="228" t="s">
        <v>1703</v>
      </c>
      <c r="BM2374" s="228" t="s">
        <v>1703</v>
      </c>
      <c r="BY2374" s="254"/>
      <c r="DN2374" s="284"/>
      <c r="DO2374" s="283"/>
      <c r="DP2374" s="278"/>
      <c r="DQ2374" s="282"/>
      <c r="DR2374" s="281"/>
      <c r="DS2374" s="280"/>
      <c r="DT2374" s="279"/>
      <c r="DU2374" s="278"/>
      <c r="DV2374" s="194"/>
    </row>
    <row r="2375" spans="1:126" ht="18.75">
      <c r="A2375" s="207" t="s">
        <v>3501</v>
      </c>
      <c r="B2375" s="227" t="s">
        <v>3998</v>
      </c>
      <c r="C2375" s="226" t="s">
        <v>3997</v>
      </c>
      <c r="D2375" s="264" t="s">
        <v>3996</v>
      </c>
      <c r="E2375" s="224" t="str">
        <f t="shared" si="344"/>
        <v>438441</v>
      </c>
      <c r="F2375" s="207" t="s">
        <v>229</v>
      </c>
      <c r="G2375" s="220" t="s">
        <v>3995</v>
      </c>
      <c r="H2375" s="223" t="s">
        <v>3994</v>
      </c>
      <c r="I2375" s="306" t="s">
        <v>39</v>
      </c>
      <c r="J2375" s="222">
        <v>1</v>
      </c>
      <c r="K2375" s="212">
        <v>50000</v>
      </c>
      <c r="L2375" s="212">
        <f t="shared" si="329"/>
        <v>55000.000000000007</v>
      </c>
      <c r="M2375" s="288" t="s">
        <v>1671</v>
      </c>
      <c r="N2375" s="290"/>
      <c r="O2375" s="219"/>
      <c r="P2375" s="241"/>
      <c r="Q2375" s="241"/>
      <c r="R2375" s="416">
        <v>5500</v>
      </c>
      <c r="S2375" s="242">
        <v>5500</v>
      </c>
      <c r="T2375" s="219" t="s">
        <v>3052</v>
      </c>
      <c r="U2375" s="259">
        <f>V2375+W2375+X2375</f>
        <v>1400</v>
      </c>
      <c r="V2375" s="248">
        <f>VLOOKUP(T2375,'[1]段ボール 送料'!$H$16:$X$1013,13,FALSE)</f>
        <v>300</v>
      </c>
      <c r="W2375" s="248">
        <f>VLOOKUP(T2375,'[1]段ボール 送料'!$H$16:$X$1013,14,FALSE)</f>
        <v>290</v>
      </c>
      <c r="X2375" s="248">
        <f>VLOOKUP(T2375,'[1]段ボール 送料'!$H$16:$X$1013,15,FALSE)</f>
        <v>810</v>
      </c>
      <c r="Y2375" s="219" t="s">
        <v>3530</v>
      </c>
      <c r="Z2375" s="259">
        <f>SUBTOTAL(9,AA2375:AC2375)</f>
        <v>1110</v>
      </c>
      <c r="AA2375" s="259">
        <f>VLOOKUP(Y2375,'[1]段ボール 送料'!$H$16:$X$1013,13,FALSE)</f>
        <v>305</v>
      </c>
      <c r="AB2375" s="259">
        <f>VLOOKUP(Y2375,'[1]段ボール 送料'!$H$16:$X$1013,14,FALSE)</f>
        <v>305</v>
      </c>
      <c r="AC2375" s="259">
        <f>VLOOKUP(Y2375,'[1]段ボール 送料'!$H$16:$X$1013,15,FALSE)</f>
        <v>500</v>
      </c>
      <c r="AD2375" s="211"/>
      <c r="AE2375" s="211"/>
      <c r="AF2375" s="211"/>
      <c r="AG2375" s="211"/>
      <c r="AH2375" s="211"/>
      <c r="AI2375" s="228" t="s">
        <v>2714</v>
      </c>
      <c r="AJ2375" s="286" t="s">
        <v>2676</v>
      </c>
      <c r="AK2375" s="228" t="s">
        <v>2675</v>
      </c>
      <c r="AN2375" s="211"/>
      <c r="AO2375" s="211"/>
      <c r="AP2375" s="229"/>
      <c r="AQ2375" s="285"/>
      <c r="AR2375" s="207"/>
      <c r="AS2375" s="207"/>
      <c r="AT2375" s="207"/>
      <c r="AU2375" s="247">
        <f t="shared" si="345"/>
        <v>0</v>
      </c>
      <c r="AV2375" s="248">
        <f>VLOOKUP(T2375,'[1]段ボール 送料'!$H$16:$X$1013,11,FALSE)</f>
        <v>0</v>
      </c>
      <c r="AW2375" s="248">
        <f>VLOOKUP(Y2375,'[1]段ボール 送料'!$H$16:$X$1013,11,FALSE)</f>
        <v>700</v>
      </c>
      <c r="AX2375" s="207"/>
      <c r="AY2375" s="247">
        <f t="shared" si="346"/>
        <v>700</v>
      </c>
      <c r="AZ2375" s="247">
        <f t="shared" si="347"/>
        <v>0</v>
      </c>
      <c r="BA2375" s="247">
        <f t="shared" si="348"/>
        <v>700</v>
      </c>
      <c r="BB2375" s="247">
        <f t="shared" si="349"/>
        <v>0</v>
      </c>
      <c r="BC2375" s="247">
        <f t="shared" si="350"/>
        <v>700</v>
      </c>
      <c r="BD2375" s="207"/>
      <c r="BE2375" s="207"/>
      <c r="BF2375" s="207"/>
      <c r="BG2375" s="228" t="s">
        <v>1703</v>
      </c>
      <c r="BH2375" s="228" t="s">
        <v>1703</v>
      </c>
      <c r="BI2375" s="228" t="s">
        <v>1703</v>
      </c>
      <c r="BJ2375" s="246"/>
      <c r="BK2375" s="461" t="s">
        <v>3993</v>
      </c>
      <c r="BL2375" s="228" t="s">
        <v>1703</v>
      </c>
      <c r="BM2375" s="228" t="s">
        <v>1703</v>
      </c>
      <c r="BY2375" s="254"/>
      <c r="DN2375" s="284"/>
      <c r="DO2375" s="283"/>
      <c r="DP2375" s="278"/>
      <c r="DQ2375" s="282"/>
      <c r="DR2375" s="281"/>
      <c r="DS2375" s="280"/>
      <c r="DT2375" s="279"/>
      <c r="DU2375" s="278"/>
      <c r="DV2375" s="194"/>
    </row>
    <row r="2376" spans="1:126" ht="18.75">
      <c r="A2376" s="298" t="s">
        <v>3933</v>
      </c>
      <c r="B2376" s="227" t="s">
        <v>782</v>
      </c>
      <c r="C2376" s="226" t="s">
        <v>3992</v>
      </c>
      <c r="D2376" s="264" t="s">
        <v>783</v>
      </c>
      <c r="E2376" s="224" t="str">
        <f t="shared" si="344"/>
        <v>438458</v>
      </c>
      <c r="F2376" s="207" t="s">
        <v>123</v>
      </c>
      <c r="G2376" s="220" t="s">
        <v>784</v>
      </c>
      <c r="H2376" s="223" t="s">
        <v>3991</v>
      </c>
      <c r="I2376" s="306" t="s">
        <v>39</v>
      </c>
      <c r="J2376" s="222">
        <v>1</v>
      </c>
      <c r="K2376" s="277">
        <v>27000</v>
      </c>
      <c r="L2376" s="212">
        <f t="shared" si="329"/>
        <v>29700.000000000004</v>
      </c>
      <c r="M2376" s="288" t="s">
        <v>1671</v>
      </c>
      <c r="O2376" s="219"/>
      <c r="P2376" s="251">
        <v>45444</v>
      </c>
      <c r="Q2376" s="244">
        <v>26000</v>
      </c>
      <c r="R2376" s="416">
        <v>2700</v>
      </c>
      <c r="S2376" s="242">
        <v>2700</v>
      </c>
      <c r="T2376" s="219" t="s">
        <v>3930</v>
      </c>
      <c r="U2376" s="259">
        <f>VLOOKUP(T2376,'[1]段ボール 送料'!$H$16:$X$1013,16,FALSE)</f>
        <v>1590</v>
      </c>
      <c r="V2376" s="259">
        <f>VLOOKUP(T2376,'[1]段ボール 送料'!$H$16:$X$1013,13,FALSE)</f>
        <v>375</v>
      </c>
      <c r="W2376" s="259">
        <f>VLOOKUP(T2376,'[1]段ボール 送料'!$H$16:$X$1013,14,FALSE)</f>
        <v>315</v>
      </c>
      <c r="X2376" s="259">
        <f>VLOOKUP(T2376,'[1]段ボール 送料'!$H$16:$X$1013,15,FALSE)</f>
        <v>900</v>
      </c>
      <c r="Y2376" s="219"/>
      <c r="Z2376" s="259" t="e">
        <f>VLOOKUP(Y2376,'[1]段ボール 送料'!$H$16:$X$1013,16,FALSE)</f>
        <v>#N/A</v>
      </c>
      <c r="AA2376" s="259" t="e">
        <f>VLOOKUP(Y2376,'[1]段ボール 送料'!$H$16:$X$1013,13,FALSE)</f>
        <v>#N/A</v>
      </c>
      <c r="AB2376" s="259" t="e">
        <f>VLOOKUP(Y2376,'[1]段ボール 送料'!$H$16:$X$1013,14,FALSE)</f>
        <v>#N/A</v>
      </c>
      <c r="AC2376" s="259" t="e">
        <f>VLOOKUP(Y2376,'[1]段ボール 送料'!$H$16:$X$1013,15,FALSE)</f>
        <v>#N/A</v>
      </c>
      <c r="AD2376" s="211"/>
      <c r="AE2376" s="211"/>
      <c r="AF2376" s="211"/>
      <c r="AG2376" s="211"/>
      <c r="AH2376" s="211"/>
      <c r="AI2376" s="228" t="s">
        <v>2717</v>
      </c>
      <c r="AJ2376" s="286" t="s">
        <v>2543</v>
      </c>
      <c r="AK2376" s="228" t="s">
        <v>2542</v>
      </c>
      <c r="AN2376" s="211"/>
      <c r="AO2376" s="211"/>
      <c r="AP2376" s="229"/>
      <c r="AQ2376" s="444">
        <v>1</v>
      </c>
      <c r="AR2376" s="207"/>
      <c r="AS2376" s="207"/>
      <c r="AT2376" s="207"/>
      <c r="AU2376" s="359">
        <f>S2376</f>
        <v>2700</v>
      </c>
      <c r="AV2376" s="248">
        <f>VLOOKUP(T2376,'[1]段ボール 送料'!$H$16:$X$1013,11,FALSE)</f>
        <v>430</v>
      </c>
      <c r="AW2376" s="248"/>
      <c r="AX2376" s="207"/>
      <c r="AY2376" s="247">
        <f t="shared" si="346"/>
        <v>430</v>
      </c>
      <c r="AZ2376" s="247">
        <f t="shared" si="347"/>
        <v>430</v>
      </c>
      <c r="BA2376" s="247">
        <f t="shared" si="348"/>
        <v>0</v>
      </c>
      <c r="BB2376" s="247">
        <f t="shared" si="349"/>
        <v>0</v>
      </c>
      <c r="BC2376" s="359">
        <f t="shared" si="350"/>
        <v>3130</v>
      </c>
      <c r="BD2376" s="207"/>
      <c r="BE2376" s="207"/>
      <c r="BF2376" s="207"/>
      <c r="BG2376" s="228"/>
      <c r="BH2376" s="228"/>
      <c r="BI2376" s="228"/>
      <c r="BJ2376" s="246"/>
      <c r="BK2376" s="255" t="s">
        <v>3892</v>
      </c>
      <c r="BL2376" s="228" t="s">
        <v>1703</v>
      </c>
      <c r="BM2376" s="228" t="s">
        <v>1703</v>
      </c>
      <c r="BN2376" s="298"/>
      <c r="BO2376" s="297"/>
      <c r="BY2376" s="254"/>
      <c r="DN2376" s="284">
        <v>27000</v>
      </c>
      <c r="DO2376" s="283">
        <f t="shared" ref="DO2376:DO2387" si="351">DN2376*110%</f>
        <v>29700.000000000004</v>
      </c>
      <c r="DP2376" s="349">
        <v>45444</v>
      </c>
      <c r="DQ2376" s="282"/>
      <c r="DR2376" s="281"/>
      <c r="DS2376" s="280"/>
      <c r="DT2376" s="279"/>
      <c r="DU2376" s="348"/>
      <c r="DV2376" s="194"/>
    </row>
    <row r="2377" spans="1:126" ht="18.75">
      <c r="A2377" s="298" t="s">
        <v>3956</v>
      </c>
      <c r="B2377" s="227" t="s">
        <v>36</v>
      </c>
      <c r="C2377" s="226" t="s">
        <v>3990</v>
      </c>
      <c r="D2377" s="264" t="s">
        <v>37</v>
      </c>
      <c r="E2377" s="224" t="str">
        <f t="shared" si="344"/>
        <v>438465</v>
      </c>
      <c r="F2377" s="207" t="s">
        <v>35</v>
      </c>
      <c r="G2377" s="387" t="s">
        <v>3989</v>
      </c>
      <c r="H2377" s="453" t="s">
        <v>3983</v>
      </c>
      <c r="I2377" s="306" t="s">
        <v>39</v>
      </c>
      <c r="J2377" s="222">
        <v>1</v>
      </c>
      <c r="K2377" s="277">
        <v>100000</v>
      </c>
      <c r="L2377" s="212">
        <f t="shared" si="329"/>
        <v>110000.00000000001</v>
      </c>
      <c r="M2377" s="288" t="s">
        <v>1671</v>
      </c>
      <c r="N2377" s="290"/>
      <c r="O2377" s="458"/>
      <c r="P2377" s="459">
        <v>45400</v>
      </c>
      <c r="Q2377" s="346">
        <v>90000</v>
      </c>
      <c r="R2377" s="416">
        <v>10900</v>
      </c>
      <c r="S2377" s="242">
        <v>10900</v>
      </c>
      <c r="T2377" s="219" t="s">
        <v>3450</v>
      </c>
      <c r="U2377" s="248">
        <f>VLOOKUP(T2377,'[1]段ボール 送料'!$H$16:$X$1013,16,FALSE)</f>
        <v>1700</v>
      </c>
      <c r="V2377" s="248">
        <f>VLOOKUP(T2377,'[1]段ボール 送料'!$H$16:$X$1013,13,FALSE)</f>
        <v>330</v>
      </c>
      <c r="W2377" s="248">
        <f>VLOOKUP(T2377,'[1]段ボール 送料'!$H$16:$X$1013,14,FALSE)</f>
        <v>330</v>
      </c>
      <c r="X2377" s="248">
        <f>VLOOKUP(T2377,'[1]段ボール 送料'!$H$16:$X$1013,15,FALSE)</f>
        <v>1040</v>
      </c>
      <c r="Y2377" s="219" t="s">
        <v>3952</v>
      </c>
      <c r="Z2377" s="259">
        <f>VLOOKUP(Y2377,'[1]段ボール 送料'!$H$16:$X$1013,16,FALSE)</f>
        <v>1480</v>
      </c>
      <c r="AA2377" s="259">
        <f>VLOOKUP(Y2377,'[1]段ボール 送料'!$H$16:$X$1013,13,FALSE)</f>
        <v>510</v>
      </c>
      <c r="AB2377" s="259">
        <f>VLOOKUP(Y2377,'[1]段ボール 送料'!$H$16:$X$1013,14,FALSE)</f>
        <v>510</v>
      </c>
      <c r="AC2377" s="259">
        <f>VLOOKUP(Y2377,'[1]段ボール 送料'!$H$16:$X$1013,15,FALSE)</f>
        <v>460</v>
      </c>
      <c r="AD2377" s="344"/>
      <c r="AE2377" s="344"/>
      <c r="AF2377" s="344"/>
      <c r="AG2377" s="344"/>
      <c r="AH2377" s="344"/>
      <c r="AI2377" s="228" t="s">
        <v>2711</v>
      </c>
      <c r="AJ2377" s="286" t="s">
        <v>2676</v>
      </c>
      <c r="AK2377" s="228" t="s">
        <v>2675</v>
      </c>
      <c r="AL2377" s="211">
        <v>33852</v>
      </c>
      <c r="AM2377" s="211">
        <f t="shared" ref="AM2377:AM2387" si="352">AN2377+AO2377</f>
        <v>3850</v>
      </c>
      <c r="AN2377" s="353">
        <f>VLOOKUP(Y2377,'[1]段ボール 送料'!$H$16:$X$1013,6,FALSE)</f>
        <v>0</v>
      </c>
      <c r="AO2377" s="423">
        <f t="shared" ref="AO2377:AO2382" si="353">2500+1350</f>
        <v>3850</v>
      </c>
      <c r="AP2377" s="229" t="s">
        <v>3951</v>
      </c>
      <c r="AQ2377" s="345"/>
      <c r="AR2377" s="247"/>
      <c r="AS2377" s="247"/>
      <c r="AT2377" s="247"/>
      <c r="AU2377" s="247">
        <f t="shared" ref="AU2377:AU2387" si="354">SUBTOTAL(9,AR2377:AT2377)</f>
        <v>0</v>
      </c>
      <c r="AV2377" s="248">
        <f>VLOOKUP(T2377,'[1]段ボール 送料'!$H$16:$X$1013,11,FALSE)</f>
        <v>0</v>
      </c>
      <c r="AW2377" s="248">
        <f>VLOOKUP(Y2377,'[1]段ボール 送料'!$H$16:$X$1013,11,FALSE)</f>
        <v>0</v>
      </c>
      <c r="AX2377" s="207"/>
      <c r="AY2377" s="247">
        <f t="shared" si="346"/>
        <v>0</v>
      </c>
      <c r="AZ2377" s="247">
        <f t="shared" si="347"/>
        <v>0</v>
      </c>
      <c r="BA2377" s="247">
        <f t="shared" si="348"/>
        <v>0</v>
      </c>
      <c r="BB2377" s="247">
        <f t="shared" si="349"/>
        <v>0</v>
      </c>
      <c r="BC2377" s="247">
        <f t="shared" si="350"/>
        <v>0</v>
      </c>
      <c r="BD2377" s="207" t="s">
        <v>3450</v>
      </c>
      <c r="BE2377" s="207"/>
      <c r="BF2377" s="207"/>
      <c r="BG2377" s="228" t="s">
        <v>1703</v>
      </c>
      <c r="BH2377" s="228" t="s">
        <v>1703</v>
      </c>
      <c r="BI2377" s="228" t="s">
        <v>1703</v>
      </c>
      <c r="BJ2377" s="246"/>
      <c r="BK2377" s="255" t="s">
        <v>3892</v>
      </c>
      <c r="BL2377" s="228" t="s">
        <v>1703</v>
      </c>
      <c r="BM2377" s="228" t="s">
        <v>1703</v>
      </c>
      <c r="BN2377" s="298"/>
      <c r="BO2377" s="297"/>
      <c r="BY2377" s="254"/>
      <c r="CP2377" s="460" t="s">
        <v>3979</v>
      </c>
      <c r="CZ2377" s="200" t="s">
        <v>3950</v>
      </c>
      <c r="DN2377" s="284">
        <v>100000</v>
      </c>
      <c r="DO2377" s="283">
        <f t="shared" si="351"/>
        <v>110000.00000000001</v>
      </c>
      <c r="DP2377" s="452" t="s">
        <v>3785</v>
      </c>
      <c r="DQ2377" s="282"/>
      <c r="DR2377" s="454" t="s">
        <v>40</v>
      </c>
      <c r="DS2377" s="454" t="s">
        <v>1657</v>
      </c>
      <c r="DT2377" s="279" t="s">
        <v>3949</v>
      </c>
      <c r="DU2377" s="348"/>
      <c r="DV2377" s="194"/>
    </row>
    <row r="2378" spans="1:126" ht="18.75">
      <c r="A2378" s="298" t="s">
        <v>3956</v>
      </c>
      <c r="B2378" s="227" t="s">
        <v>42</v>
      </c>
      <c r="C2378" s="226" t="s">
        <v>3988</v>
      </c>
      <c r="D2378" s="264" t="s">
        <v>43</v>
      </c>
      <c r="E2378" s="224" t="str">
        <f t="shared" si="344"/>
        <v>438472</v>
      </c>
      <c r="F2378" s="207" t="s">
        <v>35</v>
      </c>
      <c r="G2378" s="387" t="s">
        <v>1665</v>
      </c>
      <c r="H2378" s="453" t="s">
        <v>3983</v>
      </c>
      <c r="I2378" s="306" t="s">
        <v>39</v>
      </c>
      <c r="J2378" s="222">
        <v>1</v>
      </c>
      <c r="K2378" s="277">
        <v>100000</v>
      </c>
      <c r="L2378" s="212">
        <f t="shared" si="329"/>
        <v>110000.00000000001</v>
      </c>
      <c r="M2378" s="288" t="s">
        <v>1671</v>
      </c>
      <c r="N2378" s="290"/>
      <c r="O2378" s="458"/>
      <c r="P2378" s="459">
        <v>45400</v>
      </c>
      <c r="Q2378" s="346">
        <v>90000</v>
      </c>
      <c r="R2378" s="416">
        <v>10900</v>
      </c>
      <c r="S2378" s="242">
        <v>10900</v>
      </c>
      <c r="T2378" s="219" t="s">
        <v>3450</v>
      </c>
      <c r="U2378" s="259">
        <f>VLOOKUP(T2378,'[1]段ボール 送料'!$H$16:$X$1013,16,FALSE)</f>
        <v>1700</v>
      </c>
      <c r="V2378" s="259">
        <f>VLOOKUP(T2378,'[1]段ボール 送料'!$H$16:$X$1013,13,FALSE)</f>
        <v>330</v>
      </c>
      <c r="W2378" s="259">
        <f>VLOOKUP(T2378,'[1]段ボール 送料'!$H$16:$X$1013,14,FALSE)</f>
        <v>330</v>
      </c>
      <c r="X2378" s="259">
        <f>VLOOKUP(T2378,'[1]段ボール 送料'!$H$16:$X$1013,15,FALSE)</f>
        <v>1040</v>
      </c>
      <c r="Y2378" s="219" t="s">
        <v>3952</v>
      </c>
      <c r="Z2378" s="259">
        <f>VLOOKUP(Y2378,'[1]段ボール 送料'!$H$16:$X$1013,16,FALSE)</f>
        <v>1480</v>
      </c>
      <c r="AA2378" s="259">
        <f>VLOOKUP(Y2378,'[1]段ボール 送料'!$H$16:$X$1013,13,FALSE)</f>
        <v>510</v>
      </c>
      <c r="AB2378" s="259">
        <f>VLOOKUP(Y2378,'[1]段ボール 送料'!$H$16:$X$1013,14,FALSE)</f>
        <v>510</v>
      </c>
      <c r="AC2378" s="259">
        <f>VLOOKUP(Y2378,'[1]段ボール 送料'!$H$16:$X$1013,15,FALSE)</f>
        <v>460</v>
      </c>
      <c r="AD2378" s="211"/>
      <c r="AE2378" s="211"/>
      <c r="AF2378" s="211"/>
      <c r="AG2378" s="211"/>
      <c r="AH2378" s="211"/>
      <c r="AI2378" s="228" t="s">
        <v>2711</v>
      </c>
      <c r="AJ2378" s="286" t="s">
        <v>2676</v>
      </c>
      <c r="AK2378" s="228" t="s">
        <v>2675</v>
      </c>
      <c r="AL2378" s="211">
        <v>33852</v>
      </c>
      <c r="AM2378" s="211">
        <f t="shared" si="352"/>
        <v>3850</v>
      </c>
      <c r="AN2378" s="337">
        <f>VLOOKUP(Y2378,'[1]段ボール 送料'!$H$16:$X$1013,6,FALSE)</f>
        <v>0</v>
      </c>
      <c r="AO2378" s="443">
        <f t="shared" si="353"/>
        <v>3850</v>
      </c>
      <c r="AP2378" s="229" t="s">
        <v>3951</v>
      </c>
      <c r="AQ2378" s="285"/>
      <c r="AR2378" s="207"/>
      <c r="AS2378" s="207"/>
      <c r="AT2378" s="207"/>
      <c r="AU2378" s="247">
        <f t="shared" si="354"/>
        <v>0</v>
      </c>
      <c r="AV2378" s="248">
        <f>VLOOKUP(T2378,'[1]段ボール 送料'!$H$16:$X$1013,11,FALSE)</f>
        <v>0</v>
      </c>
      <c r="AW2378" s="248">
        <f>VLOOKUP(Y2378,'[1]段ボール 送料'!$H$16:$X$1013,11,FALSE)</f>
        <v>0</v>
      </c>
      <c r="AX2378" s="207"/>
      <c r="AY2378" s="247">
        <f t="shared" si="346"/>
        <v>0</v>
      </c>
      <c r="AZ2378" s="247">
        <f t="shared" si="347"/>
        <v>0</v>
      </c>
      <c r="BA2378" s="247">
        <f t="shared" si="348"/>
        <v>0</v>
      </c>
      <c r="BB2378" s="247">
        <f t="shared" si="349"/>
        <v>0</v>
      </c>
      <c r="BC2378" s="247">
        <f t="shared" si="350"/>
        <v>0</v>
      </c>
      <c r="BD2378" s="207" t="s">
        <v>3450</v>
      </c>
      <c r="BE2378" s="207"/>
      <c r="BF2378" s="207"/>
      <c r="BG2378" s="228" t="s">
        <v>1703</v>
      </c>
      <c r="BH2378" s="228" t="s">
        <v>1703</v>
      </c>
      <c r="BI2378" s="228" t="s">
        <v>1703</v>
      </c>
      <c r="BJ2378" s="246"/>
      <c r="BK2378" s="255" t="s">
        <v>3892</v>
      </c>
      <c r="BL2378" s="228" t="s">
        <v>1703</v>
      </c>
      <c r="BM2378" s="228" t="s">
        <v>1703</v>
      </c>
      <c r="BN2378" s="298"/>
      <c r="BO2378" s="297"/>
      <c r="BY2378" s="254"/>
      <c r="CP2378" s="460" t="s">
        <v>3979</v>
      </c>
      <c r="CZ2378" s="200" t="s">
        <v>3950</v>
      </c>
      <c r="DN2378" s="284">
        <v>100000</v>
      </c>
      <c r="DO2378" s="283">
        <f t="shared" si="351"/>
        <v>110000.00000000001</v>
      </c>
      <c r="DP2378" s="452" t="s">
        <v>3785</v>
      </c>
      <c r="DQ2378" s="282"/>
      <c r="DR2378" s="454" t="s">
        <v>40</v>
      </c>
      <c r="DS2378" s="454" t="s">
        <v>1657</v>
      </c>
      <c r="DT2378" s="279" t="s">
        <v>3949</v>
      </c>
      <c r="DU2378" s="348"/>
      <c r="DV2378" s="194"/>
    </row>
    <row r="2379" spans="1:126" ht="18.75">
      <c r="A2379" s="298" t="s">
        <v>3956</v>
      </c>
      <c r="B2379" s="227" t="s">
        <v>45</v>
      </c>
      <c r="C2379" s="226" t="s">
        <v>3987</v>
      </c>
      <c r="D2379" s="264" t="s">
        <v>46</v>
      </c>
      <c r="E2379" s="224" t="str">
        <f t="shared" si="344"/>
        <v>438489</v>
      </c>
      <c r="F2379" s="207" t="s">
        <v>35</v>
      </c>
      <c r="G2379" s="387" t="s">
        <v>3986</v>
      </c>
      <c r="H2379" s="453" t="s">
        <v>3983</v>
      </c>
      <c r="I2379" s="306" t="s">
        <v>39</v>
      </c>
      <c r="J2379" s="222">
        <v>1</v>
      </c>
      <c r="K2379" s="277">
        <v>100000</v>
      </c>
      <c r="L2379" s="212">
        <f t="shared" si="329"/>
        <v>110000.00000000001</v>
      </c>
      <c r="M2379" s="288" t="s">
        <v>1671</v>
      </c>
      <c r="N2379" s="290"/>
      <c r="O2379" s="458"/>
      <c r="P2379" s="459">
        <v>45400</v>
      </c>
      <c r="Q2379" s="346">
        <v>90000</v>
      </c>
      <c r="R2379" s="416">
        <v>10300</v>
      </c>
      <c r="S2379" s="242">
        <v>10300</v>
      </c>
      <c r="T2379" s="219" t="s">
        <v>3445</v>
      </c>
      <c r="U2379" s="259">
        <f>VLOOKUP(T2379,'[1]段ボール 送料'!$H$16:$X$1013,16,FALSE)</f>
        <v>1700</v>
      </c>
      <c r="V2379" s="259">
        <f>VLOOKUP(T2379,'[1]段ボール 送料'!$H$16:$X$1013,13,FALSE)</f>
        <v>330</v>
      </c>
      <c r="W2379" s="259">
        <f>VLOOKUP(T2379,'[1]段ボール 送料'!$H$16:$X$1013,14,FALSE)</f>
        <v>330</v>
      </c>
      <c r="X2379" s="259">
        <f>VLOOKUP(T2379,'[1]段ボール 送料'!$H$16:$X$1013,15,FALSE)</f>
        <v>1040</v>
      </c>
      <c r="Y2379" s="219" t="s">
        <v>3952</v>
      </c>
      <c r="Z2379" s="259">
        <f>VLOOKUP(Y2379,'[1]段ボール 送料'!$H$16:$X$1013,16,FALSE)</f>
        <v>1480</v>
      </c>
      <c r="AA2379" s="259">
        <f>VLOOKUP(Y2379,'[1]段ボール 送料'!$H$16:$X$1013,13,FALSE)</f>
        <v>510</v>
      </c>
      <c r="AB2379" s="259">
        <f>VLOOKUP(Y2379,'[1]段ボール 送料'!$H$16:$X$1013,14,FALSE)</f>
        <v>510</v>
      </c>
      <c r="AC2379" s="259">
        <f>VLOOKUP(Y2379,'[1]段ボール 送料'!$H$16:$X$1013,15,FALSE)</f>
        <v>460</v>
      </c>
      <c r="AD2379" s="211"/>
      <c r="AE2379" s="211"/>
      <c r="AF2379" s="211"/>
      <c r="AG2379" s="211"/>
      <c r="AH2379" s="211"/>
      <c r="AI2379" s="228" t="s">
        <v>2711</v>
      </c>
      <c r="AJ2379" s="286" t="s">
        <v>2676</v>
      </c>
      <c r="AK2379" s="228" t="s">
        <v>2675</v>
      </c>
      <c r="AL2379" s="211">
        <v>33852</v>
      </c>
      <c r="AM2379" s="211">
        <f t="shared" si="352"/>
        <v>3850</v>
      </c>
      <c r="AN2379" s="337">
        <f>VLOOKUP(Y2379,'[1]段ボール 送料'!$H$16:$X$1013,6,FALSE)</f>
        <v>0</v>
      </c>
      <c r="AO2379" s="443">
        <f t="shared" si="353"/>
        <v>3850</v>
      </c>
      <c r="AP2379" s="229" t="s">
        <v>3951</v>
      </c>
      <c r="AQ2379" s="285"/>
      <c r="AR2379" s="207"/>
      <c r="AS2379" s="207"/>
      <c r="AT2379" s="207"/>
      <c r="AU2379" s="247">
        <f t="shared" si="354"/>
        <v>0</v>
      </c>
      <c r="AV2379" s="248">
        <f>VLOOKUP(T2379,'[1]段ボール 送料'!$H$16:$X$1013,11,FALSE)</f>
        <v>0</v>
      </c>
      <c r="AW2379" s="248">
        <f>VLOOKUP(Y2379,'[1]段ボール 送料'!$H$16:$X$1013,11,FALSE)</f>
        <v>0</v>
      </c>
      <c r="AX2379" s="207"/>
      <c r="AY2379" s="247">
        <f t="shared" si="346"/>
        <v>0</v>
      </c>
      <c r="AZ2379" s="247">
        <f t="shared" si="347"/>
        <v>0</v>
      </c>
      <c r="BA2379" s="247">
        <f t="shared" si="348"/>
        <v>0</v>
      </c>
      <c r="BB2379" s="247">
        <f t="shared" si="349"/>
        <v>0</v>
      </c>
      <c r="BC2379" s="247">
        <f t="shared" si="350"/>
        <v>0</v>
      </c>
      <c r="BD2379" s="207" t="s">
        <v>3445</v>
      </c>
      <c r="BE2379" s="207"/>
      <c r="BF2379" s="207"/>
      <c r="BG2379" s="228" t="s">
        <v>1703</v>
      </c>
      <c r="BH2379" s="228" t="s">
        <v>1703</v>
      </c>
      <c r="BI2379" s="228" t="s">
        <v>1703</v>
      </c>
      <c r="BJ2379" s="246"/>
      <c r="BK2379" s="255" t="s">
        <v>3892</v>
      </c>
      <c r="BL2379" s="228" t="s">
        <v>1703</v>
      </c>
      <c r="BM2379" s="228" t="s">
        <v>1703</v>
      </c>
      <c r="BN2379" s="298"/>
      <c r="BO2379" s="297"/>
      <c r="BY2379" s="254"/>
      <c r="CP2379" s="460" t="s">
        <v>3979</v>
      </c>
      <c r="CZ2379" s="200" t="s">
        <v>3950</v>
      </c>
      <c r="DN2379" s="284">
        <v>100000</v>
      </c>
      <c r="DO2379" s="283">
        <f t="shared" si="351"/>
        <v>110000.00000000001</v>
      </c>
      <c r="DP2379" s="452" t="s">
        <v>3785</v>
      </c>
      <c r="DQ2379" s="282"/>
      <c r="DR2379" s="454" t="s">
        <v>40</v>
      </c>
      <c r="DS2379" s="454" t="s">
        <v>1657</v>
      </c>
      <c r="DT2379" s="279" t="s">
        <v>3949</v>
      </c>
      <c r="DU2379" s="348"/>
      <c r="DV2379" s="194"/>
    </row>
    <row r="2380" spans="1:126" ht="18.75">
      <c r="A2380" s="298" t="s">
        <v>3956</v>
      </c>
      <c r="B2380" s="227" t="s">
        <v>48</v>
      </c>
      <c r="C2380" s="226" t="s">
        <v>3985</v>
      </c>
      <c r="D2380" s="264" t="s">
        <v>49</v>
      </c>
      <c r="E2380" s="224" t="str">
        <f t="shared" si="344"/>
        <v>438496</v>
      </c>
      <c r="F2380" s="207" t="s">
        <v>35</v>
      </c>
      <c r="G2380" s="387" t="s">
        <v>3984</v>
      </c>
      <c r="H2380" s="453" t="s">
        <v>3983</v>
      </c>
      <c r="I2380" s="306" t="s">
        <v>39</v>
      </c>
      <c r="J2380" s="222">
        <v>1</v>
      </c>
      <c r="K2380" s="277">
        <v>100000</v>
      </c>
      <c r="L2380" s="212">
        <f t="shared" si="329"/>
        <v>110000.00000000001</v>
      </c>
      <c r="M2380" s="288" t="s">
        <v>1671</v>
      </c>
      <c r="N2380" s="290"/>
      <c r="O2380" s="458"/>
      <c r="P2380" s="459">
        <v>45400</v>
      </c>
      <c r="Q2380" s="346">
        <v>90000</v>
      </c>
      <c r="R2380" s="416">
        <v>10300</v>
      </c>
      <c r="S2380" s="242">
        <v>10300</v>
      </c>
      <c r="T2380" s="219" t="s">
        <v>3445</v>
      </c>
      <c r="U2380" s="259">
        <f>VLOOKUP(T2380,'[1]段ボール 送料'!$H$16:$X$1013,16,FALSE)</f>
        <v>1700</v>
      </c>
      <c r="V2380" s="259">
        <f>VLOOKUP(T2380,'[1]段ボール 送料'!$H$16:$X$1013,13,FALSE)</f>
        <v>330</v>
      </c>
      <c r="W2380" s="259">
        <f>VLOOKUP(T2380,'[1]段ボール 送料'!$H$16:$X$1013,14,FALSE)</f>
        <v>330</v>
      </c>
      <c r="X2380" s="259">
        <f>VLOOKUP(T2380,'[1]段ボール 送料'!$H$16:$X$1013,15,FALSE)</f>
        <v>1040</v>
      </c>
      <c r="Y2380" s="219" t="s">
        <v>3952</v>
      </c>
      <c r="Z2380" s="259">
        <f>VLOOKUP(Y2380,'[1]段ボール 送料'!$H$16:$X$1013,16,FALSE)</f>
        <v>1480</v>
      </c>
      <c r="AA2380" s="259">
        <f>VLOOKUP(Y2380,'[1]段ボール 送料'!$H$16:$X$1013,13,FALSE)</f>
        <v>510</v>
      </c>
      <c r="AB2380" s="259">
        <f>VLOOKUP(Y2380,'[1]段ボール 送料'!$H$16:$X$1013,14,FALSE)</f>
        <v>510</v>
      </c>
      <c r="AC2380" s="259">
        <f>VLOOKUP(Y2380,'[1]段ボール 送料'!$H$16:$X$1013,15,FALSE)</f>
        <v>460</v>
      </c>
      <c r="AD2380" s="211"/>
      <c r="AE2380" s="211"/>
      <c r="AF2380" s="211"/>
      <c r="AG2380" s="211"/>
      <c r="AH2380" s="211"/>
      <c r="AI2380" s="228" t="s">
        <v>2711</v>
      </c>
      <c r="AJ2380" s="286" t="s">
        <v>2676</v>
      </c>
      <c r="AK2380" s="228" t="s">
        <v>2675</v>
      </c>
      <c r="AL2380" s="211">
        <v>33852</v>
      </c>
      <c r="AM2380" s="211">
        <f t="shared" si="352"/>
        <v>3850</v>
      </c>
      <c r="AN2380" s="337">
        <f>VLOOKUP(Y2380,'[1]段ボール 送料'!$H$16:$X$1013,6,FALSE)</f>
        <v>0</v>
      </c>
      <c r="AO2380" s="443">
        <f t="shared" si="353"/>
        <v>3850</v>
      </c>
      <c r="AP2380" s="229" t="s">
        <v>3951</v>
      </c>
      <c r="AQ2380" s="285"/>
      <c r="AR2380" s="207"/>
      <c r="AS2380" s="207"/>
      <c r="AT2380" s="207"/>
      <c r="AU2380" s="247">
        <f t="shared" si="354"/>
        <v>0</v>
      </c>
      <c r="AV2380" s="248">
        <f>VLOOKUP(T2380,'[1]段ボール 送料'!$H$16:$X$1013,11,FALSE)</f>
        <v>0</v>
      </c>
      <c r="AW2380" s="248">
        <f>VLOOKUP(Y2380,'[1]段ボール 送料'!$H$16:$X$1013,11,FALSE)</f>
        <v>0</v>
      </c>
      <c r="AX2380" s="207"/>
      <c r="AY2380" s="247">
        <f t="shared" si="346"/>
        <v>0</v>
      </c>
      <c r="AZ2380" s="247">
        <f t="shared" si="347"/>
        <v>0</v>
      </c>
      <c r="BA2380" s="247">
        <f t="shared" si="348"/>
        <v>0</v>
      </c>
      <c r="BB2380" s="247">
        <f t="shared" si="349"/>
        <v>0</v>
      </c>
      <c r="BC2380" s="247">
        <f t="shared" si="350"/>
        <v>0</v>
      </c>
      <c r="BD2380" s="207" t="s">
        <v>3445</v>
      </c>
      <c r="BE2380" s="207"/>
      <c r="BF2380" s="207"/>
      <c r="BG2380" s="228" t="s">
        <v>1703</v>
      </c>
      <c r="BH2380" s="228" t="s">
        <v>1703</v>
      </c>
      <c r="BI2380" s="228" t="s">
        <v>1703</v>
      </c>
      <c r="BJ2380" s="246"/>
      <c r="BK2380" s="255" t="s">
        <v>3892</v>
      </c>
      <c r="BL2380" s="228" t="s">
        <v>1703</v>
      </c>
      <c r="BM2380" s="228" t="s">
        <v>1703</v>
      </c>
      <c r="BN2380" s="298"/>
      <c r="BO2380" s="297"/>
      <c r="BY2380" s="254"/>
      <c r="CP2380" s="460" t="s">
        <v>3979</v>
      </c>
      <c r="CZ2380" s="200" t="s">
        <v>3950</v>
      </c>
      <c r="DN2380" s="284">
        <v>100000</v>
      </c>
      <c r="DO2380" s="283">
        <f t="shared" si="351"/>
        <v>110000.00000000001</v>
      </c>
      <c r="DP2380" s="452" t="s">
        <v>3785</v>
      </c>
      <c r="DQ2380" s="282"/>
      <c r="DR2380" s="454" t="s">
        <v>40</v>
      </c>
      <c r="DS2380" s="454" t="s">
        <v>1657</v>
      </c>
      <c r="DT2380" s="279" t="s">
        <v>3949</v>
      </c>
      <c r="DU2380" s="348"/>
      <c r="DV2380" s="194"/>
    </row>
    <row r="2381" spans="1:126" ht="18.75">
      <c r="A2381" s="298" t="s">
        <v>3956</v>
      </c>
      <c r="B2381" s="227" t="s">
        <v>50</v>
      </c>
      <c r="C2381" s="226" t="s">
        <v>3982</v>
      </c>
      <c r="D2381" s="264" t="s">
        <v>51</v>
      </c>
      <c r="E2381" s="224" t="str">
        <f t="shared" si="344"/>
        <v>438502</v>
      </c>
      <c r="F2381" s="207" t="s">
        <v>35</v>
      </c>
      <c r="G2381" s="387" t="s">
        <v>1667</v>
      </c>
      <c r="H2381" s="453" t="s">
        <v>3980</v>
      </c>
      <c r="I2381" s="306" t="s">
        <v>39</v>
      </c>
      <c r="J2381" s="222">
        <v>1</v>
      </c>
      <c r="K2381" s="277">
        <v>100000</v>
      </c>
      <c r="L2381" s="212">
        <f t="shared" si="329"/>
        <v>110000.00000000001</v>
      </c>
      <c r="M2381" s="288" t="s">
        <v>1671</v>
      </c>
      <c r="N2381" s="290"/>
      <c r="O2381" s="458"/>
      <c r="P2381" s="251">
        <v>45400</v>
      </c>
      <c r="Q2381" s="244">
        <v>90000</v>
      </c>
      <c r="R2381" s="416">
        <v>10500</v>
      </c>
      <c r="S2381" s="242">
        <v>10500</v>
      </c>
      <c r="T2381" s="219" t="s">
        <v>3440</v>
      </c>
      <c r="U2381" s="259">
        <f>VLOOKUP(T2381,'[1]段ボール 送料'!$H$16:$X$1013,16,FALSE)</f>
        <v>1700</v>
      </c>
      <c r="V2381" s="259">
        <f>VLOOKUP(T2381,'[1]段ボール 送料'!$H$16:$X$1013,13,FALSE)</f>
        <v>330</v>
      </c>
      <c r="W2381" s="259">
        <f>VLOOKUP(T2381,'[1]段ボール 送料'!$H$16:$X$1013,14,FALSE)</f>
        <v>330</v>
      </c>
      <c r="X2381" s="259">
        <f>VLOOKUP(T2381,'[1]段ボール 送料'!$H$16:$X$1013,15,FALSE)</f>
        <v>1040</v>
      </c>
      <c r="Y2381" s="219" t="s">
        <v>3952</v>
      </c>
      <c r="Z2381" s="259">
        <f>VLOOKUP(Y2381,'[1]段ボール 送料'!$H$16:$X$1013,16,FALSE)</f>
        <v>1480</v>
      </c>
      <c r="AA2381" s="259">
        <f>VLOOKUP(Y2381,'[1]段ボール 送料'!$H$16:$X$1013,13,FALSE)</f>
        <v>510</v>
      </c>
      <c r="AB2381" s="259">
        <f>VLOOKUP(Y2381,'[1]段ボール 送料'!$H$16:$X$1013,14,FALSE)</f>
        <v>510</v>
      </c>
      <c r="AC2381" s="259">
        <f>VLOOKUP(Y2381,'[1]段ボール 送料'!$H$16:$X$1013,15,FALSE)</f>
        <v>460</v>
      </c>
      <c r="AD2381" s="211"/>
      <c r="AE2381" s="211"/>
      <c r="AF2381" s="211"/>
      <c r="AG2381" s="211"/>
      <c r="AH2381" s="211"/>
      <c r="AI2381" s="228" t="s">
        <v>2711</v>
      </c>
      <c r="AJ2381" s="286" t="s">
        <v>2676</v>
      </c>
      <c r="AK2381" s="228" t="s">
        <v>2675</v>
      </c>
      <c r="AL2381" s="211">
        <v>32452</v>
      </c>
      <c r="AM2381" s="211">
        <f t="shared" si="352"/>
        <v>3850</v>
      </c>
      <c r="AN2381" s="337">
        <f>VLOOKUP(Y2381,'[1]段ボール 送料'!$H$16:$X$1013,6,FALSE)</f>
        <v>0</v>
      </c>
      <c r="AO2381" s="443">
        <f t="shared" si="353"/>
        <v>3850</v>
      </c>
      <c r="AP2381" s="229" t="s">
        <v>3951</v>
      </c>
      <c r="AQ2381" s="285"/>
      <c r="AR2381" s="207"/>
      <c r="AS2381" s="207"/>
      <c r="AT2381" s="207"/>
      <c r="AU2381" s="247">
        <f t="shared" si="354"/>
        <v>0</v>
      </c>
      <c r="AV2381" s="248">
        <f>VLOOKUP(T2381,'[1]段ボール 送料'!$H$16:$X$1013,11,FALSE)</f>
        <v>0</v>
      </c>
      <c r="AW2381" s="248">
        <f>VLOOKUP(Y2381,'[1]段ボール 送料'!$H$16:$X$1013,11,FALSE)</f>
        <v>0</v>
      </c>
      <c r="AX2381" s="207"/>
      <c r="AY2381" s="247">
        <f t="shared" si="346"/>
        <v>0</v>
      </c>
      <c r="AZ2381" s="247">
        <f t="shared" si="347"/>
        <v>0</v>
      </c>
      <c r="BA2381" s="247">
        <f t="shared" si="348"/>
        <v>0</v>
      </c>
      <c r="BB2381" s="247">
        <f t="shared" si="349"/>
        <v>0</v>
      </c>
      <c r="BC2381" s="247">
        <f t="shared" si="350"/>
        <v>0</v>
      </c>
      <c r="BD2381" s="207" t="s">
        <v>3440</v>
      </c>
      <c r="BE2381" s="207"/>
      <c r="BF2381" s="207"/>
      <c r="BG2381" s="228" t="s">
        <v>1703</v>
      </c>
      <c r="BH2381" s="228" t="s">
        <v>1703</v>
      </c>
      <c r="BI2381" s="228" t="s">
        <v>1703</v>
      </c>
      <c r="BJ2381" s="246"/>
      <c r="BK2381" s="255" t="s">
        <v>3892</v>
      </c>
      <c r="BL2381" s="228" t="s">
        <v>1703</v>
      </c>
      <c r="BM2381" s="228" t="s">
        <v>1703</v>
      </c>
      <c r="BN2381" s="298"/>
      <c r="BO2381" s="297"/>
      <c r="BY2381" s="254"/>
      <c r="CP2381" s="460" t="s">
        <v>3979</v>
      </c>
      <c r="CZ2381" s="200" t="s">
        <v>3950</v>
      </c>
      <c r="DN2381" s="284">
        <v>100000</v>
      </c>
      <c r="DO2381" s="283">
        <f t="shared" si="351"/>
        <v>110000.00000000001</v>
      </c>
      <c r="DP2381" s="452" t="s">
        <v>3785</v>
      </c>
      <c r="DQ2381" s="282"/>
      <c r="DR2381" s="454" t="s">
        <v>40</v>
      </c>
      <c r="DS2381" s="454" t="s">
        <v>1657</v>
      </c>
      <c r="DT2381" s="279" t="s">
        <v>3949</v>
      </c>
      <c r="DU2381" s="348"/>
      <c r="DV2381" s="194"/>
    </row>
    <row r="2382" spans="1:126" ht="18.75">
      <c r="A2382" s="298" t="s">
        <v>3956</v>
      </c>
      <c r="B2382" s="227" t="s">
        <v>53</v>
      </c>
      <c r="C2382" s="226" t="s">
        <v>3981</v>
      </c>
      <c r="D2382" s="264" t="s">
        <v>54</v>
      </c>
      <c r="E2382" s="224" t="str">
        <f t="shared" si="344"/>
        <v>438519</v>
      </c>
      <c r="F2382" s="207" t="s">
        <v>35</v>
      </c>
      <c r="G2382" s="387" t="s">
        <v>1667</v>
      </c>
      <c r="H2382" s="453" t="s">
        <v>3980</v>
      </c>
      <c r="I2382" s="306" t="s">
        <v>39</v>
      </c>
      <c r="J2382" s="222">
        <v>1</v>
      </c>
      <c r="K2382" s="277">
        <v>100000</v>
      </c>
      <c r="L2382" s="212">
        <f t="shared" si="329"/>
        <v>110000.00000000001</v>
      </c>
      <c r="M2382" s="288" t="s">
        <v>1671</v>
      </c>
      <c r="N2382" s="290"/>
      <c r="O2382" s="458"/>
      <c r="P2382" s="251">
        <v>45400</v>
      </c>
      <c r="Q2382" s="244">
        <v>90000</v>
      </c>
      <c r="R2382" s="416">
        <v>10500</v>
      </c>
      <c r="S2382" s="242">
        <v>10500</v>
      </c>
      <c r="T2382" s="219" t="s">
        <v>3440</v>
      </c>
      <c r="U2382" s="259">
        <f>VLOOKUP(T2382,'[1]段ボール 送料'!$H$16:$X$1013,16,FALSE)</f>
        <v>1700</v>
      </c>
      <c r="V2382" s="259">
        <f>VLOOKUP(T2382,'[1]段ボール 送料'!$H$16:$X$1013,13,FALSE)</f>
        <v>330</v>
      </c>
      <c r="W2382" s="259">
        <f>VLOOKUP(T2382,'[1]段ボール 送料'!$H$16:$X$1013,14,FALSE)</f>
        <v>330</v>
      </c>
      <c r="X2382" s="259">
        <f>VLOOKUP(T2382,'[1]段ボール 送料'!$H$16:$X$1013,15,FALSE)</f>
        <v>1040</v>
      </c>
      <c r="Y2382" s="219" t="s">
        <v>3952</v>
      </c>
      <c r="Z2382" s="259">
        <f>VLOOKUP(Y2382,'[1]段ボール 送料'!$H$16:$X$1013,16,FALSE)</f>
        <v>1480</v>
      </c>
      <c r="AA2382" s="259">
        <f>VLOOKUP(Y2382,'[1]段ボール 送料'!$H$16:$X$1013,13,FALSE)</f>
        <v>510</v>
      </c>
      <c r="AB2382" s="259">
        <f>VLOOKUP(Y2382,'[1]段ボール 送料'!$H$16:$X$1013,14,FALSE)</f>
        <v>510</v>
      </c>
      <c r="AC2382" s="259">
        <f>VLOOKUP(Y2382,'[1]段ボール 送料'!$H$16:$X$1013,15,FALSE)</f>
        <v>460</v>
      </c>
      <c r="AD2382" s="211"/>
      <c r="AE2382" s="211"/>
      <c r="AF2382" s="211"/>
      <c r="AG2382" s="211"/>
      <c r="AH2382" s="211"/>
      <c r="AI2382" s="228" t="s">
        <v>2711</v>
      </c>
      <c r="AJ2382" s="286" t="s">
        <v>2676</v>
      </c>
      <c r="AK2382" s="228" t="s">
        <v>2675</v>
      </c>
      <c r="AL2382" s="211">
        <v>32452</v>
      </c>
      <c r="AM2382" s="211">
        <f t="shared" si="352"/>
        <v>3850</v>
      </c>
      <c r="AN2382" s="337">
        <f>VLOOKUP(Y2382,'[1]段ボール 送料'!$H$16:$X$1013,6,FALSE)</f>
        <v>0</v>
      </c>
      <c r="AO2382" s="443">
        <f t="shared" si="353"/>
        <v>3850</v>
      </c>
      <c r="AP2382" s="229" t="s">
        <v>3951</v>
      </c>
      <c r="AQ2382" s="285"/>
      <c r="AR2382" s="207"/>
      <c r="AS2382" s="207"/>
      <c r="AT2382" s="207"/>
      <c r="AU2382" s="247">
        <f t="shared" si="354"/>
        <v>0</v>
      </c>
      <c r="AV2382" s="248">
        <f>VLOOKUP(T2382,'[1]段ボール 送料'!$H$16:$X$1013,11,FALSE)</f>
        <v>0</v>
      </c>
      <c r="AW2382" s="248">
        <f>VLOOKUP(Y2382,'[1]段ボール 送料'!$H$16:$X$1013,11,FALSE)</f>
        <v>0</v>
      </c>
      <c r="AX2382" s="207"/>
      <c r="AY2382" s="247">
        <f t="shared" si="346"/>
        <v>0</v>
      </c>
      <c r="AZ2382" s="247">
        <f t="shared" si="347"/>
        <v>0</v>
      </c>
      <c r="BA2382" s="247">
        <f t="shared" si="348"/>
        <v>0</v>
      </c>
      <c r="BB2382" s="247">
        <f t="shared" si="349"/>
        <v>0</v>
      </c>
      <c r="BC2382" s="247">
        <f t="shared" si="350"/>
        <v>0</v>
      </c>
      <c r="BD2382" s="207" t="s">
        <v>3440</v>
      </c>
      <c r="BE2382" s="207"/>
      <c r="BF2382" s="207"/>
      <c r="BG2382" s="228" t="s">
        <v>1703</v>
      </c>
      <c r="BH2382" s="228" t="s">
        <v>1703</v>
      </c>
      <c r="BI2382" s="228" t="s">
        <v>1703</v>
      </c>
      <c r="BJ2382" s="246"/>
      <c r="BK2382" s="255" t="s">
        <v>3892</v>
      </c>
      <c r="BL2382" s="228" t="s">
        <v>1703</v>
      </c>
      <c r="BM2382" s="228" t="s">
        <v>1703</v>
      </c>
      <c r="BN2382" s="298"/>
      <c r="BO2382" s="297"/>
      <c r="BY2382" s="254"/>
      <c r="CP2382" s="460" t="s">
        <v>3979</v>
      </c>
      <c r="CZ2382" s="200" t="s">
        <v>3950</v>
      </c>
      <c r="DN2382" s="284">
        <v>100000</v>
      </c>
      <c r="DO2382" s="283">
        <f t="shared" si="351"/>
        <v>110000.00000000001</v>
      </c>
      <c r="DP2382" s="452" t="s">
        <v>3785</v>
      </c>
      <c r="DQ2382" s="282"/>
      <c r="DR2382" s="454" t="s">
        <v>40</v>
      </c>
      <c r="DS2382" s="454" t="s">
        <v>1657</v>
      </c>
      <c r="DT2382" s="279" t="s">
        <v>3949</v>
      </c>
      <c r="DU2382" s="348"/>
      <c r="DV2382" s="194"/>
    </row>
    <row r="2383" spans="1:126" ht="18.75">
      <c r="A2383" s="207" t="s">
        <v>3439</v>
      </c>
      <c r="B2383" s="227" t="s">
        <v>785</v>
      </c>
      <c r="C2383" s="226" t="s">
        <v>3978</v>
      </c>
      <c r="D2383" s="264" t="s">
        <v>786</v>
      </c>
      <c r="E2383" s="224" t="str">
        <f t="shared" si="344"/>
        <v>438526</v>
      </c>
      <c r="F2383" s="207" t="s">
        <v>35</v>
      </c>
      <c r="G2383" s="220" t="s">
        <v>1615</v>
      </c>
      <c r="H2383" s="223" t="s">
        <v>3974</v>
      </c>
      <c r="I2383" s="306" t="s">
        <v>39</v>
      </c>
      <c r="J2383" s="222">
        <v>1</v>
      </c>
      <c r="K2383" s="277">
        <v>85000</v>
      </c>
      <c r="L2383" s="212">
        <f t="shared" si="329"/>
        <v>93500.000000000015</v>
      </c>
      <c r="M2383" s="262" t="s">
        <v>1671</v>
      </c>
      <c r="N2383" s="290"/>
      <c r="O2383" s="219"/>
      <c r="P2383" s="251">
        <v>45420</v>
      </c>
      <c r="Q2383" s="244">
        <v>95000</v>
      </c>
      <c r="R2383" s="416">
        <v>15300</v>
      </c>
      <c r="S2383" s="242">
        <v>15300</v>
      </c>
      <c r="T2383" s="219" t="s">
        <v>3977</v>
      </c>
      <c r="U2383" s="259">
        <f>VLOOKUP(T2383,'[1]段ボール 送料'!$H$16:$X$1013,16,FALSE)</f>
        <v>1700</v>
      </c>
      <c r="V2383" s="259">
        <f>VLOOKUP(T2383,'[1]段ボール 送料'!$H$16:$X$1013,13,FALSE)</f>
        <v>330</v>
      </c>
      <c r="W2383" s="259">
        <f>VLOOKUP(T2383,'[1]段ボール 送料'!$H$16:$X$1013,14,FALSE)</f>
        <v>330</v>
      </c>
      <c r="X2383" s="259">
        <f>VLOOKUP(T2383,'[1]段ボール 送料'!$H$16:$X$1013,15,FALSE)</f>
        <v>1040</v>
      </c>
      <c r="Y2383" s="219" t="s">
        <v>3429</v>
      </c>
      <c r="Z2383" s="259">
        <f>VLOOKUP(Y2383,'[1]段ボール 送料'!$H$16:$X$1013,16,FALSE)</f>
        <v>1370</v>
      </c>
      <c r="AA2383" s="259">
        <f>VLOOKUP(Y2383,'[1]段ボール 送料'!$H$16:$X$1013,13,FALSE)</f>
        <v>450</v>
      </c>
      <c r="AB2383" s="259">
        <f>VLOOKUP(Y2383,'[1]段ボール 送料'!$H$16:$X$1013,14,FALSE)</f>
        <v>450</v>
      </c>
      <c r="AC2383" s="259">
        <f>VLOOKUP(Y2383,'[1]段ボール 送料'!$H$16:$X$1013,15,FALSE)</f>
        <v>470</v>
      </c>
      <c r="AD2383" s="211"/>
      <c r="AE2383" s="211"/>
      <c r="AF2383" s="211"/>
      <c r="AG2383" s="211"/>
      <c r="AH2383" s="211"/>
      <c r="AI2383" s="228" t="s">
        <v>2711</v>
      </c>
      <c r="AJ2383" s="286" t="s">
        <v>2676</v>
      </c>
      <c r="AK2383" s="228" t="s">
        <v>2675</v>
      </c>
      <c r="AL2383" s="211">
        <v>27730</v>
      </c>
      <c r="AM2383" s="211">
        <f t="shared" si="352"/>
        <v>3918</v>
      </c>
      <c r="AN2383" s="337">
        <f>VLOOKUP(Y2383,'[1]段ボール 送料'!$H$16:$X$1013,6,FALSE)</f>
        <v>388</v>
      </c>
      <c r="AO2383" s="443">
        <f>2500+1030</f>
        <v>3530</v>
      </c>
      <c r="AP2383" s="229" t="s">
        <v>3939</v>
      </c>
      <c r="AQ2383" s="285"/>
      <c r="AR2383" s="207"/>
      <c r="AS2383" s="207"/>
      <c r="AT2383" s="207"/>
      <c r="AU2383" s="247">
        <f t="shared" si="354"/>
        <v>0</v>
      </c>
      <c r="AV2383" s="248">
        <f>VLOOKUP(T2383,'[1]段ボール 送料'!$H$16:$X$1013,11,FALSE)</f>
        <v>0</v>
      </c>
      <c r="AW2383" s="248">
        <f>VLOOKUP(Y2383,'[1]段ボール 送料'!$H$16:$X$1013,11,FALSE)</f>
        <v>1360</v>
      </c>
      <c r="AX2383" s="207"/>
      <c r="AY2383" s="247">
        <f t="shared" si="346"/>
        <v>1360</v>
      </c>
      <c r="AZ2383" s="247">
        <f t="shared" si="347"/>
        <v>0</v>
      </c>
      <c r="BA2383" s="247">
        <f t="shared" si="348"/>
        <v>1360</v>
      </c>
      <c r="BB2383" s="247">
        <f t="shared" si="349"/>
        <v>0</v>
      </c>
      <c r="BC2383" s="247">
        <f t="shared" si="350"/>
        <v>1360</v>
      </c>
      <c r="BD2383" s="207" t="s">
        <v>3450</v>
      </c>
      <c r="BE2383" s="207"/>
      <c r="BF2383" s="207"/>
      <c r="BG2383" s="228" t="s">
        <v>1703</v>
      </c>
      <c r="BH2383" s="228" t="s">
        <v>1703</v>
      </c>
      <c r="BI2383" s="228" t="s">
        <v>1703</v>
      </c>
      <c r="BJ2383" s="246"/>
      <c r="BK2383" s="255" t="s">
        <v>3892</v>
      </c>
      <c r="BL2383" s="228" t="s">
        <v>1703</v>
      </c>
      <c r="BM2383" s="228" t="s">
        <v>1703</v>
      </c>
      <c r="BY2383" s="254"/>
      <c r="CP2383" s="200" t="s">
        <v>3786</v>
      </c>
      <c r="DN2383" s="284">
        <v>85000</v>
      </c>
      <c r="DO2383" s="283">
        <f t="shared" si="351"/>
        <v>93500.000000000015</v>
      </c>
      <c r="DP2383" s="452" t="s">
        <v>3785</v>
      </c>
      <c r="DQ2383" s="282"/>
      <c r="DR2383" s="280" t="s">
        <v>788</v>
      </c>
      <c r="DS2383" s="454" t="s">
        <v>1657</v>
      </c>
      <c r="DT2383" s="279" t="s">
        <v>1616</v>
      </c>
      <c r="DU2383" s="348"/>
      <c r="DV2383" s="194"/>
    </row>
    <row r="2384" spans="1:126" ht="18.75">
      <c r="A2384" s="207" t="s">
        <v>3439</v>
      </c>
      <c r="B2384" s="227" t="s">
        <v>790</v>
      </c>
      <c r="C2384" s="226" t="s">
        <v>3976</v>
      </c>
      <c r="D2384" s="264" t="s">
        <v>791</v>
      </c>
      <c r="E2384" s="224" t="str">
        <f t="shared" si="344"/>
        <v>438533</v>
      </c>
      <c r="F2384" s="207" t="s">
        <v>35</v>
      </c>
      <c r="G2384" s="220" t="s">
        <v>3975</v>
      </c>
      <c r="H2384" s="223" t="s">
        <v>3974</v>
      </c>
      <c r="I2384" s="306" t="s">
        <v>39</v>
      </c>
      <c r="J2384" s="222">
        <v>1</v>
      </c>
      <c r="K2384" s="277">
        <v>85000</v>
      </c>
      <c r="L2384" s="212">
        <f t="shared" ref="L2384:L2447" si="355">K2384*1.1</f>
        <v>93500.000000000015</v>
      </c>
      <c r="M2384" s="288" t="s">
        <v>1671</v>
      </c>
      <c r="N2384" s="290"/>
      <c r="O2384" s="219"/>
      <c r="P2384" s="459">
        <v>45420</v>
      </c>
      <c r="Q2384" s="346">
        <v>95000</v>
      </c>
      <c r="R2384" s="416">
        <v>14700</v>
      </c>
      <c r="S2384" s="242">
        <v>14700</v>
      </c>
      <c r="T2384" s="219" t="s">
        <v>3973</v>
      </c>
      <c r="U2384" s="259">
        <f>VLOOKUP(T2384,'[1]段ボール 送料'!$H$16:$X$1013,16,FALSE)</f>
        <v>1700</v>
      </c>
      <c r="V2384" s="259">
        <f>VLOOKUP(T2384,'[1]段ボール 送料'!$H$16:$X$1013,13,FALSE)</f>
        <v>330</v>
      </c>
      <c r="W2384" s="259">
        <f>VLOOKUP(T2384,'[1]段ボール 送料'!$H$16:$X$1013,14,FALSE)</f>
        <v>330</v>
      </c>
      <c r="X2384" s="259">
        <f>VLOOKUP(T2384,'[1]段ボール 送料'!$H$16:$X$1013,15,FALSE)</f>
        <v>1040</v>
      </c>
      <c r="Y2384" s="219" t="s">
        <v>3429</v>
      </c>
      <c r="Z2384" s="259">
        <f>VLOOKUP(Y2384,'[1]段ボール 送料'!$H$16:$X$1013,16,FALSE)</f>
        <v>1370</v>
      </c>
      <c r="AA2384" s="259">
        <f>VLOOKUP(Y2384,'[1]段ボール 送料'!$H$16:$X$1013,13,FALSE)</f>
        <v>450</v>
      </c>
      <c r="AB2384" s="259">
        <f>VLOOKUP(Y2384,'[1]段ボール 送料'!$H$16:$X$1013,14,FALSE)</f>
        <v>450</v>
      </c>
      <c r="AC2384" s="259">
        <f>VLOOKUP(Y2384,'[1]段ボール 送料'!$H$16:$X$1013,15,FALSE)</f>
        <v>470</v>
      </c>
      <c r="AD2384" s="211"/>
      <c r="AE2384" s="211"/>
      <c r="AF2384" s="211"/>
      <c r="AG2384" s="211"/>
      <c r="AH2384" s="211"/>
      <c r="AI2384" s="228" t="s">
        <v>2711</v>
      </c>
      <c r="AJ2384" s="286" t="s">
        <v>2676</v>
      </c>
      <c r="AK2384" s="228" t="s">
        <v>2675</v>
      </c>
      <c r="AL2384" s="211">
        <v>27730</v>
      </c>
      <c r="AM2384" s="211">
        <f t="shared" si="352"/>
        <v>3918</v>
      </c>
      <c r="AN2384" s="337">
        <f>VLOOKUP(Y2384,'[1]段ボール 送料'!$H$16:$X$1013,6,FALSE)</f>
        <v>388</v>
      </c>
      <c r="AO2384" s="443">
        <f>2500+1030</f>
        <v>3530</v>
      </c>
      <c r="AP2384" s="229" t="s">
        <v>3939</v>
      </c>
      <c r="AQ2384" s="285"/>
      <c r="AR2384" s="207"/>
      <c r="AS2384" s="207"/>
      <c r="AT2384" s="207"/>
      <c r="AU2384" s="247">
        <f t="shared" si="354"/>
        <v>0</v>
      </c>
      <c r="AV2384" s="248">
        <f>VLOOKUP(T2384,'[1]段ボール 送料'!$H$16:$X$1013,11,FALSE)</f>
        <v>0</v>
      </c>
      <c r="AW2384" s="248">
        <f>VLOOKUP(Y2384,'[1]段ボール 送料'!$H$16:$X$1013,11,FALSE)</f>
        <v>1360</v>
      </c>
      <c r="AX2384" s="207"/>
      <c r="AY2384" s="247">
        <f t="shared" si="346"/>
        <v>1360</v>
      </c>
      <c r="AZ2384" s="247">
        <f t="shared" si="347"/>
        <v>0</v>
      </c>
      <c r="BA2384" s="247">
        <f t="shared" si="348"/>
        <v>1360</v>
      </c>
      <c r="BB2384" s="247">
        <f t="shared" si="349"/>
        <v>0</v>
      </c>
      <c r="BC2384" s="247">
        <f t="shared" si="350"/>
        <v>1360</v>
      </c>
      <c r="BD2384" s="207" t="s">
        <v>3445</v>
      </c>
      <c r="BE2384" s="207"/>
      <c r="BF2384" s="207"/>
      <c r="BG2384" s="228" t="s">
        <v>1703</v>
      </c>
      <c r="BH2384" s="228" t="s">
        <v>1703</v>
      </c>
      <c r="BI2384" s="228" t="s">
        <v>1703</v>
      </c>
      <c r="BJ2384" s="246"/>
      <c r="BK2384" s="255" t="s">
        <v>3892</v>
      </c>
      <c r="BL2384" s="228" t="s">
        <v>1703</v>
      </c>
      <c r="BM2384" s="228" t="s">
        <v>1703</v>
      </c>
      <c r="BY2384" s="254"/>
      <c r="CP2384" s="200" t="s">
        <v>3786</v>
      </c>
      <c r="DN2384" s="284">
        <v>85000</v>
      </c>
      <c r="DO2384" s="283">
        <f t="shared" si="351"/>
        <v>93500.000000000015</v>
      </c>
      <c r="DP2384" s="452" t="s">
        <v>3785</v>
      </c>
      <c r="DQ2384" s="282"/>
      <c r="DR2384" s="280" t="s">
        <v>788</v>
      </c>
      <c r="DS2384" s="454" t="s">
        <v>1657</v>
      </c>
      <c r="DT2384" s="279" t="s">
        <v>1616</v>
      </c>
      <c r="DU2384" s="348"/>
      <c r="DV2384" s="194"/>
    </row>
    <row r="2385" spans="1:127" ht="18.75">
      <c r="A2385" s="207" t="s">
        <v>3439</v>
      </c>
      <c r="B2385" s="227" t="s">
        <v>793</v>
      </c>
      <c r="C2385" s="226" t="s">
        <v>3972</v>
      </c>
      <c r="D2385" s="264" t="s">
        <v>794</v>
      </c>
      <c r="E2385" s="224" t="str">
        <f t="shared" si="344"/>
        <v>438540</v>
      </c>
      <c r="F2385" s="207" t="s">
        <v>35</v>
      </c>
      <c r="G2385" s="220" t="s">
        <v>3971</v>
      </c>
      <c r="H2385" s="223" t="s">
        <v>3970</v>
      </c>
      <c r="I2385" s="306" t="s">
        <v>39</v>
      </c>
      <c r="J2385" s="222">
        <v>1</v>
      </c>
      <c r="K2385" s="277">
        <v>85000</v>
      </c>
      <c r="L2385" s="212">
        <f t="shared" si="355"/>
        <v>93500.000000000015</v>
      </c>
      <c r="M2385" s="262" t="s">
        <v>1671</v>
      </c>
      <c r="N2385" s="290"/>
      <c r="O2385" s="219"/>
      <c r="P2385" s="459">
        <v>45420</v>
      </c>
      <c r="Q2385" s="244">
        <v>95000</v>
      </c>
      <c r="R2385" s="416">
        <v>14900</v>
      </c>
      <c r="S2385" s="242">
        <v>14900</v>
      </c>
      <c r="T2385" s="219" t="s">
        <v>3969</v>
      </c>
      <c r="U2385" s="259">
        <f>VLOOKUP(T2385,'[1]段ボール 送料'!$H$16:$X$1013,16,FALSE)</f>
        <v>1700</v>
      </c>
      <c r="V2385" s="259">
        <f>VLOOKUP(T2385,'[1]段ボール 送料'!$H$16:$X$1013,13,FALSE)</f>
        <v>330</v>
      </c>
      <c r="W2385" s="259">
        <f>VLOOKUP(T2385,'[1]段ボール 送料'!$H$16:$X$1013,14,FALSE)</f>
        <v>330</v>
      </c>
      <c r="X2385" s="259">
        <f>VLOOKUP(T2385,'[1]段ボール 送料'!$H$16:$X$1013,15,FALSE)</f>
        <v>1040</v>
      </c>
      <c r="Y2385" s="219" t="s">
        <v>3429</v>
      </c>
      <c r="Z2385" s="259">
        <f>VLOOKUP(Y2385,'[1]段ボール 送料'!$H$16:$X$1013,16,FALSE)</f>
        <v>1370</v>
      </c>
      <c r="AA2385" s="259">
        <f>VLOOKUP(Y2385,'[1]段ボール 送料'!$H$16:$X$1013,13,FALSE)</f>
        <v>450</v>
      </c>
      <c r="AB2385" s="259">
        <f>VLOOKUP(Y2385,'[1]段ボール 送料'!$H$16:$X$1013,14,FALSE)</f>
        <v>450</v>
      </c>
      <c r="AC2385" s="259">
        <f>VLOOKUP(Y2385,'[1]段ボール 送料'!$H$16:$X$1013,15,FALSE)</f>
        <v>470</v>
      </c>
      <c r="AD2385" s="211"/>
      <c r="AE2385" s="211"/>
      <c r="AF2385" s="211"/>
      <c r="AG2385" s="211"/>
      <c r="AH2385" s="211"/>
      <c r="AI2385" s="228" t="s">
        <v>2711</v>
      </c>
      <c r="AJ2385" s="286" t="s">
        <v>2676</v>
      </c>
      <c r="AK2385" s="228" t="s">
        <v>2675</v>
      </c>
      <c r="AL2385" s="211">
        <v>26330</v>
      </c>
      <c r="AM2385" s="211">
        <f t="shared" si="352"/>
        <v>3918</v>
      </c>
      <c r="AN2385" s="337">
        <f>VLOOKUP(Y2385,'[1]段ボール 送料'!$H$16:$X$1013,6,FALSE)</f>
        <v>388</v>
      </c>
      <c r="AO2385" s="443">
        <f>2500+1030</f>
        <v>3530</v>
      </c>
      <c r="AP2385" s="229" t="s">
        <v>3939</v>
      </c>
      <c r="AQ2385" s="285"/>
      <c r="AR2385" s="207"/>
      <c r="AS2385" s="207"/>
      <c r="AT2385" s="207"/>
      <c r="AU2385" s="247">
        <f t="shared" si="354"/>
        <v>0</v>
      </c>
      <c r="AV2385" s="248">
        <f>VLOOKUP(T2385,'[1]段ボール 送料'!$H$16:$X$1013,11,FALSE)</f>
        <v>0</v>
      </c>
      <c r="AW2385" s="248">
        <f>VLOOKUP(Y2385,'[1]段ボール 送料'!$H$16:$X$1013,11,FALSE)</f>
        <v>1360</v>
      </c>
      <c r="AX2385" s="207"/>
      <c r="AY2385" s="247">
        <f t="shared" si="346"/>
        <v>1360</v>
      </c>
      <c r="AZ2385" s="247">
        <f t="shared" si="347"/>
        <v>0</v>
      </c>
      <c r="BA2385" s="247">
        <f t="shared" si="348"/>
        <v>1360</v>
      </c>
      <c r="BB2385" s="247">
        <f t="shared" si="349"/>
        <v>0</v>
      </c>
      <c r="BC2385" s="247">
        <f t="shared" si="350"/>
        <v>1360</v>
      </c>
      <c r="BD2385" s="207" t="s">
        <v>3440</v>
      </c>
      <c r="BE2385" s="207"/>
      <c r="BF2385" s="207"/>
      <c r="BG2385" s="228" t="s">
        <v>1703</v>
      </c>
      <c r="BH2385" s="228" t="s">
        <v>1703</v>
      </c>
      <c r="BI2385" s="228" t="s">
        <v>1703</v>
      </c>
      <c r="BJ2385" s="246"/>
      <c r="BK2385" s="255" t="s">
        <v>3892</v>
      </c>
      <c r="BL2385" s="228" t="s">
        <v>1703</v>
      </c>
      <c r="BM2385" s="228" t="s">
        <v>1703</v>
      </c>
      <c r="BY2385" s="254"/>
      <c r="CP2385" s="200" t="s">
        <v>3786</v>
      </c>
      <c r="DN2385" s="284">
        <v>85000</v>
      </c>
      <c r="DO2385" s="283">
        <f t="shared" si="351"/>
        <v>93500.000000000015</v>
      </c>
      <c r="DP2385" s="452" t="s">
        <v>3785</v>
      </c>
      <c r="DQ2385" s="282"/>
      <c r="DR2385" s="280" t="s">
        <v>788</v>
      </c>
      <c r="DS2385" s="454" t="s">
        <v>1657</v>
      </c>
      <c r="DT2385" s="279" t="s">
        <v>1616</v>
      </c>
      <c r="DU2385" s="348"/>
      <c r="DV2385" s="194"/>
    </row>
    <row r="2386" spans="1:127" ht="18.75">
      <c r="A2386" s="298" t="s">
        <v>3564</v>
      </c>
      <c r="B2386" s="227" t="s">
        <v>56</v>
      </c>
      <c r="C2386" s="226" t="s">
        <v>3968</v>
      </c>
      <c r="D2386" s="264" t="s">
        <v>57</v>
      </c>
      <c r="E2386" s="224" t="str">
        <f t="shared" si="344"/>
        <v>438557</v>
      </c>
      <c r="F2386" s="207" t="s">
        <v>35</v>
      </c>
      <c r="G2386" s="387" t="s">
        <v>3967</v>
      </c>
      <c r="H2386" s="453" t="s">
        <v>3964</v>
      </c>
      <c r="I2386" s="306" t="s">
        <v>39</v>
      </c>
      <c r="J2386" s="222">
        <v>1</v>
      </c>
      <c r="K2386" s="277">
        <v>125000</v>
      </c>
      <c r="L2386" s="212">
        <f t="shared" si="355"/>
        <v>137500</v>
      </c>
      <c r="M2386" s="262" t="s">
        <v>1671</v>
      </c>
      <c r="N2386" s="290"/>
      <c r="O2386" s="458"/>
      <c r="P2386" s="251">
        <v>45400</v>
      </c>
      <c r="Q2386" s="244">
        <v>115000</v>
      </c>
      <c r="R2386" s="416">
        <v>14100</v>
      </c>
      <c r="S2386" s="242">
        <v>14100</v>
      </c>
      <c r="T2386" s="219" t="s">
        <v>3460</v>
      </c>
      <c r="U2386" s="259">
        <f>VLOOKUP(T2386,'[1]段ボール 送料'!$H$16:$X$1013,16,FALSE)</f>
        <v>2450</v>
      </c>
      <c r="V2386" s="259">
        <f>VLOOKUP(T2386,'[1]段ボール 送料'!$H$16:$X$1013,13,FALSE)</f>
        <v>250</v>
      </c>
      <c r="W2386" s="259">
        <f>VLOOKUP(T2386,'[1]段ボール 送料'!$H$16:$X$1013,14,FALSE)</f>
        <v>250</v>
      </c>
      <c r="X2386" s="259">
        <f>VLOOKUP(T2386,'[1]段ボール 送料'!$H$16:$X$1013,15,FALSE)</f>
        <v>1950</v>
      </c>
      <c r="Y2386" s="219" t="s">
        <v>3952</v>
      </c>
      <c r="Z2386" s="259">
        <f>VLOOKUP(Y2386,'[1]段ボール 送料'!$H$16:$X$1013,16,FALSE)</f>
        <v>1480</v>
      </c>
      <c r="AA2386" s="259">
        <f>VLOOKUP(Y2386,'[1]段ボール 送料'!$H$16:$X$1013,13,FALSE)</f>
        <v>510</v>
      </c>
      <c r="AB2386" s="259">
        <f>VLOOKUP(Y2386,'[1]段ボール 送料'!$H$16:$X$1013,14,FALSE)</f>
        <v>510</v>
      </c>
      <c r="AC2386" s="259">
        <f>VLOOKUP(Y2386,'[1]段ボール 送料'!$H$16:$X$1013,15,FALSE)</f>
        <v>460</v>
      </c>
      <c r="AD2386" s="211"/>
      <c r="AE2386" s="211"/>
      <c r="AF2386" s="211"/>
      <c r="AG2386" s="211"/>
      <c r="AH2386" s="211"/>
      <c r="AI2386" s="228" t="s">
        <v>2711</v>
      </c>
      <c r="AJ2386" s="286" t="s">
        <v>2676</v>
      </c>
      <c r="AK2386" s="228" t="s">
        <v>3110</v>
      </c>
      <c r="AL2386" s="211">
        <v>44052</v>
      </c>
      <c r="AM2386" s="211">
        <f t="shared" si="352"/>
        <v>6350</v>
      </c>
      <c r="AN2386" s="337">
        <f>VLOOKUP(Y2386,'[1]段ボール 送料'!$H$16:$X$1013,6,FALSE)</f>
        <v>0</v>
      </c>
      <c r="AO2386" s="443">
        <f>5000+1350</f>
        <v>6350</v>
      </c>
      <c r="AP2386" s="229" t="s">
        <v>3951</v>
      </c>
      <c r="AQ2386" s="285"/>
      <c r="AR2386" s="207"/>
      <c r="AS2386" s="207"/>
      <c r="AT2386" s="207"/>
      <c r="AU2386" s="247">
        <f t="shared" si="354"/>
        <v>0</v>
      </c>
      <c r="AV2386" s="248">
        <f>VLOOKUP(T2386,'[1]段ボール 送料'!$H$16:$X$1013,11,FALSE)</f>
        <v>0</v>
      </c>
      <c r="AW2386" s="248">
        <f>VLOOKUP(Y2386,'[1]段ボール 送料'!$H$16:$X$1013,11,FALSE)</f>
        <v>0</v>
      </c>
      <c r="AX2386" s="207"/>
      <c r="AY2386" s="247">
        <f t="shared" si="346"/>
        <v>0</v>
      </c>
      <c r="AZ2386" s="247">
        <f t="shared" si="347"/>
        <v>0</v>
      </c>
      <c r="BA2386" s="247">
        <f t="shared" si="348"/>
        <v>0</v>
      </c>
      <c r="BB2386" s="247">
        <f t="shared" si="349"/>
        <v>0</v>
      </c>
      <c r="BC2386" s="247">
        <f t="shared" si="350"/>
        <v>0</v>
      </c>
      <c r="BD2386" s="207" t="s">
        <v>3460</v>
      </c>
      <c r="BE2386" s="207"/>
      <c r="BF2386" s="207"/>
      <c r="BG2386" s="228" t="s">
        <v>1703</v>
      </c>
      <c r="BH2386" s="228" t="s">
        <v>1703</v>
      </c>
      <c r="BI2386" s="228"/>
      <c r="BJ2386" s="246"/>
      <c r="BK2386" s="255" t="s">
        <v>3892</v>
      </c>
      <c r="BL2386" s="228" t="s">
        <v>1703</v>
      </c>
      <c r="BM2386" s="228" t="s">
        <v>1703</v>
      </c>
      <c r="BN2386" s="298"/>
      <c r="BO2386" s="297"/>
      <c r="BY2386" s="254"/>
      <c r="CP2386" s="200" t="s">
        <v>3786</v>
      </c>
      <c r="CZ2386" s="200" t="s">
        <v>3950</v>
      </c>
      <c r="DN2386" s="284">
        <v>125000</v>
      </c>
      <c r="DO2386" s="283">
        <f t="shared" si="351"/>
        <v>137500</v>
      </c>
      <c r="DP2386" s="452" t="s">
        <v>3785</v>
      </c>
      <c r="DQ2386" s="282"/>
      <c r="DR2386" s="454" t="s">
        <v>40</v>
      </c>
      <c r="DS2386" s="454" t="s">
        <v>1657</v>
      </c>
      <c r="DT2386" s="279" t="s">
        <v>3949</v>
      </c>
      <c r="DU2386" s="348"/>
      <c r="DV2386" s="194"/>
    </row>
    <row r="2387" spans="1:127" ht="18.75">
      <c r="A2387" s="298" t="s">
        <v>3956</v>
      </c>
      <c r="B2387" s="227" t="s">
        <v>59</v>
      </c>
      <c r="C2387" s="226" t="s">
        <v>3966</v>
      </c>
      <c r="D2387" s="264" t="s">
        <v>60</v>
      </c>
      <c r="E2387" s="224" t="str">
        <f t="shared" si="344"/>
        <v>438564</v>
      </c>
      <c r="F2387" s="207" t="s">
        <v>35</v>
      </c>
      <c r="G2387" s="387" t="s">
        <v>3965</v>
      </c>
      <c r="H2387" s="453" t="s">
        <v>3964</v>
      </c>
      <c r="I2387" s="306" t="s">
        <v>39</v>
      </c>
      <c r="J2387" s="222">
        <v>1</v>
      </c>
      <c r="K2387" s="277">
        <v>125000</v>
      </c>
      <c r="L2387" s="212">
        <f t="shared" si="355"/>
        <v>137500</v>
      </c>
      <c r="M2387" s="262" t="s">
        <v>1671</v>
      </c>
      <c r="N2387" s="290"/>
      <c r="O2387" s="458"/>
      <c r="P2387" s="251">
        <v>45400</v>
      </c>
      <c r="Q2387" s="244">
        <v>115000</v>
      </c>
      <c r="R2387" s="416">
        <v>14100</v>
      </c>
      <c r="S2387" s="242">
        <v>14100</v>
      </c>
      <c r="T2387" s="219" t="s">
        <v>3460</v>
      </c>
      <c r="U2387" s="259">
        <f>VLOOKUP(T2387,'[1]段ボール 送料'!$H$16:$X$1013,16,FALSE)</f>
        <v>2450</v>
      </c>
      <c r="V2387" s="259">
        <f>VLOOKUP(T2387,'[1]段ボール 送料'!$H$16:$X$1013,13,FALSE)</f>
        <v>250</v>
      </c>
      <c r="W2387" s="259">
        <f>VLOOKUP(T2387,'[1]段ボール 送料'!$H$16:$X$1013,14,FALSE)</f>
        <v>250</v>
      </c>
      <c r="X2387" s="259">
        <f>VLOOKUP(T2387,'[1]段ボール 送料'!$H$16:$X$1013,15,FALSE)</f>
        <v>1950</v>
      </c>
      <c r="Y2387" s="219" t="s">
        <v>3952</v>
      </c>
      <c r="Z2387" s="259">
        <f>VLOOKUP(Y2387,'[1]段ボール 送料'!$H$16:$X$1013,16,FALSE)</f>
        <v>1480</v>
      </c>
      <c r="AA2387" s="259">
        <f>VLOOKUP(Y2387,'[1]段ボール 送料'!$H$16:$X$1013,13,FALSE)</f>
        <v>510</v>
      </c>
      <c r="AB2387" s="259">
        <f>VLOOKUP(Y2387,'[1]段ボール 送料'!$H$16:$X$1013,14,FALSE)</f>
        <v>510</v>
      </c>
      <c r="AC2387" s="259">
        <f>VLOOKUP(Y2387,'[1]段ボール 送料'!$H$16:$X$1013,15,FALSE)</f>
        <v>460</v>
      </c>
      <c r="AD2387" s="211"/>
      <c r="AE2387" s="211"/>
      <c r="AF2387" s="211"/>
      <c r="AG2387" s="211"/>
      <c r="AH2387" s="211"/>
      <c r="AI2387" s="228" t="s">
        <v>2711</v>
      </c>
      <c r="AJ2387" s="286" t="s">
        <v>2676</v>
      </c>
      <c r="AK2387" s="228" t="s">
        <v>3110</v>
      </c>
      <c r="AL2387" s="211">
        <v>44052</v>
      </c>
      <c r="AM2387" s="211">
        <f t="shared" si="352"/>
        <v>6350</v>
      </c>
      <c r="AN2387" s="337">
        <f>VLOOKUP(Y2387,'[1]段ボール 送料'!$H$16:$X$1013,6,FALSE)</f>
        <v>0</v>
      </c>
      <c r="AO2387" s="443">
        <f>5000+1350</f>
        <v>6350</v>
      </c>
      <c r="AP2387" s="229" t="s">
        <v>3951</v>
      </c>
      <c r="AQ2387" s="285"/>
      <c r="AR2387" s="207"/>
      <c r="AS2387" s="207"/>
      <c r="AT2387" s="207"/>
      <c r="AU2387" s="247">
        <f t="shared" si="354"/>
        <v>0</v>
      </c>
      <c r="AV2387" s="248">
        <f>VLOOKUP(T2387,'[1]段ボール 送料'!$H$16:$X$1013,11,FALSE)</f>
        <v>0</v>
      </c>
      <c r="AW2387" s="248">
        <f>VLOOKUP(Y2387,'[1]段ボール 送料'!$H$16:$X$1013,11,FALSE)</f>
        <v>0</v>
      </c>
      <c r="AX2387" s="207"/>
      <c r="AY2387" s="247">
        <f t="shared" si="346"/>
        <v>0</v>
      </c>
      <c r="AZ2387" s="247">
        <f t="shared" si="347"/>
        <v>0</v>
      </c>
      <c r="BA2387" s="247">
        <f t="shared" si="348"/>
        <v>0</v>
      </c>
      <c r="BB2387" s="247">
        <f t="shared" si="349"/>
        <v>0</v>
      </c>
      <c r="BC2387" s="247">
        <f t="shared" si="350"/>
        <v>0</v>
      </c>
      <c r="BD2387" s="207" t="s">
        <v>3460</v>
      </c>
      <c r="BE2387" s="207"/>
      <c r="BF2387" s="207"/>
      <c r="BG2387" s="228" t="s">
        <v>1703</v>
      </c>
      <c r="BH2387" s="228" t="s">
        <v>1703</v>
      </c>
      <c r="BI2387" s="228"/>
      <c r="BJ2387" s="246"/>
      <c r="BK2387" s="255" t="s">
        <v>3892</v>
      </c>
      <c r="BL2387" s="228" t="s">
        <v>1703</v>
      </c>
      <c r="BM2387" s="228" t="s">
        <v>1703</v>
      </c>
      <c r="BN2387" s="298"/>
      <c r="BO2387" s="297"/>
      <c r="BY2387" s="254"/>
      <c r="CP2387" s="200" t="s">
        <v>3786</v>
      </c>
      <c r="CZ2387" s="200" t="s">
        <v>3950</v>
      </c>
      <c r="DN2387" s="284">
        <v>125000</v>
      </c>
      <c r="DO2387" s="283">
        <f t="shared" si="351"/>
        <v>137500</v>
      </c>
      <c r="DP2387" s="452" t="s">
        <v>3785</v>
      </c>
      <c r="DQ2387" s="282"/>
      <c r="DR2387" s="454" t="s">
        <v>40</v>
      </c>
      <c r="DS2387" s="454" t="s">
        <v>1657</v>
      </c>
      <c r="DT2387" s="279" t="s">
        <v>3949</v>
      </c>
      <c r="DU2387" s="348"/>
      <c r="DV2387" s="194"/>
    </row>
    <row r="2388" spans="1:127" ht="18.75">
      <c r="A2388" s="298" t="s">
        <v>3956</v>
      </c>
      <c r="B2388" s="227" t="s">
        <v>1511</v>
      </c>
      <c r="C2388" s="226" t="s">
        <v>3963</v>
      </c>
      <c r="D2388" s="264" t="s">
        <v>1512</v>
      </c>
      <c r="E2388" s="224" t="str">
        <f t="shared" si="344"/>
        <v>438571</v>
      </c>
      <c r="F2388" s="207" t="s">
        <v>229</v>
      </c>
      <c r="G2388" s="220" t="s">
        <v>1513</v>
      </c>
      <c r="H2388" s="223" t="s">
        <v>3961</v>
      </c>
      <c r="I2388" s="306" t="s">
        <v>39</v>
      </c>
      <c r="J2388" s="222">
        <v>1</v>
      </c>
      <c r="K2388" s="212">
        <v>27000</v>
      </c>
      <c r="L2388" s="212">
        <f t="shared" si="355"/>
        <v>29700.000000000004</v>
      </c>
      <c r="M2388" s="288" t="s">
        <v>900</v>
      </c>
      <c r="N2388" s="290"/>
      <c r="O2388" s="219"/>
      <c r="P2388" s="227"/>
      <c r="Q2388" s="227">
        <v>115000</v>
      </c>
      <c r="R2388" s="416">
        <v>9800</v>
      </c>
      <c r="S2388" s="242">
        <v>9800</v>
      </c>
      <c r="T2388" s="260" t="s">
        <v>3942</v>
      </c>
      <c r="U2388" s="259">
        <f>V2388+W2388+X2388</f>
        <v>2424</v>
      </c>
      <c r="V2388" s="270">
        <v>215</v>
      </c>
      <c r="W2388" s="270">
        <v>355</v>
      </c>
      <c r="X2388" s="270">
        <v>1854</v>
      </c>
      <c r="Y2388" s="219"/>
      <c r="Z2388" s="259" t="e">
        <f>VLOOKUP(Y2388,'[1]段ボール 送料'!$H$16:$X$1013,16,FALSE)</f>
        <v>#N/A</v>
      </c>
      <c r="AA2388" s="259" t="e">
        <f>VLOOKUP(Y2388,'[1]段ボール 送料'!$H$16:$X$1013,13,FALSE)</f>
        <v>#N/A</v>
      </c>
      <c r="AB2388" s="259" t="e">
        <f>VLOOKUP(Y2388,'[1]段ボール 送料'!$H$16:$X$1013,14,FALSE)</f>
        <v>#N/A</v>
      </c>
      <c r="AC2388" s="259" t="e">
        <f>VLOOKUP(Y2388,'[1]段ボール 送料'!$H$16:$X$1013,15,FALSE)</f>
        <v>#N/A</v>
      </c>
      <c r="AD2388" s="211"/>
      <c r="AE2388" s="211"/>
      <c r="AF2388" s="211"/>
      <c r="AG2388" s="211"/>
      <c r="AH2388" s="211"/>
      <c r="AI2388" s="228" t="s">
        <v>2714</v>
      </c>
      <c r="AJ2388" s="286" t="s">
        <v>2676</v>
      </c>
      <c r="AK2388" s="228" t="s">
        <v>3110</v>
      </c>
      <c r="AN2388" s="211"/>
      <c r="AO2388" s="211"/>
      <c r="AP2388" s="229"/>
      <c r="AQ2388" s="285"/>
      <c r="AR2388" s="207"/>
      <c r="AS2388" s="207"/>
      <c r="AT2388" s="207"/>
      <c r="AU2388" s="207"/>
      <c r="AV2388" s="207"/>
      <c r="AW2388" s="207"/>
      <c r="AX2388" s="207"/>
      <c r="AY2388" s="207"/>
      <c r="AZ2388" s="207"/>
      <c r="BA2388" s="207"/>
      <c r="BB2388" s="207"/>
      <c r="BC2388" s="207"/>
      <c r="BD2388" s="207"/>
      <c r="BE2388" s="207"/>
      <c r="BF2388" s="207"/>
      <c r="BG2388" s="228" t="s">
        <v>1703</v>
      </c>
      <c r="BH2388" s="228" t="s">
        <v>1703</v>
      </c>
      <c r="BI2388" s="228"/>
      <c r="BJ2388" s="246"/>
      <c r="BK2388" s="255" t="s">
        <v>3892</v>
      </c>
      <c r="BL2388" s="228" t="s">
        <v>1703</v>
      </c>
      <c r="BM2388" s="228" t="s">
        <v>3899</v>
      </c>
      <c r="BN2388" s="298"/>
      <c r="BO2388" s="297"/>
      <c r="BY2388" s="254"/>
      <c r="DN2388" s="284"/>
      <c r="DO2388" s="283"/>
      <c r="DP2388" s="278"/>
      <c r="DQ2388" s="282" t="s">
        <v>900</v>
      </c>
      <c r="DR2388" s="281"/>
      <c r="DS2388" s="280"/>
      <c r="DT2388" s="279"/>
      <c r="DU2388" s="278"/>
      <c r="DV2388" s="194"/>
      <c r="DW2388" s="254"/>
    </row>
    <row r="2389" spans="1:127" ht="18.75">
      <c r="A2389" s="298" t="s">
        <v>3956</v>
      </c>
      <c r="B2389" s="227" t="s">
        <v>1514</v>
      </c>
      <c r="C2389" s="226" t="s">
        <v>3962</v>
      </c>
      <c r="D2389" s="264" t="s">
        <v>1515</v>
      </c>
      <c r="E2389" s="224" t="str">
        <f t="shared" si="344"/>
        <v>438588</v>
      </c>
      <c r="F2389" s="207" t="s">
        <v>229</v>
      </c>
      <c r="G2389" s="220" t="s">
        <v>1513</v>
      </c>
      <c r="H2389" s="223" t="s">
        <v>3961</v>
      </c>
      <c r="I2389" s="306" t="s">
        <v>39</v>
      </c>
      <c r="J2389" s="222">
        <v>1</v>
      </c>
      <c r="K2389" s="212">
        <v>27000</v>
      </c>
      <c r="L2389" s="212">
        <f t="shared" si="355"/>
        <v>29700.000000000004</v>
      </c>
      <c r="M2389" s="262" t="s">
        <v>900</v>
      </c>
      <c r="N2389" s="290"/>
      <c r="O2389" s="219"/>
      <c r="P2389" s="227"/>
      <c r="Q2389" s="227">
        <v>115000</v>
      </c>
      <c r="R2389" s="416">
        <v>9800</v>
      </c>
      <c r="S2389" s="242">
        <v>9800</v>
      </c>
      <c r="T2389" s="260" t="s">
        <v>3942</v>
      </c>
      <c r="U2389" s="259">
        <f>V2389+W2389+X2389</f>
        <v>2424</v>
      </c>
      <c r="V2389" s="270">
        <v>215</v>
      </c>
      <c r="W2389" s="270">
        <v>355</v>
      </c>
      <c r="X2389" s="270">
        <v>1854</v>
      </c>
      <c r="Y2389" s="219"/>
      <c r="Z2389" s="259" t="e">
        <f>VLOOKUP(Y2389,'[1]段ボール 送料'!$H$16:$X$1013,16,FALSE)</f>
        <v>#N/A</v>
      </c>
      <c r="AA2389" s="259" t="e">
        <f>VLOOKUP(Y2389,'[1]段ボール 送料'!$H$16:$X$1013,13,FALSE)</f>
        <v>#N/A</v>
      </c>
      <c r="AB2389" s="259" t="e">
        <f>VLOOKUP(Y2389,'[1]段ボール 送料'!$H$16:$X$1013,14,FALSE)</f>
        <v>#N/A</v>
      </c>
      <c r="AC2389" s="259" t="e">
        <f>VLOOKUP(Y2389,'[1]段ボール 送料'!$H$16:$X$1013,15,FALSE)</f>
        <v>#N/A</v>
      </c>
      <c r="AD2389" s="211"/>
      <c r="AE2389" s="211"/>
      <c r="AF2389" s="211"/>
      <c r="AG2389" s="211"/>
      <c r="AH2389" s="211"/>
      <c r="AI2389" s="228" t="s">
        <v>2714</v>
      </c>
      <c r="AJ2389" s="286" t="s">
        <v>2676</v>
      </c>
      <c r="AK2389" s="228" t="s">
        <v>3110</v>
      </c>
      <c r="AN2389" s="211"/>
      <c r="AO2389" s="211"/>
      <c r="AP2389" s="229"/>
      <c r="AQ2389" s="285"/>
      <c r="AR2389" s="207"/>
      <c r="AS2389" s="207"/>
      <c r="AT2389" s="207"/>
      <c r="AU2389" s="207"/>
      <c r="AV2389" s="207"/>
      <c r="AW2389" s="207"/>
      <c r="AX2389" s="207"/>
      <c r="AY2389" s="207"/>
      <c r="AZ2389" s="207"/>
      <c r="BA2389" s="207"/>
      <c r="BB2389" s="207"/>
      <c r="BC2389" s="207"/>
      <c r="BD2389" s="207"/>
      <c r="BE2389" s="207"/>
      <c r="BF2389" s="207"/>
      <c r="BG2389" s="228" t="s">
        <v>1703</v>
      </c>
      <c r="BH2389" s="228" t="s">
        <v>1703</v>
      </c>
      <c r="BI2389" s="228"/>
      <c r="BJ2389" s="246"/>
      <c r="BK2389" s="255" t="s">
        <v>3892</v>
      </c>
      <c r="BL2389" s="228" t="s">
        <v>1703</v>
      </c>
      <c r="BM2389" s="228" t="s">
        <v>3899</v>
      </c>
      <c r="BN2389" s="298"/>
      <c r="BO2389" s="297"/>
      <c r="BY2389" s="254"/>
      <c r="DN2389" s="284"/>
      <c r="DO2389" s="283"/>
      <c r="DP2389" s="278"/>
      <c r="DQ2389" s="282" t="s">
        <v>900</v>
      </c>
      <c r="DR2389" s="281"/>
      <c r="DS2389" s="280"/>
      <c r="DT2389" s="279"/>
      <c r="DU2389" s="278"/>
      <c r="DV2389" s="194"/>
      <c r="DW2389" s="254"/>
    </row>
    <row r="2390" spans="1:127" ht="18.75">
      <c r="A2390" s="298" t="s">
        <v>3956</v>
      </c>
      <c r="B2390" s="227" t="s">
        <v>1516</v>
      </c>
      <c r="C2390" s="226" t="s">
        <v>3960</v>
      </c>
      <c r="D2390" s="264" t="s">
        <v>1517</v>
      </c>
      <c r="E2390" s="224" t="str">
        <f t="shared" si="344"/>
        <v>438595</v>
      </c>
      <c r="F2390" s="207" t="s">
        <v>229</v>
      </c>
      <c r="G2390" s="220" t="s">
        <v>1518</v>
      </c>
      <c r="H2390" s="223" t="s">
        <v>3958</v>
      </c>
      <c r="I2390" s="306" t="s">
        <v>39</v>
      </c>
      <c r="J2390" s="222">
        <v>1</v>
      </c>
      <c r="K2390" s="212">
        <v>27000</v>
      </c>
      <c r="L2390" s="212">
        <f t="shared" si="355"/>
        <v>29700.000000000004</v>
      </c>
      <c r="M2390" s="288" t="s">
        <v>900</v>
      </c>
      <c r="N2390" s="290"/>
      <c r="O2390" s="219"/>
      <c r="P2390" s="227"/>
      <c r="Q2390" s="227">
        <v>115000</v>
      </c>
      <c r="R2390" s="416">
        <v>10400</v>
      </c>
      <c r="S2390" s="242">
        <v>10400</v>
      </c>
      <c r="T2390" s="260" t="s">
        <v>3942</v>
      </c>
      <c r="U2390" s="259">
        <f>V2390+W2390+X2390</f>
        <v>1860</v>
      </c>
      <c r="V2390" s="270">
        <v>185</v>
      </c>
      <c r="W2390" s="270">
        <v>185</v>
      </c>
      <c r="X2390" s="270">
        <v>1490</v>
      </c>
      <c r="Y2390" s="219"/>
      <c r="Z2390" s="259" t="e">
        <f>VLOOKUP(Y2390,'[1]段ボール 送料'!$H$16:$X$1013,16,FALSE)</f>
        <v>#N/A</v>
      </c>
      <c r="AA2390" s="259" t="e">
        <f>VLOOKUP(Y2390,'[1]段ボール 送料'!$H$16:$X$1013,13,FALSE)</f>
        <v>#N/A</v>
      </c>
      <c r="AB2390" s="259" t="e">
        <f>VLOOKUP(Y2390,'[1]段ボール 送料'!$H$16:$X$1013,14,FALSE)</f>
        <v>#N/A</v>
      </c>
      <c r="AC2390" s="259" t="e">
        <f>VLOOKUP(Y2390,'[1]段ボール 送料'!$H$16:$X$1013,15,FALSE)</f>
        <v>#N/A</v>
      </c>
      <c r="AD2390" s="211"/>
      <c r="AE2390" s="211"/>
      <c r="AF2390" s="211"/>
      <c r="AG2390" s="211"/>
      <c r="AH2390" s="211"/>
      <c r="AI2390" s="228" t="s">
        <v>2714</v>
      </c>
      <c r="AJ2390" s="286" t="s">
        <v>2676</v>
      </c>
      <c r="AK2390" s="228" t="s">
        <v>3110</v>
      </c>
      <c r="AN2390" s="211"/>
      <c r="AO2390" s="211"/>
      <c r="AP2390" s="229"/>
      <c r="AQ2390" s="285"/>
      <c r="AR2390" s="207"/>
      <c r="AS2390" s="207"/>
      <c r="AT2390" s="207"/>
      <c r="AU2390" s="207"/>
      <c r="AV2390" s="206"/>
      <c r="AW2390" s="206"/>
      <c r="AX2390" s="206"/>
      <c r="AY2390" s="206"/>
      <c r="AZ2390" s="207"/>
      <c r="BA2390" s="207"/>
      <c r="BB2390" s="207"/>
      <c r="BC2390" s="207"/>
      <c r="BD2390" s="206"/>
      <c r="BE2390" s="206"/>
      <c r="BF2390" s="206"/>
      <c r="BG2390" s="204" t="s">
        <v>1703</v>
      </c>
      <c r="BH2390" s="204" t="s">
        <v>1703</v>
      </c>
      <c r="BI2390" s="228"/>
      <c r="BJ2390" s="246"/>
      <c r="BK2390" s="255" t="s">
        <v>3892</v>
      </c>
      <c r="BL2390" s="228" t="s">
        <v>1703</v>
      </c>
      <c r="BM2390" s="228" t="s">
        <v>3899</v>
      </c>
      <c r="BN2390" s="298"/>
      <c r="BO2390" s="297"/>
      <c r="BY2390" s="254"/>
      <c r="DN2390" s="284"/>
      <c r="DO2390" s="283"/>
      <c r="DP2390" s="278"/>
      <c r="DQ2390" s="282" t="s">
        <v>900</v>
      </c>
      <c r="DR2390" s="281"/>
      <c r="DS2390" s="280"/>
      <c r="DT2390" s="279"/>
      <c r="DU2390" s="278"/>
      <c r="DV2390" s="194"/>
      <c r="DW2390" s="254"/>
    </row>
    <row r="2391" spans="1:127" ht="18.75">
      <c r="A2391" s="298" t="s">
        <v>3956</v>
      </c>
      <c r="B2391" s="227" t="s">
        <v>1519</v>
      </c>
      <c r="C2391" s="226" t="s">
        <v>3959</v>
      </c>
      <c r="D2391" s="264" t="s">
        <v>1520</v>
      </c>
      <c r="E2391" s="224" t="str">
        <f t="shared" si="344"/>
        <v>438601</v>
      </c>
      <c r="F2391" s="207" t="s">
        <v>229</v>
      </c>
      <c r="G2391" s="220" t="s">
        <v>1518</v>
      </c>
      <c r="H2391" s="223" t="s">
        <v>3958</v>
      </c>
      <c r="I2391" s="306" t="s">
        <v>39</v>
      </c>
      <c r="J2391" s="222">
        <v>1</v>
      </c>
      <c r="K2391" s="212">
        <v>27000</v>
      </c>
      <c r="L2391" s="212">
        <f t="shared" si="355"/>
        <v>29700.000000000004</v>
      </c>
      <c r="M2391" s="262" t="s">
        <v>900</v>
      </c>
      <c r="N2391" s="290"/>
      <c r="O2391" s="219"/>
      <c r="P2391" s="227"/>
      <c r="Q2391" s="227">
        <v>115000</v>
      </c>
      <c r="R2391" s="416">
        <v>10400</v>
      </c>
      <c r="S2391" s="242">
        <v>10400</v>
      </c>
      <c r="T2391" s="260" t="s">
        <v>3942</v>
      </c>
      <c r="U2391" s="259">
        <f>V2391+W2391+X2391</f>
        <v>1860</v>
      </c>
      <c r="V2391" s="270">
        <v>185</v>
      </c>
      <c r="W2391" s="270">
        <v>185</v>
      </c>
      <c r="X2391" s="270">
        <v>1490</v>
      </c>
      <c r="Y2391" s="219"/>
      <c r="Z2391" s="259" t="e">
        <f>VLOOKUP(Y2391,'[1]段ボール 送料'!$H$16:$X$1013,16,FALSE)</f>
        <v>#N/A</v>
      </c>
      <c r="AA2391" s="259" t="e">
        <f>VLOOKUP(Y2391,'[1]段ボール 送料'!$H$16:$X$1013,13,FALSE)</f>
        <v>#N/A</v>
      </c>
      <c r="AB2391" s="259" t="e">
        <f>VLOOKUP(Y2391,'[1]段ボール 送料'!$H$16:$X$1013,14,FALSE)</f>
        <v>#N/A</v>
      </c>
      <c r="AC2391" s="259" t="e">
        <f>VLOOKUP(Y2391,'[1]段ボール 送料'!$H$16:$X$1013,15,FALSE)</f>
        <v>#N/A</v>
      </c>
      <c r="AD2391" s="211"/>
      <c r="AE2391" s="211"/>
      <c r="AF2391" s="211"/>
      <c r="AG2391" s="211"/>
      <c r="AH2391" s="211"/>
      <c r="AI2391" s="228" t="s">
        <v>2714</v>
      </c>
      <c r="AJ2391" s="286" t="s">
        <v>2676</v>
      </c>
      <c r="AK2391" s="228" t="s">
        <v>3110</v>
      </c>
      <c r="AN2391" s="211"/>
      <c r="AO2391" s="211"/>
      <c r="AP2391" s="229"/>
      <c r="AQ2391" s="285"/>
      <c r="AR2391" s="207"/>
      <c r="AS2391" s="207"/>
      <c r="AT2391" s="207"/>
      <c r="AU2391" s="207"/>
      <c r="AV2391" s="207"/>
      <c r="AW2391" s="207"/>
      <c r="AX2391" s="207"/>
      <c r="AY2391" s="207"/>
      <c r="AZ2391" s="207"/>
      <c r="BA2391" s="207"/>
      <c r="BB2391" s="207"/>
      <c r="BC2391" s="207"/>
      <c r="BD2391" s="207"/>
      <c r="BE2391" s="207"/>
      <c r="BF2391" s="207"/>
      <c r="BG2391" s="228" t="s">
        <v>1703</v>
      </c>
      <c r="BH2391" s="228" t="s">
        <v>1703</v>
      </c>
      <c r="BI2391" s="228"/>
      <c r="BJ2391" s="246"/>
      <c r="BK2391" s="255" t="s">
        <v>3892</v>
      </c>
      <c r="BL2391" s="228" t="s">
        <v>1703</v>
      </c>
      <c r="BM2391" s="228" t="s">
        <v>3899</v>
      </c>
      <c r="BN2391" s="298"/>
      <c r="BO2391" s="297"/>
      <c r="BY2391" s="254"/>
      <c r="DN2391" s="284"/>
      <c r="DO2391" s="283"/>
      <c r="DP2391" s="278"/>
      <c r="DQ2391" s="282" t="s">
        <v>900</v>
      </c>
      <c r="DR2391" s="281"/>
      <c r="DS2391" s="280"/>
      <c r="DT2391" s="279"/>
      <c r="DU2391" s="278"/>
      <c r="DV2391" s="194"/>
      <c r="DW2391" s="254"/>
    </row>
    <row r="2392" spans="1:127" ht="18.75">
      <c r="A2392" s="298" t="s">
        <v>3956</v>
      </c>
      <c r="B2392" s="227" t="s">
        <v>61</v>
      </c>
      <c r="C2392" s="226" t="s">
        <v>3957</v>
      </c>
      <c r="D2392" s="264" t="s">
        <v>62</v>
      </c>
      <c r="E2392" s="224" t="str">
        <f t="shared" si="344"/>
        <v>438618</v>
      </c>
      <c r="F2392" s="207" t="s">
        <v>35</v>
      </c>
      <c r="G2392" s="387" t="s">
        <v>3954</v>
      </c>
      <c r="H2392" s="453" t="s">
        <v>3953</v>
      </c>
      <c r="I2392" s="306" t="s">
        <v>39</v>
      </c>
      <c r="J2392" s="222">
        <v>1</v>
      </c>
      <c r="K2392" s="277">
        <v>125000</v>
      </c>
      <c r="L2392" s="212">
        <f t="shared" si="355"/>
        <v>137500</v>
      </c>
      <c r="M2392" s="288" t="s">
        <v>1671</v>
      </c>
      <c r="N2392" s="290"/>
      <c r="O2392" s="458"/>
      <c r="P2392" s="251">
        <v>45400</v>
      </c>
      <c r="Q2392" s="244">
        <v>115000</v>
      </c>
      <c r="R2392" s="416">
        <v>15100</v>
      </c>
      <c r="S2392" s="242">
        <v>15100</v>
      </c>
      <c r="T2392" s="219" t="s">
        <v>3455</v>
      </c>
      <c r="U2392" s="259">
        <f>VLOOKUP(T2392,'[1]段ボール 送料'!$H$16:$X$1013,16,FALSE)</f>
        <v>2360</v>
      </c>
      <c r="V2392" s="259">
        <f>VLOOKUP(T2392,'[1]段ボール 送料'!$H$16:$X$1013,13,FALSE)</f>
        <v>210</v>
      </c>
      <c r="W2392" s="259">
        <f>VLOOKUP(T2392,'[1]段ボール 送料'!$H$16:$X$1013,14,FALSE)</f>
        <v>210</v>
      </c>
      <c r="X2392" s="259">
        <f>VLOOKUP(T2392,'[1]段ボール 送料'!$H$16:$X$1013,15,FALSE)</f>
        <v>1940</v>
      </c>
      <c r="Y2392" s="219" t="s">
        <v>3952</v>
      </c>
      <c r="Z2392" s="259">
        <f>VLOOKUP(Y2392,'[1]段ボール 送料'!$H$16:$X$1013,16,FALSE)</f>
        <v>1480</v>
      </c>
      <c r="AA2392" s="259">
        <f>VLOOKUP(Y2392,'[1]段ボール 送料'!$H$16:$X$1013,13,FALSE)</f>
        <v>510</v>
      </c>
      <c r="AB2392" s="259">
        <f>VLOOKUP(Y2392,'[1]段ボール 送料'!$H$16:$X$1013,14,FALSE)</f>
        <v>510</v>
      </c>
      <c r="AC2392" s="259">
        <f>VLOOKUP(Y2392,'[1]段ボール 送料'!$H$16:$X$1013,15,FALSE)</f>
        <v>460</v>
      </c>
      <c r="AD2392" s="211"/>
      <c r="AE2392" s="211"/>
      <c r="AF2392" s="211"/>
      <c r="AG2392" s="211"/>
      <c r="AH2392" s="211"/>
      <c r="AI2392" s="228" t="s">
        <v>2711</v>
      </c>
      <c r="AJ2392" s="286" t="s">
        <v>2676</v>
      </c>
      <c r="AK2392" s="228" t="s">
        <v>3110</v>
      </c>
      <c r="AL2392" s="211">
        <v>38772</v>
      </c>
      <c r="AM2392" s="211">
        <f>AN2392+AO2392</f>
        <v>6350</v>
      </c>
      <c r="AN2392" s="337">
        <f>VLOOKUP(Y2392,'[1]段ボール 送料'!$H$16:$X$1013,6,FALSE)</f>
        <v>0</v>
      </c>
      <c r="AO2392" s="443">
        <f>5000+1350</f>
        <v>6350</v>
      </c>
      <c r="AP2392" s="229" t="s">
        <v>3951</v>
      </c>
      <c r="AQ2392" s="285"/>
      <c r="AR2392" s="207"/>
      <c r="AS2392" s="207"/>
      <c r="AT2392" s="207"/>
      <c r="AU2392" s="247">
        <f>SUBTOTAL(9,AR2392:AT2392)</f>
        <v>0</v>
      </c>
      <c r="AV2392" s="248">
        <f>VLOOKUP(T2392,'[1]段ボール 送料'!$H$16:$X$1013,11,FALSE)</f>
        <v>0</v>
      </c>
      <c r="AW2392" s="248">
        <f>VLOOKUP(Y2392,'[1]段ボール 送料'!$H$16:$X$1013,11,FALSE)</f>
        <v>0</v>
      </c>
      <c r="AX2392" s="207"/>
      <c r="AY2392" s="247">
        <f>SUBTOTAL(9,AV2392:AX2392)</f>
        <v>0</v>
      </c>
      <c r="AZ2392" s="247">
        <f t="shared" ref="AZ2392:BC2394" si="356">AR2392+AV2392</f>
        <v>0</v>
      </c>
      <c r="BA2392" s="247">
        <f t="shared" si="356"/>
        <v>0</v>
      </c>
      <c r="BB2392" s="247">
        <f t="shared" si="356"/>
        <v>0</v>
      </c>
      <c r="BC2392" s="247">
        <f t="shared" si="356"/>
        <v>0</v>
      </c>
      <c r="BD2392" s="207" t="s">
        <v>3455</v>
      </c>
      <c r="BE2392" s="207"/>
      <c r="BF2392" s="207"/>
      <c r="BG2392" s="228" t="s">
        <v>1703</v>
      </c>
      <c r="BH2392" s="228" t="s">
        <v>1703</v>
      </c>
      <c r="BI2392" s="228"/>
      <c r="BJ2392" s="246"/>
      <c r="BK2392" s="255" t="s">
        <v>3892</v>
      </c>
      <c r="BL2392" s="228" t="s">
        <v>1703</v>
      </c>
      <c r="BM2392" s="228" t="s">
        <v>1703</v>
      </c>
      <c r="BN2392" s="298"/>
      <c r="BO2392" s="297"/>
      <c r="BY2392" s="254"/>
      <c r="CP2392" s="200" t="s">
        <v>3786</v>
      </c>
      <c r="CZ2392" s="200" t="s">
        <v>3950</v>
      </c>
      <c r="DN2392" s="284">
        <v>125000</v>
      </c>
      <c r="DO2392" s="283">
        <f>DN2392*110%</f>
        <v>137500</v>
      </c>
      <c r="DP2392" s="452" t="s">
        <v>3785</v>
      </c>
      <c r="DQ2392" s="282"/>
      <c r="DR2392" s="454" t="s">
        <v>40</v>
      </c>
      <c r="DS2392" s="454" t="s">
        <v>1657</v>
      </c>
      <c r="DT2392" s="279" t="s">
        <v>3949</v>
      </c>
      <c r="DU2392" s="348"/>
      <c r="DV2392" s="194"/>
    </row>
    <row r="2393" spans="1:127" ht="18.75">
      <c r="A2393" s="298" t="s">
        <v>3956</v>
      </c>
      <c r="B2393" s="227" t="s">
        <v>64</v>
      </c>
      <c r="C2393" s="226" t="s">
        <v>3955</v>
      </c>
      <c r="D2393" s="264" t="s">
        <v>65</v>
      </c>
      <c r="E2393" s="224" t="str">
        <f t="shared" si="344"/>
        <v>438625</v>
      </c>
      <c r="F2393" s="207" t="s">
        <v>35</v>
      </c>
      <c r="G2393" s="387" t="s">
        <v>3954</v>
      </c>
      <c r="H2393" s="453" t="s">
        <v>3953</v>
      </c>
      <c r="I2393" s="306" t="s">
        <v>39</v>
      </c>
      <c r="J2393" s="222">
        <v>1</v>
      </c>
      <c r="K2393" s="277">
        <v>125000</v>
      </c>
      <c r="L2393" s="212">
        <f t="shared" si="355"/>
        <v>137500</v>
      </c>
      <c r="M2393" s="288" t="s">
        <v>1671</v>
      </c>
      <c r="N2393" s="290"/>
      <c r="O2393" s="458"/>
      <c r="P2393" s="251">
        <v>45400</v>
      </c>
      <c r="Q2393" s="244">
        <v>115000</v>
      </c>
      <c r="R2393" s="416">
        <v>15100</v>
      </c>
      <c r="S2393" s="242">
        <v>15100</v>
      </c>
      <c r="T2393" s="219" t="s">
        <v>3455</v>
      </c>
      <c r="U2393" s="259">
        <f>VLOOKUP(T2393,'[1]段ボール 送料'!$H$16:$X$1013,16,FALSE)</f>
        <v>2360</v>
      </c>
      <c r="V2393" s="259">
        <f>VLOOKUP(T2393,'[1]段ボール 送料'!$H$16:$X$1013,13,FALSE)</f>
        <v>210</v>
      </c>
      <c r="W2393" s="259">
        <f>VLOOKUP(T2393,'[1]段ボール 送料'!$H$16:$X$1013,14,FALSE)</f>
        <v>210</v>
      </c>
      <c r="X2393" s="259">
        <f>VLOOKUP(T2393,'[1]段ボール 送料'!$H$16:$X$1013,15,FALSE)</f>
        <v>1940</v>
      </c>
      <c r="Y2393" s="219" t="s">
        <v>3952</v>
      </c>
      <c r="Z2393" s="259">
        <f>VLOOKUP(Y2393,'[1]段ボール 送料'!$H$16:$X$1013,16,FALSE)</f>
        <v>1480</v>
      </c>
      <c r="AA2393" s="259">
        <f>VLOOKUP(Y2393,'[1]段ボール 送料'!$H$16:$X$1013,13,FALSE)</f>
        <v>510</v>
      </c>
      <c r="AB2393" s="259">
        <f>VLOOKUP(Y2393,'[1]段ボール 送料'!$H$16:$X$1013,14,FALSE)</f>
        <v>510</v>
      </c>
      <c r="AC2393" s="259">
        <f>VLOOKUP(Y2393,'[1]段ボール 送料'!$H$16:$X$1013,15,FALSE)</f>
        <v>460</v>
      </c>
      <c r="AD2393" s="211"/>
      <c r="AE2393" s="211"/>
      <c r="AF2393" s="211"/>
      <c r="AG2393" s="211"/>
      <c r="AH2393" s="211"/>
      <c r="AI2393" s="228" t="s">
        <v>2711</v>
      </c>
      <c r="AJ2393" s="286" t="s">
        <v>2676</v>
      </c>
      <c r="AK2393" s="228" t="s">
        <v>3110</v>
      </c>
      <c r="AL2393" s="211">
        <v>38772</v>
      </c>
      <c r="AM2393" s="211">
        <f>AN2393+AO2393</f>
        <v>6350</v>
      </c>
      <c r="AN2393" s="337">
        <f>VLOOKUP(Y2393,'[1]段ボール 送料'!$H$16:$X$1013,6,FALSE)</f>
        <v>0</v>
      </c>
      <c r="AO2393" s="443">
        <f>5000+1350</f>
        <v>6350</v>
      </c>
      <c r="AP2393" s="229" t="s">
        <v>3951</v>
      </c>
      <c r="AQ2393" s="285"/>
      <c r="AR2393" s="207"/>
      <c r="AS2393" s="207"/>
      <c r="AT2393" s="207"/>
      <c r="AU2393" s="247">
        <f>SUBTOTAL(9,AR2393:AT2393)</f>
        <v>0</v>
      </c>
      <c r="AV2393" s="248">
        <f>VLOOKUP(T2393,'[1]段ボール 送料'!$H$16:$X$1013,11,FALSE)</f>
        <v>0</v>
      </c>
      <c r="AW2393" s="248">
        <f>VLOOKUP(Y2393,'[1]段ボール 送料'!$H$16:$X$1013,11,FALSE)</f>
        <v>0</v>
      </c>
      <c r="AX2393" s="207"/>
      <c r="AY2393" s="247">
        <f>SUBTOTAL(9,AV2393:AX2393)</f>
        <v>0</v>
      </c>
      <c r="AZ2393" s="247">
        <f t="shared" si="356"/>
        <v>0</v>
      </c>
      <c r="BA2393" s="247">
        <f t="shared" si="356"/>
        <v>0</v>
      </c>
      <c r="BB2393" s="247">
        <f t="shared" si="356"/>
        <v>0</v>
      </c>
      <c r="BC2393" s="247">
        <f t="shared" si="356"/>
        <v>0</v>
      </c>
      <c r="BD2393" s="207" t="s">
        <v>3455</v>
      </c>
      <c r="BE2393" s="207"/>
      <c r="BF2393" s="207"/>
      <c r="BG2393" s="228" t="s">
        <v>1703</v>
      </c>
      <c r="BH2393" s="228" t="s">
        <v>1703</v>
      </c>
      <c r="BI2393" s="228"/>
      <c r="BJ2393" s="246"/>
      <c r="BK2393" s="255" t="s">
        <v>3892</v>
      </c>
      <c r="BL2393" s="228" t="s">
        <v>1703</v>
      </c>
      <c r="BM2393" s="228" t="s">
        <v>1703</v>
      </c>
      <c r="BN2393" s="298"/>
      <c r="BO2393" s="297"/>
      <c r="BY2393" s="254"/>
      <c r="CP2393" s="200" t="s">
        <v>3786</v>
      </c>
      <c r="CZ2393" s="200" t="s">
        <v>3950</v>
      </c>
      <c r="DN2393" s="284">
        <v>125000</v>
      </c>
      <c r="DO2393" s="283">
        <f>DN2393*110%</f>
        <v>137500</v>
      </c>
      <c r="DP2393" s="452" t="s">
        <v>3785</v>
      </c>
      <c r="DQ2393" s="282"/>
      <c r="DR2393" s="454" t="s">
        <v>40</v>
      </c>
      <c r="DS2393" s="454" t="s">
        <v>1657</v>
      </c>
      <c r="DT2393" s="279" t="s">
        <v>3949</v>
      </c>
      <c r="DU2393" s="348"/>
      <c r="DV2393" s="194"/>
    </row>
    <row r="2394" spans="1:127" ht="18.75">
      <c r="A2394" s="207" t="s">
        <v>3439</v>
      </c>
      <c r="B2394" s="227" t="s">
        <v>796</v>
      </c>
      <c r="C2394" s="226" t="s">
        <v>3948</v>
      </c>
      <c r="D2394" s="264" t="s">
        <v>797</v>
      </c>
      <c r="E2394" s="224" t="str">
        <f t="shared" si="344"/>
        <v>438632</v>
      </c>
      <c r="F2394" s="207" t="s">
        <v>35</v>
      </c>
      <c r="G2394" s="220" t="s">
        <v>798</v>
      </c>
      <c r="H2394" s="223" t="s">
        <v>3947</v>
      </c>
      <c r="I2394" s="306" t="s">
        <v>39</v>
      </c>
      <c r="J2394" s="222">
        <v>1</v>
      </c>
      <c r="K2394" s="277">
        <v>109999.99999999999</v>
      </c>
      <c r="L2394" s="212">
        <f t="shared" si="355"/>
        <v>121000</v>
      </c>
      <c r="M2394" s="288" t="s">
        <v>1671</v>
      </c>
      <c r="N2394" s="290"/>
      <c r="O2394" s="219"/>
      <c r="P2394" s="251">
        <v>45420</v>
      </c>
      <c r="Q2394" s="244">
        <v>120000</v>
      </c>
      <c r="R2394" s="416">
        <v>18500</v>
      </c>
      <c r="S2394" s="242">
        <v>18500</v>
      </c>
      <c r="T2394" s="219" t="s">
        <v>3460</v>
      </c>
      <c r="U2394" s="259">
        <f>VLOOKUP(T2394,'[1]段ボール 送料'!$H$16:$X$1013,16,FALSE)</f>
        <v>2450</v>
      </c>
      <c r="V2394" s="259">
        <f>VLOOKUP(T2394,'[1]段ボール 送料'!$H$16:$X$1013,13,FALSE)</f>
        <v>250</v>
      </c>
      <c r="W2394" s="259">
        <f>VLOOKUP(T2394,'[1]段ボール 送料'!$H$16:$X$1013,14,FALSE)</f>
        <v>250</v>
      </c>
      <c r="X2394" s="259">
        <f>VLOOKUP(T2394,'[1]段ボール 送料'!$H$16:$X$1013,15,FALSE)</f>
        <v>1950</v>
      </c>
      <c r="Y2394" s="219" t="s">
        <v>3429</v>
      </c>
      <c r="Z2394" s="259">
        <f>VLOOKUP(Y2394,'[1]段ボール 送料'!$H$16:$X$1013,16,FALSE)</f>
        <v>1370</v>
      </c>
      <c r="AA2394" s="259">
        <f>VLOOKUP(Y2394,'[1]段ボール 送料'!$H$16:$X$1013,13,FALSE)</f>
        <v>450</v>
      </c>
      <c r="AB2394" s="259">
        <f>VLOOKUP(Y2394,'[1]段ボール 送料'!$H$16:$X$1013,14,FALSE)</f>
        <v>450</v>
      </c>
      <c r="AC2394" s="259">
        <f>VLOOKUP(Y2394,'[1]段ボール 送料'!$H$16:$X$1013,15,FALSE)</f>
        <v>470</v>
      </c>
      <c r="AD2394" s="211"/>
      <c r="AE2394" s="211"/>
      <c r="AF2394" s="211"/>
      <c r="AG2394" s="211"/>
      <c r="AH2394" s="211"/>
      <c r="AI2394" s="228" t="s">
        <v>2711</v>
      </c>
      <c r="AJ2394" s="286" t="s">
        <v>2676</v>
      </c>
      <c r="AK2394" s="228" t="s">
        <v>3110</v>
      </c>
      <c r="AL2394" s="211">
        <v>37930</v>
      </c>
      <c r="AM2394" s="211">
        <f>AN2394+AO2394</f>
        <v>6418</v>
      </c>
      <c r="AN2394" s="337">
        <f>VLOOKUP(Y2394,'[1]段ボール 送料'!$H$16:$X$1013,6,FALSE)</f>
        <v>388</v>
      </c>
      <c r="AO2394" s="443">
        <f>5000+1030</f>
        <v>6030</v>
      </c>
      <c r="AP2394" s="229" t="s">
        <v>3939</v>
      </c>
      <c r="AQ2394" s="285"/>
      <c r="AR2394" s="207"/>
      <c r="AS2394" s="207"/>
      <c r="AT2394" s="207"/>
      <c r="AU2394" s="247">
        <f>SUBTOTAL(9,AR2394:AT2394)</f>
        <v>0</v>
      </c>
      <c r="AV2394" s="248">
        <f>VLOOKUP(T2394,'[1]段ボール 送料'!$H$16:$X$1013,11,FALSE)</f>
        <v>0</v>
      </c>
      <c r="AW2394" s="248">
        <f>VLOOKUP(Y2394,'[1]段ボール 送料'!$H$16:$X$1013,11,FALSE)</f>
        <v>1360</v>
      </c>
      <c r="AX2394" s="207"/>
      <c r="AY2394" s="247">
        <f>SUBTOTAL(9,AV2394:AX2394)</f>
        <v>1360</v>
      </c>
      <c r="AZ2394" s="247">
        <f t="shared" si="356"/>
        <v>0</v>
      </c>
      <c r="BA2394" s="247">
        <f t="shared" si="356"/>
        <v>1360</v>
      </c>
      <c r="BB2394" s="247">
        <f t="shared" si="356"/>
        <v>0</v>
      </c>
      <c r="BC2394" s="247">
        <f t="shared" si="356"/>
        <v>1360</v>
      </c>
      <c r="BD2394" s="207" t="s">
        <v>3460</v>
      </c>
      <c r="BE2394" s="207"/>
      <c r="BF2394" s="207"/>
      <c r="BG2394" s="228" t="s">
        <v>1703</v>
      </c>
      <c r="BH2394" s="228" t="s">
        <v>1703</v>
      </c>
      <c r="BI2394" s="228"/>
      <c r="BJ2394" s="246"/>
      <c r="BK2394" s="255" t="s">
        <v>3892</v>
      </c>
      <c r="BL2394" s="228" t="s">
        <v>1703</v>
      </c>
      <c r="BM2394" s="228" t="s">
        <v>1703</v>
      </c>
      <c r="BY2394" s="254"/>
      <c r="CP2394" s="200" t="s">
        <v>3786</v>
      </c>
      <c r="DN2394" s="284">
        <v>110000</v>
      </c>
      <c r="DO2394" s="283">
        <f>DN2394*110%</f>
        <v>121000.00000000001</v>
      </c>
      <c r="DP2394" s="452" t="s">
        <v>3785</v>
      </c>
      <c r="DQ2394" s="282"/>
      <c r="DR2394" s="280" t="s">
        <v>788</v>
      </c>
      <c r="DS2394" s="454" t="s">
        <v>1657</v>
      </c>
      <c r="DT2394" s="279" t="s">
        <v>1616</v>
      </c>
      <c r="DU2394" s="348"/>
      <c r="DV2394" s="194"/>
    </row>
    <row r="2395" spans="1:127" ht="18.75">
      <c r="A2395" s="207" t="s">
        <v>3439</v>
      </c>
      <c r="B2395" s="227" t="s">
        <v>1521</v>
      </c>
      <c r="C2395" s="226" t="s">
        <v>3946</v>
      </c>
      <c r="D2395" s="264" t="s">
        <v>1522</v>
      </c>
      <c r="E2395" s="224" t="str">
        <f t="shared" si="344"/>
        <v>438649</v>
      </c>
      <c r="F2395" s="207" t="s">
        <v>229</v>
      </c>
      <c r="G2395" s="220" t="s">
        <v>1523</v>
      </c>
      <c r="H2395" s="223" t="s">
        <v>3945</v>
      </c>
      <c r="I2395" s="306" t="s">
        <v>39</v>
      </c>
      <c r="J2395" s="222">
        <v>1</v>
      </c>
      <c r="K2395" s="212">
        <v>27000</v>
      </c>
      <c r="L2395" s="212">
        <f t="shared" si="355"/>
        <v>29700.000000000004</v>
      </c>
      <c r="M2395" s="288" t="s">
        <v>900</v>
      </c>
      <c r="N2395" s="290"/>
      <c r="O2395" s="219"/>
      <c r="P2395" s="227"/>
      <c r="Q2395" s="227"/>
      <c r="R2395" s="416">
        <v>11800</v>
      </c>
      <c r="S2395" s="242">
        <v>11800</v>
      </c>
      <c r="T2395" s="260" t="s">
        <v>3942</v>
      </c>
      <c r="U2395" s="259">
        <f>V2395+W2395+X2395</f>
        <v>2424</v>
      </c>
      <c r="V2395" s="270">
        <v>215</v>
      </c>
      <c r="W2395" s="270">
        <v>355</v>
      </c>
      <c r="X2395" s="270">
        <v>1854</v>
      </c>
      <c r="Y2395" s="219"/>
      <c r="Z2395" s="259" t="e">
        <f>VLOOKUP(Y2395,'[1]段ボール 送料'!$H$16:$X$1013,16,FALSE)</f>
        <v>#N/A</v>
      </c>
      <c r="AA2395" s="259" t="e">
        <f>VLOOKUP(Y2395,'[1]段ボール 送料'!$H$16:$X$1013,13,FALSE)</f>
        <v>#N/A</v>
      </c>
      <c r="AB2395" s="259" t="e">
        <f>VLOOKUP(Y2395,'[1]段ボール 送料'!$H$16:$X$1013,14,FALSE)</f>
        <v>#N/A</v>
      </c>
      <c r="AC2395" s="259" t="e">
        <f>VLOOKUP(Y2395,'[1]段ボール 送料'!$H$16:$X$1013,15,FALSE)</f>
        <v>#N/A</v>
      </c>
      <c r="AD2395" s="211"/>
      <c r="AE2395" s="211"/>
      <c r="AF2395" s="211"/>
      <c r="AG2395" s="211"/>
      <c r="AH2395" s="211"/>
      <c r="AI2395" s="228" t="s">
        <v>2714</v>
      </c>
      <c r="AJ2395" s="286" t="s">
        <v>2676</v>
      </c>
      <c r="AK2395" s="228" t="s">
        <v>3110</v>
      </c>
      <c r="AN2395" s="211"/>
      <c r="AO2395" s="211"/>
      <c r="AP2395" s="229"/>
      <c r="AQ2395" s="285"/>
      <c r="AR2395" s="207"/>
      <c r="AS2395" s="207"/>
      <c r="AT2395" s="207"/>
      <c r="AU2395" s="207"/>
      <c r="AV2395" s="207"/>
      <c r="AW2395" s="207"/>
      <c r="AX2395" s="207"/>
      <c r="AY2395" s="207"/>
      <c r="AZ2395" s="207"/>
      <c r="BA2395" s="207"/>
      <c r="BB2395" s="207"/>
      <c r="BC2395" s="207"/>
      <c r="BD2395" s="207"/>
      <c r="BE2395" s="207"/>
      <c r="BF2395" s="207"/>
      <c r="BG2395" s="228" t="s">
        <v>1703</v>
      </c>
      <c r="BH2395" s="228" t="s">
        <v>1703</v>
      </c>
      <c r="BI2395" s="228"/>
      <c r="BJ2395" s="246"/>
      <c r="BK2395" s="255" t="s">
        <v>3892</v>
      </c>
      <c r="BL2395" s="228" t="s">
        <v>1703</v>
      </c>
      <c r="BM2395" s="228" t="s">
        <v>3899</v>
      </c>
      <c r="BY2395" s="254"/>
      <c r="DN2395" s="284"/>
      <c r="DO2395" s="283"/>
      <c r="DP2395" s="278"/>
      <c r="DQ2395" s="282" t="s">
        <v>900</v>
      </c>
      <c r="DR2395" s="281"/>
      <c r="DS2395" s="280"/>
      <c r="DT2395" s="279"/>
      <c r="DU2395" s="278"/>
      <c r="DV2395" s="194"/>
      <c r="DW2395" s="254"/>
    </row>
    <row r="2396" spans="1:127" ht="18.75">
      <c r="A2396" s="207" t="s">
        <v>3439</v>
      </c>
      <c r="B2396" s="227" t="s">
        <v>1524</v>
      </c>
      <c r="C2396" s="226" t="s">
        <v>3944</v>
      </c>
      <c r="D2396" s="264" t="s">
        <v>1525</v>
      </c>
      <c r="E2396" s="224" t="str">
        <f t="shared" si="344"/>
        <v>438656</v>
      </c>
      <c r="F2396" s="207" t="s">
        <v>229</v>
      </c>
      <c r="G2396" s="220" t="s">
        <v>1526</v>
      </c>
      <c r="H2396" s="223" t="s">
        <v>3943</v>
      </c>
      <c r="I2396" s="306" t="s">
        <v>39</v>
      </c>
      <c r="J2396" s="222">
        <v>1</v>
      </c>
      <c r="K2396" s="212">
        <v>27000</v>
      </c>
      <c r="L2396" s="212">
        <f t="shared" si="355"/>
        <v>29700.000000000004</v>
      </c>
      <c r="M2396" s="288" t="s">
        <v>900</v>
      </c>
      <c r="N2396" s="290"/>
      <c r="O2396" s="219"/>
      <c r="P2396" s="227"/>
      <c r="Q2396" s="227"/>
      <c r="R2396" s="416">
        <v>12400</v>
      </c>
      <c r="S2396" s="242">
        <v>12400</v>
      </c>
      <c r="T2396" s="260" t="s">
        <v>3942</v>
      </c>
      <c r="U2396" s="259">
        <f>V2396+W2396+X2396</f>
        <v>1860</v>
      </c>
      <c r="V2396" s="270">
        <v>185</v>
      </c>
      <c r="W2396" s="270">
        <v>185</v>
      </c>
      <c r="X2396" s="270">
        <v>1490</v>
      </c>
      <c r="Y2396" s="219"/>
      <c r="Z2396" s="259" t="e">
        <f>VLOOKUP(Y2396,'[1]段ボール 送料'!$H$16:$X$1013,16,FALSE)</f>
        <v>#N/A</v>
      </c>
      <c r="AA2396" s="259" t="e">
        <f>VLOOKUP(Y2396,'[1]段ボール 送料'!$H$16:$X$1013,13,FALSE)</f>
        <v>#N/A</v>
      </c>
      <c r="AB2396" s="259" t="e">
        <f>VLOOKUP(Y2396,'[1]段ボール 送料'!$H$16:$X$1013,14,FALSE)</f>
        <v>#N/A</v>
      </c>
      <c r="AC2396" s="259" t="e">
        <f>VLOOKUP(Y2396,'[1]段ボール 送料'!$H$16:$X$1013,15,FALSE)</f>
        <v>#N/A</v>
      </c>
      <c r="AD2396" s="211"/>
      <c r="AE2396" s="211"/>
      <c r="AF2396" s="211"/>
      <c r="AG2396" s="211"/>
      <c r="AH2396" s="211"/>
      <c r="AI2396" s="228" t="s">
        <v>2714</v>
      </c>
      <c r="AJ2396" s="286" t="s">
        <v>2676</v>
      </c>
      <c r="AK2396" s="228" t="s">
        <v>3110</v>
      </c>
      <c r="AN2396" s="211"/>
      <c r="AO2396" s="211"/>
      <c r="AP2396" s="229"/>
      <c r="AQ2396" s="285"/>
      <c r="AR2396" s="207"/>
      <c r="AS2396" s="207"/>
      <c r="AT2396" s="207"/>
      <c r="AU2396" s="207"/>
      <c r="AV2396" s="207"/>
      <c r="AW2396" s="207"/>
      <c r="AX2396" s="207"/>
      <c r="AY2396" s="207"/>
      <c r="AZ2396" s="207"/>
      <c r="BA2396" s="207"/>
      <c r="BB2396" s="207"/>
      <c r="BC2396" s="207"/>
      <c r="BD2396" s="207"/>
      <c r="BE2396" s="207"/>
      <c r="BF2396" s="207"/>
      <c r="BG2396" s="228" t="s">
        <v>1703</v>
      </c>
      <c r="BH2396" s="228" t="s">
        <v>1703</v>
      </c>
      <c r="BI2396" s="228"/>
      <c r="BJ2396" s="246"/>
      <c r="BK2396" s="255" t="s">
        <v>3892</v>
      </c>
      <c r="BL2396" s="228" t="s">
        <v>1703</v>
      </c>
      <c r="BM2396" s="228" t="s">
        <v>3899</v>
      </c>
      <c r="BY2396" s="254"/>
      <c r="DN2396" s="284"/>
      <c r="DO2396" s="283"/>
      <c r="DP2396" s="278"/>
      <c r="DQ2396" s="282" t="s">
        <v>900</v>
      </c>
      <c r="DR2396" s="281"/>
      <c r="DS2396" s="280"/>
      <c r="DT2396" s="279"/>
      <c r="DU2396" s="278"/>
      <c r="DV2396" s="194"/>
      <c r="DW2396" s="254"/>
    </row>
    <row r="2397" spans="1:127" ht="18.75">
      <c r="A2397" s="207" t="s">
        <v>3439</v>
      </c>
      <c r="B2397" s="227" t="s">
        <v>799</v>
      </c>
      <c r="C2397" s="226" t="s">
        <v>3941</v>
      </c>
      <c r="D2397" s="264" t="s">
        <v>800</v>
      </c>
      <c r="E2397" s="224" t="str">
        <f t="shared" si="344"/>
        <v>438663</v>
      </c>
      <c r="F2397" s="207" t="s">
        <v>35</v>
      </c>
      <c r="G2397" s="220" t="s">
        <v>801</v>
      </c>
      <c r="H2397" s="453" t="s">
        <v>3940</v>
      </c>
      <c r="I2397" s="306" t="s">
        <v>39</v>
      </c>
      <c r="J2397" s="222">
        <v>1</v>
      </c>
      <c r="K2397" s="277">
        <v>109999.99999999999</v>
      </c>
      <c r="L2397" s="212">
        <f t="shared" si="355"/>
        <v>121000</v>
      </c>
      <c r="M2397" s="288" t="s">
        <v>1671</v>
      </c>
      <c r="N2397" s="290"/>
      <c r="O2397" s="219"/>
      <c r="P2397" s="251">
        <v>45420</v>
      </c>
      <c r="Q2397" s="244">
        <v>120000</v>
      </c>
      <c r="R2397" s="416">
        <v>19500</v>
      </c>
      <c r="S2397" s="242">
        <v>19500</v>
      </c>
      <c r="T2397" s="219" t="s">
        <v>3455</v>
      </c>
      <c r="U2397" s="259">
        <f>VLOOKUP(T2397,'[1]段ボール 送料'!$H$16:$X$1013,16,FALSE)</f>
        <v>2360</v>
      </c>
      <c r="V2397" s="259">
        <f>VLOOKUP(T2397,'[1]段ボール 送料'!$H$16:$X$1013,13,FALSE)</f>
        <v>210</v>
      </c>
      <c r="W2397" s="259">
        <f>VLOOKUP(T2397,'[1]段ボール 送料'!$H$16:$X$1013,14,FALSE)</f>
        <v>210</v>
      </c>
      <c r="X2397" s="259">
        <f>VLOOKUP(T2397,'[1]段ボール 送料'!$H$16:$X$1013,15,FALSE)</f>
        <v>1940</v>
      </c>
      <c r="Y2397" s="219" t="s">
        <v>3429</v>
      </c>
      <c r="Z2397" s="259">
        <f>VLOOKUP(Y2397,'[1]段ボール 送料'!$H$16:$X$1013,16,FALSE)</f>
        <v>1370</v>
      </c>
      <c r="AA2397" s="259">
        <f>VLOOKUP(Y2397,'[1]段ボール 送料'!$H$16:$X$1013,13,FALSE)</f>
        <v>450</v>
      </c>
      <c r="AB2397" s="259">
        <f>VLOOKUP(Y2397,'[1]段ボール 送料'!$H$16:$X$1013,14,FALSE)</f>
        <v>450</v>
      </c>
      <c r="AC2397" s="259">
        <f>VLOOKUP(Y2397,'[1]段ボール 送料'!$H$16:$X$1013,15,FALSE)</f>
        <v>470</v>
      </c>
      <c r="AD2397" s="211"/>
      <c r="AE2397" s="211"/>
      <c r="AF2397" s="211"/>
      <c r="AG2397" s="211"/>
      <c r="AH2397" s="211"/>
      <c r="AI2397" s="228" t="s">
        <v>2711</v>
      </c>
      <c r="AJ2397" s="286" t="s">
        <v>2676</v>
      </c>
      <c r="AK2397" s="228" t="s">
        <v>3110</v>
      </c>
      <c r="AL2397" s="211">
        <v>32650</v>
      </c>
      <c r="AM2397" s="211">
        <f>AN2397+AO2397</f>
        <v>6418</v>
      </c>
      <c r="AN2397" s="337">
        <f>VLOOKUP(Y2397,'[1]段ボール 送料'!$H$16:$X$1013,6,FALSE)</f>
        <v>388</v>
      </c>
      <c r="AO2397" s="443">
        <f>5000+1030</f>
        <v>6030</v>
      </c>
      <c r="AP2397" s="229" t="s">
        <v>3939</v>
      </c>
      <c r="AQ2397" s="285"/>
      <c r="AR2397" s="207"/>
      <c r="AS2397" s="207"/>
      <c r="AT2397" s="207"/>
      <c r="AU2397" s="247">
        <f>SUBTOTAL(9,AR2397:AT2397)</f>
        <v>0</v>
      </c>
      <c r="AV2397" s="248">
        <f>VLOOKUP(T2397,'[1]段ボール 送料'!$H$16:$X$1013,11,FALSE)</f>
        <v>0</v>
      </c>
      <c r="AW2397" s="248">
        <f>VLOOKUP(Y2397,'[1]段ボール 送料'!$H$16:$X$1013,11,FALSE)</f>
        <v>1360</v>
      </c>
      <c r="AX2397" s="207"/>
      <c r="AY2397" s="247">
        <f>SUBTOTAL(9,AV2397:AX2397)</f>
        <v>1360</v>
      </c>
      <c r="AZ2397" s="247">
        <f t="shared" ref="AZ2397:BC2399" si="357">AR2397+AV2397</f>
        <v>0</v>
      </c>
      <c r="BA2397" s="247">
        <f t="shared" si="357"/>
        <v>1360</v>
      </c>
      <c r="BB2397" s="247">
        <f t="shared" si="357"/>
        <v>0</v>
      </c>
      <c r="BC2397" s="247">
        <f t="shared" si="357"/>
        <v>1360</v>
      </c>
      <c r="BD2397" s="207" t="s">
        <v>3455</v>
      </c>
      <c r="BE2397" s="207"/>
      <c r="BF2397" s="207"/>
      <c r="BG2397" s="228" t="s">
        <v>1703</v>
      </c>
      <c r="BH2397" s="228" t="s">
        <v>1703</v>
      </c>
      <c r="BI2397" s="228"/>
      <c r="BJ2397" s="246"/>
      <c r="BK2397" s="457" t="s">
        <v>3938</v>
      </c>
      <c r="BL2397" s="228" t="s">
        <v>1703</v>
      </c>
      <c r="BM2397" s="228" t="s">
        <v>1703</v>
      </c>
      <c r="BY2397" s="254"/>
      <c r="CP2397" s="200" t="s">
        <v>3786</v>
      </c>
      <c r="DN2397" s="284">
        <v>110000</v>
      </c>
      <c r="DO2397" s="283">
        <f>DN2397*110%</f>
        <v>121000.00000000001</v>
      </c>
      <c r="DP2397" s="452" t="s">
        <v>3785</v>
      </c>
      <c r="DQ2397" s="282"/>
      <c r="DR2397" s="280" t="s">
        <v>788</v>
      </c>
      <c r="DS2397" s="454" t="s">
        <v>1657</v>
      </c>
      <c r="DT2397" s="279" t="s">
        <v>1616</v>
      </c>
      <c r="DU2397" s="348"/>
      <c r="DV2397" s="194"/>
    </row>
    <row r="2398" spans="1:127" ht="18.75">
      <c r="A2398" s="298" t="s">
        <v>3933</v>
      </c>
      <c r="B2398" s="227" t="s">
        <v>802</v>
      </c>
      <c r="C2398" s="226" t="s">
        <v>3937</v>
      </c>
      <c r="D2398" s="264" t="s">
        <v>803</v>
      </c>
      <c r="E2398" s="224" t="str">
        <f t="shared" si="344"/>
        <v>438670</v>
      </c>
      <c r="F2398" s="207" t="s">
        <v>123</v>
      </c>
      <c r="G2398" s="220" t="s">
        <v>804</v>
      </c>
      <c r="H2398" s="223" t="s">
        <v>3936</v>
      </c>
      <c r="I2398" s="306" t="s">
        <v>39</v>
      </c>
      <c r="J2398" s="222">
        <v>1</v>
      </c>
      <c r="K2398" s="277">
        <v>27000</v>
      </c>
      <c r="L2398" s="212">
        <f t="shared" si="355"/>
        <v>29700.000000000004</v>
      </c>
      <c r="M2398" s="288" t="s">
        <v>1671</v>
      </c>
      <c r="O2398" s="219"/>
      <c r="P2398" s="251">
        <v>45444</v>
      </c>
      <c r="Q2398" s="244">
        <v>26000</v>
      </c>
      <c r="R2398" s="416">
        <v>3400</v>
      </c>
      <c r="S2398" s="242">
        <v>3400</v>
      </c>
      <c r="T2398" s="219" t="s">
        <v>3930</v>
      </c>
      <c r="U2398" s="259">
        <f>VLOOKUP(T2398,'[1]段ボール 送料'!$H$16:$X$1013,16,FALSE)</f>
        <v>1590</v>
      </c>
      <c r="V2398" s="259">
        <f>VLOOKUP(T2398,'[1]段ボール 送料'!$H$16:$X$1013,13,FALSE)</f>
        <v>375</v>
      </c>
      <c r="W2398" s="259">
        <f>VLOOKUP(T2398,'[1]段ボール 送料'!$H$16:$X$1013,14,FALSE)</f>
        <v>315</v>
      </c>
      <c r="X2398" s="259">
        <f>VLOOKUP(T2398,'[1]段ボール 送料'!$H$16:$X$1013,15,FALSE)</f>
        <v>900</v>
      </c>
      <c r="Y2398" s="219"/>
      <c r="Z2398" s="259" t="e">
        <f>VLOOKUP(Y2398,'[1]段ボール 送料'!$H$16:$X$1013,16,FALSE)</f>
        <v>#N/A</v>
      </c>
      <c r="AA2398" s="259" t="e">
        <f>VLOOKUP(Y2398,'[1]段ボール 送料'!$H$16:$X$1013,13,FALSE)</f>
        <v>#N/A</v>
      </c>
      <c r="AB2398" s="259" t="e">
        <f>VLOOKUP(Y2398,'[1]段ボール 送料'!$H$16:$X$1013,14,FALSE)</f>
        <v>#N/A</v>
      </c>
      <c r="AC2398" s="259" t="e">
        <f>VLOOKUP(Y2398,'[1]段ボール 送料'!$H$16:$X$1013,15,FALSE)</f>
        <v>#N/A</v>
      </c>
      <c r="AD2398" s="211"/>
      <c r="AE2398" s="211"/>
      <c r="AF2398" s="211"/>
      <c r="AG2398" s="211"/>
      <c r="AH2398" s="211"/>
      <c r="AI2398" s="228" t="s">
        <v>2717</v>
      </c>
      <c r="AJ2398" s="286" t="s">
        <v>2543</v>
      </c>
      <c r="AK2398" s="228" t="s">
        <v>2542</v>
      </c>
      <c r="AN2398" s="211"/>
      <c r="AO2398" s="211"/>
      <c r="AP2398" s="229"/>
      <c r="AQ2398" s="444">
        <v>1</v>
      </c>
      <c r="AR2398" s="207"/>
      <c r="AS2398" s="207"/>
      <c r="AT2398" s="207"/>
      <c r="AU2398" s="359">
        <f>S2398</f>
        <v>3400</v>
      </c>
      <c r="AV2398" s="248">
        <f>VLOOKUP(T2398,'[1]段ボール 送料'!$H$16:$X$1013,11,FALSE)</f>
        <v>430</v>
      </c>
      <c r="AW2398" s="248"/>
      <c r="AX2398" s="207"/>
      <c r="AY2398" s="247">
        <f>SUBTOTAL(9,AV2398:AX2398)</f>
        <v>430</v>
      </c>
      <c r="AZ2398" s="247">
        <f t="shared" si="357"/>
        <v>430</v>
      </c>
      <c r="BA2398" s="247">
        <f t="shared" si="357"/>
        <v>0</v>
      </c>
      <c r="BB2398" s="247">
        <f t="shared" si="357"/>
        <v>0</v>
      </c>
      <c r="BC2398" s="359">
        <f t="shared" si="357"/>
        <v>3830</v>
      </c>
      <c r="BD2398" s="207"/>
      <c r="BE2398" s="207"/>
      <c r="BF2398" s="207"/>
      <c r="BG2398" s="228"/>
      <c r="BH2398" s="228"/>
      <c r="BI2398" s="228"/>
      <c r="BJ2398" s="246"/>
      <c r="BK2398" s="255" t="s">
        <v>3892</v>
      </c>
      <c r="BL2398" s="228" t="s">
        <v>1703</v>
      </c>
      <c r="BM2398" s="228" t="s">
        <v>1703</v>
      </c>
      <c r="BN2398" s="298"/>
      <c r="BO2398" s="297"/>
      <c r="BY2398" s="254"/>
      <c r="DN2398" s="284">
        <v>27000</v>
      </c>
      <c r="DO2398" s="283">
        <f>DN2398*110%</f>
        <v>29700.000000000004</v>
      </c>
      <c r="DP2398" s="349">
        <v>45444</v>
      </c>
      <c r="DQ2398" s="282"/>
      <c r="DR2398" s="281"/>
      <c r="DS2398" s="280"/>
      <c r="DT2398" s="279"/>
      <c r="DU2398" s="348"/>
      <c r="DV2398" s="194"/>
    </row>
    <row r="2399" spans="1:127" ht="18.75">
      <c r="A2399" s="298" t="s">
        <v>3933</v>
      </c>
      <c r="B2399" s="227" t="s">
        <v>805</v>
      </c>
      <c r="C2399" s="226" t="s">
        <v>3935</v>
      </c>
      <c r="D2399" s="264" t="s">
        <v>806</v>
      </c>
      <c r="E2399" s="224" t="str">
        <f t="shared" si="344"/>
        <v>438687</v>
      </c>
      <c r="F2399" s="207" t="s">
        <v>123</v>
      </c>
      <c r="G2399" s="220" t="s">
        <v>807</v>
      </c>
      <c r="H2399" s="223" t="s">
        <v>3934</v>
      </c>
      <c r="I2399" s="306" t="s">
        <v>39</v>
      </c>
      <c r="J2399" s="222">
        <v>1</v>
      </c>
      <c r="K2399" s="277">
        <v>27000</v>
      </c>
      <c r="L2399" s="212">
        <f t="shared" si="355"/>
        <v>29700.000000000004</v>
      </c>
      <c r="M2399" s="288" t="s">
        <v>1671</v>
      </c>
      <c r="O2399" s="219"/>
      <c r="P2399" s="251">
        <v>45444</v>
      </c>
      <c r="Q2399" s="244">
        <v>26000</v>
      </c>
      <c r="R2399" s="416">
        <v>2300</v>
      </c>
      <c r="S2399" s="242">
        <v>2300</v>
      </c>
      <c r="T2399" s="219" t="s">
        <v>3930</v>
      </c>
      <c r="U2399" s="259">
        <f>VLOOKUP(T2399,'[1]段ボール 送料'!$H$16:$X$1013,16,FALSE)</f>
        <v>1590</v>
      </c>
      <c r="V2399" s="259">
        <f>VLOOKUP(T2399,'[1]段ボール 送料'!$H$16:$X$1013,13,FALSE)</f>
        <v>375</v>
      </c>
      <c r="W2399" s="259">
        <f>VLOOKUP(T2399,'[1]段ボール 送料'!$H$16:$X$1013,14,FALSE)</f>
        <v>315</v>
      </c>
      <c r="X2399" s="259">
        <f>VLOOKUP(T2399,'[1]段ボール 送料'!$H$16:$X$1013,15,FALSE)</f>
        <v>900</v>
      </c>
      <c r="Y2399" s="219"/>
      <c r="Z2399" s="259" t="e">
        <f>VLOOKUP(Y2399,'[1]段ボール 送料'!$H$16:$X$1013,16,FALSE)</f>
        <v>#N/A</v>
      </c>
      <c r="AA2399" s="259" t="e">
        <f>VLOOKUP(Y2399,'[1]段ボール 送料'!$H$16:$X$1013,13,FALSE)</f>
        <v>#N/A</v>
      </c>
      <c r="AB2399" s="259" t="e">
        <f>VLOOKUP(Y2399,'[1]段ボール 送料'!$H$16:$X$1013,14,FALSE)</f>
        <v>#N/A</v>
      </c>
      <c r="AC2399" s="259" t="e">
        <f>VLOOKUP(Y2399,'[1]段ボール 送料'!$H$16:$X$1013,15,FALSE)</f>
        <v>#N/A</v>
      </c>
      <c r="AD2399" s="211"/>
      <c r="AE2399" s="211"/>
      <c r="AF2399" s="211"/>
      <c r="AG2399" s="211"/>
      <c r="AH2399" s="211"/>
      <c r="AI2399" s="228" t="s">
        <v>2717</v>
      </c>
      <c r="AJ2399" s="286" t="s">
        <v>2543</v>
      </c>
      <c r="AK2399" s="228" t="s">
        <v>2542</v>
      </c>
      <c r="AN2399" s="211"/>
      <c r="AO2399" s="211"/>
      <c r="AP2399" s="229"/>
      <c r="AQ2399" s="444">
        <v>1</v>
      </c>
      <c r="AR2399" s="207"/>
      <c r="AS2399" s="207"/>
      <c r="AT2399" s="207"/>
      <c r="AU2399" s="359">
        <f>S2399</f>
        <v>2300</v>
      </c>
      <c r="AV2399" s="248">
        <f>VLOOKUP(T2399,'[1]段ボール 送料'!$H$16:$X$1013,11,FALSE)</f>
        <v>430</v>
      </c>
      <c r="AW2399" s="248"/>
      <c r="AX2399" s="207"/>
      <c r="AY2399" s="247">
        <f>SUBTOTAL(9,AV2399:AX2399)</f>
        <v>430</v>
      </c>
      <c r="AZ2399" s="247">
        <f t="shared" si="357"/>
        <v>430</v>
      </c>
      <c r="BA2399" s="247">
        <f t="shared" si="357"/>
        <v>0</v>
      </c>
      <c r="BB2399" s="247">
        <f t="shared" si="357"/>
        <v>0</v>
      </c>
      <c r="BC2399" s="359">
        <f t="shared" si="357"/>
        <v>2730</v>
      </c>
      <c r="BD2399" s="207"/>
      <c r="BE2399" s="207"/>
      <c r="BF2399" s="207"/>
      <c r="BG2399" s="228"/>
      <c r="BH2399" s="228"/>
      <c r="BI2399" s="228"/>
      <c r="BJ2399" s="246"/>
      <c r="BK2399" s="255" t="s">
        <v>3892</v>
      </c>
      <c r="BL2399" s="228" t="s">
        <v>1703</v>
      </c>
      <c r="BM2399" s="228" t="s">
        <v>1703</v>
      </c>
      <c r="BN2399" s="298"/>
      <c r="BO2399" s="297"/>
      <c r="BY2399" s="254"/>
      <c r="DN2399" s="284">
        <v>27000</v>
      </c>
      <c r="DO2399" s="283">
        <f>DN2399*110%</f>
        <v>29700.000000000004</v>
      </c>
      <c r="DP2399" s="349">
        <v>45444</v>
      </c>
      <c r="DQ2399" s="282"/>
      <c r="DR2399" s="281"/>
      <c r="DS2399" s="280"/>
      <c r="DT2399" s="279"/>
      <c r="DU2399" s="348"/>
      <c r="DV2399" s="194"/>
    </row>
    <row r="2400" spans="1:127" ht="18.75">
      <c r="A2400" s="298" t="s">
        <v>3933</v>
      </c>
      <c r="B2400" s="227" t="s">
        <v>931</v>
      </c>
      <c r="C2400" s="226" t="s">
        <v>3932</v>
      </c>
      <c r="D2400" s="264" t="s">
        <v>932</v>
      </c>
      <c r="E2400" s="224" t="str">
        <f t="shared" si="344"/>
        <v>438694</v>
      </c>
      <c r="F2400" s="207" t="s">
        <v>123</v>
      </c>
      <c r="G2400" s="220" t="s">
        <v>933</v>
      </c>
      <c r="H2400" s="223" t="s">
        <v>3931</v>
      </c>
      <c r="I2400" s="306" t="s">
        <v>39</v>
      </c>
      <c r="J2400" s="222">
        <v>1</v>
      </c>
      <c r="K2400" s="212">
        <v>26000</v>
      </c>
      <c r="L2400" s="212">
        <f t="shared" si="355"/>
        <v>28600.000000000004</v>
      </c>
      <c r="M2400" s="288" t="s">
        <v>900</v>
      </c>
      <c r="O2400" s="290" t="s">
        <v>3793</v>
      </c>
      <c r="P2400" s="227"/>
      <c r="Q2400" s="227"/>
      <c r="R2400" s="376">
        <v>2800</v>
      </c>
      <c r="S2400" s="242">
        <v>2800</v>
      </c>
      <c r="T2400" s="260" t="s">
        <v>3930</v>
      </c>
      <c r="U2400" s="259">
        <f>VLOOKUP(T2400,'[1]段ボール 送料'!$H$16:$X$1013,16,FALSE)</f>
        <v>1590</v>
      </c>
      <c r="V2400" s="259">
        <f>VLOOKUP(T2400,'[1]段ボール 送料'!$H$16:$X$1013,13,FALSE)</f>
        <v>375</v>
      </c>
      <c r="W2400" s="259">
        <f>VLOOKUP(T2400,'[1]段ボール 送料'!$H$16:$X$1013,14,FALSE)</f>
        <v>315</v>
      </c>
      <c r="X2400" s="259">
        <f>VLOOKUP(T2400,'[1]段ボール 送料'!$H$16:$X$1013,15,FALSE)</f>
        <v>900</v>
      </c>
      <c r="Y2400" s="219"/>
      <c r="Z2400" s="259" t="e">
        <f>VLOOKUP(Y2400,'[1]段ボール 送料'!$H$16:$X$1013,16,FALSE)</f>
        <v>#N/A</v>
      </c>
      <c r="AA2400" s="259" t="e">
        <f>VLOOKUP(Y2400,'[1]段ボール 送料'!$H$16:$X$1013,13,FALSE)</f>
        <v>#N/A</v>
      </c>
      <c r="AB2400" s="259" t="e">
        <f>VLOOKUP(Y2400,'[1]段ボール 送料'!$H$16:$X$1013,14,FALSE)</f>
        <v>#N/A</v>
      </c>
      <c r="AC2400" s="259" t="e">
        <f>VLOOKUP(Y2400,'[1]段ボール 送料'!$H$16:$X$1013,15,FALSE)</f>
        <v>#N/A</v>
      </c>
      <c r="AD2400" s="211"/>
      <c r="AE2400" s="211"/>
      <c r="AF2400" s="211"/>
      <c r="AG2400" s="211"/>
      <c r="AH2400" s="211"/>
      <c r="AI2400" s="228" t="s">
        <v>2717</v>
      </c>
      <c r="AJ2400" s="286" t="s">
        <v>2543</v>
      </c>
      <c r="AK2400" s="228" t="s">
        <v>2542</v>
      </c>
      <c r="AN2400" s="211"/>
      <c r="AO2400" s="211"/>
      <c r="AP2400" s="229"/>
      <c r="AQ2400" s="285"/>
      <c r="AR2400" s="207"/>
      <c r="AS2400" s="207"/>
      <c r="AT2400" s="207"/>
      <c r="AU2400" s="207"/>
      <c r="AV2400" s="207"/>
      <c r="AW2400" s="207"/>
      <c r="AX2400" s="207"/>
      <c r="AY2400" s="207"/>
      <c r="AZ2400" s="207"/>
      <c r="BA2400" s="207"/>
      <c r="BB2400" s="207"/>
      <c r="BC2400" s="207"/>
      <c r="BD2400" s="207"/>
      <c r="BE2400" s="207"/>
      <c r="BF2400" s="207"/>
      <c r="BG2400" s="228"/>
      <c r="BH2400" s="228"/>
      <c r="BI2400" s="228"/>
      <c r="BJ2400" s="246"/>
      <c r="BK2400" s="255" t="s">
        <v>3892</v>
      </c>
      <c r="BL2400" s="228" t="s">
        <v>1703</v>
      </c>
      <c r="BM2400" s="228" t="s">
        <v>3899</v>
      </c>
      <c r="BN2400" s="298"/>
      <c r="BO2400" s="297"/>
      <c r="BY2400" s="254"/>
      <c r="DN2400" s="284"/>
      <c r="DO2400" s="283"/>
      <c r="DP2400" s="278"/>
      <c r="DQ2400" s="282" t="s">
        <v>900</v>
      </c>
      <c r="DR2400" s="281"/>
      <c r="DS2400" s="280" t="s">
        <v>3792</v>
      </c>
      <c r="DT2400" s="279" t="s">
        <v>3791</v>
      </c>
      <c r="DU2400" s="278"/>
      <c r="DV2400" s="194"/>
      <c r="DW2400" s="254"/>
    </row>
    <row r="2401" spans="1:127" ht="29.25">
      <c r="A2401" s="298" t="s">
        <v>3925</v>
      </c>
      <c r="B2401" s="227" t="s">
        <v>1527</v>
      </c>
      <c r="C2401" s="226" t="s">
        <v>3929</v>
      </c>
      <c r="D2401" s="264" t="s">
        <v>1528</v>
      </c>
      <c r="E2401" s="224" t="str">
        <f t="shared" si="344"/>
        <v>438700</v>
      </c>
      <c r="F2401" s="207" t="s">
        <v>25</v>
      </c>
      <c r="G2401" s="220" t="s">
        <v>1529</v>
      </c>
      <c r="H2401" s="453" t="s">
        <v>3928</v>
      </c>
      <c r="J2401" s="222">
        <v>1</v>
      </c>
      <c r="K2401" s="212">
        <v>6000</v>
      </c>
      <c r="L2401" s="212">
        <f t="shared" si="355"/>
        <v>6600.0000000000009</v>
      </c>
      <c r="M2401" s="288" t="s">
        <v>900</v>
      </c>
      <c r="N2401" s="290"/>
      <c r="O2401" s="219"/>
      <c r="P2401" s="227"/>
      <c r="Q2401" s="227"/>
      <c r="R2401" s="289" t="s">
        <v>3927</v>
      </c>
      <c r="S2401" s="242" t="s">
        <v>3926</v>
      </c>
      <c r="T2401" s="260" t="s">
        <v>3207</v>
      </c>
      <c r="U2401" s="259">
        <f>VLOOKUP(T2401,'[1]段ボール 送料'!$H$16:$X$1013,16,FALSE)</f>
        <v>518</v>
      </c>
      <c r="V2401" s="259">
        <f>VLOOKUP(T2401,'[1]段ボール 送料'!$H$16:$X$1013,13,FALSE)</f>
        <v>161</v>
      </c>
      <c r="W2401" s="259">
        <f>VLOOKUP(T2401,'[1]段ボール 送料'!$H$16:$X$1013,14,FALSE)</f>
        <v>161</v>
      </c>
      <c r="X2401" s="259">
        <f>VLOOKUP(T2401,'[1]段ボール 送料'!$H$16:$X$1013,15,FALSE)</f>
        <v>196</v>
      </c>
      <c r="Y2401" s="219"/>
      <c r="Z2401" s="259"/>
      <c r="AA2401" s="259"/>
      <c r="AB2401" s="259"/>
      <c r="AC2401" s="259"/>
      <c r="AD2401" s="211"/>
      <c r="AE2401" s="211"/>
      <c r="AF2401" s="211"/>
      <c r="AG2401" s="211"/>
      <c r="AH2401" s="211"/>
      <c r="AI2401" s="228" t="s">
        <v>2723</v>
      </c>
      <c r="AJ2401" s="286" t="s">
        <v>2543</v>
      </c>
      <c r="AK2401" s="228" t="s">
        <v>2542</v>
      </c>
      <c r="AN2401" s="211"/>
      <c r="AO2401" s="211"/>
      <c r="AP2401" s="229"/>
      <c r="AQ2401" s="285"/>
      <c r="AR2401" s="207"/>
      <c r="AS2401" s="207"/>
      <c r="AT2401" s="207"/>
      <c r="AU2401" s="207"/>
      <c r="AV2401" s="207"/>
      <c r="AW2401" s="207"/>
      <c r="AX2401" s="207"/>
      <c r="AY2401" s="207"/>
      <c r="AZ2401" s="207"/>
      <c r="BA2401" s="207"/>
      <c r="BB2401" s="207"/>
      <c r="BC2401" s="207"/>
      <c r="BD2401" s="207"/>
      <c r="BE2401" s="207"/>
      <c r="BF2401" s="207"/>
      <c r="BG2401" s="228"/>
      <c r="BH2401" s="228"/>
      <c r="BI2401" s="228"/>
      <c r="BJ2401" s="246"/>
      <c r="BK2401" s="255" t="s">
        <v>3892</v>
      </c>
      <c r="BL2401" s="228" t="s">
        <v>1703</v>
      </c>
      <c r="BM2401" s="228" t="s">
        <v>3899</v>
      </c>
      <c r="BN2401" s="298"/>
      <c r="BO2401" s="297"/>
      <c r="BY2401" s="254"/>
      <c r="DN2401" s="284"/>
      <c r="DO2401" s="283"/>
      <c r="DP2401" s="278"/>
      <c r="DQ2401" s="282" t="s">
        <v>947</v>
      </c>
      <c r="DR2401" s="281"/>
      <c r="DS2401" s="280"/>
      <c r="DT2401" s="279"/>
      <c r="DU2401" s="278"/>
      <c r="DV2401" s="194"/>
    </row>
    <row r="2402" spans="1:127" ht="19.5">
      <c r="A2402" s="298" t="s">
        <v>3925</v>
      </c>
      <c r="B2402" s="227" t="s">
        <v>1530</v>
      </c>
      <c r="C2402" s="226" t="s">
        <v>3924</v>
      </c>
      <c r="D2402" s="264" t="s">
        <v>1531</v>
      </c>
      <c r="E2402" s="224" t="str">
        <f t="shared" si="344"/>
        <v>438717</v>
      </c>
      <c r="F2402" s="207" t="s">
        <v>25</v>
      </c>
      <c r="G2402" s="220" t="s">
        <v>1532</v>
      </c>
      <c r="H2402" s="453" t="s">
        <v>3923</v>
      </c>
      <c r="J2402" s="222">
        <v>1</v>
      </c>
      <c r="K2402" s="212">
        <v>6000</v>
      </c>
      <c r="L2402" s="212">
        <f t="shared" si="355"/>
        <v>6600.0000000000009</v>
      </c>
      <c r="M2402" s="288" t="s">
        <v>900</v>
      </c>
      <c r="N2402" s="290"/>
      <c r="O2402" s="219"/>
      <c r="P2402" s="227"/>
      <c r="Q2402" s="227"/>
      <c r="R2402" s="289" t="s">
        <v>3922</v>
      </c>
      <c r="S2402" s="242" t="s">
        <v>3921</v>
      </c>
      <c r="T2402" s="260" t="s">
        <v>3207</v>
      </c>
      <c r="U2402" s="259">
        <f>VLOOKUP(T2402,'[1]段ボール 送料'!$H$16:$X$1013,16,FALSE)</f>
        <v>518</v>
      </c>
      <c r="V2402" s="259">
        <f>VLOOKUP(T2402,'[1]段ボール 送料'!$H$16:$X$1013,13,FALSE)</f>
        <v>161</v>
      </c>
      <c r="W2402" s="259">
        <f>VLOOKUP(T2402,'[1]段ボール 送料'!$H$16:$X$1013,14,FALSE)</f>
        <v>161</v>
      </c>
      <c r="X2402" s="259">
        <f>VLOOKUP(T2402,'[1]段ボール 送料'!$H$16:$X$1013,15,FALSE)</f>
        <v>196</v>
      </c>
      <c r="Y2402" s="219"/>
      <c r="Z2402" s="259"/>
      <c r="AA2402" s="259"/>
      <c r="AB2402" s="259"/>
      <c r="AC2402" s="259"/>
      <c r="AD2402" s="211"/>
      <c r="AE2402" s="211"/>
      <c r="AF2402" s="211"/>
      <c r="AG2402" s="211"/>
      <c r="AH2402" s="211"/>
      <c r="AI2402" s="228" t="s">
        <v>2723</v>
      </c>
      <c r="AJ2402" s="286" t="s">
        <v>2543</v>
      </c>
      <c r="AK2402" s="228" t="s">
        <v>2542</v>
      </c>
      <c r="AN2402" s="211"/>
      <c r="AO2402" s="211"/>
      <c r="AP2402" s="229"/>
      <c r="AQ2402" s="285"/>
      <c r="AR2402" s="207"/>
      <c r="AS2402" s="207"/>
      <c r="AT2402" s="207"/>
      <c r="AU2402" s="207"/>
      <c r="AV2402" s="207"/>
      <c r="AW2402" s="207"/>
      <c r="AX2402" s="207"/>
      <c r="AY2402" s="207"/>
      <c r="AZ2402" s="207"/>
      <c r="BA2402" s="207"/>
      <c r="BB2402" s="207"/>
      <c r="BC2402" s="207"/>
      <c r="BD2402" s="207"/>
      <c r="BE2402" s="207"/>
      <c r="BF2402" s="207"/>
      <c r="BG2402" s="228"/>
      <c r="BH2402" s="228"/>
      <c r="BI2402" s="228"/>
      <c r="BJ2402" s="246"/>
      <c r="BK2402" s="255" t="s">
        <v>3892</v>
      </c>
      <c r="BL2402" s="228" t="s">
        <v>1703</v>
      </c>
      <c r="BM2402" s="228" t="s">
        <v>3899</v>
      </c>
      <c r="BN2402" s="298"/>
      <c r="BO2402" s="297"/>
      <c r="BY2402" s="254"/>
      <c r="DN2402" s="284"/>
      <c r="DO2402" s="283"/>
      <c r="DP2402" s="278"/>
      <c r="DQ2402" s="282" t="s">
        <v>947</v>
      </c>
      <c r="DR2402" s="281"/>
      <c r="DS2402" s="280"/>
      <c r="DT2402" s="279"/>
      <c r="DU2402" s="278"/>
      <c r="DV2402" s="194"/>
    </row>
    <row r="2403" spans="1:127" ht="18.75">
      <c r="A2403" s="207" t="s">
        <v>3916</v>
      </c>
      <c r="B2403" s="227" t="s">
        <v>808</v>
      </c>
      <c r="C2403" s="226" t="s">
        <v>3920</v>
      </c>
      <c r="D2403" s="264" t="s">
        <v>809</v>
      </c>
      <c r="E2403" s="224" t="str">
        <f t="shared" si="344"/>
        <v>438724</v>
      </c>
      <c r="F2403" s="207" t="s">
        <v>123</v>
      </c>
      <c r="G2403" s="220" t="s">
        <v>810</v>
      </c>
      <c r="H2403" s="223" t="s">
        <v>3918</v>
      </c>
      <c r="I2403" s="306" t="s">
        <v>39</v>
      </c>
      <c r="J2403" s="222">
        <v>1</v>
      </c>
      <c r="K2403" s="277">
        <v>23000</v>
      </c>
      <c r="L2403" s="212">
        <f t="shared" si="355"/>
        <v>25300.000000000004</v>
      </c>
      <c r="M2403" s="288" t="s">
        <v>1671</v>
      </c>
      <c r="N2403" s="290"/>
      <c r="O2403" s="219"/>
      <c r="P2403" s="251">
        <v>45444</v>
      </c>
      <c r="Q2403" s="244">
        <v>22000</v>
      </c>
      <c r="R2403" s="289">
        <v>790</v>
      </c>
      <c r="S2403" s="242">
        <v>790</v>
      </c>
      <c r="T2403" s="219" t="s">
        <v>3380</v>
      </c>
      <c r="U2403" s="259">
        <f>VLOOKUP(T2403,'[1]段ボール 送料'!$H$16:$X$1013,16,FALSE)</f>
        <v>1360</v>
      </c>
      <c r="V2403" s="259">
        <f>VLOOKUP(T2403,'[1]段ボール 送料'!$H$16:$X$1013,13,FALSE)</f>
        <v>305</v>
      </c>
      <c r="W2403" s="259">
        <f>VLOOKUP(T2403,'[1]段ボール 送料'!$H$16:$X$1013,14,FALSE)</f>
        <v>305</v>
      </c>
      <c r="X2403" s="259">
        <f>VLOOKUP(T2403,'[1]段ボール 送料'!$H$16:$X$1013,15,FALSE)</f>
        <v>750</v>
      </c>
      <c r="Y2403" s="219"/>
      <c r="Z2403" s="259"/>
      <c r="AA2403" s="259"/>
      <c r="AB2403" s="259"/>
      <c r="AC2403" s="259"/>
      <c r="AD2403" s="211"/>
      <c r="AE2403" s="211"/>
      <c r="AF2403" s="211"/>
      <c r="AG2403" s="211"/>
      <c r="AH2403" s="211"/>
      <c r="AI2403" s="228" t="s">
        <v>2717</v>
      </c>
      <c r="AJ2403" s="286" t="s">
        <v>2543</v>
      </c>
      <c r="AK2403" s="228" t="s">
        <v>2542</v>
      </c>
      <c r="AN2403" s="211"/>
      <c r="AO2403" s="211"/>
      <c r="AP2403" s="229"/>
      <c r="AQ2403" s="444">
        <v>1</v>
      </c>
      <c r="AR2403" s="207"/>
      <c r="AS2403" s="207"/>
      <c r="AT2403" s="207"/>
      <c r="AU2403" s="359">
        <f>S2403</f>
        <v>790</v>
      </c>
      <c r="AV2403" s="248">
        <f>VLOOKUP(T2403,'[1]段ボール 送料'!$H$16:$X$1013,11,FALSE)</f>
        <v>700</v>
      </c>
      <c r="AW2403" s="248"/>
      <c r="AX2403" s="207"/>
      <c r="AY2403" s="247">
        <f>SUBTOTAL(9,AV2403:AX2403)</f>
        <v>700</v>
      </c>
      <c r="AZ2403" s="247">
        <f>AR2403+AV2403</f>
        <v>700</v>
      </c>
      <c r="BA2403" s="247">
        <f>AS2403+AW2403</f>
        <v>0</v>
      </c>
      <c r="BB2403" s="247">
        <f>AT2403+AX2403</f>
        <v>0</v>
      </c>
      <c r="BC2403" s="359">
        <f>AU2403+AY2403</f>
        <v>1490</v>
      </c>
      <c r="BD2403" s="207"/>
      <c r="BE2403" s="207"/>
      <c r="BF2403" s="207"/>
      <c r="BG2403" s="228"/>
      <c r="BH2403" s="228"/>
      <c r="BI2403" s="228" t="s">
        <v>1703</v>
      </c>
      <c r="BJ2403" s="246"/>
      <c r="BK2403" s="255" t="s">
        <v>3892</v>
      </c>
      <c r="BL2403" s="228" t="s">
        <v>1703</v>
      </c>
      <c r="BM2403" s="228" t="s">
        <v>1703</v>
      </c>
      <c r="BY2403" s="254"/>
      <c r="DN2403" s="284">
        <v>23000</v>
      </c>
      <c r="DO2403" s="283">
        <f>DN2403*110%</f>
        <v>25300.000000000004</v>
      </c>
      <c r="DP2403" s="349">
        <v>45444</v>
      </c>
      <c r="DQ2403" s="282"/>
      <c r="DR2403" s="281"/>
      <c r="DS2403" s="280"/>
      <c r="DT2403" s="279"/>
      <c r="DU2403" s="348"/>
      <c r="DV2403" s="194"/>
    </row>
    <row r="2404" spans="1:127" ht="18.75">
      <c r="A2404" s="207" t="s">
        <v>3916</v>
      </c>
      <c r="B2404" s="227" t="s">
        <v>1533</v>
      </c>
      <c r="C2404" s="226" t="s">
        <v>3919</v>
      </c>
      <c r="D2404" s="264" t="s">
        <v>1534</v>
      </c>
      <c r="E2404" s="224" t="str">
        <f t="shared" si="344"/>
        <v>438731</v>
      </c>
      <c r="F2404" s="207" t="s">
        <v>123</v>
      </c>
      <c r="G2404" s="220" t="s">
        <v>1535</v>
      </c>
      <c r="H2404" s="223" t="s">
        <v>3918</v>
      </c>
      <c r="I2404" s="306" t="s">
        <v>39</v>
      </c>
      <c r="J2404" s="222">
        <v>1</v>
      </c>
      <c r="K2404" s="212">
        <v>23000</v>
      </c>
      <c r="L2404" s="212">
        <f t="shared" si="355"/>
        <v>25300.000000000004</v>
      </c>
      <c r="M2404" s="288" t="s">
        <v>900</v>
      </c>
      <c r="N2404" s="290"/>
      <c r="O2404" s="219"/>
      <c r="P2404" s="227"/>
      <c r="Q2404" s="227"/>
      <c r="R2404" s="289">
        <v>790</v>
      </c>
      <c r="S2404" s="242">
        <v>790</v>
      </c>
      <c r="T2404" s="260" t="s">
        <v>3380</v>
      </c>
      <c r="U2404" s="259">
        <f>VLOOKUP(T2404,'[1]段ボール 送料'!$H$16:$X$1013,16,FALSE)</f>
        <v>1360</v>
      </c>
      <c r="V2404" s="259">
        <f>VLOOKUP(T2404,'[1]段ボール 送料'!$H$16:$X$1013,13,FALSE)</f>
        <v>305</v>
      </c>
      <c r="W2404" s="259">
        <f>VLOOKUP(T2404,'[1]段ボール 送料'!$H$16:$X$1013,14,FALSE)</f>
        <v>305</v>
      </c>
      <c r="X2404" s="259">
        <f>VLOOKUP(T2404,'[1]段ボール 送料'!$H$16:$X$1013,15,FALSE)</f>
        <v>750</v>
      </c>
      <c r="Y2404" s="219"/>
      <c r="Z2404" s="259"/>
      <c r="AA2404" s="259"/>
      <c r="AB2404" s="259"/>
      <c r="AC2404" s="259"/>
      <c r="AD2404" s="211"/>
      <c r="AE2404" s="211"/>
      <c r="AF2404" s="211"/>
      <c r="AG2404" s="211"/>
      <c r="AH2404" s="211"/>
      <c r="AI2404" s="228" t="s">
        <v>2717</v>
      </c>
      <c r="AJ2404" s="286" t="s">
        <v>2543</v>
      </c>
      <c r="AK2404" s="228" t="s">
        <v>2542</v>
      </c>
      <c r="AN2404" s="211"/>
      <c r="AO2404" s="211"/>
      <c r="AP2404" s="229"/>
      <c r="AQ2404" s="285"/>
      <c r="AR2404" s="207"/>
      <c r="AS2404" s="207"/>
      <c r="AT2404" s="207"/>
      <c r="AU2404" s="207"/>
      <c r="AV2404" s="207"/>
      <c r="AW2404" s="207"/>
      <c r="AX2404" s="207"/>
      <c r="AY2404" s="207"/>
      <c r="AZ2404" s="207"/>
      <c r="BA2404" s="207"/>
      <c r="BB2404" s="207"/>
      <c r="BC2404" s="207"/>
      <c r="BD2404" s="207"/>
      <c r="BE2404" s="207"/>
      <c r="BF2404" s="207"/>
      <c r="BG2404" s="228"/>
      <c r="BH2404" s="228"/>
      <c r="BI2404" s="228" t="s">
        <v>1703</v>
      </c>
      <c r="BJ2404" s="246"/>
      <c r="BK2404" s="255" t="s">
        <v>3892</v>
      </c>
      <c r="BL2404" s="228" t="s">
        <v>1703</v>
      </c>
      <c r="BM2404" s="228" t="s">
        <v>3899</v>
      </c>
      <c r="BY2404" s="254"/>
      <c r="DN2404" s="284"/>
      <c r="DO2404" s="283"/>
      <c r="DP2404" s="278"/>
      <c r="DQ2404" s="282" t="s">
        <v>952</v>
      </c>
      <c r="DR2404" s="281"/>
      <c r="DS2404" s="280"/>
      <c r="DT2404" s="279"/>
      <c r="DU2404" s="278"/>
      <c r="DV2404" s="194"/>
      <c r="DW2404" s="254"/>
    </row>
    <row r="2405" spans="1:127" ht="18.75">
      <c r="A2405" s="207" t="s">
        <v>3916</v>
      </c>
      <c r="B2405" s="227" t="s">
        <v>811</v>
      </c>
      <c r="C2405" s="226" t="s">
        <v>3917</v>
      </c>
      <c r="D2405" s="264" t="s">
        <v>812</v>
      </c>
      <c r="E2405" s="224" t="str">
        <f t="shared" si="344"/>
        <v>438748</v>
      </c>
      <c r="F2405" s="207" t="s">
        <v>123</v>
      </c>
      <c r="G2405" s="220" t="s">
        <v>813</v>
      </c>
      <c r="H2405" s="223" t="s">
        <v>3914</v>
      </c>
      <c r="I2405" s="306" t="s">
        <v>39</v>
      </c>
      <c r="J2405" s="222">
        <v>1</v>
      </c>
      <c r="K2405" s="277">
        <v>23000</v>
      </c>
      <c r="L2405" s="212">
        <f t="shared" si="355"/>
        <v>25300.000000000004</v>
      </c>
      <c r="M2405" s="288" t="s">
        <v>1671</v>
      </c>
      <c r="N2405" s="290"/>
      <c r="O2405" s="219"/>
      <c r="P2405" s="251">
        <v>45444</v>
      </c>
      <c r="Q2405" s="244">
        <v>22000</v>
      </c>
      <c r="R2405" s="416">
        <v>1500</v>
      </c>
      <c r="S2405" s="242">
        <v>1500</v>
      </c>
      <c r="T2405" s="219" t="s">
        <v>3913</v>
      </c>
      <c r="U2405" s="259">
        <f>VLOOKUP(T2405,'[1]段ボール 送料'!$H$16:$X$1013,16,FALSE)</f>
        <v>1130</v>
      </c>
      <c r="V2405" s="259">
        <f>VLOOKUP(T2405,'[1]段ボール 送料'!$H$16:$X$1013,13,FALSE)</f>
        <v>265</v>
      </c>
      <c r="W2405" s="259">
        <f>VLOOKUP(T2405,'[1]段ボール 送料'!$H$16:$X$1013,14,FALSE)</f>
        <v>265</v>
      </c>
      <c r="X2405" s="259">
        <f>VLOOKUP(T2405,'[1]段ボール 送料'!$H$16:$X$1013,15,FALSE)</f>
        <v>600</v>
      </c>
      <c r="Y2405" s="219"/>
      <c r="Z2405" s="259"/>
      <c r="AA2405" s="259"/>
      <c r="AB2405" s="259"/>
      <c r="AC2405" s="259"/>
      <c r="AD2405" s="211"/>
      <c r="AE2405" s="211"/>
      <c r="AF2405" s="211"/>
      <c r="AG2405" s="211"/>
      <c r="AH2405" s="211"/>
      <c r="AI2405" s="228" t="s">
        <v>2717</v>
      </c>
      <c r="AJ2405" s="286" t="s">
        <v>2543</v>
      </c>
      <c r="AK2405" s="228" t="s">
        <v>2542</v>
      </c>
      <c r="AN2405" s="211"/>
      <c r="AO2405" s="211"/>
      <c r="AP2405" s="229"/>
      <c r="AQ2405" s="444">
        <v>1</v>
      </c>
      <c r="AR2405" s="207"/>
      <c r="AS2405" s="207"/>
      <c r="AT2405" s="207"/>
      <c r="AU2405" s="359">
        <f>S2405</f>
        <v>1500</v>
      </c>
      <c r="AV2405" s="248">
        <f>VLOOKUP(T2405,'[1]段ボール 送料'!$H$16:$X$1013,11,FALSE)</f>
        <v>490</v>
      </c>
      <c r="AW2405" s="248"/>
      <c r="AX2405" s="207"/>
      <c r="AY2405" s="247">
        <f>SUBTOTAL(9,AV2405:AX2405)</f>
        <v>490</v>
      </c>
      <c r="AZ2405" s="247">
        <f>AR2405+AV2405</f>
        <v>490</v>
      </c>
      <c r="BA2405" s="247">
        <f>AS2405+AW2405</f>
        <v>0</v>
      </c>
      <c r="BB2405" s="247">
        <f>AT2405+AX2405</f>
        <v>0</v>
      </c>
      <c r="BC2405" s="359">
        <f>AU2405+AY2405</f>
        <v>1990</v>
      </c>
      <c r="BD2405" s="207"/>
      <c r="BE2405" s="207"/>
      <c r="BF2405" s="207"/>
      <c r="BG2405" s="228"/>
      <c r="BH2405" s="228"/>
      <c r="BI2405" s="228" t="s">
        <v>3899</v>
      </c>
      <c r="BJ2405" s="246"/>
      <c r="BK2405" s="255" t="s">
        <v>3892</v>
      </c>
      <c r="BL2405" s="228" t="s">
        <v>1703</v>
      </c>
      <c r="BM2405" s="228" t="s">
        <v>1703</v>
      </c>
      <c r="BY2405" s="254"/>
      <c r="DN2405" s="284">
        <v>23000</v>
      </c>
      <c r="DO2405" s="283">
        <f>DN2405*110%</f>
        <v>25300.000000000004</v>
      </c>
      <c r="DP2405" s="349">
        <v>45444</v>
      </c>
      <c r="DQ2405" s="282"/>
      <c r="DR2405" s="281"/>
      <c r="DS2405" s="280"/>
      <c r="DT2405" s="279"/>
      <c r="DU2405" s="348"/>
      <c r="DV2405" s="194"/>
    </row>
    <row r="2406" spans="1:127" ht="18.75">
      <c r="A2406" s="207" t="s">
        <v>3916</v>
      </c>
      <c r="B2406" s="227" t="s">
        <v>1536</v>
      </c>
      <c r="C2406" s="226" t="s">
        <v>3915</v>
      </c>
      <c r="D2406" s="264" t="s">
        <v>1537</v>
      </c>
      <c r="E2406" s="224" t="str">
        <f t="shared" si="344"/>
        <v>438755</v>
      </c>
      <c r="F2406" s="207" t="s">
        <v>123</v>
      </c>
      <c r="G2406" s="220" t="s">
        <v>813</v>
      </c>
      <c r="H2406" s="223" t="s">
        <v>3914</v>
      </c>
      <c r="I2406" s="306" t="s">
        <v>39</v>
      </c>
      <c r="J2406" s="222">
        <v>1</v>
      </c>
      <c r="K2406" s="212">
        <v>22000</v>
      </c>
      <c r="L2406" s="212">
        <f t="shared" si="355"/>
        <v>24200.000000000004</v>
      </c>
      <c r="M2406" s="288" t="s">
        <v>900</v>
      </c>
      <c r="N2406" s="290"/>
      <c r="O2406" s="219"/>
      <c r="P2406" s="227"/>
      <c r="Q2406" s="227"/>
      <c r="R2406" s="416">
        <v>1500</v>
      </c>
      <c r="S2406" s="242">
        <v>1500</v>
      </c>
      <c r="T2406" s="260" t="s">
        <v>3913</v>
      </c>
      <c r="U2406" s="259">
        <f>VLOOKUP(T2406,'[1]段ボール 送料'!$H$16:$X$1013,16,FALSE)</f>
        <v>1130</v>
      </c>
      <c r="V2406" s="259">
        <f>VLOOKUP(T2406,'[1]段ボール 送料'!$H$16:$X$1013,13,FALSE)</f>
        <v>265</v>
      </c>
      <c r="W2406" s="259">
        <f>VLOOKUP(T2406,'[1]段ボール 送料'!$H$16:$X$1013,14,FALSE)</f>
        <v>265</v>
      </c>
      <c r="X2406" s="259">
        <f>VLOOKUP(T2406,'[1]段ボール 送料'!$H$16:$X$1013,15,FALSE)</f>
        <v>600</v>
      </c>
      <c r="Y2406" s="219"/>
      <c r="Z2406" s="259"/>
      <c r="AA2406" s="259"/>
      <c r="AB2406" s="259"/>
      <c r="AC2406" s="259"/>
      <c r="AD2406" s="211"/>
      <c r="AE2406" s="211"/>
      <c r="AF2406" s="211"/>
      <c r="AG2406" s="211"/>
      <c r="AH2406" s="211"/>
      <c r="AI2406" s="228" t="s">
        <v>2717</v>
      </c>
      <c r="AJ2406" s="286" t="s">
        <v>2543</v>
      </c>
      <c r="AK2406" s="228" t="s">
        <v>2542</v>
      </c>
      <c r="AN2406" s="211"/>
      <c r="AO2406" s="211"/>
      <c r="AP2406" s="229"/>
      <c r="AQ2406" s="285"/>
      <c r="AR2406" s="207"/>
      <c r="AS2406" s="207"/>
      <c r="AT2406" s="207"/>
      <c r="AU2406" s="207"/>
      <c r="AV2406" s="206"/>
      <c r="AW2406" s="206"/>
      <c r="AX2406" s="206"/>
      <c r="AY2406" s="206"/>
      <c r="AZ2406" s="207"/>
      <c r="BA2406" s="207"/>
      <c r="BB2406" s="207"/>
      <c r="BC2406" s="207"/>
      <c r="BD2406" s="207"/>
      <c r="BE2406" s="207"/>
      <c r="BF2406" s="207"/>
      <c r="BG2406" s="228"/>
      <c r="BH2406" s="228"/>
      <c r="BI2406" s="228" t="s">
        <v>3899</v>
      </c>
      <c r="BJ2406" s="246"/>
      <c r="BK2406" s="255" t="s">
        <v>3892</v>
      </c>
      <c r="BL2406" s="228" t="s">
        <v>1703</v>
      </c>
      <c r="BM2406" s="228" t="s">
        <v>3899</v>
      </c>
      <c r="BY2406" s="254"/>
      <c r="DN2406" s="284"/>
      <c r="DO2406" s="283"/>
      <c r="DP2406" s="278"/>
      <c r="DQ2406" s="282" t="s">
        <v>952</v>
      </c>
      <c r="DR2406" s="281"/>
      <c r="DS2406" s="280"/>
      <c r="DT2406" s="279"/>
      <c r="DU2406" s="278"/>
      <c r="DV2406" s="194"/>
      <c r="DW2406" s="254"/>
    </row>
    <row r="2407" spans="1:127" ht="18.75">
      <c r="A2407" s="207" t="s">
        <v>3501</v>
      </c>
      <c r="B2407" s="227" t="s">
        <v>1538</v>
      </c>
      <c r="C2407" s="226" t="s">
        <v>3912</v>
      </c>
      <c r="D2407" s="264" t="s">
        <v>1539</v>
      </c>
      <c r="E2407" s="224" t="str">
        <f t="shared" si="344"/>
        <v>438762</v>
      </c>
      <c r="F2407" s="207" t="s">
        <v>35</v>
      </c>
      <c r="G2407" s="220" t="s">
        <v>1540</v>
      </c>
      <c r="H2407" s="223" t="s">
        <v>3911</v>
      </c>
      <c r="I2407" s="306" t="s">
        <v>39</v>
      </c>
      <c r="J2407" s="222">
        <v>1</v>
      </c>
      <c r="K2407" s="212">
        <v>60000</v>
      </c>
      <c r="L2407" s="212">
        <f t="shared" si="355"/>
        <v>66000</v>
      </c>
      <c r="M2407" s="288" t="s">
        <v>947</v>
      </c>
      <c r="N2407" s="290"/>
      <c r="O2407" s="219"/>
      <c r="P2407" s="227"/>
      <c r="Q2407" s="227"/>
      <c r="R2407" s="416">
        <v>8800</v>
      </c>
      <c r="S2407" s="242">
        <v>8800</v>
      </c>
      <c r="T2407" s="219" t="s">
        <v>3910</v>
      </c>
      <c r="U2407" s="259">
        <f>V2407+W2407+X2407</f>
        <v>2470</v>
      </c>
      <c r="V2407" s="270">
        <v>330</v>
      </c>
      <c r="W2407" s="270">
        <v>310</v>
      </c>
      <c r="X2407" s="270">
        <v>1830</v>
      </c>
      <c r="Y2407" s="219" t="s">
        <v>3530</v>
      </c>
      <c r="Z2407" s="259">
        <f>VLOOKUP(Y2407,'[1]段ボール 送料'!$H$16:$X$1013,16,FALSE)</f>
        <v>1110</v>
      </c>
      <c r="AA2407" s="259">
        <f>VLOOKUP(Y2407,'[1]段ボール 送料'!$H$16:$X$1013,13,FALSE)</f>
        <v>305</v>
      </c>
      <c r="AB2407" s="259">
        <f>VLOOKUP(Y2407,'[1]段ボール 送料'!$H$16:$X$1013,14,FALSE)</f>
        <v>305</v>
      </c>
      <c r="AC2407" s="259">
        <f>VLOOKUP(Y2407,'[1]段ボール 送料'!$H$16:$X$1013,15,FALSE)</f>
        <v>500</v>
      </c>
      <c r="AD2407" s="211"/>
      <c r="AE2407" s="211"/>
      <c r="AF2407" s="211"/>
      <c r="AG2407" s="211"/>
      <c r="AH2407" s="211"/>
      <c r="AI2407" s="228" t="s">
        <v>2711</v>
      </c>
      <c r="AJ2407" s="286" t="s">
        <v>2676</v>
      </c>
      <c r="AK2407" s="228" t="s">
        <v>2675</v>
      </c>
      <c r="AN2407" s="211"/>
      <c r="AO2407" s="211"/>
      <c r="AP2407" s="229"/>
      <c r="AQ2407" s="285"/>
      <c r="AR2407" s="207"/>
      <c r="AS2407" s="207"/>
      <c r="AT2407" s="207"/>
      <c r="AU2407" s="247">
        <f>SUBTOTAL(9,AR2407:AT2407)</f>
        <v>0</v>
      </c>
      <c r="AV2407" s="248" t="e">
        <f>VLOOKUP(T2407,'[1]段ボール 送料'!$H$16:$X$1013,11,FALSE)</f>
        <v>#N/A</v>
      </c>
      <c r="AW2407" s="248">
        <f>VLOOKUP(Y2407,'[1]段ボール 送料'!$H$16:$X$1013,11,FALSE)</f>
        <v>700</v>
      </c>
      <c r="AX2407" s="207"/>
      <c r="AY2407" s="247" t="e">
        <f>SUBTOTAL(9,AV2407:AX2407)</f>
        <v>#N/A</v>
      </c>
      <c r="AZ2407" s="247" t="e">
        <f>AR2407+AV2407</f>
        <v>#N/A</v>
      </c>
      <c r="BA2407" s="247">
        <f>AS2407+AW2407</f>
        <v>700</v>
      </c>
      <c r="BB2407" s="247">
        <f>AT2407+AX2407</f>
        <v>0</v>
      </c>
      <c r="BC2407" s="247" t="e">
        <f>AU2407+AY2407</f>
        <v>#N/A</v>
      </c>
      <c r="BD2407" s="207" t="s">
        <v>3909</v>
      </c>
      <c r="BE2407" s="207"/>
      <c r="BF2407" s="207"/>
      <c r="BG2407" s="228" t="s">
        <v>1703</v>
      </c>
      <c r="BH2407" s="228" t="s">
        <v>1703</v>
      </c>
      <c r="BI2407" s="228" t="s">
        <v>1703</v>
      </c>
      <c r="BJ2407" s="246"/>
      <c r="BK2407" s="255" t="s">
        <v>3892</v>
      </c>
      <c r="BL2407" s="228" t="s">
        <v>1703</v>
      </c>
      <c r="BM2407" s="228" t="s">
        <v>3899</v>
      </c>
      <c r="BY2407" s="254"/>
      <c r="DN2407" s="284"/>
      <c r="DO2407" s="283"/>
      <c r="DP2407" s="278"/>
      <c r="DQ2407" s="282" t="s">
        <v>947</v>
      </c>
      <c r="DR2407" s="281"/>
      <c r="DS2407" s="280"/>
      <c r="DT2407" s="279"/>
      <c r="DU2407" s="278"/>
      <c r="DV2407" s="194"/>
    </row>
    <row r="2408" spans="1:127" ht="58.5">
      <c r="A2408" s="207" t="s">
        <v>3905</v>
      </c>
      <c r="B2408" s="227" t="s">
        <v>1541</v>
      </c>
      <c r="C2408" s="226" t="s">
        <v>3908</v>
      </c>
      <c r="D2408" s="264" t="s">
        <v>1542</v>
      </c>
      <c r="E2408" s="224" t="str">
        <f t="shared" si="344"/>
        <v>438786</v>
      </c>
      <c r="F2408" s="207" t="s">
        <v>948</v>
      </c>
      <c r="G2408" s="220" t="s">
        <v>1543</v>
      </c>
      <c r="H2408" s="223" t="s">
        <v>3903</v>
      </c>
      <c r="I2408" s="219" t="s">
        <v>127</v>
      </c>
      <c r="J2408" s="222">
        <v>1</v>
      </c>
      <c r="K2408" s="212">
        <v>6000</v>
      </c>
      <c r="L2408" s="212">
        <f t="shared" si="355"/>
        <v>6600.0000000000009</v>
      </c>
      <c r="M2408" s="288" t="s">
        <v>900</v>
      </c>
      <c r="N2408" s="290"/>
      <c r="O2408" s="219"/>
      <c r="P2408" s="227"/>
      <c r="Q2408" s="227"/>
      <c r="R2408" s="456" t="s">
        <v>3907</v>
      </c>
      <c r="S2408" s="455" t="s">
        <v>3906</v>
      </c>
      <c r="T2408" s="260" t="s">
        <v>3900</v>
      </c>
      <c r="U2408" s="259">
        <f>VLOOKUP(T2408,'[1]段ボール 送料'!$H$16:$X$1013,16,FALSE)</f>
        <v>502</v>
      </c>
      <c r="V2408" s="259">
        <f>VLOOKUP(T2408,'[1]段ボール 送料'!$H$16:$X$1013,13,FALSE)</f>
        <v>261</v>
      </c>
      <c r="W2408" s="259">
        <f>VLOOKUP(T2408,'[1]段ボール 送料'!$H$16:$X$1013,14,FALSE)</f>
        <v>108</v>
      </c>
      <c r="X2408" s="259">
        <f>VLOOKUP(T2408,'[1]段ボール 送料'!$H$16:$X$1013,15,FALSE)</f>
        <v>133</v>
      </c>
      <c r="Y2408" s="219"/>
      <c r="Z2408" s="259"/>
      <c r="AA2408" s="259"/>
      <c r="AB2408" s="259"/>
      <c r="AC2408" s="259"/>
      <c r="AD2408" s="211"/>
      <c r="AE2408" s="211"/>
      <c r="AF2408" s="211"/>
      <c r="AG2408" s="211"/>
      <c r="AH2408" s="211"/>
      <c r="AI2408" s="228" t="s">
        <v>2708</v>
      </c>
      <c r="AJ2408" s="286" t="s">
        <v>2543</v>
      </c>
      <c r="AK2408" s="228" t="s">
        <v>2542</v>
      </c>
      <c r="AN2408" s="211"/>
      <c r="AO2408" s="211"/>
      <c r="AP2408" s="229"/>
      <c r="AQ2408" s="285"/>
      <c r="AR2408" s="207"/>
      <c r="AS2408" s="207"/>
      <c r="AT2408" s="207"/>
      <c r="AU2408" s="207"/>
      <c r="AV2408" s="206"/>
      <c r="AW2408" s="206"/>
      <c r="AX2408" s="206"/>
      <c r="AY2408" s="206"/>
      <c r="AZ2408" s="207"/>
      <c r="BA2408" s="207"/>
      <c r="BB2408" s="207"/>
      <c r="BC2408" s="207"/>
      <c r="BD2408" s="207"/>
      <c r="BE2408" s="207"/>
      <c r="BF2408" s="207"/>
      <c r="BG2408" s="228"/>
      <c r="BH2408" s="228"/>
      <c r="BI2408" s="228"/>
      <c r="BJ2408" s="246"/>
      <c r="BK2408" s="255" t="s">
        <v>3892</v>
      </c>
      <c r="BL2408" s="228" t="s">
        <v>1703</v>
      </c>
      <c r="BM2408" s="228" t="s">
        <v>3899</v>
      </c>
      <c r="BY2408" s="254"/>
      <c r="DN2408" s="284"/>
      <c r="DO2408" s="283"/>
      <c r="DP2408" s="278"/>
      <c r="DQ2408" s="282" t="s">
        <v>947</v>
      </c>
      <c r="DR2408" s="281"/>
      <c r="DS2408" s="280"/>
      <c r="DT2408" s="279"/>
      <c r="DU2408" s="278"/>
      <c r="DV2408" s="194"/>
    </row>
    <row r="2409" spans="1:127" ht="58.5">
      <c r="A2409" s="207" t="s">
        <v>3905</v>
      </c>
      <c r="B2409" s="227" t="s">
        <v>1544</v>
      </c>
      <c r="C2409" s="226" t="s">
        <v>3904</v>
      </c>
      <c r="D2409" s="264" t="s">
        <v>1545</v>
      </c>
      <c r="E2409" s="224" t="str">
        <f t="shared" si="344"/>
        <v>438779</v>
      </c>
      <c r="F2409" s="207" t="s">
        <v>948</v>
      </c>
      <c r="G2409" s="220" t="s">
        <v>1543</v>
      </c>
      <c r="H2409" s="223" t="s">
        <v>3903</v>
      </c>
      <c r="I2409" s="219" t="s">
        <v>552</v>
      </c>
      <c r="J2409" s="222">
        <v>1</v>
      </c>
      <c r="K2409" s="212">
        <v>6000</v>
      </c>
      <c r="L2409" s="212">
        <f t="shared" si="355"/>
        <v>6600.0000000000009</v>
      </c>
      <c r="M2409" s="288" t="s">
        <v>900</v>
      </c>
      <c r="N2409" s="290"/>
      <c r="O2409" s="219"/>
      <c r="P2409" s="227"/>
      <c r="Q2409" s="227"/>
      <c r="R2409" s="456" t="s">
        <v>3902</v>
      </c>
      <c r="S2409" s="455" t="s">
        <v>3901</v>
      </c>
      <c r="T2409" s="260" t="s">
        <v>3900</v>
      </c>
      <c r="U2409" s="259">
        <f>VLOOKUP(T2409,'[1]段ボール 送料'!$H$16:$X$1013,16,FALSE)</f>
        <v>502</v>
      </c>
      <c r="V2409" s="259">
        <f>VLOOKUP(T2409,'[1]段ボール 送料'!$H$16:$X$1013,13,FALSE)</f>
        <v>261</v>
      </c>
      <c r="W2409" s="259">
        <f>VLOOKUP(T2409,'[1]段ボール 送料'!$H$16:$X$1013,14,FALSE)</f>
        <v>108</v>
      </c>
      <c r="X2409" s="259">
        <f>VLOOKUP(T2409,'[1]段ボール 送料'!$H$16:$X$1013,15,FALSE)</f>
        <v>133</v>
      </c>
      <c r="Y2409" s="219"/>
      <c r="Z2409" s="259"/>
      <c r="AA2409" s="259"/>
      <c r="AB2409" s="259"/>
      <c r="AC2409" s="259"/>
      <c r="AD2409" s="211"/>
      <c r="AE2409" s="211"/>
      <c r="AF2409" s="211"/>
      <c r="AG2409" s="211"/>
      <c r="AH2409" s="211"/>
      <c r="AI2409" s="228" t="s">
        <v>2708</v>
      </c>
      <c r="AJ2409" s="286" t="s">
        <v>2543</v>
      </c>
      <c r="AK2409" s="228" t="s">
        <v>2542</v>
      </c>
      <c r="AN2409" s="211"/>
      <c r="AO2409" s="211"/>
      <c r="AP2409" s="229"/>
      <c r="AQ2409" s="285"/>
      <c r="AR2409" s="207"/>
      <c r="AS2409" s="207"/>
      <c r="AT2409" s="207"/>
      <c r="AU2409" s="207"/>
      <c r="AV2409" s="207"/>
      <c r="AW2409" s="207"/>
      <c r="AX2409" s="207"/>
      <c r="AY2409" s="207"/>
      <c r="AZ2409" s="207"/>
      <c r="BA2409" s="207"/>
      <c r="BB2409" s="207"/>
      <c r="BC2409" s="207"/>
      <c r="BD2409" s="207"/>
      <c r="BE2409" s="207"/>
      <c r="BF2409" s="207"/>
      <c r="BG2409" s="228"/>
      <c r="BH2409" s="228"/>
      <c r="BI2409" s="228"/>
      <c r="BJ2409" s="246"/>
      <c r="BK2409" s="255" t="s">
        <v>3892</v>
      </c>
      <c r="BL2409" s="228" t="s">
        <v>1703</v>
      </c>
      <c r="BM2409" s="228" t="s">
        <v>3899</v>
      </c>
      <c r="BY2409" s="254"/>
      <c r="DN2409" s="284"/>
      <c r="DO2409" s="283"/>
      <c r="DP2409" s="278"/>
      <c r="DQ2409" s="282" t="s">
        <v>947</v>
      </c>
      <c r="DR2409" s="281"/>
      <c r="DS2409" s="280"/>
      <c r="DT2409" s="279"/>
      <c r="DU2409" s="278"/>
      <c r="DV2409" s="194"/>
    </row>
    <row r="2410" spans="1:127" ht="18.75">
      <c r="A2410" s="298" t="s">
        <v>3898</v>
      </c>
      <c r="B2410" s="227" t="s">
        <v>3897</v>
      </c>
      <c r="C2410" s="226" t="s">
        <v>3896</v>
      </c>
      <c r="D2410" s="264" t="s">
        <v>1547</v>
      </c>
      <c r="E2410" s="224" t="str">
        <f t="shared" si="344"/>
        <v>438793</v>
      </c>
      <c r="F2410" s="207" t="s">
        <v>224</v>
      </c>
      <c r="G2410" s="220" t="s">
        <v>3895</v>
      </c>
      <c r="H2410" s="223" t="s">
        <v>3894</v>
      </c>
      <c r="I2410" s="306" t="s">
        <v>39</v>
      </c>
      <c r="J2410" s="222">
        <v>1</v>
      </c>
      <c r="K2410" s="212">
        <v>7000</v>
      </c>
      <c r="L2410" s="212">
        <f t="shared" si="355"/>
        <v>7700.0000000000009</v>
      </c>
      <c r="M2410" s="288" t="s">
        <v>900</v>
      </c>
      <c r="N2410" s="290"/>
      <c r="O2410" s="219"/>
      <c r="P2410" s="227"/>
      <c r="Q2410" s="227"/>
      <c r="R2410" s="289">
        <v>530</v>
      </c>
      <c r="S2410" s="242">
        <v>530</v>
      </c>
      <c r="T2410" s="260" t="s">
        <v>3893</v>
      </c>
      <c r="U2410" s="259">
        <f>VLOOKUP(T2410,'[1]段ボール 送料'!$H$16:$X$1013,16,FALSE)</f>
        <v>650</v>
      </c>
      <c r="V2410" s="259">
        <f>VLOOKUP(T2410,'[1]段ボール 送料'!$H$16:$X$1013,13,FALSE)</f>
        <v>210</v>
      </c>
      <c r="W2410" s="259">
        <f>VLOOKUP(T2410,'[1]段ボール 送料'!$H$16:$X$1013,14,FALSE)</f>
        <v>210</v>
      </c>
      <c r="X2410" s="259">
        <f>VLOOKUP(T2410,'[1]段ボール 送料'!$H$16:$X$1013,15,FALSE)</f>
        <v>230</v>
      </c>
      <c r="Y2410" s="219"/>
      <c r="Z2410" s="259"/>
      <c r="AA2410" s="259"/>
      <c r="AB2410" s="259"/>
      <c r="AC2410" s="259"/>
      <c r="AD2410" s="211"/>
      <c r="AE2410" s="211"/>
      <c r="AF2410" s="211"/>
      <c r="AG2410" s="211"/>
      <c r="AH2410" s="211"/>
      <c r="AI2410" s="228" t="s">
        <v>2700</v>
      </c>
      <c r="AJ2410" s="286" t="s">
        <v>2543</v>
      </c>
      <c r="AK2410" s="228" t="s">
        <v>2542</v>
      </c>
      <c r="AN2410" s="211"/>
      <c r="AO2410" s="211"/>
      <c r="AP2410" s="229"/>
      <c r="AQ2410" s="285"/>
      <c r="AR2410" s="207"/>
      <c r="AS2410" s="207"/>
      <c r="AT2410" s="207"/>
      <c r="AU2410" s="207"/>
      <c r="AV2410" s="207"/>
      <c r="AW2410" s="207"/>
      <c r="AX2410" s="207"/>
      <c r="AY2410" s="207"/>
      <c r="AZ2410" s="207"/>
      <c r="BA2410" s="207"/>
      <c r="BB2410" s="207"/>
      <c r="BC2410" s="207"/>
      <c r="BD2410" s="207"/>
      <c r="BE2410" s="207"/>
      <c r="BF2410" s="207"/>
      <c r="BG2410" s="228"/>
      <c r="BH2410" s="228"/>
      <c r="BI2410" s="228"/>
      <c r="BJ2410" s="246"/>
      <c r="BK2410" s="255" t="s">
        <v>3892</v>
      </c>
      <c r="BL2410" s="228" t="s">
        <v>1703</v>
      </c>
      <c r="BM2410" s="228" t="s">
        <v>1703</v>
      </c>
      <c r="BN2410" s="298"/>
      <c r="BO2410" s="297"/>
      <c r="BY2410" s="254"/>
      <c r="DN2410" s="284"/>
      <c r="DO2410" s="283"/>
      <c r="DP2410" s="278"/>
      <c r="DQ2410" s="282" t="s">
        <v>947</v>
      </c>
      <c r="DR2410" s="281"/>
      <c r="DS2410" s="280"/>
      <c r="DT2410" s="279"/>
      <c r="DU2410" s="278"/>
      <c r="DV2410" s="194"/>
    </row>
    <row r="2411" spans="1:127" ht="19.5">
      <c r="A2411" s="207" t="s">
        <v>3189</v>
      </c>
      <c r="B2411" s="342" t="s">
        <v>1617</v>
      </c>
      <c r="C2411" s="226" t="s">
        <v>3891</v>
      </c>
      <c r="D2411" s="398"/>
      <c r="E2411" s="397" t="str">
        <f t="shared" si="344"/>
        <v/>
      </c>
      <c r="F2411" s="207" t="s">
        <v>66</v>
      </c>
      <c r="G2411" s="387" t="s">
        <v>1618</v>
      </c>
      <c r="H2411" s="223" t="s">
        <v>3186</v>
      </c>
      <c r="J2411" s="225">
        <v>1</v>
      </c>
      <c r="K2411" s="212">
        <v>499.99999999999994</v>
      </c>
      <c r="L2411" s="408">
        <f t="shared" si="355"/>
        <v>550</v>
      </c>
      <c r="M2411" s="288" t="s">
        <v>900</v>
      </c>
      <c r="N2411" s="306"/>
      <c r="O2411" s="306" t="s">
        <v>3890</v>
      </c>
      <c r="P2411" s="245"/>
      <c r="Q2411" s="244"/>
      <c r="R2411" s="261">
        <v>50</v>
      </c>
      <c r="S2411" s="242">
        <v>50</v>
      </c>
      <c r="T2411" s="219"/>
      <c r="U2411" s="219"/>
      <c r="V2411" s="219"/>
      <c r="W2411" s="219"/>
      <c r="X2411" s="219"/>
      <c r="Y2411" s="219"/>
      <c r="Z2411" s="219"/>
      <c r="AA2411" s="219"/>
      <c r="AB2411" s="219"/>
      <c r="AC2411" s="219"/>
      <c r="AD2411" s="211"/>
      <c r="AE2411" s="211"/>
      <c r="AF2411" s="211"/>
      <c r="AG2411" s="211"/>
      <c r="AH2411" s="211"/>
      <c r="AI2411" s="228" t="s">
        <v>1694</v>
      </c>
      <c r="AJ2411" s="286" t="s">
        <v>1708</v>
      </c>
      <c r="AK2411" s="228" t="s">
        <v>1724</v>
      </c>
      <c r="AN2411" s="211"/>
      <c r="AO2411" s="211"/>
      <c r="AP2411" s="229" t="s">
        <v>3183</v>
      </c>
      <c r="AQ2411" s="285"/>
      <c r="AR2411" s="207"/>
      <c r="AS2411" s="207"/>
      <c r="AT2411" s="207"/>
      <c r="AU2411" s="207"/>
      <c r="AV2411" s="207"/>
      <c r="AW2411" s="207"/>
      <c r="AX2411" s="207"/>
      <c r="AY2411" s="207"/>
      <c r="AZ2411" s="207"/>
      <c r="BA2411" s="207"/>
      <c r="BB2411" s="207"/>
      <c r="BC2411" s="207"/>
      <c r="BD2411" s="207"/>
      <c r="BE2411" s="207"/>
      <c r="BF2411" s="207"/>
      <c r="BG2411" s="228"/>
      <c r="BH2411" s="228"/>
      <c r="BI2411" s="228"/>
      <c r="BJ2411" s="246" t="s">
        <v>2673</v>
      </c>
      <c r="BK2411" s="255"/>
      <c r="BL2411" s="228"/>
      <c r="BM2411" s="228"/>
      <c r="BP2411" s="204" t="s">
        <v>1701</v>
      </c>
      <c r="BY2411" s="254"/>
      <c r="DN2411" s="284"/>
      <c r="DO2411" s="283"/>
      <c r="DP2411" s="278"/>
      <c r="DQ2411" s="282"/>
      <c r="DR2411" s="280" t="s">
        <v>3889</v>
      </c>
      <c r="DS2411" s="454" t="s">
        <v>1657</v>
      </c>
      <c r="DT2411" s="279" t="s">
        <v>1620</v>
      </c>
      <c r="DU2411" s="278"/>
      <c r="DV2411" s="194"/>
    </row>
    <row r="2412" spans="1:127" ht="18.75">
      <c r="A2412" s="207" t="s">
        <v>1951</v>
      </c>
      <c r="B2412" s="227" t="s">
        <v>3888</v>
      </c>
      <c r="C2412" s="227" t="s">
        <v>3887</v>
      </c>
      <c r="D2412" s="264" t="s">
        <v>3886</v>
      </c>
      <c r="E2412" s="224" t="str">
        <f t="shared" si="344"/>
        <v>438939</v>
      </c>
      <c r="F2412" s="207" t="s">
        <v>830</v>
      </c>
      <c r="G2412" s="451" t="s">
        <v>3885</v>
      </c>
      <c r="H2412" s="223" t="s">
        <v>3884</v>
      </c>
      <c r="J2412" s="222">
        <v>1</v>
      </c>
      <c r="K2412" s="212">
        <v>20000</v>
      </c>
      <c r="L2412" s="408">
        <f t="shared" si="355"/>
        <v>22000</v>
      </c>
      <c r="M2412" s="288" t="s">
        <v>1671</v>
      </c>
      <c r="O2412" s="314" t="s">
        <v>3836</v>
      </c>
      <c r="P2412" s="245"/>
      <c r="Q2412" s="244"/>
      <c r="R2412" s="261">
        <v>830</v>
      </c>
      <c r="S2412" s="242">
        <v>830</v>
      </c>
      <c r="T2412" s="219" t="s">
        <v>3848</v>
      </c>
      <c r="U2412" s="259">
        <f>VLOOKUP(T2412,'[1]段ボール 送料'!$H$16:$X$1013,16,FALSE)</f>
        <v>1250</v>
      </c>
      <c r="V2412" s="259">
        <f>VLOOKUP(T2412,'[1]段ボール 送料'!$H$16:$X$1013,13,FALSE)</f>
        <v>670</v>
      </c>
      <c r="W2412" s="259">
        <f>VLOOKUP(T2412,'[1]段ボール 送料'!$H$16:$X$1013,14,FALSE)</f>
        <v>230</v>
      </c>
      <c r="X2412" s="259">
        <f>VLOOKUP(T2412,'[1]段ボール 送料'!$H$16:$X$1013,15,FALSE)</f>
        <v>350</v>
      </c>
      <c r="Y2412" s="219"/>
      <c r="Z2412" s="259"/>
      <c r="AA2412" s="259"/>
      <c r="AB2412" s="259"/>
      <c r="AC2412" s="259"/>
      <c r="AD2412" s="337"/>
      <c r="AE2412" s="337"/>
      <c r="AF2412" s="337"/>
      <c r="AG2412" s="337"/>
      <c r="AH2412" s="337"/>
      <c r="AI2412" s="228" t="s">
        <v>1945</v>
      </c>
      <c r="AJ2412" s="286" t="s">
        <v>2543</v>
      </c>
      <c r="AK2412" s="228" t="s">
        <v>2542</v>
      </c>
      <c r="AL2412" s="211">
        <v>4970</v>
      </c>
      <c r="AM2412" s="211">
        <f t="shared" ref="AM2412:AM2443" si="358">AN2412+AO2412</f>
        <v>1301</v>
      </c>
      <c r="AN2412" s="337">
        <f>VLOOKUP(T2412,'[1]段ボール 送料'!$H$16:$X$1013,6,FALSE)</f>
        <v>121</v>
      </c>
      <c r="AO2412" s="337">
        <f>VLOOKUP(T2412,'[1]段ボール 送料'!$H$16:$X$1013,17,FALSE)</f>
        <v>1180</v>
      </c>
      <c r="AP2412" s="229" t="s">
        <v>1706</v>
      </c>
      <c r="AQ2412" s="444">
        <v>1</v>
      </c>
      <c r="AR2412" s="207"/>
      <c r="AS2412" s="207"/>
      <c r="AT2412" s="207"/>
      <c r="AU2412" s="359">
        <f t="shared" ref="AU2412:AU2435" si="359">S2412</f>
        <v>830</v>
      </c>
      <c r="AV2412" s="248">
        <f>VLOOKUP(T2412,'[1]段ボール 送料'!$H$16:$X$1013,11,FALSE)</f>
        <v>568</v>
      </c>
      <c r="AW2412" s="248"/>
      <c r="AX2412" s="207"/>
      <c r="AY2412" s="247">
        <f t="shared" ref="AY2412:AY2435" si="360">SUBTOTAL(9,AV2412:AX2412)</f>
        <v>568</v>
      </c>
      <c r="AZ2412" s="247">
        <f t="shared" ref="AZ2412:AZ2435" si="361">AR2412+AV2412</f>
        <v>568</v>
      </c>
      <c r="BA2412" s="247">
        <f t="shared" ref="BA2412:BA2435" si="362">AS2412+AW2412</f>
        <v>0</v>
      </c>
      <c r="BB2412" s="247">
        <f t="shared" ref="BB2412:BB2435" si="363">AT2412+AX2412</f>
        <v>0</v>
      </c>
      <c r="BC2412" s="359">
        <f t="shared" ref="BC2412:BC2435" si="364">AU2412+AY2412</f>
        <v>1398</v>
      </c>
      <c r="BD2412" s="207"/>
      <c r="BE2412" s="207"/>
      <c r="BF2412" s="207"/>
      <c r="BG2412" s="228"/>
      <c r="BH2412" s="228"/>
      <c r="BI2412" s="228" t="s">
        <v>1703</v>
      </c>
      <c r="BJ2412" s="246"/>
      <c r="BK2412" s="265" t="s">
        <v>1881</v>
      </c>
      <c r="BL2412" s="228"/>
      <c r="BM2412" s="228" t="s">
        <v>1703</v>
      </c>
      <c r="BY2412" s="254"/>
      <c r="DN2412" s="284"/>
      <c r="DO2412" s="283"/>
      <c r="DP2412" s="278"/>
      <c r="DQ2412" s="282"/>
      <c r="DR2412" s="281"/>
      <c r="DS2412" s="280"/>
      <c r="DT2412" s="279"/>
      <c r="DU2412" s="278"/>
      <c r="DV2412" s="194"/>
    </row>
    <row r="2413" spans="1:127" ht="18.75">
      <c r="A2413" s="207" t="s">
        <v>1951</v>
      </c>
      <c r="B2413" s="227" t="s">
        <v>3883</v>
      </c>
      <c r="C2413" s="227" t="s">
        <v>3882</v>
      </c>
      <c r="D2413" s="264" t="s">
        <v>3881</v>
      </c>
      <c r="E2413" s="224" t="str">
        <f t="shared" si="344"/>
        <v>438946</v>
      </c>
      <c r="F2413" s="207" t="s">
        <v>830</v>
      </c>
      <c r="G2413" s="451" t="s">
        <v>3880</v>
      </c>
      <c r="H2413" s="223" t="s">
        <v>3879</v>
      </c>
      <c r="J2413" s="222">
        <v>1</v>
      </c>
      <c r="K2413" s="212">
        <v>20000</v>
      </c>
      <c r="L2413" s="408">
        <f t="shared" si="355"/>
        <v>22000</v>
      </c>
      <c r="M2413" s="288" t="s">
        <v>1671</v>
      </c>
      <c r="O2413" s="314" t="s">
        <v>3836</v>
      </c>
      <c r="P2413" s="245"/>
      <c r="Q2413" s="244"/>
      <c r="R2413" s="261">
        <v>840</v>
      </c>
      <c r="S2413" s="242">
        <v>840</v>
      </c>
      <c r="T2413" s="219" t="s">
        <v>3848</v>
      </c>
      <c r="U2413" s="259">
        <f>VLOOKUP(T2413,'[1]段ボール 送料'!$H$16:$X$1013,16,FALSE)</f>
        <v>1250</v>
      </c>
      <c r="V2413" s="259">
        <f>VLOOKUP(T2413,'[1]段ボール 送料'!$H$16:$X$1013,13,FALSE)</f>
        <v>670</v>
      </c>
      <c r="W2413" s="259">
        <f>VLOOKUP(T2413,'[1]段ボール 送料'!$H$16:$X$1013,14,FALSE)</f>
        <v>230</v>
      </c>
      <c r="X2413" s="259">
        <f>VLOOKUP(T2413,'[1]段ボール 送料'!$H$16:$X$1013,15,FALSE)</f>
        <v>350</v>
      </c>
      <c r="Y2413" s="219"/>
      <c r="Z2413" s="259"/>
      <c r="AA2413" s="259"/>
      <c r="AB2413" s="259"/>
      <c r="AC2413" s="259"/>
      <c r="AD2413" s="337"/>
      <c r="AE2413" s="337"/>
      <c r="AF2413" s="337"/>
      <c r="AG2413" s="337"/>
      <c r="AH2413" s="337"/>
      <c r="AI2413" s="228" t="s">
        <v>1945</v>
      </c>
      <c r="AJ2413" s="286" t="s">
        <v>2543</v>
      </c>
      <c r="AK2413" s="228" t="s">
        <v>2542</v>
      </c>
      <c r="AL2413" s="211">
        <v>5145</v>
      </c>
      <c r="AM2413" s="211">
        <f t="shared" si="358"/>
        <v>1301</v>
      </c>
      <c r="AN2413" s="337">
        <f>VLOOKUP(T2413,'[1]段ボール 送料'!$H$16:$X$1013,6,FALSE)</f>
        <v>121</v>
      </c>
      <c r="AO2413" s="337">
        <f>VLOOKUP(T2413,'[1]段ボール 送料'!$H$16:$X$1013,17,FALSE)</f>
        <v>1180</v>
      </c>
      <c r="AP2413" s="229" t="s">
        <v>1706</v>
      </c>
      <c r="AQ2413" s="444">
        <v>1</v>
      </c>
      <c r="AR2413" s="207"/>
      <c r="AS2413" s="207"/>
      <c r="AT2413" s="207"/>
      <c r="AU2413" s="359">
        <f t="shared" si="359"/>
        <v>840</v>
      </c>
      <c r="AV2413" s="248">
        <f>VLOOKUP(T2413,'[1]段ボール 送料'!$H$16:$X$1013,11,FALSE)</f>
        <v>568</v>
      </c>
      <c r="AW2413" s="248"/>
      <c r="AX2413" s="207"/>
      <c r="AY2413" s="247">
        <f t="shared" si="360"/>
        <v>568</v>
      </c>
      <c r="AZ2413" s="247">
        <f t="shared" si="361"/>
        <v>568</v>
      </c>
      <c r="BA2413" s="247">
        <f t="shared" si="362"/>
        <v>0</v>
      </c>
      <c r="BB2413" s="247">
        <f t="shared" si="363"/>
        <v>0</v>
      </c>
      <c r="BC2413" s="359">
        <f t="shared" si="364"/>
        <v>1408</v>
      </c>
      <c r="BD2413" s="207"/>
      <c r="BE2413" s="207"/>
      <c r="BF2413" s="207"/>
      <c r="BG2413" s="228"/>
      <c r="BH2413" s="228"/>
      <c r="BI2413" s="228" t="s">
        <v>1703</v>
      </c>
      <c r="BJ2413" s="246"/>
      <c r="BK2413" s="265" t="s">
        <v>1881</v>
      </c>
      <c r="BL2413" s="228"/>
      <c r="BM2413" s="228" t="s">
        <v>1703</v>
      </c>
      <c r="BY2413" s="254"/>
      <c r="DN2413" s="284"/>
      <c r="DO2413" s="283"/>
      <c r="DP2413" s="278"/>
      <c r="DQ2413" s="282"/>
      <c r="DR2413" s="281"/>
      <c r="DS2413" s="280"/>
      <c r="DT2413" s="279"/>
      <c r="DU2413" s="278"/>
      <c r="DV2413" s="194"/>
    </row>
    <row r="2414" spans="1:127" ht="18.75">
      <c r="A2414" s="207" t="s">
        <v>1951</v>
      </c>
      <c r="B2414" s="227" t="s">
        <v>3878</v>
      </c>
      <c r="C2414" s="227" t="s">
        <v>3877</v>
      </c>
      <c r="D2414" s="264" t="s">
        <v>3876</v>
      </c>
      <c r="E2414" s="224" t="str">
        <f t="shared" si="344"/>
        <v>438953</v>
      </c>
      <c r="F2414" s="207" t="s">
        <v>830</v>
      </c>
      <c r="G2414" s="451" t="s">
        <v>3875</v>
      </c>
      <c r="H2414" s="223" t="s">
        <v>3874</v>
      </c>
      <c r="J2414" s="222">
        <v>1</v>
      </c>
      <c r="K2414" s="212">
        <v>20000</v>
      </c>
      <c r="L2414" s="408">
        <f t="shared" si="355"/>
        <v>22000</v>
      </c>
      <c r="M2414" s="288" t="s">
        <v>1671</v>
      </c>
      <c r="O2414" s="314" t="s">
        <v>3836</v>
      </c>
      <c r="P2414" s="245"/>
      <c r="Q2414" s="244"/>
      <c r="R2414" s="261">
        <v>870</v>
      </c>
      <c r="S2414" s="242">
        <v>870</v>
      </c>
      <c r="T2414" s="219" t="s">
        <v>3848</v>
      </c>
      <c r="U2414" s="259">
        <f>VLOOKUP(T2414,'[1]段ボール 送料'!$H$16:$X$1013,16,FALSE)</f>
        <v>1250</v>
      </c>
      <c r="V2414" s="259">
        <f>VLOOKUP(T2414,'[1]段ボール 送料'!$H$16:$X$1013,13,FALSE)</f>
        <v>670</v>
      </c>
      <c r="W2414" s="259">
        <f>VLOOKUP(T2414,'[1]段ボール 送料'!$H$16:$X$1013,14,FALSE)</f>
        <v>230</v>
      </c>
      <c r="X2414" s="259">
        <f>VLOOKUP(T2414,'[1]段ボール 送料'!$H$16:$X$1013,15,FALSE)</f>
        <v>350</v>
      </c>
      <c r="Y2414" s="219"/>
      <c r="Z2414" s="259"/>
      <c r="AA2414" s="259"/>
      <c r="AB2414" s="259"/>
      <c r="AC2414" s="259"/>
      <c r="AD2414" s="337"/>
      <c r="AE2414" s="337"/>
      <c r="AF2414" s="337"/>
      <c r="AG2414" s="337"/>
      <c r="AH2414" s="337"/>
      <c r="AI2414" s="228" t="s">
        <v>1945</v>
      </c>
      <c r="AJ2414" s="286" t="s">
        <v>2543</v>
      </c>
      <c r="AK2414" s="228" t="s">
        <v>2542</v>
      </c>
      <c r="AL2414" s="211">
        <v>4725</v>
      </c>
      <c r="AM2414" s="211">
        <f t="shared" si="358"/>
        <v>1301</v>
      </c>
      <c r="AN2414" s="337">
        <f>VLOOKUP(T2414,'[1]段ボール 送料'!$H$16:$X$1013,6,FALSE)</f>
        <v>121</v>
      </c>
      <c r="AO2414" s="337">
        <f>VLOOKUP(T2414,'[1]段ボール 送料'!$H$16:$X$1013,17,FALSE)</f>
        <v>1180</v>
      </c>
      <c r="AP2414" s="229" t="s">
        <v>1706</v>
      </c>
      <c r="AQ2414" s="444">
        <v>1</v>
      </c>
      <c r="AR2414" s="207"/>
      <c r="AS2414" s="207"/>
      <c r="AT2414" s="207"/>
      <c r="AU2414" s="359">
        <f t="shared" si="359"/>
        <v>870</v>
      </c>
      <c r="AV2414" s="248">
        <f>VLOOKUP(T2414,'[1]段ボール 送料'!$H$16:$X$1013,11,FALSE)</f>
        <v>568</v>
      </c>
      <c r="AW2414" s="248"/>
      <c r="AX2414" s="207"/>
      <c r="AY2414" s="247">
        <f t="shared" si="360"/>
        <v>568</v>
      </c>
      <c r="AZ2414" s="247">
        <f t="shared" si="361"/>
        <v>568</v>
      </c>
      <c r="BA2414" s="247">
        <f t="shared" si="362"/>
        <v>0</v>
      </c>
      <c r="BB2414" s="247">
        <f t="shared" si="363"/>
        <v>0</v>
      </c>
      <c r="BC2414" s="359">
        <f t="shared" si="364"/>
        <v>1438</v>
      </c>
      <c r="BD2414" s="207"/>
      <c r="BE2414" s="207"/>
      <c r="BF2414" s="207"/>
      <c r="BG2414" s="228"/>
      <c r="BH2414" s="228"/>
      <c r="BI2414" s="228" t="s">
        <v>1703</v>
      </c>
      <c r="BJ2414" s="246"/>
      <c r="BK2414" s="265" t="s">
        <v>1881</v>
      </c>
      <c r="BL2414" s="228"/>
      <c r="BM2414" s="228" t="s">
        <v>1703</v>
      </c>
      <c r="BY2414" s="254"/>
      <c r="DN2414" s="284"/>
      <c r="DO2414" s="283"/>
      <c r="DP2414" s="278"/>
      <c r="DQ2414" s="282"/>
      <c r="DR2414" s="281"/>
      <c r="DS2414" s="280"/>
      <c r="DT2414" s="279"/>
      <c r="DU2414" s="278"/>
      <c r="DV2414" s="194"/>
    </row>
    <row r="2415" spans="1:127" ht="18.75">
      <c r="A2415" s="207" t="s">
        <v>1951</v>
      </c>
      <c r="B2415" s="227" t="s">
        <v>3873</v>
      </c>
      <c r="C2415" s="227" t="s">
        <v>3872</v>
      </c>
      <c r="D2415" s="264" t="s">
        <v>3871</v>
      </c>
      <c r="E2415" s="224" t="str">
        <f t="shared" si="344"/>
        <v>438960</v>
      </c>
      <c r="F2415" s="207" t="s">
        <v>830</v>
      </c>
      <c r="G2415" s="451" t="s">
        <v>3870</v>
      </c>
      <c r="H2415" s="223" t="s">
        <v>3869</v>
      </c>
      <c r="J2415" s="222">
        <v>1</v>
      </c>
      <c r="K2415" s="212">
        <v>20000</v>
      </c>
      <c r="L2415" s="408">
        <f t="shared" si="355"/>
        <v>22000</v>
      </c>
      <c r="M2415" s="288" t="s">
        <v>1671</v>
      </c>
      <c r="O2415" s="314" t="s">
        <v>3836</v>
      </c>
      <c r="P2415" s="245"/>
      <c r="Q2415" s="244"/>
      <c r="R2415" s="261">
        <v>840</v>
      </c>
      <c r="S2415" s="242">
        <v>840</v>
      </c>
      <c r="T2415" s="219" t="s">
        <v>3848</v>
      </c>
      <c r="U2415" s="259">
        <f>VLOOKUP(T2415,'[1]段ボール 送料'!$H$16:$X$1013,16,FALSE)</f>
        <v>1250</v>
      </c>
      <c r="V2415" s="259">
        <f>VLOOKUP(T2415,'[1]段ボール 送料'!$H$16:$X$1013,13,FALSE)</f>
        <v>670</v>
      </c>
      <c r="W2415" s="259">
        <f>VLOOKUP(T2415,'[1]段ボール 送料'!$H$16:$X$1013,14,FALSE)</f>
        <v>230</v>
      </c>
      <c r="X2415" s="259">
        <f>VLOOKUP(T2415,'[1]段ボール 送料'!$H$16:$X$1013,15,FALSE)</f>
        <v>350</v>
      </c>
      <c r="Y2415" s="219"/>
      <c r="Z2415" s="259"/>
      <c r="AA2415" s="259"/>
      <c r="AB2415" s="259"/>
      <c r="AC2415" s="259"/>
      <c r="AD2415" s="337"/>
      <c r="AE2415" s="337"/>
      <c r="AF2415" s="337"/>
      <c r="AG2415" s="337"/>
      <c r="AH2415" s="337"/>
      <c r="AI2415" s="228" t="s">
        <v>1945</v>
      </c>
      <c r="AJ2415" s="286" t="s">
        <v>2543</v>
      </c>
      <c r="AK2415" s="228" t="s">
        <v>2542</v>
      </c>
      <c r="AL2415" s="211">
        <v>4970</v>
      </c>
      <c r="AM2415" s="211">
        <f t="shared" si="358"/>
        <v>1301</v>
      </c>
      <c r="AN2415" s="337">
        <f>VLOOKUP(T2415,'[1]段ボール 送料'!$H$16:$X$1013,6,FALSE)</f>
        <v>121</v>
      </c>
      <c r="AO2415" s="337">
        <f>VLOOKUP(T2415,'[1]段ボール 送料'!$H$16:$X$1013,17,FALSE)</f>
        <v>1180</v>
      </c>
      <c r="AP2415" s="229" t="s">
        <v>1706</v>
      </c>
      <c r="AQ2415" s="444">
        <v>1</v>
      </c>
      <c r="AR2415" s="207"/>
      <c r="AS2415" s="207"/>
      <c r="AT2415" s="207"/>
      <c r="AU2415" s="359">
        <f t="shared" si="359"/>
        <v>840</v>
      </c>
      <c r="AV2415" s="248">
        <f>VLOOKUP(T2415,'[1]段ボール 送料'!$H$16:$X$1013,11,FALSE)</f>
        <v>568</v>
      </c>
      <c r="AW2415" s="248"/>
      <c r="AX2415" s="207"/>
      <c r="AY2415" s="247">
        <f t="shared" si="360"/>
        <v>568</v>
      </c>
      <c r="AZ2415" s="247">
        <f t="shared" si="361"/>
        <v>568</v>
      </c>
      <c r="BA2415" s="247">
        <f t="shared" si="362"/>
        <v>0</v>
      </c>
      <c r="BB2415" s="247">
        <f t="shared" si="363"/>
        <v>0</v>
      </c>
      <c r="BC2415" s="359">
        <f t="shared" si="364"/>
        <v>1408</v>
      </c>
      <c r="BD2415" s="207"/>
      <c r="BE2415" s="207"/>
      <c r="BF2415" s="207"/>
      <c r="BG2415" s="228"/>
      <c r="BH2415" s="228"/>
      <c r="BI2415" s="228" t="s">
        <v>1703</v>
      </c>
      <c r="BJ2415" s="246"/>
      <c r="BK2415" s="265" t="s">
        <v>1881</v>
      </c>
      <c r="BL2415" s="228"/>
      <c r="BM2415" s="228" t="s">
        <v>1703</v>
      </c>
      <c r="BY2415" s="254"/>
      <c r="DN2415" s="284"/>
      <c r="DO2415" s="283"/>
      <c r="DP2415" s="278"/>
      <c r="DQ2415" s="282"/>
      <c r="DR2415" s="281"/>
      <c r="DS2415" s="280"/>
      <c r="DT2415" s="279"/>
      <c r="DU2415" s="278"/>
      <c r="DV2415" s="194"/>
    </row>
    <row r="2416" spans="1:127" ht="18.75">
      <c r="A2416" s="207" t="s">
        <v>1951</v>
      </c>
      <c r="B2416" s="227" t="s">
        <v>3868</v>
      </c>
      <c r="C2416" s="227" t="s">
        <v>3867</v>
      </c>
      <c r="D2416" s="264" t="s">
        <v>3866</v>
      </c>
      <c r="E2416" s="224" t="str">
        <f t="shared" si="344"/>
        <v>438977</v>
      </c>
      <c r="F2416" s="207" t="s">
        <v>830</v>
      </c>
      <c r="G2416" s="451" t="s">
        <v>3865</v>
      </c>
      <c r="H2416" s="223" t="s">
        <v>3864</v>
      </c>
      <c r="J2416" s="222">
        <v>1</v>
      </c>
      <c r="K2416" s="212">
        <v>30000</v>
      </c>
      <c r="L2416" s="408">
        <f t="shared" si="355"/>
        <v>33000</v>
      </c>
      <c r="M2416" s="288" t="s">
        <v>1671</v>
      </c>
      <c r="O2416" s="314" t="s">
        <v>3836</v>
      </c>
      <c r="P2416" s="245"/>
      <c r="Q2416" s="244"/>
      <c r="R2416" s="261">
        <v>900</v>
      </c>
      <c r="S2416" s="242">
        <v>900</v>
      </c>
      <c r="T2416" s="219" t="s">
        <v>3848</v>
      </c>
      <c r="U2416" s="259">
        <f>VLOOKUP(T2416,'[1]段ボール 送料'!$H$16:$X$1013,16,FALSE)</f>
        <v>1250</v>
      </c>
      <c r="V2416" s="259">
        <f>VLOOKUP(T2416,'[1]段ボール 送料'!$H$16:$X$1013,13,FALSE)</f>
        <v>670</v>
      </c>
      <c r="W2416" s="259">
        <f>VLOOKUP(T2416,'[1]段ボール 送料'!$H$16:$X$1013,14,FALSE)</f>
        <v>230</v>
      </c>
      <c r="X2416" s="259">
        <f>VLOOKUP(T2416,'[1]段ボール 送料'!$H$16:$X$1013,15,FALSE)</f>
        <v>350</v>
      </c>
      <c r="Y2416" s="219"/>
      <c r="Z2416" s="259"/>
      <c r="AA2416" s="259"/>
      <c r="AB2416" s="259"/>
      <c r="AC2416" s="259"/>
      <c r="AD2416" s="337"/>
      <c r="AE2416" s="337"/>
      <c r="AF2416" s="337"/>
      <c r="AG2416" s="337"/>
      <c r="AH2416" s="337"/>
      <c r="AI2416" s="228" t="s">
        <v>1945</v>
      </c>
      <c r="AJ2416" s="286" t="s">
        <v>2543</v>
      </c>
      <c r="AK2416" s="228" t="s">
        <v>2542</v>
      </c>
      <c r="AL2416" s="211">
        <v>6189</v>
      </c>
      <c r="AM2416" s="211">
        <f t="shared" si="358"/>
        <v>1301</v>
      </c>
      <c r="AN2416" s="337">
        <f>VLOOKUP(T2416,'[1]段ボール 送料'!$H$16:$X$1013,6,FALSE)</f>
        <v>121</v>
      </c>
      <c r="AO2416" s="337">
        <f>VLOOKUP(T2416,'[1]段ボール 送料'!$H$16:$X$1013,17,FALSE)</f>
        <v>1180</v>
      </c>
      <c r="AP2416" s="229" t="s">
        <v>1706</v>
      </c>
      <c r="AQ2416" s="444">
        <v>1</v>
      </c>
      <c r="AR2416" s="207"/>
      <c r="AS2416" s="207"/>
      <c r="AT2416" s="207"/>
      <c r="AU2416" s="359">
        <f t="shared" si="359"/>
        <v>900</v>
      </c>
      <c r="AV2416" s="248">
        <f>VLOOKUP(T2416,'[1]段ボール 送料'!$H$16:$X$1013,11,FALSE)</f>
        <v>568</v>
      </c>
      <c r="AW2416" s="248"/>
      <c r="AX2416" s="207"/>
      <c r="AY2416" s="247">
        <f t="shared" si="360"/>
        <v>568</v>
      </c>
      <c r="AZ2416" s="247">
        <f t="shared" si="361"/>
        <v>568</v>
      </c>
      <c r="BA2416" s="247">
        <f t="shared" si="362"/>
        <v>0</v>
      </c>
      <c r="BB2416" s="247">
        <f t="shared" si="363"/>
        <v>0</v>
      </c>
      <c r="BC2416" s="359">
        <f t="shared" si="364"/>
        <v>1468</v>
      </c>
      <c r="BD2416" s="207"/>
      <c r="BE2416" s="207"/>
      <c r="BF2416" s="207"/>
      <c r="BG2416" s="228"/>
      <c r="BH2416" s="228"/>
      <c r="BI2416" s="228" t="s">
        <v>1703</v>
      </c>
      <c r="BJ2416" s="246"/>
      <c r="BK2416" s="265" t="s">
        <v>1881</v>
      </c>
      <c r="BL2416" s="228"/>
      <c r="BM2416" s="228" t="s">
        <v>1703</v>
      </c>
      <c r="BY2416" s="254"/>
      <c r="DN2416" s="284"/>
      <c r="DO2416" s="283"/>
      <c r="DP2416" s="278"/>
      <c r="DQ2416" s="282"/>
      <c r="DR2416" s="281"/>
      <c r="DS2416" s="280"/>
      <c r="DT2416" s="279"/>
      <c r="DU2416" s="278"/>
      <c r="DV2416" s="194"/>
    </row>
    <row r="2417" spans="1:126" ht="18.75">
      <c r="A2417" s="207" t="s">
        <v>1951</v>
      </c>
      <c r="B2417" s="227" t="s">
        <v>3863</v>
      </c>
      <c r="C2417" s="227" t="s">
        <v>3862</v>
      </c>
      <c r="D2417" s="264" t="s">
        <v>3861</v>
      </c>
      <c r="E2417" s="224" t="str">
        <f t="shared" si="344"/>
        <v>438984</v>
      </c>
      <c r="F2417" s="207" t="s">
        <v>830</v>
      </c>
      <c r="G2417" s="451" t="s">
        <v>3860</v>
      </c>
      <c r="H2417" s="223" t="s">
        <v>3859</v>
      </c>
      <c r="J2417" s="222">
        <v>1</v>
      </c>
      <c r="K2417" s="212">
        <v>30000</v>
      </c>
      <c r="L2417" s="408">
        <f t="shared" si="355"/>
        <v>33000</v>
      </c>
      <c r="M2417" s="288" t="s">
        <v>1671</v>
      </c>
      <c r="O2417" s="314" t="s">
        <v>3836</v>
      </c>
      <c r="P2417" s="245"/>
      <c r="Q2417" s="244"/>
      <c r="R2417" s="261">
        <v>1040</v>
      </c>
      <c r="S2417" s="242">
        <v>1040</v>
      </c>
      <c r="T2417" s="219" t="s">
        <v>3848</v>
      </c>
      <c r="U2417" s="259">
        <f>VLOOKUP(T2417,'[1]段ボール 送料'!$H$16:$X$1013,16,FALSE)</f>
        <v>1250</v>
      </c>
      <c r="V2417" s="259">
        <f>VLOOKUP(T2417,'[1]段ボール 送料'!$H$16:$X$1013,13,FALSE)</f>
        <v>670</v>
      </c>
      <c r="W2417" s="259">
        <f>VLOOKUP(T2417,'[1]段ボール 送料'!$H$16:$X$1013,14,FALSE)</f>
        <v>230</v>
      </c>
      <c r="X2417" s="259">
        <f>VLOOKUP(T2417,'[1]段ボール 送料'!$H$16:$X$1013,15,FALSE)</f>
        <v>350</v>
      </c>
      <c r="Y2417" s="219"/>
      <c r="Z2417" s="259"/>
      <c r="AA2417" s="259"/>
      <c r="AB2417" s="259"/>
      <c r="AC2417" s="259"/>
      <c r="AD2417" s="337"/>
      <c r="AE2417" s="337"/>
      <c r="AF2417" s="337"/>
      <c r="AG2417" s="337"/>
      <c r="AH2417" s="337"/>
      <c r="AI2417" s="228" t="s">
        <v>1945</v>
      </c>
      <c r="AJ2417" s="286" t="s">
        <v>2543</v>
      </c>
      <c r="AK2417" s="228" t="s">
        <v>2542</v>
      </c>
      <c r="AL2417" s="211">
        <v>6612</v>
      </c>
      <c r="AM2417" s="211">
        <f t="shared" si="358"/>
        <v>1301</v>
      </c>
      <c r="AN2417" s="337">
        <f>VLOOKUP(T2417,'[1]段ボール 送料'!$H$16:$X$1013,6,FALSE)</f>
        <v>121</v>
      </c>
      <c r="AO2417" s="337">
        <f>VLOOKUP(T2417,'[1]段ボール 送料'!$H$16:$X$1013,17,FALSE)</f>
        <v>1180</v>
      </c>
      <c r="AP2417" s="229" t="s">
        <v>1706</v>
      </c>
      <c r="AQ2417" s="444">
        <v>1</v>
      </c>
      <c r="AR2417" s="207"/>
      <c r="AS2417" s="207"/>
      <c r="AT2417" s="207"/>
      <c r="AU2417" s="359">
        <f t="shared" si="359"/>
        <v>1040</v>
      </c>
      <c r="AV2417" s="248">
        <f>VLOOKUP(T2417,'[1]段ボール 送料'!$H$16:$X$1013,11,FALSE)</f>
        <v>568</v>
      </c>
      <c r="AW2417" s="248"/>
      <c r="AX2417" s="207"/>
      <c r="AY2417" s="247">
        <f t="shared" si="360"/>
        <v>568</v>
      </c>
      <c r="AZ2417" s="247">
        <f t="shared" si="361"/>
        <v>568</v>
      </c>
      <c r="BA2417" s="247">
        <f t="shared" si="362"/>
        <v>0</v>
      </c>
      <c r="BB2417" s="247">
        <f t="shared" si="363"/>
        <v>0</v>
      </c>
      <c r="BC2417" s="359">
        <f t="shared" si="364"/>
        <v>1608</v>
      </c>
      <c r="BD2417" s="207"/>
      <c r="BE2417" s="207"/>
      <c r="BF2417" s="207"/>
      <c r="BG2417" s="228"/>
      <c r="BH2417" s="228"/>
      <c r="BI2417" s="228" t="s">
        <v>1703</v>
      </c>
      <c r="BJ2417" s="246"/>
      <c r="BK2417" s="265" t="s">
        <v>1881</v>
      </c>
      <c r="BL2417" s="228"/>
      <c r="BM2417" s="228" t="s">
        <v>1703</v>
      </c>
      <c r="BY2417" s="254"/>
      <c r="DN2417" s="284"/>
      <c r="DO2417" s="283"/>
      <c r="DP2417" s="278"/>
      <c r="DQ2417" s="282"/>
      <c r="DR2417" s="281"/>
      <c r="DS2417" s="280"/>
      <c r="DT2417" s="279"/>
      <c r="DU2417" s="278"/>
      <c r="DV2417" s="194"/>
    </row>
    <row r="2418" spans="1:126" ht="18.75">
      <c r="A2418" s="207" t="s">
        <v>1951</v>
      </c>
      <c r="B2418" s="227" t="s">
        <v>3858</v>
      </c>
      <c r="C2418" s="227" t="s">
        <v>3857</v>
      </c>
      <c r="D2418" s="264" t="s">
        <v>3856</v>
      </c>
      <c r="E2418" s="224" t="str">
        <f t="shared" si="344"/>
        <v>438991</v>
      </c>
      <c r="F2418" s="207" t="s">
        <v>830</v>
      </c>
      <c r="G2418" s="451" t="s">
        <v>3855</v>
      </c>
      <c r="H2418" s="223" t="s">
        <v>3854</v>
      </c>
      <c r="J2418" s="222">
        <v>1</v>
      </c>
      <c r="K2418" s="212">
        <v>30000</v>
      </c>
      <c r="L2418" s="408">
        <f t="shared" si="355"/>
        <v>33000</v>
      </c>
      <c r="M2418" s="288" t="s">
        <v>1671</v>
      </c>
      <c r="O2418" s="314" t="s">
        <v>3836</v>
      </c>
      <c r="P2418" s="245"/>
      <c r="Q2418" s="244"/>
      <c r="R2418" s="261">
        <v>960</v>
      </c>
      <c r="S2418" s="242">
        <v>960</v>
      </c>
      <c r="T2418" s="219" t="s">
        <v>3848</v>
      </c>
      <c r="U2418" s="259">
        <f>VLOOKUP(T2418,'[1]段ボール 送料'!$H$16:$X$1013,16,FALSE)</f>
        <v>1250</v>
      </c>
      <c r="V2418" s="259">
        <f>VLOOKUP(T2418,'[1]段ボール 送料'!$H$16:$X$1013,13,FALSE)</f>
        <v>670</v>
      </c>
      <c r="W2418" s="259">
        <f>VLOOKUP(T2418,'[1]段ボール 送料'!$H$16:$X$1013,14,FALSE)</f>
        <v>230</v>
      </c>
      <c r="X2418" s="259">
        <f>VLOOKUP(T2418,'[1]段ボール 送料'!$H$16:$X$1013,15,FALSE)</f>
        <v>350</v>
      </c>
      <c r="Y2418" s="219"/>
      <c r="Z2418" s="259"/>
      <c r="AA2418" s="259"/>
      <c r="AB2418" s="259"/>
      <c r="AC2418" s="259"/>
      <c r="AD2418" s="337"/>
      <c r="AE2418" s="337"/>
      <c r="AF2418" s="337"/>
      <c r="AG2418" s="337"/>
      <c r="AH2418" s="337"/>
      <c r="AI2418" s="228" t="s">
        <v>1945</v>
      </c>
      <c r="AJ2418" s="286" t="s">
        <v>2543</v>
      </c>
      <c r="AK2418" s="228" t="s">
        <v>2542</v>
      </c>
      <c r="AL2418" s="211">
        <v>6475</v>
      </c>
      <c r="AM2418" s="211">
        <f t="shared" si="358"/>
        <v>1301</v>
      </c>
      <c r="AN2418" s="337">
        <f>VLOOKUP(T2418,'[1]段ボール 送料'!$H$16:$X$1013,6,FALSE)</f>
        <v>121</v>
      </c>
      <c r="AO2418" s="337">
        <f>VLOOKUP(T2418,'[1]段ボール 送料'!$H$16:$X$1013,17,FALSE)</f>
        <v>1180</v>
      </c>
      <c r="AP2418" s="229" t="s">
        <v>1706</v>
      </c>
      <c r="AQ2418" s="444">
        <v>1</v>
      </c>
      <c r="AR2418" s="207"/>
      <c r="AS2418" s="207"/>
      <c r="AT2418" s="207"/>
      <c r="AU2418" s="359">
        <f t="shared" si="359"/>
        <v>960</v>
      </c>
      <c r="AV2418" s="248">
        <f>VLOOKUP(T2418,'[1]段ボール 送料'!$H$16:$X$1013,11,FALSE)</f>
        <v>568</v>
      </c>
      <c r="AW2418" s="248"/>
      <c r="AX2418" s="207"/>
      <c r="AY2418" s="247">
        <f t="shared" si="360"/>
        <v>568</v>
      </c>
      <c r="AZ2418" s="247">
        <f t="shared" si="361"/>
        <v>568</v>
      </c>
      <c r="BA2418" s="247">
        <f t="shared" si="362"/>
        <v>0</v>
      </c>
      <c r="BB2418" s="247">
        <f t="shared" si="363"/>
        <v>0</v>
      </c>
      <c r="BC2418" s="359">
        <f t="shared" si="364"/>
        <v>1528</v>
      </c>
      <c r="BD2418" s="207"/>
      <c r="BE2418" s="207"/>
      <c r="BF2418" s="207"/>
      <c r="BG2418" s="228"/>
      <c r="BH2418" s="228"/>
      <c r="BI2418" s="228" t="s">
        <v>1703</v>
      </c>
      <c r="BJ2418" s="246"/>
      <c r="BK2418" s="265" t="s">
        <v>1881</v>
      </c>
      <c r="BL2418" s="228"/>
      <c r="BM2418" s="228" t="s">
        <v>1703</v>
      </c>
      <c r="BY2418" s="254"/>
      <c r="DN2418" s="284"/>
      <c r="DO2418" s="283"/>
      <c r="DP2418" s="278"/>
      <c r="DQ2418" s="282"/>
      <c r="DR2418" s="281"/>
      <c r="DS2418" s="280"/>
      <c r="DT2418" s="279"/>
      <c r="DU2418" s="278"/>
      <c r="DV2418" s="194"/>
    </row>
    <row r="2419" spans="1:126" ht="18.75">
      <c r="A2419" s="207" t="s">
        <v>1951</v>
      </c>
      <c r="B2419" s="227" t="s">
        <v>3853</v>
      </c>
      <c r="C2419" s="227" t="s">
        <v>3852</v>
      </c>
      <c r="D2419" s="264" t="s">
        <v>3851</v>
      </c>
      <c r="E2419" s="224" t="str">
        <f t="shared" si="344"/>
        <v>439004</v>
      </c>
      <c r="F2419" s="207" t="s">
        <v>830</v>
      </c>
      <c r="G2419" s="451" t="s">
        <v>3850</v>
      </c>
      <c r="H2419" s="223" t="s">
        <v>3849</v>
      </c>
      <c r="J2419" s="222">
        <v>1</v>
      </c>
      <c r="K2419" s="212">
        <v>30000</v>
      </c>
      <c r="L2419" s="408">
        <f t="shared" si="355"/>
        <v>33000</v>
      </c>
      <c r="M2419" s="288" t="s">
        <v>1671</v>
      </c>
      <c r="O2419" s="314" t="s">
        <v>3836</v>
      </c>
      <c r="P2419" s="245"/>
      <c r="Q2419" s="244"/>
      <c r="R2419" s="261">
        <v>930</v>
      </c>
      <c r="S2419" s="242">
        <v>930</v>
      </c>
      <c r="T2419" s="219" t="s">
        <v>3848</v>
      </c>
      <c r="U2419" s="259">
        <f>VLOOKUP(T2419,'[1]段ボール 送料'!$H$16:$X$1013,16,FALSE)</f>
        <v>1250</v>
      </c>
      <c r="V2419" s="259">
        <f>VLOOKUP(T2419,'[1]段ボール 送料'!$H$16:$X$1013,13,FALSE)</f>
        <v>670</v>
      </c>
      <c r="W2419" s="259">
        <f>VLOOKUP(T2419,'[1]段ボール 送料'!$H$16:$X$1013,14,FALSE)</f>
        <v>230</v>
      </c>
      <c r="X2419" s="259">
        <f>VLOOKUP(T2419,'[1]段ボール 送料'!$H$16:$X$1013,15,FALSE)</f>
        <v>350</v>
      </c>
      <c r="Y2419" s="219"/>
      <c r="Z2419" s="259"/>
      <c r="AA2419" s="259"/>
      <c r="AB2419" s="259"/>
      <c r="AC2419" s="259"/>
      <c r="AD2419" s="337"/>
      <c r="AE2419" s="337"/>
      <c r="AF2419" s="337"/>
      <c r="AG2419" s="337"/>
      <c r="AH2419" s="337"/>
      <c r="AI2419" s="228" t="s">
        <v>1945</v>
      </c>
      <c r="AJ2419" s="286" t="s">
        <v>2543</v>
      </c>
      <c r="AK2419" s="228" t="s">
        <v>2542</v>
      </c>
      <c r="AL2419" s="211">
        <v>6073</v>
      </c>
      <c r="AM2419" s="211">
        <f t="shared" si="358"/>
        <v>1301</v>
      </c>
      <c r="AN2419" s="337">
        <f>VLOOKUP(T2419,'[1]段ボール 送料'!$H$16:$X$1013,6,FALSE)</f>
        <v>121</v>
      </c>
      <c r="AO2419" s="337">
        <f>VLOOKUP(T2419,'[1]段ボール 送料'!$H$16:$X$1013,17,FALSE)</f>
        <v>1180</v>
      </c>
      <c r="AP2419" s="229" t="s">
        <v>1706</v>
      </c>
      <c r="AQ2419" s="444">
        <v>1</v>
      </c>
      <c r="AR2419" s="207"/>
      <c r="AS2419" s="207"/>
      <c r="AT2419" s="207"/>
      <c r="AU2419" s="359">
        <f t="shared" si="359"/>
        <v>930</v>
      </c>
      <c r="AV2419" s="248">
        <f>VLOOKUP(T2419,'[1]段ボール 送料'!$H$16:$X$1013,11,FALSE)</f>
        <v>568</v>
      </c>
      <c r="AW2419" s="248"/>
      <c r="AX2419" s="207"/>
      <c r="AY2419" s="247">
        <f t="shared" si="360"/>
        <v>568</v>
      </c>
      <c r="AZ2419" s="247">
        <f t="shared" si="361"/>
        <v>568</v>
      </c>
      <c r="BA2419" s="247">
        <f t="shared" si="362"/>
        <v>0</v>
      </c>
      <c r="BB2419" s="247">
        <f t="shared" si="363"/>
        <v>0</v>
      </c>
      <c r="BC2419" s="359">
        <f t="shared" si="364"/>
        <v>1498</v>
      </c>
      <c r="BD2419" s="207"/>
      <c r="BE2419" s="207"/>
      <c r="BF2419" s="207"/>
      <c r="BG2419" s="228"/>
      <c r="BH2419" s="228"/>
      <c r="BI2419" s="228" t="s">
        <v>1703</v>
      </c>
      <c r="BJ2419" s="246"/>
      <c r="BK2419" s="265" t="s">
        <v>1881</v>
      </c>
      <c r="BL2419" s="228"/>
      <c r="BM2419" s="228" t="s">
        <v>1703</v>
      </c>
      <c r="BY2419" s="254"/>
      <c r="DN2419" s="284"/>
      <c r="DO2419" s="283"/>
      <c r="DP2419" s="278"/>
      <c r="DQ2419" s="282"/>
      <c r="DR2419" s="281"/>
      <c r="DS2419" s="280"/>
      <c r="DT2419" s="279"/>
      <c r="DU2419" s="278"/>
      <c r="DV2419" s="194"/>
    </row>
    <row r="2420" spans="1:126" ht="18.75">
      <c r="A2420" s="207" t="s">
        <v>1951</v>
      </c>
      <c r="B2420" s="227" t="s">
        <v>3847</v>
      </c>
      <c r="C2420" s="227" t="s">
        <v>3846</v>
      </c>
      <c r="D2420" s="264" t="s">
        <v>3845</v>
      </c>
      <c r="E2420" s="224" t="str">
        <f t="shared" si="344"/>
        <v>439011</v>
      </c>
      <c r="F2420" s="207" t="s">
        <v>830</v>
      </c>
      <c r="G2420" s="451" t="s">
        <v>3844</v>
      </c>
      <c r="H2420" s="223" t="s">
        <v>3843</v>
      </c>
      <c r="J2420" s="222">
        <v>1</v>
      </c>
      <c r="K2420" s="212">
        <v>70000</v>
      </c>
      <c r="L2420" s="408">
        <f t="shared" si="355"/>
        <v>77000</v>
      </c>
      <c r="M2420" s="288" t="s">
        <v>1671</v>
      </c>
      <c r="O2420" s="314" t="s">
        <v>3836</v>
      </c>
      <c r="P2420" s="245"/>
      <c r="Q2420" s="244"/>
      <c r="R2420" s="272">
        <v>2210</v>
      </c>
      <c r="S2420" s="242">
        <v>2210</v>
      </c>
      <c r="T2420" s="219" t="s">
        <v>3842</v>
      </c>
      <c r="U2420" s="259">
        <f>VLOOKUP(T2420,'[1]段ボール 送料'!$H$16:$X$1013,16,FALSE)</f>
        <v>1590</v>
      </c>
      <c r="V2420" s="259">
        <f>VLOOKUP(T2420,'[1]段ボール 送料'!$H$16:$X$1013,13,FALSE)</f>
        <v>375</v>
      </c>
      <c r="W2420" s="259">
        <f>VLOOKUP(T2420,'[1]段ボール 送料'!$H$16:$X$1013,14,FALSE)</f>
        <v>315</v>
      </c>
      <c r="X2420" s="259">
        <f>VLOOKUP(T2420,'[1]段ボール 送料'!$H$16:$X$1013,15,FALSE)</f>
        <v>900</v>
      </c>
      <c r="Y2420" s="219"/>
      <c r="Z2420" s="259"/>
      <c r="AA2420" s="259"/>
      <c r="AB2420" s="259"/>
      <c r="AC2420" s="259"/>
      <c r="AD2420" s="337"/>
      <c r="AE2420" s="337"/>
      <c r="AF2420" s="337"/>
      <c r="AG2420" s="337"/>
      <c r="AH2420" s="337"/>
      <c r="AI2420" s="228" t="s">
        <v>1945</v>
      </c>
      <c r="AJ2420" s="286" t="s">
        <v>2543</v>
      </c>
      <c r="AK2420" s="228" t="s">
        <v>2542</v>
      </c>
      <c r="AL2420" s="211">
        <v>15484</v>
      </c>
      <c r="AM2420" s="211">
        <f t="shared" si="358"/>
        <v>1601</v>
      </c>
      <c r="AN2420" s="337">
        <f>VLOOKUP(T2420,'[1]段ボール 送料'!$H$16:$X$1013,6,FALSE)</f>
        <v>281</v>
      </c>
      <c r="AO2420" s="337">
        <f>VLOOKUP(T2420,'[1]段ボール 送料'!$H$16:$X$1013,17,FALSE)</f>
        <v>1320</v>
      </c>
      <c r="AP2420" s="229" t="s">
        <v>1706</v>
      </c>
      <c r="AQ2420" s="444">
        <v>1</v>
      </c>
      <c r="AR2420" s="207"/>
      <c r="AS2420" s="207"/>
      <c r="AT2420" s="207"/>
      <c r="AU2420" s="359">
        <f t="shared" si="359"/>
        <v>2210</v>
      </c>
      <c r="AV2420" s="248">
        <f>VLOOKUP(T2420,'[1]段ボール 送料'!$H$16:$X$1013,11,FALSE)</f>
        <v>430</v>
      </c>
      <c r="AW2420" s="248"/>
      <c r="AX2420" s="207"/>
      <c r="AY2420" s="247">
        <f t="shared" si="360"/>
        <v>430</v>
      </c>
      <c r="AZ2420" s="247">
        <f t="shared" si="361"/>
        <v>430</v>
      </c>
      <c r="BA2420" s="247">
        <f t="shared" si="362"/>
        <v>0</v>
      </c>
      <c r="BB2420" s="247">
        <f t="shared" si="363"/>
        <v>0</v>
      </c>
      <c r="BC2420" s="359">
        <f t="shared" si="364"/>
        <v>2640</v>
      </c>
      <c r="BD2420" s="207"/>
      <c r="BE2420" s="207"/>
      <c r="BF2420" s="207"/>
      <c r="BG2420" s="228"/>
      <c r="BH2420" s="228"/>
      <c r="BI2420" s="228" t="s">
        <v>1703</v>
      </c>
      <c r="BJ2420" s="246"/>
      <c r="BK2420" s="265" t="s">
        <v>1881</v>
      </c>
      <c r="BL2420" s="228"/>
      <c r="BM2420" s="228" t="s">
        <v>1703</v>
      </c>
      <c r="BY2420" s="254"/>
      <c r="DN2420" s="284"/>
      <c r="DO2420" s="283"/>
      <c r="DP2420" s="278"/>
      <c r="DQ2420" s="282"/>
      <c r="DR2420" s="281"/>
      <c r="DS2420" s="280"/>
      <c r="DT2420" s="279"/>
      <c r="DU2420" s="278"/>
      <c r="DV2420" s="194"/>
    </row>
    <row r="2421" spans="1:126" ht="18.75">
      <c r="A2421" s="207" t="s">
        <v>1951</v>
      </c>
      <c r="B2421" s="227" t="s">
        <v>3841</v>
      </c>
      <c r="C2421" s="227" t="s">
        <v>3840</v>
      </c>
      <c r="D2421" s="264" t="s">
        <v>3839</v>
      </c>
      <c r="E2421" s="224" t="str">
        <f t="shared" ref="E2421:E2438" si="365">MID(D2421,8,10)</f>
        <v>439028</v>
      </c>
      <c r="F2421" s="207" t="s">
        <v>830</v>
      </c>
      <c r="G2421" s="451" t="s">
        <v>3838</v>
      </c>
      <c r="H2421" s="223" t="s">
        <v>3837</v>
      </c>
      <c r="J2421" s="222">
        <v>1</v>
      </c>
      <c r="K2421" s="212">
        <v>70000</v>
      </c>
      <c r="L2421" s="408">
        <f t="shared" si="355"/>
        <v>77000</v>
      </c>
      <c r="M2421" s="288" t="s">
        <v>1671</v>
      </c>
      <c r="O2421" s="314" t="s">
        <v>3836</v>
      </c>
      <c r="P2421" s="245"/>
      <c r="Q2421" s="244"/>
      <c r="R2421" s="272">
        <v>2230</v>
      </c>
      <c r="S2421" s="242">
        <v>2230</v>
      </c>
      <c r="T2421" s="219" t="s">
        <v>3350</v>
      </c>
      <c r="U2421" s="259">
        <f>VLOOKUP(T2421,'[1]段ボール 送料'!$H$16:$X$1013,16,FALSE)</f>
        <v>1590</v>
      </c>
      <c r="V2421" s="259">
        <f>VLOOKUP(T2421,'[1]段ボール 送料'!$H$16:$X$1013,13,FALSE)</f>
        <v>375</v>
      </c>
      <c r="W2421" s="259">
        <f>VLOOKUP(T2421,'[1]段ボール 送料'!$H$16:$X$1013,14,FALSE)</f>
        <v>315</v>
      </c>
      <c r="X2421" s="259">
        <f>VLOOKUP(T2421,'[1]段ボール 送料'!$H$16:$X$1013,15,FALSE)</f>
        <v>900</v>
      </c>
      <c r="Y2421" s="219"/>
      <c r="Z2421" s="259"/>
      <c r="AA2421" s="259"/>
      <c r="AB2421" s="259"/>
      <c r="AC2421" s="259"/>
      <c r="AD2421" s="337"/>
      <c r="AE2421" s="337"/>
      <c r="AF2421" s="337"/>
      <c r="AG2421" s="337"/>
      <c r="AH2421" s="337"/>
      <c r="AI2421" s="228" t="s">
        <v>1945</v>
      </c>
      <c r="AJ2421" s="286" t="s">
        <v>2543</v>
      </c>
      <c r="AK2421" s="228" t="s">
        <v>2542</v>
      </c>
      <c r="AL2421" s="211">
        <v>15890</v>
      </c>
      <c r="AM2421" s="211">
        <f t="shared" si="358"/>
        <v>1601</v>
      </c>
      <c r="AN2421" s="337">
        <f>VLOOKUP(T2421,'[1]段ボール 送料'!$H$16:$X$1013,6,FALSE)</f>
        <v>281</v>
      </c>
      <c r="AO2421" s="337">
        <f>VLOOKUP(T2421,'[1]段ボール 送料'!$H$16:$X$1013,17,FALSE)</f>
        <v>1320</v>
      </c>
      <c r="AP2421" s="229" t="s">
        <v>1706</v>
      </c>
      <c r="AQ2421" s="444">
        <v>1</v>
      </c>
      <c r="AR2421" s="207"/>
      <c r="AS2421" s="207"/>
      <c r="AT2421" s="207"/>
      <c r="AU2421" s="359">
        <f t="shared" si="359"/>
        <v>2230</v>
      </c>
      <c r="AV2421" s="248">
        <f>VLOOKUP(T2421,'[1]段ボール 送料'!$H$16:$X$1013,11,FALSE)</f>
        <v>430</v>
      </c>
      <c r="AW2421" s="248"/>
      <c r="AX2421" s="207"/>
      <c r="AY2421" s="247">
        <f t="shared" si="360"/>
        <v>430</v>
      </c>
      <c r="AZ2421" s="247">
        <f t="shared" si="361"/>
        <v>430</v>
      </c>
      <c r="BA2421" s="247">
        <f t="shared" si="362"/>
        <v>0</v>
      </c>
      <c r="BB2421" s="247">
        <f t="shared" si="363"/>
        <v>0</v>
      </c>
      <c r="BC2421" s="359">
        <f t="shared" si="364"/>
        <v>2660</v>
      </c>
      <c r="BD2421" s="207"/>
      <c r="BE2421" s="207"/>
      <c r="BF2421" s="207"/>
      <c r="BG2421" s="228"/>
      <c r="BH2421" s="228"/>
      <c r="BI2421" s="228" t="s">
        <v>1703</v>
      </c>
      <c r="BJ2421" s="246"/>
      <c r="BK2421" s="265" t="s">
        <v>1881</v>
      </c>
      <c r="BL2421" s="228"/>
      <c r="BM2421" s="228" t="s">
        <v>1703</v>
      </c>
      <c r="BY2421" s="254"/>
      <c r="DN2421" s="284"/>
      <c r="DO2421" s="283"/>
      <c r="DP2421" s="278"/>
      <c r="DQ2421" s="282"/>
      <c r="DR2421" s="281"/>
      <c r="DS2421" s="280"/>
      <c r="DT2421" s="279"/>
      <c r="DU2421" s="278"/>
      <c r="DV2421" s="194"/>
    </row>
    <row r="2422" spans="1:126" ht="18.75">
      <c r="A2422" s="207" t="s">
        <v>3809</v>
      </c>
      <c r="B2422" s="227" t="s">
        <v>3835</v>
      </c>
      <c r="C2422" s="227">
        <v>1574</v>
      </c>
      <c r="D2422" s="264" t="s">
        <v>3834</v>
      </c>
      <c r="E2422" s="224" t="str">
        <f t="shared" si="365"/>
        <v>439035</v>
      </c>
      <c r="F2422" s="207" t="s">
        <v>814</v>
      </c>
      <c r="G2422" s="220" t="s">
        <v>3833</v>
      </c>
      <c r="H2422" s="223" t="s">
        <v>3832</v>
      </c>
      <c r="J2422" s="222">
        <v>1</v>
      </c>
      <c r="K2422" s="212">
        <v>5500</v>
      </c>
      <c r="L2422" s="408">
        <f t="shared" si="355"/>
        <v>6050.0000000000009</v>
      </c>
      <c r="M2422" s="288" t="s">
        <v>1671</v>
      </c>
      <c r="O2422" s="219"/>
      <c r="P2422" s="245"/>
      <c r="Q2422" s="244"/>
      <c r="R2422" s="261">
        <v>80</v>
      </c>
      <c r="S2422" s="242">
        <v>80</v>
      </c>
      <c r="T2422" s="219" t="s">
        <v>3818</v>
      </c>
      <c r="U2422" s="259">
        <f>VLOOKUP(T2422,'[1]段ボール 送料'!$H$16:$X$1013,16,FALSE)</f>
        <v>815</v>
      </c>
      <c r="V2422" s="259">
        <f>VLOOKUP(T2422,'[1]段ボール 送料'!$H$16:$X$1013,13,FALSE)</f>
        <v>530</v>
      </c>
      <c r="W2422" s="259">
        <f>VLOOKUP(T2422,'[1]段ボール 送料'!$H$16:$X$1013,14,FALSE)</f>
        <v>200</v>
      </c>
      <c r="X2422" s="259">
        <f>VLOOKUP(T2422,'[1]段ボール 送料'!$H$16:$X$1013,15,FALSE)</f>
        <v>85</v>
      </c>
      <c r="Y2422" s="219"/>
      <c r="Z2422" s="259"/>
      <c r="AA2422" s="259"/>
      <c r="AB2422" s="259"/>
      <c r="AC2422" s="259"/>
      <c r="AD2422" s="337"/>
      <c r="AE2422" s="337"/>
      <c r="AF2422" s="337"/>
      <c r="AG2422" s="337"/>
      <c r="AH2422" s="337"/>
      <c r="AI2422" s="228" t="s">
        <v>2700</v>
      </c>
      <c r="AJ2422" s="286" t="s">
        <v>2543</v>
      </c>
      <c r="AK2422" s="228" t="s">
        <v>2542</v>
      </c>
      <c r="AL2422" s="211">
        <v>980</v>
      </c>
      <c r="AM2422" s="211">
        <f t="shared" si="358"/>
        <v>967</v>
      </c>
      <c r="AN2422" s="337">
        <f>VLOOKUP(T2422,'[1]段ボール 送料'!$H$16:$X$1013,6,FALSE)</f>
        <v>77</v>
      </c>
      <c r="AO2422" s="337">
        <f>VLOOKUP(T2422,'[1]段ボール 送料'!$H$16:$X$1013,17,FALSE)</f>
        <v>890</v>
      </c>
      <c r="AP2422" s="229" t="s">
        <v>1706</v>
      </c>
      <c r="AQ2422" s="444">
        <v>1</v>
      </c>
      <c r="AR2422" s="207"/>
      <c r="AS2422" s="207"/>
      <c r="AT2422" s="207"/>
      <c r="AU2422" s="359">
        <f t="shared" si="359"/>
        <v>80</v>
      </c>
      <c r="AV2422" s="248">
        <f>VLOOKUP(T2422,'[1]段ボール 送料'!$H$16:$X$1013,11,FALSE)</f>
        <v>0</v>
      </c>
      <c r="AW2422" s="248"/>
      <c r="AX2422" s="207"/>
      <c r="AY2422" s="247">
        <f t="shared" si="360"/>
        <v>0</v>
      </c>
      <c r="AZ2422" s="247">
        <f t="shared" si="361"/>
        <v>0</v>
      </c>
      <c r="BA2422" s="247">
        <f t="shared" si="362"/>
        <v>0</v>
      </c>
      <c r="BB2422" s="247">
        <f t="shared" si="363"/>
        <v>0</v>
      </c>
      <c r="BC2422" s="359">
        <f t="shared" si="364"/>
        <v>80</v>
      </c>
      <c r="BD2422" s="207"/>
      <c r="BE2422" s="207"/>
      <c r="BF2422" s="207"/>
      <c r="BG2422" s="228"/>
      <c r="BH2422" s="228"/>
      <c r="BI2422" s="228" t="s">
        <v>1703</v>
      </c>
      <c r="BJ2422" s="246"/>
      <c r="BK2422" s="265" t="s">
        <v>1881</v>
      </c>
      <c r="BL2422" s="228"/>
      <c r="BM2422" s="228" t="s">
        <v>1703</v>
      </c>
      <c r="BY2422" s="254"/>
      <c r="DN2422" s="284"/>
      <c r="DO2422" s="283"/>
      <c r="DP2422" s="278"/>
      <c r="DQ2422" s="282"/>
      <c r="DR2422" s="281"/>
      <c r="DS2422" s="280"/>
      <c r="DT2422" s="279"/>
      <c r="DU2422" s="278"/>
      <c r="DV2422" s="194"/>
    </row>
    <row r="2423" spans="1:126" ht="18.75">
      <c r="A2423" s="207" t="s">
        <v>3809</v>
      </c>
      <c r="B2423" s="227" t="s">
        <v>3831</v>
      </c>
      <c r="C2423" s="227">
        <v>1575</v>
      </c>
      <c r="D2423" s="264" t="s">
        <v>3830</v>
      </c>
      <c r="E2423" s="224" t="str">
        <f t="shared" si="365"/>
        <v>439042</v>
      </c>
      <c r="F2423" s="207" t="s">
        <v>814</v>
      </c>
      <c r="G2423" s="220" t="s">
        <v>3829</v>
      </c>
      <c r="H2423" s="223" t="s">
        <v>3828</v>
      </c>
      <c r="J2423" s="222">
        <v>1</v>
      </c>
      <c r="K2423" s="212">
        <v>6000</v>
      </c>
      <c r="L2423" s="408">
        <f t="shared" si="355"/>
        <v>6600.0000000000009</v>
      </c>
      <c r="M2423" s="288" t="s">
        <v>1671</v>
      </c>
      <c r="O2423" s="219"/>
      <c r="P2423" s="245"/>
      <c r="Q2423" s="244"/>
      <c r="R2423" s="261">
        <v>110</v>
      </c>
      <c r="S2423" s="242">
        <v>110</v>
      </c>
      <c r="T2423" s="219" t="s">
        <v>3818</v>
      </c>
      <c r="U2423" s="259">
        <f>VLOOKUP(T2423,'[1]段ボール 送料'!$H$16:$X$1013,16,FALSE)</f>
        <v>815</v>
      </c>
      <c r="V2423" s="259">
        <f>VLOOKUP(T2423,'[1]段ボール 送料'!$H$16:$X$1013,13,FALSE)</f>
        <v>530</v>
      </c>
      <c r="W2423" s="259">
        <f>VLOOKUP(T2423,'[1]段ボール 送料'!$H$16:$X$1013,14,FALSE)</f>
        <v>200</v>
      </c>
      <c r="X2423" s="259">
        <f>VLOOKUP(T2423,'[1]段ボール 送料'!$H$16:$X$1013,15,FALSE)</f>
        <v>85</v>
      </c>
      <c r="Y2423" s="219"/>
      <c r="Z2423" s="259"/>
      <c r="AA2423" s="259"/>
      <c r="AB2423" s="259"/>
      <c r="AC2423" s="259"/>
      <c r="AD2423" s="337"/>
      <c r="AE2423" s="337"/>
      <c r="AF2423" s="337"/>
      <c r="AG2423" s="337"/>
      <c r="AH2423" s="337"/>
      <c r="AI2423" s="228" t="s">
        <v>2700</v>
      </c>
      <c r="AJ2423" s="286" t="s">
        <v>2543</v>
      </c>
      <c r="AK2423" s="228" t="s">
        <v>2542</v>
      </c>
      <c r="AL2423" s="211">
        <v>1330</v>
      </c>
      <c r="AM2423" s="211">
        <f t="shared" si="358"/>
        <v>967</v>
      </c>
      <c r="AN2423" s="337">
        <f>VLOOKUP(T2423,'[1]段ボール 送料'!$H$16:$X$1013,6,FALSE)</f>
        <v>77</v>
      </c>
      <c r="AO2423" s="337">
        <f>VLOOKUP(T2423,'[1]段ボール 送料'!$H$16:$X$1013,17,FALSE)</f>
        <v>890</v>
      </c>
      <c r="AP2423" s="229" t="s">
        <v>1706</v>
      </c>
      <c r="AQ2423" s="444">
        <v>1</v>
      </c>
      <c r="AR2423" s="207"/>
      <c r="AS2423" s="207"/>
      <c r="AT2423" s="207"/>
      <c r="AU2423" s="359">
        <f t="shared" si="359"/>
        <v>110</v>
      </c>
      <c r="AV2423" s="248">
        <f>VLOOKUP(T2423,'[1]段ボール 送料'!$H$16:$X$1013,11,FALSE)</f>
        <v>0</v>
      </c>
      <c r="AW2423" s="248"/>
      <c r="AX2423" s="207"/>
      <c r="AY2423" s="247">
        <f t="shared" si="360"/>
        <v>0</v>
      </c>
      <c r="AZ2423" s="247">
        <f t="shared" si="361"/>
        <v>0</v>
      </c>
      <c r="BA2423" s="247">
        <f t="shared" si="362"/>
        <v>0</v>
      </c>
      <c r="BB2423" s="247">
        <f t="shared" si="363"/>
        <v>0</v>
      </c>
      <c r="BC2423" s="359">
        <f t="shared" si="364"/>
        <v>110</v>
      </c>
      <c r="BD2423" s="207"/>
      <c r="BE2423" s="207"/>
      <c r="BF2423" s="207"/>
      <c r="BG2423" s="228"/>
      <c r="BH2423" s="228"/>
      <c r="BI2423" s="228" t="s">
        <v>1703</v>
      </c>
      <c r="BJ2423" s="246"/>
      <c r="BK2423" s="265" t="s">
        <v>1881</v>
      </c>
      <c r="BL2423" s="228"/>
      <c r="BM2423" s="228" t="s">
        <v>1703</v>
      </c>
      <c r="BY2423" s="254"/>
      <c r="DN2423" s="284"/>
      <c r="DO2423" s="283"/>
      <c r="DP2423" s="278"/>
      <c r="DQ2423" s="282"/>
      <c r="DR2423" s="281"/>
      <c r="DS2423" s="280"/>
      <c r="DT2423" s="279"/>
      <c r="DU2423" s="278"/>
      <c r="DV2423" s="194"/>
    </row>
    <row r="2424" spans="1:126" ht="18.75">
      <c r="A2424" s="207" t="s">
        <v>3809</v>
      </c>
      <c r="B2424" s="227" t="s">
        <v>815</v>
      </c>
      <c r="C2424" s="227">
        <v>1576</v>
      </c>
      <c r="D2424" s="264" t="s">
        <v>816</v>
      </c>
      <c r="E2424" s="224" t="str">
        <f t="shared" si="365"/>
        <v>439059</v>
      </c>
      <c r="F2424" s="207" t="s">
        <v>814</v>
      </c>
      <c r="G2424" s="220" t="s">
        <v>817</v>
      </c>
      <c r="H2424" s="223" t="s">
        <v>3827</v>
      </c>
      <c r="J2424" s="222">
        <v>1</v>
      </c>
      <c r="K2424" s="277">
        <v>6500</v>
      </c>
      <c r="L2424" s="408">
        <f t="shared" si="355"/>
        <v>7150.0000000000009</v>
      </c>
      <c r="M2424" s="288" t="s">
        <v>1671</v>
      </c>
      <c r="O2424" s="219"/>
      <c r="P2424" s="251">
        <v>45444</v>
      </c>
      <c r="Q2424" s="244">
        <v>6000</v>
      </c>
      <c r="R2424" s="261">
        <v>100</v>
      </c>
      <c r="S2424" s="242">
        <v>100</v>
      </c>
      <c r="T2424" s="219" t="s">
        <v>3818</v>
      </c>
      <c r="U2424" s="259">
        <f>VLOOKUP(T2424,'[1]段ボール 送料'!$H$16:$X$1013,16,FALSE)</f>
        <v>815</v>
      </c>
      <c r="V2424" s="259">
        <f>VLOOKUP(T2424,'[1]段ボール 送料'!$H$16:$X$1013,13,FALSE)</f>
        <v>530</v>
      </c>
      <c r="W2424" s="259">
        <f>VLOOKUP(T2424,'[1]段ボール 送料'!$H$16:$X$1013,14,FALSE)</f>
        <v>200</v>
      </c>
      <c r="X2424" s="259">
        <f>VLOOKUP(T2424,'[1]段ボール 送料'!$H$16:$X$1013,15,FALSE)</f>
        <v>85</v>
      </c>
      <c r="Y2424" s="219"/>
      <c r="Z2424" s="259"/>
      <c r="AA2424" s="259"/>
      <c r="AB2424" s="259"/>
      <c r="AC2424" s="259"/>
      <c r="AD2424" s="337"/>
      <c r="AE2424" s="337"/>
      <c r="AF2424" s="337"/>
      <c r="AG2424" s="337"/>
      <c r="AH2424" s="337"/>
      <c r="AI2424" s="228" t="s">
        <v>2700</v>
      </c>
      <c r="AJ2424" s="286" t="s">
        <v>2543</v>
      </c>
      <c r="AK2424" s="228" t="s">
        <v>2542</v>
      </c>
      <c r="AL2424" s="211">
        <v>1173</v>
      </c>
      <c r="AM2424" s="211">
        <f t="shared" si="358"/>
        <v>967</v>
      </c>
      <c r="AN2424" s="337">
        <f>VLOOKUP(T2424,'[1]段ボール 送料'!$H$16:$X$1013,6,FALSE)</f>
        <v>77</v>
      </c>
      <c r="AO2424" s="337">
        <f>VLOOKUP(T2424,'[1]段ボール 送料'!$H$16:$X$1013,17,FALSE)</f>
        <v>890</v>
      </c>
      <c r="AP2424" s="229" t="s">
        <v>1706</v>
      </c>
      <c r="AQ2424" s="444">
        <v>1</v>
      </c>
      <c r="AR2424" s="207"/>
      <c r="AS2424" s="207"/>
      <c r="AT2424" s="207"/>
      <c r="AU2424" s="359">
        <f t="shared" si="359"/>
        <v>100</v>
      </c>
      <c r="AV2424" s="248">
        <f>VLOOKUP(T2424,'[1]段ボール 送料'!$H$16:$X$1013,11,FALSE)</f>
        <v>0</v>
      </c>
      <c r="AW2424" s="248"/>
      <c r="AX2424" s="207"/>
      <c r="AY2424" s="247">
        <f t="shared" si="360"/>
        <v>0</v>
      </c>
      <c r="AZ2424" s="247">
        <f t="shared" si="361"/>
        <v>0</v>
      </c>
      <c r="BA2424" s="247">
        <f t="shared" si="362"/>
        <v>0</v>
      </c>
      <c r="BB2424" s="247">
        <f t="shared" si="363"/>
        <v>0</v>
      </c>
      <c r="BC2424" s="359">
        <f t="shared" si="364"/>
        <v>100</v>
      </c>
      <c r="BD2424" s="207"/>
      <c r="BE2424" s="207"/>
      <c r="BF2424" s="207"/>
      <c r="BG2424" s="228"/>
      <c r="BH2424" s="228"/>
      <c r="BI2424" s="228" t="s">
        <v>1703</v>
      </c>
      <c r="BJ2424" s="246"/>
      <c r="BK2424" s="265" t="s">
        <v>1881</v>
      </c>
      <c r="BL2424" s="228"/>
      <c r="BM2424" s="228" t="s">
        <v>1703</v>
      </c>
      <c r="BY2424" s="254"/>
      <c r="DN2424" s="284">
        <v>6500</v>
      </c>
      <c r="DO2424" s="283">
        <f>DN2424*110%</f>
        <v>7150.0000000000009</v>
      </c>
      <c r="DP2424" s="349">
        <v>45444</v>
      </c>
      <c r="DQ2424" s="282"/>
      <c r="DR2424" s="281"/>
      <c r="DS2424" s="280"/>
      <c r="DT2424" s="279"/>
      <c r="DU2424" s="348"/>
      <c r="DV2424" s="194"/>
    </row>
    <row r="2425" spans="1:126" ht="18.75">
      <c r="A2425" s="207" t="s">
        <v>3809</v>
      </c>
      <c r="B2425" s="227" t="s">
        <v>818</v>
      </c>
      <c r="C2425" s="227">
        <v>1577</v>
      </c>
      <c r="D2425" s="264" t="s">
        <v>819</v>
      </c>
      <c r="E2425" s="224" t="str">
        <f t="shared" si="365"/>
        <v>439066</v>
      </c>
      <c r="F2425" s="207" t="s">
        <v>814</v>
      </c>
      <c r="G2425" s="220" t="s">
        <v>820</v>
      </c>
      <c r="H2425" s="223" t="s">
        <v>3826</v>
      </c>
      <c r="J2425" s="222">
        <v>1</v>
      </c>
      <c r="K2425" s="277">
        <v>5500</v>
      </c>
      <c r="L2425" s="408">
        <f t="shared" si="355"/>
        <v>6050.0000000000009</v>
      </c>
      <c r="M2425" s="288" t="s">
        <v>1671</v>
      </c>
      <c r="O2425" s="219"/>
      <c r="P2425" s="251">
        <v>45444</v>
      </c>
      <c r="Q2425" s="244">
        <v>5000</v>
      </c>
      <c r="R2425" s="261">
        <v>210</v>
      </c>
      <c r="S2425" s="242">
        <v>210</v>
      </c>
      <c r="T2425" s="219" t="s">
        <v>3818</v>
      </c>
      <c r="U2425" s="259">
        <f>VLOOKUP(T2425,'[1]段ボール 送料'!$H$16:$X$1013,16,FALSE)</f>
        <v>815</v>
      </c>
      <c r="V2425" s="259">
        <f>VLOOKUP(T2425,'[1]段ボール 送料'!$H$16:$X$1013,13,FALSE)</f>
        <v>530</v>
      </c>
      <c r="W2425" s="259">
        <f>VLOOKUP(T2425,'[1]段ボール 送料'!$H$16:$X$1013,14,FALSE)</f>
        <v>200</v>
      </c>
      <c r="X2425" s="259">
        <f>VLOOKUP(T2425,'[1]段ボール 送料'!$H$16:$X$1013,15,FALSE)</f>
        <v>85</v>
      </c>
      <c r="Y2425" s="219"/>
      <c r="Z2425" s="259"/>
      <c r="AA2425" s="259"/>
      <c r="AB2425" s="259"/>
      <c r="AC2425" s="259"/>
      <c r="AD2425" s="337"/>
      <c r="AE2425" s="337"/>
      <c r="AF2425" s="337"/>
      <c r="AG2425" s="337"/>
      <c r="AH2425" s="337"/>
      <c r="AI2425" s="228" t="s">
        <v>2700</v>
      </c>
      <c r="AJ2425" s="286" t="s">
        <v>2543</v>
      </c>
      <c r="AK2425" s="228" t="s">
        <v>2542</v>
      </c>
      <c r="AL2425" s="211">
        <v>1155</v>
      </c>
      <c r="AM2425" s="211">
        <f t="shared" si="358"/>
        <v>967</v>
      </c>
      <c r="AN2425" s="337">
        <f>VLOOKUP(T2425,'[1]段ボール 送料'!$H$16:$X$1013,6,FALSE)</f>
        <v>77</v>
      </c>
      <c r="AO2425" s="337">
        <f>VLOOKUP(T2425,'[1]段ボール 送料'!$H$16:$X$1013,17,FALSE)</f>
        <v>890</v>
      </c>
      <c r="AP2425" s="229" t="s">
        <v>1706</v>
      </c>
      <c r="AQ2425" s="444">
        <v>1</v>
      </c>
      <c r="AR2425" s="207"/>
      <c r="AS2425" s="207"/>
      <c r="AT2425" s="207"/>
      <c r="AU2425" s="359">
        <f t="shared" si="359"/>
        <v>210</v>
      </c>
      <c r="AV2425" s="248">
        <f>VLOOKUP(T2425,'[1]段ボール 送料'!$H$16:$X$1013,11,FALSE)</f>
        <v>0</v>
      </c>
      <c r="AW2425" s="248"/>
      <c r="AX2425" s="207"/>
      <c r="AY2425" s="247">
        <f t="shared" si="360"/>
        <v>0</v>
      </c>
      <c r="AZ2425" s="247">
        <f t="shared" si="361"/>
        <v>0</v>
      </c>
      <c r="BA2425" s="247">
        <f t="shared" si="362"/>
        <v>0</v>
      </c>
      <c r="BB2425" s="247">
        <f t="shared" si="363"/>
        <v>0</v>
      </c>
      <c r="BC2425" s="359">
        <f t="shared" si="364"/>
        <v>210</v>
      </c>
      <c r="BD2425" s="207"/>
      <c r="BE2425" s="207"/>
      <c r="BF2425" s="207"/>
      <c r="BG2425" s="228"/>
      <c r="BH2425" s="228"/>
      <c r="BI2425" s="228" t="s">
        <v>1703</v>
      </c>
      <c r="BJ2425" s="246"/>
      <c r="BK2425" s="265" t="s">
        <v>1881</v>
      </c>
      <c r="BL2425" s="228"/>
      <c r="BM2425" s="228" t="s">
        <v>1703</v>
      </c>
      <c r="BY2425" s="254"/>
      <c r="DN2425" s="284">
        <v>5500</v>
      </c>
      <c r="DO2425" s="283">
        <f>DN2425*110%</f>
        <v>6050.0000000000009</v>
      </c>
      <c r="DP2425" s="349">
        <v>45444</v>
      </c>
      <c r="DQ2425" s="282"/>
      <c r="DR2425" s="281"/>
      <c r="DS2425" s="280"/>
      <c r="DT2425" s="279"/>
      <c r="DU2425" s="348"/>
      <c r="DV2425" s="194"/>
    </row>
    <row r="2426" spans="1:126" ht="18.75">
      <c r="A2426" s="207" t="s">
        <v>3809</v>
      </c>
      <c r="B2426" s="227" t="s">
        <v>3825</v>
      </c>
      <c r="C2426" s="227">
        <v>1578</v>
      </c>
      <c r="D2426" s="264" t="s">
        <v>3824</v>
      </c>
      <c r="E2426" s="224" t="str">
        <f t="shared" si="365"/>
        <v>439073</v>
      </c>
      <c r="F2426" s="207" t="s">
        <v>814</v>
      </c>
      <c r="G2426" s="220" t="s">
        <v>3823</v>
      </c>
      <c r="H2426" s="223" t="s">
        <v>3819</v>
      </c>
      <c r="J2426" s="222">
        <v>1</v>
      </c>
      <c r="K2426" s="212">
        <v>3500</v>
      </c>
      <c r="L2426" s="408">
        <f t="shared" si="355"/>
        <v>3850.0000000000005</v>
      </c>
      <c r="M2426" s="288" t="s">
        <v>1671</v>
      </c>
      <c r="O2426" s="219"/>
      <c r="P2426" s="245"/>
      <c r="Q2426" s="244"/>
      <c r="R2426" s="261">
        <v>80</v>
      </c>
      <c r="S2426" s="242">
        <v>80</v>
      </c>
      <c r="T2426" s="219" t="s">
        <v>3818</v>
      </c>
      <c r="U2426" s="259">
        <f>VLOOKUP(T2426,'[1]段ボール 送料'!$H$16:$X$1013,16,FALSE)</f>
        <v>815</v>
      </c>
      <c r="V2426" s="259">
        <f>VLOOKUP(T2426,'[1]段ボール 送料'!$H$16:$X$1013,13,FALSE)</f>
        <v>530</v>
      </c>
      <c r="W2426" s="259">
        <f>VLOOKUP(T2426,'[1]段ボール 送料'!$H$16:$X$1013,14,FALSE)</f>
        <v>200</v>
      </c>
      <c r="X2426" s="259">
        <f>VLOOKUP(T2426,'[1]段ボール 送料'!$H$16:$X$1013,15,FALSE)</f>
        <v>85</v>
      </c>
      <c r="Y2426" s="219"/>
      <c r="Z2426" s="259"/>
      <c r="AA2426" s="259"/>
      <c r="AB2426" s="259"/>
      <c r="AC2426" s="259"/>
      <c r="AD2426" s="337"/>
      <c r="AE2426" s="337"/>
      <c r="AF2426" s="337"/>
      <c r="AG2426" s="337"/>
      <c r="AH2426" s="337"/>
      <c r="AI2426" s="228" t="s">
        <v>2700</v>
      </c>
      <c r="AJ2426" s="286" t="s">
        <v>2543</v>
      </c>
      <c r="AK2426" s="228" t="s">
        <v>2542</v>
      </c>
      <c r="AL2426" s="211">
        <v>770</v>
      </c>
      <c r="AM2426" s="211">
        <f t="shared" si="358"/>
        <v>967</v>
      </c>
      <c r="AN2426" s="337">
        <f>VLOOKUP(T2426,'[1]段ボール 送料'!$H$16:$X$1013,6,FALSE)</f>
        <v>77</v>
      </c>
      <c r="AO2426" s="337">
        <f>VLOOKUP(T2426,'[1]段ボール 送料'!$H$16:$X$1013,17,FALSE)</f>
        <v>890</v>
      </c>
      <c r="AP2426" s="229" t="s">
        <v>1706</v>
      </c>
      <c r="AQ2426" s="444">
        <v>1</v>
      </c>
      <c r="AR2426" s="207"/>
      <c r="AS2426" s="207"/>
      <c r="AT2426" s="207"/>
      <c r="AU2426" s="359">
        <f t="shared" si="359"/>
        <v>80</v>
      </c>
      <c r="AV2426" s="248">
        <f>VLOOKUP(T2426,'[1]段ボール 送料'!$H$16:$X$1013,11,FALSE)</f>
        <v>0</v>
      </c>
      <c r="AW2426" s="248"/>
      <c r="AX2426" s="207"/>
      <c r="AY2426" s="247">
        <f t="shared" si="360"/>
        <v>0</v>
      </c>
      <c r="AZ2426" s="247">
        <f t="shared" si="361"/>
        <v>0</v>
      </c>
      <c r="BA2426" s="247">
        <f t="shared" si="362"/>
        <v>0</v>
      </c>
      <c r="BB2426" s="247">
        <f t="shared" si="363"/>
        <v>0</v>
      </c>
      <c r="BC2426" s="359">
        <f t="shared" si="364"/>
        <v>80</v>
      </c>
      <c r="BD2426" s="207"/>
      <c r="BE2426" s="207"/>
      <c r="BF2426" s="207"/>
      <c r="BG2426" s="228"/>
      <c r="BH2426" s="228"/>
      <c r="BI2426" s="228" t="s">
        <v>1703</v>
      </c>
      <c r="BJ2426" s="246"/>
      <c r="BK2426" s="265" t="s">
        <v>1881</v>
      </c>
      <c r="BL2426" s="228"/>
      <c r="BM2426" s="228" t="s">
        <v>1703</v>
      </c>
      <c r="BY2426" s="254"/>
      <c r="DN2426" s="284"/>
      <c r="DO2426" s="283"/>
      <c r="DP2426" s="278"/>
      <c r="DQ2426" s="282"/>
      <c r="DR2426" s="281"/>
      <c r="DS2426" s="280"/>
      <c r="DT2426" s="279"/>
      <c r="DU2426" s="278"/>
      <c r="DV2426" s="194"/>
    </row>
    <row r="2427" spans="1:126" ht="18.75">
      <c r="A2427" s="207" t="s">
        <v>3809</v>
      </c>
      <c r="B2427" s="227" t="s">
        <v>3822</v>
      </c>
      <c r="C2427" s="227">
        <v>1579</v>
      </c>
      <c r="D2427" s="264" t="s">
        <v>3821</v>
      </c>
      <c r="E2427" s="224" t="str">
        <f t="shared" si="365"/>
        <v>439080</v>
      </c>
      <c r="F2427" s="207" t="s">
        <v>814</v>
      </c>
      <c r="G2427" s="220" t="s">
        <v>3820</v>
      </c>
      <c r="H2427" s="223" t="s">
        <v>3819</v>
      </c>
      <c r="J2427" s="222">
        <v>1</v>
      </c>
      <c r="K2427" s="212">
        <v>3500</v>
      </c>
      <c r="L2427" s="408">
        <f t="shared" si="355"/>
        <v>3850.0000000000005</v>
      </c>
      <c r="M2427" s="288" t="s">
        <v>1671</v>
      </c>
      <c r="O2427" s="219"/>
      <c r="P2427" s="245"/>
      <c r="Q2427" s="244"/>
      <c r="R2427" s="261">
        <v>80</v>
      </c>
      <c r="S2427" s="242">
        <v>80</v>
      </c>
      <c r="T2427" s="219" t="s">
        <v>3818</v>
      </c>
      <c r="U2427" s="259">
        <f>VLOOKUP(T2427,'[1]段ボール 送料'!$H$16:$X$1013,16,FALSE)</f>
        <v>815</v>
      </c>
      <c r="V2427" s="259">
        <f>VLOOKUP(T2427,'[1]段ボール 送料'!$H$16:$X$1013,13,FALSE)</f>
        <v>530</v>
      </c>
      <c r="W2427" s="259">
        <f>VLOOKUP(T2427,'[1]段ボール 送料'!$H$16:$X$1013,14,FALSE)</f>
        <v>200</v>
      </c>
      <c r="X2427" s="259">
        <f>VLOOKUP(T2427,'[1]段ボール 送料'!$H$16:$X$1013,15,FALSE)</f>
        <v>85</v>
      </c>
      <c r="Y2427" s="219"/>
      <c r="Z2427" s="259"/>
      <c r="AA2427" s="259"/>
      <c r="AB2427" s="259"/>
      <c r="AC2427" s="259"/>
      <c r="AD2427" s="337"/>
      <c r="AE2427" s="337"/>
      <c r="AF2427" s="337"/>
      <c r="AG2427" s="337"/>
      <c r="AH2427" s="337"/>
      <c r="AI2427" s="228" t="s">
        <v>2700</v>
      </c>
      <c r="AJ2427" s="286" t="s">
        <v>2543</v>
      </c>
      <c r="AK2427" s="228" t="s">
        <v>2542</v>
      </c>
      <c r="AL2427" s="211">
        <v>770</v>
      </c>
      <c r="AM2427" s="211">
        <f t="shared" si="358"/>
        <v>967</v>
      </c>
      <c r="AN2427" s="337">
        <f>VLOOKUP(T2427,'[1]段ボール 送料'!$H$16:$X$1013,6,FALSE)</f>
        <v>77</v>
      </c>
      <c r="AO2427" s="337">
        <f>VLOOKUP(T2427,'[1]段ボール 送料'!$H$16:$X$1013,17,FALSE)</f>
        <v>890</v>
      </c>
      <c r="AP2427" s="229" t="s">
        <v>1706</v>
      </c>
      <c r="AQ2427" s="444">
        <v>1</v>
      </c>
      <c r="AR2427" s="207"/>
      <c r="AS2427" s="207"/>
      <c r="AT2427" s="207"/>
      <c r="AU2427" s="359">
        <f t="shared" si="359"/>
        <v>80</v>
      </c>
      <c r="AV2427" s="248">
        <f>VLOOKUP(T2427,'[1]段ボール 送料'!$H$16:$X$1013,11,FALSE)</f>
        <v>0</v>
      </c>
      <c r="AW2427" s="248"/>
      <c r="AX2427" s="207"/>
      <c r="AY2427" s="247">
        <f t="shared" si="360"/>
        <v>0</v>
      </c>
      <c r="AZ2427" s="247">
        <f t="shared" si="361"/>
        <v>0</v>
      </c>
      <c r="BA2427" s="247">
        <f t="shared" si="362"/>
        <v>0</v>
      </c>
      <c r="BB2427" s="247">
        <f t="shared" si="363"/>
        <v>0</v>
      </c>
      <c r="BC2427" s="359">
        <f t="shared" si="364"/>
        <v>80</v>
      </c>
      <c r="BD2427" s="207"/>
      <c r="BE2427" s="207"/>
      <c r="BF2427" s="207"/>
      <c r="BG2427" s="228"/>
      <c r="BH2427" s="228"/>
      <c r="BI2427" s="228" t="s">
        <v>1703</v>
      </c>
      <c r="BJ2427" s="246"/>
      <c r="BK2427" s="265" t="s">
        <v>1881</v>
      </c>
      <c r="BL2427" s="228"/>
      <c r="BM2427" s="228" t="s">
        <v>1703</v>
      </c>
      <c r="BY2427" s="254"/>
      <c r="DN2427" s="284"/>
      <c r="DO2427" s="283"/>
      <c r="DP2427" s="278"/>
      <c r="DQ2427" s="282"/>
      <c r="DR2427" s="281"/>
      <c r="DS2427" s="280"/>
      <c r="DT2427" s="279"/>
      <c r="DU2427" s="278"/>
      <c r="DV2427" s="194"/>
    </row>
    <row r="2428" spans="1:126" ht="18.75">
      <c r="A2428" s="207" t="s">
        <v>3809</v>
      </c>
      <c r="B2428" s="227" t="s">
        <v>821</v>
      </c>
      <c r="C2428" s="227">
        <v>1580</v>
      </c>
      <c r="D2428" s="264" t="s">
        <v>822</v>
      </c>
      <c r="E2428" s="224" t="str">
        <f t="shared" si="365"/>
        <v>439097</v>
      </c>
      <c r="F2428" s="207" t="s">
        <v>814</v>
      </c>
      <c r="G2428" s="220" t="s">
        <v>823</v>
      </c>
      <c r="H2428" s="223" t="s">
        <v>3817</v>
      </c>
      <c r="J2428" s="222">
        <v>1</v>
      </c>
      <c r="K2428" s="277">
        <v>3000</v>
      </c>
      <c r="L2428" s="408">
        <f t="shared" si="355"/>
        <v>3300.0000000000005</v>
      </c>
      <c r="M2428" s="288" t="s">
        <v>1671</v>
      </c>
      <c r="O2428" s="219"/>
      <c r="P2428" s="251">
        <v>45444</v>
      </c>
      <c r="Q2428" s="244">
        <v>2800</v>
      </c>
      <c r="R2428" s="261">
        <v>50</v>
      </c>
      <c r="S2428" s="242">
        <v>50</v>
      </c>
      <c r="T2428" s="219" t="s">
        <v>3816</v>
      </c>
      <c r="U2428" s="259">
        <f>VLOOKUP(T2428,'[1]段ボール 送料'!$H$16:$X$1013,16,FALSE)</f>
        <v>525</v>
      </c>
      <c r="V2428" s="259">
        <f>VLOOKUP(T2428,'[1]段ボール 送料'!$H$16:$X$1013,13,FALSE)</f>
        <v>220</v>
      </c>
      <c r="W2428" s="259">
        <f>VLOOKUP(T2428,'[1]段ボール 送料'!$H$16:$X$1013,14,FALSE)</f>
        <v>185</v>
      </c>
      <c r="X2428" s="259">
        <f>VLOOKUP(T2428,'[1]段ボール 送料'!$H$16:$X$1013,15,FALSE)</f>
        <v>120</v>
      </c>
      <c r="Y2428" s="219"/>
      <c r="Z2428" s="259"/>
      <c r="AA2428" s="259"/>
      <c r="AB2428" s="259"/>
      <c r="AC2428" s="259"/>
      <c r="AD2428" s="337"/>
      <c r="AE2428" s="337"/>
      <c r="AF2428" s="337"/>
      <c r="AG2428" s="337"/>
      <c r="AH2428" s="337"/>
      <c r="AI2428" s="228" t="s">
        <v>2700</v>
      </c>
      <c r="AJ2428" s="286" t="s">
        <v>2543</v>
      </c>
      <c r="AK2428" s="228" t="s">
        <v>2542</v>
      </c>
      <c r="AL2428" s="211">
        <v>700</v>
      </c>
      <c r="AM2428" s="211">
        <f t="shared" si="358"/>
        <v>545</v>
      </c>
      <c r="AN2428" s="337">
        <f>VLOOKUP(T2428,'[1]段ボール 送料'!$H$16:$X$1013,6,FALSE)</f>
        <v>55</v>
      </c>
      <c r="AO2428" s="337">
        <f>VLOOKUP(T2428,'[1]段ボール 送料'!$H$16:$X$1013,17,FALSE)</f>
        <v>490</v>
      </c>
      <c r="AP2428" s="229" t="s">
        <v>1706</v>
      </c>
      <c r="AQ2428" s="444">
        <v>1</v>
      </c>
      <c r="AR2428" s="207"/>
      <c r="AS2428" s="207"/>
      <c r="AT2428" s="207"/>
      <c r="AU2428" s="359">
        <f t="shared" si="359"/>
        <v>50</v>
      </c>
      <c r="AV2428" s="248">
        <f>VLOOKUP(T2428,'[1]段ボール 送料'!$H$16:$X$1013,11,FALSE)</f>
        <v>148</v>
      </c>
      <c r="AW2428" s="248"/>
      <c r="AX2428" s="207"/>
      <c r="AY2428" s="247">
        <f t="shared" si="360"/>
        <v>148</v>
      </c>
      <c r="AZ2428" s="247">
        <f t="shared" si="361"/>
        <v>148</v>
      </c>
      <c r="BA2428" s="247">
        <f t="shared" si="362"/>
        <v>0</v>
      </c>
      <c r="BB2428" s="247">
        <f t="shared" si="363"/>
        <v>0</v>
      </c>
      <c r="BC2428" s="359">
        <f t="shared" si="364"/>
        <v>198</v>
      </c>
      <c r="BD2428" s="207"/>
      <c r="BE2428" s="207"/>
      <c r="BF2428" s="207"/>
      <c r="BG2428" s="228"/>
      <c r="BH2428" s="228"/>
      <c r="BI2428" s="228" t="s">
        <v>1703</v>
      </c>
      <c r="BJ2428" s="246"/>
      <c r="BK2428" s="265" t="s">
        <v>1881</v>
      </c>
      <c r="BL2428" s="228"/>
      <c r="BM2428" s="228" t="s">
        <v>1703</v>
      </c>
      <c r="BY2428" s="254"/>
      <c r="DN2428" s="284">
        <v>3000</v>
      </c>
      <c r="DO2428" s="283">
        <f>DN2428*110%</f>
        <v>3300.0000000000005</v>
      </c>
      <c r="DP2428" s="349">
        <v>45444</v>
      </c>
      <c r="DQ2428" s="282"/>
      <c r="DR2428" s="281"/>
      <c r="DS2428" s="280"/>
      <c r="DT2428" s="279"/>
      <c r="DU2428" s="348"/>
      <c r="DV2428" s="194"/>
    </row>
    <row r="2429" spans="1:126" ht="18.75">
      <c r="A2429" s="207" t="s">
        <v>3809</v>
      </c>
      <c r="B2429" s="227" t="s">
        <v>3815</v>
      </c>
      <c r="C2429" s="227">
        <v>1581</v>
      </c>
      <c r="D2429" s="264" t="s">
        <v>3814</v>
      </c>
      <c r="E2429" s="224" t="str">
        <f t="shared" si="365"/>
        <v>439103</v>
      </c>
      <c r="F2429" s="207" t="s">
        <v>814</v>
      </c>
      <c r="G2429" s="220" t="s">
        <v>3813</v>
      </c>
      <c r="H2429" s="223" t="s">
        <v>3812</v>
      </c>
      <c r="J2429" s="222">
        <v>1</v>
      </c>
      <c r="K2429" s="212">
        <v>3500</v>
      </c>
      <c r="L2429" s="408">
        <f t="shared" si="355"/>
        <v>3850.0000000000005</v>
      </c>
      <c r="M2429" s="288" t="s">
        <v>1671</v>
      </c>
      <c r="O2429" s="219"/>
      <c r="P2429" s="245"/>
      <c r="Q2429" s="244"/>
      <c r="R2429" s="261">
        <v>120</v>
      </c>
      <c r="S2429" s="242">
        <v>120</v>
      </c>
      <c r="T2429" s="219" t="s">
        <v>3810</v>
      </c>
      <c r="U2429" s="259">
        <f>VLOOKUP(T2429,'[1]段ボール 送料'!$H$16:$X$1013,16,FALSE)</f>
        <v>755</v>
      </c>
      <c r="V2429" s="259">
        <f>VLOOKUP(T2429,'[1]段ボール 送料'!$H$16:$X$1013,13,FALSE)</f>
        <v>415</v>
      </c>
      <c r="W2429" s="259">
        <f>VLOOKUP(T2429,'[1]段ボール 送料'!$H$16:$X$1013,14,FALSE)</f>
        <v>180</v>
      </c>
      <c r="X2429" s="259">
        <f>VLOOKUP(T2429,'[1]段ボール 送料'!$H$16:$X$1013,15,FALSE)</f>
        <v>160</v>
      </c>
      <c r="Y2429" s="219"/>
      <c r="Z2429" s="259"/>
      <c r="AA2429" s="259"/>
      <c r="AB2429" s="259"/>
      <c r="AC2429" s="259"/>
      <c r="AD2429" s="337"/>
      <c r="AE2429" s="337"/>
      <c r="AF2429" s="337"/>
      <c r="AG2429" s="337"/>
      <c r="AH2429" s="337"/>
      <c r="AI2429" s="228" t="s">
        <v>2700</v>
      </c>
      <c r="AJ2429" s="286" t="s">
        <v>2543</v>
      </c>
      <c r="AK2429" s="228" t="s">
        <v>2542</v>
      </c>
      <c r="AL2429" s="211">
        <v>525</v>
      </c>
      <c r="AM2429" s="211">
        <f t="shared" si="358"/>
        <v>751</v>
      </c>
      <c r="AN2429" s="337">
        <f>VLOOKUP(T2429,'[1]段ボール 送料'!$H$16:$X$1013,6,FALSE)</f>
        <v>81</v>
      </c>
      <c r="AO2429" s="337">
        <f>VLOOKUP(T2429,'[1]段ボール 送料'!$H$16:$X$1013,17,FALSE)</f>
        <v>670</v>
      </c>
      <c r="AP2429" s="229" t="s">
        <v>1706</v>
      </c>
      <c r="AQ2429" s="444">
        <v>1</v>
      </c>
      <c r="AR2429" s="207"/>
      <c r="AS2429" s="207"/>
      <c r="AT2429" s="207"/>
      <c r="AU2429" s="359">
        <f t="shared" si="359"/>
        <v>120</v>
      </c>
      <c r="AV2429" s="248">
        <f>VLOOKUP(T2429,'[1]段ボール 送料'!$H$16:$X$1013,11,FALSE)</f>
        <v>217</v>
      </c>
      <c r="AW2429" s="248"/>
      <c r="AX2429" s="207"/>
      <c r="AY2429" s="247">
        <f t="shared" si="360"/>
        <v>217</v>
      </c>
      <c r="AZ2429" s="247">
        <f t="shared" si="361"/>
        <v>217</v>
      </c>
      <c r="BA2429" s="247">
        <f t="shared" si="362"/>
        <v>0</v>
      </c>
      <c r="BB2429" s="247">
        <f t="shared" si="363"/>
        <v>0</v>
      </c>
      <c r="BC2429" s="359">
        <f t="shared" si="364"/>
        <v>337</v>
      </c>
      <c r="BD2429" s="207"/>
      <c r="BE2429" s="207"/>
      <c r="BF2429" s="207"/>
      <c r="BG2429" s="228"/>
      <c r="BH2429" s="228"/>
      <c r="BI2429" s="228" t="s">
        <v>1703</v>
      </c>
      <c r="BJ2429" s="246"/>
      <c r="BK2429" s="265" t="s">
        <v>1881</v>
      </c>
      <c r="BL2429" s="228"/>
      <c r="BM2429" s="228" t="s">
        <v>1703</v>
      </c>
      <c r="BY2429" s="254"/>
      <c r="DN2429" s="284"/>
      <c r="DO2429" s="283"/>
      <c r="DP2429" s="278"/>
      <c r="DQ2429" s="282"/>
      <c r="DR2429" s="281"/>
      <c r="DS2429" s="280"/>
      <c r="DT2429" s="279"/>
      <c r="DU2429" s="278"/>
      <c r="DV2429" s="194"/>
    </row>
    <row r="2430" spans="1:126" ht="18.75">
      <c r="A2430" s="207" t="s">
        <v>3809</v>
      </c>
      <c r="B2430" s="227" t="s">
        <v>824</v>
      </c>
      <c r="C2430" s="227">
        <v>1582</v>
      </c>
      <c r="D2430" s="264" t="s">
        <v>825</v>
      </c>
      <c r="E2430" s="224" t="str">
        <f t="shared" si="365"/>
        <v>439110</v>
      </c>
      <c r="F2430" s="207" t="s">
        <v>814</v>
      </c>
      <c r="G2430" s="220" t="s">
        <v>826</v>
      </c>
      <c r="H2430" s="223" t="s">
        <v>3811</v>
      </c>
      <c r="J2430" s="222">
        <v>1</v>
      </c>
      <c r="K2430" s="277">
        <v>3500</v>
      </c>
      <c r="L2430" s="408">
        <f t="shared" si="355"/>
        <v>3850.0000000000005</v>
      </c>
      <c r="M2430" s="288" t="s">
        <v>1671</v>
      </c>
      <c r="O2430" s="219"/>
      <c r="P2430" s="251">
        <v>45444</v>
      </c>
      <c r="Q2430" s="244">
        <v>3400</v>
      </c>
      <c r="R2430" s="261">
        <v>70</v>
      </c>
      <c r="S2430" s="242">
        <v>70</v>
      </c>
      <c r="T2430" s="219" t="s">
        <v>3810</v>
      </c>
      <c r="U2430" s="259">
        <f>VLOOKUP(T2430,'[1]段ボール 送料'!$H$16:$X$1013,16,FALSE)</f>
        <v>755</v>
      </c>
      <c r="V2430" s="259">
        <f>VLOOKUP(T2430,'[1]段ボール 送料'!$H$16:$X$1013,13,FALSE)</f>
        <v>415</v>
      </c>
      <c r="W2430" s="259">
        <f>VLOOKUP(T2430,'[1]段ボール 送料'!$H$16:$X$1013,14,FALSE)</f>
        <v>180</v>
      </c>
      <c r="X2430" s="259">
        <f>VLOOKUP(T2430,'[1]段ボール 送料'!$H$16:$X$1013,15,FALSE)</f>
        <v>160</v>
      </c>
      <c r="Y2430" s="219"/>
      <c r="Z2430" s="259"/>
      <c r="AA2430" s="259"/>
      <c r="AB2430" s="259"/>
      <c r="AC2430" s="259"/>
      <c r="AD2430" s="337"/>
      <c r="AE2430" s="337"/>
      <c r="AF2430" s="337"/>
      <c r="AG2430" s="337"/>
      <c r="AH2430" s="337"/>
      <c r="AI2430" s="228" t="s">
        <v>2700</v>
      </c>
      <c r="AJ2430" s="286" t="s">
        <v>2543</v>
      </c>
      <c r="AK2430" s="228" t="s">
        <v>2542</v>
      </c>
      <c r="AL2430" s="211">
        <v>700</v>
      </c>
      <c r="AM2430" s="211">
        <f t="shared" si="358"/>
        <v>751</v>
      </c>
      <c r="AN2430" s="337">
        <f>VLOOKUP(T2430,'[1]段ボール 送料'!$H$16:$X$1013,6,FALSE)</f>
        <v>81</v>
      </c>
      <c r="AO2430" s="337">
        <f>VLOOKUP(T2430,'[1]段ボール 送料'!$H$16:$X$1013,17,FALSE)</f>
        <v>670</v>
      </c>
      <c r="AP2430" s="229" t="s">
        <v>1706</v>
      </c>
      <c r="AQ2430" s="444">
        <v>1</v>
      </c>
      <c r="AR2430" s="207"/>
      <c r="AS2430" s="207"/>
      <c r="AT2430" s="207"/>
      <c r="AU2430" s="359">
        <f t="shared" si="359"/>
        <v>70</v>
      </c>
      <c r="AV2430" s="248">
        <f>VLOOKUP(T2430,'[1]段ボール 送料'!$H$16:$X$1013,11,FALSE)</f>
        <v>217</v>
      </c>
      <c r="AW2430" s="248"/>
      <c r="AX2430" s="207"/>
      <c r="AY2430" s="247">
        <f t="shared" si="360"/>
        <v>217</v>
      </c>
      <c r="AZ2430" s="247">
        <f t="shared" si="361"/>
        <v>217</v>
      </c>
      <c r="BA2430" s="247">
        <f t="shared" si="362"/>
        <v>0</v>
      </c>
      <c r="BB2430" s="247">
        <f t="shared" si="363"/>
        <v>0</v>
      </c>
      <c r="BC2430" s="359">
        <f t="shared" si="364"/>
        <v>287</v>
      </c>
      <c r="BD2430" s="207"/>
      <c r="BE2430" s="207"/>
      <c r="BF2430" s="207"/>
      <c r="BG2430" s="228"/>
      <c r="BH2430" s="228"/>
      <c r="BI2430" s="228" t="s">
        <v>1703</v>
      </c>
      <c r="BJ2430" s="246"/>
      <c r="BK2430" s="265" t="s">
        <v>1881</v>
      </c>
      <c r="BL2430" s="228"/>
      <c r="BM2430" s="228" t="s">
        <v>1703</v>
      </c>
      <c r="BY2430" s="254"/>
      <c r="DN2430" s="284">
        <v>3500</v>
      </c>
      <c r="DO2430" s="283">
        <f>DN2430*110%</f>
        <v>3850.0000000000005</v>
      </c>
      <c r="DP2430" s="349">
        <v>45444</v>
      </c>
      <c r="DQ2430" s="282"/>
      <c r="DR2430" s="281"/>
      <c r="DS2430" s="280"/>
      <c r="DT2430" s="279"/>
      <c r="DU2430" s="348"/>
      <c r="DV2430" s="194"/>
    </row>
    <row r="2431" spans="1:126" ht="18.75">
      <c r="A2431" s="207" t="s">
        <v>3809</v>
      </c>
      <c r="B2431" s="227" t="s">
        <v>827</v>
      </c>
      <c r="C2431" s="227">
        <v>1583</v>
      </c>
      <c r="D2431" s="264" t="s">
        <v>828</v>
      </c>
      <c r="E2431" s="224" t="str">
        <f t="shared" si="365"/>
        <v>439127</v>
      </c>
      <c r="F2431" s="207" t="s">
        <v>814</v>
      </c>
      <c r="G2431" s="220" t="s">
        <v>829</v>
      </c>
      <c r="H2431" s="223" t="s">
        <v>3808</v>
      </c>
      <c r="J2431" s="222">
        <v>1</v>
      </c>
      <c r="K2431" s="277">
        <v>4000</v>
      </c>
      <c r="L2431" s="408">
        <f t="shared" si="355"/>
        <v>4400</v>
      </c>
      <c r="M2431" s="288" t="s">
        <v>1671</v>
      </c>
      <c r="O2431" s="219"/>
      <c r="P2431" s="251">
        <v>45444</v>
      </c>
      <c r="Q2431" s="244">
        <v>3500</v>
      </c>
      <c r="R2431" s="261">
        <v>80</v>
      </c>
      <c r="S2431" s="242">
        <v>80</v>
      </c>
      <c r="T2431" s="219" t="s">
        <v>3807</v>
      </c>
      <c r="U2431" s="259">
        <f>VLOOKUP(T2431,'[1]段ボール 送料'!$H$16:$X$1013,16,FALSE)</f>
        <v>670</v>
      </c>
      <c r="V2431" s="259">
        <f>VLOOKUP(T2431,'[1]段ボール 送料'!$H$16:$X$1013,13,FALSE)</f>
        <v>285</v>
      </c>
      <c r="W2431" s="259">
        <f>VLOOKUP(T2431,'[1]段ボール 送料'!$H$16:$X$1013,14,FALSE)</f>
        <v>285</v>
      </c>
      <c r="X2431" s="259">
        <f>VLOOKUP(T2431,'[1]段ボール 送料'!$H$16:$X$1013,15,FALSE)</f>
        <v>100</v>
      </c>
      <c r="Y2431" s="219"/>
      <c r="Z2431" s="259"/>
      <c r="AA2431" s="259"/>
      <c r="AB2431" s="259"/>
      <c r="AC2431" s="259"/>
      <c r="AD2431" s="337"/>
      <c r="AE2431" s="337"/>
      <c r="AF2431" s="337"/>
      <c r="AG2431" s="337"/>
      <c r="AH2431" s="337"/>
      <c r="AI2431" s="228" t="s">
        <v>2700</v>
      </c>
      <c r="AJ2431" s="286" t="s">
        <v>2543</v>
      </c>
      <c r="AK2431" s="228" t="s">
        <v>2542</v>
      </c>
      <c r="AL2431" s="211">
        <v>945</v>
      </c>
      <c r="AM2431" s="211">
        <f t="shared" si="358"/>
        <v>758</v>
      </c>
      <c r="AN2431" s="337">
        <f>VLOOKUP(T2431,'[1]段ボール 送料'!$H$16:$X$1013,6,FALSE)</f>
        <v>88</v>
      </c>
      <c r="AO2431" s="337">
        <f>VLOOKUP(T2431,'[1]段ボール 送料'!$H$16:$X$1013,17,FALSE)</f>
        <v>670</v>
      </c>
      <c r="AP2431" s="229" t="s">
        <v>1706</v>
      </c>
      <c r="AQ2431" s="444">
        <v>1</v>
      </c>
      <c r="AR2431" s="207"/>
      <c r="AS2431" s="207"/>
      <c r="AT2431" s="207"/>
      <c r="AU2431" s="359">
        <f t="shared" si="359"/>
        <v>80</v>
      </c>
      <c r="AV2431" s="248">
        <f>VLOOKUP(T2431,'[1]段ボール 送料'!$H$16:$X$1013,11,FALSE)</f>
        <v>220</v>
      </c>
      <c r="AW2431" s="248"/>
      <c r="AX2431" s="207"/>
      <c r="AY2431" s="247">
        <f t="shared" si="360"/>
        <v>220</v>
      </c>
      <c r="AZ2431" s="247">
        <f t="shared" si="361"/>
        <v>220</v>
      </c>
      <c r="BA2431" s="247">
        <f t="shared" si="362"/>
        <v>0</v>
      </c>
      <c r="BB2431" s="247">
        <f t="shared" si="363"/>
        <v>0</v>
      </c>
      <c r="BC2431" s="359">
        <f t="shared" si="364"/>
        <v>300</v>
      </c>
      <c r="BD2431" s="207"/>
      <c r="BE2431" s="207"/>
      <c r="BF2431" s="207"/>
      <c r="BG2431" s="228"/>
      <c r="BH2431" s="228"/>
      <c r="BI2431" s="228" t="s">
        <v>1703</v>
      </c>
      <c r="BJ2431" s="246"/>
      <c r="BK2431" s="265" t="s">
        <v>1881</v>
      </c>
      <c r="BL2431" s="228"/>
      <c r="BM2431" s="228" t="s">
        <v>1703</v>
      </c>
      <c r="BY2431" s="254"/>
      <c r="DN2431" s="284">
        <v>4000</v>
      </c>
      <c r="DO2431" s="283">
        <f>DN2431*110%</f>
        <v>4400</v>
      </c>
      <c r="DP2431" s="349">
        <v>45444</v>
      </c>
      <c r="DQ2431" s="282"/>
      <c r="DR2431" s="281"/>
      <c r="DS2431" s="280"/>
      <c r="DT2431" s="279"/>
      <c r="DU2431" s="348"/>
      <c r="DV2431" s="194"/>
    </row>
    <row r="2432" spans="1:126" ht="18.75">
      <c r="A2432" s="207" t="s">
        <v>3805</v>
      </c>
      <c r="B2432" s="227" t="s">
        <v>831</v>
      </c>
      <c r="C2432" s="227">
        <v>1584</v>
      </c>
      <c r="D2432" s="264" t="s">
        <v>832</v>
      </c>
      <c r="E2432" s="224" t="str">
        <f t="shared" si="365"/>
        <v>439134</v>
      </c>
      <c r="F2432" s="207" t="s">
        <v>830</v>
      </c>
      <c r="G2432" s="220" t="s">
        <v>833</v>
      </c>
      <c r="H2432" s="223" t="s">
        <v>3806</v>
      </c>
      <c r="J2432" s="222">
        <v>1</v>
      </c>
      <c r="K2432" s="277">
        <v>33000</v>
      </c>
      <c r="L2432" s="408">
        <f t="shared" si="355"/>
        <v>36300</v>
      </c>
      <c r="M2432" s="288" t="s">
        <v>1671</v>
      </c>
      <c r="O2432" s="219"/>
      <c r="P2432" s="251">
        <v>45444</v>
      </c>
      <c r="Q2432" s="244">
        <v>32000</v>
      </c>
      <c r="R2432" s="261">
        <v>640</v>
      </c>
      <c r="S2432" s="242">
        <v>640</v>
      </c>
      <c r="T2432" s="219" t="s">
        <v>3803</v>
      </c>
      <c r="U2432" s="259">
        <f>VLOOKUP(T2432,'[1]段ボール 送料'!$H$16:$X$1013,16,FALSE)</f>
        <v>1075</v>
      </c>
      <c r="V2432" s="259">
        <f>VLOOKUP(T2432,'[1]段ボール 送料'!$H$16:$X$1013,13,FALSE)</f>
        <v>655</v>
      </c>
      <c r="W2432" s="259">
        <f>VLOOKUP(T2432,'[1]段ボール 送料'!$H$16:$X$1013,14,FALSE)</f>
        <v>295</v>
      </c>
      <c r="X2432" s="259">
        <f>VLOOKUP(T2432,'[1]段ボール 送料'!$H$16:$X$1013,15,FALSE)</f>
        <v>125</v>
      </c>
      <c r="Y2432" s="219"/>
      <c r="Z2432" s="259"/>
      <c r="AA2432" s="259"/>
      <c r="AB2432" s="259"/>
      <c r="AC2432" s="259"/>
      <c r="AD2432" s="337"/>
      <c r="AE2432" s="337"/>
      <c r="AF2432" s="337"/>
      <c r="AG2432" s="337"/>
      <c r="AH2432" s="337"/>
      <c r="AI2432" s="228" t="s">
        <v>1945</v>
      </c>
      <c r="AJ2432" s="286" t="s">
        <v>2543</v>
      </c>
      <c r="AK2432" s="228" t="s">
        <v>2542</v>
      </c>
      <c r="AL2432" s="211">
        <v>6615</v>
      </c>
      <c r="AM2432" s="211">
        <f t="shared" si="358"/>
        <v>1312</v>
      </c>
      <c r="AN2432" s="337">
        <f>VLOOKUP(T2432,'[1]段ボール 送料'!$H$16:$X$1013,6,FALSE)</f>
        <v>132</v>
      </c>
      <c r="AO2432" s="337">
        <f>VLOOKUP(T2432,'[1]段ボール 送料'!$H$16:$X$1013,17,FALSE)</f>
        <v>1180</v>
      </c>
      <c r="AP2432" s="229" t="s">
        <v>1706</v>
      </c>
      <c r="AQ2432" s="444">
        <v>1</v>
      </c>
      <c r="AR2432" s="207"/>
      <c r="AS2432" s="207"/>
      <c r="AT2432" s="207"/>
      <c r="AU2432" s="359">
        <f t="shared" si="359"/>
        <v>640</v>
      </c>
      <c r="AV2432" s="248">
        <f>VLOOKUP(T2432,'[1]段ボール 送料'!$H$16:$X$1013,11,FALSE)</f>
        <v>420</v>
      </c>
      <c r="AW2432" s="248"/>
      <c r="AX2432" s="207"/>
      <c r="AY2432" s="247">
        <f t="shared" si="360"/>
        <v>420</v>
      </c>
      <c r="AZ2432" s="247">
        <f t="shared" si="361"/>
        <v>420</v>
      </c>
      <c r="BA2432" s="247">
        <f t="shared" si="362"/>
        <v>0</v>
      </c>
      <c r="BB2432" s="247">
        <f t="shared" si="363"/>
        <v>0</v>
      </c>
      <c r="BC2432" s="359">
        <f t="shared" si="364"/>
        <v>1060</v>
      </c>
      <c r="BD2432" s="207"/>
      <c r="BE2432" s="207"/>
      <c r="BF2432" s="207"/>
      <c r="BG2432" s="228"/>
      <c r="BH2432" s="228"/>
      <c r="BI2432" s="228" t="s">
        <v>1703</v>
      </c>
      <c r="BJ2432" s="246"/>
      <c r="BK2432" s="265" t="s">
        <v>1881</v>
      </c>
      <c r="BL2432" s="228"/>
      <c r="BM2432" s="228" t="s">
        <v>1703</v>
      </c>
      <c r="BY2432" s="254"/>
      <c r="DN2432" s="284">
        <v>33000</v>
      </c>
      <c r="DO2432" s="283">
        <f>DN2432*110%</f>
        <v>36300</v>
      </c>
      <c r="DP2432" s="349">
        <v>45444</v>
      </c>
      <c r="DQ2432" s="282"/>
      <c r="DR2432" s="281"/>
      <c r="DS2432" s="280"/>
      <c r="DT2432" s="279"/>
      <c r="DU2432" s="348"/>
      <c r="DV2432" s="194"/>
    </row>
    <row r="2433" spans="1:127" ht="18.75">
      <c r="A2433" s="207" t="s">
        <v>3805</v>
      </c>
      <c r="B2433" s="227" t="s">
        <v>834</v>
      </c>
      <c r="C2433" s="227">
        <v>1585</v>
      </c>
      <c r="D2433" s="264" t="s">
        <v>835</v>
      </c>
      <c r="E2433" s="224" t="str">
        <f t="shared" si="365"/>
        <v>439141</v>
      </c>
      <c r="F2433" s="207" t="s">
        <v>830</v>
      </c>
      <c r="G2433" s="220" t="s">
        <v>836</v>
      </c>
      <c r="H2433" s="223" t="s">
        <v>3804</v>
      </c>
      <c r="J2433" s="222">
        <v>1</v>
      </c>
      <c r="K2433" s="277">
        <v>33000</v>
      </c>
      <c r="L2433" s="408">
        <f t="shared" si="355"/>
        <v>36300</v>
      </c>
      <c r="M2433" s="288" t="s">
        <v>1671</v>
      </c>
      <c r="O2433" s="219"/>
      <c r="P2433" s="251">
        <v>45444</v>
      </c>
      <c r="Q2433" s="244">
        <v>32000</v>
      </c>
      <c r="R2433" s="261">
        <v>740</v>
      </c>
      <c r="S2433" s="242">
        <v>740</v>
      </c>
      <c r="T2433" s="219" t="s">
        <v>3803</v>
      </c>
      <c r="U2433" s="259">
        <f>VLOOKUP(T2433,'[1]段ボール 送料'!$H$16:$X$1013,16,FALSE)</f>
        <v>1075</v>
      </c>
      <c r="V2433" s="259">
        <f>VLOOKUP(T2433,'[1]段ボール 送料'!$H$16:$X$1013,13,FALSE)</f>
        <v>655</v>
      </c>
      <c r="W2433" s="259">
        <f>VLOOKUP(T2433,'[1]段ボール 送料'!$H$16:$X$1013,14,FALSE)</f>
        <v>295</v>
      </c>
      <c r="X2433" s="259">
        <f>VLOOKUP(T2433,'[1]段ボール 送料'!$H$16:$X$1013,15,FALSE)</f>
        <v>125</v>
      </c>
      <c r="Y2433" s="219"/>
      <c r="Z2433" s="259"/>
      <c r="AA2433" s="259"/>
      <c r="AB2433" s="259"/>
      <c r="AC2433" s="259"/>
      <c r="AD2433" s="337"/>
      <c r="AE2433" s="337"/>
      <c r="AF2433" s="337"/>
      <c r="AG2433" s="337"/>
      <c r="AH2433" s="337"/>
      <c r="AI2433" s="228" t="s">
        <v>1945</v>
      </c>
      <c r="AJ2433" s="286" t="s">
        <v>2543</v>
      </c>
      <c r="AK2433" s="228" t="s">
        <v>2542</v>
      </c>
      <c r="AL2433" s="211">
        <v>6510</v>
      </c>
      <c r="AM2433" s="211">
        <f t="shared" si="358"/>
        <v>1312</v>
      </c>
      <c r="AN2433" s="337">
        <f>VLOOKUP(T2433,'[1]段ボール 送料'!$H$16:$X$1013,6,FALSE)</f>
        <v>132</v>
      </c>
      <c r="AO2433" s="337">
        <f>VLOOKUP(T2433,'[1]段ボール 送料'!$H$16:$X$1013,17,FALSE)</f>
        <v>1180</v>
      </c>
      <c r="AP2433" s="229" t="s">
        <v>1706</v>
      </c>
      <c r="AQ2433" s="444">
        <v>1</v>
      </c>
      <c r="AR2433" s="207"/>
      <c r="AS2433" s="207"/>
      <c r="AT2433" s="207"/>
      <c r="AU2433" s="359">
        <f t="shared" si="359"/>
        <v>740</v>
      </c>
      <c r="AV2433" s="248">
        <f>VLOOKUP(T2433,'[1]段ボール 送料'!$H$16:$X$1013,11,FALSE)</f>
        <v>420</v>
      </c>
      <c r="AW2433" s="248"/>
      <c r="AX2433" s="207"/>
      <c r="AY2433" s="247">
        <f t="shared" si="360"/>
        <v>420</v>
      </c>
      <c r="AZ2433" s="247">
        <f t="shared" si="361"/>
        <v>420</v>
      </c>
      <c r="BA2433" s="247">
        <f t="shared" si="362"/>
        <v>0</v>
      </c>
      <c r="BB2433" s="247">
        <f t="shared" si="363"/>
        <v>0</v>
      </c>
      <c r="BC2433" s="359">
        <f t="shared" si="364"/>
        <v>1160</v>
      </c>
      <c r="BD2433" s="207"/>
      <c r="BE2433" s="207"/>
      <c r="BF2433" s="207"/>
      <c r="BG2433" s="228"/>
      <c r="BH2433" s="228"/>
      <c r="BI2433" s="228" t="s">
        <v>1703</v>
      </c>
      <c r="BJ2433" s="246"/>
      <c r="BK2433" s="265" t="s">
        <v>1881</v>
      </c>
      <c r="BL2433" s="228"/>
      <c r="BM2433" s="228" t="s">
        <v>1703</v>
      </c>
      <c r="BY2433" s="254"/>
      <c r="DN2433" s="284">
        <v>33000</v>
      </c>
      <c r="DO2433" s="283">
        <f>DN2433*110%</f>
        <v>36300</v>
      </c>
      <c r="DP2433" s="349">
        <v>45444</v>
      </c>
      <c r="DQ2433" s="282"/>
      <c r="DR2433" s="281"/>
      <c r="DS2433" s="280"/>
      <c r="DT2433" s="279"/>
      <c r="DU2433" s="348"/>
      <c r="DV2433" s="194"/>
    </row>
    <row r="2434" spans="1:127" ht="18.75">
      <c r="A2434" s="207" t="s">
        <v>3259</v>
      </c>
      <c r="B2434" s="227" t="s">
        <v>3802</v>
      </c>
      <c r="C2434" s="227">
        <v>1586</v>
      </c>
      <c r="D2434" s="264" t="s">
        <v>3801</v>
      </c>
      <c r="E2434" s="224" t="str">
        <f t="shared" si="365"/>
        <v>439158</v>
      </c>
      <c r="F2434" s="207" t="s">
        <v>934</v>
      </c>
      <c r="G2434" s="220" t="s">
        <v>3800</v>
      </c>
      <c r="H2434" s="223" t="s">
        <v>3799</v>
      </c>
      <c r="I2434" s="306" t="s">
        <v>39</v>
      </c>
      <c r="J2434" s="222">
        <v>1</v>
      </c>
      <c r="K2434" s="212">
        <v>6800</v>
      </c>
      <c r="L2434" s="408">
        <f t="shared" si="355"/>
        <v>7480.0000000000009</v>
      </c>
      <c r="M2434" s="288" t="s">
        <v>1671</v>
      </c>
      <c r="O2434" s="219"/>
      <c r="P2434" s="245"/>
      <c r="Q2434" s="244"/>
      <c r="R2434" s="272">
        <v>1060</v>
      </c>
      <c r="S2434" s="242">
        <v>1060</v>
      </c>
      <c r="T2434" s="219" t="s">
        <v>3253</v>
      </c>
      <c r="U2434" s="259">
        <f>VLOOKUP(T2434,'[1]段ボール 送料'!$H$16:$X$1013,16,FALSE)</f>
        <v>730</v>
      </c>
      <c r="V2434" s="259">
        <f>VLOOKUP(T2434,'[1]段ボール 送料'!$H$16:$X$1013,13,FALSE)</f>
        <v>200</v>
      </c>
      <c r="W2434" s="259">
        <f>VLOOKUP(T2434,'[1]段ボール 送料'!$H$16:$X$1013,14,FALSE)</f>
        <v>200</v>
      </c>
      <c r="X2434" s="259">
        <f>VLOOKUP(T2434,'[1]段ボール 送料'!$H$16:$X$1013,15,FALSE)</f>
        <v>330</v>
      </c>
      <c r="Y2434" s="219"/>
      <c r="Z2434" s="259"/>
      <c r="AA2434" s="259"/>
      <c r="AB2434" s="259"/>
      <c r="AC2434" s="259"/>
      <c r="AD2434" s="337"/>
      <c r="AE2434" s="337"/>
      <c r="AF2434" s="337"/>
      <c r="AG2434" s="337"/>
      <c r="AH2434" s="337"/>
      <c r="AI2434" s="213" t="s">
        <v>2703</v>
      </c>
      <c r="AJ2434" s="286" t="s">
        <v>2543</v>
      </c>
      <c r="AK2434" s="228" t="s">
        <v>2542</v>
      </c>
      <c r="AL2434" s="211">
        <v>1250</v>
      </c>
      <c r="AM2434" s="211">
        <f t="shared" si="358"/>
        <v>749</v>
      </c>
      <c r="AN2434" s="337">
        <f>VLOOKUP(T2434,'[1]段ボール 送料'!$H$16:$X$1013,6,FALSE)</f>
        <v>79</v>
      </c>
      <c r="AO2434" s="337">
        <f>VLOOKUP(T2434,'[1]段ボール 送料'!$H$16:$X$1013,17,FALSE)</f>
        <v>670</v>
      </c>
      <c r="AP2434" s="229" t="s">
        <v>3787</v>
      </c>
      <c r="AQ2434" s="444">
        <v>1</v>
      </c>
      <c r="AR2434" s="207"/>
      <c r="AS2434" s="207"/>
      <c r="AT2434" s="207"/>
      <c r="AU2434" s="359">
        <f t="shared" si="359"/>
        <v>1060</v>
      </c>
      <c r="AV2434" s="248">
        <f>VLOOKUP(T2434,'[1]段ボール 送料'!$H$16:$X$1013,11,FALSE)</f>
        <v>256</v>
      </c>
      <c r="AW2434" s="248"/>
      <c r="AX2434" s="207"/>
      <c r="AY2434" s="247">
        <f t="shared" si="360"/>
        <v>256</v>
      </c>
      <c r="AZ2434" s="247">
        <f t="shared" si="361"/>
        <v>256</v>
      </c>
      <c r="BA2434" s="247">
        <f t="shared" si="362"/>
        <v>0</v>
      </c>
      <c r="BB2434" s="247">
        <f t="shared" si="363"/>
        <v>0</v>
      </c>
      <c r="BC2434" s="359">
        <f t="shared" si="364"/>
        <v>1316</v>
      </c>
      <c r="BD2434" s="207"/>
      <c r="BE2434" s="207"/>
      <c r="BF2434" s="207"/>
      <c r="BG2434" s="228"/>
      <c r="BH2434" s="228"/>
      <c r="BI2434" s="228"/>
      <c r="BJ2434" s="246"/>
      <c r="BK2434" s="265" t="s">
        <v>1881</v>
      </c>
      <c r="BL2434" s="228"/>
      <c r="BM2434" s="228" t="s">
        <v>1703</v>
      </c>
      <c r="BY2434" s="254"/>
      <c r="DN2434" s="284"/>
      <c r="DO2434" s="283"/>
      <c r="DP2434" s="278"/>
      <c r="DQ2434" s="282"/>
      <c r="DR2434" s="281"/>
      <c r="DS2434" s="280"/>
      <c r="DT2434" s="279"/>
      <c r="DU2434" s="278"/>
      <c r="DV2434" s="194"/>
    </row>
    <row r="2435" spans="1:127" ht="18.75">
      <c r="A2435" s="207" t="s">
        <v>3259</v>
      </c>
      <c r="B2435" s="227" t="s">
        <v>3798</v>
      </c>
      <c r="C2435" s="227">
        <v>1587</v>
      </c>
      <c r="D2435" s="264" t="s">
        <v>3797</v>
      </c>
      <c r="E2435" s="224" t="str">
        <f t="shared" si="365"/>
        <v>439165</v>
      </c>
      <c r="F2435" s="207" t="s">
        <v>934</v>
      </c>
      <c r="G2435" s="220" t="s">
        <v>3796</v>
      </c>
      <c r="H2435" s="223" t="s">
        <v>3795</v>
      </c>
      <c r="I2435" s="306" t="s">
        <v>39</v>
      </c>
      <c r="J2435" s="222">
        <v>1</v>
      </c>
      <c r="K2435" s="212">
        <v>6000</v>
      </c>
      <c r="L2435" s="408">
        <f t="shared" si="355"/>
        <v>6600.0000000000009</v>
      </c>
      <c r="M2435" s="288" t="s">
        <v>1671</v>
      </c>
      <c r="O2435" s="219"/>
      <c r="P2435" s="245"/>
      <c r="Q2435" s="244"/>
      <c r="R2435" s="261">
        <v>1020</v>
      </c>
      <c r="S2435" s="242">
        <v>1020</v>
      </c>
      <c r="T2435" s="219" t="s">
        <v>3275</v>
      </c>
      <c r="U2435" s="259">
        <f>VLOOKUP(T2435,'[1]段ボール 送料'!$H$16:$X$1013,16,FALSE)</f>
        <v>900</v>
      </c>
      <c r="V2435" s="259">
        <f>VLOOKUP(T2435,'[1]段ボール 送料'!$H$16:$X$1013,13,FALSE)</f>
        <v>200</v>
      </c>
      <c r="W2435" s="259">
        <f>VLOOKUP(T2435,'[1]段ボール 送料'!$H$16:$X$1013,14,FALSE)</f>
        <v>200</v>
      </c>
      <c r="X2435" s="259">
        <f>VLOOKUP(T2435,'[1]段ボール 送料'!$H$16:$X$1013,15,FALSE)</f>
        <v>500</v>
      </c>
      <c r="Y2435" s="219"/>
      <c r="Z2435" s="259"/>
      <c r="AA2435" s="259"/>
      <c r="AB2435" s="259"/>
      <c r="AC2435" s="259"/>
      <c r="AD2435" s="337"/>
      <c r="AE2435" s="337"/>
      <c r="AF2435" s="337"/>
      <c r="AG2435" s="337"/>
      <c r="AH2435" s="337"/>
      <c r="AI2435" s="213" t="s">
        <v>2703</v>
      </c>
      <c r="AJ2435" s="286" t="s">
        <v>2543</v>
      </c>
      <c r="AK2435" s="228" t="s">
        <v>2542</v>
      </c>
      <c r="AL2435" s="211">
        <v>952</v>
      </c>
      <c r="AM2435" s="211">
        <f t="shared" si="358"/>
        <v>985</v>
      </c>
      <c r="AN2435" s="337">
        <f>VLOOKUP(T2435,'[1]段ボール 送料'!$H$16:$X$1013,6,FALSE)</f>
        <v>95</v>
      </c>
      <c r="AO2435" s="337">
        <f>VLOOKUP(T2435,'[1]段ボール 送料'!$H$16:$X$1013,17,FALSE)</f>
        <v>890</v>
      </c>
      <c r="AP2435" s="229" t="s">
        <v>3787</v>
      </c>
      <c r="AQ2435" s="444">
        <v>1</v>
      </c>
      <c r="AR2435" s="207"/>
      <c r="AS2435" s="207"/>
      <c r="AT2435" s="207"/>
      <c r="AU2435" s="359">
        <f t="shared" si="359"/>
        <v>1020</v>
      </c>
      <c r="AV2435" s="248">
        <f>VLOOKUP(T2435,'[1]段ボール 送料'!$H$16:$X$1013,11,FALSE)</f>
        <v>318</v>
      </c>
      <c r="AW2435" s="248"/>
      <c r="AX2435" s="207"/>
      <c r="AY2435" s="247">
        <f t="shared" si="360"/>
        <v>318</v>
      </c>
      <c r="AZ2435" s="247">
        <f t="shared" si="361"/>
        <v>318</v>
      </c>
      <c r="BA2435" s="247">
        <f t="shared" si="362"/>
        <v>0</v>
      </c>
      <c r="BB2435" s="247">
        <f t="shared" si="363"/>
        <v>0</v>
      </c>
      <c r="BC2435" s="359">
        <f t="shared" si="364"/>
        <v>1338</v>
      </c>
      <c r="BD2435" s="207"/>
      <c r="BE2435" s="207"/>
      <c r="BF2435" s="207"/>
      <c r="BG2435" s="228"/>
      <c r="BH2435" s="228"/>
      <c r="BI2435" s="228"/>
      <c r="BJ2435" s="246"/>
      <c r="BK2435" s="265" t="s">
        <v>1881</v>
      </c>
      <c r="BL2435" s="228"/>
      <c r="BM2435" s="228" t="s">
        <v>1703</v>
      </c>
      <c r="BY2435" s="254"/>
      <c r="DN2435" s="284"/>
      <c r="DO2435" s="283"/>
      <c r="DP2435" s="278"/>
      <c r="DQ2435" s="282"/>
      <c r="DR2435" s="281"/>
      <c r="DS2435" s="280"/>
      <c r="DT2435" s="279"/>
      <c r="DU2435" s="278"/>
      <c r="DV2435" s="194"/>
    </row>
    <row r="2436" spans="1:127" ht="18.75">
      <c r="A2436" s="207" t="s">
        <v>3259</v>
      </c>
      <c r="B2436" s="227" t="s">
        <v>935</v>
      </c>
      <c r="C2436" s="227">
        <v>1588</v>
      </c>
      <c r="D2436" s="264" t="s">
        <v>936</v>
      </c>
      <c r="E2436" s="224" t="str">
        <f t="shared" si="365"/>
        <v>439172</v>
      </c>
      <c r="F2436" s="207" t="s">
        <v>934</v>
      </c>
      <c r="G2436" s="220" t="s">
        <v>937</v>
      </c>
      <c r="H2436" s="223" t="s">
        <v>3794</v>
      </c>
      <c r="I2436" s="306" t="s">
        <v>39</v>
      </c>
      <c r="J2436" s="222">
        <v>1</v>
      </c>
      <c r="K2436" s="212">
        <v>6000</v>
      </c>
      <c r="L2436" s="408">
        <f t="shared" si="355"/>
        <v>6600.0000000000009</v>
      </c>
      <c r="M2436" s="288" t="s">
        <v>900</v>
      </c>
      <c r="O2436" s="290" t="s">
        <v>3793</v>
      </c>
      <c r="P2436" s="245"/>
      <c r="Q2436" s="244"/>
      <c r="R2436" s="350">
        <v>1060</v>
      </c>
      <c r="S2436" s="242">
        <v>1060</v>
      </c>
      <c r="T2436" s="219" t="s">
        <v>3275</v>
      </c>
      <c r="U2436" s="259">
        <f>VLOOKUP(T2436,'[1]段ボール 送料'!$H$16:$X$1013,16,FALSE)</f>
        <v>900</v>
      </c>
      <c r="V2436" s="259">
        <f>VLOOKUP(T2436,'[1]段ボール 送料'!$H$16:$X$1013,13,FALSE)</f>
        <v>200</v>
      </c>
      <c r="W2436" s="259">
        <f>VLOOKUP(T2436,'[1]段ボール 送料'!$H$16:$X$1013,14,FALSE)</f>
        <v>200</v>
      </c>
      <c r="X2436" s="259">
        <f>VLOOKUP(T2436,'[1]段ボール 送料'!$H$16:$X$1013,15,FALSE)</f>
        <v>500</v>
      </c>
      <c r="Y2436" s="219"/>
      <c r="Z2436" s="259"/>
      <c r="AA2436" s="259"/>
      <c r="AB2436" s="259"/>
      <c r="AC2436" s="259"/>
      <c r="AD2436" s="337"/>
      <c r="AE2436" s="337"/>
      <c r="AF2436" s="337"/>
      <c r="AG2436" s="337"/>
      <c r="AH2436" s="337"/>
      <c r="AI2436" s="213" t="s">
        <v>2703</v>
      </c>
      <c r="AJ2436" s="286" t="s">
        <v>2543</v>
      </c>
      <c r="AK2436" s="228" t="s">
        <v>2542</v>
      </c>
      <c r="AL2436" s="211">
        <v>618</v>
      </c>
      <c r="AM2436" s="211">
        <f t="shared" si="358"/>
        <v>985</v>
      </c>
      <c r="AN2436" s="337">
        <f>VLOOKUP(T2436,'[1]段ボール 送料'!$H$16:$X$1013,6,FALSE)</f>
        <v>95</v>
      </c>
      <c r="AO2436" s="337">
        <f>VLOOKUP(T2436,'[1]段ボール 送料'!$H$16:$X$1013,17,FALSE)</f>
        <v>890</v>
      </c>
      <c r="AP2436" s="229" t="s">
        <v>3787</v>
      </c>
      <c r="AQ2436" s="336"/>
      <c r="AR2436" s="207"/>
      <c r="AS2436" s="207"/>
      <c r="AT2436" s="207"/>
      <c r="AU2436" s="207"/>
      <c r="AV2436" s="207"/>
      <c r="AW2436" s="207"/>
      <c r="AX2436" s="207"/>
      <c r="AY2436" s="207"/>
      <c r="AZ2436" s="207"/>
      <c r="BA2436" s="207"/>
      <c r="BB2436" s="207"/>
      <c r="BC2436" s="207"/>
      <c r="BD2436" s="207"/>
      <c r="BE2436" s="207"/>
      <c r="BF2436" s="207"/>
      <c r="BG2436" s="228"/>
      <c r="BH2436" s="228"/>
      <c r="BI2436" s="228"/>
      <c r="BJ2436" s="246"/>
      <c r="BK2436" s="265" t="s">
        <v>1881</v>
      </c>
      <c r="BL2436" s="228"/>
      <c r="BM2436" s="228"/>
      <c r="BY2436" s="254"/>
      <c r="DN2436" s="284"/>
      <c r="DO2436" s="283"/>
      <c r="DP2436" s="278"/>
      <c r="DQ2436" s="282" t="s">
        <v>900</v>
      </c>
      <c r="DR2436" s="281"/>
      <c r="DS2436" s="280" t="s">
        <v>3792</v>
      </c>
      <c r="DT2436" s="279" t="s">
        <v>3791</v>
      </c>
      <c r="DU2436" s="278"/>
      <c r="DV2436" s="194"/>
      <c r="DW2436" s="254"/>
    </row>
    <row r="2437" spans="1:127" ht="18.75">
      <c r="A2437" s="207" t="s">
        <v>3783</v>
      </c>
      <c r="B2437" s="227" t="s">
        <v>838</v>
      </c>
      <c r="C2437" s="227">
        <v>1589</v>
      </c>
      <c r="D2437" s="264" t="s">
        <v>839</v>
      </c>
      <c r="E2437" s="224" t="str">
        <f t="shared" si="365"/>
        <v>439189</v>
      </c>
      <c r="F2437" s="207" t="s">
        <v>837</v>
      </c>
      <c r="G2437" s="387" t="s">
        <v>3790</v>
      </c>
      <c r="H2437" s="453" t="s">
        <v>3789</v>
      </c>
      <c r="I2437" s="306" t="s">
        <v>39</v>
      </c>
      <c r="J2437" s="222">
        <v>1</v>
      </c>
      <c r="K2437" s="277">
        <v>15000</v>
      </c>
      <c r="L2437" s="408">
        <f t="shared" si="355"/>
        <v>16500</v>
      </c>
      <c r="M2437" s="288" t="s">
        <v>1671</v>
      </c>
      <c r="O2437" s="219" t="s">
        <v>3788</v>
      </c>
      <c r="P2437" s="251">
        <v>45444</v>
      </c>
      <c r="Q2437" s="244">
        <v>8000</v>
      </c>
      <c r="R2437" s="272">
        <v>2400</v>
      </c>
      <c r="S2437" s="242">
        <v>2400</v>
      </c>
      <c r="T2437" s="219" t="s">
        <v>3260</v>
      </c>
      <c r="U2437" s="259">
        <f>VLOOKUP(T2437,'[1]段ボール 送料'!$H$16:$X$1013,16,FALSE)</f>
        <v>1130</v>
      </c>
      <c r="V2437" s="259">
        <f>VLOOKUP(T2437,'[1]段ボール 送料'!$H$16:$X$1013,13,FALSE)</f>
        <v>265</v>
      </c>
      <c r="W2437" s="259">
        <f>VLOOKUP(T2437,'[1]段ボール 送料'!$H$16:$X$1013,14,FALSE)</f>
        <v>265</v>
      </c>
      <c r="X2437" s="259">
        <f>VLOOKUP(T2437,'[1]段ボール 送料'!$H$16:$X$1013,15,FALSE)</f>
        <v>600</v>
      </c>
      <c r="Y2437" s="219"/>
      <c r="Z2437" s="259"/>
      <c r="AA2437" s="259"/>
      <c r="AB2437" s="259"/>
      <c r="AC2437" s="259"/>
      <c r="AD2437" s="337"/>
      <c r="AE2437" s="337"/>
      <c r="AF2437" s="337"/>
      <c r="AG2437" s="337"/>
      <c r="AH2437" s="337"/>
      <c r="AI2437" s="213" t="s">
        <v>2703</v>
      </c>
      <c r="AJ2437" s="286" t="s">
        <v>2543</v>
      </c>
      <c r="AK2437" s="228" t="s">
        <v>2542</v>
      </c>
      <c r="AL2437" s="211">
        <v>2429</v>
      </c>
      <c r="AM2437" s="211">
        <f t="shared" si="358"/>
        <v>1406</v>
      </c>
      <c r="AN2437" s="443">
        <f>138+88</f>
        <v>226</v>
      </c>
      <c r="AO2437" s="337">
        <f>VLOOKUP(T2437,'[1]段ボール 送料'!$H$16:$X$1013,17,FALSE)</f>
        <v>1180</v>
      </c>
      <c r="AP2437" s="229" t="s">
        <v>3787</v>
      </c>
      <c r="AQ2437" s="444">
        <v>1</v>
      </c>
      <c r="AR2437" s="207"/>
      <c r="AS2437" s="207"/>
      <c r="AT2437" s="207"/>
      <c r="AU2437" s="359">
        <f>S2437</f>
        <v>2400</v>
      </c>
      <c r="AV2437" s="248">
        <f>VLOOKUP(T2437,'[1]段ボール 送料'!$H$16:$X$1013,11,FALSE)</f>
        <v>490</v>
      </c>
      <c r="AW2437" s="248"/>
      <c r="AX2437" s="207"/>
      <c r="AY2437" s="247">
        <f>SUBTOTAL(9,AV2437:AX2437)</f>
        <v>490</v>
      </c>
      <c r="AZ2437" s="247">
        <f>AR2437+AV2437</f>
        <v>490</v>
      </c>
      <c r="BA2437" s="247">
        <f>AS2437+AW2437</f>
        <v>0</v>
      </c>
      <c r="BB2437" s="247">
        <f>AT2437+AX2437</f>
        <v>0</v>
      </c>
      <c r="BC2437" s="359">
        <f>AU2437+AY2437</f>
        <v>2890</v>
      </c>
      <c r="BD2437" s="207"/>
      <c r="BE2437" s="207"/>
      <c r="BF2437" s="207"/>
      <c r="BG2437" s="228"/>
      <c r="BH2437" s="228"/>
      <c r="BI2437" s="228" t="s">
        <v>1703</v>
      </c>
      <c r="BJ2437" s="246"/>
      <c r="BK2437" s="265" t="s">
        <v>1881</v>
      </c>
      <c r="BL2437" s="228"/>
      <c r="BM2437" s="228" t="s">
        <v>1703</v>
      </c>
      <c r="BY2437" s="254"/>
      <c r="CR2437" s="200" t="s">
        <v>3786</v>
      </c>
      <c r="DN2437" s="284">
        <v>15000</v>
      </c>
      <c r="DO2437" s="283">
        <f>DN2437*110%</f>
        <v>16500</v>
      </c>
      <c r="DP2437" s="452" t="s">
        <v>3785</v>
      </c>
      <c r="DQ2437" s="282"/>
      <c r="DR2437" s="280" t="s">
        <v>324</v>
      </c>
      <c r="DS2437" s="280" t="s">
        <v>3784</v>
      </c>
      <c r="DT2437" s="279" t="s">
        <v>1620</v>
      </c>
      <c r="DU2437" s="348"/>
      <c r="DV2437" s="194"/>
    </row>
    <row r="2438" spans="1:127" ht="18.75">
      <c r="A2438" s="207" t="s">
        <v>3783</v>
      </c>
      <c r="B2438" s="227" t="s">
        <v>1549</v>
      </c>
      <c r="C2438" s="227" t="s">
        <v>3782</v>
      </c>
      <c r="D2438" s="264" t="s">
        <v>1550</v>
      </c>
      <c r="E2438" s="224" t="str">
        <f t="shared" si="365"/>
        <v>439196</v>
      </c>
      <c r="F2438" s="207" t="s">
        <v>837</v>
      </c>
      <c r="G2438" s="451" t="s">
        <v>1551</v>
      </c>
      <c r="H2438" s="223" t="s">
        <v>3781</v>
      </c>
      <c r="I2438" s="306" t="s">
        <v>39</v>
      </c>
      <c r="J2438" s="222">
        <v>1</v>
      </c>
      <c r="K2438" s="212">
        <v>11000</v>
      </c>
      <c r="L2438" s="212">
        <f t="shared" si="355"/>
        <v>12100.000000000002</v>
      </c>
      <c r="M2438" s="288" t="s">
        <v>900</v>
      </c>
      <c r="O2438" s="219"/>
      <c r="P2438" s="245"/>
      <c r="Q2438" s="244"/>
      <c r="R2438" s="272">
        <v>3100</v>
      </c>
      <c r="S2438" s="242">
        <v>3100</v>
      </c>
      <c r="T2438" s="219" t="s">
        <v>3260</v>
      </c>
      <c r="U2438" s="259">
        <f>VLOOKUP(T2438,'[1]段ボール 送料'!$H$16:$X$1013,16,FALSE)</f>
        <v>1130</v>
      </c>
      <c r="V2438" s="259">
        <f>VLOOKUP(T2438,'[1]段ボール 送料'!$H$16:$X$1013,13,FALSE)</f>
        <v>265</v>
      </c>
      <c r="W2438" s="259">
        <f>VLOOKUP(T2438,'[1]段ボール 送料'!$H$16:$X$1013,14,FALSE)</f>
        <v>265</v>
      </c>
      <c r="X2438" s="259">
        <f>VLOOKUP(T2438,'[1]段ボール 送料'!$H$16:$X$1013,15,FALSE)</f>
        <v>600</v>
      </c>
      <c r="Y2438" s="219" t="s">
        <v>2980</v>
      </c>
      <c r="Z2438" s="259">
        <f>VLOOKUP(Y2438,'[1]段ボール 送料'!$H$16:$X$1013,16,FALSE)</f>
        <v>650</v>
      </c>
      <c r="AA2438" s="259">
        <f>VLOOKUP(Y2438,'[1]段ボール 送料'!$H$16:$X$1013,13,FALSE)</f>
        <v>210</v>
      </c>
      <c r="AB2438" s="259">
        <f>VLOOKUP(Y2438,'[1]段ボール 送料'!$H$16:$X$1013,14,FALSE)</f>
        <v>210</v>
      </c>
      <c r="AC2438" s="259">
        <f>VLOOKUP(Y2438,'[1]段ボール 送料'!$H$16:$X$1013,15,FALSE)</f>
        <v>230</v>
      </c>
      <c r="AD2438" s="337"/>
      <c r="AE2438" s="337"/>
      <c r="AF2438" s="337"/>
      <c r="AG2438" s="337"/>
      <c r="AH2438" s="337"/>
      <c r="AI2438" s="450" t="s">
        <v>2703</v>
      </c>
      <c r="AJ2438" s="286" t="s">
        <v>2543</v>
      </c>
      <c r="AK2438" s="228" t="s">
        <v>2542</v>
      </c>
      <c r="AL2438" s="211">
        <v>2869</v>
      </c>
      <c r="AM2438" s="211">
        <f t="shared" si="358"/>
        <v>1406</v>
      </c>
      <c r="AN2438" s="443">
        <f>138+88</f>
        <v>226</v>
      </c>
      <c r="AO2438" s="337">
        <f>VLOOKUP(T2438,'[1]段ボール 送料'!$H$16:$X$1013,17,FALSE)</f>
        <v>1180</v>
      </c>
      <c r="AP2438" s="229" t="s">
        <v>3780</v>
      </c>
      <c r="AQ2438" s="336"/>
      <c r="AR2438" s="207"/>
      <c r="AS2438" s="207"/>
      <c r="AT2438" s="207"/>
      <c r="AU2438" s="207"/>
      <c r="AV2438" s="207"/>
      <c r="AW2438" s="207"/>
      <c r="AX2438" s="207"/>
      <c r="AY2438" s="207"/>
      <c r="AZ2438" s="207"/>
      <c r="BA2438" s="207"/>
      <c r="BB2438" s="207"/>
      <c r="BC2438" s="207"/>
      <c r="BD2438" s="207"/>
      <c r="BE2438" s="207"/>
      <c r="BF2438" s="207"/>
      <c r="BG2438" s="228"/>
      <c r="BH2438" s="228"/>
      <c r="BI2438" s="228" t="s">
        <v>1703</v>
      </c>
      <c r="BJ2438" s="246"/>
      <c r="BK2438" s="265" t="s">
        <v>1881</v>
      </c>
      <c r="BL2438" s="228"/>
      <c r="BM2438" s="228"/>
      <c r="BY2438" s="254"/>
      <c r="DN2438" s="284"/>
      <c r="DO2438" s="283"/>
      <c r="DP2438" s="278"/>
      <c r="DQ2438" s="282" t="s">
        <v>900</v>
      </c>
      <c r="DR2438" s="281"/>
      <c r="DS2438" s="280"/>
      <c r="DT2438" s="279"/>
      <c r="DU2438" s="278"/>
      <c r="DV2438" s="194"/>
      <c r="DW2438" s="254"/>
    </row>
    <row r="2439" spans="1:127" ht="18.75">
      <c r="A2439" s="207" t="s">
        <v>3776</v>
      </c>
      <c r="B2439" s="227" t="s">
        <v>3779</v>
      </c>
      <c r="F2439" s="207" t="s">
        <v>837</v>
      </c>
      <c r="G2439" s="220" t="s">
        <v>3778</v>
      </c>
      <c r="H2439" s="223" t="s">
        <v>3777</v>
      </c>
      <c r="J2439" s="222">
        <v>1</v>
      </c>
      <c r="K2439" s="449">
        <v>22000</v>
      </c>
      <c r="L2439" s="212">
        <f t="shared" si="355"/>
        <v>24200.000000000004</v>
      </c>
      <c r="M2439" s="288" t="s">
        <v>947</v>
      </c>
      <c r="O2439" s="219" t="s">
        <v>3772</v>
      </c>
      <c r="P2439" s="245"/>
      <c r="Q2439" s="244"/>
      <c r="R2439" s="272">
        <v>2900</v>
      </c>
      <c r="S2439" s="242">
        <v>2900</v>
      </c>
      <c r="T2439" s="219" t="s">
        <v>3260</v>
      </c>
      <c r="U2439" s="259">
        <f>VLOOKUP(T2439,'[1]段ボール 送料'!$H$16:$X$1013,16,FALSE)</f>
        <v>1130</v>
      </c>
      <c r="V2439" s="259">
        <f>VLOOKUP(T2439,'[1]段ボール 送料'!$H$16:$X$1013,13,FALSE)</f>
        <v>265</v>
      </c>
      <c r="W2439" s="259">
        <f>VLOOKUP(T2439,'[1]段ボール 送料'!$H$16:$X$1013,14,FALSE)</f>
        <v>265</v>
      </c>
      <c r="X2439" s="259">
        <f>VLOOKUP(T2439,'[1]段ボール 送料'!$H$16:$X$1013,15,FALSE)</f>
        <v>600</v>
      </c>
      <c r="Y2439" s="219"/>
      <c r="Z2439" s="259"/>
      <c r="AA2439" s="259"/>
      <c r="AB2439" s="259"/>
      <c r="AC2439" s="259"/>
      <c r="AD2439" s="337"/>
      <c r="AE2439" s="337"/>
      <c r="AF2439" s="337"/>
      <c r="AG2439" s="337"/>
      <c r="AH2439" s="337"/>
      <c r="AI2439" s="213" t="s">
        <v>2717</v>
      </c>
      <c r="AJ2439" s="286" t="s">
        <v>2543</v>
      </c>
      <c r="AK2439" s="228" t="s">
        <v>2542</v>
      </c>
      <c r="AL2439" s="211">
        <v>4450</v>
      </c>
      <c r="AM2439" s="211">
        <f t="shared" si="358"/>
        <v>1318</v>
      </c>
      <c r="AN2439" s="337">
        <f>VLOOKUP(T2439,'[1]段ボール 送料'!$H$16:$X$1013,6,FALSE)</f>
        <v>138</v>
      </c>
      <c r="AO2439" s="337">
        <f>VLOOKUP(T2439,'[1]段ボール 送料'!$H$16:$X$1013,17,FALSE)</f>
        <v>1180</v>
      </c>
      <c r="AP2439" s="229" t="s">
        <v>2729</v>
      </c>
      <c r="AQ2439" s="444">
        <v>1</v>
      </c>
      <c r="AR2439" s="207"/>
      <c r="AS2439" s="207"/>
      <c r="AT2439" s="207"/>
      <c r="AU2439" s="359">
        <f t="shared" ref="AU2439:AU2444" si="366">S2439</f>
        <v>2900</v>
      </c>
      <c r="AV2439" s="248">
        <f>VLOOKUP(T2439,'[1]段ボール 送料'!$H$16:$X$1013,11,FALSE)</f>
        <v>490</v>
      </c>
      <c r="AW2439" s="248"/>
      <c r="AX2439" s="207"/>
      <c r="AY2439" s="247">
        <f t="shared" ref="AY2439:AY2470" si="367">SUBTOTAL(9,AV2439:AX2439)</f>
        <v>490</v>
      </c>
      <c r="AZ2439" s="247">
        <f t="shared" ref="AZ2439:AZ2470" si="368">AR2439+AV2439</f>
        <v>490</v>
      </c>
      <c r="BA2439" s="247">
        <f t="shared" ref="BA2439:BA2470" si="369">AS2439+AW2439</f>
        <v>0</v>
      </c>
      <c r="BB2439" s="247">
        <f t="shared" ref="BB2439:BB2470" si="370">AT2439+AX2439</f>
        <v>0</v>
      </c>
      <c r="BC2439" s="359">
        <f t="shared" ref="BC2439:BC2470" si="371">AU2439+AY2439</f>
        <v>3390</v>
      </c>
      <c r="BD2439" s="207"/>
      <c r="BE2439" s="207"/>
      <c r="BF2439" s="207"/>
      <c r="BG2439" s="228"/>
      <c r="BH2439" s="228"/>
      <c r="BI2439" s="228"/>
      <c r="BJ2439" s="246"/>
      <c r="BK2439" s="436">
        <v>45292</v>
      </c>
      <c r="BL2439" s="228"/>
      <c r="BM2439" s="228"/>
      <c r="BX2439" s="204" t="s">
        <v>1873</v>
      </c>
      <c r="BY2439" s="254"/>
      <c r="CD2439" s="202" t="s">
        <v>1769</v>
      </c>
      <c r="DN2439" s="284"/>
      <c r="DO2439" s="283"/>
      <c r="DP2439" s="278"/>
      <c r="DQ2439" s="282"/>
      <c r="DR2439" s="281"/>
      <c r="DS2439" s="280"/>
      <c r="DT2439" s="279"/>
      <c r="DU2439" s="278"/>
      <c r="DV2439" s="194"/>
    </row>
    <row r="2440" spans="1:127" ht="18.75">
      <c r="A2440" s="207" t="s">
        <v>3776</v>
      </c>
      <c r="B2440" s="227" t="s">
        <v>3775</v>
      </c>
      <c r="F2440" s="207" t="s">
        <v>837</v>
      </c>
      <c r="G2440" s="220" t="s">
        <v>3774</v>
      </c>
      <c r="H2440" s="223" t="s">
        <v>3773</v>
      </c>
      <c r="J2440" s="222">
        <v>1</v>
      </c>
      <c r="K2440" s="449">
        <v>20000</v>
      </c>
      <c r="L2440" s="212">
        <f t="shared" si="355"/>
        <v>22000</v>
      </c>
      <c r="M2440" s="288" t="s">
        <v>947</v>
      </c>
      <c r="O2440" s="219" t="s">
        <v>3772</v>
      </c>
      <c r="P2440" s="245"/>
      <c r="Q2440" s="244"/>
      <c r="R2440" s="261">
        <v>3000</v>
      </c>
      <c r="S2440" s="242">
        <v>3000</v>
      </c>
      <c r="T2440" s="219" t="s">
        <v>3771</v>
      </c>
      <c r="U2440" s="259">
        <f>VLOOKUP(T2440,'[1]段ボール 送料'!$H$16:$X$1013,16,FALSE)</f>
        <v>1495</v>
      </c>
      <c r="V2440" s="259">
        <f>VLOOKUP(T2440,'[1]段ボール 送料'!$H$16:$X$1013,13,FALSE)</f>
        <v>220</v>
      </c>
      <c r="W2440" s="259">
        <f>VLOOKUP(T2440,'[1]段ボール 送料'!$H$16:$X$1013,14,FALSE)</f>
        <v>215</v>
      </c>
      <c r="X2440" s="259">
        <f>VLOOKUP(T2440,'[1]段ボール 送料'!$H$16:$X$1013,15,FALSE)</f>
        <v>1060</v>
      </c>
      <c r="Y2440" s="219"/>
      <c r="Z2440" s="259"/>
      <c r="AA2440" s="259"/>
      <c r="AB2440" s="259"/>
      <c r="AC2440" s="259"/>
      <c r="AD2440" s="337"/>
      <c r="AE2440" s="337"/>
      <c r="AF2440" s="337"/>
      <c r="AG2440" s="337"/>
      <c r="AH2440" s="337"/>
      <c r="AI2440" s="213" t="s">
        <v>2717</v>
      </c>
      <c r="AJ2440" s="286" t="s">
        <v>2543</v>
      </c>
      <c r="AK2440" s="228" t="s">
        <v>2542</v>
      </c>
      <c r="AL2440" s="211">
        <v>4351</v>
      </c>
      <c r="AM2440" s="211">
        <f t="shared" si="358"/>
        <v>1505</v>
      </c>
      <c r="AN2440" s="337">
        <f>VLOOKUP(T2440,'[1]段ボール 送料'!$H$16:$X$1013,6,FALSE)</f>
        <v>185</v>
      </c>
      <c r="AO2440" s="337">
        <f>VLOOKUP(T2440,'[1]段ボール 送料'!$H$16:$X$1013,17,FALSE)</f>
        <v>1320</v>
      </c>
      <c r="AP2440" s="229" t="s">
        <v>2729</v>
      </c>
      <c r="AQ2440" s="444">
        <v>1</v>
      </c>
      <c r="AR2440" s="207"/>
      <c r="AS2440" s="207"/>
      <c r="AT2440" s="207"/>
      <c r="AU2440" s="359">
        <f t="shared" si="366"/>
        <v>3000</v>
      </c>
      <c r="AV2440" s="248">
        <f>VLOOKUP(T2440,'[1]段ボール 送料'!$H$16:$X$1013,11,FALSE)</f>
        <v>1435</v>
      </c>
      <c r="AW2440" s="248"/>
      <c r="AX2440" s="207"/>
      <c r="AY2440" s="247">
        <f t="shared" si="367"/>
        <v>1435</v>
      </c>
      <c r="AZ2440" s="247">
        <f t="shared" si="368"/>
        <v>1435</v>
      </c>
      <c r="BA2440" s="247">
        <f t="shared" si="369"/>
        <v>0</v>
      </c>
      <c r="BB2440" s="247">
        <f t="shared" si="370"/>
        <v>0</v>
      </c>
      <c r="BC2440" s="359">
        <f t="shared" si="371"/>
        <v>4435</v>
      </c>
      <c r="BD2440" s="207"/>
      <c r="BE2440" s="207"/>
      <c r="BF2440" s="207"/>
      <c r="BG2440" s="228"/>
      <c r="BH2440" s="228"/>
      <c r="BI2440" s="228"/>
      <c r="BJ2440" s="246"/>
      <c r="BK2440" s="436">
        <v>45292</v>
      </c>
      <c r="BL2440" s="228"/>
      <c r="BM2440" s="228"/>
      <c r="BX2440" s="204" t="s">
        <v>1873</v>
      </c>
      <c r="BY2440" s="254"/>
      <c r="CD2440" s="202" t="s">
        <v>1769</v>
      </c>
      <c r="DN2440" s="284"/>
      <c r="DO2440" s="283"/>
      <c r="DP2440" s="278"/>
      <c r="DQ2440" s="282"/>
      <c r="DR2440" s="281"/>
      <c r="DS2440" s="280"/>
      <c r="DT2440" s="279"/>
      <c r="DU2440" s="278"/>
      <c r="DV2440" s="194"/>
    </row>
    <row r="2441" spans="1:127" ht="18.75">
      <c r="A2441" s="207" t="s">
        <v>3762</v>
      </c>
      <c r="B2441" s="227" t="s">
        <v>3770</v>
      </c>
      <c r="F2441" s="207" t="s">
        <v>934</v>
      </c>
      <c r="G2441" s="220" t="s">
        <v>3769</v>
      </c>
      <c r="H2441" s="223" t="s">
        <v>3768</v>
      </c>
      <c r="J2441" s="222">
        <v>1</v>
      </c>
      <c r="K2441" s="449">
        <v>8000</v>
      </c>
      <c r="L2441" s="212">
        <f t="shared" si="355"/>
        <v>8800</v>
      </c>
      <c r="M2441" s="288" t="s">
        <v>1671</v>
      </c>
      <c r="O2441" s="219" t="s">
        <v>3767</v>
      </c>
      <c r="P2441" s="245"/>
      <c r="Q2441" s="244"/>
      <c r="R2441" s="261">
        <v>790</v>
      </c>
      <c r="S2441" s="242">
        <v>790</v>
      </c>
      <c r="T2441" s="219" t="s">
        <v>3253</v>
      </c>
      <c r="U2441" s="259">
        <f>VLOOKUP(T2441,'[1]段ボール 送料'!$H$16:$X$1013,16,FALSE)</f>
        <v>730</v>
      </c>
      <c r="V2441" s="259">
        <f>VLOOKUP(T2441,'[1]段ボール 送料'!$H$16:$X$1013,13,FALSE)</f>
        <v>200</v>
      </c>
      <c r="W2441" s="259">
        <f>VLOOKUP(T2441,'[1]段ボール 送料'!$H$16:$X$1013,14,FALSE)</f>
        <v>200</v>
      </c>
      <c r="X2441" s="259">
        <f>VLOOKUP(T2441,'[1]段ボール 送料'!$H$16:$X$1013,15,FALSE)</f>
        <v>330</v>
      </c>
      <c r="Y2441" s="219"/>
      <c r="Z2441" s="259"/>
      <c r="AA2441" s="259"/>
      <c r="AB2441" s="259"/>
      <c r="AC2441" s="259"/>
      <c r="AD2441" s="337"/>
      <c r="AE2441" s="337"/>
      <c r="AF2441" s="337"/>
      <c r="AG2441" s="337"/>
      <c r="AH2441" s="337"/>
      <c r="AI2441" s="213" t="s">
        <v>2703</v>
      </c>
      <c r="AJ2441" s="286" t="s">
        <v>2543</v>
      </c>
      <c r="AK2441" s="228" t="s">
        <v>2542</v>
      </c>
      <c r="AL2441" s="211">
        <v>1533</v>
      </c>
      <c r="AM2441" s="211">
        <f t="shared" si="358"/>
        <v>749</v>
      </c>
      <c r="AN2441" s="337">
        <f>VLOOKUP(T2441,'[1]段ボール 送料'!$H$16:$X$1013,6,FALSE)</f>
        <v>79</v>
      </c>
      <c r="AO2441" s="337">
        <f>VLOOKUP(T2441,'[1]段ボール 送料'!$H$16:$X$1013,17,FALSE)</f>
        <v>670</v>
      </c>
      <c r="AP2441" s="229" t="s">
        <v>3751</v>
      </c>
      <c r="AQ2441" s="444">
        <v>1</v>
      </c>
      <c r="AR2441" s="207"/>
      <c r="AS2441" s="207"/>
      <c r="AT2441" s="207"/>
      <c r="AU2441" s="359">
        <f t="shared" si="366"/>
        <v>790</v>
      </c>
      <c r="AV2441" s="248">
        <f>VLOOKUP(T2441,'[1]段ボール 送料'!$H$16:$X$1013,11,FALSE)</f>
        <v>256</v>
      </c>
      <c r="AW2441" s="248"/>
      <c r="AX2441" s="207"/>
      <c r="AY2441" s="247">
        <f t="shared" si="367"/>
        <v>256</v>
      </c>
      <c r="AZ2441" s="247">
        <f t="shared" si="368"/>
        <v>256</v>
      </c>
      <c r="BA2441" s="247">
        <f t="shared" si="369"/>
        <v>0</v>
      </c>
      <c r="BB2441" s="247">
        <f t="shared" si="370"/>
        <v>0</v>
      </c>
      <c r="BC2441" s="359">
        <f t="shared" si="371"/>
        <v>1046</v>
      </c>
      <c r="BD2441" s="207"/>
      <c r="BE2441" s="207"/>
      <c r="BF2441" s="207"/>
      <c r="BG2441" s="228"/>
      <c r="BH2441" s="228"/>
      <c r="BI2441" s="228"/>
      <c r="BJ2441" s="246"/>
      <c r="BK2441" s="436">
        <v>45292</v>
      </c>
      <c r="BL2441" s="228"/>
      <c r="BM2441" s="228"/>
      <c r="BX2441" s="204" t="s">
        <v>1873</v>
      </c>
      <c r="BY2441" s="254"/>
      <c r="CD2441" s="202" t="s">
        <v>1769</v>
      </c>
      <c r="DN2441" s="284"/>
      <c r="DO2441" s="283"/>
      <c r="DP2441" s="278"/>
      <c r="DQ2441" s="282"/>
      <c r="DR2441" s="281"/>
      <c r="DS2441" s="280"/>
      <c r="DT2441" s="279"/>
      <c r="DU2441" s="278"/>
      <c r="DV2441" s="194"/>
    </row>
    <row r="2442" spans="1:127" ht="18.75">
      <c r="A2442" s="207" t="s">
        <v>3762</v>
      </c>
      <c r="B2442" s="227" t="s">
        <v>3766</v>
      </c>
      <c r="F2442" s="207" t="s">
        <v>934</v>
      </c>
      <c r="G2442" s="220" t="s">
        <v>3765</v>
      </c>
      <c r="H2442" s="223" t="s">
        <v>3764</v>
      </c>
      <c r="J2442" s="222">
        <v>1</v>
      </c>
      <c r="K2442" s="449">
        <v>8000</v>
      </c>
      <c r="L2442" s="212">
        <f t="shared" si="355"/>
        <v>8800</v>
      </c>
      <c r="M2442" s="288" t="s">
        <v>947</v>
      </c>
      <c r="O2442" s="219" t="s">
        <v>3763</v>
      </c>
      <c r="P2442" s="245"/>
      <c r="Q2442" s="244"/>
      <c r="R2442" s="261">
        <v>830</v>
      </c>
      <c r="S2442" s="242">
        <v>830</v>
      </c>
      <c r="T2442" s="219" t="s">
        <v>3253</v>
      </c>
      <c r="U2442" s="259">
        <f>VLOOKUP(T2442,'[1]段ボール 送料'!$H$16:$X$1013,16,FALSE)</f>
        <v>730</v>
      </c>
      <c r="V2442" s="259">
        <f>VLOOKUP(T2442,'[1]段ボール 送料'!$H$16:$X$1013,13,FALSE)</f>
        <v>200</v>
      </c>
      <c r="W2442" s="259">
        <f>VLOOKUP(T2442,'[1]段ボール 送料'!$H$16:$X$1013,14,FALSE)</f>
        <v>200</v>
      </c>
      <c r="X2442" s="259">
        <f>VLOOKUP(T2442,'[1]段ボール 送料'!$H$16:$X$1013,15,FALSE)</f>
        <v>330</v>
      </c>
      <c r="Y2442" s="219"/>
      <c r="Z2442" s="259"/>
      <c r="AA2442" s="259"/>
      <c r="AB2442" s="259"/>
      <c r="AC2442" s="259"/>
      <c r="AD2442" s="337"/>
      <c r="AE2442" s="337"/>
      <c r="AF2442" s="337"/>
      <c r="AG2442" s="337"/>
      <c r="AH2442" s="337"/>
      <c r="AI2442" s="213" t="s">
        <v>2703</v>
      </c>
      <c r="AJ2442" s="286" t="s">
        <v>2543</v>
      </c>
      <c r="AK2442" s="228" t="s">
        <v>2542</v>
      </c>
      <c r="AL2442" s="211">
        <v>1611</v>
      </c>
      <c r="AM2442" s="211">
        <f t="shared" si="358"/>
        <v>749</v>
      </c>
      <c r="AN2442" s="337">
        <f>VLOOKUP(T2442,'[1]段ボール 送料'!$H$16:$X$1013,6,FALSE)</f>
        <v>79</v>
      </c>
      <c r="AO2442" s="337">
        <f>VLOOKUP(T2442,'[1]段ボール 送料'!$H$16:$X$1013,17,FALSE)</f>
        <v>670</v>
      </c>
      <c r="AP2442" s="229" t="s">
        <v>3751</v>
      </c>
      <c r="AQ2442" s="444">
        <v>1</v>
      </c>
      <c r="AR2442" s="207"/>
      <c r="AS2442" s="207"/>
      <c r="AT2442" s="207"/>
      <c r="AU2442" s="359">
        <f t="shared" si="366"/>
        <v>830</v>
      </c>
      <c r="AV2442" s="248">
        <f>VLOOKUP(T2442,'[1]段ボール 送料'!$H$16:$X$1013,11,FALSE)</f>
        <v>256</v>
      </c>
      <c r="AW2442" s="248"/>
      <c r="AX2442" s="207"/>
      <c r="AY2442" s="247">
        <f t="shared" si="367"/>
        <v>256</v>
      </c>
      <c r="AZ2442" s="247">
        <f t="shared" si="368"/>
        <v>256</v>
      </c>
      <c r="BA2442" s="247">
        <f t="shared" si="369"/>
        <v>0</v>
      </c>
      <c r="BB2442" s="247">
        <f t="shared" si="370"/>
        <v>0</v>
      </c>
      <c r="BC2442" s="359">
        <f t="shared" si="371"/>
        <v>1086</v>
      </c>
      <c r="BD2442" s="207"/>
      <c r="BE2442" s="207"/>
      <c r="BF2442" s="207"/>
      <c r="BG2442" s="204"/>
      <c r="BH2442" s="204"/>
      <c r="BI2442" s="228"/>
      <c r="BJ2442" s="246"/>
      <c r="BK2442" s="436">
        <v>45292</v>
      </c>
      <c r="BL2442" s="228"/>
      <c r="BM2442" s="228"/>
      <c r="BX2442" s="204" t="s">
        <v>1873</v>
      </c>
      <c r="BY2442" s="254"/>
      <c r="CD2442" s="202" t="s">
        <v>1769</v>
      </c>
      <c r="DN2442" s="284"/>
      <c r="DO2442" s="283"/>
      <c r="DP2442" s="278"/>
      <c r="DQ2442" s="282"/>
      <c r="DR2442" s="281"/>
      <c r="DS2442" s="280"/>
      <c r="DT2442" s="279"/>
      <c r="DU2442" s="278"/>
      <c r="DV2442" s="194"/>
    </row>
    <row r="2443" spans="1:127" ht="18.75">
      <c r="A2443" s="207" t="s">
        <v>3762</v>
      </c>
      <c r="B2443" s="227" t="s">
        <v>3761</v>
      </c>
      <c r="F2443" s="207" t="s">
        <v>934</v>
      </c>
      <c r="G2443" s="220" t="s">
        <v>3760</v>
      </c>
      <c r="H2443" s="223" t="s">
        <v>3759</v>
      </c>
      <c r="J2443" s="222">
        <v>1</v>
      </c>
      <c r="K2443" s="449">
        <v>5000</v>
      </c>
      <c r="L2443" s="212">
        <f t="shared" si="355"/>
        <v>5500</v>
      </c>
      <c r="M2443" s="288" t="s">
        <v>1671</v>
      </c>
      <c r="O2443" s="219" t="s">
        <v>3758</v>
      </c>
      <c r="P2443" s="245"/>
      <c r="Q2443" s="244"/>
      <c r="R2443" s="261">
        <v>300</v>
      </c>
      <c r="S2443" s="242">
        <v>300</v>
      </c>
      <c r="T2443" s="219" t="s">
        <v>3752</v>
      </c>
      <c r="U2443" s="259">
        <f>VLOOKUP(T2443,'[1]段ボール 送料'!$H$16:$X$1013,16,FALSE)</f>
        <v>650</v>
      </c>
      <c r="V2443" s="259">
        <f>VLOOKUP(T2443,'[1]段ボール 送料'!$H$16:$X$1013,13,FALSE)</f>
        <v>210</v>
      </c>
      <c r="W2443" s="259">
        <f>VLOOKUP(T2443,'[1]段ボール 送料'!$H$16:$X$1013,14,FALSE)</f>
        <v>210</v>
      </c>
      <c r="X2443" s="259">
        <f>VLOOKUP(T2443,'[1]段ボール 送料'!$H$16:$X$1013,15,FALSE)</f>
        <v>230</v>
      </c>
      <c r="Y2443" s="219"/>
      <c r="Z2443" s="259"/>
      <c r="AA2443" s="259"/>
      <c r="AB2443" s="259"/>
      <c r="AC2443" s="259"/>
      <c r="AD2443" s="337"/>
      <c r="AE2443" s="337"/>
      <c r="AF2443" s="337"/>
      <c r="AG2443" s="337"/>
      <c r="AH2443" s="337"/>
      <c r="AI2443" s="213" t="s">
        <v>2703</v>
      </c>
      <c r="AJ2443" s="286" t="s">
        <v>2543</v>
      </c>
      <c r="AK2443" s="228" t="s">
        <v>2542</v>
      </c>
      <c r="AL2443" s="211">
        <v>751</v>
      </c>
      <c r="AM2443" s="211">
        <f t="shared" si="358"/>
        <v>758</v>
      </c>
      <c r="AN2443" s="337">
        <f>VLOOKUP(T2443,'[1]段ボール 送料'!$H$16:$X$1013,6,FALSE)</f>
        <v>88</v>
      </c>
      <c r="AO2443" s="337">
        <f>VLOOKUP(T2443,'[1]段ボール 送料'!$H$16:$X$1013,17,FALSE)</f>
        <v>670</v>
      </c>
      <c r="AP2443" s="229" t="s">
        <v>3751</v>
      </c>
      <c r="AQ2443" s="444">
        <v>1</v>
      </c>
      <c r="AR2443" s="207"/>
      <c r="AS2443" s="207"/>
      <c r="AT2443" s="207"/>
      <c r="AU2443" s="359">
        <f t="shared" si="366"/>
        <v>300</v>
      </c>
      <c r="AV2443" s="248">
        <f>VLOOKUP(T2443,'[1]段ボール 送料'!$H$16:$X$1013,11,FALSE)</f>
        <v>190</v>
      </c>
      <c r="AW2443" s="248"/>
      <c r="AX2443" s="207"/>
      <c r="AY2443" s="247">
        <f t="shared" si="367"/>
        <v>190</v>
      </c>
      <c r="AZ2443" s="247">
        <f t="shared" si="368"/>
        <v>190</v>
      </c>
      <c r="BA2443" s="247">
        <f t="shared" si="369"/>
        <v>0</v>
      </c>
      <c r="BB2443" s="247">
        <f t="shared" si="370"/>
        <v>0</v>
      </c>
      <c r="BC2443" s="359">
        <f t="shared" si="371"/>
        <v>490</v>
      </c>
      <c r="BD2443" s="207"/>
      <c r="BE2443" s="207"/>
      <c r="BF2443" s="207"/>
      <c r="BG2443" s="228"/>
      <c r="BH2443" s="228"/>
      <c r="BI2443" s="228"/>
      <c r="BJ2443" s="246"/>
      <c r="BK2443" s="436">
        <v>45292</v>
      </c>
      <c r="BL2443" s="228"/>
      <c r="BM2443" s="228"/>
      <c r="BX2443" s="204" t="s">
        <v>1873</v>
      </c>
      <c r="BY2443" s="254"/>
      <c r="CD2443" s="202" t="s">
        <v>1769</v>
      </c>
      <c r="DN2443" s="284"/>
      <c r="DO2443" s="283"/>
      <c r="DP2443" s="278"/>
      <c r="DQ2443" s="282"/>
      <c r="DR2443" s="281"/>
      <c r="DS2443" s="280"/>
      <c r="DT2443" s="279"/>
      <c r="DU2443" s="278"/>
      <c r="DV2443" s="194"/>
    </row>
    <row r="2444" spans="1:127" ht="18.75">
      <c r="A2444" s="207" t="s">
        <v>3757</v>
      </c>
      <c r="B2444" s="227" t="s">
        <v>3756</v>
      </c>
      <c r="F2444" s="207" t="s">
        <v>934</v>
      </c>
      <c r="G2444" s="220" t="s">
        <v>3755</v>
      </c>
      <c r="H2444" s="223" t="s">
        <v>3754</v>
      </c>
      <c r="J2444" s="222">
        <v>1</v>
      </c>
      <c r="K2444" s="449">
        <v>5000</v>
      </c>
      <c r="L2444" s="212">
        <f t="shared" si="355"/>
        <v>5500</v>
      </c>
      <c r="M2444" s="288" t="s">
        <v>947</v>
      </c>
      <c r="O2444" s="219" t="s">
        <v>3753</v>
      </c>
      <c r="P2444" s="245"/>
      <c r="Q2444" s="244"/>
      <c r="R2444" s="261">
        <v>310</v>
      </c>
      <c r="S2444" s="242">
        <v>310</v>
      </c>
      <c r="T2444" s="219" t="s">
        <v>3752</v>
      </c>
      <c r="U2444" s="259">
        <f>VLOOKUP(T2444,'[1]段ボール 送料'!$H$16:$X$1013,16,FALSE)</f>
        <v>650</v>
      </c>
      <c r="V2444" s="259">
        <f>VLOOKUP(T2444,'[1]段ボール 送料'!$H$16:$X$1013,13,FALSE)</f>
        <v>210</v>
      </c>
      <c r="W2444" s="259">
        <f>VLOOKUP(T2444,'[1]段ボール 送料'!$H$16:$X$1013,14,FALSE)</f>
        <v>210</v>
      </c>
      <c r="X2444" s="259">
        <f>VLOOKUP(T2444,'[1]段ボール 送料'!$H$16:$X$1013,15,FALSE)</f>
        <v>230</v>
      </c>
      <c r="Y2444" s="219"/>
      <c r="Z2444" s="259"/>
      <c r="AA2444" s="259"/>
      <c r="AB2444" s="259"/>
      <c r="AC2444" s="259"/>
      <c r="AD2444" s="337"/>
      <c r="AE2444" s="337"/>
      <c r="AF2444" s="337"/>
      <c r="AG2444" s="337"/>
      <c r="AH2444" s="337"/>
      <c r="AI2444" s="213" t="s">
        <v>2703</v>
      </c>
      <c r="AJ2444" s="286" t="s">
        <v>2543</v>
      </c>
      <c r="AK2444" s="228" t="s">
        <v>2542</v>
      </c>
      <c r="AL2444" s="211">
        <v>979</v>
      </c>
      <c r="AM2444" s="211">
        <f t="shared" ref="AM2444:AM2475" si="372">AN2444+AO2444</f>
        <v>758</v>
      </c>
      <c r="AN2444" s="337">
        <f>VLOOKUP(T2444,'[1]段ボール 送料'!$H$16:$X$1013,6,FALSE)</f>
        <v>88</v>
      </c>
      <c r="AO2444" s="337">
        <f>VLOOKUP(T2444,'[1]段ボール 送料'!$H$16:$X$1013,17,FALSE)</f>
        <v>670</v>
      </c>
      <c r="AP2444" s="229" t="s">
        <v>3751</v>
      </c>
      <c r="AQ2444" s="444">
        <v>1</v>
      </c>
      <c r="AR2444" s="207"/>
      <c r="AS2444" s="207"/>
      <c r="AT2444" s="207"/>
      <c r="AU2444" s="359">
        <f t="shared" si="366"/>
        <v>310</v>
      </c>
      <c r="AV2444" s="248">
        <f>VLOOKUP(T2444,'[1]段ボール 送料'!$H$16:$X$1013,11,FALSE)</f>
        <v>190</v>
      </c>
      <c r="AW2444" s="248"/>
      <c r="AX2444" s="207"/>
      <c r="AY2444" s="247">
        <f t="shared" si="367"/>
        <v>190</v>
      </c>
      <c r="AZ2444" s="247">
        <f t="shared" si="368"/>
        <v>190</v>
      </c>
      <c r="BA2444" s="247">
        <f t="shared" si="369"/>
        <v>0</v>
      </c>
      <c r="BB2444" s="247">
        <f t="shared" si="370"/>
        <v>0</v>
      </c>
      <c r="BC2444" s="359">
        <f t="shared" si="371"/>
        <v>500</v>
      </c>
      <c r="BD2444" s="207"/>
      <c r="BE2444" s="207"/>
      <c r="BF2444" s="207"/>
      <c r="BG2444" s="228"/>
      <c r="BH2444" s="228"/>
      <c r="BI2444" s="228"/>
      <c r="BJ2444" s="246"/>
      <c r="BK2444" s="436">
        <v>45292</v>
      </c>
      <c r="BL2444" s="228"/>
      <c r="BM2444" s="228"/>
      <c r="BX2444" s="204" t="s">
        <v>1873</v>
      </c>
      <c r="BY2444" s="254"/>
      <c r="CD2444" s="202" t="s">
        <v>1769</v>
      </c>
      <c r="DN2444" s="284"/>
      <c r="DO2444" s="283"/>
      <c r="DP2444" s="278"/>
      <c r="DQ2444" s="282"/>
      <c r="DR2444" s="281"/>
      <c r="DS2444" s="280"/>
      <c r="DT2444" s="279"/>
      <c r="DU2444" s="278"/>
      <c r="DV2444" s="194"/>
    </row>
    <row r="2445" spans="1:127" ht="18.75">
      <c r="A2445" s="207" t="s">
        <v>3401</v>
      </c>
      <c r="B2445" s="227" t="s">
        <v>3750</v>
      </c>
      <c r="C2445" s="226" t="s">
        <v>3749</v>
      </c>
      <c r="D2445" s="264" t="s">
        <v>3748</v>
      </c>
      <c r="E2445" s="224" t="str">
        <f t="shared" ref="E2445:E2476" si="373">MID(D2445,8,10)</f>
        <v>439691</v>
      </c>
      <c r="F2445" s="207" t="s">
        <v>886</v>
      </c>
      <c r="G2445" s="220" t="s">
        <v>3729</v>
      </c>
      <c r="H2445" s="223" t="s">
        <v>3744</v>
      </c>
      <c r="I2445" s="219" t="s">
        <v>39</v>
      </c>
      <c r="J2445" s="222">
        <v>1</v>
      </c>
      <c r="K2445" s="212">
        <v>45000</v>
      </c>
      <c r="L2445" s="212">
        <f t="shared" si="355"/>
        <v>49500.000000000007</v>
      </c>
      <c r="M2445" s="288" t="s">
        <v>1671</v>
      </c>
      <c r="O2445" s="219"/>
      <c r="P2445" s="245"/>
      <c r="Q2445" s="244"/>
      <c r="R2445" s="272">
        <v>5900</v>
      </c>
      <c r="S2445" s="427">
        <v>5900</v>
      </c>
      <c r="T2445" s="219" t="s">
        <v>3169</v>
      </c>
      <c r="U2445" s="259">
        <f>VLOOKUP(T2445,'[1]段ボール 送料'!$H$16:$X$1013,16,FALSE)</f>
        <v>2240</v>
      </c>
      <c r="V2445" s="259">
        <f>VLOOKUP(T2445,'[1]段ボール 送料'!$H$16:$X$1013,13,FALSE)</f>
        <v>400</v>
      </c>
      <c r="W2445" s="259">
        <f>VLOOKUP(T2445,'[1]段ボール 送料'!$H$16:$X$1013,14,FALSE)</f>
        <v>190</v>
      </c>
      <c r="X2445" s="259">
        <f>VLOOKUP(T2445,'[1]段ボール 送料'!$H$16:$X$1013,15,FALSE)</f>
        <v>1650</v>
      </c>
      <c r="Y2445" s="219" t="s">
        <v>3504</v>
      </c>
      <c r="Z2445" s="259">
        <f>VLOOKUP(Y2445,'[1]段ボール 送料'!$H$16:$X$1013,16,FALSE)</f>
        <v>990</v>
      </c>
      <c r="AA2445" s="259">
        <f>VLOOKUP(Y2445,'[1]段ボール 送料'!$H$16:$X$1013,13,FALSE)</f>
        <v>330</v>
      </c>
      <c r="AB2445" s="259">
        <f>VLOOKUP(Y2445,'[1]段ボール 送料'!$H$16:$X$1013,14,FALSE)</f>
        <v>330</v>
      </c>
      <c r="AC2445" s="259">
        <f>VLOOKUP(Y2445,'[1]段ボール 送料'!$H$16:$X$1013,15,FALSE)</f>
        <v>330</v>
      </c>
      <c r="AD2445" s="337"/>
      <c r="AE2445" s="337"/>
      <c r="AF2445" s="337"/>
      <c r="AG2445" s="337"/>
      <c r="AH2445" s="337"/>
      <c r="AI2445" s="213" t="s">
        <v>2714</v>
      </c>
      <c r="AJ2445" s="286" t="s">
        <v>3027</v>
      </c>
      <c r="AK2445" s="228" t="s">
        <v>3110</v>
      </c>
      <c r="AL2445" s="211">
        <v>11839</v>
      </c>
      <c r="AM2445" s="211">
        <f t="shared" si="372"/>
        <v>5434</v>
      </c>
      <c r="AN2445" s="337">
        <f>VLOOKUP(Y2445,'[1]段ボール 送料'!$H$16:$X$1013,6,FALSE)</f>
        <v>94</v>
      </c>
      <c r="AO2445" s="443">
        <f>4450+890</f>
        <v>5340</v>
      </c>
      <c r="AP2445" s="229" t="s">
        <v>3387</v>
      </c>
      <c r="AQ2445" s="442">
        <v>2</v>
      </c>
      <c r="AR2445" s="442"/>
      <c r="AS2445" s="442"/>
      <c r="AT2445" s="442"/>
      <c r="AU2445" s="247">
        <f t="shared" ref="AU2445:AU2476" si="374">SUBTOTAL(9,AR2445:AT2445)</f>
        <v>0</v>
      </c>
      <c r="AV2445" s="248">
        <f>VLOOKUP(T2445,'[1]段ボール 送料'!$H$16:$X$1013,11,FALSE)</f>
        <v>0</v>
      </c>
      <c r="AW2445" s="248">
        <f>VLOOKUP(Y2445,'[1]段ボール 送料'!$H$16:$X$1013,11,FALSE)</f>
        <v>430</v>
      </c>
      <c r="AX2445" s="207"/>
      <c r="AY2445" s="247">
        <f t="shared" si="367"/>
        <v>430</v>
      </c>
      <c r="AZ2445" s="247">
        <f t="shared" si="368"/>
        <v>0</v>
      </c>
      <c r="BA2445" s="247">
        <f t="shared" si="369"/>
        <v>430</v>
      </c>
      <c r="BB2445" s="247">
        <f t="shared" si="370"/>
        <v>0</v>
      </c>
      <c r="BC2445" s="247">
        <f t="shared" si="371"/>
        <v>430</v>
      </c>
      <c r="BD2445" s="207" t="s">
        <v>3169</v>
      </c>
      <c r="BE2445" s="207"/>
      <c r="BF2445" s="207"/>
      <c r="BG2445" s="228" t="s">
        <v>1703</v>
      </c>
      <c r="BH2445" s="228" t="s">
        <v>1703</v>
      </c>
      <c r="BI2445" s="228"/>
      <c r="BJ2445" s="246"/>
      <c r="BK2445" s="436">
        <v>45444</v>
      </c>
      <c r="BL2445" s="228"/>
      <c r="BM2445" s="228" t="s">
        <v>1703</v>
      </c>
      <c r="BX2445" s="204" t="s">
        <v>1873</v>
      </c>
      <c r="BY2445" s="254"/>
      <c r="CJ2445" s="200" t="s">
        <v>1769</v>
      </c>
      <c r="DN2445" s="284"/>
      <c r="DO2445" s="280"/>
      <c r="DP2445" s="278"/>
      <c r="DQ2445" s="278"/>
      <c r="DR2445" s="281"/>
      <c r="DS2445" s="280"/>
      <c r="DT2445" s="279"/>
      <c r="DU2445" s="278"/>
      <c r="DV2445" s="194"/>
    </row>
    <row r="2446" spans="1:127" ht="18.75">
      <c r="A2446" s="207" t="s">
        <v>3401</v>
      </c>
      <c r="B2446" s="227" t="s">
        <v>3747</v>
      </c>
      <c r="C2446" s="226" t="s">
        <v>3746</v>
      </c>
      <c r="D2446" s="264" t="s">
        <v>3745</v>
      </c>
      <c r="E2446" s="224" t="str">
        <f t="shared" si="373"/>
        <v>439684</v>
      </c>
      <c r="F2446" s="207" t="s">
        <v>886</v>
      </c>
      <c r="G2446" s="220" t="s">
        <v>3729</v>
      </c>
      <c r="H2446" s="223" t="s">
        <v>3744</v>
      </c>
      <c r="I2446" s="219" t="s">
        <v>39</v>
      </c>
      <c r="J2446" s="222">
        <v>1</v>
      </c>
      <c r="K2446" s="212">
        <v>45000</v>
      </c>
      <c r="L2446" s="212">
        <f t="shared" si="355"/>
        <v>49500.000000000007</v>
      </c>
      <c r="M2446" s="288" t="s">
        <v>1671</v>
      </c>
      <c r="O2446" s="219"/>
      <c r="P2446" s="245"/>
      <c r="Q2446" s="244"/>
      <c r="R2446" s="272">
        <v>5900</v>
      </c>
      <c r="S2446" s="427">
        <v>5900</v>
      </c>
      <c r="T2446" s="219" t="s">
        <v>3169</v>
      </c>
      <c r="U2446" s="259">
        <f>VLOOKUP(T2446,'[1]段ボール 送料'!$H$16:$X$1013,16,FALSE)</f>
        <v>2240</v>
      </c>
      <c r="V2446" s="259">
        <f>VLOOKUP(T2446,'[1]段ボール 送料'!$H$16:$X$1013,13,FALSE)</f>
        <v>400</v>
      </c>
      <c r="W2446" s="259">
        <f>VLOOKUP(T2446,'[1]段ボール 送料'!$H$16:$X$1013,14,FALSE)</f>
        <v>190</v>
      </c>
      <c r="X2446" s="259">
        <f>VLOOKUP(T2446,'[1]段ボール 送料'!$H$16:$X$1013,15,FALSE)</f>
        <v>1650</v>
      </c>
      <c r="Y2446" s="219" t="s">
        <v>3504</v>
      </c>
      <c r="Z2446" s="259">
        <f>VLOOKUP(Y2446,'[1]段ボール 送料'!$H$16:$X$1013,16,FALSE)</f>
        <v>990</v>
      </c>
      <c r="AA2446" s="259">
        <f>VLOOKUP(Y2446,'[1]段ボール 送料'!$H$16:$X$1013,13,FALSE)</f>
        <v>330</v>
      </c>
      <c r="AB2446" s="259">
        <f>VLOOKUP(Y2446,'[1]段ボール 送料'!$H$16:$X$1013,14,FALSE)</f>
        <v>330</v>
      </c>
      <c r="AC2446" s="259">
        <f>VLOOKUP(Y2446,'[1]段ボール 送料'!$H$16:$X$1013,15,FALSE)</f>
        <v>330</v>
      </c>
      <c r="AD2446" s="337"/>
      <c r="AE2446" s="337"/>
      <c r="AF2446" s="337"/>
      <c r="AG2446" s="337"/>
      <c r="AH2446" s="337"/>
      <c r="AI2446" s="213" t="s">
        <v>2714</v>
      </c>
      <c r="AJ2446" s="286" t="s">
        <v>3027</v>
      </c>
      <c r="AK2446" s="228" t="s">
        <v>3110</v>
      </c>
      <c r="AL2446" s="211">
        <v>11839</v>
      </c>
      <c r="AM2446" s="211">
        <f t="shared" si="372"/>
        <v>5434</v>
      </c>
      <c r="AN2446" s="337">
        <f>VLOOKUP(Y2446,'[1]段ボール 送料'!$H$16:$X$1013,6,FALSE)</f>
        <v>94</v>
      </c>
      <c r="AO2446" s="443">
        <f>4450+890</f>
        <v>5340</v>
      </c>
      <c r="AP2446" s="229" t="s">
        <v>3387</v>
      </c>
      <c r="AQ2446" s="442">
        <v>2</v>
      </c>
      <c r="AR2446" s="442"/>
      <c r="AS2446" s="442"/>
      <c r="AT2446" s="442"/>
      <c r="AU2446" s="247">
        <f t="shared" si="374"/>
        <v>0</v>
      </c>
      <c r="AV2446" s="248">
        <f>VLOOKUP(T2446,'[1]段ボール 送料'!$H$16:$X$1013,11,FALSE)</f>
        <v>0</v>
      </c>
      <c r="AW2446" s="248">
        <f>VLOOKUP(Y2446,'[1]段ボール 送料'!$H$16:$X$1013,11,FALSE)</f>
        <v>430</v>
      </c>
      <c r="AX2446" s="207"/>
      <c r="AY2446" s="247">
        <f t="shared" si="367"/>
        <v>430</v>
      </c>
      <c r="AZ2446" s="247">
        <f t="shared" si="368"/>
        <v>0</v>
      </c>
      <c r="BA2446" s="247">
        <f t="shared" si="369"/>
        <v>430</v>
      </c>
      <c r="BB2446" s="247">
        <f t="shared" si="370"/>
        <v>0</v>
      </c>
      <c r="BC2446" s="247">
        <f t="shared" si="371"/>
        <v>430</v>
      </c>
      <c r="BD2446" s="207" t="s">
        <v>3169</v>
      </c>
      <c r="BE2446" s="207"/>
      <c r="BF2446" s="207"/>
      <c r="BG2446" s="228" t="s">
        <v>1703</v>
      </c>
      <c r="BH2446" s="228" t="s">
        <v>1703</v>
      </c>
      <c r="BI2446" s="228"/>
      <c r="BJ2446" s="246"/>
      <c r="BK2446" s="436">
        <v>45444</v>
      </c>
      <c r="BL2446" s="228"/>
      <c r="BM2446" s="228" t="s">
        <v>1703</v>
      </c>
      <c r="BX2446" s="204" t="s">
        <v>1873</v>
      </c>
      <c r="BY2446" s="254"/>
      <c r="CJ2446" s="200" t="s">
        <v>1769</v>
      </c>
      <c r="DN2446" s="284"/>
      <c r="DO2446" s="280"/>
      <c r="DP2446" s="278"/>
      <c r="DQ2446" s="278"/>
      <c r="DR2446" s="281"/>
      <c r="DS2446" s="280"/>
      <c r="DT2446" s="279"/>
      <c r="DU2446" s="278"/>
      <c r="DV2446" s="194"/>
    </row>
    <row r="2447" spans="1:127" ht="18.75">
      <c r="A2447" s="207" t="s">
        <v>3401</v>
      </c>
      <c r="B2447" s="227" t="s">
        <v>3743</v>
      </c>
      <c r="C2447" s="226" t="s">
        <v>3742</v>
      </c>
      <c r="D2447" s="264" t="s">
        <v>3741</v>
      </c>
      <c r="E2447" s="224" t="str">
        <f t="shared" si="373"/>
        <v>439677</v>
      </c>
      <c r="F2447" s="207" t="s">
        <v>886</v>
      </c>
      <c r="G2447" s="220" t="s">
        <v>3729</v>
      </c>
      <c r="H2447" s="223" t="s">
        <v>3728</v>
      </c>
      <c r="I2447" s="219" t="s">
        <v>39</v>
      </c>
      <c r="J2447" s="222">
        <v>1</v>
      </c>
      <c r="K2447" s="212">
        <v>45000</v>
      </c>
      <c r="L2447" s="212">
        <f t="shared" si="355"/>
        <v>49500.000000000007</v>
      </c>
      <c r="M2447" s="288" t="s">
        <v>1671</v>
      </c>
      <c r="O2447" s="219"/>
      <c r="P2447" s="245"/>
      <c r="Q2447" s="244"/>
      <c r="R2447" s="272">
        <v>5600</v>
      </c>
      <c r="S2447" s="242">
        <v>5600</v>
      </c>
      <c r="T2447" s="219" t="s">
        <v>3169</v>
      </c>
      <c r="U2447" s="259">
        <f>VLOOKUP(T2447,'[1]段ボール 送料'!$H$16:$X$1013,16,FALSE)</f>
        <v>2240</v>
      </c>
      <c r="V2447" s="259">
        <f>VLOOKUP(T2447,'[1]段ボール 送料'!$H$16:$X$1013,13,FALSE)</f>
        <v>400</v>
      </c>
      <c r="W2447" s="259">
        <f>VLOOKUP(T2447,'[1]段ボール 送料'!$H$16:$X$1013,14,FALSE)</f>
        <v>190</v>
      </c>
      <c r="X2447" s="259">
        <f>VLOOKUP(T2447,'[1]段ボール 送料'!$H$16:$X$1013,15,FALSE)</f>
        <v>1650</v>
      </c>
      <c r="Y2447" s="219" t="s">
        <v>3530</v>
      </c>
      <c r="Z2447" s="259">
        <f>VLOOKUP(Y2447,'[1]段ボール 送料'!$H$16:$X$1013,16,FALSE)</f>
        <v>1110</v>
      </c>
      <c r="AA2447" s="259">
        <f>VLOOKUP(Y2447,'[1]段ボール 送料'!$H$16:$X$1013,13,FALSE)</f>
        <v>305</v>
      </c>
      <c r="AB2447" s="259">
        <f>VLOOKUP(Y2447,'[1]段ボール 送料'!$H$16:$X$1013,14,FALSE)</f>
        <v>305</v>
      </c>
      <c r="AC2447" s="259">
        <f>VLOOKUP(Y2447,'[1]段ボール 送料'!$H$16:$X$1013,15,FALSE)</f>
        <v>500</v>
      </c>
      <c r="AD2447" s="337"/>
      <c r="AE2447" s="337"/>
      <c r="AF2447" s="337"/>
      <c r="AG2447" s="337"/>
      <c r="AH2447" s="337"/>
      <c r="AI2447" s="213" t="s">
        <v>2714</v>
      </c>
      <c r="AJ2447" s="286" t="s">
        <v>3027</v>
      </c>
      <c r="AK2447" s="228" t="s">
        <v>3110</v>
      </c>
      <c r="AL2447" s="211">
        <v>12378</v>
      </c>
      <c r="AM2447" s="211">
        <f t="shared" si="372"/>
        <v>5837</v>
      </c>
      <c r="AN2447" s="337">
        <f>VLOOKUP(Y2447,'[1]段ボール 送料'!$H$16:$X$1013,6,FALSE)</f>
        <v>207</v>
      </c>
      <c r="AO2447" s="443">
        <f>4450+1180</f>
        <v>5630</v>
      </c>
      <c r="AP2447" s="229" t="s">
        <v>3387</v>
      </c>
      <c r="AQ2447" s="442">
        <v>2</v>
      </c>
      <c r="AR2447" s="442"/>
      <c r="AS2447" s="442"/>
      <c r="AT2447" s="442"/>
      <c r="AU2447" s="247">
        <f t="shared" si="374"/>
        <v>0</v>
      </c>
      <c r="AV2447" s="248">
        <f>VLOOKUP(T2447,'[1]段ボール 送料'!$H$16:$X$1013,11,FALSE)</f>
        <v>0</v>
      </c>
      <c r="AW2447" s="248">
        <f>VLOOKUP(Y2447,'[1]段ボール 送料'!$H$16:$X$1013,11,FALSE)</f>
        <v>700</v>
      </c>
      <c r="AX2447" s="207"/>
      <c r="AY2447" s="247">
        <f t="shared" si="367"/>
        <v>700</v>
      </c>
      <c r="AZ2447" s="247">
        <f t="shared" si="368"/>
        <v>0</v>
      </c>
      <c r="BA2447" s="247">
        <f t="shared" si="369"/>
        <v>700</v>
      </c>
      <c r="BB2447" s="247">
        <f t="shared" si="370"/>
        <v>0</v>
      </c>
      <c r="BC2447" s="247">
        <f t="shared" si="371"/>
        <v>700</v>
      </c>
      <c r="BD2447" s="207" t="s">
        <v>3169</v>
      </c>
      <c r="BE2447" s="207"/>
      <c r="BF2447" s="207"/>
      <c r="BG2447" s="228" t="s">
        <v>1703</v>
      </c>
      <c r="BH2447" s="228" t="s">
        <v>1703</v>
      </c>
      <c r="BI2447" s="228"/>
      <c r="BJ2447" s="246"/>
      <c r="BK2447" s="436">
        <v>45444</v>
      </c>
      <c r="BL2447" s="228"/>
      <c r="BM2447" s="228" t="s">
        <v>1703</v>
      </c>
      <c r="BX2447" s="204" t="s">
        <v>1873</v>
      </c>
      <c r="BY2447" s="254"/>
      <c r="CJ2447" s="200" t="s">
        <v>1769</v>
      </c>
      <c r="DN2447" s="284"/>
      <c r="DO2447" s="280"/>
      <c r="DP2447" s="278"/>
      <c r="DQ2447" s="278"/>
      <c r="DR2447" s="281"/>
      <c r="DS2447" s="280"/>
      <c r="DT2447" s="279"/>
      <c r="DU2447" s="278"/>
      <c r="DV2447" s="194"/>
    </row>
    <row r="2448" spans="1:127" ht="18.75">
      <c r="A2448" s="207" t="s">
        <v>3408</v>
      </c>
      <c r="B2448" s="227" t="s">
        <v>3740</v>
      </c>
      <c r="C2448" s="226" t="s">
        <v>3739</v>
      </c>
      <c r="D2448" s="264" t="s">
        <v>3738</v>
      </c>
      <c r="E2448" s="224" t="str">
        <f t="shared" si="373"/>
        <v>439714</v>
      </c>
      <c r="F2448" s="207" t="s">
        <v>886</v>
      </c>
      <c r="G2448" s="387" t="s">
        <v>3734</v>
      </c>
      <c r="H2448" s="223" t="s">
        <v>3733</v>
      </c>
      <c r="I2448" s="219" t="s">
        <v>39</v>
      </c>
      <c r="J2448" s="222">
        <v>1</v>
      </c>
      <c r="K2448" s="212">
        <v>50000</v>
      </c>
      <c r="L2448" s="212">
        <f t="shared" ref="L2448:L2511" si="375">K2448*1.1</f>
        <v>55000.000000000007</v>
      </c>
      <c r="M2448" s="288" t="s">
        <v>1671</v>
      </c>
      <c r="O2448" s="219"/>
      <c r="P2448" s="245"/>
      <c r="Q2448" s="244"/>
      <c r="R2448" s="272">
        <v>6500</v>
      </c>
      <c r="S2448" s="242">
        <v>6500</v>
      </c>
      <c r="T2448" s="219" t="s">
        <v>3169</v>
      </c>
      <c r="U2448" s="259">
        <f>VLOOKUP(T2448,'[1]段ボール 送料'!$H$16:$X$1013,16,FALSE)</f>
        <v>2240</v>
      </c>
      <c r="V2448" s="259">
        <f>VLOOKUP(T2448,'[1]段ボール 送料'!$H$16:$X$1013,13,FALSE)</f>
        <v>400</v>
      </c>
      <c r="W2448" s="259">
        <f>VLOOKUP(T2448,'[1]段ボール 送料'!$H$16:$X$1013,14,FALSE)</f>
        <v>190</v>
      </c>
      <c r="X2448" s="259">
        <f>VLOOKUP(T2448,'[1]段ボール 送料'!$H$16:$X$1013,15,FALSE)</f>
        <v>1650</v>
      </c>
      <c r="Y2448" s="219" t="s">
        <v>3504</v>
      </c>
      <c r="Z2448" s="259">
        <f>VLOOKUP(Y2448,'[1]段ボール 送料'!$H$16:$X$1013,16,FALSE)</f>
        <v>990</v>
      </c>
      <c r="AA2448" s="259">
        <f>VLOOKUP(Y2448,'[1]段ボール 送料'!$H$16:$X$1013,13,FALSE)</f>
        <v>330</v>
      </c>
      <c r="AB2448" s="259">
        <f>VLOOKUP(Y2448,'[1]段ボール 送料'!$H$16:$X$1013,14,FALSE)</f>
        <v>330</v>
      </c>
      <c r="AC2448" s="259">
        <f>VLOOKUP(Y2448,'[1]段ボール 送料'!$H$16:$X$1013,15,FALSE)</f>
        <v>330</v>
      </c>
      <c r="AD2448" s="337" t="s">
        <v>2558</v>
      </c>
      <c r="AE2448" s="259">
        <f>VLOOKUP(AD2448,'[1]段ボール 送料'!$H$16:$X$1013,16,FALSE)</f>
        <v>990</v>
      </c>
      <c r="AF2448" s="259">
        <f>VLOOKUP(AD2448,'[1]段ボール 送料'!$H$16:$X$1013,13,FALSE)</f>
        <v>465</v>
      </c>
      <c r="AG2448" s="259">
        <f>VLOOKUP(AD2448,'[1]段ボール 送料'!$H$16:$X$1013,14,FALSE)</f>
        <v>465</v>
      </c>
      <c r="AH2448" s="259">
        <f>VLOOKUP(AD2448,'[1]段ボール 送料'!$H$16:$X$1013,15,FALSE)</f>
        <v>60</v>
      </c>
      <c r="AI2448" s="213" t="s">
        <v>2714</v>
      </c>
      <c r="AJ2448" s="286" t="s">
        <v>3027</v>
      </c>
      <c r="AK2448" s="228" t="s">
        <v>3466</v>
      </c>
      <c r="AL2448" s="211">
        <v>13591</v>
      </c>
      <c r="AM2448" s="211">
        <f t="shared" si="372"/>
        <v>6479</v>
      </c>
      <c r="AN2448" s="443">
        <f>94+145</f>
        <v>239</v>
      </c>
      <c r="AO2448" s="443">
        <f>4450+890+900</f>
        <v>6240</v>
      </c>
      <c r="AP2448" s="229" t="s">
        <v>3402</v>
      </c>
      <c r="AQ2448" s="442">
        <v>3</v>
      </c>
      <c r="AR2448" s="442"/>
      <c r="AS2448" s="442"/>
      <c r="AT2448" s="442"/>
      <c r="AU2448" s="247">
        <f t="shared" si="374"/>
        <v>0</v>
      </c>
      <c r="AV2448" s="248">
        <f>VLOOKUP(T2448,'[1]段ボール 送料'!$H$16:$X$1013,11,FALSE)</f>
        <v>0</v>
      </c>
      <c r="AW2448" s="248">
        <f>VLOOKUP(Y2448,'[1]段ボール 送料'!$H$16:$X$1013,11,FALSE)</f>
        <v>430</v>
      </c>
      <c r="AX2448" s="248">
        <f>VLOOKUP(AD2448,'[1]段ボール 送料'!$H$16:$X$1013,11,FALSE)</f>
        <v>547</v>
      </c>
      <c r="AY2448" s="247">
        <f t="shared" si="367"/>
        <v>977</v>
      </c>
      <c r="AZ2448" s="247">
        <f t="shared" si="368"/>
        <v>0</v>
      </c>
      <c r="BA2448" s="247">
        <f t="shared" si="369"/>
        <v>430</v>
      </c>
      <c r="BB2448" s="247">
        <f t="shared" si="370"/>
        <v>547</v>
      </c>
      <c r="BC2448" s="247">
        <f t="shared" si="371"/>
        <v>977</v>
      </c>
      <c r="BD2448" s="207" t="s">
        <v>3169</v>
      </c>
      <c r="BE2448" s="207"/>
      <c r="BF2448" s="207" t="s">
        <v>3502</v>
      </c>
      <c r="BG2448" s="228" t="s">
        <v>1703</v>
      </c>
      <c r="BH2448" s="228" t="s">
        <v>1703</v>
      </c>
      <c r="BI2448" s="228"/>
      <c r="BJ2448" s="246"/>
      <c r="BK2448" s="436">
        <v>45444</v>
      </c>
      <c r="BL2448" s="228"/>
      <c r="BM2448" s="228" t="s">
        <v>1703</v>
      </c>
      <c r="BX2448" s="204" t="s">
        <v>1873</v>
      </c>
      <c r="BY2448" s="254"/>
      <c r="CJ2448" s="200" t="s">
        <v>1769</v>
      </c>
      <c r="DN2448" s="284"/>
      <c r="DO2448" s="280"/>
      <c r="DP2448" s="278"/>
      <c r="DQ2448" s="278"/>
      <c r="DR2448" s="281"/>
      <c r="DS2448" s="280"/>
      <c r="DT2448" s="279"/>
      <c r="DU2448" s="278"/>
    </row>
    <row r="2449" spans="1:126" ht="18.75">
      <c r="A2449" s="207" t="s">
        <v>3408</v>
      </c>
      <c r="B2449" s="227" t="s">
        <v>3737</v>
      </c>
      <c r="C2449" s="226" t="s">
        <v>3736</v>
      </c>
      <c r="D2449" s="264" t="s">
        <v>3735</v>
      </c>
      <c r="E2449" s="224" t="str">
        <f t="shared" si="373"/>
        <v>439707</v>
      </c>
      <c r="F2449" s="207" t="s">
        <v>886</v>
      </c>
      <c r="G2449" s="387" t="s">
        <v>3734</v>
      </c>
      <c r="H2449" s="223" t="s">
        <v>3733</v>
      </c>
      <c r="I2449" s="219" t="s">
        <v>39</v>
      </c>
      <c r="J2449" s="222">
        <v>1</v>
      </c>
      <c r="K2449" s="212">
        <v>50000</v>
      </c>
      <c r="L2449" s="212">
        <f t="shared" si="375"/>
        <v>55000.000000000007</v>
      </c>
      <c r="M2449" s="288" t="s">
        <v>1671</v>
      </c>
      <c r="O2449" s="219"/>
      <c r="P2449" s="245"/>
      <c r="Q2449" s="244"/>
      <c r="R2449" s="272">
        <v>6500</v>
      </c>
      <c r="S2449" s="242">
        <v>6500</v>
      </c>
      <c r="T2449" s="219" t="s">
        <v>3169</v>
      </c>
      <c r="U2449" s="259">
        <f>VLOOKUP(T2449,'[1]段ボール 送料'!$H$16:$X$1013,16,FALSE)</f>
        <v>2240</v>
      </c>
      <c r="V2449" s="259">
        <f>VLOOKUP(T2449,'[1]段ボール 送料'!$H$16:$X$1013,13,FALSE)</f>
        <v>400</v>
      </c>
      <c r="W2449" s="259">
        <f>VLOOKUP(T2449,'[1]段ボール 送料'!$H$16:$X$1013,14,FALSE)</f>
        <v>190</v>
      </c>
      <c r="X2449" s="259">
        <f>VLOOKUP(T2449,'[1]段ボール 送料'!$H$16:$X$1013,15,FALSE)</f>
        <v>1650</v>
      </c>
      <c r="Y2449" s="219" t="s">
        <v>3504</v>
      </c>
      <c r="Z2449" s="259">
        <f>VLOOKUP(Y2449,'[1]段ボール 送料'!$H$16:$X$1013,16,FALSE)</f>
        <v>990</v>
      </c>
      <c r="AA2449" s="259">
        <f>VLOOKUP(Y2449,'[1]段ボール 送料'!$H$16:$X$1013,13,FALSE)</f>
        <v>330</v>
      </c>
      <c r="AB2449" s="259">
        <f>VLOOKUP(Y2449,'[1]段ボール 送料'!$H$16:$X$1013,14,FALSE)</f>
        <v>330</v>
      </c>
      <c r="AC2449" s="259">
        <f>VLOOKUP(Y2449,'[1]段ボール 送料'!$H$16:$X$1013,15,FALSE)</f>
        <v>330</v>
      </c>
      <c r="AD2449" s="337" t="s">
        <v>2558</v>
      </c>
      <c r="AE2449" s="259">
        <f>VLOOKUP(AD2449,'[1]段ボール 送料'!$H$16:$X$1013,16,FALSE)</f>
        <v>990</v>
      </c>
      <c r="AF2449" s="259">
        <f>VLOOKUP(AD2449,'[1]段ボール 送料'!$H$16:$X$1013,13,FALSE)</f>
        <v>465</v>
      </c>
      <c r="AG2449" s="259">
        <f>VLOOKUP(AD2449,'[1]段ボール 送料'!$H$16:$X$1013,14,FALSE)</f>
        <v>465</v>
      </c>
      <c r="AH2449" s="259">
        <f>VLOOKUP(AD2449,'[1]段ボール 送料'!$H$16:$X$1013,15,FALSE)</f>
        <v>60</v>
      </c>
      <c r="AI2449" s="213" t="s">
        <v>2714</v>
      </c>
      <c r="AJ2449" s="286" t="s">
        <v>3027</v>
      </c>
      <c r="AK2449" s="228" t="s">
        <v>3110</v>
      </c>
      <c r="AL2449" s="211">
        <v>13591</v>
      </c>
      <c r="AM2449" s="211">
        <f t="shared" si="372"/>
        <v>6479</v>
      </c>
      <c r="AN2449" s="443">
        <f>94+145</f>
        <v>239</v>
      </c>
      <c r="AO2449" s="443">
        <f>4450+890+900</f>
        <v>6240</v>
      </c>
      <c r="AP2449" s="229" t="s">
        <v>3402</v>
      </c>
      <c r="AQ2449" s="442">
        <v>3</v>
      </c>
      <c r="AR2449" s="442"/>
      <c r="AS2449" s="442"/>
      <c r="AT2449" s="442"/>
      <c r="AU2449" s="247">
        <f t="shared" si="374"/>
        <v>0</v>
      </c>
      <c r="AV2449" s="248">
        <f>VLOOKUP(T2449,'[1]段ボール 送料'!$H$16:$X$1013,11,FALSE)</f>
        <v>0</v>
      </c>
      <c r="AW2449" s="248">
        <f>VLOOKUP(Y2449,'[1]段ボール 送料'!$H$16:$X$1013,11,FALSE)</f>
        <v>430</v>
      </c>
      <c r="AX2449" s="248">
        <f>VLOOKUP(AD2449,'[1]段ボール 送料'!$H$16:$X$1013,11,FALSE)</f>
        <v>547</v>
      </c>
      <c r="AY2449" s="247">
        <f t="shared" si="367"/>
        <v>977</v>
      </c>
      <c r="AZ2449" s="247">
        <f t="shared" si="368"/>
        <v>0</v>
      </c>
      <c r="BA2449" s="247">
        <f t="shared" si="369"/>
        <v>430</v>
      </c>
      <c r="BB2449" s="247">
        <f t="shared" si="370"/>
        <v>547</v>
      </c>
      <c r="BC2449" s="247">
        <f t="shared" si="371"/>
        <v>977</v>
      </c>
      <c r="BD2449" s="207" t="s">
        <v>3169</v>
      </c>
      <c r="BE2449" s="207"/>
      <c r="BF2449" s="207" t="s">
        <v>3502</v>
      </c>
      <c r="BG2449" s="228" t="s">
        <v>1703</v>
      </c>
      <c r="BH2449" s="228" t="s">
        <v>1703</v>
      </c>
      <c r="BI2449" s="228"/>
      <c r="BJ2449" s="246"/>
      <c r="BK2449" s="436">
        <v>45444</v>
      </c>
      <c r="BL2449" s="228"/>
      <c r="BM2449" s="228" t="s">
        <v>1703</v>
      </c>
      <c r="BX2449" s="204" t="s">
        <v>1873</v>
      </c>
      <c r="BY2449" s="254"/>
      <c r="CJ2449" s="200" t="s">
        <v>1769</v>
      </c>
      <c r="DN2449" s="284"/>
      <c r="DO2449" s="280"/>
      <c r="DP2449" s="278"/>
      <c r="DQ2449" s="278"/>
      <c r="DR2449" s="281"/>
      <c r="DS2449" s="280"/>
      <c r="DT2449" s="279"/>
      <c r="DU2449" s="278"/>
    </row>
    <row r="2450" spans="1:126" ht="18.75">
      <c r="A2450" s="207" t="s">
        <v>3401</v>
      </c>
      <c r="B2450" s="227" t="s">
        <v>3732</v>
      </c>
      <c r="C2450" s="226" t="s">
        <v>3731</v>
      </c>
      <c r="D2450" s="264" t="s">
        <v>3730</v>
      </c>
      <c r="E2450" s="224" t="str">
        <f t="shared" si="373"/>
        <v>439660</v>
      </c>
      <c r="F2450" s="207" t="s">
        <v>886</v>
      </c>
      <c r="G2450" s="220" t="s">
        <v>3729</v>
      </c>
      <c r="H2450" s="223" t="s">
        <v>3728</v>
      </c>
      <c r="I2450" s="219" t="s">
        <v>39</v>
      </c>
      <c r="J2450" s="222">
        <v>1</v>
      </c>
      <c r="K2450" s="212">
        <v>45000</v>
      </c>
      <c r="L2450" s="212">
        <f t="shared" si="375"/>
        <v>49500.000000000007</v>
      </c>
      <c r="M2450" s="288" t="s">
        <v>1671</v>
      </c>
      <c r="O2450" s="219"/>
      <c r="P2450" s="245"/>
      <c r="Q2450" s="244"/>
      <c r="R2450" s="272">
        <v>5600</v>
      </c>
      <c r="S2450" s="242">
        <v>5600</v>
      </c>
      <c r="T2450" s="219" t="s">
        <v>3176</v>
      </c>
      <c r="U2450" s="259">
        <f>VLOOKUP(T2450,'[1]段ボール 送料'!$H$16:$X$1013,16,FALSE)</f>
        <v>2240</v>
      </c>
      <c r="V2450" s="259">
        <f>VLOOKUP(T2450,'[1]段ボール 送料'!$H$16:$X$1013,13,FALSE)</f>
        <v>400</v>
      </c>
      <c r="W2450" s="259">
        <f>VLOOKUP(T2450,'[1]段ボール 送料'!$H$16:$X$1013,14,FALSE)</f>
        <v>190</v>
      </c>
      <c r="X2450" s="259">
        <f>VLOOKUP(T2450,'[1]段ボール 送料'!$H$16:$X$1013,15,FALSE)</f>
        <v>1650</v>
      </c>
      <c r="Y2450" s="219" t="s">
        <v>3530</v>
      </c>
      <c r="Z2450" s="259">
        <f>VLOOKUP(Y2450,'[1]段ボール 送料'!$H$16:$X$1013,16,FALSE)</f>
        <v>1110</v>
      </c>
      <c r="AA2450" s="259">
        <f>VLOOKUP(Y2450,'[1]段ボール 送料'!$H$16:$X$1013,13,FALSE)</f>
        <v>305</v>
      </c>
      <c r="AB2450" s="259">
        <f>VLOOKUP(Y2450,'[1]段ボール 送料'!$H$16:$X$1013,14,FALSE)</f>
        <v>305</v>
      </c>
      <c r="AC2450" s="259">
        <f>VLOOKUP(Y2450,'[1]段ボール 送料'!$H$16:$X$1013,15,FALSE)</f>
        <v>500</v>
      </c>
      <c r="AD2450" s="337"/>
      <c r="AE2450" s="337"/>
      <c r="AF2450" s="337"/>
      <c r="AG2450" s="337"/>
      <c r="AH2450" s="337"/>
      <c r="AI2450" s="213" t="s">
        <v>2714</v>
      </c>
      <c r="AJ2450" s="286" t="s">
        <v>3027</v>
      </c>
      <c r="AK2450" s="228" t="s">
        <v>3110</v>
      </c>
      <c r="AL2450" s="211">
        <v>12378</v>
      </c>
      <c r="AM2450" s="211">
        <f t="shared" si="372"/>
        <v>5837</v>
      </c>
      <c r="AN2450" s="337">
        <f>VLOOKUP(Y2450,'[1]段ボール 送料'!$H$16:$X$1013,6,FALSE)</f>
        <v>207</v>
      </c>
      <c r="AO2450" s="443">
        <f>4450+1180</f>
        <v>5630</v>
      </c>
      <c r="AP2450" s="229" t="s">
        <v>3387</v>
      </c>
      <c r="AQ2450" s="442">
        <v>2</v>
      </c>
      <c r="AR2450" s="442"/>
      <c r="AS2450" s="442"/>
      <c r="AT2450" s="442"/>
      <c r="AU2450" s="247">
        <f t="shared" si="374"/>
        <v>0</v>
      </c>
      <c r="AV2450" s="248">
        <f>VLOOKUP(T2450,'[1]段ボール 送料'!$H$16:$X$1013,11,FALSE)</f>
        <v>0</v>
      </c>
      <c r="AW2450" s="248">
        <f>VLOOKUP(Y2450,'[1]段ボール 送料'!$H$16:$X$1013,11,FALSE)</f>
        <v>700</v>
      </c>
      <c r="AX2450" s="207"/>
      <c r="AY2450" s="247">
        <f t="shared" si="367"/>
        <v>700</v>
      </c>
      <c r="AZ2450" s="247">
        <f t="shared" si="368"/>
        <v>0</v>
      </c>
      <c r="BA2450" s="247">
        <f t="shared" si="369"/>
        <v>700</v>
      </c>
      <c r="BB2450" s="247">
        <f t="shared" si="370"/>
        <v>0</v>
      </c>
      <c r="BC2450" s="247">
        <f t="shared" si="371"/>
        <v>700</v>
      </c>
      <c r="BD2450" s="207" t="s">
        <v>3169</v>
      </c>
      <c r="BE2450" s="207"/>
      <c r="BF2450" s="207"/>
      <c r="BG2450" s="228" t="s">
        <v>1703</v>
      </c>
      <c r="BH2450" s="228" t="s">
        <v>1703</v>
      </c>
      <c r="BI2450" s="228"/>
      <c r="BJ2450" s="246"/>
      <c r="BK2450" s="436">
        <v>45444</v>
      </c>
      <c r="BL2450" s="228"/>
      <c r="BM2450" s="228" t="s">
        <v>1703</v>
      </c>
      <c r="BX2450" s="204" t="s">
        <v>1873</v>
      </c>
      <c r="BY2450" s="254"/>
      <c r="CJ2450" s="200" t="s">
        <v>1769</v>
      </c>
      <c r="DN2450" s="284"/>
      <c r="DO2450" s="280"/>
      <c r="DP2450" s="278"/>
      <c r="DQ2450" s="278"/>
      <c r="DR2450" s="281"/>
      <c r="DS2450" s="280"/>
      <c r="DT2450" s="279"/>
      <c r="DU2450" s="278"/>
      <c r="DV2450" s="194"/>
    </row>
    <row r="2451" spans="1:126" ht="18.75">
      <c r="A2451" s="207" t="s">
        <v>3523</v>
      </c>
      <c r="B2451" s="227" t="s">
        <v>3727</v>
      </c>
      <c r="C2451" s="226" t="s">
        <v>3726</v>
      </c>
      <c r="D2451" s="264" t="s">
        <v>3725</v>
      </c>
      <c r="E2451" s="224" t="str">
        <f t="shared" si="373"/>
        <v>439745</v>
      </c>
      <c r="F2451" s="207" t="s">
        <v>886</v>
      </c>
      <c r="G2451" s="220" t="s">
        <v>3718</v>
      </c>
      <c r="H2451" s="223" t="s">
        <v>3717</v>
      </c>
      <c r="I2451" s="219" t="s">
        <v>39</v>
      </c>
      <c r="J2451" s="222">
        <v>1</v>
      </c>
      <c r="K2451" s="212">
        <v>50000</v>
      </c>
      <c r="L2451" s="212">
        <f t="shared" si="375"/>
        <v>55000.000000000007</v>
      </c>
      <c r="M2451" s="288" t="s">
        <v>1671</v>
      </c>
      <c r="O2451" s="219"/>
      <c r="P2451" s="245"/>
      <c r="Q2451" s="244"/>
      <c r="R2451" s="272">
        <v>5800</v>
      </c>
      <c r="S2451" s="242">
        <v>5800</v>
      </c>
      <c r="T2451" s="219" t="s">
        <v>3169</v>
      </c>
      <c r="U2451" s="259">
        <f>VLOOKUP(T2451,'[1]段ボール 送料'!$H$16:$X$1013,16,FALSE)</f>
        <v>2240</v>
      </c>
      <c r="V2451" s="259">
        <f>VLOOKUP(T2451,'[1]段ボール 送料'!$H$16:$X$1013,13,FALSE)</f>
        <v>400</v>
      </c>
      <c r="W2451" s="259">
        <f>VLOOKUP(T2451,'[1]段ボール 送料'!$H$16:$X$1013,14,FALSE)</f>
        <v>190</v>
      </c>
      <c r="X2451" s="259">
        <f>VLOOKUP(T2451,'[1]段ボール 送料'!$H$16:$X$1013,15,FALSE)</f>
        <v>1650</v>
      </c>
      <c r="Y2451" s="219" t="s">
        <v>3504</v>
      </c>
      <c r="Z2451" s="259">
        <f>VLOOKUP(Y2451,'[1]段ボール 送料'!$H$16:$X$1013,16,FALSE)</f>
        <v>990</v>
      </c>
      <c r="AA2451" s="259">
        <f>VLOOKUP(Y2451,'[1]段ボール 送料'!$H$16:$X$1013,13,FALSE)</f>
        <v>330</v>
      </c>
      <c r="AB2451" s="259">
        <f>VLOOKUP(Y2451,'[1]段ボール 送料'!$H$16:$X$1013,14,FALSE)</f>
        <v>330</v>
      </c>
      <c r="AC2451" s="259">
        <f>VLOOKUP(Y2451,'[1]段ボール 送料'!$H$16:$X$1013,15,FALSE)</f>
        <v>330</v>
      </c>
      <c r="AD2451" s="337"/>
      <c r="AE2451" s="211"/>
      <c r="AF2451" s="337"/>
      <c r="AG2451" s="337"/>
      <c r="AH2451" s="337"/>
      <c r="AI2451" s="213" t="s">
        <v>2714</v>
      </c>
      <c r="AJ2451" s="286" t="s">
        <v>3027</v>
      </c>
      <c r="AK2451" s="228" t="s">
        <v>3110</v>
      </c>
      <c r="AL2451" s="211">
        <v>14295</v>
      </c>
      <c r="AM2451" s="211">
        <f t="shared" si="372"/>
        <v>5434</v>
      </c>
      <c r="AN2451" s="337">
        <f>VLOOKUP(Y2451,'[1]段ボール 送料'!$H$16:$X$1013,6,FALSE)</f>
        <v>94</v>
      </c>
      <c r="AO2451" s="443">
        <f>4450+890</f>
        <v>5340</v>
      </c>
      <c r="AP2451" s="229" t="s">
        <v>3517</v>
      </c>
      <c r="AQ2451" s="442">
        <v>2</v>
      </c>
      <c r="AR2451" s="442"/>
      <c r="AS2451" s="442"/>
      <c r="AT2451" s="442"/>
      <c r="AU2451" s="247">
        <f t="shared" si="374"/>
        <v>0</v>
      </c>
      <c r="AV2451" s="248">
        <f>VLOOKUP(T2451,'[1]段ボール 送料'!$H$16:$X$1013,11,FALSE)</f>
        <v>0</v>
      </c>
      <c r="AW2451" s="248">
        <f>VLOOKUP(Y2451,'[1]段ボール 送料'!$H$16:$X$1013,11,FALSE)</f>
        <v>430</v>
      </c>
      <c r="AX2451" s="207"/>
      <c r="AY2451" s="247">
        <f t="shared" si="367"/>
        <v>430</v>
      </c>
      <c r="AZ2451" s="247">
        <f t="shared" si="368"/>
        <v>0</v>
      </c>
      <c r="BA2451" s="247">
        <f t="shared" si="369"/>
        <v>430</v>
      </c>
      <c r="BB2451" s="247">
        <f t="shared" si="370"/>
        <v>0</v>
      </c>
      <c r="BC2451" s="247">
        <f t="shared" si="371"/>
        <v>430</v>
      </c>
      <c r="BD2451" s="207" t="s">
        <v>3169</v>
      </c>
      <c r="BE2451" s="207"/>
      <c r="BF2451" s="207"/>
      <c r="BG2451" s="228" t="s">
        <v>1703</v>
      </c>
      <c r="BH2451" s="228" t="s">
        <v>1703</v>
      </c>
      <c r="BI2451" s="228"/>
      <c r="BJ2451" s="246"/>
      <c r="BK2451" s="436">
        <v>45444</v>
      </c>
      <c r="BL2451" s="228"/>
      <c r="BM2451" s="228" t="s">
        <v>1703</v>
      </c>
      <c r="BX2451" s="204" t="s">
        <v>1873</v>
      </c>
      <c r="BY2451" s="254"/>
      <c r="CJ2451" s="200" t="s">
        <v>1769</v>
      </c>
      <c r="DN2451" s="284"/>
      <c r="DO2451" s="280"/>
      <c r="DP2451" s="278"/>
      <c r="DQ2451" s="278"/>
      <c r="DR2451" s="281"/>
      <c r="DS2451" s="280"/>
      <c r="DT2451" s="279"/>
      <c r="DU2451" s="278"/>
      <c r="DV2451" s="194"/>
    </row>
    <row r="2452" spans="1:126" ht="18.75">
      <c r="A2452" s="207" t="s">
        <v>3523</v>
      </c>
      <c r="B2452" s="227" t="s">
        <v>3724</v>
      </c>
      <c r="C2452" s="226" t="s">
        <v>3723</v>
      </c>
      <c r="D2452" s="264" t="s">
        <v>3722</v>
      </c>
      <c r="E2452" s="224" t="str">
        <f t="shared" si="373"/>
        <v>439738</v>
      </c>
      <c r="F2452" s="207" t="s">
        <v>886</v>
      </c>
      <c r="G2452" s="220" t="s">
        <v>3718</v>
      </c>
      <c r="H2452" s="223" t="s">
        <v>3717</v>
      </c>
      <c r="I2452" s="219" t="s">
        <v>39</v>
      </c>
      <c r="J2452" s="222">
        <v>1</v>
      </c>
      <c r="K2452" s="212">
        <v>50000</v>
      </c>
      <c r="L2452" s="212">
        <f t="shared" si="375"/>
        <v>55000.000000000007</v>
      </c>
      <c r="M2452" s="288" t="s">
        <v>1671</v>
      </c>
      <c r="O2452" s="219"/>
      <c r="P2452" s="245"/>
      <c r="Q2452" s="244"/>
      <c r="R2452" s="272">
        <v>5800</v>
      </c>
      <c r="S2452" s="242">
        <v>5800</v>
      </c>
      <c r="T2452" s="219" t="s">
        <v>3169</v>
      </c>
      <c r="U2452" s="259">
        <f>VLOOKUP(T2452,'[1]段ボール 送料'!$H$16:$X$1013,16,FALSE)</f>
        <v>2240</v>
      </c>
      <c r="V2452" s="259">
        <f>VLOOKUP(T2452,'[1]段ボール 送料'!$H$16:$X$1013,13,FALSE)</f>
        <v>400</v>
      </c>
      <c r="W2452" s="259">
        <f>VLOOKUP(T2452,'[1]段ボール 送料'!$H$16:$X$1013,14,FALSE)</f>
        <v>190</v>
      </c>
      <c r="X2452" s="259">
        <f>VLOOKUP(T2452,'[1]段ボール 送料'!$H$16:$X$1013,15,FALSE)</f>
        <v>1650</v>
      </c>
      <c r="Y2452" s="219" t="s">
        <v>3504</v>
      </c>
      <c r="Z2452" s="259">
        <f>VLOOKUP(Y2452,'[1]段ボール 送料'!$H$16:$X$1013,16,FALSE)</f>
        <v>990</v>
      </c>
      <c r="AA2452" s="259">
        <f>VLOOKUP(Y2452,'[1]段ボール 送料'!$H$16:$X$1013,13,FALSE)</f>
        <v>330</v>
      </c>
      <c r="AB2452" s="259">
        <f>VLOOKUP(Y2452,'[1]段ボール 送料'!$H$16:$X$1013,14,FALSE)</f>
        <v>330</v>
      </c>
      <c r="AC2452" s="259">
        <f>VLOOKUP(Y2452,'[1]段ボール 送料'!$H$16:$X$1013,15,FALSE)</f>
        <v>330</v>
      </c>
      <c r="AD2452" s="337"/>
      <c r="AE2452" s="337"/>
      <c r="AF2452" s="337"/>
      <c r="AG2452" s="337"/>
      <c r="AH2452" s="337"/>
      <c r="AI2452" s="213" t="s">
        <v>2714</v>
      </c>
      <c r="AJ2452" s="286" t="s">
        <v>3027</v>
      </c>
      <c r="AK2452" s="228" t="s">
        <v>3110</v>
      </c>
      <c r="AL2452" s="211">
        <v>14295</v>
      </c>
      <c r="AM2452" s="211">
        <f t="shared" si="372"/>
        <v>5434</v>
      </c>
      <c r="AN2452" s="337">
        <f>VLOOKUP(Y2452,'[1]段ボール 送料'!$H$16:$X$1013,6,FALSE)</f>
        <v>94</v>
      </c>
      <c r="AO2452" s="443">
        <f>4450+890</f>
        <v>5340</v>
      </c>
      <c r="AP2452" s="229" t="s">
        <v>3517</v>
      </c>
      <c r="AQ2452" s="442">
        <v>2</v>
      </c>
      <c r="AR2452" s="442"/>
      <c r="AS2452" s="442"/>
      <c r="AT2452" s="442"/>
      <c r="AU2452" s="247">
        <f t="shared" si="374"/>
        <v>0</v>
      </c>
      <c r="AV2452" s="248">
        <f>VLOOKUP(T2452,'[1]段ボール 送料'!$H$16:$X$1013,11,FALSE)</f>
        <v>0</v>
      </c>
      <c r="AW2452" s="248">
        <f>VLOOKUP(Y2452,'[1]段ボール 送料'!$H$16:$X$1013,11,FALSE)</f>
        <v>430</v>
      </c>
      <c r="AX2452" s="207"/>
      <c r="AY2452" s="247">
        <f t="shared" si="367"/>
        <v>430</v>
      </c>
      <c r="AZ2452" s="247">
        <f t="shared" si="368"/>
        <v>0</v>
      </c>
      <c r="BA2452" s="247">
        <f t="shared" si="369"/>
        <v>430</v>
      </c>
      <c r="BB2452" s="247">
        <f t="shared" si="370"/>
        <v>0</v>
      </c>
      <c r="BC2452" s="247">
        <f t="shared" si="371"/>
        <v>430</v>
      </c>
      <c r="BD2452" s="207" t="s">
        <v>3169</v>
      </c>
      <c r="BE2452" s="207"/>
      <c r="BF2452" s="207"/>
      <c r="BG2452" s="228" t="s">
        <v>1703</v>
      </c>
      <c r="BH2452" s="228" t="s">
        <v>1703</v>
      </c>
      <c r="BI2452" s="228"/>
      <c r="BJ2452" s="246"/>
      <c r="BK2452" s="436">
        <v>45444</v>
      </c>
      <c r="BL2452" s="228"/>
      <c r="BM2452" s="228" t="s">
        <v>1703</v>
      </c>
      <c r="BX2452" s="204" t="s">
        <v>1873</v>
      </c>
      <c r="BY2452" s="254"/>
      <c r="CJ2452" s="200" t="s">
        <v>1769</v>
      </c>
      <c r="DN2452" s="284"/>
      <c r="DO2452" s="280"/>
      <c r="DP2452" s="278"/>
      <c r="DQ2452" s="278"/>
      <c r="DR2452" s="281"/>
      <c r="DS2452" s="280"/>
      <c r="DT2452" s="279"/>
      <c r="DU2452" s="278"/>
      <c r="DV2452" s="194"/>
    </row>
    <row r="2453" spans="1:126" ht="18.75">
      <c r="A2453" s="207" t="s">
        <v>3523</v>
      </c>
      <c r="B2453" s="227" t="s">
        <v>3721</v>
      </c>
      <c r="C2453" s="226" t="s">
        <v>3720</v>
      </c>
      <c r="D2453" s="264" t="s">
        <v>3719</v>
      </c>
      <c r="E2453" s="224" t="str">
        <f t="shared" si="373"/>
        <v>439721</v>
      </c>
      <c r="F2453" s="207" t="s">
        <v>886</v>
      </c>
      <c r="G2453" s="220" t="s">
        <v>3718</v>
      </c>
      <c r="H2453" s="223" t="s">
        <v>3717</v>
      </c>
      <c r="I2453" s="219" t="s">
        <v>39</v>
      </c>
      <c r="J2453" s="222">
        <v>1</v>
      </c>
      <c r="K2453" s="212">
        <v>50000</v>
      </c>
      <c r="L2453" s="212">
        <f t="shared" si="375"/>
        <v>55000.000000000007</v>
      </c>
      <c r="M2453" s="288" t="s">
        <v>1671</v>
      </c>
      <c r="O2453" s="219"/>
      <c r="P2453" s="245"/>
      <c r="Q2453" s="244"/>
      <c r="R2453" s="272">
        <v>5800</v>
      </c>
      <c r="S2453" s="242">
        <v>5800</v>
      </c>
      <c r="T2453" s="219" t="s">
        <v>3169</v>
      </c>
      <c r="U2453" s="259">
        <f>VLOOKUP(T2453,'[1]段ボール 送料'!$H$16:$X$1013,16,FALSE)</f>
        <v>2240</v>
      </c>
      <c r="V2453" s="259">
        <f>VLOOKUP(T2453,'[1]段ボール 送料'!$H$16:$X$1013,13,FALSE)</f>
        <v>400</v>
      </c>
      <c r="W2453" s="259">
        <f>VLOOKUP(T2453,'[1]段ボール 送料'!$H$16:$X$1013,14,FALSE)</f>
        <v>190</v>
      </c>
      <c r="X2453" s="259">
        <f>VLOOKUP(T2453,'[1]段ボール 送料'!$H$16:$X$1013,15,FALSE)</f>
        <v>1650</v>
      </c>
      <c r="Y2453" s="219" t="s">
        <v>3504</v>
      </c>
      <c r="Z2453" s="259">
        <f>VLOOKUP(Y2453,'[1]段ボール 送料'!$H$16:$X$1013,16,FALSE)</f>
        <v>990</v>
      </c>
      <c r="AA2453" s="259">
        <f>VLOOKUP(Y2453,'[1]段ボール 送料'!$H$16:$X$1013,13,FALSE)</f>
        <v>330</v>
      </c>
      <c r="AB2453" s="259">
        <f>VLOOKUP(Y2453,'[1]段ボール 送料'!$H$16:$X$1013,14,FALSE)</f>
        <v>330</v>
      </c>
      <c r="AC2453" s="259">
        <f>VLOOKUP(Y2453,'[1]段ボール 送料'!$H$16:$X$1013,15,FALSE)</f>
        <v>330</v>
      </c>
      <c r="AD2453" s="337"/>
      <c r="AE2453" s="337"/>
      <c r="AF2453" s="337"/>
      <c r="AG2453" s="337"/>
      <c r="AH2453" s="337"/>
      <c r="AI2453" s="213" t="s">
        <v>2714</v>
      </c>
      <c r="AJ2453" s="286" t="s">
        <v>3027</v>
      </c>
      <c r="AK2453" s="228" t="s">
        <v>3110</v>
      </c>
      <c r="AL2453" s="211">
        <v>14295</v>
      </c>
      <c r="AM2453" s="211">
        <f t="shared" si="372"/>
        <v>5434</v>
      </c>
      <c r="AN2453" s="337">
        <f>VLOOKUP(Y2453,'[1]段ボール 送料'!$H$16:$X$1013,6,FALSE)</f>
        <v>94</v>
      </c>
      <c r="AO2453" s="443">
        <f>4450+890</f>
        <v>5340</v>
      </c>
      <c r="AP2453" s="229" t="s">
        <v>3517</v>
      </c>
      <c r="AQ2453" s="442">
        <v>2</v>
      </c>
      <c r="AR2453" s="442"/>
      <c r="AS2453" s="442"/>
      <c r="AT2453" s="442"/>
      <c r="AU2453" s="247">
        <f t="shared" si="374"/>
        <v>0</v>
      </c>
      <c r="AV2453" s="248">
        <f>VLOOKUP(T2453,'[1]段ボール 送料'!$H$16:$X$1013,11,FALSE)</f>
        <v>0</v>
      </c>
      <c r="AW2453" s="248">
        <f>VLOOKUP(Y2453,'[1]段ボール 送料'!$H$16:$X$1013,11,FALSE)</f>
        <v>430</v>
      </c>
      <c r="AX2453" s="207"/>
      <c r="AY2453" s="247">
        <f t="shared" si="367"/>
        <v>430</v>
      </c>
      <c r="AZ2453" s="247">
        <f t="shared" si="368"/>
        <v>0</v>
      </c>
      <c r="BA2453" s="247">
        <f t="shared" si="369"/>
        <v>430</v>
      </c>
      <c r="BB2453" s="247">
        <f t="shared" si="370"/>
        <v>0</v>
      </c>
      <c r="BC2453" s="247">
        <f t="shared" si="371"/>
        <v>430</v>
      </c>
      <c r="BD2453" s="207" t="s">
        <v>3169</v>
      </c>
      <c r="BE2453" s="207"/>
      <c r="BF2453" s="207"/>
      <c r="BG2453" s="228" t="s">
        <v>1703</v>
      </c>
      <c r="BH2453" s="228" t="s">
        <v>1703</v>
      </c>
      <c r="BI2453" s="228"/>
      <c r="BJ2453" s="246"/>
      <c r="BK2453" s="436">
        <v>45444</v>
      </c>
      <c r="BL2453" s="228"/>
      <c r="BM2453" s="228" t="s">
        <v>1703</v>
      </c>
      <c r="BX2453" s="204" t="s">
        <v>1873</v>
      </c>
      <c r="BY2453" s="254"/>
      <c r="CJ2453" s="200" t="s">
        <v>1769</v>
      </c>
      <c r="DN2453" s="284"/>
      <c r="DO2453" s="280"/>
      <c r="DP2453" s="278"/>
      <c r="DQ2453" s="278"/>
      <c r="DR2453" s="281"/>
      <c r="DS2453" s="280"/>
      <c r="DT2453" s="279"/>
      <c r="DU2453" s="278"/>
      <c r="DV2453" s="194"/>
    </row>
    <row r="2454" spans="1:126" ht="18.75">
      <c r="A2454" s="207" t="s">
        <v>3318</v>
      </c>
      <c r="B2454" s="227" t="s">
        <v>3716</v>
      </c>
      <c r="C2454" s="226" t="s">
        <v>3715</v>
      </c>
      <c r="D2454" s="264" t="s">
        <v>3714</v>
      </c>
      <c r="E2454" s="224" t="str">
        <f t="shared" si="373"/>
        <v>439776</v>
      </c>
      <c r="F2454" s="207" t="s">
        <v>886</v>
      </c>
      <c r="G2454" s="220" t="s">
        <v>3707</v>
      </c>
      <c r="H2454" s="223" t="s">
        <v>3706</v>
      </c>
      <c r="I2454" s="219" t="s">
        <v>39</v>
      </c>
      <c r="J2454" s="222">
        <v>1</v>
      </c>
      <c r="K2454" s="212">
        <v>55000</v>
      </c>
      <c r="L2454" s="212">
        <f t="shared" si="375"/>
        <v>60500.000000000007</v>
      </c>
      <c r="M2454" s="288" t="s">
        <v>1671</v>
      </c>
      <c r="O2454" s="219"/>
      <c r="P2454" s="245"/>
      <c r="Q2454" s="244"/>
      <c r="R2454" s="272">
        <v>6400</v>
      </c>
      <c r="S2454" s="242">
        <v>6400</v>
      </c>
      <c r="T2454" s="219" t="s">
        <v>3169</v>
      </c>
      <c r="U2454" s="259">
        <f>VLOOKUP(T2454,'[1]段ボール 送料'!$H$16:$X$1013,16,FALSE)</f>
        <v>2240</v>
      </c>
      <c r="V2454" s="259">
        <f>VLOOKUP(T2454,'[1]段ボール 送料'!$H$16:$X$1013,13,FALSE)</f>
        <v>400</v>
      </c>
      <c r="W2454" s="259">
        <f>VLOOKUP(T2454,'[1]段ボール 送料'!$H$16:$X$1013,14,FALSE)</f>
        <v>190</v>
      </c>
      <c r="X2454" s="259">
        <f>VLOOKUP(T2454,'[1]段ボール 送料'!$H$16:$X$1013,15,FALSE)</f>
        <v>1650</v>
      </c>
      <c r="Y2454" s="219" t="s">
        <v>3504</v>
      </c>
      <c r="Z2454" s="259">
        <f>VLOOKUP(Y2454,'[1]段ボール 送料'!$H$16:$X$1013,16,FALSE)</f>
        <v>990</v>
      </c>
      <c r="AA2454" s="259">
        <f>VLOOKUP(Y2454,'[1]段ボール 送料'!$H$16:$X$1013,13,FALSE)</f>
        <v>330</v>
      </c>
      <c r="AB2454" s="259">
        <f>VLOOKUP(Y2454,'[1]段ボール 送料'!$H$16:$X$1013,14,FALSE)</f>
        <v>330</v>
      </c>
      <c r="AC2454" s="259">
        <f>VLOOKUP(Y2454,'[1]段ボール 送料'!$H$16:$X$1013,15,FALSE)</f>
        <v>330</v>
      </c>
      <c r="AD2454" s="337" t="s">
        <v>2558</v>
      </c>
      <c r="AE2454" s="259">
        <f>VLOOKUP(AD2454,'[1]段ボール 送料'!$H$16:$X$1013,16,FALSE)</f>
        <v>990</v>
      </c>
      <c r="AF2454" s="259">
        <f>VLOOKUP(AD2454,'[1]段ボール 送料'!$H$16:$X$1013,13,FALSE)</f>
        <v>465</v>
      </c>
      <c r="AG2454" s="259">
        <f>VLOOKUP(AD2454,'[1]段ボール 送料'!$H$16:$X$1013,14,FALSE)</f>
        <v>465</v>
      </c>
      <c r="AH2454" s="259">
        <f>VLOOKUP(AD2454,'[1]段ボール 送料'!$H$16:$X$1013,15,FALSE)</f>
        <v>60</v>
      </c>
      <c r="AI2454" s="213" t="s">
        <v>2714</v>
      </c>
      <c r="AJ2454" s="286" t="s">
        <v>3027</v>
      </c>
      <c r="AK2454" s="228" t="s">
        <v>3110</v>
      </c>
      <c r="AL2454" s="211">
        <v>16095</v>
      </c>
      <c r="AM2454" s="211">
        <f t="shared" si="372"/>
        <v>6479</v>
      </c>
      <c r="AN2454" s="443">
        <f>94+145</f>
        <v>239</v>
      </c>
      <c r="AO2454" s="443">
        <f>4450+890+900</f>
        <v>6240</v>
      </c>
      <c r="AP2454" s="229" t="s">
        <v>3503</v>
      </c>
      <c r="AQ2454" s="442">
        <v>3</v>
      </c>
      <c r="AR2454" s="442"/>
      <c r="AS2454" s="442"/>
      <c r="AT2454" s="442"/>
      <c r="AU2454" s="247">
        <f t="shared" si="374"/>
        <v>0</v>
      </c>
      <c r="AV2454" s="248">
        <f>VLOOKUP(T2454,'[1]段ボール 送料'!$H$16:$X$1013,11,FALSE)</f>
        <v>0</v>
      </c>
      <c r="AW2454" s="248">
        <f>VLOOKUP(Y2454,'[1]段ボール 送料'!$H$16:$X$1013,11,FALSE)</f>
        <v>430</v>
      </c>
      <c r="AX2454" s="248">
        <f>VLOOKUP(AD2454,'[1]段ボール 送料'!$H$16:$X$1013,11,FALSE)</f>
        <v>547</v>
      </c>
      <c r="AY2454" s="247">
        <f t="shared" si="367"/>
        <v>977</v>
      </c>
      <c r="AZ2454" s="247">
        <f t="shared" si="368"/>
        <v>0</v>
      </c>
      <c r="BA2454" s="247">
        <f t="shared" si="369"/>
        <v>430</v>
      </c>
      <c r="BB2454" s="247">
        <f t="shared" si="370"/>
        <v>547</v>
      </c>
      <c r="BC2454" s="247">
        <f t="shared" si="371"/>
        <v>977</v>
      </c>
      <c r="BD2454" s="207" t="s">
        <v>3169</v>
      </c>
      <c r="BE2454" s="207"/>
      <c r="BF2454" s="207" t="s">
        <v>3502</v>
      </c>
      <c r="BG2454" s="228" t="s">
        <v>1703</v>
      </c>
      <c r="BH2454" s="228" t="s">
        <v>1703</v>
      </c>
      <c r="BI2454" s="228"/>
      <c r="BJ2454" s="246"/>
      <c r="BK2454" s="436">
        <v>45444</v>
      </c>
      <c r="BL2454" s="228"/>
      <c r="BM2454" s="228" t="s">
        <v>1703</v>
      </c>
      <c r="BX2454" s="204" t="s">
        <v>1873</v>
      </c>
      <c r="BY2454" s="254"/>
      <c r="CJ2454" s="200" t="s">
        <v>1769</v>
      </c>
      <c r="DN2454" s="284"/>
      <c r="DO2454" s="280"/>
      <c r="DP2454" s="278"/>
      <c r="DQ2454" s="278"/>
      <c r="DR2454" s="281"/>
      <c r="DS2454" s="280"/>
      <c r="DT2454" s="279"/>
      <c r="DU2454" s="278"/>
    </row>
    <row r="2455" spans="1:126" ht="18.75">
      <c r="A2455" s="207" t="s">
        <v>3318</v>
      </c>
      <c r="B2455" s="227" t="s">
        <v>3713</v>
      </c>
      <c r="C2455" s="226" t="s">
        <v>3712</v>
      </c>
      <c r="D2455" s="264" t="s">
        <v>3711</v>
      </c>
      <c r="E2455" s="224" t="str">
        <f t="shared" si="373"/>
        <v>439769</v>
      </c>
      <c r="F2455" s="207" t="s">
        <v>886</v>
      </c>
      <c r="G2455" s="220" t="s">
        <v>3707</v>
      </c>
      <c r="H2455" s="223" t="s">
        <v>3706</v>
      </c>
      <c r="I2455" s="219" t="s">
        <v>39</v>
      </c>
      <c r="J2455" s="222">
        <v>1</v>
      </c>
      <c r="K2455" s="212">
        <v>55000</v>
      </c>
      <c r="L2455" s="212">
        <f t="shared" si="375"/>
        <v>60500.000000000007</v>
      </c>
      <c r="M2455" s="288" t="s">
        <v>1671</v>
      </c>
      <c r="O2455" s="219"/>
      <c r="P2455" s="245"/>
      <c r="Q2455" s="244"/>
      <c r="R2455" s="272">
        <v>6400</v>
      </c>
      <c r="S2455" s="242">
        <v>6400</v>
      </c>
      <c r="T2455" s="219" t="s">
        <v>3169</v>
      </c>
      <c r="U2455" s="259">
        <f>VLOOKUP(T2455,'[1]段ボール 送料'!$H$16:$X$1013,16,FALSE)</f>
        <v>2240</v>
      </c>
      <c r="V2455" s="259">
        <f>VLOOKUP(T2455,'[1]段ボール 送料'!$H$16:$X$1013,13,FALSE)</f>
        <v>400</v>
      </c>
      <c r="W2455" s="259">
        <f>VLOOKUP(T2455,'[1]段ボール 送料'!$H$16:$X$1013,14,FALSE)</f>
        <v>190</v>
      </c>
      <c r="X2455" s="259">
        <f>VLOOKUP(T2455,'[1]段ボール 送料'!$H$16:$X$1013,15,FALSE)</f>
        <v>1650</v>
      </c>
      <c r="Y2455" s="219" t="s">
        <v>3504</v>
      </c>
      <c r="Z2455" s="259">
        <f>VLOOKUP(Y2455,'[1]段ボール 送料'!$H$16:$X$1013,16,FALSE)</f>
        <v>990</v>
      </c>
      <c r="AA2455" s="259">
        <f>VLOOKUP(Y2455,'[1]段ボール 送料'!$H$16:$X$1013,13,FALSE)</f>
        <v>330</v>
      </c>
      <c r="AB2455" s="259">
        <f>VLOOKUP(Y2455,'[1]段ボール 送料'!$H$16:$X$1013,14,FALSE)</f>
        <v>330</v>
      </c>
      <c r="AC2455" s="259">
        <f>VLOOKUP(Y2455,'[1]段ボール 送料'!$H$16:$X$1013,15,FALSE)</f>
        <v>330</v>
      </c>
      <c r="AD2455" s="337" t="s">
        <v>2558</v>
      </c>
      <c r="AE2455" s="259">
        <f>VLOOKUP(AD2455,'[1]段ボール 送料'!$H$16:$X$1013,16,FALSE)</f>
        <v>990</v>
      </c>
      <c r="AF2455" s="259">
        <f>VLOOKUP(AD2455,'[1]段ボール 送料'!$H$16:$X$1013,13,FALSE)</f>
        <v>465</v>
      </c>
      <c r="AG2455" s="259">
        <f>VLOOKUP(AD2455,'[1]段ボール 送料'!$H$16:$X$1013,14,FALSE)</f>
        <v>465</v>
      </c>
      <c r="AH2455" s="259">
        <f>VLOOKUP(AD2455,'[1]段ボール 送料'!$H$16:$X$1013,15,FALSE)</f>
        <v>60</v>
      </c>
      <c r="AI2455" s="213" t="s">
        <v>2714</v>
      </c>
      <c r="AJ2455" s="286" t="s">
        <v>3027</v>
      </c>
      <c r="AK2455" s="228" t="s">
        <v>3110</v>
      </c>
      <c r="AL2455" s="211">
        <v>16095</v>
      </c>
      <c r="AM2455" s="211">
        <f t="shared" si="372"/>
        <v>6479</v>
      </c>
      <c r="AN2455" s="443">
        <f>94+145</f>
        <v>239</v>
      </c>
      <c r="AO2455" s="443">
        <f>4450+890+900</f>
        <v>6240</v>
      </c>
      <c r="AP2455" s="229" t="s">
        <v>3503</v>
      </c>
      <c r="AQ2455" s="442">
        <v>3</v>
      </c>
      <c r="AR2455" s="442"/>
      <c r="AS2455" s="442"/>
      <c r="AT2455" s="442"/>
      <c r="AU2455" s="247">
        <f t="shared" si="374"/>
        <v>0</v>
      </c>
      <c r="AV2455" s="248">
        <f>VLOOKUP(T2455,'[1]段ボール 送料'!$H$16:$X$1013,11,FALSE)</f>
        <v>0</v>
      </c>
      <c r="AW2455" s="248">
        <f>VLOOKUP(Y2455,'[1]段ボール 送料'!$H$16:$X$1013,11,FALSE)</f>
        <v>430</v>
      </c>
      <c r="AX2455" s="248">
        <f>VLOOKUP(AD2455,'[1]段ボール 送料'!$H$16:$X$1013,11,FALSE)</f>
        <v>547</v>
      </c>
      <c r="AY2455" s="247">
        <f t="shared" si="367"/>
        <v>977</v>
      </c>
      <c r="AZ2455" s="247">
        <f t="shared" si="368"/>
        <v>0</v>
      </c>
      <c r="BA2455" s="247">
        <f t="shared" si="369"/>
        <v>430</v>
      </c>
      <c r="BB2455" s="247">
        <f t="shared" si="370"/>
        <v>547</v>
      </c>
      <c r="BC2455" s="247">
        <f t="shared" si="371"/>
        <v>977</v>
      </c>
      <c r="BD2455" s="207" t="s">
        <v>3169</v>
      </c>
      <c r="BE2455" s="207"/>
      <c r="BF2455" s="207" t="s">
        <v>3502</v>
      </c>
      <c r="BG2455" s="228" t="s">
        <v>1703</v>
      </c>
      <c r="BH2455" s="228" t="s">
        <v>1703</v>
      </c>
      <c r="BI2455" s="228"/>
      <c r="BJ2455" s="246"/>
      <c r="BK2455" s="436">
        <v>45444</v>
      </c>
      <c r="BL2455" s="228"/>
      <c r="BM2455" s="228" t="s">
        <v>1703</v>
      </c>
      <c r="BX2455" s="204" t="s">
        <v>1873</v>
      </c>
      <c r="BY2455" s="254"/>
      <c r="CJ2455" s="200" t="s">
        <v>1769</v>
      </c>
      <c r="DN2455" s="284"/>
      <c r="DO2455" s="280"/>
      <c r="DP2455" s="278"/>
      <c r="DQ2455" s="278"/>
      <c r="DR2455" s="281"/>
      <c r="DS2455" s="280"/>
      <c r="DT2455" s="279"/>
      <c r="DU2455" s="278"/>
    </row>
    <row r="2456" spans="1:126" ht="18.75">
      <c r="A2456" s="207" t="s">
        <v>3318</v>
      </c>
      <c r="B2456" s="227" t="s">
        <v>3710</v>
      </c>
      <c r="C2456" s="226" t="s">
        <v>3709</v>
      </c>
      <c r="D2456" s="264" t="s">
        <v>3708</v>
      </c>
      <c r="E2456" s="224" t="str">
        <f t="shared" si="373"/>
        <v>439752</v>
      </c>
      <c r="F2456" s="207" t="s">
        <v>886</v>
      </c>
      <c r="G2456" s="220" t="s">
        <v>3707</v>
      </c>
      <c r="H2456" s="223" t="s">
        <v>3706</v>
      </c>
      <c r="I2456" s="219" t="s">
        <v>39</v>
      </c>
      <c r="J2456" s="222">
        <v>1</v>
      </c>
      <c r="K2456" s="212">
        <v>55000</v>
      </c>
      <c r="L2456" s="212">
        <f t="shared" si="375"/>
        <v>60500.000000000007</v>
      </c>
      <c r="M2456" s="288" t="s">
        <v>1671</v>
      </c>
      <c r="O2456" s="219"/>
      <c r="P2456" s="245"/>
      <c r="Q2456" s="244"/>
      <c r="R2456" s="272">
        <v>6400</v>
      </c>
      <c r="S2456" s="242">
        <v>6400</v>
      </c>
      <c r="T2456" s="219" t="s">
        <v>3169</v>
      </c>
      <c r="U2456" s="259">
        <f>VLOOKUP(T2456,'[1]段ボール 送料'!$H$16:$X$1013,16,FALSE)</f>
        <v>2240</v>
      </c>
      <c r="V2456" s="259">
        <f>VLOOKUP(T2456,'[1]段ボール 送料'!$H$16:$X$1013,13,FALSE)</f>
        <v>400</v>
      </c>
      <c r="W2456" s="259">
        <f>VLOOKUP(T2456,'[1]段ボール 送料'!$H$16:$X$1013,14,FALSE)</f>
        <v>190</v>
      </c>
      <c r="X2456" s="259">
        <f>VLOOKUP(T2456,'[1]段ボール 送料'!$H$16:$X$1013,15,FALSE)</f>
        <v>1650</v>
      </c>
      <c r="Y2456" s="219" t="s">
        <v>3504</v>
      </c>
      <c r="Z2456" s="259">
        <f>VLOOKUP(Y2456,'[1]段ボール 送料'!$H$16:$X$1013,16,FALSE)</f>
        <v>990</v>
      </c>
      <c r="AA2456" s="259">
        <f>VLOOKUP(Y2456,'[1]段ボール 送料'!$H$16:$X$1013,13,FALSE)</f>
        <v>330</v>
      </c>
      <c r="AB2456" s="259">
        <f>VLOOKUP(Y2456,'[1]段ボール 送料'!$H$16:$X$1013,14,FALSE)</f>
        <v>330</v>
      </c>
      <c r="AC2456" s="259">
        <f>VLOOKUP(Y2456,'[1]段ボール 送料'!$H$16:$X$1013,15,FALSE)</f>
        <v>330</v>
      </c>
      <c r="AD2456" s="337" t="s">
        <v>2558</v>
      </c>
      <c r="AE2456" s="259">
        <f>VLOOKUP(AD2456,'[1]段ボール 送料'!$H$16:$X$1013,16,FALSE)</f>
        <v>990</v>
      </c>
      <c r="AF2456" s="259">
        <f>VLOOKUP(AD2456,'[1]段ボール 送料'!$H$16:$X$1013,13,FALSE)</f>
        <v>465</v>
      </c>
      <c r="AG2456" s="259">
        <f>VLOOKUP(AD2456,'[1]段ボール 送料'!$H$16:$X$1013,14,FALSE)</f>
        <v>465</v>
      </c>
      <c r="AH2456" s="259">
        <f>VLOOKUP(AD2456,'[1]段ボール 送料'!$H$16:$X$1013,15,FALSE)</f>
        <v>60</v>
      </c>
      <c r="AI2456" s="213" t="s">
        <v>2714</v>
      </c>
      <c r="AJ2456" s="286" t="s">
        <v>3027</v>
      </c>
      <c r="AK2456" s="228" t="s">
        <v>3110</v>
      </c>
      <c r="AL2456" s="211">
        <v>16095</v>
      </c>
      <c r="AM2456" s="211">
        <f t="shared" si="372"/>
        <v>6479</v>
      </c>
      <c r="AN2456" s="443">
        <f>94+145</f>
        <v>239</v>
      </c>
      <c r="AO2456" s="443">
        <f>4450+890+900</f>
        <v>6240</v>
      </c>
      <c r="AP2456" s="229" t="s">
        <v>3503</v>
      </c>
      <c r="AQ2456" s="442">
        <v>3</v>
      </c>
      <c r="AR2456" s="442"/>
      <c r="AS2456" s="442"/>
      <c r="AT2456" s="442"/>
      <c r="AU2456" s="247">
        <f t="shared" si="374"/>
        <v>0</v>
      </c>
      <c r="AV2456" s="248">
        <f>VLOOKUP(T2456,'[1]段ボール 送料'!$H$16:$X$1013,11,FALSE)</f>
        <v>0</v>
      </c>
      <c r="AW2456" s="248">
        <f>VLOOKUP(Y2456,'[1]段ボール 送料'!$H$16:$X$1013,11,FALSE)</f>
        <v>430</v>
      </c>
      <c r="AX2456" s="248">
        <f>VLOOKUP(AD2456,'[1]段ボール 送料'!$H$16:$X$1013,11,FALSE)</f>
        <v>547</v>
      </c>
      <c r="AY2456" s="247">
        <f t="shared" si="367"/>
        <v>977</v>
      </c>
      <c r="AZ2456" s="247">
        <f t="shared" si="368"/>
        <v>0</v>
      </c>
      <c r="BA2456" s="247">
        <f t="shared" si="369"/>
        <v>430</v>
      </c>
      <c r="BB2456" s="247">
        <f t="shared" si="370"/>
        <v>547</v>
      </c>
      <c r="BC2456" s="247">
        <f t="shared" si="371"/>
        <v>977</v>
      </c>
      <c r="BD2456" s="207" t="s">
        <v>3169</v>
      </c>
      <c r="BE2456" s="207"/>
      <c r="BF2456" s="207" t="s">
        <v>3502</v>
      </c>
      <c r="BG2456" s="228" t="s">
        <v>1703</v>
      </c>
      <c r="BH2456" s="228" t="s">
        <v>1703</v>
      </c>
      <c r="BI2456" s="228"/>
      <c r="BJ2456" s="246"/>
      <c r="BK2456" s="436">
        <v>45444</v>
      </c>
      <c r="BL2456" s="228"/>
      <c r="BM2456" s="228" t="s">
        <v>1703</v>
      </c>
      <c r="BX2456" s="204" t="s">
        <v>1873</v>
      </c>
      <c r="BY2456" s="254"/>
      <c r="CJ2456" s="200" t="s">
        <v>1769</v>
      </c>
      <c r="DN2456" s="284"/>
      <c r="DO2456" s="280"/>
      <c r="DP2456" s="278"/>
      <c r="DQ2456" s="278"/>
      <c r="DR2456" s="281"/>
      <c r="DS2456" s="280"/>
      <c r="DT2456" s="279"/>
      <c r="DU2456" s="278"/>
    </row>
    <row r="2457" spans="1:126" ht="18.75">
      <c r="A2457" s="207" t="s">
        <v>2963</v>
      </c>
      <c r="B2457" s="227" t="s">
        <v>3705</v>
      </c>
      <c r="C2457" s="226">
        <v>1598</v>
      </c>
      <c r="D2457" s="264" t="s">
        <v>3704</v>
      </c>
      <c r="E2457" s="224" t="str">
        <f t="shared" si="373"/>
        <v>439783</v>
      </c>
      <c r="F2457" s="207" t="s">
        <v>886</v>
      </c>
      <c r="G2457" s="220" t="s">
        <v>3703</v>
      </c>
      <c r="H2457" s="223" t="s">
        <v>3702</v>
      </c>
      <c r="I2457" s="219" t="s">
        <v>39</v>
      </c>
      <c r="J2457" s="222">
        <v>1</v>
      </c>
      <c r="K2457" s="212">
        <v>45000</v>
      </c>
      <c r="L2457" s="212">
        <f t="shared" si="375"/>
        <v>49500.000000000007</v>
      </c>
      <c r="M2457" s="288" t="s">
        <v>1671</v>
      </c>
      <c r="O2457" s="219"/>
      <c r="P2457" s="245"/>
      <c r="Q2457" s="244"/>
      <c r="R2457" s="272">
        <v>6300</v>
      </c>
      <c r="S2457" s="242">
        <v>6300</v>
      </c>
      <c r="T2457" s="219" t="s">
        <v>3169</v>
      </c>
      <c r="U2457" s="259">
        <f>VLOOKUP(T2457,'[1]段ボール 送料'!$H$16:$X$1013,16,FALSE)</f>
        <v>2240</v>
      </c>
      <c r="V2457" s="259">
        <f>VLOOKUP(T2457,'[1]段ボール 送料'!$H$16:$X$1013,13,FALSE)</f>
        <v>400</v>
      </c>
      <c r="W2457" s="259">
        <f>VLOOKUP(T2457,'[1]段ボール 送料'!$H$16:$X$1013,14,FALSE)</f>
        <v>190</v>
      </c>
      <c r="X2457" s="259">
        <f>VLOOKUP(T2457,'[1]段ボール 送料'!$H$16:$X$1013,15,FALSE)</f>
        <v>1650</v>
      </c>
      <c r="Y2457" s="447" t="s">
        <v>2963</v>
      </c>
      <c r="Z2457" s="259">
        <f>VLOOKUP(Y2457,'[1]段ボール 送料'!$H$16:$X$1013,16,FALSE)</f>
        <v>980</v>
      </c>
      <c r="AA2457" s="259">
        <f>VLOOKUP(Y2457,'[1]段ボール 送料'!$H$16:$X$1013,13,FALSE)</f>
        <v>265</v>
      </c>
      <c r="AB2457" s="259">
        <f>VLOOKUP(Y2457,'[1]段ボール 送料'!$H$16:$X$1013,14,FALSE)</f>
        <v>265</v>
      </c>
      <c r="AC2457" s="259">
        <f>VLOOKUP(Y2457,'[1]段ボール 送料'!$H$16:$X$1013,15,FALSE)</f>
        <v>450</v>
      </c>
      <c r="AD2457" s="337"/>
      <c r="AE2457" s="337"/>
      <c r="AF2457" s="337"/>
      <c r="AG2457" s="337"/>
      <c r="AH2457" s="337"/>
      <c r="AI2457" s="213" t="s">
        <v>2714</v>
      </c>
      <c r="AJ2457" s="286" t="s">
        <v>3027</v>
      </c>
      <c r="AK2457" s="228" t="s">
        <v>3110</v>
      </c>
      <c r="AL2457" s="211">
        <v>12103</v>
      </c>
      <c r="AM2457" s="211">
        <f t="shared" si="372"/>
        <v>5768</v>
      </c>
      <c r="AN2457" s="337">
        <f>VLOOKUP(Y2457,'[1]段ボール 送料'!$H$16:$X$1013,6,FALSE)</f>
        <v>138</v>
      </c>
      <c r="AO2457" s="443">
        <f>4450+1180</f>
        <v>5630</v>
      </c>
      <c r="AP2457" s="229" t="s">
        <v>3387</v>
      </c>
      <c r="AQ2457" s="442">
        <v>2</v>
      </c>
      <c r="AR2457" s="442"/>
      <c r="AS2457" s="442"/>
      <c r="AT2457" s="442"/>
      <c r="AU2457" s="247">
        <f t="shared" si="374"/>
        <v>0</v>
      </c>
      <c r="AV2457" s="248">
        <f>VLOOKUP(T2457,'[1]段ボール 送料'!$H$16:$X$1013,11,FALSE)</f>
        <v>0</v>
      </c>
      <c r="AW2457" s="248">
        <f>VLOOKUP(Y2457,'[1]段ボール 送料'!$H$16:$X$1013,11,FALSE)</f>
        <v>490</v>
      </c>
      <c r="AX2457" s="207"/>
      <c r="AY2457" s="247">
        <f t="shared" si="367"/>
        <v>490</v>
      </c>
      <c r="AZ2457" s="247">
        <f t="shared" si="368"/>
        <v>0</v>
      </c>
      <c r="BA2457" s="247">
        <f t="shared" si="369"/>
        <v>490</v>
      </c>
      <c r="BB2457" s="247">
        <f t="shared" si="370"/>
        <v>0</v>
      </c>
      <c r="BC2457" s="247">
        <f t="shared" si="371"/>
        <v>490</v>
      </c>
      <c r="BD2457" s="207" t="s">
        <v>3169</v>
      </c>
      <c r="BE2457" s="207"/>
      <c r="BF2457" s="207"/>
      <c r="BG2457" s="228" t="s">
        <v>1703</v>
      </c>
      <c r="BH2457" s="228" t="s">
        <v>1703</v>
      </c>
      <c r="BI2457" s="228"/>
      <c r="BJ2457" s="246"/>
      <c r="BK2457" s="436">
        <v>45444</v>
      </c>
      <c r="BL2457" s="228"/>
      <c r="BM2457" s="228" t="s">
        <v>1703</v>
      </c>
      <c r="BX2457" s="204" t="s">
        <v>1873</v>
      </c>
      <c r="BY2457" s="254"/>
      <c r="CJ2457" s="200" t="s">
        <v>1769</v>
      </c>
      <c r="DN2457" s="284"/>
      <c r="DO2457" s="280"/>
      <c r="DP2457" s="278"/>
      <c r="DQ2457" s="278"/>
      <c r="DR2457" s="281"/>
      <c r="DS2457" s="280"/>
      <c r="DT2457" s="279"/>
      <c r="DU2457" s="278"/>
      <c r="DV2457" s="194"/>
    </row>
    <row r="2458" spans="1:126" ht="18.75">
      <c r="A2458" s="207" t="s">
        <v>3495</v>
      </c>
      <c r="B2458" s="227" t="s">
        <v>3701</v>
      </c>
      <c r="C2458" s="226">
        <v>1600</v>
      </c>
      <c r="D2458" s="264" t="s">
        <v>3700</v>
      </c>
      <c r="E2458" s="224" t="str">
        <f t="shared" si="373"/>
        <v>439790</v>
      </c>
      <c r="F2458" s="207" t="s">
        <v>35</v>
      </c>
      <c r="G2458" s="220" t="s">
        <v>3699</v>
      </c>
      <c r="H2458" s="223" t="s">
        <v>3698</v>
      </c>
      <c r="I2458" s="219" t="s">
        <v>39</v>
      </c>
      <c r="J2458" s="222">
        <v>1</v>
      </c>
      <c r="K2458" s="212">
        <v>70000</v>
      </c>
      <c r="L2458" s="212">
        <f t="shared" si="375"/>
        <v>77000</v>
      </c>
      <c r="M2458" s="288" t="s">
        <v>1671</v>
      </c>
      <c r="O2458" s="219"/>
      <c r="P2458" s="245"/>
      <c r="Q2458" s="244"/>
      <c r="R2458" s="272">
        <v>12100</v>
      </c>
      <c r="S2458" s="242">
        <v>12100</v>
      </c>
      <c r="T2458" s="219" t="s">
        <v>3681</v>
      </c>
      <c r="U2458" s="259">
        <f>VLOOKUP(T2458,'[1]段ボール 送料'!$H$16:$X$1013,16,FALSE)</f>
        <v>2562</v>
      </c>
      <c r="V2458" s="259">
        <f>VLOOKUP(T2458,'[1]段ボール 送料'!$H$16:$X$1013,13,FALSE)</f>
        <v>400</v>
      </c>
      <c r="W2458" s="259">
        <f>VLOOKUP(T2458,'[1]段ボール 送料'!$H$16:$X$1013,14,FALSE)</f>
        <v>222</v>
      </c>
      <c r="X2458" s="259">
        <f>VLOOKUP(T2458,'[1]段ボール 送料'!$H$16:$X$1013,15,FALSE)</f>
        <v>1940</v>
      </c>
      <c r="Y2458" s="219" t="s">
        <v>3490</v>
      </c>
      <c r="Z2458" s="259">
        <f>VLOOKUP(Y2458,'[1]段ボール 送料'!$H$16:$X$1013,16,FALSE)</f>
        <v>1250</v>
      </c>
      <c r="AA2458" s="259">
        <f>VLOOKUP(Y2458,'[1]段ボール 送料'!$H$16:$X$1013,13,FALSE)</f>
        <v>400</v>
      </c>
      <c r="AB2458" s="259">
        <f>VLOOKUP(Y2458,'[1]段ボール 送料'!$H$16:$X$1013,14,FALSE)</f>
        <v>400</v>
      </c>
      <c r="AC2458" s="259">
        <f>VLOOKUP(Y2458,'[1]段ボール 送料'!$H$16:$X$1013,15,FALSE)</f>
        <v>450</v>
      </c>
      <c r="AD2458" s="337"/>
      <c r="AE2458" s="337"/>
      <c r="AF2458" s="337"/>
      <c r="AG2458" s="337"/>
      <c r="AH2458" s="337"/>
      <c r="AI2458" s="213" t="s">
        <v>2711</v>
      </c>
      <c r="AJ2458" s="286" t="s">
        <v>3027</v>
      </c>
      <c r="AK2458" s="228" t="s">
        <v>3110</v>
      </c>
      <c r="AL2458" s="211">
        <v>19317</v>
      </c>
      <c r="AM2458" s="211">
        <f t="shared" si="372"/>
        <v>6630</v>
      </c>
      <c r="AN2458" s="337">
        <f>VLOOKUP(Y2458,'[1]段ボール 送料'!$H$16:$X$1013,6,FALSE)</f>
        <v>0</v>
      </c>
      <c r="AO2458" s="443">
        <f>5450+1180</f>
        <v>6630</v>
      </c>
      <c r="AP2458" s="229" t="s">
        <v>3489</v>
      </c>
      <c r="AQ2458" s="442">
        <v>2</v>
      </c>
      <c r="AR2458" s="442"/>
      <c r="AS2458" s="442"/>
      <c r="AT2458" s="442"/>
      <c r="AU2458" s="247">
        <f t="shared" si="374"/>
        <v>0</v>
      </c>
      <c r="AV2458" s="248">
        <f>VLOOKUP(T2458,'[1]段ボール 送料'!$H$16:$X$1013,11,FALSE)</f>
        <v>0</v>
      </c>
      <c r="AW2458" s="248">
        <f>VLOOKUP(Y2458,'[1]段ボール 送料'!$H$16:$X$1013,11,FALSE)</f>
        <v>0</v>
      </c>
      <c r="AX2458" s="207"/>
      <c r="AY2458" s="247">
        <f t="shared" si="367"/>
        <v>0</v>
      </c>
      <c r="AZ2458" s="247">
        <f t="shared" si="368"/>
        <v>0</v>
      </c>
      <c r="BA2458" s="247">
        <f t="shared" si="369"/>
        <v>0</v>
      </c>
      <c r="BB2458" s="247">
        <f t="shared" si="370"/>
        <v>0</v>
      </c>
      <c r="BC2458" s="247">
        <f t="shared" si="371"/>
        <v>0</v>
      </c>
      <c r="BD2458" s="207" t="s">
        <v>3681</v>
      </c>
      <c r="BE2458" s="207"/>
      <c r="BF2458" s="207"/>
      <c r="BG2458" s="228" t="s">
        <v>1703</v>
      </c>
      <c r="BH2458" s="228" t="s">
        <v>1703</v>
      </c>
      <c r="BI2458" s="228"/>
      <c r="BJ2458" s="246"/>
      <c r="BK2458" s="436">
        <v>45444</v>
      </c>
      <c r="BL2458" s="228"/>
      <c r="BM2458" s="228" t="s">
        <v>1703</v>
      </c>
      <c r="BX2458" s="204" t="s">
        <v>1873</v>
      </c>
      <c r="BY2458" s="254"/>
      <c r="CJ2458" s="200" t="s">
        <v>1769</v>
      </c>
      <c r="DN2458" s="284"/>
      <c r="DO2458" s="280"/>
      <c r="DP2458" s="278"/>
      <c r="DQ2458" s="278"/>
      <c r="DR2458" s="281"/>
      <c r="DS2458" s="280"/>
      <c r="DT2458" s="279"/>
      <c r="DU2458" s="278"/>
      <c r="DV2458" s="194"/>
    </row>
    <row r="2459" spans="1:126" ht="18.75">
      <c r="A2459" s="207" t="s">
        <v>3439</v>
      </c>
      <c r="B2459" s="227" t="s">
        <v>3697</v>
      </c>
      <c r="C2459" s="226">
        <v>1601</v>
      </c>
      <c r="D2459" s="264" t="s">
        <v>3696</v>
      </c>
      <c r="E2459" s="224" t="str">
        <f t="shared" si="373"/>
        <v>439806</v>
      </c>
      <c r="F2459" s="207" t="s">
        <v>35</v>
      </c>
      <c r="G2459" s="220" t="s">
        <v>3695</v>
      </c>
      <c r="H2459" s="223" t="s">
        <v>3694</v>
      </c>
      <c r="I2459" s="219" t="s">
        <v>39</v>
      </c>
      <c r="J2459" s="222">
        <v>1</v>
      </c>
      <c r="K2459" s="212">
        <v>75000</v>
      </c>
      <c r="L2459" s="212">
        <f t="shared" si="375"/>
        <v>82500</v>
      </c>
      <c r="M2459" s="288" t="s">
        <v>1671</v>
      </c>
      <c r="N2459" s="290"/>
      <c r="O2459" s="219"/>
      <c r="P2459" s="245"/>
      <c r="Q2459" s="244"/>
      <c r="R2459" s="261">
        <v>16000</v>
      </c>
      <c r="S2459" s="242">
        <v>16000</v>
      </c>
      <c r="T2459" s="219" t="s">
        <v>3681</v>
      </c>
      <c r="U2459" s="259">
        <f>VLOOKUP(T2459,'[1]段ボール 送料'!$H$16:$X$1013,16,FALSE)</f>
        <v>2562</v>
      </c>
      <c r="V2459" s="259">
        <f>VLOOKUP(T2459,'[1]段ボール 送料'!$H$16:$X$1013,13,FALSE)</f>
        <v>400</v>
      </c>
      <c r="W2459" s="259">
        <f>VLOOKUP(T2459,'[1]段ボール 送料'!$H$16:$X$1013,14,FALSE)</f>
        <v>222</v>
      </c>
      <c r="X2459" s="259">
        <f>VLOOKUP(T2459,'[1]段ボール 送料'!$H$16:$X$1013,15,FALSE)</f>
        <v>1940</v>
      </c>
      <c r="Y2459" s="219" t="s">
        <v>3568</v>
      </c>
      <c r="Z2459" s="259">
        <f>VLOOKUP(Y2459,'[1]段ボール 送料'!$H$16:$X$1013,16,FALSE)</f>
        <v>1370</v>
      </c>
      <c r="AA2459" s="259">
        <f>VLOOKUP(Y2459,'[1]段ボール 送料'!$H$16:$X$1013,13,FALSE)</f>
        <v>450</v>
      </c>
      <c r="AB2459" s="259">
        <f>VLOOKUP(Y2459,'[1]段ボール 送料'!$H$16:$X$1013,14,FALSE)</f>
        <v>450</v>
      </c>
      <c r="AC2459" s="259">
        <f>VLOOKUP(Y2459,'[1]段ボール 送料'!$H$16:$X$1013,15,FALSE)</f>
        <v>470</v>
      </c>
      <c r="AD2459" s="337"/>
      <c r="AE2459" s="337"/>
      <c r="AF2459" s="337"/>
      <c r="AG2459" s="337"/>
      <c r="AH2459" s="337"/>
      <c r="AI2459" s="213" t="s">
        <v>2711</v>
      </c>
      <c r="AJ2459" s="286" t="s">
        <v>3027</v>
      </c>
      <c r="AK2459" s="228" t="s">
        <v>3110</v>
      </c>
      <c r="AL2459" s="211">
        <v>21875</v>
      </c>
      <c r="AM2459" s="211">
        <f t="shared" si="372"/>
        <v>6868</v>
      </c>
      <c r="AN2459" s="337">
        <f>VLOOKUP(Y2459,'[1]段ボール 送料'!$H$16:$X$1013,6,FALSE)</f>
        <v>388</v>
      </c>
      <c r="AO2459" s="443">
        <f>5450+1030</f>
        <v>6480</v>
      </c>
      <c r="AP2459" s="229" t="s">
        <v>3428</v>
      </c>
      <c r="AQ2459" s="442">
        <v>2</v>
      </c>
      <c r="AR2459" s="442"/>
      <c r="AS2459" s="442"/>
      <c r="AT2459" s="442"/>
      <c r="AU2459" s="247">
        <f t="shared" si="374"/>
        <v>0</v>
      </c>
      <c r="AV2459" s="248">
        <f>VLOOKUP(T2459,'[1]段ボール 送料'!$H$16:$X$1013,11,FALSE)</f>
        <v>0</v>
      </c>
      <c r="AW2459" s="248">
        <f>VLOOKUP(Y2459,'[1]段ボール 送料'!$H$16:$X$1013,11,FALSE)</f>
        <v>1360</v>
      </c>
      <c r="AX2459" s="207"/>
      <c r="AY2459" s="247">
        <f t="shared" si="367"/>
        <v>1360</v>
      </c>
      <c r="AZ2459" s="247">
        <f t="shared" si="368"/>
        <v>0</v>
      </c>
      <c r="BA2459" s="247">
        <f t="shared" si="369"/>
        <v>1360</v>
      </c>
      <c r="BB2459" s="247">
        <f t="shared" si="370"/>
        <v>0</v>
      </c>
      <c r="BC2459" s="247">
        <f t="shared" si="371"/>
        <v>1360</v>
      </c>
      <c r="BD2459" s="207" t="s">
        <v>3681</v>
      </c>
      <c r="BE2459" s="207"/>
      <c r="BF2459" s="207"/>
      <c r="BG2459" s="228" t="s">
        <v>1703</v>
      </c>
      <c r="BH2459" s="228" t="s">
        <v>1703</v>
      </c>
      <c r="BI2459" s="228"/>
      <c r="BJ2459" s="246"/>
      <c r="BK2459" s="436">
        <v>45444</v>
      </c>
      <c r="BL2459" s="228"/>
      <c r="BM2459" s="228" t="s">
        <v>1703</v>
      </c>
      <c r="BX2459" s="204" t="s">
        <v>1873</v>
      </c>
      <c r="BY2459" s="254"/>
      <c r="CJ2459" s="200" t="s">
        <v>1769</v>
      </c>
      <c r="DN2459" s="284"/>
      <c r="DO2459" s="280"/>
      <c r="DP2459" s="278"/>
      <c r="DQ2459" s="278"/>
      <c r="DR2459" s="281"/>
      <c r="DS2459" s="280"/>
      <c r="DT2459" s="279"/>
      <c r="DU2459" s="278"/>
      <c r="DV2459" s="194"/>
    </row>
    <row r="2460" spans="1:126" ht="18.75">
      <c r="A2460" s="207" t="s">
        <v>3434</v>
      </c>
      <c r="B2460" s="227" t="s">
        <v>3693</v>
      </c>
      <c r="C2460" s="226">
        <v>1602</v>
      </c>
      <c r="D2460" s="264" t="s">
        <v>3692</v>
      </c>
      <c r="E2460" s="224" t="str">
        <f t="shared" si="373"/>
        <v>439813</v>
      </c>
      <c r="F2460" s="207" t="s">
        <v>35</v>
      </c>
      <c r="G2460" s="220" t="s">
        <v>3691</v>
      </c>
      <c r="H2460" s="223" t="s">
        <v>3690</v>
      </c>
      <c r="I2460" s="219" t="s">
        <v>39</v>
      </c>
      <c r="J2460" s="222">
        <v>1</v>
      </c>
      <c r="K2460" s="212">
        <v>75000</v>
      </c>
      <c r="L2460" s="212">
        <f t="shared" si="375"/>
        <v>82500</v>
      </c>
      <c r="M2460" s="288" t="s">
        <v>1671</v>
      </c>
      <c r="O2460" s="219"/>
      <c r="P2460" s="245"/>
      <c r="Q2460" s="244"/>
      <c r="R2460" s="261">
        <v>14000</v>
      </c>
      <c r="S2460" s="242">
        <v>14000</v>
      </c>
      <c r="T2460" s="219" t="s">
        <v>3681</v>
      </c>
      <c r="U2460" s="259">
        <f>VLOOKUP(T2460,'[1]段ボール 送料'!$H$16:$X$1013,16,FALSE)</f>
        <v>2562</v>
      </c>
      <c r="V2460" s="259">
        <f>VLOOKUP(T2460,'[1]段ボール 送料'!$H$16:$X$1013,13,FALSE)</f>
        <v>400</v>
      </c>
      <c r="W2460" s="259">
        <f>VLOOKUP(T2460,'[1]段ボール 送料'!$H$16:$X$1013,14,FALSE)</f>
        <v>222</v>
      </c>
      <c r="X2460" s="259">
        <f>VLOOKUP(T2460,'[1]段ボール 送料'!$H$16:$X$1013,15,FALSE)</f>
        <v>1940</v>
      </c>
      <c r="Y2460" s="219" t="s">
        <v>3568</v>
      </c>
      <c r="Z2460" s="259">
        <f>VLOOKUP(Y2460,'[1]段ボール 送料'!$H$16:$X$1013,16,FALSE)</f>
        <v>1370</v>
      </c>
      <c r="AA2460" s="259">
        <f>VLOOKUP(Y2460,'[1]段ボール 送料'!$H$16:$X$1013,13,FALSE)</f>
        <v>450</v>
      </c>
      <c r="AB2460" s="259">
        <f>VLOOKUP(Y2460,'[1]段ボール 送料'!$H$16:$X$1013,14,FALSE)</f>
        <v>450</v>
      </c>
      <c r="AC2460" s="259">
        <f>VLOOKUP(Y2460,'[1]段ボール 送料'!$H$16:$X$1013,15,FALSE)</f>
        <v>470</v>
      </c>
      <c r="AD2460" s="337"/>
      <c r="AE2460" s="337"/>
      <c r="AF2460" s="337"/>
      <c r="AG2460" s="337"/>
      <c r="AH2460" s="337"/>
      <c r="AI2460" s="213" t="s">
        <v>2711</v>
      </c>
      <c r="AJ2460" s="286" t="s">
        <v>3027</v>
      </c>
      <c r="AK2460" s="228" t="s">
        <v>3110</v>
      </c>
      <c r="AL2460" s="211">
        <v>21768</v>
      </c>
      <c r="AM2460" s="211">
        <f t="shared" si="372"/>
        <v>6868</v>
      </c>
      <c r="AN2460" s="337">
        <f>VLOOKUP(Y2460,'[1]段ボール 送料'!$H$16:$X$1013,6,FALSE)</f>
        <v>388</v>
      </c>
      <c r="AO2460" s="443">
        <f>5450+1030</f>
        <v>6480</v>
      </c>
      <c r="AP2460" s="229" t="s">
        <v>3428</v>
      </c>
      <c r="AQ2460" s="442">
        <v>2</v>
      </c>
      <c r="AR2460" s="442"/>
      <c r="AS2460" s="442"/>
      <c r="AT2460" s="442"/>
      <c r="AU2460" s="247">
        <f t="shared" si="374"/>
        <v>0</v>
      </c>
      <c r="AV2460" s="248">
        <f>VLOOKUP(T2460,'[1]段ボール 送料'!$H$16:$X$1013,11,FALSE)</f>
        <v>0</v>
      </c>
      <c r="AW2460" s="248">
        <f>VLOOKUP(Y2460,'[1]段ボール 送料'!$H$16:$X$1013,11,FALSE)</f>
        <v>1360</v>
      </c>
      <c r="AX2460" s="207"/>
      <c r="AY2460" s="247">
        <f t="shared" si="367"/>
        <v>1360</v>
      </c>
      <c r="AZ2460" s="247">
        <f t="shared" si="368"/>
        <v>0</v>
      </c>
      <c r="BA2460" s="247">
        <f t="shared" si="369"/>
        <v>1360</v>
      </c>
      <c r="BB2460" s="247">
        <f t="shared" si="370"/>
        <v>0</v>
      </c>
      <c r="BC2460" s="247">
        <f t="shared" si="371"/>
        <v>1360</v>
      </c>
      <c r="BD2460" s="207" t="s">
        <v>3681</v>
      </c>
      <c r="BE2460" s="207"/>
      <c r="BF2460" s="207"/>
      <c r="BG2460" s="228" t="s">
        <v>1703</v>
      </c>
      <c r="BH2460" s="228" t="s">
        <v>1703</v>
      </c>
      <c r="BI2460" s="228"/>
      <c r="BJ2460" s="246"/>
      <c r="BK2460" s="436">
        <v>45444</v>
      </c>
      <c r="BL2460" s="228"/>
      <c r="BM2460" s="228" t="s">
        <v>1703</v>
      </c>
      <c r="BX2460" s="204" t="s">
        <v>1873</v>
      </c>
      <c r="BY2460" s="254"/>
      <c r="CJ2460" s="200" t="s">
        <v>1769</v>
      </c>
      <c r="DN2460" s="284"/>
      <c r="DO2460" s="280"/>
      <c r="DP2460" s="278"/>
      <c r="DQ2460" s="278"/>
      <c r="DR2460" s="281"/>
      <c r="DS2460" s="280"/>
      <c r="DT2460" s="279"/>
      <c r="DU2460" s="278"/>
      <c r="DV2460" s="194"/>
    </row>
    <row r="2461" spans="1:126" ht="18.75">
      <c r="A2461" s="207" t="s">
        <v>3564</v>
      </c>
      <c r="B2461" s="227" t="s">
        <v>3689</v>
      </c>
      <c r="C2461" s="226" t="s">
        <v>3688</v>
      </c>
      <c r="D2461" s="264" t="s">
        <v>3687</v>
      </c>
      <c r="E2461" s="224" t="str">
        <f t="shared" si="373"/>
        <v>439820</v>
      </c>
      <c r="F2461" s="207" t="s">
        <v>35</v>
      </c>
      <c r="G2461" s="220" t="s">
        <v>3683</v>
      </c>
      <c r="H2461" s="223" t="s">
        <v>3682</v>
      </c>
      <c r="I2461" s="219" t="s">
        <v>39</v>
      </c>
      <c r="J2461" s="222">
        <v>1</v>
      </c>
      <c r="K2461" s="212">
        <v>90000</v>
      </c>
      <c r="L2461" s="212">
        <f t="shared" si="375"/>
        <v>99000.000000000015</v>
      </c>
      <c r="M2461" s="288" t="s">
        <v>1671</v>
      </c>
      <c r="O2461" s="219"/>
      <c r="P2461" s="245"/>
      <c r="Q2461" s="244"/>
      <c r="R2461" s="272">
        <v>11600</v>
      </c>
      <c r="S2461" s="242">
        <v>11600</v>
      </c>
      <c r="T2461" s="219" t="s">
        <v>3681</v>
      </c>
      <c r="U2461" s="259">
        <f>VLOOKUP(T2461,'[1]段ボール 送料'!$H$16:$X$1013,16,FALSE)</f>
        <v>2562</v>
      </c>
      <c r="V2461" s="259">
        <f>VLOOKUP(T2461,'[1]段ボール 送料'!$H$16:$X$1013,13,FALSE)</f>
        <v>400</v>
      </c>
      <c r="W2461" s="259">
        <f>VLOOKUP(T2461,'[1]段ボール 送料'!$H$16:$X$1013,14,FALSE)</f>
        <v>222</v>
      </c>
      <c r="X2461" s="259">
        <f>VLOOKUP(T2461,'[1]段ボール 送料'!$H$16:$X$1013,15,FALSE)</f>
        <v>1940</v>
      </c>
      <c r="Y2461" s="219" t="s">
        <v>3557</v>
      </c>
      <c r="Z2461" s="259">
        <f>VLOOKUP(Y2461,'[1]段ボール 送料'!$H$16:$X$1013,16,FALSE)</f>
        <v>1480</v>
      </c>
      <c r="AA2461" s="259">
        <f>VLOOKUP(Y2461,'[1]段ボール 送料'!$H$16:$X$1013,13,FALSE)</f>
        <v>510</v>
      </c>
      <c r="AB2461" s="259">
        <f>VLOOKUP(Y2461,'[1]段ボール 送料'!$H$16:$X$1013,14,FALSE)</f>
        <v>510</v>
      </c>
      <c r="AC2461" s="259">
        <f>VLOOKUP(Y2461,'[1]段ボール 送料'!$H$16:$X$1013,15,FALSE)</f>
        <v>460</v>
      </c>
      <c r="AD2461" s="337"/>
      <c r="AE2461" s="337"/>
      <c r="AF2461" s="337"/>
      <c r="AG2461" s="337"/>
      <c r="AH2461" s="337"/>
      <c r="AI2461" s="213" t="s">
        <v>2711</v>
      </c>
      <c r="AJ2461" s="286" t="s">
        <v>3027</v>
      </c>
      <c r="AK2461" s="228" t="s">
        <v>3110</v>
      </c>
      <c r="AL2461" s="211">
        <v>27690</v>
      </c>
      <c r="AM2461" s="211">
        <f t="shared" si="372"/>
        <v>6800</v>
      </c>
      <c r="AN2461" s="337">
        <f>VLOOKUP(Y2461,'[1]段ボール 送料'!$H$16:$X$1013,6,FALSE)</f>
        <v>0</v>
      </c>
      <c r="AO2461" s="443">
        <f>5450+1350</f>
        <v>6800</v>
      </c>
      <c r="AP2461" s="229" t="s">
        <v>3556</v>
      </c>
      <c r="AQ2461" s="442">
        <v>2</v>
      </c>
      <c r="AR2461" s="442"/>
      <c r="AS2461" s="442"/>
      <c r="AT2461" s="442"/>
      <c r="AU2461" s="247">
        <f t="shared" si="374"/>
        <v>0</v>
      </c>
      <c r="AV2461" s="248">
        <f>VLOOKUP(T2461,'[1]段ボール 送料'!$H$16:$X$1013,11,FALSE)</f>
        <v>0</v>
      </c>
      <c r="AW2461" s="248">
        <f>VLOOKUP(Y2461,'[1]段ボール 送料'!$H$16:$X$1013,11,FALSE)</f>
        <v>0</v>
      </c>
      <c r="AX2461" s="207"/>
      <c r="AY2461" s="247">
        <f t="shared" si="367"/>
        <v>0</v>
      </c>
      <c r="AZ2461" s="247">
        <f t="shared" si="368"/>
        <v>0</v>
      </c>
      <c r="BA2461" s="247">
        <f t="shared" si="369"/>
        <v>0</v>
      </c>
      <c r="BB2461" s="247">
        <f t="shared" si="370"/>
        <v>0</v>
      </c>
      <c r="BC2461" s="247">
        <f t="shared" si="371"/>
        <v>0</v>
      </c>
      <c r="BD2461" s="207" t="s">
        <v>3681</v>
      </c>
      <c r="BE2461" s="207"/>
      <c r="BF2461" s="207"/>
      <c r="BG2461" s="228" t="s">
        <v>1703</v>
      </c>
      <c r="BH2461" s="228" t="s">
        <v>1703</v>
      </c>
      <c r="BI2461" s="228"/>
      <c r="BJ2461" s="246"/>
      <c r="BK2461" s="436">
        <v>45444</v>
      </c>
      <c r="BL2461" s="228"/>
      <c r="BM2461" s="228" t="s">
        <v>1703</v>
      </c>
      <c r="BX2461" s="204" t="s">
        <v>1873</v>
      </c>
      <c r="BY2461" s="254"/>
      <c r="CJ2461" s="200" t="s">
        <v>1769</v>
      </c>
      <c r="DN2461" s="284"/>
      <c r="DO2461" s="280"/>
      <c r="DP2461" s="278"/>
      <c r="DQ2461" s="278"/>
      <c r="DR2461" s="281"/>
      <c r="DS2461" s="280"/>
      <c r="DT2461" s="279"/>
      <c r="DU2461" s="278"/>
      <c r="DV2461" s="194"/>
    </row>
    <row r="2462" spans="1:126" ht="18.75">
      <c r="A2462" s="207" t="s">
        <v>3564</v>
      </c>
      <c r="B2462" s="227" t="s">
        <v>3686</v>
      </c>
      <c r="C2462" s="226" t="s">
        <v>3685</v>
      </c>
      <c r="D2462" s="264" t="s">
        <v>3684</v>
      </c>
      <c r="E2462" s="224" t="str">
        <f t="shared" si="373"/>
        <v>439837</v>
      </c>
      <c r="F2462" s="207" t="s">
        <v>35</v>
      </c>
      <c r="G2462" s="220" t="s">
        <v>3683</v>
      </c>
      <c r="H2462" s="223" t="s">
        <v>3682</v>
      </c>
      <c r="I2462" s="219" t="s">
        <v>39</v>
      </c>
      <c r="J2462" s="222">
        <v>1</v>
      </c>
      <c r="K2462" s="212">
        <v>90000</v>
      </c>
      <c r="L2462" s="212">
        <f t="shared" si="375"/>
        <v>99000.000000000015</v>
      </c>
      <c r="M2462" s="288" t="s">
        <v>1671</v>
      </c>
      <c r="O2462" s="219"/>
      <c r="P2462" s="245"/>
      <c r="Q2462" s="244"/>
      <c r="R2462" s="272">
        <v>11600</v>
      </c>
      <c r="S2462" s="242">
        <v>11600</v>
      </c>
      <c r="T2462" s="219" t="s">
        <v>3681</v>
      </c>
      <c r="U2462" s="259">
        <f>VLOOKUP(T2462,'[1]段ボール 送料'!$H$16:$X$1013,16,FALSE)</f>
        <v>2562</v>
      </c>
      <c r="V2462" s="259">
        <f>VLOOKUP(T2462,'[1]段ボール 送料'!$H$16:$X$1013,13,FALSE)</f>
        <v>400</v>
      </c>
      <c r="W2462" s="259">
        <f>VLOOKUP(T2462,'[1]段ボール 送料'!$H$16:$X$1013,14,FALSE)</f>
        <v>222</v>
      </c>
      <c r="X2462" s="259">
        <f>VLOOKUP(T2462,'[1]段ボール 送料'!$H$16:$X$1013,15,FALSE)</f>
        <v>1940</v>
      </c>
      <c r="Y2462" s="219" t="s">
        <v>3557</v>
      </c>
      <c r="Z2462" s="259">
        <f>VLOOKUP(Y2462,'[1]段ボール 送料'!$H$16:$X$1013,16,FALSE)</f>
        <v>1480</v>
      </c>
      <c r="AA2462" s="259">
        <f>VLOOKUP(Y2462,'[1]段ボール 送料'!$H$16:$X$1013,13,FALSE)</f>
        <v>510</v>
      </c>
      <c r="AB2462" s="259">
        <f>VLOOKUP(Y2462,'[1]段ボール 送料'!$H$16:$X$1013,14,FALSE)</f>
        <v>510</v>
      </c>
      <c r="AC2462" s="259">
        <f>VLOOKUP(Y2462,'[1]段ボール 送料'!$H$16:$X$1013,15,FALSE)</f>
        <v>460</v>
      </c>
      <c r="AD2462" s="337"/>
      <c r="AE2462" s="337"/>
      <c r="AF2462" s="337"/>
      <c r="AG2462" s="337"/>
      <c r="AH2462" s="337"/>
      <c r="AI2462" s="213" t="s">
        <v>2711</v>
      </c>
      <c r="AJ2462" s="286" t="s">
        <v>3027</v>
      </c>
      <c r="AK2462" s="228" t="s">
        <v>3110</v>
      </c>
      <c r="AL2462" s="211">
        <v>27690</v>
      </c>
      <c r="AM2462" s="211">
        <f t="shared" si="372"/>
        <v>6800</v>
      </c>
      <c r="AN2462" s="337">
        <f>VLOOKUP(Y2462,'[1]段ボール 送料'!$H$16:$X$1013,6,FALSE)</f>
        <v>0</v>
      </c>
      <c r="AO2462" s="443">
        <f>5450+1350</f>
        <v>6800</v>
      </c>
      <c r="AP2462" s="229" t="s">
        <v>3556</v>
      </c>
      <c r="AQ2462" s="442">
        <v>2</v>
      </c>
      <c r="AR2462" s="442"/>
      <c r="AS2462" s="442"/>
      <c r="AT2462" s="442"/>
      <c r="AU2462" s="247">
        <f t="shared" si="374"/>
        <v>0</v>
      </c>
      <c r="AV2462" s="248">
        <f>VLOOKUP(T2462,'[1]段ボール 送料'!$H$16:$X$1013,11,FALSE)</f>
        <v>0</v>
      </c>
      <c r="AW2462" s="248">
        <f>VLOOKUP(Y2462,'[1]段ボール 送料'!$H$16:$X$1013,11,FALSE)</f>
        <v>0</v>
      </c>
      <c r="AX2462" s="207"/>
      <c r="AY2462" s="247">
        <f t="shared" si="367"/>
        <v>0</v>
      </c>
      <c r="AZ2462" s="247">
        <f t="shared" si="368"/>
        <v>0</v>
      </c>
      <c r="BA2462" s="247">
        <f t="shared" si="369"/>
        <v>0</v>
      </c>
      <c r="BB2462" s="247">
        <f t="shared" si="370"/>
        <v>0</v>
      </c>
      <c r="BC2462" s="247">
        <f t="shared" si="371"/>
        <v>0</v>
      </c>
      <c r="BD2462" s="207" t="s">
        <v>3681</v>
      </c>
      <c r="BE2462" s="207"/>
      <c r="BF2462" s="207"/>
      <c r="BG2462" s="228" t="s">
        <v>1703</v>
      </c>
      <c r="BH2462" s="228" t="s">
        <v>1703</v>
      </c>
      <c r="BI2462" s="228"/>
      <c r="BJ2462" s="246"/>
      <c r="BK2462" s="436">
        <v>45444</v>
      </c>
      <c r="BL2462" s="228"/>
      <c r="BM2462" s="228" t="s">
        <v>1703</v>
      </c>
      <c r="BX2462" s="204" t="s">
        <v>1873</v>
      </c>
      <c r="BY2462" s="254"/>
      <c r="CJ2462" s="200" t="s">
        <v>1769</v>
      </c>
      <c r="DN2462" s="284"/>
      <c r="DO2462" s="280"/>
      <c r="DP2462" s="278"/>
      <c r="DQ2462" s="278"/>
      <c r="DR2462" s="281"/>
      <c r="DS2462" s="280"/>
      <c r="DT2462" s="279"/>
      <c r="DU2462" s="278"/>
      <c r="DV2462" s="194"/>
    </row>
    <row r="2463" spans="1:126" ht="18.75">
      <c r="A2463" s="207" t="s">
        <v>3629</v>
      </c>
      <c r="B2463" s="227" t="s">
        <v>3680</v>
      </c>
      <c r="C2463" s="226" t="s">
        <v>3679</v>
      </c>
      <c r="D2463" s="264" t="s">
        <v>3678</v>
      </c>
      <c r="E2463" s="224" t="str">
        <f t="shared" si="373"/>
        <v>439868</v>
      </c>
      <c r="F2463" s="207" t="s">
        <v>886</v>
      </c>
      <c r="G2463" s="220" t="s">
        <v>3671</v>
      </c>
      <c r="H2463" s="223" t="s">
        <v>3670</v>
      </c>
      <c r="I2463" s="219" t="s">
        <v>39</v>
      </c>
      <c r="J2463" s="222">
        <v>1</v>
      </c>
      <c r="K2463" s="212">
        <v>45000</v>
      </c>
      <c r="L2463" s="212">
        <f t="shared" si="375"/>
        <v>49500.000000000007</v>
      </c>
      <c r="M2463" s="288" t="s">
        <v>1671</v>
      </c>
      <c r="O2463" s="219"/>
      <c r="P2463" s="245"/>
      <c r="Q2463" s="244"/>
      <c r="R2463" s="272">
        <v>4500</v>
      </c>
      <c r="S2463" s="242">
        <v>4500</v>
      </c>
      <c r="T2463" s="219" t="s">
        <v>3654</v>
      </c>
      <c r="U2463" s="259">
        <f>VLOOKUP(T2463,'[1]段ボール 送料'!$H$16:$X$1013,16,FALSE)</f>
        <v>1610</v>
      </c>
      <c r="V2463" s="259">
        <f>VLOOKUP(T2463,'[1]段ボール 送料'!$H$16:$X$1013,13,FALSE)</f>
        <v>180</v>
      </c>
      <c r="W2463" s="259">
        <f>VLOOKUP(T2463,'[1]段ボール 送料'!$H$16:$X$1013,14,FALSE)</f>
        <v>210</v>
      </c>
      <c r="X2463" s="259">
        <f>VLOOKUP(T2463,'[1]段ボール 送料'!$H$16:$X$1013,15,FALSE)</f>
        <v>1220</v>
      </c>
      <c r="Y2463" s="219" t="s">
        <v>3504</v>
      </c>
      <c r="Z2463" s="259">
        <f>VLOOKUP(Y2463,'[1]段ボール 送料'!$H$16:$X$1013,16,FALSE)</f>
        <v>990</v>
      </c>
      <c r="AA2463" s="259">
        <f>VLOOKUP(Y2463,'[1]段ボール 送料'!$H$16:$X$1013,13,FALSE)</f>
        <v>330</v>
      </c>
      <c r="AB2463" s="259">
        <f>VLOOKUP(Y2463,'[1]段ボール 送料'!$H$16:$X$1013,14,FALSE)</f>
        <v>330</v>
      </c>
      <c r="AC2463" s="259">
        <f>VLOOKUP(Y2463,'[1]段ボール 送料'!$H$16:$X$1013,15,FALSE)</f>
        <v>330</v>
      </c>
      <c r="AD2463" s="337"/>
      <c r="AE2463" s="337"/>
      <c r="AF2463" s="337"/>
      <c r="AG2463" s="337"/>
      <c r="AH2463" s="337"/>
      <c r="AI2463" s="213" t="s">
        <v>2714</v>
      </c>
      <c r="AJ2463" s="286" t="s">
        <v>3027</v>
      </c>
      <c r="AK2463" s="228" t="s">
        <v>3110</v>
      </c>
      <c r="AL2463" s="211">
        <v>14295</v>
      </c>
      <c r="AM2463" s="211">
        <f t="shared" si="372"/>
        <v>3184</v>
      </c>
      <c r="AN2463" s="337">
        <f>VLOOKUP(Y2463,'[1]段ボール 送料'!$H$16:$X$1013,6,FALSE)</f>
        <v>94</v>
      </c>
      <c r="AO2463" s="443">
        <f>2200+890</f>
        <v>3090</v>
      </c>
      <c r="AP2463" s="229" t="s">
        <v>3517</v>
      </c>
      <c r="AQ2463" s="442">
        <v>2</v>
      </c>
      <c r="AR2463" s="442"/>
      <c r="AS2463" s="442"/>
      <c r="AT2463" s="442"/>
      <c r="AU2463" s="247">
        <f t="shared" si="374"/>
        <v>0</v>
      </c>
      <c r="AV2463" s="248">
        <f>VLOOKUP(T2463,'[1]段ボール 送料'!$H$16:$X$1013,11,FALSE)</f>
        <v>0</v>
      </c>
      <c r="AW2463" s="248">
        <f>VLOOKUP(Y2463,'[1]段ボール 送料'!$H$16:$X$1013,11,FALSE)</f>
        <v>430</v>
      </c>
      <c r="AX2463" s="207"/>
      <c r="AY2463" s="247">
        <f t="shared" si="367"/>
        <v>430</v>
      </c>
      <c r="AZ2463" s="247">
        <f t="shared" si="368"/>
        <v>0</v>
      </c>
      <c r="BA2463" s="247">
        <f t="shared" si="369"/>
        <v>430</v>
      </c>
      <c r="BB2463" s="247">
        <f t="shared" si="370"/>
        <v>0</v>
      </c>
      <c r="BC2463" s="247">
        <f t="shared" si="371"/>
        <v>430</v>
      </c>
      <c r="BD2463" s="207" t="s">
        <v>3654</v>
      </c>
      <c r="BE2463" s="207"/>
      <c r="BF2463" s="207"/>
      <c r="BG2463" s="228" t="s">
        <v>1703</v>
      </c>
      <c r="BH2463" s="228" t="s">
        <v>1703</v>
      </c>
      <c r="BI2463" s="228"/>
      <c r="BJ2463" s="246"/>
      <c r="BK2463" s="436">
        <v>45444</v>
      </c>
      <c r="BL2463" s="228"/>
      <c r="BM2463" s="228" t="s">
        <v>1703</v>
      </c>
      <c r="BX2463" s="204" t="s">
        <v>1873</v>
      </c>
      <c r="BY2463" s="254"/>
      <c r="CJ2463" s="200" t="s">
        <v>1769</v>
      </c>
      <c r="DN2463" s="284"/>
      <c r="DO2463" s="280"/>
      <c r="DP2463" s="278"/>
      <c r="DQ2463" s="278"/>
      <c r="DR2463" s="281"/>
      <c r="DS2463" s="280"/>
      <c r="DT2463" s="279"/>
      <c r="DU2463" s="278"/>
      <c r="DV2463" s="194"/>
    </row>
    <row r="2464" spans="1:126" ht="18.75">
      <c r="A2464" s="207" t="s">
        <v>3629</v>
      </c>
      <c r="B2464" s="227" t="s">
        <v>3677</v>
      </c>
      <c r="C2464" s="226" t="s">
        <v>3676</v>
      </c>
      <c r="D2464" s="264" t="s">
        <v>3675</v>
      </c>
      <c r="E2464" s="224" t="str">
        <f t="shared" si="373"/>
        <v>439851</v>
      </c>
      <c r="F2464" s="207" t="s">
        <v>886</v>
      </c>
      <c r="G2464" s="220" t="s">
        <v>3671</v>
      </c>
      <c r="H2464" s="223" t="s">
        <v>3670</v>
      </c>
      <c r="I2464" s="219" t="s">
        <v>39</v>
      </c>
      <c r="J2464" s="222">
        <v>1</v>
      </c>
      <c r="K2464" s="212">
        <v>45000</v>
      </c>
      <c r="L2464" s="212">
        <f t="shared" si="375"/>
        <v>49500.000000000007</v>
      </c>
      <c r="M2464" s="288" t="s">
        <v>1671</v>
      </c>
      <c r="O2464" s="219"/>
      <c r="P2464" s="245"/>
      <c r="Q2464" s="244"/>
      <c r="R2464" s="272">
        <v>4500</v>
      </c>
      <c r="S2464" s="242">
        <v>4500</v>
      </c>
      <c r="T2464" s="219" t="s">
        <v>3654</v>
      </c>
      <c r="U2464" s="259">
        <f>VLOOKUP(T2464,'[1]段ボール 送料'!$H$16:$X$1013,16,FALSE)</f>
        <v>1610</v>
      </c>
      <c r="V2464" s="259">
        <f>VLOOKUP(T2464,'[1]段ボール 送料'!$H$16:$X$1013,13,FALSE)</f>
        <v>180</v>
      </c>
      <c r="W2464" s="259">
        <f>VLOOKUP(T2464,'[1]段ボール 送料'!$H$16:$X$1013,14,FALSE)</f>
        <v>210</v>
      </c>
      <c r="X2464" s="259">
        <f>VLOOKUP(T2464,'[1]段ボール 送料'!$H$16:$X$1013,15,FALSE)</f>
        <v>1220</v>
      </c>
      <c r="Y2464" s="219" t="s">
        <v>3504</v>
      </c>
      <c r="Z2464" s="259">
        <f>VLOOKUP(Y2464,'[1]段ボール 送料'!$H$16:$X$1013,16,FALSE)</f>
        <v>990</v>
      </c>
      <c r="AA2464" s="259">
        <f>VLOOKUP(Y2464,'[1]段ボール 送料'!$H$16:$X$1013,13,FALSE)</f>
        <v>330</v>
      </c>
      <c r="AB2464" s="259">
        <f>VLOOKUP(Y2464,'[1]段ボール 送料'!$H$16:$X$1013,14,FALSE)</f>
        <v>330</v>
      </c>
      <c r="AC2464" s="259">
        <f>VLOOKUP(Y2464,'[1]段ボール 送料'!$H$16:$X$1013,15,FALSE)</f>
        <v>330</v>
      </c>
      <c r="AD2464" s="337"/>
      <c r="AE2464" s="337"/>
      <c r="AF2464" s="337"/>
      <c r="AG2464" s="337"/>
      <c r="AH2464" s="337"/>
      <c r="AI2464" s="213" t="s">
        <v>2714</v>
      </c>
      <c r="AJ2464" s="286" t="s">
        <v>3027</v>
      </c>
      <c r="AK2464" s="228" t="s">
        <v>3110</v>
      </c>
      <c r="AL2464" s="211">
        <v>14295</v>
      </c>
      <c r="AM2464" s="211">
        <f t="shared" si="372"/>
        <v>3184</v>
      </c>
      <c r="AN2464" s="337">
        <f>VLOOKUP(Y2464,'[1]段ボール 送料'!$H$16:$X$1013,6,FALSE)</f>
        <v>94</v>
      </c>
      <c r="AO2464" s="443">
        <f>2200+890</f>
        <v>3090</v>
      </c>
      <c r="AP2464" s="229" t="s">
        <v>3517</v>
      </c>
      <c r="AQ2464" s="442">
        <v>2</v>
      </c>
      <c r="AR2464" s="442"/>
      <c r="AS2464" s="442"/>
      <c r="AT2464" s="442"/>
      <c r="AU2464" s="247">
        <f t="shared" si="374"/>
        <v>0</v>
      </c>
      <c r="AV2464" s="248">
        <f>VLOOKUP(T2464,'[1]段ボール 送料'!$H$16:$X$1013,11,FALSE)</f>
        <v>0</v>
      </c>
      <c r="AW2464" s="248">
        <f>VLOOKUP(Y2464,'[1]段ボール 送料'!$H$16:$X$1013,11,FALSE)</f>
        <v>430</v>
      </c>
      <c r="AX2464" s="207"/>
      <c r="AY2464" s="247">
        <f t="shared" si="367"/>
        <v>430</v>
      </c>
      <c r="AZ2464" s="247">
        <f t="shared" si="368"/>
        <v>0</v>
      </c>
      <c r="BA2464" s="247">
        <f t="shared" si="369"/>
        <v>430</v>
      </c>
      <c r="BB2464" s="247">
        <f t="shared" si="370"/>
        <v>0</v>
      </c>
      <c r="BC2464" s="247">
        <f t="shared" si="371"/>
        <v>430</v>
      </c>
      <c r="BD2464" s="207" t="s">
        <v>3654</v>
      </c>
      <c r="BE2464" s="207"/>
      <c r="BF2464" s="207"/>
      <c r="BG2464" s="228" t="s">
        <v>1703</v>
      </c>
      <c r="BH2464" s="228" t="s">
        <v>1703</v>
      </c>
      <c r="BI2464" s="228"/>
      <c r="BJ2464" s="246"/>
      <c r="BK2464" s="436">
        <v>45444</v>
      </c>
      <c r="BL2464" s="228"/>
      <c r="BM2464" s="228" t="s">
        <v>1703</v>
      </c>
      <c r="BX2464" s="204" t="s">
        <v>1873</v>
      </c>
      <c r="BY2464" s="254"/>
      <c r="CJ2464" s="200" t="s">
        <v>1769</v>
      </c>
      <c r="DN2464" s="284"/>
      <c r="DO2464" s="280"/>
      <c r="DP2464" s="278"/>
      <c r="DQ2464" s="278"/>
      <c r="DR2464" s="281"/>
      <c r="DS2464" s="280"/>
      <c r="DT2464" s="279"/>
      <c r="DU2464" s="278"/>
      <c r="DV2464" s="194"/>
    </row>
    <row r="2465" spans="1:126" ht="18.75">
      <c r="A2465" s="207" t="s">
        <v>3629</v>
      </c>
      <c r="B2465" s="227" t="s">
        <v>3674</v>
      </c>
      <c r="C2465" s="226" t="s">
        <v>3673</v>
      </c>
      <c r="D2465" s="264" t="s">
        <v>3672</v>
      </c>
      <c r="E2465" s="224" t="str">
        <f t="shared" si="373"/>
        <v>439844</v>
      </c>
      <c r="F2465" s="207" t="s">
        <v>886</v>
      </c>
      <c r="G2465" s="220" t="s">
        <v>3671</v>
      </c>
      <c r="H2465" s="223" t="s">
        <v>3670</v>
      </c>
      <c r="I2465" s="219" t="s">
        <v>39</v>
      </c>
      <c r="J2465" s="222">
        <v>1</v>
      </c>
      <c r="K2465" s="212">
        <v>45000</v>
      </c>
      <c r="L2465" s="212">
        <f t="shared" si="375"/>
        <v>49500.000000000007</v>
      </c>
      <c r="M2465" s="288" t="s">
        <v>1671</v>
      </c>
      <c r="O2465" s="219"/>
      <c r="P2465" s="245"/>
      <c r="Q2465" s="244"/>
      <c r="R2465" s="272">
        <v>4500</v>
      </c>
      <c r="S2465" s="242">
        <v>4500</v>
      </c>
      <c r="T2465" s="219" t="s">
        <v>3654</v>
      </c>
      <c r="U2465" s="259">
        <f>VLOOKUP(T2465,'[1]段ボール 送料'!$H$16:$X$1013,16,FALSE)</f>
        <v>1610</v>
      </c>
      <c r="V2465" s="259">
        <f>VLOOKUP(T2465,'[1]段ボール 送料'!$H$16:$X$1013,13,FALSE)</f>
        <v>180</v>
      </c>
      <c r="W2465" s="259">
        <f>VLOOKUP(T2465,'[1]段ボール 送料'!$H$16:$X$1013,14,FALSE)</f>
        <v>210</v>
      </c>
      <c r="X2465" s="259">
        <f>VLOOKUP(T2465,'[1]段ボール 送料'!$H$16:$X$1013,15,FALSE)</f>
        <v>1220</v>
      </c>
      <c r="Y2465" s="219" t="s">
        <v>3504</v>
      </c>
      <c r="Z2465" s="259">
        <f>VLOOKUP(Y2465,'[1]段ボール 送料'!$H$16:$X$1013,16,FALSE)</f>
        <v>990</v>
      </c>
      <c r="AA2465" s="259">
        <f>VLOOKUP(Y2465,'[1]段ボール 送料'!$H$16:$X$1013,13,FALSE)</f>
        <v>330</v>
      </c>
      <c r="AB2465" s="259">
        <f>VLOOKUP(Y2465,'[1]段ボール 送料'!$H$16:$X$1013,14,FALSE)</f>
        <v>330</v>
      </c>
      <c r="AC2465" s="259">
        <f>VLOOKUP(Y2465,'[1]段ボール 送料'!$H$16:$X$1013,15,FALSE)</f>
        <v>330</v>
      </c>
      <c r="AD2465" s="337"/>
      <c r="AE2465" s="337"/>
      <c r="AF2465" s="337"/>
      <c r="AG2465" s="337"/>
      <c r="AH2465" s="337"/>
      <c r="AI2465" s="213" t="s">
        <v>2714</v>
      </c>
      <c r="AJ2465" s="286" t="s">
        <v>3027</v>
      </c>
      <c r="AK2465" s="228" t="s">
        <v>3110</v>
      </c>
      <c r="AL2465" s="211">
        <v>14295</v>
      </c>
      <c r="AM2465" s="211">
        <f t="shared" si="372"/>
        <v>3184</v>
      </c>
      <c r="AN2465" s="337">
        <f>VLOOKUP(Y2465,'[1]段ボール 送料'!$H$16:$X$1013,6,FALSE)</f>
        <v>94</v>
      </c>
      <c r="AO2465" s="443">
        <f>2200+890</f>
        <v>3090</v>
      </c>
      <c r="AP2465" s="229" t="s">
        <v>3517</v>
      </c>
      <c r="AQ2465" s="442">
        <v>2</v>
      </c>
      <c r="AR2465" s="442"/>
      <c r="AS2465" s="442"/>
      <c r="AT2465" s="442"/>
      <c r="AU2465" s="247">
        <f t="shared" si="374"/>
        <v>0</v>
      </c>
      <c r="AV2465" s="248">
        <f>VLOOKUP(T2465,'[1]段ボール 送料'!$H$16:$X$1013,11,FALSE)</f>
        <v>0</v>
      </c>
      <c r="AW2465" s="248">
        <f>VLOOKUP(Y2465,'[1]段ボール 送料'!$H$16:$X$1013,11,FALSE)</f>
        <v>430</v>
      </c>
      <c r="AX2465" s="207"/>
      <c r="AY2465" s="247">
        <f t="shared" si="367"/>
        <v>430</v>
      </c>
      <c r="AZ2465" s="247">
        <f t="shared" si="368"/>
        <v>0</v>
      </c>
      <c r="BA2465" s="247">
        <f t="shared" si="369"/>
        <v>430</v>
      </c>
      <c r="BB2465" s="247">
        <f t="shared" si="370"/>
        <v>0</v>
      </c>
      <c r="BC2465" s="247">
        <f t="shared" si="371"/>
        <v>430</v>
      </c>
      <c r="BD2465" s="207" t="s">
        <v>3654</v>
      </c>
      <c r="BE2465" s="207"/>
      <c r="BF2465" s="207"/>
      <c r="BG2465" s="228" t="s">
        <v>1703</v>
      </c>
      <c r="BH2465" s="228" t="s">
        <v>1703</v>
      </c>
      <c r="BI2465" s="228"/>
      <c r="BJ2465" s="246"/>
      <c r="BK2465" s="436">
        <v>45444</v>
      </c>
      <c r="BL2465" s="228"/>
      <c r="BM2465" s="228" t="s">
        <v>1703</v>
      </c>
      <c r="BX2465" s="204" t="s">
        <v>1873</v>
      </c>
      <c r="BY2465" s="254"/>
      <c r="CJ2465" s="200" t="s">
        <v>1769</v>
      </c>
      <c r="DN2465" s="284"/>
      <c r="DO2465" s="280"/>
      <c r="DP2465" s="278"/>
      <c r="DQ2465" s="278"/>
      <c r="DR2465" s="281"/>
      <c r="DS2465" s="280"/>
      <c r="DT2465" s="279"/>
      <c r="DU2465" s="278"/>
      <c r="DV2465" s="194"/>
    </row>
    <row r="2466" spans="1:126" ht="18.75">
      <c r="A2466" s="207" t="s">
        <v>3318</v>
      </c>
      <c r="B2466" s="227" t="s">
        <v>3669</v>
      </c>
      <c r="C2466" s="226" t="s">
        <v>3668</v>
      </c>
      <c r="D2466" s="264" t="s">
        <v>3667</v>
      </c>
      <c r="E2466" s="224" t="str">
        <f t="shared" si="373"/>
        <v>439899</v>
      </c>
      <c r="F2466" s="207" t="s">
        <v>886</v>
      </c>
      <c r="G2466" s="220" t="s">
        <v>3660</v>
      </c>
      <c r="H2466" s="223" t="s">
        <v>3659</v>
      </c>
      <c r="I2466" s="219" t="s">
        <v>39</v>
      </c>
      <c r="J2466" s="222">
        <v>1</v>
      </c>
      <c r="K2466" s="212">
        <v>50000</v>
      </c>
      <c r="L2466" s="212">
        <f t="shared" si="375"/>
        <v>55000.000000000007</v>
      </c>
      <c r="M2466" s="288" t="s">
        <v>1671</v>
      </c>
      <c r="O2466" s="219"/>
      <c r="P2466" s="245"/>
      <c r="Q2466" s="244"/>
      <c r="R2466" s="272">
        <v>5100</v>
      </c>
      <c r="S2466" s="242">
        <v>5100</v>
      </c>
      <c r="T2466" s="219" t="s">
        <v>3654</v>
      </c>
      <c r="U2466" s="259">
        <f>VLOOKUP(T2466,'[1]段ボール 送料'!$H$16:$X$1013,16,FALSE)</f>
        <v>1610</v>
      </c>
      <c r="V2466" s="259">
        <f>VLOOKUP(T2466,'[1]段ボール 送料'!$H$16:$X$1013,13,FALSE)</f>
        <v>180</v>
      </c>
      <c r="W2466" s="259">
        <f>VLOOKUP(T2466,'[1]段ボール 送料'!$H$16:$X$1013,14,FALSE)</f>
        <v>210</v>
      </c>
      <c r="X2466" s="259">
        <f>VLOOKUP(T2466,'[1]段ボール 送料'!$H$16:$X$1013,15,FALSE)</f>
        <v>1220</v>
      </c>
      <c r="Y2466" s="219" t="s">
        <v>3504</v>
      </c>
      <c r="Z2466" s="259">
        <f>VLOOKUP(Y2466,'[1]段ボール 送料'!$H$16:$X$1013,16,FALSE)</f>
        <v>990</v>
      </c>
      <c r="AA2466" s="259">
        <f>VLOOKUP(Y2466,'[1]段ボール 送料'!$H$16:$X$1013,13,FALSE)</f>
        <v>330</v>
      </c>
      <c r="AB2466" s="259">
        <f>VLOOKUP(Y2466,'[1]段ボール 送料'!$H$16:$X$1013,14,FALSE)</f>
        <v>330</v>
      </c>
      <c r="AC2466" s="259">
        <f>VLOOKUP(Y2466,'[1]段ボール 送料'!$H$16:$X$1013,15,FALSE)</f>
        <v>330</v>
      </c>
      <c r="AD2466" s="337" t="s">
        <v>2558</v>
      </c>
      <c r="AE2466" s="259">
        <f>VLOOKUP(AD2466,'[1]段ボール 送料'!$H$16:$X$1013,16,FALSE)</f>
        <v>990</v>
      </c>
      <c r="AF2466" s="259">
        <f>VLOOKUP(AD2466,'[1]段ボール 送料'!$H$16:$X$1013,13,FALSE)</f>
        <v>465</v>
      </c>
      <c r="AG2466" s="259">
        <f>VLOOKUP(AD2466,'[1]段ボール 送料'!$H$16:$X$1013,14,FALSE)</f>
        <v>465</v>
      </c>
      <c r="AH2466" s="259">
        <f>VLOOKUP(AD2466,'[1]段ボール 送料'!$H$16:$X$1013,15,FALSE)</f>
        <v>60</v>
      </c>
      <c r="AI2466" s="213" t="s">
        <v>2714</v>
      </c>
      <c r="AJ2466" s="286" t="s">
        <v>3027</v>
      </c>
      <c r="AK2466" s="228" t="s">
        <v>3110</v>
      </c>
      <c r="AL2466" s="211">
        <v>16095</v>
      </c>
      <c r="AM2466" s="211">
        <f t="shared" si="372"/>
        <v>4229</v>
      </c>
      <c r="AN2466" s="443">
        <f>94+145</f>
        <v>239</v>
      </c>
      <c r="AO2466" s="443">
        <f>2200+890+900</f>
        <v>3990</v>
      </c>
      <c r="AP2466" s="229" t="s">
        <v>3503</v>
      </c>
      <c r="AQ2466" s="442">
        <v>3</v>
      </c>
      <c r="AR2466" s="442"/>
      <c r="AS2466" s="442"/>
      <c r="AT2466" s="442"/>
      <c r="AU2466" s="247">
        <f t="shared" si="374"/>
        <v>0</v>
      </c>
      <c r="AV2466" s="248">
        <f>VLOOKUP(T2466,'[1]段ボール 送料'!$H$16:$X$1013,11,FALSE)</f>
        <v>0</v>
      </c>
      <c r="AW2466" s="248">
        <f>VLOOKUP(Y2466,'[1]段ボール 送料'!$H$16:$X$1013,11,FALSE)</f>
        <v>430</v>
      </c>
      <c r="AX2466" s="248">
        <f>VLOOKUP(AD2466,'[1]段ボール 送料'!$H$16:$X$1013,11,FALSE)</f>
        <v>547</v>
      </c>
      <c r="AY2466" s="247">
        <f t="shared" si="367"/>
        <v>977</v>
      </c>
      <c r="AZ2466" s="247">
        <f t="shared" si="368"/>
        <v>0</v>
      </c>
      <c r="BA2466" s="247">
        <f t="shared" si="369"/>
        <v>430</v>
      </c>
      <c r="BB2466" s="247">
        <f t="shared" si="370"/>
        <v>547</v>
      </c>
      <c r="BC2466" s="247">
        <f t="shared" si="371"/>
        <v>977</v>
      </c>
      <c r="BD2466" s="207" t="s">
        <v>3654</v>
      </c>
      <c r="BE2466" s="207"/>
      <c r="BF2466" s="207" t="s">
        <v>3502</v>
      </c>
      <c r="BG2466" s="228" t="s">
        <v>1703</v>
      </c>
      <c r="BH2466" s="228" t="s">
        <v>1703</v>
      </c>
      <c r="BI2466" s="228"/>
      <c r="BJ2466" s="246"/>
      <c r="BK2466" s="436">
        <v>45444</v>
      </c>
      <c r="BL2466" s="228"/>
      <c r="BM2466" s="228" t="s">
        <v>1703</v>
      </c>
      <c r="BX2466" s="204" t="s">
        <v>1873</v>
      </c>
      <c r="BY2466" s="254"/>
      <c r="CJ2466" s="200" t="s">
        <v>1769</v>
      </c>
      <c r="DN2466" s="284"/>
      <c r="DO2466" s="280"/>
      <c r="DP2466" s="278"/>
      <c r="DQ2466" s="278"/>
      <c r="DR2466" s="281"/>
      <c r="DS2466" s="280"/>
      <c r="DT2466" s="279"/>
      <c r="DU2466" s="278"/>
    </row>
    <row r="2467" spans="1:126" ht="18.75">
      <c r="A2467" s="207" t="s">
        <v>3318</v>
      </c>
      <c r="B2467" s="227" t="s">
        <v>3666</v>
      </c>
      <c r="C2467" s="226" t="s">
        <v>3665</v>
      </c>
      <c r="D2467" s="264" t="s">
        <v>3664</v>
      </c>
      <c r="E2467" s="224" t="str">
        <f t="shared" si="373"/>
        <v>439882</v>
      </c>
      <c r="F2467" s="207" t="s">
        <v>886</v>
      </c>
      <c r="G2467" s="220" t="s">
        <v>3660</v>
      </c>
      <c r="H2467" s="223" t="s">
        <v>3659</v>
      </c>
      <c r="I2467" s="219" t="s">
        <v>39</v>
      </c>
      <c r="J2467" s="222">
        <v>1</v>
      </c>
      <c r="K2467" s="212">
        <v>50000</v>
      </c>
      <c r="L2467" s="212">
        <f t="shared" si="375"/>
        <v>55000.000000000007</v>
      </c>
      <c r="M2467" s="288" t="s">
        <v>1671</v>
      </c>
      <c r="O2467" s="219"/>
      <c r="P2467" s="245"/>
      <c r="Q2467" s="244"/>
      <c r="R2467" s="272">
        <v>5100</v>
      </c>
      <c r="S2467" s="242">
        <v>5100</v>
      </c>
      <c r="T2467" s="219" t="s">
        <v>3654</v>
      </c>
      <c r="U2467" s="259">
        <f>VLOOKUP(T2467,'[1]段ボール 送料'!$H$16:$X$1013,16,FALSE)</f>
        <v>1610</v>
      </c>
      <c r="V2467" s="259">
        <f>VLOOKUP(T2467,'[1]段ボール 送料'!$H$16:$X$1013,13,FALSE)</f>
        <v>180</v>
      </c>
      <c r="W2467" s="259">
        <f>VLOOKUP(T2467,'[1]段ボール 送料'!$H$16:$X$1013,14,FALSE)</f>
        <v>210</v>
      </c>
      <c r="X2467" s="259">
        <f>VLOOKUP(T2467,'[1]段ボール 送料'!$H$16:$X$1013,15,FALSE)</f>
        <v>1220</v>
      </c>
      <c r="Y2467" s="219" t="s">
        <v>3504</v>
      </c>
      <c r="Z2467" s="259">
        <f>VLOOKUP(Y2467,'[1]段ボール 送料'!$H$16:$X$1013,16,FALSE)</f>
        <v>990</v>
      </c>
      <c r="AA2467" s="259">
        <f>VLOOKUP(Y2467,'[1]段ボール 送料'!$H$16:$X$1013,13,FALSE)</f>
        <v>330</v>
      </c>
      <c r="AB2467" s="259">
        <f>VLOOKUP(Y2467,'[1]段ボール 送料'!$H$16:$X$1013,14,FALSE)</f>
        <v>330</v>
      </c>
      <c r="AC2467" s="259">
        <f>VLOOKUP(Y2467,'[1]段ボール 送料'!$H$16:$X$1013,15,FALSE)</f>
        <v>330</v>
      </c>
      <c r="AD2467" s="337" t="s">
        <v>2558</v>
      </c>
      <c r="AE2467" s="259">
        <f>VLOOKUP(AD2467,'[1]段ボール 送料'!$H$16:$X$1013,16,FALSE)</f>
        <v>990</v>
      </c>
      <c r="AF2467" s="259">
        <f>VLOOKUP(AD2467,'[1]段ボール 送料'!$H$16:$X$1013,13,FALSE)</f>
        <v>465</v>
      </c>
      <c r="AG2467" s="259">
        <f>VLOOKUP(AD2467,'[1]段ボール 送料'!$H$16:$X$1013,14,FALSE)</f>
        <v>465</v>
      </c>
      <c r="AH2467" s="259">
        <f>VLOOKUP(AD2467,'[1]段ボール 送料'!$H$16:$X$1013,15,FALSE)</f>
        <v>60</v>
      </c>
      <c r="AI2467" s="213" t="s">
        <v>2714</v>
      </c>
      <c r="AJ2467" s="286" t="s">
        <v>3027</v>
      </c>
      <c r="AK2467" s="228" t="s">
        <v>3110</v>
      </c>
      <c r="AL2467" s="211">
        <v>16095</v>
      </c>
      <c r="AM2467" s="211">
        <f t="shared" si="372"/>
        <v>4229</v>
      </c>
      <c r="AN2467" s="443">
        <f>94+145</f>
        <v>239</v>
      </c>
      <c r="AO2467" s="443">
        <f>2200+890+900</f>
        <v>3990</v>
      </c>
      <c r="AP2467" s="229" t="s">
        <v>3503</v>
      </c>
      <c r="AQ2467" s="442">
        <v>3</v>
      </c>
      <c r="AR2467" s="442"/>
      <c r="AS2467" s="442"/>
      <c r="AT2467" s="442"/>
      <c r="AU2467" s="247">
        <f t="shared" si="374"/>
        <v>0</v>
      </c>
      <c r="AV2467" s="248">
        <f>VLOOKUP(T2467,'[1]段ボール 送料'!$H$16:$X$1013,11,FALSE)</f>
        <v>0</v>
      </c>
      <c r="AW2467" s="248">
        <f>VLOOKUP(Y2467,'[1]段ボール 送料'!$H$16:$X$1013,11,FALSE)</f>
        <v>430</v>
      </c>
      <c r="AX2467" s="248">
        <f>VLOOKUP(AD2467,'[1]段ボール 送料'!$H$16:$X$1013,11,FALSE)</f>
        <v>547</v>
      </c>
      <c r="AY2467" s="247">
        <f t="shared" si="367"/>
        <v>977</v>
      </c>
      <c r="AZ2467" s="247">
        <f t="shared" si="368"/>
        <v>0</v>
      </c>
      <c r="BA2467" s="247">
        <f t="shared" si="369"/>
        <v>430</v>
      </c>
      <c r="BB2467" s="247">
        <f t="shared" si="370"/>
        <v>547</v>
      </c>
      <c r="BC2467" s="247">
        <f t="shared" si="371"/>
        <v>977</v>
      </c>
      <c r="BD2467" s="207" t="s">
        <v>3654</v>
      </c>
      <c r="BE2467" s="207"/>
      <c r="BF2467" s="207" t="s">
        <v>3502</v>
      </c>
      <c r="BG2467" s="228" t="s">
        <v>1703</v>
      </c>
      <c r="BH2467" s="228" t="s">
        <v>1703</v>
      </c>
      <c r="BI2467" s="228"/>
      <c r="BJ2467" s="246"/>
      <c r="BK2467" s="436">
        <v>45444</v>
      </c>
      <c r="BL2467" s="228"/>
      <c r="BM2467" s="228" t="s">
        <v>1703</v>
      </c>
      <c r="BX2467" s="204" t="s">
        <v>1873</v>
      </c>
      <c r="BY2467" s="254"/>
      <c r="CJ2467" s="200" t="s">
        <v>1769</v>
      </c>
      <c r="DN2467" s="284"/>
      <c r="DO2467" s="280"/>
      <c r="DP2467" s="278"/>
      <c r="DQ2467" s="278"/>
      <c r="DR2467" s="281"/>
      <c r="DS2467" s="280"/>
      <c r="DT2467" s="279"/>
      <c r="DU2467" s="278"/>
    </row>
    <row r="2468" spans="1:126" ht="18.75">
      <c r="A2468" s="207" t="s">
        <v>3318</v>
      </c>
      <c r="B2468" s="227" t="s">
        <v>3663</v>
      </c>
      <c r="C2468" s="226" t="s">
        <v>3662</v>
      </c>
      <c r="D2468" s="264" t="s">
        <v>3661</v>
      </c>
      <c r="E2468" s="224" t="str">
        <f t="shared" si="373"/>
        <v>439875</v>
      </c>
      <c r="F2468" s="207" t="s">
        <v>886</v>
      </c>
      <c r="G2468" s="220" t="s">
        <v>3660</v>
      </c>
      <c r="H2468" s="223" t="s">
        <v>3659</v>
      </c>
      <c r="I2468" s="219" t="s">
        <v>39</v>
      </c>
      <c r="J2468" s="222">
        <v>1</v>
      </c>
      <c r="K2468" s="212">
        <v>50000</v>
      </c>
      <c r="L2468" s="212">
        <f t="shared" si="375"/>
        <v>55000.000000000007</v>
      </c>
      <c r="M2468" s="288" t="s">
        <v>1671</v>
      </c>
      <c r="O2468" s="219"/>
      <c r="P2468" s="245"/>
      <c r="Q2468" s="244"/>
      <c r="R2468" s="272">
        <v>5100</v>
      </c>
      <c r="S2468" s="242">
        <v>5100</v>
      </c>
      <c r="T2468" s="219" t="s">
        <v>3654</v>
      </c>
      <c r="U2468" s="259">
        <f>VLOOKUP(T2468,'[1]段ボール 送料'!$H$16:$X$1013,16,FALSE)</f>
        <v>1610</v>
      </c>
      <c r="V2468" s="259">
        <f>VLOOKUP(T2468,'[1]段ボール 送料'!$H$16:$X$1013,13,FALSE)</f>
        <v>180</v>
      </c>
      <c r="W2468" s="259">
        <f>VLOOKUP(T2468,'[1]段ボール 送料'!$H$16:$X$1013,14,FALSE)</f>
        <v>210</v>
      </c>
      <c r="X2468" s="259">
        <f>VLOOKUP(T2468,'[1]段ボール 送料'!$H$16:$X$1013,15,FALSE)</f>
        <v>1220</v>
      </c>
      <c r="Y2468" s="219" t="s">
        <v>3504</v>
      </c>
      <c r="Z2468" s="259">
        <f>VLOOKUP(Y2468,'[1]段ボール 送料'!$H$16:$X$1013,16,FALSE)</f>
        <v>990</v>
      </c>
      <c r="AA2468" s="259">
        <f>VLOOKUP(Y2468,'[1]段ボール 送料'!$H$16:$X$1013,13,FALSE)</f>
        <v>330</v>
      </c>
      <c r="AB2468" s="259">
        <f>VLOOKUP(Y2468,'[1]段ボール 送料'!$H$16:$X$1013,14,FALSE)</f>
        <v>330</v>
      </c>
      <c r="AC2468" s="259">
        <f>VLOOKUP(Y2468,'[1]段ボール 送料'!$H$16:$X$1013,15,FALSE)</f>
        <v>330</v>
      </c>
      <c r="AD2468" s="337" t="s">
        <v>2558</v>
      </c>
      <c r="AE2468" s="259">
        <f>VLOOKUP(AD2468,'[1]段ボール 送料'!$H$16:$X$1013,16,FALSE)</f>
        <v>990</v>
      </c>
      <c r="AF2468" s="259">
        <f>VLOOKUP(AD2468,'[1]段ボール 送料'!$H$16:$X$1013,13,FALSE)</f>
        <v>465</v>
      </c>
      <c r="AG2468" s="259">
        <f>VLOOKUP(AD2468,'[1]段ボール 送料'!$H$16:$X$1013,14,FALSE)</f>
        <v>465</v>
      </c>
      <c r="AH2468" s="259">
        <f>VLOOKUP(AD2468,'[1]段ボール 送料'!$H$16:$X$1013,15,FALSE)</f>
        <v>60</v>
      </c>
      <c r="AI2468" s="213" t="s">
        <v>2714</v>
      </c>
      <c r="AJ2468" s="286" t="s">
        <v>3027</v>
      </c>
      <c r="AK2468" s="228" t="s">
        <v>3110</v>
      </c>
      <c r="AL2468" s="211">
        <v>16095</v>
      </c>
      <c r="AM2468" s="211">
        <f t="shared" si="372"/>
        <v>4229</v>
      </c>
      <c r="AN2468" s="443">
        <f>94+145</f>
        <v>239</v>
      </c>
      <c r="AO2468" s="443">
        <f>2200+890+900</f>
        <v>3990</v>
      </c>
      <c r="AP2468" s="229" t="s">
        <v>3503</v>
      </c>
      <c r="AQ2468" s="442">
        <v>3</v>
      </c>
      <c r="AR2468" s="442"/>
      <c r="AS2468" s="442"/>
      <c r="AT2468" s="442"/>
      <c r="AU2468" s="247">
        <f t="shared" si="374"/>
        <v>0</v>
      </c>
      <c r="AV2468" s="248">
        <f>VLOOKUP(T2468,'[1]段ボール 送料'!$H$16:$X$1013,11,FALSE)</f>
        <v>0</v>
      </c>
      <c r="AW2468" s="248">
        <f>VLOOKUP(Y2468,'[1]段ボール 送料'!$H$16:$X$1013,11,FALSE)</f>
        <v>430</v>
      </c>
      <c r="AX2468" s="248">
        <f>VLOOKUP(AD2468,'[1]段ボール 送料'!$H$16:$X$1013,11,FALSE)</f>
        <v>547</v>
      </c>
      <c r="AY2468" s="247">
        <f t="shared" si="367"/>
        <v>977</v>
      </c>
      <c r="AZ2468" s="247">
        <f t="shared" si="368"/>
        <v>0</v>
      </c>
      <c r="BA2468" s="247">
        <f t="shared" si="369"/>
        <v>430</v>
      </c>
      <c r="BB2468" s="247">
        <f t="shared" si="370"/>
        <v>547</v>
      </c>
      <c r="BC2468" s="247">
        <f t="shared" si="371"/>
        <v>977</v>
      </c>
      <c r="BD2468" s="207" t="s">
        <v>3654</v>
      </c>
      <c r="BE2468" s="207"/>
      <c r="BF2468" s="207" t="s">
        <v>3502</v>
      </c>
      <c r="BG2468" s="228" t="s">
        <v>1703</v>
      </c>
      <c r="BH2468" s="228" t="s">
        <v>1703</v>
      </c>
      <c r="BI2468" s="228"/>
      <c r="BJ2468" s="246"/>
      <c r="BK2468" s="436">
        <v>45444</v>
      </c>
      <c r="BL2468" s="228"/>
      <c r="BM2468" s="228" t="s">
        <v>1703</v>
      </c>
      <c r="BX2468" s="204" t="s">
        <v>1873</v>
      </c>
      <c r="BY2468" s="254"/>
      <c r="CJ2468" s="200" t="s">
        <v>1769</v>
      </c>
      <c r="DN2468" s="284"/>
      <c r="DO2468" s="280"/>
      <c r="DP2468" s="278"/>
      <c r="DQ2468" s="278"/>
      <c r="DR2468" s="281"/>
      <c r="DS2468" s="280"/>
      <c r="DT2468" s="279"/>
      <c r="DU2468" s="278"/>
    </row>
    <row r="2469" spans="1:126" ht="18.75">
      <c r="A2469" s="207" t="s">
        <v>2963</v>
      </c>
      <c r="B2469" s="227" t="s">
        <v>3658</v>
      </c>
      <c r="C2469" s="226">
        <v>1605</v>
      </c>
      <c r="D2469" s="264" t="s">
        <v>3657</v>
      </c>
      <c r="E2469" s="224" t="str">
        <f t="shared" si="373"/>
        <v>439905</v>
      </c>
      <c r="F2469" s="207" t="s">
        <v>886</v>
      </c>
      <c r="G2469" s="220" t="s">
        <v>3656</v>
      </c>
      <c r="H2469" s="223" t="s">
        <v>3655</v>
      </c>
      <c r="I2469" s="219" t="s">
        <v>39</v>
      </c>
      <c r="J2469" s="222">
        <v>1</v>
      </c>
      <c r="K2469" s="212">
        <v>40000</v>
      </c>
      <c r="L2469" s="212">
        <f t="shared" si="375"/>
        <v>44000</v>
      </c>
      <c r="M2469" s="288" t="s">
        <v>1671</v>
      </c>
      <c r="O2469" s="219"/>
      <c r="P2469" s="245"/>
      <c r="Q2469" s="244"/>
      <c r="R2469" s="272">
        <v>4900</v>
      </c>
      <c r="S2469" s="242">
        <v>4900</v>
      </c>
      <c r="T2469" s="219" t="s">
        <v>3654</v>
      </c>
      <c r="U2469" s="259">
        <f>VLOOKUP(T2469,'[1]段ボール 送料'!$H$16:$X$1013,16,FALSE)</f>
        <v>1610</v>
      </c>
      <c r="V2469" s="259">
        <f>VLOOKUP(T2469,'[1]段ボール 送料'!$H$16:$X$1013,13,FALSE)</f>
        <v>180</v>
      </c>
      <c r="W2469" s="259">
        <f>VLOOKUP(T2469,'[1]段ボール 送料'!$H$16:$X$1013,14,FALSE)</f>
        <v>210</v>
      </c>
      <c r="X2469" s="259">
        <f>VLOOKUP(T2469,'[1]段ボール 送料'!$H$16:$X$1013,15,FALSE)</f>
        <v>1220</v>
      </c>
      <c r="Y2469" s="447" t="s">
        <v>2963</v>
      </c>
      <c r="Z2469" s="259">
        <f>VLOOKUP(Y2469,'[1]段ボール 送料'!$H$16:$X$1013,16,FALSE)</f>
        <v>980</v>
      </c>
      <c r="AA2469" s="259">
        <f>VLOOKUP(Y2469,'[1]段ボール 送料'!$H$16:$X$1013,13,FALSE)</f>
        <v>265</v>
      </c>
      <c r="AB2469" s="259">
        <f>VLOOKUP(Y2469,'[1]段ボール 送料'!$H$16:$X$1013,14,FALSE)</f>
        <v>265</v>
      </c>
      <c r="AC2469" s="259">
        <f>VLOOKUP(Y2469,'[1]段ボール 送料'!$H$16:$X$1013,15,FALSE)</f>
        <v>450</v>
      </c>
      <c r="AD2469" s="337"/>
      <c r="AE2469" s="337"/>
      <c r="AF2469" s="337"/>
      <c r="AG2469" s="337"/>
      <c r="AH2469" s="337"/>
      <c r="AI2469" s="213" t="s">
        <v>2714</v>
      </c>
      <c r="AJ2469" s="286" t="s">
        <v>3027</v>
      </c>
      <c r="AK2469" s="228" t="s">
        <v>3110</v>
      </c>
      <c r="AL2469" s="211">
        <v>12103</v>
      </c>
      <c r="AM2469" s="211">
        <f t="shared" si="372"/>
        <v>3518</v>
      </c>
      <c r="AN2469" s="337">
        <f>VLOOKUP(Y2469,'[1]段ボール 送料'!$H$16:$X$1013,6,FALSE)</f>
        <v>138</v>
      </c>
      <c r="AO2469" s="443">
        <f>2200+1180</f>
        <v>3380</v>
      </c>
      <c r="AP2469" s="229" t="s">
        <v>3387</v>
      </c>
      <c r="AQ2469" s="442">
        <v>2</v>
      </c>
      <c r="AR2469" s="442"/>
      <c r="AS2469" s="442"/>
      <c r="AT2469" s="442"/>
      <c r="AU2469" s="247">
        <f t="shared" si="374"/>
        <v>0</v>
      </c>
      <c r="AV2469" s="248">
        <f>VLOOKUP(T2469,'[1]段ボール 送料'!$H$16:$X$1013,11,FALSE)</f>
        <v>0</v>
      </c>
      <c r="AW2469" s="248">
        <f>VLOOKUP(Y2469,'[1]段ボール 送料'!$H$16:$X$1013,11,FALSE)</f>
        <v>490</v>
      </c>
      <c r="AX2469" s="207"/>
      <c r="AY2469" s="247">
        <f t="shared" si="367"/>
        <v>490</v>
      </c>
      <c r="AZ2469" s="247">
        <f t="shared" si="368"/>
        <v>0</v>
      </c>
      <c r="BA2469" s="247">
        <f t="shared" si="369"/>
        <v>490</v>
      </c>
      <c r="BB2469" s="247">
        <f t="shared" si="370"/>
        <v>0</v>
      </c>
      <c r="BC2469" s="247">
        <f t="shared" si="371"/>
        <v>490</v>
      </c>
      <c r="BD2469" s="207" t="s">
        <v>3654</v>
      </c>
      <c r="BE2469" s="207"/>
      <c r="BF2469" s="207"/>
      <c r="BG2469" s="228" t="s">
        <v>1703</v>
      </c>
      <c r="BH2469" s="228" t="s">
        <v>1703</v>
      </c>
      <c r="BI2469" s="228"/>
      <c r="BJ2469" s="246"/>
      <c r="BK2469" s="436">
        <v>45444</v>
      </c>
      <c r="BL2469" s="228"/>
      <c r="BM2469" s="228" t="s">
        <v>1703</v>
      </c>
      <c r="BX2469" s="204" t="s">
        <v>1873</v>
      </c>
      <c r="BY2469" s="254"/>
      <c r="CJ2469" s="200" t="s">
        <v>1769</v>
      </c>
      <c r="DN2469" s="284"/>
      <c r="DO2469" s="280"/>
      <c r="DP2469" s="278"/>
      <c r="DQ2469" s="278"/>
      <c r="DR2469" s="281"/>
      <c r="DS2469" s="280"/>
      <c r="DT2469" s="279"/>
      <c r="DU2469" s="278"/>
      <c r="DV2469" s="194"/>
    </row>
    <row r="2470" spans="1:126" ht="18.75">
      <c r="A2470" s="207" t="s">
        <v>3501</v>
      </c>
      <c r="B2470" s="227" t="s">
        <v>1679</v>
      </c>
      <c r="C2470" s="226">
        <v>1606</v>
      </c>
      <c r="D2470" s="264" t="s">
        <v>3653</v>
      </c>
      <c r="E2470" s="224" t="str">
        <f t="shared" si="373"/>
        <v>439912</v>
      </c>
      <c r="F2470" s="207" t="s">
        <v>886</v>
      </c>
      <c r="G2470" s="220" t="s">
        <v>889</v>
      </c>
      <c r="H2470" s="223" t="s">
        <v>3652</v>
      </c>
      <c r="I2470" s="219" t="s">
        <v>39</v>
      </c>
      <c r="J2470" s="222">
        <v>1</v>
      </c>
      <c r="K2470" s="277">
        <v>60000</v>
      </c>
      <c r="L2470" s="277">
        <f t="shared" si="375"/>
        <v>66000</v>
      </c>
      <c r="M2470" s="288" t="s">
        <v>1671</v>
      </c>
      <c r="O2470" s="219"/>
      <c r="P2470" s="245"/>
      <c r="Q2470" s="244"/>
      <c r="R2470" s="272">
        <v>6900</v>
      </c>
      <c r="S2470" s="242">
        <v>6900</v>
      </c>
      <c r="T2470" s="219" t="s">
        <v>3651</v>
      </c>
      <c r="U2470" s="259">
        <f>VLOOKUP(T2470,'[1]段ボール 送料'!$H$16:$X$1013,16,FALSE)</f>
        <v>1960</v>
      </c>
      <c r="V2470" s="259">
        <f>VLOOKUP(T2470,'[1]段ボール 送料'!$H$16:$X$1013,13,FALSE)</f>
        <v>220</v>
      </c>
      <c r="W2470" s="259">
        <f>VLOOKUP(T2470,'[1]段ボール 送料'!$H$16:$X$1013,14,FALSE)</f>
        <v>240</v>
      </c>
      <c r="X2470" s="259">
        <f>VLOOKUP(T2470,'[1]段ボール 送料'!$H$16:$X$1013,15,FALSE)</f>
        <v>1500</v>
      </c>
      <c r="Y2470" s="219" t="s">
        <v>3380</v>
      </c>
      <c r="Z2470" s="259">
        <f>VLOOKUP(Y2470,'[1]段ボール 送料'!$H$16:$X$1013,16,FALSE)</f>
        <v>1360</v>
      </c>
      <c r="AA2470" s="259">
        <f>VLOOKUP(Y2470,'[1]段ボール 送料'!$H$16:$X$1013,13,FALSE)</f>
        <v>305</v>
      </c>
      <c r="AB2470" s="259">
        <f>VLOOKUP(Y2470,'[1]段ボール 送料'!$H$16:$X$1013,14,FALSE)</f>
        <v>305</v>
      </c>
      <c r="AC2470" s="259">
        <f>VLOOKUP(Y2470,'[1]段ボール 送料'!$H$16:$X$1013,15,FALSE)</f>
        <v>750</v>
      </c>
      <c r="AD2470" s="337"/>
      <c r="AE2470" s="337"/>
      <c r="AF2470" s="337"/>
      <c r="AG2470" s="337"/>
      <c r="AH2470" s="337"/>
      <c r="AI2470" s="213" t="s">
        <v>2714</v>
      </c>
      <c r="AJ2470" s="286" t="s">
        <v>3027</v>
      </c>
      <c r="AK2470" s="228" t="s">
        <v>3110</v>
      </c>
      <c r="AL2470" s="211">
        <v>17468</v>
      </c>
      <c r="AM2470" s="211">
        <f t="shared" si="372"/>
        <v>4337</v>
      </c>
      <c r="AN2470" s="337">
        <f>VLOOKUP(Y2470,'[1]段ボール 送料'!$H$16:$X$1013,6,FALSE)</f>
        <v>207</v>
      </c>
      <c r="AO2470" s="443">
        <f>2950+1180</f>
        <v>4130</v>
      </c>
      <c r="AP2470" s="229" t="s">
        <v>3387</v>
      </c>
      <c r="AQ2470" s="442">
        <v>2</v>
      </c>
      <c r="AR2470" s="442"/>
      <c r="AS2470" s="442"/>
      <c r="AT2470" s="442"/>
      <c r="AU2470" s="247">
        <f t="shared" si="374"/>
        <v>0</v>
      </c>
      <c r="AV2470" s="248">
        <f>VLOOKUP(T2470,'[1]段ボール 送料'!$H$16:$X$1013,11,FALSE)</f>
        <v>0</v>
      </c>
      <c r="AW2470" s="248">
        <f>VLOOKUP(Y2470,'[1]段ボール 送料'!$H$16:$X$1013,11,FALSE)</f>
        <v>700</v>
      </c>
      <c r="AX2470" s="207"/>
      <c r="AY2470" s="247">
        <f t="shared" si="367"/>
        <v>700</v>
      </c>
      <c r="AZ2470" s="247">
        <f t="shared" si="368"/>
        <v>0</v>
      </c>
      <c r="BA2470" s="247">
        <f t="shared" si="369"/>
        <v>700</v>
      </c>
      <c r="BB2470" s="247">
        <f t="shared" si="370"/>
        <v>0</v>
      </c>
      <c r="BC2470" s="247">
        <f t="shared" si="371"/>
        <v>700</v>
      </c>
      <c r="BD2470" s="207" t="s">
        <v>3651</v>
      </c>
      <c r="BE2470" s="207"/>
      <c r="BF2470" s="207"/>
      <c r="BG2470" s="228" t="s">
        <v>1703</v>
      </c>
      <c r="BH2470" s="228" t="s">
        <v>1703</v>
      </c>
      <c r="BI2470" s="228"/>
      <c r="BJ2470" s="246"/>
      <c r="BK2470" s="436">
        <v>45444</v>
      </c>
      <c r="BL2470" s="228"/>
      <c r="BM2470" s="228" t="s">
        <v>1703</v>
      </c>
      <c r="BX2470" s="204" t="s">
        <v>1873</v>
      </c>
      <c r="BY2470" s="254"/>
      <c r="CJ2470" s="200" t="s">
        <v>1769</v>
      </c>
      <c r="DN2470" s="284"/>
      <c r="DO2470" s="280"/>
      <c r="DP2470" s="278"/>
      <c r="DQ2470" s="278"/>
      <c r="DR2470" s="281"/>
      <c r="DS2470" s="280"/>
      <c r="DT2470" s="279"/>
      <c r="DU2470" s="278"/>
      <c r="DV2470" s="194"/>
    </row>
    <row r="2471" spans="1:126" ht="18.75">
      <c r="A2471" s="207" t="s">
        <v>3401</v>
      </c>
      <c r="B2471" s="448" t="s">
        <v>3650</v>
      </c>
      <c r="C2471" s="226" t="s">
        <v>3649</v>
      </c>
      <c r="D2471" s="264" t="s">
        <v>3648</v>
      </c>
      <c r="E2471" s="224" t="str">
        <f t="shared" si="373"/>
        <v>440413</v>
      </c>
      <c r="F2471" s="207" t="s">
        <v>886</v>
      </c>
      <c r="G2471" s="220" t="s">
        <v>3637</v>
      </c>
      <c r="H2471" s="223" t="s">
        <v>3644</v>
      </c>
      <c r="I2471" s="219" t="s">
        <v>39</v>
      </c>
      <c r="J2471" s="222">
        <v>1</v>
      </c>
      <c r="K2471" s="212">
        <v>45000</v>
      </c>
      <c r="L2471" s="212">
        <f t="shared" si="375"/>
        <v>49500.000000000007</v>
      </c>
      <c r="M2471" s="288" t="s">
        <v>1671</v>
      </c>
      <c r="O2471" s="219"/>
      <c r="P2471" s="245"/>
      <c r="Q2471" s="244"/>
      <c r="R2471" s="272">
        <v>7700</v>
      </c>
      <c r="S2471" s="242">
        <v>7700</v>
      </c>
      <c r="T2471" s="219" t="s">
        <v>3608</v>
      </c>
      <c r="U2471" s="259">
        <f>VLOOKUP(T2471,'[1]段ボール 送料'!$H$16:$X$1013,16,FALSE)</f>
        <v>1750</v>
      </c>
      <c r="V2471" s="259">
        <f>VLOOKUP(T2471,'[1]段ボール 送料'!$H$16:$X$1013,13,FALSE)</f>
        <v>210</v>
      </c>
      <c r="W2471" s="259">
        <f>VLOOKUP(T2471,'[1]段ボール 送料'!$H$16:$X$1013,14,FALSE)</f>
        <v>210</v>
      </c>
      <c r="X2471" s="259">
        <f>VLOOKUP(T2471,'[1]段ボール 送料'!$H$16:$X$1013,15,FALSE)</f>
        <v>1330</v>
      </c>
      <c r="Y2471" s="219" t="s">
        <v>3504</v>
      </c>
      <c r="Z2471" s="259">
        <f>VLOOKUP(Y2471,'[1]段ボール 送料'!$H$16:$X$1013,16,FALSE)</f>
        <v>990</v>
      </c>
      <c r="AA2471" s="259">
        <f>VLOOKUP(Y2471,'[1]段ボール 送料'!$H$16:$X$1013,13,FALSE)</f>
        <v>330</v>
      </c>
      <c r="AB2471" s="259">
        <f>VLOOKUP(Y2471,'[1]段ボール 送料'!$H$16:$X$1013,14,FALSE)</f>
        <v>330</v>
      </c>
      <c r="AC2471" s="259">
        <f>VLOOKUP(Y2471,'[1]段ボール 送料'!$H$16:$X$1013,15,FALSE)</f>
        <v>330</v>
      </c>
      <c r="AD2471" s="337"/>
      <c r="AE2471" s="337"/>
      <c r="AF2471" s="337"/>
      <c r="AG2471" s="337"/>
      <c r="AH2471" s="337"/>
      <c r="AI2471" s="213" t="s">
        <v>2714</v>
      </c>
      <c r="AJ2471" s="286" t="s">
        <v>3027</v>
      </c>
      <c r="AK2471" s="228" t="s">
        <v>3110</v>
      </c>
      <c r="AL2471" s="211">
        <v>11439</v>
      </c>
      <c r="AM2471" s="211">
        <f t="shared" si="372"/>
        <v>5984</v>
      </c>
      <c r="AN2471" s="337">
        <f>VLOOKUP(Y2471,'[1]段ボール 送料'!$H$16:$X$1013,6,FALSE)</f>
        <v>94</v>
      </c>
      <c r="AO2471" s="443">
        <f>5000+890</f>
        <v>5890</v>
      </c>
      <c r="AP2471" s="229" t="s">
        <v>3387</v>
      </c>
      <c r="AQ2471" s="442">
        <v>2</v>
      </c>
      <c r="AR2471" s="442"/>
      <c r="AS2471" s="442"/>
      <c r="AT2471" s="442"/>
      <c r="AU2471" s="247">
        <f t="shared" si="374"/>
        <v>0</v>
      </c>
      <c r="AV2471" s="248">
        <f>VLOOKUP(T2471,'[1]段ボール 送料'!$H$16:$X$1013,11,FALSE)</f>
        <v>0</v>
      </c>
      <c r="AW2471" s="248">
        <f>VLOOKUP(Y2471,'[1]段ボール 送料'!$H$16:$X$1013,11,FALSE)</f>
        <v>430</v>
      </c>
      <c r="AX2471" s="207"/>
      <c r="AY2471" s="247">
        <f t="shared" ref="AY2471:AY2502" si="376">SUBTOTAL(9,AV2471:AX2471)</f>
        <v>430</v>
      </c>
      <c r="AZ2471" s="247">
        <f t="shared" ref="AZ2471:AZ2502" si="377">AR2471+AV2471</f>
        <v>0</v>
      </c>
      <c r="BA2471" s="247">
        <f t="shared" ref="BA2471:BA2502" si="378">AS2471+AW2471</f>
        <v>430</v>
      </c>
      <c r="BB2471" s="247">
        <f t="shared" ref="BB2471:BB2502" si="379">AT2471+AX2471</f>
        <v>0</v>
      </c>
      <c r="BC2471" s="247">
        <f t="shared" ref="BC2471:BC2502" si="380">AU2471+AY2471</f>
        <v>430</v>
      </c>
      <c r="BD2471" s="207" t="s">
        <v>3608</v>
      </c>
      <c r="BE2471" s="207"/>
      <c r="BF2471" s="207"/>
      <c r="BG2471" s="228" t="s">
        <v>1703</v>
      </c>
      <c r="BH2471" s="228" t="s">
        <v>1703</v>
      </c>
      <c r="BI2471" s="228"/>
      <c r="BJ2471" s="246"/>
      <c r="BK2471" s="436">
        <v>45444</v>
      </c>
      <c r="BL2471" s="228"/>
      <c r="BM2471" s="228" t="s">
        <v>1703</v>
      </c>
      <c r="CK2471" s="200" t="s">
        <v>1769</v>
      </c>
      <c r="CY2471" s="254"/>
      <c r="CZ2471" s="254"/>
      <c r="DA2471" s="254"/>
      <c r="DB2471" s="254"/>
      <c r="DC2471" s="254"/>
      <c r="DD2471" s="254"/>
      <c r="DE2471" s="254"/>
      <c r="DF2471" s="254"/>
      <c r="DG2471" s="254"/>
      <c r="DH2471" s="254"/>
      <c r="DI2471" s="254"/>
      <c r="DJ2471" s="254"/>
      <c r="DK2471" s="254"/>
      <c r="DL2471" s="254"/>
      <c r="DM2471" s="254"/>
      <c r="DN2471" s="284"/>
      <c r="DO2471" s="283"/>
      <c r="DP2471" s="278"/>
      <c r="DQ2471" s="278"/>
      <c r="DR2471" s="281"/>
      <c r="DS2471" s="280"/>
      <c r="DT2471" s="279"/>
      <c r="DU2471" s="278"/>
      <c r="DV2471" s="194"/>
    </row>
    <row r="2472" spans="1:126" ht="18.75">
      <c r="A2472" s="207" t="s">
        <v>3401</v>
      </c>
      <c r="B2472" s="227" t="s">
        <v>3647</v>
      </c>
      <c r="C2472" s="226" t="s">
        <v>3646</v>
      </c>
      <c r="D2472" s="264" t="s">
        <v>3645</v>
      </c>
      <c r="E2472" s="224" t="str">
        <f t="shared" si="373"/>
        <v>440406</v>
      </c>
      <c r="F2472" s="207" t="s">
        <v>886</v>
      </c>
      <c r="G2472" s="220" t="s">
        <v>3637</v>
      </c>
      <c r="H2472" s="223" t="s">
        <v>3644</v>
      </c>
      <c r="I2472" s="219" t="s">
        <v>39</v>
      </c>
      <c r="J2472" s="222">
        <v>1</v>
      </c>
      <c r="K2472" s="212">
        <v>45000</v>
      </c>
      <c r="L2472" s="212">
        <f t="shared" si="375"/>
        <v>49500.000000000007</v>
      </c>
      <c r="M2472" s="288" t="s">
        <v>1671</v>
      </c>
      <c r="O2472" s="219"/>
      <c r="P2472" s="245"/>
      <c r="Q2472" s="244"/>
      <c r="R2472" s="272">
        <v>7700</v>
      </c>
      <c r="S2472" s="242">
        <v>7700</v>
      </c>
      <c r="T2472" s="219" t="s">
        <v>3608</v>
      </c>
      <c r="U2472" s="259">
        <f>VLOOKUP(T2472,'[1]段ボール 送料'!$H$16:$X$1013,16,FALSE)</f>
        <v>1750</v>
      </c>
      <c r="V2472" s="259">
        <f>VLOOKUP(T2472,'[1]段ボール 送料'!$H$16:$X$1013,13,FALSE)</f>
        <v>210</v>
      </c>
      <c r="W2472" s="259">
        <f>VLOOKUP(T2472,'[1]段ボール 送料'!$H$16:$X$1013,14,FALSE)</f>
        <v>210</v>
      </c>
      <c r="X2472" s="259">
        <f>VLOOKUP(T2472,'[1]段ボール 送料'!$H$16:$X$1013,15,FALSE)</f>
        <v>1330</v>
      </c>
      <c r="Y2472" s="219" t="s">
        <v>3504</v>
      </c>
      <c r="Z2472" s="259">
        <f>VLOOKUP(Y2472,'[1]段ボール 送料'!$H$16:$X$1013,16,FALSE)</f>
        <v>990</v>
      </c>
      <c r="AA2472" s="259">
        <f>VLOOKUP(Y2472,'[1]段ボール 送料'!$H$16:$X$1013,13,FALSE)</f>
        <v>330</v>
      </c>
      <c r="AB2472" s="259">
        <f>VLOOKUP(Y2472,'[1]段ボール 送料'!$H$16:$X$1013,14,FALSE)</f>
        <v>330</v>
      </c>
      <c r="AC2472" s="259">
        <f>VLOOKUP(Y2472,'[1]段ボール 送料'!$H$16:$X$1013,15,FALSE)</f>
        <v>330</v>
      </c>
      <c r="AD2472" s="337"/>
      <c r="AE2472" s="337"/>
      <c r="AF2472" s="337"/>
      <c r="AG2472" s="337"/>
      <c r="AH2472" s="337"/>
      <c r="AI2472" s="213" t="s">
        <v>2714</v>
      </c>
      <c r="AJ2472" s="286" t="s">
        <v>3027</v>
      </c>
      <c r="AK2472" s="228" t="s">
        <v>3110</v>
      </c>
      <c r="AL2472" s="211">
        <v>11439</v>
      </c>
      <c r="AM2472" s="211">
        <f t="shared" si="372"/>
        <v>5984</v>
      </c>
      <c r="AN2472" s="337">
        <f>VLOOKUP(Y2472,'[1]段ボール 送料'!$H$16:$X$1013,6,FALSE)</f>
        <v>94</v>
      </c>
      <c r="AO2472" s="443">
        <f>5000+890</f>
        <v>5890</v>
      </c>
      <c r="AP2472" s="229" t="s">
        <v>3387</v>
      </c>
      <c r="AQ2472" s="442">
        <v>2</v>
      </c>
      <c r="AR2472" s="442"/>
      <c r="AS2472" s="442"/>
      <c r="AT2472" s="442"/>
      <c r="AU2472" s="247">
        <f t="shared" si="374"/>
        <v>0</v>
      </c>
      <c r="AV2472" s="248">
        <f>VLOOKUP(T2472,'[1]段ボール 送料'!$H$16:$X$1013,11,FALSE)</f>
        <v>0</v>
      </c>
      <c r="AW2472" s="248">
        <f>VLOOKUP(Y2472,'[1]段ボール 送料'!$H$16:$X$1013,11,FALSE)</f>
        <v>430</v>
      </c>
      <c r="AX2472" s="207"/>
      <c r="AY2472" s="247">
        <f t="shared" si="376"/>
        <v>430</v>
      </c>
      <c r="AZ2472" s="247">
        <f t="shared" si="377"/>
        <v>0</v>
      </c>
      <c r="BA2472" s="247">
        <f t="shared" si="378"/>
        <v>430</v>
      </c>
      <c r="BB2472" s="247">
        <f t="shared" si="379"/>
        <v>0</v>
      </c>
      <c r="BC2472" s="247">
        <f t="shared" si="380"/>
        <v>430</v>
      </c>
      <c r="BD2472" s="207" t="s">
        <v>3608</v>
      </c>
      <c r="BE2472" s="207"/>
      <c r="BF2472" s="207"/>
      <c r="BG2472" s="228" t="s">
        <v>1703</v>
      </c>
      <c r="BH2472" s="228" t="s">
        <v>1703</v>
      </c>
      <c r="BI2472" s="228"/>
      <c r="BJ2472" s="246"/>
      <c r="BK2472" s="436">
        <v>45444</v>
      </c>
      <c r="BL2472" s="228"/>
      <c r="BM2472" s="228" t="s">
        <v>1703</v>
      </c>
      <c r="CK2472" s="200" t="s">
        <v>1769</v>
      </c>
      <c r="CY2472" s="254"/>
      <c r="CZ2472" s="254"/>
      <c r="DA2472" s="254"/>
      <c r="DB2472" s="254"/>
      <c r="DC2472" s="254"/>
      <c r="DD2472" s="254"/>
      <c r="DE2472" s="254"/>
      <c r="DF2472" s="254"/>
      <c r="DG2472" s="254"/>
      <c r="DH2472" s="254"/>
      <c r="DI2472" s="254"/>
      <c r="DJ2472" s="254"/>
      <c r="DK2472" s="254"/>
      <c r="DL2472" s="254"/>
      <c r="DM2472" s="254"/>
      <c r="DN2472" s="284"/>
      <c r="DO2472" s="283"/>
      <c r="DP2472" s="278"/>
      <c r="DQ2472" s="278"/>
      <c r="DR2472" s="281"/>
      <c r="DS2472" s="280"/>
      <c r="DT2472" s="279"/>
      <c r="DU2472" s="278"/>
      <c r="DV2472" s="194"/>
    </row>
    <row r="2473" spans="1:126" ht="18.75">
      <c r="A2473" s="207" t="s">
        <v>3401</v>
      </c>
      <c r="B2473" s="227" t="s">
        <v>3643</v>
      </c>
      <c r="C2473" s="226" t="s">
        <v>3642</v>
      </c>
      <c r="D2473" s="264" t="s">
        <v>3641</v>
      </c>
      <c r="E2473" s="224" t="str">
        <f t="shared" si="373"/>
        <v>440390</v>
      </c>
      <c r="F2473" s="207" t="s">
        <v>886</v>
      </c>
      <c r="G2473" s="220" t="s">
        <v>3637</v>
      </c>
      <c r="H2473" s="223" t="s">
        <v>3636</v>
      </c>
      <c r="I2473" s="219" t="s">
        <v>39</v>
      </c>
      <c r="J2473" s="222">
        <v>1</v>
      </c>
      <c r="K2473" s="212">
        <v>45000</v>
      </c>
      <c r="L2473" s="212">
        <f t="shared" si="375"/>
        <v>49500.000000000007</v>
      </c>
      <c r="M2473" s="288" t="s">
        <v>1671</v>
      </c>
      <c r="O2473" s="219"/>
      <c r="P2473" s="245"/>
      <c r="Q2473" s="244"/>
      <c r="R2473" s="272">
        <v>7400</v>
      </c>
      <c r="S2473" s="242">
        <v>7400</v>
      </c>
      <c r="T2473" s="219" t="s">
        <v>3608</v>
      </c>
      <c r="U2473" s="259">
        <f>VLOOKUP(T2473,'[1]段ボール 送料'!$H$16:$X$1013,16,FALSE)</f>
        <v>1750</v>
      </c>
      <c r="V2473" s="259">
        <f>VLOOKUP(T2473,'[1]段ボール 送料'!$H$16:$X$1013,13,FALSE)</f>
        <v>210</v>
      </c>
      <c r="W2473" s="259">
        <f>VLOOKUP(T2473,'[1]段ボール 送料'!$H$16:$X$1013,14,FALSE)</f>
        <v>210</v>
      </c>
      <c r="X2473" s="259">
        <f>VLOOKUP(T2473,'[1]段ボール 送料'!$H$16:$X$1013,15,FALSE)</f>
        <v>1330</v>
      </c>
      <c r="Y2473" s="219" t="s">
        <v>3530</v>
      </c>
      <c r="Z2473" s="259">
        <f>VLOOKUP(Y2473,'[1]段ボール 送料'!$H$16:$X$1013,16,FALSE)</f>
        <v>1110</v>
      </c>
      <c r="AA2473" s="259">
        <f>VLOOKUP(Y2473,'[1]段ボール 送料'!$H$16:$X$1013,13,FALSE)</f>
        <v>305</v>
      </c>
      <c r="AB2473" s="259">
        <f>VLOOKUP(Y2473,'[1]段ボール 送料'!$H$16:$X$1013,14,FALSE)</f>
        <v>305</v>
      </c>
      <c r="AC2473" s="259">
        <f>VLOOKUP(Y2473,'[1]段ボール 送料'!$H$16:$X$1013,15,FALSE)</f>
        <v>500</v>
      </c>
      <c r="AD2473" s="337"/>
      <c r="AE2473" s="337"/>
      <c r="AF2473" s="337"/>
      <c r="AG2473" s="337"/>
      <c r="AH2473" s="337"/>
      <c r="AI2473" s="213" t="s">
        <v>2714</v>
      </c>
      <c r="AJ2473" s="286" t="s">
        <v>3027</v>
      </c>
      <c r="AK2473" s="228" t="s">
        <v>3110</v>
      </c>
      <c r="AL2473" s="211">
        <v>11978</v>
      </c>
      <c r="AM2473" s="211">
        <f t="shared" si="372"/>
        <v>6387</v>
      </c>
      <c r="AN2473" s="337">
        <f>VLOOKUP(Y2473,'[1]段ボール 送料'!$H$16:$X$1013,6,FALSE)</f>
        <v>207</v>
      </c>
      <c r="AO2473" s="443">
        <f>5000+1180</f>
        <v>6180</v>
      </c>
      <c r="AP2473" s="229" t="s">
        <v>3387</v>
      </c>
      <c r="AQ2473" s="442">
        <v>2</v>
      </c>
      <c r="AR2473" s="442"/>
      <c r="AS2473" s="442"/>
      <c r="AT2473" s="442"/>
      <c r="AU2473" s="247">
        <f t="shared" si="374"/>
        <v>0</v>
      </c>
      <c r="AV2473" s="248">
        <f>VLOOKUP(T2473,'[1]段ボール 送料'!$H$16:$X$1013,11,FALSE)</f>
        <v>0</v>
      </c>
      <c r="AW2473" s="248">
        <f>VLOOKUP(Y2473,'[1]段ボール 送料'!$H$16:$X$1013,11,FALSE)</f>
        <v>700</v>
      </c>
      <c r="AX2473" s="207"/>
      <c r="AY2473" s="247">
        <f t="shared" si="376"/>
        <v>700</v>
      </c>
      <c r="AZ2473" s="247">
        <f t="shared" si="377"/>
        <v>0</v>
      </c>
      <c r="BA2473" s="247">
        <f t="shared" si="378"/>
        <v>700</v>
      </c>
      <c r="BB2473" s="247">
        <f t="shared" si="379"/>
        <v>0</v>
      </c>
      <c r="BC2473" s="247">
        <f t="shared" si="380"/>
        <v>700</v>
      </c>
      <c r="BD2473" s="207" t="s">
        <v>3608</v>
      </c>
      <c r="BE2473" s="207"/>
      <c r="BF2473" s="207"/>
      <c r="BG2473" s="228" t="s">
        <v>1703</v>
      </c>
      <c r="BH2473" s="228" t="s">
        <v>1703</v>
      </c>
      <c r="BI2473" s="228"/>
      <c r="BJ2473" s="246"/>
      <c r="BK2473" s="436">
        <v>45444</v>
      </c>
      <c r="BL2473" s="228"/>
      <c r="BM2473" s="228" t="s">
        <v>1703</v>
      </c>
      <c r="CK2473" s="200" t="s">
        <v>1769</v>
      </c>
      <c r="CY2473" s="254"/>
      <c r="CZ2473" s="254"/>
      <c r="DA2473" s="254"/>
      <c r="DB2473" s="254"/>
      <c r="DC2473" s="254"/>
      <c r="DD2473" s="254"/>
      <c r="DE2473" s="254"/>
      <c r="DF2473" s="254"/>
      <c r="DG2473" s="254"/>
      <c r="DH2473" s="254"/>
      <c r="DI2473" s="254"/>
      <c r="DJ2473" s="254"/>
      <c r="DK2473" s="254"/>
      <c r="DL2473" s="254"/>
      <c r="DM2473" s="254"/>
      <c r="DN2473" s="284"/>
      <c r="DO2473" s="283"/>
      <c r="DP2473" s="278"/>
      <c r="DQ2473" s="278"/>
      <c r="DR2473" s="281"/>
      <c r="DS2473" s="280"/>
      <c r="DT2473" s="279"/>
      <c r="DU2473" s="278"/>
      <c r="DV2473" s="194"/>
    </row>
    <row r="2474" spans="1:126" ht="18.75">
      <c r="A2474" s="207" t="s">
        <v>3401</v>
      </c>
      <c r="B2474" s="227" t="s">
        <v>3640</v>
      </c>
      <c r="C2474" s="226" t="s">
        <v>3639</v>
      </c>
      <c r="D2474" s="264" t="s">
        <v>3638</v>
      </c>
      <c r="E2474" s="224" t="str">
        <f t="shared" si="373"/>
        <v>440383</v>
      </c>
      <c r="F2474" s="207" t="s">
        <v>886</v>
      </c>
      <c r="G2474" s="220" t="s">
        <v>3637</v>
      </c>
      <c r="H2474" s="223" t="s">
        <v>3636</v>
      </c>
      <c r="I2474" s="219" t="s">
        <v>39</v>
      </c>
      <c r="J2474" s="222">
        <v>1</v>
      </c>
      <c r="K2474" s="212">
        <v>45000</v>
      </c>
      <c r="L2474" s="212">
        <f t="shared" si="375"/>
        <v>49500.000000000007</v>
      </c>
      <c r="M2474" s="288" t="s">
        <v>1671</v>
      </c>
      <c r="O2474" s="219"/>
      <c r="P2474" s="245"/>
      <c r="Q2474" s="244"/>
      <c r="R2474" s="272">
        <v>7400</v>
      </c>
      <c r="S2474" s="242">
        <v>7400</v>
      </c>
      <c r="T2474" s="219" t="s">
        <v>3608</v>
      </c>
      <c r="U2474" s="259">
        <f>VLOOKUP(T2474,'[1]段ボール 送料'!$H$16:$X$1013,16,FALSE)</f>
        <v>1750</v>
      </c>
      <c r="V2474" s="259">
        <f>VLOOKUP(T2474,'[1]段ボール 送料'!$H$16:$X$1013,13,FALSE)</f>
        <v>210</v>
      </c>
      <c r="W2474" s="259">
        <f>VLOOKUP(T2474,'[1]段ボール 送料'!$H$16:$X$1013,14,FALSE)</f>
        <v>210</v>
      </c>
      <c r="X2474" s="259">
        <f>VLOOKUP(T2474,'[1]段ボール 送料'!$H$16:$X$1013,15,FALSE)</f>
        <v>1330</v>
      </c>
      <c r="Y2474" s="219" t="s">
        <v>3530</v>
      </c>
      <c r="Z2474" s="259">
        <f>VLOOKUP(Y2474,'[1]段ボール 送料'!$H$16:$X$1013,16,FALSE)</f>
        <v>1110</v>
      </c>
      <c r="AA2474" s="259">
        <f>VLOOKUP(Y2474,'[1]段ボール 送料'!$H$16:$X$1013,13,FALSE)</f>
        <v>305</v>
      </c>
      <c r="AB2474" s="259">
        <f>VLOOKUP(Y2474,'[1]段ボール 送料'!$H$16:$X$1013,14,FALSE)</f>
        <v>305</v>
      </c>
      <c r="AC2474" s="259">
        <f>VLOOKUP(Y2474,'[1]段ボール 送料'!$H$16:$X$1013,15,FALSE)</f>
        <v>500</v>
      </c>
      <c r="AD2474" s="337"/>
      <c r="AE2474" s="337"/>
      <c r="AF2474" s="337"/>
      <c r="AG2474" s="337"/>
      <c r="AH2474" s="337"/>
      <c r="AI2474" s="213" t="s">
        <v>2714</v>
      </c>
      <c r="AJ2474" s="286" t="s">
        <v>3027</v>
      </c>
      <c r="AK2474" s="228" t="s">
        <v>3110</v>
      </c>
      <c r="AL2474" s="211">
        <v>11978</v>
      </c>
      <c r="AM2474" s="211">
        <f t="shared" si="372"/>
        <v>6387</v>
      </c>
      <c r="AN2474" s="337">
        <f>VLOOKUP(Y2474,'[1]段ボール 送料'!$H$16:$X$1013,6,FALSE)</f>
        <v>207</v>
      </c>
      <c r="AO2474" s="443">
        <f>5000+1180</f>
        <v>6180</v>
      </c>
      <c r="AP2474" s="229" t="s">
        <v>3387</v>
      </c>
      <c r="AQ2474" s="442">
        <v>2</v>
      </c>
      <c r="AR2474" s="442"/>
      <c r="AS2474" s="442"/>
      <c r="AT2474" s="442"/>
      <c r="AU2474" s="247">
        <f t="shared" si="374"/>
        <v>0</v>
      </c>
      <c r="AV2474" s="248">
        <f>VLOOKUP(T2474,'[1]段ボール 送料'!$H$16:$X$1013,11,FALSE)</f>
        <v>0</v>
      </c>
      <c r="AW2474" s="248">
        <f>VLOOKUP(Y2474,'[1]段ボール 送料'!$H$16:$X$1013,11,FALSE)</f>
        <v>700</v>
      </c>
      <c r="AX2474" s="207"/>
      <c r="AY2474" s="247">
        <f t="shared" si="376"/>
        <v>700</v>
      </c>
      <c r="AZ2474" s="247">
        <f t="shared" si="377"/>
        <v>0</v>
      </c>
      <c r="BA2474" s="247">
        <f t="shared" si="378"/>
        <v>700</v>
      </c>
      <c r="BB2474" s="247">
        <f t="shared" si="379"/>
        <v>0</v>
      </c>
      <c r="BC2474" s="247">
        <f t="shared" si="380"/>
        <v>700</v>
      </c>
      <c r="BD2474" s="207" t="s">
        <v>3608</v>
      </c>
      <c r="BE2474" s="207"/>
      <c r="BF2474" s="207"/>
      <c r="BG2474" s="228" t="s">
        <v>1703</v>
      </c>
      <c r="BH2474" s="228" t="s">
        <v>1703</v>
      </c>
      <c r="BI2474" s="228"/>
      <c r="BJ2474" s="246"/>
      <c r="BK2474" s="436">
        <v>45444</v>
      </c>
      <c r="BL2474" s="228"/>
      <c r="BM2474" s="228" t="s">
        <v>1703</v>
      </c>
      <c r="BX2474" s="204" t="s">
        <v>1873</v>
      </c>
      <c r="BY2474" s="254"/>
      <c r="CK2474" s="200" t="s">
        <v>1769</v>
      </c>
      <c r="DN2474" s="284"/>
      <c r="DO2474" s="280"/>
      <c r="DP2474" s="278"/>
      <c r="DQ2474" s="278"/>
      <c r="DR2474" s="281"/>
      <c r="DS2474" s="280"/>
      <c r="DT2474" s="279"/>
      <c r="DU2474" s="278"/>
      <c r="DV2474" s="194"/>
    </row>
    <row r="2475" spans="1:126" ht="18.75">
      <c r="A2475" s="207" t="s">
        <v>3629</v>
      </c>
      <c r="B2475" s="227" t="s">
        <v>3635</v>
      </c>
      <c r="C2475" s="226" t="s">
        <v>3634</v>
      </c>
      <c r="D2475" s="264" t="s">
        <v>3633</v>
      </c>
      <c r="E2475" s="224" t="str">
        <f t="shared" si="373"/>
        <v>440444</v>
      </c>
      <c r="F2475" s="207" t="s">
        <v>886</v>
      </c>
      <c r="G2475" s="220" t="s">
        <v>3625</v>
      </c>
      <c r="H2475" s="223" t="s">
        <v>3624</v>
      </c>
      <c r="I2475" s="219" t="s">
        <v>39</v>
      </c>
      <c r="J2475" s="222">
        <v>1</v>
      </c>
      <c r="K2475" s="212">
        <v>50000</v>
      </c>
      <c r="L2475" s="212">
        <f t="shared" si="375"/>
        <v>55000.000000000007</v>
      </c>
      <c r="M2475" s="288" t="s">
        <v>1671</v>
      </c>
      <c r="O2475" s="219"/>
      <c r="P2475" s="245"/>
      <c r="Q2475" s="244"/>
      <c r="R2475" s="272">
        <v>7600</v>
      </c>
      <c r="S2475" s="242">
        <v>7600</v>
      </c>
      <c r="T2475" s="219" t="s">
        <v>3608</v>
      </c>
      <c r="U2475" s="259">
        <f>VLOOKUP(T2475,'[1]段ボール 送料'!$H$16:$X$1013,16,FALSE)</f>
        <v>1750</v>
      </c>
      <c r="V2475" s="259">
        <f>VLOOKUP(T2475,'[1]段ボール 送料'!$H$16:$X$1013,13,FALSE)</f>
        <v>210</v>
      </c>
      <c r="W2475" s="259">
        <f>VLOOKUP(T2475,'[1]段ボール 送料'!$H$16:$X$1013,14,FALSE)</f>
        <v>210</v>
      </c>
      <c r="X2475" s="259">
        <f>VLOOKUP(T2475,'[1]段ボール 送料'!$H$16:$X$1013,15,FALSE)</f>
        <v>1330</v>
      </c>
      <c r="Y2475" s="219" t="s">
        <v>3504</v>
      </c>
      <c r="Z2475" s="259">
        <f>VLOOKUP(Y2475,'[1]段ボール 送料'!$H$16:$X$1013,16,FALSE)</f>
        <v>990</v>
      </c>
      <c r="AA2475" s="259">
        <f>VLOOKUP(Y2475,'[1]段ボール 送料'!$H$16:$X$1013,13,FALSE)</f>
        <v>330</v>
      </c>
      <c r="AB2475" s="259">
        <f>VLOOKUP(Y2475,'[1]段ボール 送料'!$H$16:$X$1013,14,FALSE)</f>
        <v>330</v>
      </c>
      <c r="AC2475" s="259">
        <f>VLOOKUP(Y2475,'[1]段ボール 送料'!$H$16:$X$1013,15,FALSE)</f>
        <v>330</v>
      </c>
      <c r="AD2475" s="337"/>
      <c r="AE2475" s="337"/>
      <c r="AF2475" s="337"/>
      <c r="AG2475" s="337"/>
      <c r="AH2475" s="337"/>
      <c r="AI2475" s="213" t="s">
        <v>2714</v>
      </c>
      <c r="AJ2475" s="286" t="s">
        <v>3027</v>
      </c>
      <c r="AK2475" s="228" t="s">
        <v>3110</v>
      </c>
      <c r="AL2475" s="211">
        <v>13895</v>
      </c>
      <c r="AM2475" s="211">
        <f t="shared" si="372"/>
        <v>5984</v>
      </c>
      <c r="AN2475" s="337">
        <f>VLOOKUP(Y2475,'[1]段ボール 送料'!$H$16:$X$1013,6,FALSE)</f>
        <v>94</v>
      </c>
      <c r="AO2475" s="443">
        <f>5000+890</f>
        <v>5890</v>
      </c>
      <c r="AP2475" s="229" t="s">
        <v>3517</v>
      </c>
      <c r="AQ2475" s="442">
        <v>2</v>
      </c>
      <c r="AR2475" s="442"/>
      <c r="AS2475" s="442"/>
      <c r="AT2475" s="442"/>
      <c r="AU2475" s="247">
        <f t="shared" si="374"/>
        <v>0</v>
      </c>
      <c r="AV2475" s="248">
        <f>VLOOKUP(T2475,'[1]段ボール 送料'!$H$16:$X$1013,11,FALSE)</f>
        <v>0</v>
      </c>
      <c r="AW2475" s="248">
        <f>VLOOKUP(Y2475,'[1]段ボール 送料'!$H$16:$X$1013,11,FALSE)</f>
        <v>430</v>
      </c>
      <c r="AX2475" s="207"/>
      <c r="AY2475" s="247">
        <f t="shared" si="376"/>
        <v>430</v>
      </c>
      <c r="AZ2475" s="247">
        <f t="shared" si="377"/>
        <v>0</v>
      </c>
      <c r="BA2475" s="247">
        <f t="shared" si="378"/>
        <v>430</v>
      </c>
      <c r="BB2475" s="247">
        <f t="shared" si="379"/>
        <v>0</v>
      </c>
      <c r="BC2475" s="247">
        <f t="shared" si="380"/>
        <v>430</v>
      </c>
      <c r="BD2475" s="207" t="s">
        <v>3608</v>
      </c>
      <c r="BE2475" s="207"/>
      <c r="BF2475" s="207"/>
      <c r="BG2475" s="228" t="s">
        <v>1703</v>
      </c>
      <c r="BH2475" s="228" t="s">
        <v>1703</v>
      </c>
      <c r="BI2475" s="228"/>
      <c r="BJ2475" s="246"/>
      <c r="BK2475" s="436">
        <v>45444</v>
      </c>
      <c r="BL2475" s="228"/>
      <c r="BM2475" s="228" t="s">
        <v>1703</v>
      </c>
      <c r="CK2475" s="200" t="s">
        <v>1769</v>
      </c>
      <c r="CY2475" s="254"/>
      <c r="CZ2475" s="254"/>
      <c r="DA2475" s="254"/>
      <c r="DB2475" s="254"/>
      <c r="DC2475" s="254"/>
      <c r="DD2475" s="254"/>
      <c r="DE2475" s="254"/>
      <c r="DF2475" s="254"/>
      <c r="DG2475" s="254"/>
      <c r="DH2475" s="254"/>
      <c r="DI2475" s="254"/>
      <c r="DJ2475" s="254"/>
      <c r="DK2475" s="254"/>
      <c r="DL2475" s="254"/>
      <c r="DM2475" s="254"/>
      <c r="DN2475" s="284"/>
      <c r="DO2475" s="283"/>
      <c r="DP2475" s="278"/>
      <c r="DQ2475" s="278"/>
      <c r="DR2475" s="281"/>
      <c r="DS2475" s="280"/>
      <c r="DT2475" s="279"/>
      <c r="DU2475" s="278"/>
      <c r="DV2475" s="194"/>
    </row>
    <row r="2476" spans="1:126" ht="18.75">
      <c r="A2476" s="207" t="s">
        <v>3629</v>
      </c>
      <c r="B2476" s="227" t="s">
        <v>3632</v>
      </c>
      <c r="C2476" s="226" t="s">
        <v>3631</v>
      </c>
      <c r="D2476" s="264" t="s">
        <v>3630</v>
      </c>
      <c r="E2476" s="224" t="str">
        <f t="shared" si="373"/>
        <v>440437</v>
      </c>
      <c r="F2476" s="207" t="s">
        <v>886</v>
      </c>
      <c r="G2476" s="220" t="s">
        <v>3625</v>
      </c>
      <c r="H2476" s="223" t="s">
        <v>3624</v>
      </c>
      <c r="I2476" s="219" t="s">
        <v>39</v>
      </c>
      <c r="J2476" s="222">
        <v>1</v>
      </c>
      <c r="K2476" s="212">
        <v>50000</v>
      </c>
      <c r="L2476" s="212">
        <f t="shared" si="375"/>
        <v>55000.000000000007</v>
      </c>
      <c r="M2476" s="288" t="s">
        <v>1671</v>
      </c>
      <c r="O2476" s="219"/>
      <c r="P2476" s="245"/>
      <c r="Q2476" s="244"/>
      <c r="R2476" s="272">
        <v>7600</v>
      </c>
      <c r="S2476" s="242">
        <v>7600</v>
      </c>
      <c r="T2476" s="219" t="s">
        <v>3608</v>
      </c>
      <c r="U2476" s="259">
        <f>VLOOKUP(T2476,'[1]段ボール 送料'!$H$16:$X$1013,16,FALSE)</f>
        <v>1750</v>
      </c>
      <c r="V2476" s="259">
        <f>VLOOKUP(T2476,'[1]段ボール 送料'!$H$16:$X$1013,13,FALSE)</f>
        <v>210</v>
      </c>
      <c r="W2476" s="259">
        <f>VLOOKUP(T2476,'[1]段ボール 送料'!$H$16:$X$1013,14,FALSE)</f>
        <v>210</v>
      </c>
      <c r="X2476" s="259">
        <f>VLOOKUP(T2476,'[1]段ボール 送料'!$H$16:$X$1013,15,FALSE)</f>
        <v>1330</v>
      </c>
      <c r="Y2476" s="219" t="s">
        <v>3504</v>
      </c>
      <c r="Z2476" s="259">
        <f>VLOOKUP(Y2476,'[1]段ボール 送料'!$H$16:$X$1013,16,FALSE)</f>
        <v>990</v>
      </c>
      <c r="AA2476" s="259">
        <f>VLOOKUP(Y2476,'[1]段ボール 送料'!$H$16:$X$1013,13,FALSE)</f>
        <v>330</v>
      </c>
      <c r="AB2476" s="259">
        <f>VLOOKUP(Y2476,'[1]段ボール 送料'!$H$16:$X$1013,14,FALSE)</f>
        <v>330</v>
      </c>
      <c r="AC2476" s="259">
        <f>VLOOKUP(Y2476,'[1]段ボール 送料'!$H$16:$X$1013,15,FALSE)</f>
        <v>330</v>
      </c>
      <c r="AD2476" s="337"/>
      <c r="AE2476" s="337"/>
      <c r="AF2476" s="337"/>
      <c r="AG2476" s="337"/>
      <c r="AH2476" s="337"/>
      <c r="AI2476" s="213" t="s">
        <v>2714</v>
      </c>
      <c r="AJ2476" s="286" t="s">
        <v>3027</v>
      </c>
      <c r="AK2476" s="228" t="s">
        <v>3110</v>
      </c>
      <c r="AL2476" s="211">
        <v>13895</v>
      </c>
      <c r="AM2476" s="211">
        <f t="shared" ref="AM2476:AM2507" si="381">AN2476+AO2476</f>
        <v>5984</v>
      </c>
      <c r="AN2476" s="337">
        <f>VLOOKUP(Y2476,'[1]段ボール 送料'!$H$16:$X$1013,6,FALSE)</f>
        <v>94</v>
      </c>
      <c r="AO2476" s="443">
        <f>5000+890</f>
        <v>5890</v>
      </c>
      <c r="AP2476" s="229" t="s">
        <v>3517</v>
      </c>
      <c r="AQ2476" s="442">
        <v>2</v>
      </c>
      <c r="AR2476" s="442"/>
      <c r="AS2476" s="442"/>
      <c r="AT2476" s="442"/>
      <c r="AU2476" s="247">
        <f t="shared" si="374"/>
        <v>0</v>
      </c>
      <c r="AV2476" s="248">
        <f>VLOOKUP(T2476,'[1]段ボール 送料'!$H$16:$X$1013,11,FALSE)</f>
        <v>0</v>
      </c>
      <c r="AW2476" s="248">
        <f>VLOOKUP(Y2476,'[1]段ボール 送料'!$H$16:$X$1013,11,FALSE)</f>
        <v>430</v>
      </c>
      <c r="AX2476" s="207"/>
      <c r="AY2476" s="247">
        <f t="shared" si="376"/>
        <v>430</v>
      </c>
      <c r="AZ2476" s="247">
        <f t="shared" si="377"/>
        <v>0</v>
      </c>
      <c r="BA2476" s="247">
        <f t="shared" si="378"/>
        <v>430</v>
      </c>
      <c r="BB2476" s="247">
        <f t="shared" si="379"/>
        <v>0</v>
      </c>
      <c r="BC2476" s="247">
        <f t="shared" si="380"/>
        <v>430</v>
      </c>
      <c r="BD2476" s="207" t="s">
        <v>3608</v>
      </c>
      <c r="BE2476" s="207"/>
      <c r="BF2476" s="207"/>
      <c r="BG2476" s="228" t="s">
        <v>1703</v>
      </c>
      <c r="BH2476" s="228" t="s">
        <v>1703</v>
      </c>
      <c r="BI2476" s="228"/>
      <c r="BJ2476" s="246"/>
      <c r="BK2476" s="436">
        <v>45444</v>
      </c>
      <c r="BL2476" s="228"/>
      <c r="BM2476" s="228" t="s">
        <v>1703</v>
      </c>
      <c r="CK2476" s="200" t="s">
        <v>1769</v>
      </c>
      <c r="CY2476" s="254"/>
      <c r="CZ2476" s="254"/>
      <c r="DA2476" s="254"/>
      <c r="DB2476" s="254"/>
      <c r="DC2476" s="254"/>
      <c r="DD2476" s="254"/>
      <c r="DE2476" s="254"/>
      <c r="DF2476" s="254"/>
      <c r="DG2476" s="254"/>
      <c r="DH2476" s="254"/>
      <c r="DI2476" s="254"/>
      <c r="DJ2476" s="254"/>
      <c r="DK2476" s="254"/>
      <c r="DL2476" s="254"/>
      <c r="DM2476" s="254"/>
      <c r="DN2476" s="284"/>
      <c r="DO2476" s="283"/>
      <c r="DP2476" s="278"/>
      <c r="DQ2476" s="278"/>
      <c r="DR2476" s="281"/>
      <c r="DS2476" s="280"/>
      <c r="DT2476" s="279"/>
      <c r="DU2476" s="278"/>
      <c r="DV2476" s="194"/>
    </row>
    <row r="2477" spans="1:126" ht="18.75">
      <c r="A2477" s="207" t="s">
        <v>3629</v>
      </c>
      <c r="B2477" s="227" t="s">
        <v>3628</v>
      </c>
      <c r="C2477" s="226" t="s">
        <v>3627</v>
      </c>
      <c r="D2477" s="264" t="s">
        <v>3626</v>
      </c>
      <c r="E2477" s="224" t="str">
        <f t="shared" ref="E2477:E2508" si="382">MID(D2477,8,10)</f>
        <v>440420</v>
      </c>
      <c r="F2477" s="207" t="s">
        <v>886</v>
      </c>
      <c r="G2477" s="220" t="s">
        <v>3625</v>
      </c>
      <c r="H2477" s="223" t="s">
        <v>3624</v>
      </c>
      <c r="I2477" s="219" t="s">
        <v>39</v>
      </c>
      <c r="J2477" s="222">
        <v>1</v>
      </c>
      <c r="K2477" s="212">
        <v>50000</v>
      </c>
      <c r="L2477" s="212">
        <f t="shared" si="375"/>
        <v>55000.000000000007</v>
      </c>
      <c r="M2477" s="288" t="s">
        <v>1671</v>
      </c>
      <c r="O2477" s="219"/>
      <c r="P2477" s="245"/>
      <c r="Q2477" s="244"/>
      <c r="R2477" s="272">
        <v>7600</v>
      </c>
      <c r="S2477" s="242">
        <v>7600</v>
      </c>
      <c r="T2477" s="219" t="s">
        <v>3608</v>
      </c>
      <c r="U2477" s="259">
        <f>VLOOKUP(T2477,'[1]段ボール 送料'!$H$16:$X$1013,16,FALSE)</f>
        <v>1750</v>
      </c>
      <c r="V2477" s="259">
        <f>VLOOKUP(T2477,'[1]段ボール 送料'!$H$16:$X$1013,13,FALSE)</f>
        <v>210</v>
      </c>
      <c r="W2477" s="259">
        <f>VLOOKUP(T2477,'[1]段ボール 送料'!$H$16:$X$1013,14,FALSE)</f>
        <v>210</v>
      </c>
      <c r="X2477" s="259">
        <f>VLOOKUP(T2477,'[1]段ボール 送料'!$H$16:$X$1013,15,FALSE)</f>
        <v>1330</v>
      </c>
      <c r="Y2477" s="219" t="s">
        <v>3504</v>
      </c>
      <c r="Z2477" s="259">
        <f>VLOOKUP(Y2477,'[1]段ボール 送料'!$H$16:$X$1013,16,FALSE)</f>
        <v>990</v>
      </c>
      <c r="AA2477" s="259">
        <f>VLOOKUP(Y2477,'[1]段ボール 送料'!$H$16:$X$1013,13,FALSE)</f>
        <v>330</v>
      </c>
      <c r="AB2477" s="259">
        <f>VLOOKUP(Y2477,'[1]段ボール 送料'!$H$16:$X$1013,14,FALSE)</f>
        <v>330</v>
      </c>
      <c r="AC2477" s="259">
        <f>VLOOKUP(Y2477,'[1]段ボール 送料'!$H$16:$X$1013,15,FALSE)</f>
        <v>330</v>
      </c>
      <c r="AD2477" s="337"/>
      <c r="AE2477" s="337"/>
      <c r="AF2477" s="337"/>
      <c r="AG2477" s="337"/>
      <c r="AH2477" s="337"/>
      <c r="AI2477" s="213" t="s">
        <v>2714</v>
      </c>
      <c r="AJ2477" s="286" t="s">
        <v>3027</v>
      </c>
      <c r="AK2477" s="228" t="s">
        <v>3110</v>
      </c>
      <c r="AL2477" s="211">
        <v>13895</v>
      </c>
      <c r="AM2477" s="211">
        <f t="shared" si="381"/>
        <v>5984</v>
      </c>
      <c r="AN2477" s="337">
        <f>VLOOKUP(Y2477,'[1]段ボール 送料'!$H$16:$X$1013,6,FALSE)</f>
        <v>94</v>
      </c>
      <c r="AO2477" s="443">
        <f>5000+890</f>
        <v>5890</v>
      </c>
      <c r="AP2477" s="229" t="s">
        <v>3517</v>
      </c>
      <c r="AQ2477" s="442">
        <v>2</v>
      </c>
      <c r="AR2477" s="442"/>
      <c r="AS2477" s="442"/>
      <c r="AT2477" s="442"/>
      <c r="AU2477" s="247">
        <f t="shared" ref="AU2477:AU2508" si="383">SUBTOTAL(9,AR2477:AT2477)</f>
        <v>0</v>
      </c>
      <c r="AV2477" s="248">
        <f>VLOOKUP(T2477,'[1]段ボール 送料'!$H$16:$X$1013,11,FALSE)</f>
        <v>0</v>
      </c>
      <c r="AW2477" s="248">
        <f>VLOOKUP(Y2477,'[1]段ボール 送料'!$H$16:$X$1013,11,FALSE)</f>
        <v>430</v>
      </c>
      <c r="AX2477" s="207"/>
      <c r="AY2477" s="247">
        <f t="shared" si="376"/>
        <v>430</v>
      </c>
      <c r="AZ2477" s="247">
        <f t="shared" si="377"/>
        <v>0</v>
      </c>
      <c r="BA2477" s="247">
        <f t="shared" si="378"/>
        <v>430</v>
      </c>
      <c r="BB2477" s="247">
        <f t="shared" si="379"/>
        <v>0</v>
      </c>
      <c r="BC2477" s="247">
        <f t="shared" si="380"/>
        <v>430</v>
      </c>
      <c r="BD2477" s="207" t="s">
        <v>3608</v>
      </c>
      <c r="BE2477" s="207"/>
      <c r="BF2477" s="207"/>
      <c r="BG2477" s="228" t="s">
        <v>1703</v>
      </c>
      <c r="BH2477" s="228" t="s">
        <v>1703</v>
      </c>
      <c r="BI2477" s="228"/>
      <c r="BJ2477" s="246"/>
      <c r="BK2477" s="436">
        <v>45444</v>
      </c>
      <c r="BL2477" s="228"/>
      <c r="BM2477" s="228" t="s">
        <v>1703</v>
      </c>
      <c r="CK2477" s="200" t="s">
        <v>1769</v>
      </c>
      <c r="CY2477" s="254"/>
      <c r="CZ2477" s="254"/>
      <c r="DA2477" s="254"/>
      <c r="DB2477" s="254"/>
      <c r="DC2477" s="254"/>
      <c r="DD2477" s="254"/>
      <c r="DE2477" s="254"/>
      <c r="DF2477" s="254"/>
      <c r="DG2477" s="254"/>
      <c r="DH2477" s="254"/>
      <c r="DI2477" s="254"/>
      <c r="DJ2477" s="254"/>
      <c r="DK2477" s="254"/>
      <c r="DL2477" s="254"/>
      <c r="DM2477" s="254"/>
      <c r="DN2477" s="284"/>
      <c r="DO2477" s="283"/>
      <c r="DP2477" s="278"/>
      <c r="DQ2477" s="278"/>
      <c r="DR2477" s="281"/>
      <c r="DS2477" s="280"/>
      <c r="DT2477" s="279"/>
      <c r="DU2477" s="278"/>
      <c r="DV2477" s="194"/>
    </row>
    <row r="2478" spans="1:126" ht="18.75">
      <c r="A2478" s="207" t="s">
        <v>3318</v>
      </c>
      <c r="B2478" s="227" t="s">
        <v>3623</v>
      </c>
      <c r="C2478" s="226" t="s">
        <v>3622</v>
      </c>
      <c r="D2478" s="264" t="s">
        <v>3621</v>
      </c>
      <c r="E2478" s="224" t="str">
        <f t="shared" si="382"/>
        <v>440475</v>
      </c>
      <c r="F2478" s="207" t="s">
        <v>886</v>
      </c>
      <c r="G2478" s="220" t="s">
        <v>3614</v>
      </c>
      <c r="H2478" s="223" t="s">
        <v>3613</v>
      </c>
      <c r="I2478" s="219" t="s">
        <v>39</v>
      </c>
      <c r="J2478" s="222">
        <v>1</v>
      </c>
      <c r="K2478" s="212">
        <v>55000</v>
      </c>
      <c r="L2478" s="212">
        <f t="shared" si="375"/>
        <v>60500.000000000007</v>
      </c>
      <c r="M2478" s="288" t="s">
        <v>1671</v>
      </c>
      <c r="O2478" s="219"/>
      <c r="P2478" s="245"/>
      <c r="Q2478" s="244"/>
      <c r="R2478" s="272">
        <v>8200</v>
      </c>
      <c r="S2478" s="242">
        <v>8200</v>
      </c>
      <c r="T2478" s="219" t="s">
        <v>3608</v>
      </c>
      <c r="U2478" s="259">
        <f>VLOOKUP(T2478,'[1]段ボール 送料'!$H$16:$X$1013,16,FALSE)</f>
        <v>1750</v>
      </c>
      <c r="V2478" s="259">
        <f>VLOOKUP(T2478,'[1]段ボール 送料'!$H$16:$X$1013,13,FALSE)</f>
        <v>210</v>
      </c>
      <c r="W2478" s="259">
        <f>VLOOKUP(T2478,'[1]段ボール 送料'!$H$16:$X$1013,14,FALSE)</f>
        <v>210</v>
      </c>
      <c r="X2478" s="259">
        <f>VLOOKUP(T2478,'[1]段ボール 送料'!$H$16:$X$1013,15,FALSE)</f>
        <v>1330</v>
      </c>
      <c r="Y2478" s="219" t="s">
        <v>3504</v>
      </c>
      <c r="Z2478" s="259">
        <f>VLOOKUP(Y2478,'[1]段ボール 送料'!$H$16:$X$1013,16,FALSE)</f>
        <v>990</v>
      </c>
      <c r="AA2478" s="259">
        <f>VLOOKUP(Y2478,'[1]段ボール 送料'!$H$16:$X$1013,13,FALSE)</f>
        <v>330</v>
      </c>
      <c r="AB2478" s="259">
        <f>VLOOKUP(Y2478,'[1]段ボール 送料'!$H$16:$X$1013,14,FALSE)</f>
        <v>330</v>
      </c>
      <c r="AC2478" s="259">
        <f>VLOOKUP(Y2478,'[1]段ボール 送料'!$H$16:$X$1013,15,FALSE)</f>
        <v>330</v>
      </c>
      <c r="AD2478" s="337" t="s">
        <v>2558</v>
      </c>
      <c r="AE2478" s="259">
        <f>VLOOKUP(AD2478,'[1]段ボール 送料'!$H$16:$X$1013,16,FALSE)</f>
        <v>990</v>
      </c>
      <c r="AF2478" s="259">
        <f>VLOOKUP(AD2478,'[1]段ボール 送料'!$H$16:$X$1013,13,FALSE)</f>
        <v>465</v>
      </c>
      <c r="AG2478" s="259">
        <f>VLOOKUP(AD2478,'[1]段ボール 送料'!$H$16:$X$1013,14,FALSE)</f>
        <v>465</v>
      </c>
      <c r="AH2478" s="259">
        <f>VLOOKUP(AD2478,'[1]段ボール 送料'!$H$16:$X$1013,15,FALSE)</f>
        <v>60</v>
      </c>
      <c r="AI2478" s="213" t="s">
        <v>2714</v>
      </c>
      <c r="AJ2478" s="286" t="s">
        <v>3027</v>
      </c>
      <c r="AK2478" s="228" t="s">
        <v>3110</v>
      </c>
      <c r="AL2478" s="211">
        <v>15695</v>
      </c>
      <c r="AM2478" s="211">
        <f t="shared" si="381"/>
        <v>7029</v>
      </c>
      <c r="AN2478" s="443">
        <f>94+145</f>
        <v>239</v>
      </c>
      <c r="AO2478" s="443">
        <f>5000+890+900</f>
        <v>6790</v>
      </c>
      <c r="AP2478" s="229" t="s">
        <v>3503</v>
      </c>
      <c r="AQ2478" s="442">
        <v>3</v>
      </c>
      <c r="AR2478" s="442"/>
      <c r="AS2478" s="442"/>
      <c r="AT2478" s="442"/>
      <c r="AU2478" s="247">
        <f t="shared" si="383"/>
        <v>0</v>
      </c>
      <c r="AV2478" s="248">
        <f>VLOOKUP(T2478,'[1]段ボール 送料'!$H$16:$X$1013,11,FALSE)</f>
        <v>0</v>
      </c>
      <c r="AW2478" s="248">
        <f>VLOOKUP(Y2478,'[1]段ボール 送料'!$H$16:$X$1013,11,FALSE)</f>
        <v>430</v>
      </c>
      <c r="AX2478" s="248">
        <f>VLOOKUP(AD2478,'[1]段ボール 送料'!$H$16:$X$1013,11,FALSE)</f>
        <v>547</v>
      </c>
      <c r="AY2478" s="247">
        <f t="shared" si="376"/>
        <v>977</v>
      </c>
      <c r="AZ2478" s="247">
        <f t="shared" si="377"/>
        <v>0</v>
      </c>
      <c r="BA2478" s="247">
        <f t="shared" si="378"/>
        <v>430</v>
      </c>
      <c r="BB2478" s="247">
        <f t="shared" si="379"/>
        <v>547</v>
      </c>
      <c r="BC2478" s="247">
        <f t="shared" si="380"/>
        <v>977</v>
      </c>
      <c r="BD2478" s="207" t="s">
        <v>3608</v>
      </c>
      <c r="BE2478" s="207"/>
      <c r="BF2478" s="207" t="s">
        <v>3502</v>
      </c>
      <c r="BG2478" s="228" t="s">
        <v>1703</v>
      </c>
      <c r="BH2478" s="228" t="s">
        <v>1703</v>
      </c>
      <c r="BI2478" s="228"/>
      <c r="BJ2478" s="246"/>
      <c r="BK2478" s="436">
        <v>45444</v>
      </c>
      <c r="BL2478" s="228"/>
      <c r="BM2478" s="228" t="s">
        <v>1703</v>
      </c>
      <c r="CK2478" s="200" t="s">
        <v>1769</v>
      </c>
      <c r="CY2478" s="254"/>
      <c r="CZ2478" s="254"/>
      <c r="DA2478" s="254"/>
      <c r="DB2478" s="254"/>
      <c r="DC2478" s="254"/>
      <c r="DD2478" s="254"/>
      <c r="DE2478" s="254"/>
      <c r="DF2478" s="254"/>
      <c r="DG2478" s="254"/>
      <c r="DH2478" s="254"/>
      <c r="DI2478" s="254"/>
      <c r="DJ2478" s="254"/>
      <c r="DK2478" s="254"/>
      <c r="DL2478" s="254"/>
      <c r="DM2478" s="254"/>
      <c r="DN2478" s="284"/>
      <c r="DO2478" s="283"/>
      <c r="DP2478" s="278"/>
      <c r="DQ2478" s="278"/>
      <c r="DR2478" s="281"/>
      <c r="DS2478" s="280"/>
      <c r="DT2478" s="279"/>
      <c r="DU2478" s="278"/>
    </row>
    <row r="2479" spans="1:126" ht="18.75">
      <c r="A2479" s="207" t="s">
        <v>3318</v>
      </c>
      <c r="B2479" s="227" t="s">
        <v>3620</v>
      </c>
      <c r="C2479" s="226" t="s">
        <v>3619</v>
      </c>
      <c r="D2479" s="264" t="s">
        <v>3618</v>
      </c>
      <c r="E2479" s="224" t="str">
        <f t="shared" si="382"/>
        <v>440468</v>
      </c>
      <c r="F2479" s="207" t="s">
        <v>886</v>
      </c>
      <c r="G2479" s="220" t="s">
        <v>3614</v>
      </c>
      <c r="H2479" s="223" t="s">
        <v>3613</v>
      </c>
      <c r="I2479" s="219" t="s">
        <v>39</v>
      </c>
      <c r="J2479" s="222">
        <v>1</v>
      </c>
      <c r="K2479" s="212">
        <v>55000</v>
      </c>
      <c r="L2479" s="212">
        <f t="shared" si="375"/>
        <v>60500.000000000007</v>
      </c>
      <c r="M2479" s="288" t="s">
        <v>1671</v>
      </c>
      <c r="O2479" s="219"/>
      <c r="P2479" s="245"/>
      <c r="Q2479" s="244"/>
      <c r="R2479" s="272">
        <v>8200</v>
      </c>
      <c r="S2479" s="242">
        <v>8200</v>
      </c>
      <c r="T2479" s="219" t="s">
        <v>3608</v>
      </c>
      <c r="U2479" s="259">
        <f>VLOOKUP(T2479,'[1]段ボール 送料'!$H$16:$X$1013,16,FALSE)</f>
        <v>1750</v>
      </c>
      <c r="V2479" s="259">
        <f>VLOOKUP(T2479,'[1]段ボール 送料'!$H$16:$X$1013,13,FALSE)</f>
        <v>210</v>
      </c>
      <c r="W2479" s="259">
        <f>VLOOKUP(T2479,'[1]段ボール 送料'!$H$16:$X$1013,14,FALSE)</f>
        <v>210</v>
      </c>
      <c r="X2479" s="259">
        <f>VLOOKUP(T2479,'[1]段ボール 送料'!$H$16:$X$1013,15,FALSE)</f>
        <v>1330</v>
      </c>
      <c r="Y2479" s="219" t="s">
        <v>3504</v>
      </c>
      <c r="Z2479" s="259">
        <f>VLOOKUP(Y2479,'[1]段ボール 送料'!$H$16:$X$1013,16,FALSE)</f>
        <v>990</v>
      </c>
      <c r="AA2479" s="259">
        <f>VLOOKUP(Y2479,'[1]段ボール 送料'!$H$16:$X$1013,13,FALSE)</f>
        <v>330</v>
      </c>
      <c r="AB2479" s="259">
        <f>VLOOKUP(Y2479,'[1]段ボール 送料'!$H$16:$X$1013,14,FALSE)</f>
        <v>330</v>
      </c>
      <c r="AC2479" s="259">
        <f>VLOOKUP(Y2479,'[1]段ボール 送料'!$H$16:$X$1013,15,FALSE)</f>
        <v>330</v>
      </c>
      <c r="AD2479" s="337" t="s">
        <v>2558</v>
      </c>
      <c r="AE2479" s="259">
        <f>VLOOKUP(AD2479,'[1]段ボール 送料'!$H$16:$X$1013,16,FALSE)</f>
        <v>990</v>
      </c>
      <c r="AF2479" s="259">
        <f>VLOOKUP(AD2479,'[1]段ボール 送料'!$H$16:$X$1013,13,FALSE)</f>
        <v>465</v>
      </c>
      <c r="AG2479" s="259">
        <f>VLOOKUP(AD2479,'[1]段ボール 送料'!$H$16:$X$1013,14,FALSE)</f>
        <v>465</v>
      </c>
      <c r="AH2479" s="259">
        <f>VLOOKUP(AD2479,'[1]段ボール 送料'!$H$16:$X$1013,15,FALSE)</f>
        <v>60</v>
      </c>
      <c r="AI2479" s="213" t="s">
        <v>2714</v>
      </c>
      <c r="AJ2479" s="286" t="s">
        <v>3027</v>
      </c>
      <c r="AK2479" s="228" t="s">
        <v>3110</v>
      </c>
      <c r="AL2479" s="211">
        <v>15695</v>
      </c>
      <c r="AM2479" s="211">
        <f t="shared" si="381"/>
        <v>7029</v>
      </c>
      <c r="AN2479" s="443">
        <f>94+145</f>
        <v>239</v>
      </c>
      <c r="AO2479" s="443">
        <f>5000+890+900</f>
        <v>6790</v>
      </c>
      <c r="AP2479" s="229" t="s">
        <v>3503</v>
      </c>
      <c r="AQ2479" s="442">
        <v>3</v>
      </c>
      <c r="AR2479" s="442"/>
      <c r="AS2479" s="442"/>
      <c r="AT2479" s="442"/>
      <c r="AU2479" s="247">
        <f t="shared" si="383"/>
        <v>0</v>
      </c>
      <c r="AV2479" s="248">
        <f>VLOOKUP(T2479,'[1]段ボール 送料'!$H$16:$X$1013,11,FALSE)</f>
        <v>0</v>
      </c>
      <c r="AW2479" s="248">
        <f>VLOOKUP(Y2479,'[1]段ボール 送料'!$H$16:$X$1013,11,FALSE)</f>
        <v>430</v>
      </c>
      <c r="AX2479" s="248">
        <f>VLOOKUP(AD2479,'[1]段ボール 送料'!$H$16:$X$1013,11,FALSE)</f>
        <v>547</v>
      </c>
      <c r="AY2479" s="247">
        <f t="shared" si="376"/>
        <v>977</v>
      </c>
      <c r="AZ2479" s="247">
        <f t="shared" si="377"/>
        <v>0</v>
      </c>
      <c r="BA2479" s="247">
        <f t="shared" si="378"/>
        <v>430</v>
      </c>
      <c r="BB2479" s="247">
        <f t="shared" si="379"/>
        <v>547</v>
      </c>
      <c r="BC2479" s="247">
        <f t="shared" si="380"/>
        <v>977</v>
      </c>
      <c r="BD2479" s="207" t="s">
        <v>3608</v>
      </c>
      <c r="BE2479" s="207"/>
      <c r="BF2479" s="207" t="s">
        <v>3502</v>
      </c>
      <c r="BG2479" s="228" t="s">
        <v>1703</v>
      </c>
      <c r="BH2479" s="228" t="s">
        <v>1703</v>
      </c>
      <c r="BI2479" s="228"/>
      <c r="BJ2479" s="246"/>
      <c r="BK2479" s="436">
        <v>45444</v>
      </c>
      <c r="BL2479" s="228"/>
      <c r="BM2479" s="228" t="s">
        <v>1703</v>
      </c>
      <c r="CK2479" s="200" t="s">
        <v>1769</v>
      </c>
      <c r="CY2479" s="254"/>
      <c r="CZ2479" s="254"/>
      <c r="DA2479" s="254"/>
      <c r="DB2479" s="254"/>
      <c r="DC2479" s="254"/>
      <c r="DD2479" s="254"/>
      <c r="DE2479" s="254"/>
      <c r="DF2479" s="254"/>
      <c r="DG2479" s="254"/>
      <c r="DH2479" s="254"/>
      <c r="DI2479" s="254"/>
      <c r="DJ2479" s="254"/>
      <c r="DK2479" s="254"/>
      <c r="DL2479" s="254"/>
      <c r="DM2479" s="254"/>
      <c r="DN2479" s="284"/>
      <c r="DO2479" s="283"/>
      <c r="DP2479" s="278"/>
      <c r="DQ2479" s="278"/>
      <c r="DR2479" s="281"/>
      <c r="DS2479" s="280"/>
      <c r="DT2479" s="279"/>
      <c r="DU2479" s="278"/>
    </row>
    <row r="2480" spans="1:126" ht="18.75">
      <c r="A2480" s="207" t="s">
        <v>3318</v>
      </c>
      <c r="B2480" s="227" t="s">
        <v>3617</v>
      </c>
      <c r="C2480" s="226" t="s">
        <v>3616</v>
      </c>
      <c r="D2480" s="264" t="s">
        <v>3615</v>
      </c>
      <c r="E2480" s="224" t="str">
        <f t="shared" si="382"/>
        <v>440451</v>
      </c>
      <c r="F2480" s="207" t="s">
        <v>886</v>
      </c>
      <c r="G2480" s="220" t="s">
        <v>3614</v>
      </c>
      <c r="H2480" s="223" t="s">
        <v>3613</v>
      </c>
      <c r="I2480" s="219" t="s">
        <v>39</v>
      </c>
      <c r="J2480" s="222">
        <v>1</v>
      </c>
      <c r="K2480" s="212">
        <v>55000</v>
      </c>
      <c r="L2480" s="212">
        <f t="shared" si="375"/>
        <v>60500.000000000007</v>
      </c>
      <c r="M2480" s="288" t="s">
        <v>1671</v>
      </c>
      <c r="O2480" s="219"/>
      <c r="P2480" s="245"/>
      <c r="Q2480" s="244"/>
      <c r="R2480" s="272">
        <v>8200</v>
      </c>
      <c r="S2480" s="242">
        <v>8200</v>
      </c>
      <c r="T2480" s="219" t="s">
        <v>3608</v>
      </c>
      <c r="U2480" s="259">
        <f>VLOOKUP(T2480,'[1]段ボール 送料'!$H$16:$X$1013,16,FALSE)</f>
        <v>1750</v>
      </c>
      <c r="V2480" s="259">
        <f>VLOOKUP(T2480,'[1]段ボール 送料'!$H$16:$X$1013,13,FALSE)</f>
        <v>210</v>
      </c>
      <c r="W2480" s="259">
        <f>VLOOKUP(T2480,'[1]段ボール 送料'!$H$16:$X$1013,14,FALSE)</f>
        <v>210</v>
      </c>
      <c r="X2480" s="259">
        <f>VLOOKUP(T2480,'[1]段ボール 送料'!$H$16:$X$1013,15,FALSE)</f>
        <v>1330</v>
      </c>
      <c r="Y2480" s="219" t="s">
        <v>3504</v>
      </c>
      <c r="Z2480" s="259">
        <f>VLOOKUP(Y2480,'[1]段ボール 送料'!$H$16:$X$1013,16,FALSE)</f>
        <v>990</v>
      </c>
      <c r="AA2480" s="259">
        <f>VLOOKUP(Y2480,'[1]段ボール 送料'!$H$16:$X$1013,13,FALSE)</f>
        <v>330</v>
      </c>
      <c r="AB2480" s="259">
        <f>VLOOKUP(Y2480,'[1]段ボール 送料'!$H$16:$X$1013,14,FALSE)</f>
        <v>330</v>
      </c>
      <c r="AC2480" s="259">
        <f>VLOOKUP(Y2480,'[1]段ボール 送料'!$H$16:$X$1013,15,FALSE)</f>
        <v>330</v>
      </c>
      <c r="AD2480" s="337" t="s">
        <v>2558</v>
      </c>
      <c r="AE2480" s="259">
        <f>VLOOKUP(AD2480,'[1]段ボール 送料'!$H$16:$X$1013,16,FALSE)</f>
        <v>990</v>
      </c>
      <c r="AF2480" s="259">
        <f>VLOOKUP(AD2480,'[1]段ボール 送料'!$H$16:$X$1013,13,FALSE)</f>
        <v>465</v>
      </c>
      <c r="AG2480" s="259">
        <f>VLOOKUP(AD2480,'[1]段ボール 送料'!$H$16:$X$1013,14,FALSE)</f>
        <v>465</v>
      </c>
      <c r="AH2480" s="259">
        <f>VLOOKUP(AD2480,'[1]段ボール 送料'!$H$16:$X$1013,15,FALSE)</f>
        <v>60</v>
      </c>
      <c r="AI2480" s="213" t="s">
        <v>2714</v>
      </c>
      <c r="AJ2480" s="286" t="s">
        <v>3027</v>
      </c>
      <c r="AK2480" s="228" t="s">
        <v>3110</v>
      </c>
      <c r="AL2480" s="211">
        <v>15695</v>
      </c>
      <c r="AM2480" s="211">
        <f t="shared" si="381"/>
        <v>7029</v>
      </c>
      <c r="AN2480" s="443">
        <f>94+145</f>
        <v>239</v>
      </c>
      <c r="AO2480" s="443">
        <f>5000+890+900</f>
        <v>6790</v>
      </c>
      <c r="AP2480" s="229" t="s">
        <v>3503</v>
      </c>
      <c r="AQ2480" s="442">
        <v>3</v>
      </c>
      <c r="AR2480" s="442"/>
      <c r="AS2480" s="442"/>
      <c r="AT2480" s="442"/>
      <c r="AU2480" s="247">
        <f t="shared" si="383"/>
        <v>0</v>
      </c>
      <c r="AV2480" s="248">
        <f>VLOOKUP(T2480,'[1]段ボール 送料'!$H$16:$X$1013,11,FALSE)</f>
        <v>0</v>
      </c>
      <c r="AW2480" s="248">
        <f>VLOOKUP(Y2480,'[1]段ボール 送料'!$H$16:$X$1013,11,FALSE)</f>
        <v>430</v>
      </c>
      <c r="AX2480" s="248">
        <f>VLOOKUP(AD2480,'[1]段ボール 送料'!$H$16:$X$1013,11,FALSE)</f>
        <v>547</v>
      </c>
      <c r="AY2480" s="247">
        <f t="shared" si="376"/>
        <v>977</v>
      </c>
      <c r="AZ2480" s="247">
        <f t="shared" si="377"/>
        <v>0</v>
      </c>
      <c r="BA2480" s="247">
        <f t="shared" si="378"/>
        <v>430</v>
      </c>
      <c r="BB2480" s="247">
        <f t="shared" si="379"/>
        <v>547</v>
      </c>
      <c r="BC2480" s="247">
        <f t="shared" si="380"/>
        <v>977</v>
      </c>
      <c r="BD2480" s="207" t="s">
        <v>3608</v>
      </c>
      <c r="BE2480" s="207"/>
      <c r="BF2480" s="207" t="s">
        <v>3502</v>
      </c>
      <c r="BG2480" s="228" t="s">
        <v>1703</v>
      </c>
      <c r="BH2480" s="228" t="s">
        <v>1703</v>
      </c>
      <c r="BI2480" s="228"/>
      <c r="BJ2480" s="246"/>
      <c r="BK2480" s="436">
        <v>45444</v>
      </c>
      <c r="BL2480" s="228"/>
      <c r="BM2480" s="228" t="s">
        <v>1703</v>
      </c>
      <c r="CK2480" s="200" t="s">
        <v>1769</v>
      </c>
      <c r="CY2480" s="254"/>
      <c r="CZ2480" s="254"/>
      <c r="DA2480" s="254"/>
      <c r="DB2480" s="254"/>
      <c r="DC2480" s="254"/>
      <c r="DD2480" s="254"/>
      <c r="DE2480" s="254"/>
      <c r="DF2480" s="254"/>
      <c r="DG2480" s="254"/>
      <c r="DH2480" s="254"/>
      <c r="DI2480" s="254"/>
      <c r="DJ2480" s="254"/>
      <c r="DK2480" s="254"/>
      <c r="DL2480" s="254"/>
      <c r="DM2480" s="254"/>
      <c r="DN2480" s="284"/>
      <c r="DO2480" s="283"/>
      <c r="DP2480" s="278"/>
      <c r="DQ2480" s="278"/>
      <c r="DR2480" s="281"/>
      <c r="DS2480" s="280"/>
      <c r="DT2480" s="279"/>
      <c r="DU2480" s="278"/>
    </row>
    <row r="2481" spans="1:126" ht="18.75">
      <c r="A2481" s="207" t="s">
        <v>2963</v>
      </c>
      <c r="B2481" s="227" t="s">
        <v>3612</v>
      </c>
      <c r="C2481" s="226">
        <v>1609</v>
      </c>
      <c r="D2481" s="264" t="s">
        <v>3611</v>
      </c>
      <c r="E2481" s="224" t="str">
        <f t="shared" si="382"/>
        <v>440482</v>
      </c>
      <c r="F2481" s="207" t="s">
        <v>886</v>
      </c>
      <c r="G2481" s="220" t="s">
        <v>3610</v>
      </c>
      <c r="H2481" s="223" t="s">
        <v>3609</v>
      </c>
      <c r="I2481" s="219" t="s">
        <v>39</v>
      </c>
      <c r="J2481" s="222">
        <v>1</v>
      </c>
      <c r="K2481" s="212">
        <v>45000</v>
      </c>
      <c r="L2481" s="212">
        <f t="shared" si="375"/>
        <v>49500.000000000007</v>
      </c>
      <c r="M2481" s="288" t="s">
        <v>1671</v>
      </c>
      <c r="O2481" s="219"/>
      <c r="P2481" s="245"/>
      <c r="Q2481" s="244"/>
      <c r="R2481" s="261">
        <v>8000</v>
      </c>
      <c r="S2481" s="242">
        <v>8000</v>
      </c>
      <c r="T2481" s="219" t="s">
        <v>3608</v>
      </c>
      <c r="U2481" s="259">
        <f>VLOOKUP(T2481,'[1]段ボール 送料'!$H$16:$X$1013,16,FALSE)</f>
        <v>1750</v>
      </c>
      <c r="V2481" s="259">
        <f>VLOOKUP(T2481,'[1]段ボール 送料'!$H$16:$X$1013,13,FALSE)</f>
        <v>210</v>
      </c>
      <c r="W2481" s="259">
        <f>VLOOKUP(T2481,'[1]段ボール 送料'!$H$16:$X$1013,14,FALSE)</f>
        <v>210</v>
      </c>
      <c r="X2481" s="259">
        <f>VLOOKUP(T2481,'[1]段ボール 送料'!$H$16:$X$1013,15,FALSE)</f>
        <v>1330</v>
      </c>
      <c r="Y2481" s="447" t="s">
        <v>2963</v>
      </c>
      <c r="Z2481" s="259">
        <f>VLOOKUP(Y2481,'[1]段ボール 送料'!$H$16:$X$1013,16,FALSE)</f>
        <v>980</v>
      </c>
      <c r="AA2481" s="259">
        <f>VLOOKUP(Y2481,'[1]段ボール 送料'!$H$16:$X$1013,13,FALSE)</f>
        <v>265</v>
      </c>
      <c r="AB2481" s="259">
        <f>VLOOKUP(Y2481,'[1]段ボール 送料'!$H$16:$X$1013,14,FALSE)</f>
        <v>265</v>
      </c>
      <c r="AC2481" s="259">
        <f>VLOOKUP(Y2481,'[1]段ボール 送料'!$H$16:$X$1013,15,FALSE)</f>
        <v>450</v>
      </c>
      <c r="AD2481" s="337"/>
      <c r="AE2481" s="337"/>
      <c r="AF2481" s="337"/>
      <c r="AG2481" s="337"/>
      <c r="AH2481" s="337"/>
      <c r="AI2481" s="213" t="s">
        <v>2714</v>
      </c>
      <c r="AJ2481" s="286" t="s">
        <v>3027</v>
      </c>
      <c r="AK2481" s="228" t="s">
        <v>3110</v>
      </c>
      <c r="AL2481" s="211">
        <v>11703</v>
      </c>
      <c r="AM2481" s="211">
        <f t="shared" si="381"/>
        <v>6318</v>
      </c>
      <c r="AN2481" s="337">
        <f>VLOOKUP(Y2481,'[1]段ボール 送料'!$H$16:$X$1013,6,FALSE)</f>
        <v>138</v>
      </c>
      <c r="AO2481" s="443">
        <f>5000+1180</f>
        <v>6180</v>
      </c>
      <c r="AP2481" s="229" t="s">
        <v>3387</v>
      </c>
      <c r="AQ2481" s="442">
        <v>2</v>
      </c>
      <c r="AR2481" s="442"/>
      <c r="AS2481" s="442"/>
      <c r="AT2481" s="442"/>
      <c r="AU2481" s="247">
        <f t="shared" si="383"/>
        <v>0</v>
      </c>
      <c r="AV2481" s="248">
        <f>VLOOKUP(T2481,'[1]段ボール 送料'!$H$16:$X$1013,11,FALSE)</f>
        <v>0</v>
      </c>
      <c r="AW2481" s="248">
        <f>VLOOKUP(Y2481,'[1]段ボール 送料'!$H$16:$X$1013,11,FALSE)</f>
        <v>490</v>
      </c>
      <c r="AX2481" s="207"/>
      <c r="AY2481" s="247">
        <f t="shared" si="376"/>
        <v>490</v>
      </c>
      <c r="AZ2481" s="247">
        <f t="shared" si="377"/>
        <v>0</v>
      </c>
      <c r="BA2481" s="247">
        <f t="shared" si="378"/>
        <v>490</v>
      </c>
      <c r="BB2481" s="247">
        <f t="shared" si="379"/>
        <v>0</v>
      </c>
      <c r="BC2481" s="247">
        <f t="shared" si="380"/>
        <v>490</v>
      </c>
      <c r="BD2481" s="207" t="s">
        <v>3608</v>
      </c>
      <c r="BE2481" s="207"/>
      <c r="BF2481" s="207"/>
      <c r="BG2481" s="228" t="s">
        <v>1703</v>
      </c>
      <c r="BH2481" s="228" t="s">
        <v>1703</v>
      </c>
      <c r="BI2481" s="228"/>
      <c r="BJ2481" s="246"/>
      <c r="BK2481" s="436">
        <v>45444</v>
      </c>
      <c r="BL2481" s="228"/>
      <c r="BM2481" s="228" t="s">
        <v>1703</v>
      </c>
      <c r="CK2481" s="200" t="s">
        <v>1769</v>
      </c>
      <c r="CY2481" s="254"/>
      <c r="CZ2481" s="254"/>
      <c r="DA2481" s="254"/>
      <c r="DB2481" s="254"/>
      <c r="DC2481" s="254"/>
      <c r="DD2481" s="254"/>
      <c r="DE2481" s="254"/>
      <c r="DF2481" s="254"/>
      <c r="DG2481" s="254"/>
      <c r="DH2481" s="254"/>
      <c r="DI2481" s="254"/>
      <c r="DJ2481" s="254"/>
      <c r="DK2481" s="254"/>
      <c r="DL2481" s="254"/>
      <c r="DM2481" s="254"/>
      <c r="DN2481" s="284"/>
      <c r="DO2481" s="283"/>
      <c r="DP2481" s="278"/>
      <c r="DQ2481" s="278"/>
      <c r="DR2481" s="281"/>
      <c r="DS2481" s="280"/>
      <c r="DT2481" s="279"/>
      <c r="DU2481" s="278"/>
      <c r="DV2481" s="194"/>
    </row>
    <row r="2482" spans="1:126" ht="18.75">
      <c r="A2482" s="207" t="s">
        <v>3401</v>
      </c>
      <c r="B2482" s="227" t="s">
        <v>3607</v>
      </c>
      <c r="C2482" s="226" t="s">
        <v>3606</v>
      </c>
      <c r="D2482" s="264" t="s">
        <v>3605</v>
      </c>
      <c r="E2482" s="224" t="str">
        <f t="shared" si="382"/>
        <v>440529</v>
      </c>
      <c r="F2482" s="207" t="s">
        <v>886</v>
      </c>
      <c r="G2482" s="220" t="s">
        <v>3594</v>
      </c>
      <c r="H2482" s="223" t="s">
        <v>3601</v>
      </c>
      <c r="I2482" s="219" t="s">
        <v>39</v>
      </c>
      <c r="J2482" s="222">
        <v>1</v>
      </c>
      <c r="K2482" s="212">
        <v>53000</v>
      </c>
      <c r="L2482" s="212">
        <f t="shared" si="375"/>
        <v>58300.000000000007</v>
      </c>
      <c r="M2482" s="288" t="s">
        <v>1671</v>
      </c>
      <c r="O2482" s="219"/>
      <c r="P2482" s="245"/>
      <c r="Q2482" s="244"/>
      <c r="R2482" s="272">
        <v>5200</v>
      </c>
      <c r="S2482" s="242">
        <v>5200</v>
      </c>
      <c r="T2482" s="219" t="s">
        <v>3135</v>
      </c>
      <c r="U2482" s="259">
        <f>VLOOKUP(T2482,'[1]段ボール 送料'!$H$16:$X$1013,16,FALSE)</f>
        <v>1920</v>
      </c>
      <c r="V2482" s="259">
        <f>VLOOKUP(T2482,'[1]段ボール 送料'!$H$16:$X$1013,13,FALSE)</f>
        <v>190</v>
      </c>
      <c r="W2482" s="259">
        <f>VLOOKUP(T2482,'[1]段ボール 送料'!$H$16:$X$1013,14,FALSE)</f>
        <v>190</v>
      </c>
      <c r="X2482" s="259">
        <f>VLOOKUP(T2482,'[1]段ボール 送料'!$H$16:$X$1013,15,FALSE)</f>
        <v>1540</v>
      </c>
      <c r="Y2482" s="219" t="s">
        <v>3504</v>
      </c>
      <c r="Z2482" s="259">
        <f>VLOOKUP(Y2482,'[1]段ボール 送料'!$H$16:$X$1013,16,FALSE)</f>
        <v>990</v>
      </c>
      <c r="AA2482" s="259">
        <f>VLOOKUP(Y2482,'[1]段ボール 送料'!$H$16:$X$1013,13,FALSE)</f>
        <v>330</v>
      </c>
      <c r="AB2482" s="259">
        <f>VLOOKUP(Y2482,'[1]段ボール 送料'!$H$16:$X$1013,14,FALSE)</f>
        <v>330</v>
      </c>
      <c r="AC2482" s="259">
        <f>VLOOKUP(Y2482,'[1]段ボール 送料'!$H$16:$X$1013,15,FALSE)</f>
        <v>330</v>
      </c>
      <c r="AD2482" s="337"/>
      <c r="AE2482" s="337"/>
      <c r="AF2482" s="337"/>
      <c r="AG2482" s="337"/>
      <c r="AH2482" s="337"/>
      <c r="AI2482" s="213" t="s">
        <v>2714</v>
      </c>
      <c r="AJ2482" s="286" t="s">
        <v>3027</v>
      </c>
      <c r="AK2482" s="228" t="s">
        <v>3110</v>
      </c>
      <c r="AL2482" s="211">
        <v>13439</v>
      </c>
      <c r="AM2482" s="211">
        <f t="shared" si="381"/>
        <v>5984</v>
      </c>
      <c r="AN2482" s="337">
        <f>VLOOKUP(Y2482,'[1]段ボール 送料'!$H$16:$X$1013,6,FALSE)</f>
        <v>94</v>
      </c>
      <c r="AO2482" s="443">
        <f>5000+890</f>
        <v>5890</v>
      </c>
      <c r="AP2482" s="229" t="s">
        <v>3387</v>
      </c>
      <c r="AQ2482" s="442">
        <v>2</v>
      </c>
      <c r="AR2482" s="442"/>
      <c r="AS2482" s="442"/>
      <c r="AT2482" s="442"/>
      <c r="AU2482" s="247">
        <f t="shared" si="383"/>
        <v>0</v>
      </c>
      <c r="AV2482" s="248">
        <f>VLOOKUP(T2482,'[1]段ボール 送料'!$H$16:$X$1013,11,FALSE)</f>
        <v>0</v>
      </c>
      <c r="AW2482" s="248">
        <f>VLOOKUP(Y2482,'[1]段ボール 送料'!$H$16:$X$1013,11,FALSE)</f>
        <v>430</v>
      </c>
      <c r="AX2482" s="207"/>
      <c r="AY2482" s="247">
        <f t="shared" si="376"/>
        <v>430</v>
      </c>
      <c r="AZ2482" s="247">
        <f t="shared" si="377"/>
        <v>0</v>
      </c>
      <c r="BA2482" s="247">
        <f t="shared" si="378"/>
        <v>430</v>
      </c>
      <c r="BB2482" s="247">
        <f t="shared" si="379"/>
        <v>0</v>
      </c>
      <c r="BC2482" s="247">
        <f t="shared" si="380"/>
        <v>430</v>
      </c>
      <c r="BD2482" s="207" t="s">
        <v>3577</v>
      </c>
      <c r="BE2482" s="207"/>
      <c r="BF2482" s="207"/>
      <c r="BG2482" s="228" t="s">
        <v>1703</v>
      </c>
      <c r="BH2482" s="228" t="s">
        <v>1703</v>
      </c>
      <c r="BI2482" s="228"/>
      <c r="BJ2482" s="246"/>
      <c r="BK2482" s="436">
        <v>45444</v>
      </c>
      <c r="BL2482" s="228"/>
      <c r="BM2482" s="228" t="s">
        <v>1703</v>
      </c>
      <c r="CK2482" s="200" t="s">
        <v>1769</v>
      </c>
      <c r="CY2482" s="254"/>
      <c r="CZ2482" s="254"/>
      <c r="DA2482" s="254"/>
      <c r="DB2482" s="254"/>
      <c r="DC2482" s="254"/>
      <c r="DD2482" s="254"/>
      <c r="DE2482" s="254"/>
      <c r="DF2482" s="254"/>
      <c r="DG2482" s="254"/>
      <c r="DH2482" s="254"/>
      <c r="DI2482" s="254"/>
      <c r="DJ2482" s="254"/>
      <c r="DK2482" s="254"/>
      <c r="DL2482" s="254"/>
      <c r="DM2482" s="254"/>
      <c r="DN2482" s="284"/>
      <c r="DO2482" s="283"/>
      <c r="DP2482" s="278"/>
      <c r="DQ2482" s="278"/>
      <c r="DR2482" s="281"/>
      <c r="DS2482" s="280"/>
      <c r="DT2482" s="279"/>
      <c r="DU2482" s="278"/>
      <c r="DV2482" s="194"/>
    </row>
    <row r="2483" spans="1:126" ht="18.75">
      <c r="A2483" s="207" t="s">
        <v>3401</v>
      </c>
      <c r="B2483" s="227" t="s">
        <v>3604</v>
      </c>
      <c r="C2483" s="226" t="s">
        <v>3603</v>
      </c>
      <c r="D2483" s="264" t="s">
        <v>3602</v>
      </c>
      <c r="E2483" s="224" t="str">
        <f t="shared" si="382"/>
        <v>440512</v>
      </c>
      <c r="F2483" s="207" t="s">
        <v>886</v>
      </c>
      <c r="G2483" s="220" t="s">
        <v>3594</v>
      </c>
      <c r="H2483" s="223" t="s">
        <v>3601</v>
      </c>
      <c r="I2483" s="219" t="s">
        <v>39</v>
      </c>
      <c r="J2483" s="222">
        <v>1</v>
      </c>
      <c r="K2483" s="212">
        <v>53000</v>
      </c>
      <c r="L2483" s="212">
        <f t="shared" si="375"/>
        <v>58300.000000000007</v>
      </c>
      <c r="M2483" s="288" t="s">
        <v>1671</v>
      </c>
      <c r="O2483" s="219"/>
      <c r="P2483" s="245"/>
      <c r="Q2483" s="244"/>
      <c r="R2483" s="272">
        <v>5200</v>
      </c>
      <c r="S2483" s="242">
        <v>5200</v>
      </c>
      <c r="T2483" s="219" t="s">
        <v>3135</v>
      </c>
      <c r="U2483" s="259">
        <f>VLOOKUP(T2483,'[1]段ボール 送料'!$H$16:$X$1013,16,FALSE)</f>
        <v>1920</v>
      </c>
      <c r="V2483" s="259">
        <f>VLOOKUP(T2483,'[1]段ボール 送料'!$H$16:$X$1013,13,FALSE)</f>
        <v>190</v>
      </c>
      <c r="W2483" s="259">
        <f>VLOOKUP(T2483,'[1]段ボール 送料'!$H$16:$X$1013,14,FALSE)</f>
        <v>190</v>
      </c>
      <c r="X2483" s="259">
        <f>VLOOKUP(T2483,'[1]段ボール 送料'!$H$16:$X$1013,15,FALSE)</f>
        <v>1540</v>
      </c>
      <c r="Y2483" s="219" t="s">
        <v>3504</v>
      </c>
      <c r="Z2483" s="259">
        <f>VLOOKUP(Y2483,'[1]段ボール 送料'!$H$16:$X$1013,16,FALSE)</f>
        <v>990</v>
      </c>
      <c r="AA2483" s="259">
        <f>VLOOKUP(Y2483,'[1]段ボール 送料'!$H$16:$X$1013,13,FALSE)</f>
        <v>330</v>
      </c>
      <c r="AB2483" s="259">
        <f>VLOOKUP(Y2483,'[1]段ボール 送料'!$H$16:$X$1013,14,FALSE)</f>
        <v>330</v>
      </c>
      <c r="AC2483" s="259">
        <f>VLOOKUP(Y2483,'[1]段ボール 送料'!$H$16:$X$1013,15,FALSE)</f>
        <v>330</v>
      </c>
      <c r="AD2483" s="337"/>
      <c r="AE2483" s="337"/>
      <c r="AF2483" s="337"/>
      <c r="AG2483" s="337"/>
      <c r="AH2483" s="337"/>
      <c r="AI2483" s="213" t="s">
        <v>2714</v>
      </c>
      <c r="AJ2483" s="286" t="s">
        <v>3027</v>
      </c>
      <c r="AK2483" s="228" t="s">
        <v>3110</v>
      </c>
      <c r="AL2483" s="211">
        <v>13439</v>
      </c>
      <c r="AM2483" s="211">
        <f t="shared" si="381"/>
        <v>5984</v>
      </c>
      <c r="AN2483" s="337">
        <f>VLOOKUP(Y2483,'[1]段ボール 送料'!$H$16:$X$1013,6,FALSE)</f>
        <v>94</v>
      </c>
      <c r="AO2483" s="443">
        <f>5000+890</f>
        <v>5890</v>
      </c>
      <c r="AP2483" s="229" t="s">
        <v>3387</v>
      </c>
      <c r="AQ2483" s="442">
        <v>2</v>
      </c>
      <c r="AR2483" s="442"/>
      <c r="AS2483" s="442"/>
      <c r="AT2483" s="442"/>
      <c r="AU2483" s="247">
        <f t="shared" si="383"/>
        <v>0</v>
      </c>
      <c r="AV2483" s="248">
        <f>VLOOKUP(T2483,'[1]段ボール 送料'!$H$16:$X$1013,11,FALSE)</f>
        <v>0</v>
      </c>
      <c r="AW2483" s="248">
        <f>VLOOKUP(Y2483,'[1]段ボール 送料'!$H$16:$X$1013,11,FALSE)</f>
        <v>430</v>
      </c>
      <c r="AX2483" s="207"/>
      <c r="AY2483" s="247">
        <f t="shared" si="376"/>
        <v>430</v>
      </c>
      <c r="AZ2483" s="247">
        <f t="shared" si="377"/>
        <v>0</v>
      </c>
      <c r="BA2483" s="247">
        <f t="shared" si="378"/>
        <v>430</v>
      </c>
      <c r="BB2483" s="247">
        <f t="shared" si="379"/>
        <v>0</v>
      </c>
      <c r="BC2483" s="247">
        <f t="shared" si="380"/>
        <v>430</v>
      </c>
      <c r="BD2483" s="207" t="s">
        <v>3577</v>
      </c>
      <c r="BE2483" s="207"/>
      <c r="BF2483" s="207"/>
      <c r="BG2483" s="228" t="s">
        <v>1703</v>
      </c>
      <c r="BH2483" s="228" t="s">
        <v>1703</v>
      </c>
      <c r="BI2483" s="228"/>
      <c r="BJ2483" s="246"/>
      <c r="BK2483" s="436">
        <v>45444</v>
      </c>
      <c r="BL2483" s="228"/>
      <c r="BM2483" s="228" t="s">
        <v>1703</v>
      </c>
      <c r="CK2483" s="200" t="s">
        <v>1769</v>
      </c>
      <c r="CY2483" s="254"/>
      <c r="CZ2483" s="254"/>
      <c r="DA2483" s="254"/>
      <c r="DB2483" s="254"/>
      <c r="DC2483" s="254"/>
      <c r="DD2483" s="254"/>
      <c r="DE2483" s="254"/>
      <c r="DF2483" s="254"/>
      <c r="DG2483" s="254"/>
      <c r="DH2483" s="254"/>
      <c r="DI2483" s="254"/>
      <c r="DJ2483" s="254"/>
      <c r="DK2483" s="254"/>
      <c r="DL2483" s="254"/>
      <c r="DM2483" s="254"/>
      <c r="DN2483" s="284"/>
      <c r="DO2483" s="283"/>
      <c r="DP2483" s="278"/>
      <c r="DQ2483" s="278"/>
      <c r="DR2483" s="281"/>
      <c r="DS2483" s="280"/>
      <c r="DT2483" s="279"/>
      <c r="DU2483" s="278"/>
      <c r="DV2483" s="194"/>
    </row>
    <row r="2484" spans="1:126" ht="18.75">
      <c r="A2484" s="207" t="s">
        <v>3401</v>
      </c>
      <c r="B2484" s="227" t="s">
        <v>3600</v>
      </c>
      <c r="C2484" s="226" t="s">
        <v>3599</v>
      </c>
      <c r="D2484" s="264" t="s">
        <v>3598</v>
      </c>
      <c r="E2484" s="224" t="str">
        <f t="shared" si="382"/>
        <v>440505</v>
      </c>
      <c r="F2484" s="207" t="s">
        <v>886</v>
      </c>
      <c r="G2484" s="220" t="s">
        <v>3594</v>
      </c>
      <c r="H2484" s="223" t="s">
        <v>3593</v>
      </c>
      <c r="I2484" s="219" t="s">
        <v>39</v>
      </c>
      <c r="J2484" s="222">
        <v>1</v>
      </c>
      <c r="K2484" s="212">
        <v>53000</v>
      </c>
      <c r="L2484" s="212">
        <f t="shared" si="375"/>
        <v>58300.000000000007</v>
      </c>
      <c r="M2484" s="288" t="s">
        <v>1671</v>
      </c>
      <c r="O2484" s="219"/>
      <c r="P2484" s="245"/>
      <c r="Q2484" s="244"/>
      <c r="R2484" s="272">
        <v>4900</v>
      </c>
      <c r="S2484" s="242">
        <v>4900</v>
      </c>
      <c r="T2484" s="219" t="s">
        <v>3135</v>
      </c>
      <c r="U2484" s="259">
        <f>VLOOKUP(T2484,'[1]段ボール 送料'!$H$16:$X$1013,16,FALSE)</f>
        <v>1920</v>
      </c>
      <c r="V2484" s="259">
        <f>VLOOKUP(T2484,'[1]段ボール 送料'!$H$16:$X$1013,13,FALSE)</f>
        <v>190</v>
      </c>
      <c r="W2484" s="259">
        <f>VLOOKUP(T2484,'[1]段ボール 送料'!$H$16:$X$1013,14,FALSE)</f>
        <v>190</v>
      </c>
      <c r="X2484" s="259">
        <f>VLOOKUP(T2484,'[1]段ボール 送料'!$H$16:$X$1013,15,FALSE)</f>
        <v>1540</v>
      </c>
      <c r="Y2484" s="219" t="s">
        <v>3530</v>
      </c>
      <c r="Z2484" s="259">
        <f>VLOOKUP(Y2484,'[1]段ボール 送料'!$H$16:$X$1013,16,FALSE)</f>
        <v>1110</v>
      </c>
      <c r="AA2484" s="259">
        <f>VLOOKUP(Y2484,'[1]段ボール 送料'!$H$16:$X$1013,13,FALSE)</f>
        <v>305</v>
      </c>
      <c r="AB2484" s="259">
        <f>VLOOKUP(Y2484,'[1]段ボール 送料'!$H$16:$X$1013,14,FALSE)</f>
        <v>305</v>
      </c>
      <c r="AC2484" s="259">
        <f>VLOOKUP(Y2484,'[1]段ボール 送料'!$H$16:$X$1013,15,FALSE)</f>
        <v>500</v>
      </c>
      <c r="AD2484" s="337"/>
      <c r="AE2484" s="337"/>
      <c r="AF2484" s="337"/>
      <c r="AG2484" s="337"/>
      <c r="AH2484" s="337"/>
      <c r="AI2484" s="213" t="s">
        <v>2714</v>
      </c>
      <c r="AJ2484" s="286" t="s">
        <v>3027</v>
      </c>
      <c r="AK2484" s="228" t="s">
        <v>3110</v>
      </c>
      <c r="AL2484" s="211">
        <v>13978</v>
      </c>
      <c r="AM2484" s="211">
        <f t="shared" si="381"/>
        <v>6387</v>
      </c>
      <c r="AN2484" s="337">
        <f>VLOOKUP(Y2484,'[1]段ボール 送料'!$H$16:$X$1013,6,FALSE)</f>
        <v>207</v>
      </c>
      <c r="AO2484" s="443">
        <f>5000+1180</f>
        <v>6180</v>
      </c>
      <c r="AP2484" s="229" t="s">
        <v>3387</v>
      </c>
      <c r="AQ2484" s="442">
        <v>2</v>
      </c>
      <c r="AR2484" s="442"/>
      <c r="AS2484" s="442"/>
      <c r="AT2484" s="442"/>
      <c r="AU2484" s="247">
        <f t="shared" si="383"/>
        <v>0</v>
      </c>
      <c r="AV2484" s="248">
        <f>VLOOKUP(T2484,'[1]段ボール 送料'!$H$16:$X$1013,11,FALSE)</f>
        <v>0</v>
      </c>
      <c r="AW2484" s="248">
        <f>VLOOKUP(Y2484,'[1]段ボール 送料'!$H$16:$X$1013,11,FALSE)</f>
        <v>700</v>
      </c>
      <c r="AX2484" s="207"/>
      <c r="AY2484" s="247">
        <f t="shared" si="376"/>
        <v>700</v>
      </c>
      <c r="AZ2484" s="247">
        <f t="shared" si="377"/>
        <v>0</v>
      </c>
      <c r="BA2484" s="247">
        <f t="shared" si="378"/>
        <v>700</v>
      </c>
      <c r="BB2484" s="247">
        <f t="shared" si="379"/>
        <v>0</v>
      </c>
      <c r="BC2484" s="247">
        <f t="shared" si="380"/>
        <v>700</v>
      </c>
      <c r="BD2484" s="207" t="s">
        <v>3577</v>
      </c>
      <c r="BE2484" s="207"/>
      <c r="BF2484" s="207"/>
      <c r="BG2484" s="228" t="s">
        <v>1703</v>
      </c>
      <c r="BH2484" s="228" t="s">
        <v>1703</v>
      </c>
      <c r="BI2484" s="228"/>
      <c r="BJ2484" s="246"/>
      <c r="BK2484" s="436">
        <v>45444</v>
      </c>
      <c r="BL2484" s="228"/>
      <c r="BM2484" s="228" t="s">
        <v>1703</v>
      </c>
      <c r="CK2484" s="200" t="s">
        <v>1769</v>
      </c>
      <c r="CY2484" s="254"/>
      <c r="CZ2484" s="254"/>
      <c r="DA2484" s="254"/>
      <c r="DB2484" s="254"/>
      <c r="DC2484" s="254"/>
      <c r="DD2484" s="254"/>
      <c r="DE2484" s="254"/>
      <c r="DF2484" s="254"/>
      <c r="DG2484" s="254"/>
      <c r="DH2484" s="254"/>
      <c r="DI2484" s="254"/>
      <c r="DJ2484" s="254"/>
      <c r="DK2484" s="254"/>
      <c r="DL2484" s="254"/>
      <c r="DM2484" s="254"/>
      <c r="DN2484" s="284"/>
      <c r="DO2484" s="283"/>
      <c r="DP2484" s="278"/>
      <c r="DQ2484" s="278"/>
      <c r="DR2484" s="281"/>
      <c r="DS2484" s="280"/>
      <c r="DT2484" s="279"/>
      <c r="DU2484" s="278"/>
      <c r="DV2484" s="194"/>
    </row>
    <row r="2485" spans="1:126" ht="18.75">
      <c r="A2485" s="207" t="s">
        <v>3401</v>
      </c>
      <c r="B2485" s="227" t="s">
        <v>3597</v>
      </c>
      <c r="C2485" s="226" t="s">
        <v>3596</v>
      </c>
      <c r="D2485" s="264" t="s">
        <v>3595</v>
      </c>
      <c r="E2485" s="224" t="str">
        <f t="shared" si="382"/>
        <v>440499</v>
      </c>
      <c r="F2485" s="207" t="s">
        <v>886</v>
      </c>
      <c r="G2485" s="220" t="s">
        <v>3594</v>
      </c>
      <c r="H2485" s="223" t="s">
        <v>3593</v>
      </c>
      <c r="I2485" s="219" t="s">
        <v>39</v>
      </c>
      <c r="J2485" s="222">
        <v>1</v>
      </c>
      <c r="K2485" s="212">
        <v>53000</v>
      </c>
      <c r="L2485" s="212">
        <f t="shared" si="375"/>
        <v>58300.000000000007</v>
      </c>
      <c r="M2485" s="288" t="s">
        <v>1671</v>
      </c>
      <c r="O2485" s="219"/>
      <c r="P2485" s="245"/>
      <c r="Q2485" s="244"/>
      <c r="R2485" s="272">
        <v>4900</v>
      </c>
      <c r="S2485" s="242">
        <v>4900</v>
      </c>
      <c r="T2485" s="219" t="s">
        <v>3135</v>
      </c>
      <c r="U2485" s="259">
        <f>VLOOKUP(T2485,'[1]段ボール 送料'!$H$16:$X$1013,16,FALSE)</f>
        <v>1920</v>
      </c>
      <c r="V2485" s="259">
        <f>VLOOKUP(T2485,'[1]段ボール 送料'!$H$16:$X$1013,13,FALSE)</f>
        <v>190</v>
      </c>
      <c r="W2485" s="259">
        <f>VLOOKUP(T2485,'[1]段ボール 送料'!$H$16:$X$1013,14,FALSE)</f>
        <v>190</v>
      </c>
      <c r="X2485" s="259">
        <f>VLOOKUP(T2485,'[1]段ボール 送料'!$H$16:$X$1013,15,FALSE)</f>
        <v>1540</v>
      </c>
      <c r="Y2485" s="219" t="s">
        <v>3530</v>
      </c>
      <c r="Z2485" s="259">
        <f>VLOOKUP(Y2485,'[1]段ボール 送料'!$H$16:$X$1013,16,FALSE)</f>
        <v>1110</v>
      </c>
      <c r="AA2485" s="259">
        <f>VLOOKUP(Y2485,'[1]段ボール 送料'!$H$16:$X$1013,13,FALSE)</f>
        <v>305</v>
      </c>
      <c r="AB2485" s="259">
        <f>VLOOKUP(Y2485,'[1]段ボール 送料'!$H$16:$X$1013,14,FALSE)</f>
        <v>305</v>
      </c>
      <c r="AC2485" s="259">
        <f>VLOOKUP(Y2485,'[1]段ボール 送料'!$H$16:$X$1013,15,FALSE)</f>
        <v>500</v>
      </c>
      <c r="AD2485" s="337"/>
      <c r="AE2485" s="337"/>
      <c r="AF2485" s="337"/>
      <c r="AG2485" s="337"/>
      <c r="AH2485" s="337"/>
      <c r="AI2485" s="213" t="s">
        <v>2714</v>
      </c>
      <c r="AJ2485" s="286" t="s">
        <v>3027</v>
      </c>
      <c r="AK2485" s="228" t="s">
        <v>3110</v>
      </c>
      <c r="AL2485" s="211">
        <v>13978</v>
      </c>
      <c r="AM2485" s="211">
        <f t="shared" si="381"/>
        <v>6387</v>
      </c>
      <c r="AN2485" s="337">
        <f>VLOOKUP(Y2485,'[1]段ボール 送料'!$H$16:$X$1013,6,FALSE)</f>
        <v>207</v>
      </c>
      <c r="AO2485" s="443">
        <f>5000+1180</f>
        <v>6180</v>
      </c>
      <c r="AP2485" s="229" t="s">
        <v>3387</v>
      </c>
      <c r="AQ2485" s="442">
        <v>2</v>
      </c>
      <c r="AR2485" s="442"/>
      <c r="AS2485" s="442"/>
      <c r="AT2485" s="442"/>
      <c r="AU2485" s="247">
        <f t="shared" si="383"/>
        <v>0</v>
      </c>
      <c r="AV2485" s="248">
        <f>VLOOKUP(T2485,'[1]段ボール 送料'!$H$16:$X$1013,11,FALSE)</f>
        <v>0</v>
      </c>
      <c r="AW2485" s="248">
        <f>VLOOKUP(Y2485,'[1]段ボール 送料'!$H$16:$X$1013,11,FALSE)</f>
        <v>700</v>
      </c>
      <c r="AX2485" s="207"/>
      <c r="AY2485" s="247">
        <f t="shared" si="376"/>
        <v>700</v>
      </c>
      <c r="AZ2485" s="247">
        <f t="shared" si="377"/>
        <v>0</v>
      </c>
      <c r="BA2485" s="247">
        <f t="shared" si="378"/>
        <v>700</v>
      </c>
      <c r="BB2485" s="247">
        <f t="shared" si="379"/>
        <v>0</v>
      </c>
      <c r="BC2485" s="247">
        <f t="shared" si="380"/>
        <v>700</v>
      </c>
      <c r="BD2485" s="207" t="s">
        <v>3577</v>
      </c>
      <c r="BE2485" s="207"/>
      <c r="BF2485" s="207"/>
      <c r="BG2485" s="228" t="s">
        <v>1703</v>
      </c>
      <c r="BH2485" s="228" t="s">
        <v>1703</v>
      </c>
      <c r="BI2485" s="228"/>
      <c r="BJ2485" s="246"/>
      <c r="BK2485" s="436">
        <v>45444</v>
      </c>
      <c r="BL2485" s="228"/>
      <c r="BM2485" s="228" t="s">
        <v>1703</v>
      </c>
      <c r="CK2485" s="200" t="s">
        <v>1769</v>
      </c>
      <c r="CY2485" s="254"/>
      <c r="CZ2485" s="254"/>
      <c r="DA2485" s="254"/>
      <c r="DB2485" s="254"/>
      <c r="DC2485" s="254"/>
      <c r="DD2485" s="254"/>
      <c r="DE2485" s="254"/>
      <c r="DF2485" s="254"/>
      <c r="DG2485" s="254"/>
      <c r="DH2485" s="254"/>
      <c r="DI2485" s="254"/>
      <c r="DJ2485" s="254"/>
      <c r="DK2485" s="254"/>
      <c r="DL2485" s="254"/>
      <c r="DM2485" s="254"/>
      <c r="DN2485" s="284"/>
      <c r="DO2485" s="283"/>
      <c r="DP2485" s="278"/>
      <c r="DQ2485" s="278"/>
      <c r="DR2485" s="281"/>
      <c r="DS2485" s="280"/>
      <c r="DT2485" s="279"/>
      <c r="DU2485" s="278"/>
      <c r="DV2485" s="194"/>
    </row>
    <row r="2486" spans="1:126" ht="18.75">
      <c r="A2486" s="207" t="s">
        <v>3523</v>
      </c>
      <c r="B2486" s="227" t="s">
        <v>3592</v>
      </c>
      <c r="C2486" s="226" t="s">
        <v>3591</v>
      </c>
      <c r="D2486" s="264" t="s">
        <v>3590</v>
      </c>
      <c r="E2486" s="224" t="str">
        <f t="shared" si="382"/>
        <v>440550</v>
      </c>
      <c r="F2486" s="207" t="s">
        <v>886</v>
      </c>
      <c r="G2486" s="220" t="s">
        <v>3583</v>
      </c>
      <c r="H2486" s="223" t="s">
        <v>3582</v>
      </c>
      <c r="I2486" s="219" t="s">
        <v>39</v>
      </c>
      <c r="J2486" s="222">
        <v>1</v>
      </c>
      <c r="K2486" s="212">
        <v>58000</v>
      </c>
      <c r="L2486" s="212">
        <f t="shared" si="375"/>
        <v>63800.000000000007</v>
      </c>
      <c r="M2486" s="288" t="s">
        <v>1671</v>
      </c>
      <c r="O2486" s="219"/>
      <c r="P2486" s="245"/>
      <c r="Q2486" s="244"/>
      <c r="R2486" s="261">
        <v>6000</v>
      </c>
      <c r="S2486" s="242">
        <v>6000</v>
      </c>
      <c r="T2486" s="219" t="s">
        <v>3135</v>
      </c>
      <c r="U2486" s="259">
        <f>VLOOKUP(T2486,'[1]段ボール 送料'!$H$16:$X$1013,16,FALSE)</f>
        <v>1920</v>
      </c>
      <c r="V2486" s="259">
        <f>VLOOKUP(T2486,'[1]段ボール 送料'!$H$16:$X$1013,13,FALSE)</f>
        <v>190</v>
      </c>
      <c r="W2486" s="259">
        <f>VLOOKUP(T2486,'[1]段ボール 送料'!$H$16:$X$1013,14,FALSE)</f>
        <v>190</v>
      </c>
      <c r="X2486" s="259">
        <f>VLOOKUP(T2486,'[1]段ボール 送料'!$H$16:$X$1013,15,FALSE)</f>
        <v>1540</v>
      </c>
      <c r="Y2486" s="219" t="s">
        <v>3504</v>
      </c>
      <c r="Z2486" s="259">
        <f>VLOOKUP(Y2486,'[1]段ボール 送料'!$H$16:$X$1013,16,FALSE)</f>
        <v>990</v>
      </c>
      <c r="AA2486" s="259">
        <f>VLOOKUP(Y2486,'[1]段ボール 送料'!$H$16:$X$1013,13,FALSE)</f>
        <v>330</v>
      </c>
      <c r="AB2486" s="259">
        <f>VLOOKUP(Y2486,'[1]段ボール 送料'!$H$16:$X$1013,14,FALSE)</f>
        <v>330</v>
      </c>
      <c r="AC2486" s="259">
        <f>VLOOKUP(Y2486,'[1]段ボール 送料'!$H$16:$X$1013,15,FALSE)</f>
        <v>330</v>
      </c>
      <c r="AD2486" s="337"/>
      <c r="AE2486" s="337"/>
      <c r="AF2486" s="337"/>
      <c r="AG2486" s="337"/>
      <c r="AH2486" s="337"/>
      <c r="AI2486" s="213" t="s">
        <v>2714</v>
      </c>
      <c r="AJ2486" s="286" t="s">
        <v>3027</v>
      </c>
      <c r="AK2486" s="228" t="s">
        <v>3110</v>
      </c>
      <c r="AL2486" s="211">
        <v>15895</v>
      </c>
      <c r="AM2486" s="211">
        <f t="shared" si="381"/>
        <v>5984</v>
      </c>
      <c r="AN2486" s="337">
        <f>VLOOKUP(Y2486,'[1]段ボール 送料'!$H$16:$X$1013,6,FALSE)</f>
        <v>94</v>
      </c>
      <c r="AO2486" s="443">
        <f>5000+890</f>
        <v>5890</v>
      </c>
      <c r="AP2486" s="229" t="s">
        <v>3517</v>
      </c>
      <c r="AQ2486" s="442">
        <v>2</v>
      </c>
      <c r="AR2486" s="442"/>
      <c r="AS2486" s="442"/>
      <c r="AT2486" s="442"/>
      <c r="AU2486" s="247">
        <f t="shared" si="383"/>
        <v>0</v>
      </c>
      <c r="AV2486" s="248">
        <f>VLOOKUP(T2486,'[1]段ボール 送料'!$H$16:$X$1013,11,FALSE)</f>
        <v>0</v>
      </c>
      <c r="AW2486" s="248">
        <f>VLOOKUP(Y2486,'[1]段ボール 送料'!$H$16:$X$1013,11,FALSE)</f>
        <v>430</v>
      </c>
      <c r="AX2486" s="207"/>
      <c r="AY2486" s="247">
        <f t="shared" si="376"/>
        <v>430</v>
      </c>
      <c r="AZ2486" s="247">
        <f t="shared" si="377"/>
        <v>0</v>
      </c>
      <c r="BA2486" s="247">
        <f t="shared" si="378"/>
        <v>430</v>
      </c>
      <c r="BB2486" s="247">
        <f t="shared" si="379"/>
        <v>0</v>
      </c>
      <c r="BC2486" s="247">
        <f t="shared" si="380"/>
        <v>430</v>
      </c>
      <c r="BD2486" s="207" t="s">
        <v>3577</v>
      </c>
      <c r="BE2486" s="207"/>
      <c r="BF2486" s="207"/>
      <c r="BG2486" s="228" t="s">
        <v>1703</v>
      </c>
      <c r="BH2486" s="228" t="s">
        <v>1703</v>
      </c>
      <c r="BI2486" s="228"/>
      <c r="BJ2486" s="246"/>
      <c r="BK2486" s="436">
        <v>45444</v>
      </c>
      <c r="BL2486" s="228"/>
      <c r="BM2486" s="228" t="s">
        <v>1703</v>
      </c>
      <c r="CK2486" s="200" t="s">
        <v>1769</v>
      </c>
      <c r="CY2486" s="254"/>
      <c r="CZ2486" s="254"/>
      <c r="DA2486" s="254"/>
      <c r="DB2486" s="254"/>
      <c r="DC2486" s="254"/>
      <c r="DD2486" s="254"/>
      <c r="DE2486" s="254"/>
      <c r="DF2486" s="254"/>
      <c r="DG2486" s="254"/>
      <c r="DH2486" s="254"/>
      <c r="DI2486" s="254"/>
      <c r="DJ2486" s="254"/>
      <c r="DK2486" s="254"/>
      <c r="DL2486" s="254"/>
      <c r="DM2486" s="254"/>
      <c r="DN2486" s="284"/>
      <c r="DO2486" s="283"/>
      <c r="DP2486" s="278"/>
      <c r="DQ2486" s="278"/>
      <c r="DR2486" s="281"/>
      <c r="DS2486" s="280"/>
      <c r="DT2486" s="279"/>
      <c r="DU2486" s="278"/>
      <c r="DV2486" s="194"/>
    </row>
    <row r="2487" spans="1:126" ht="18.75">
      <c r="A2487" s="207" t="s">
        <v>3523</v>
      </c>
      <c r="B2487" s="227" t="s">
        <v>3589</v>
      </c>
      <c r="C2487" s="226" t="s">
        <v>3588</v>
      </c>
      <c r="D2487" s="264" t="s">
        <v>3587</v>
      </c>
      <c r="E2487" s="224" t="str">
        <f t="shared" si="382"/>
        <v>440543</v>
      </c>
      <c r="F2487" s="207" t="s">
        <v>886</v>
      </c>
      <c r="G2487" s="220" t="s">
        <v>3583</v>
      </c>
      <c r="H2487" s="223" t="s">
        <v>3582</v>
      </c>
      <c r="I2487" s="219" t="s">
        <v>39</v>
      </c>
      <c r="J2487" s="222">
        <v>1</v>
      </c>
      <c r="K2487" s="212">
        <v>58000</v>
      </c>
      <c r="L2487" s="212">
        <f t="shared" si="375"/>
        <v>63800.000000000007</v>
      </c>
      <c r="M2487" s="288" t="s">
        <v>1671</v>
      </c>
      <c r="O2487" s="219"/>
      <c r="P2487" s="245"/>
      <c r="Q2487" s="244"/>
      <c r="R2487" s="261">
        <v>6000</v>
      </c>
      <c r="S2487" s="242">
        <v>6000</v>
      </c>
      <c r="T2487" s="219" t="s">
        <v>3135</v>
      </c>
      <c r="U2487" s="259">
        <f>VLOOKUP(T2487,'[1]段ボール 送料'!$H$16:$X$1013,16,FALSE)</f>
        <v>1920</v>
      </c>
      <c r="V2487" s="259">
        <f>VLOOKUP(T2487,'[1]段ボール 送料'!$H$16:$X$1013,13,FALSE)</f>
        <v>190</v>
      </c>
      <c r="W2487" s="259">
        <f>VLOOKUP(T2487,'[1]段ボール 送料'!$H$16:$X$1013,14,FALSE)</f>
        <v>190</v>
      </c>
      <c r="X2487" s="259">
        <f>VLOOKUP(T2487,'[1]段ボール 送料'!$H$16:$X$1013,15,FALSE)</f>
        <v>1540</v>
      </c>
      <c r="Y2487" s="219" t="s">
        <v>3504</v>
      </c>
      <c r="Z2487" s="259">
        <f>VLOOKUP(Y2487,'[1]段ボール 送料'!$H$16:$X$1013,16,FALSE)</f>
        <v>990</v>
      </c>
      <c r="AA2487" s="259">
        <f>VLOOKUP(Y2487,'[1]段ボール 送料'!$H$16:$X$1013,13,FALSE)</f>
        <v>330</v>
      </c>
      <c r="AB2487" s="259">
        <f>VLOOKUP(Y2487,'[1]段ボール 送料'!$H$16:$X$1013,14,FALSE)</f>
        <v>330</v>
      </c>
      <c r="AC2487" s="259">
        <f>VLOOKUP(Y2487,'[1]段ボール 送料'!$H$16:$X$1013,15,FALSE)</f>
        <v>330</v>
      </c>
      <c r="AD2487" s="337"/>
      <c r="AE2487" s="337"/>
      <c r="AF2487" s="337"/>
      <c r="AG2487" s="337"/>
      <c r="AH2487" s="337"/>
      <c r="AI2487" s="213" t="s">
        <v>2714</v>
      </c>
      <c r="AJ2487" s="286" t="s">
        <v>3027</v>
      </c>
      <c r="AK2487" s="228" t="s">
        <v>3110</v>
      </c>
      <c r="AL2487" s="211">
        <v>15895</v>
      </c>
      <c r="AM2487" s="211">
        <f t="shared" si="381"/>
        <v>5984</v>
      </c>
      <c r="AN2487" s="337">
        <f>VLOOKUP(Y2487,'[1]段ボール 送料'!$H$16:$X$1013,6,FALSE)</f>
        <v>94</v>
      </c>
      <c r="AO2487" s="443">
        <f>5000+890</f>
        <v>5890</v>
      </c>
      <c r="AP2487" s="229" t="s">
        <v>3517</v>
      </c>
      <c r="AQ2487" s="442">
        <v>2</v>
      </c>
      <c r="AR2487" s="442"/>
      <c r="AS2487" s="442"/>
      <c r="AT2487" s="442"/>
      <c r="AU2487" s="247">
        <f t="shared" si="383"/>
        <v>0</v>
      </c>
      <c r="AV2487" s="248">
        <f>VLOOKUP(T2487,'[1]段ボール 送料'!$H$16:$X$1013,11,FALSE)</f>
        <v>0</v>
      </c>
      <c r="AW2487" s="248">
        <f>VLOOKUP(Y2487,'[1]段ボール 送料'!$H$16:$X$1013,11,FALSE)</f>
        <v>430</v>
      </c>
      <c r="AX2487" s="207"/>
      <c r="AY2487" s="247">
        <f t="shared" si="376"/>
        <v>430</v>
      </c>
      <c r="AZ2487" s="247">
        <f t="shared" si="377"/>
        <v>0</v>
      </c>
      <c r="BA2487" s="247">
        <f t="shared" si="378"/>
        <v>430</v>
      </c>
      <c r="BB2487" s="247">
        <f t="shared" si="379"/>
        <v>0</v>
      </c>
      <c r="BC2487" s="247">
        <f t="shared" si="380"/>
        <v>430</v>
      </c>
      <c r="BD2487" s="207" t="s">
        <v>3577</v>
      </c>
      <c r="BE2487" s="207"/>
      <c r="BF2487" s="207"/>
      <c r="BG2487" s="228" t="s">
        <v>1703</v>
      </c>
      <c r="BH2487" s="228" t="s">
        <v>1703</v>
      </c>
      <c r="BI2487" s="228"/>
      <c r="BJ2487" s="246"/>
      <c r="BK2487" s="436">
        <v>45444</v>
      </c>
      <c r="BL2487" s="228"/>
      <c r="BM2487" s="228" t="s">
        <v>1703</v>
      </c>
      <c r="CK2487" s="200" t="s">
        <v>1769</v>
      </c>
      <c r="CY2487" s="254"/>
      <c r="CZ2487" s="254"/>
      <c r="DA2487" s="254"/>
      <c r="DB2487" s="254"/>
      <c r="DC2487" s="254"/>
      <c r="DD2487" s="254"/>
      <c r="DE2487" s="254"/>
      <c r="DF2487" s="254"/>
      <c r="DG2487" s="254"/>
      <c r="DH2487" s="254"/>
      <c r="DI2487" s="254"/>
      <c r="DJ2487" s="254"/>
      <c r="DK2487" s="254"/>
      <c r="DL2487" s="254"/>
      <c r="DM2487" s="254"/>
      <c r="DN2487" s="284"/>
      <c r="DO2487" s="283"/>
      <c r="DP2487" s="278"/>
      <c r="DQ2487" s="278"/>
      <c r="DR2487" s="281"/>
      <c r="DS2487" s="280"/>
      <c r="DT2487" s="279"/>
      <c r="DU2487" s="278"/>
      <c r="DV2487" s="194"/>
    </row>
    <row r="2488" spans="1:126" ht="18.75">
      <c r="A2488" s="207" t="s">
        <v>3523</v>
      </c>
      <c r="B2488" s="227" t="s">
        <v>3586</v>
      </c>
      <c r="C2488" s="226" t="s">
        <v>3585</v>
      </c>
      <c r="D2488" s="264" t="s">
        <v>3584</v>
      </c>
      <c r="E2488" s="224" t="str">
        <f t="shared" si="382"/>
        <v>440536</v>
      </c>
      <c r="F2488" s="207" t="s">
        <v>886</v>
      </c>
      <c r="G2488" s="220" t="s">
        <v>3583</v>
      </c>
      <c r="H2488" s="223" t="s">
        <v>3582</v>
      </c>
      <c r="I2488" s="219" t="s">
        <v>39</v>
      </c>
      <c r="J2488" s="222">
        <v>1</v>
      </c>
      <c r="K2488" s="212">
        <v>58000</v>
      </c>
      <c r="L2488" s="212">
        <f t="shared" si="375"/>
        <v>63800.000000000007</v>
      </c>
      <c r="M2488" s="288" t="s">
        <v>1671</v>
      </c>
      <c r="O2488" s="219"/>
      <c r="P2488" s="245"/>
      <c r="Q2488" s="244"/>
      <c r="R2488" s="261">
        <v>6000</v>
      </c>
      <c r="S2488" s="242">
        <v>6000</v>
      </c>
      <c r="T2488" s="219" t="s">
        <v>3135</v>
      </c>
      <c r="U2488" s="259">
        <f>VLOOKUP(T2488,'[1]段ボール 送料'!$H$16:$X$1013,16,FALSE)</f>
        <v>1920</v>
      </c>
      <c r="V2488" s="259">
        <f>VLOOKUP(T2488,'[1]段ボール 送料'!$H$16:$X$1013,13,FALSE)</f>
        <v>190</v>
      </c>
      <c r="W2488" s="259">
        <f>VLOOKUP(T2488,'[1]段ボール 送料'!$H$16:$X$1013,14,FALSE)</f>
        <v>190</v>
      </c>
      <c r="X2488" s="259">
        <f>VLOOKUP(T2488,'[1]段ボール 送料'!$H$16:$X$1013,15,FALSE)</f>
        <v>1540</v>
      </c>
      <c r="Y2488" s="219" t="s">
        <v>3504</v>
      </c>
      <c r="Z2488" s="259">
        <f>VLOOKUP(Y2488,'[1]段ボール 送料'!$H$16:$X$1013,16,FALSE)</f>
        <v>990</v>
      </c>
      <c r="AA2488" s="259">
        <f>VLOOKUP(Y2488,'[1]段ボール 送料'!$H$16:$X$1013,13,FALSE)</f>
        <v>330</v>
      </c>
      <c r="AB2488" s="259">
        <f>VLOOKUP(Y2488,'[1]段ボール 送料'!$H$16:$X$1013,14,FALSE)</f>
        <v>330</v>
      </c>
      <c r="AC2488" s="259">
        <f>VLOOKUP(Y2488,'[1]段ボール 送料'!$H$16:$X$1013,15,FALSE)</f>
        <v>330</v>
      </c>
      <c r="AD2488" s="337"/>
      <c r="AE2488" s="337"/>
      <c r="AF2488" s="337"/>
      <c r="AG2488" s="337"/>
      <c r="AH2488" s="337"/>
      <c r="AI2488" s="213" t="s">
        <v>2714</v>
      </c>
      <c r="AJ2488" s="286" t="s">
        <v>3027</v>
      </c>
      <c r="AK2488" s="228" t="s">
        <v>3110</v>
      </c>
      <c r="AL2488" s="211">
        <v>15895</v>
      </c>
      <c r="AM2488" s="211">
        <f t="shared" si="381"/>
        <v>5984</v>
      </c>
      <c r="AN2488" s="337">
        <f>VLOOKUP(Y2488,'[1]段ボール 送料'!$H$16:$X$1013,6,FALSE)</f>
        <v>94</v>
      </c>
      <c r="AO2488" s="443">
        <f>5000+890</f>
        <v>5890</v>
      </c>
      <c r="AP2488" s="229" t="s">
        <v>3517</v>
      </c>
      <c r="AQ2488" s="442">
        <v>2</v>
      </c>
      <c r="AR2488" s="442"/>
      <c r="AS2488" s="442"/>
      <c r="AT2488" s="442"/>
      <c r="AU2488" s="247">
        <f t="shared" si="383"/>
        <v>0</v>
      </c>
      <c r="AV2488" s="248">
        <f>VLOOKUP(T2488,'[1]段ボール 送料'!$H$16:$X$1013,11,FALSE)</f>
        <v>0</v>
      </c>
      <c r="AW2488" s="248">
        <f>VLOOKUP(Y2488,'[1]段ボール 送料'!$H$16:$X$1013,11,FALSE)</f>
        <v>430</v>
      </c>
      <c r="AX2488" s="207"/>
      <c r="AY2488" s="247">
        <f t="shared" si="376"/>
        <v>430</v>
      </c>
      <c r="AZ2488" s="247">
        <f t="shared" si="377"/>
        <v>0</v>
      </c>
      <c r="BA2488" s="247">
        <f t="shared" si="378"/>
        <v>430</v>
      </c>
      <c r="BB2488" s="247">
        <f t="shared" si="379"/>
        <v>0</v>
      </c>
      <c r="BC2488" s="247">
        <f t="shared" si="380"/>
        <v>430</v>
      </c>
      <c r="BD2488" s="207" t="s">
        <v>3577</v>
      </c>
      <c r="BE2488" s="207"/>
      <c r="BF2488" s="207"/>
      <c r="BG2488" s="228" t="s">
        <v>1703</v>
      </c>
      <c r="BH2488" s="228" t="s">
        <v>1703</v>
      </c>
      <c r="BI2488" s="228"/>
      <c r="BJ2488" s="246"/>
      <c r="BK2488" s="436">
        <v>45444</v>
      </c>
      <c r="BL2488" s="228"/>
      <c r="BM2488" s="228" t="s">
        <v>1703</v>
      </c>
      <c r="CK2488" s="200" t="s">
        <v>1769</v>
      </c>
      <c r="CY2488" s="254"/>
      <c r="CZ2488" s="254"/>
      <c r="DA2488" s="254"/>
      <c r="DB2488" s="254"/>
      <c r="DC2488" s="254"/>
      <c r="DD2488" s="254"/>
      <c r="DE2488" s="254"/>
      <c r="DF2488" s="254"/>
      <c r="DG2488" s="254"/>
      <c r="DH2488" s="254"/>
      <c r="DI2488" s="254"/>
      <c r="DJ2488" s="254"/>
      <c r="DK2488" s="254"/>
      <c r="DL2488" s="254"/>
      <c r="DM2488" s="254"/>
      <c r="DN2488" s="284"/>
      <c r="DO2488" s="283"/>
      <c r="DP2488" s="278"/>
      <c r="DQ2488" s="278"/>
      <c r="DR2488" s="281"/>
      <c r="DS2488" s="280"/>
      <c r="DT2488" s="279"/>
      <c r="DU2488" s="278"/>
      <c r="DV2488" s="194"/>
    </row>
    <row r="2489" spans="1:126" ht="18.75">
      <c r="A2489" s="207" t="s">
        <v>2963</v>
      </c>
      <c r="B2489" s="227" t="s">
        <v>3581</v>
      </c>
      <c r="C2489" s="226">
        <v>1612</v>
      </c>
      <c r="D2489" s="264" t="s">
        <v>3580</v>
      </c>
      <c r="E2489" s="224" t="str">
        <f t="shared" si="382"/>
        <v>440567</v>
      </c>
      <c r="F2489" s="207" t="s">
        <v>886</v>
      </c>
      <c r="G2489" s="220" t="s">
        <v>3579</v>
      </c>
      <c r="H2489" s="223" t="s">
        <v>3578</v>
      </c>
      <c r="I2489" s="219" t="s">
        <v>39</v>
      </c>
      <c r="J2489" s="222">
        <v>1</v>
      </c>
      <c r="K2489" s="212">
        <v>53000</v>
      </c>
      <c r="L2489" s="212">
        <f t="shared" si="375"/>
        <v>58300.000000000007</v>
      </c>
      <c r="M2489" s="288" t="s">
        <v>1671</v>
      </c>
      <c r="O2489" s="219"/>
      <c r="P2489" s="245"/>
      <c r="Q2489" s="244"/>
      <c r="R2489" s="272">
        <v>5500</v>
      </c>
      <c r="S2489" s="242">
        <v>5500</v>
      </c>
      <c r="T2489" s="219" t="s">
        <v>3135</v>
      </c>
      <c r="U2489" s="259">
        <f>VLOOKUP(T2489,'[1]段ボール 送料'!$H$16:$X$1013,16,FALSE)</f>
        <v>1920</v>
      </c>
      <c r="V2489" s="259">
        <f>VLOOKUP(T2489,'[1]段ボール 送料'!$H$16:$X$1013,13,FALSE)</f>
        <v>190</v>
      </c>
      <c r="W2489" s="259">
        <f>VLOOKUP(T2489,'[1]段ボール 送料'!$H$16:$X$1013,14,FALSE)</f>
        <v>190</v>
      </c>
      <c r="X2489" s="259">
        <f>VLOOKUP(T2489,'[1]段ボール 送料'!$H$16:$X$1013,15,FALSE)</f>
        <v>1540</v>
      </c>
      <c r="Y2489" s="447" t="s">
        <v>2963</v>
      </c>
      <c r="Z2489" s="259">
        <f>VLOOKUP(Y2489,'[1]段ボール 送料'!$H$16:$X$1013,16,FALSE)</f>
        <v>980</v>
      </c>
      <c r="AA2489" s="259">
        <f>VLOOKUP(Y2489,'[1]段ボール 送料'!$H$16:$X$1013,13,FALSE)</f>
        <v>265</v>
      </c>
      <c r="AB2489" s="259">
        <f>VLOOKUP(Y2489,'[1]段ボール 送料'!$H$16:$X$1013,14,FALSE)</f>
        <v>265</v>
      </c>
      <c r="AC2489" s="259">
        <f>VLOOKUP(Y2489,'[1]段ボール 送料'!$H$16:$X$1013,15,FALSE)</f>
        <v>450</v>
      </c>
      <c r="AD2489" s="337"/>
      <c r="AE2489" s="337"/>
      <c r="AF2489" s="337"/>
      <c r="AG2489" s="337"/>
      <c r="AH2489" s="337"/>
      <c r="AI2489" s="213" t="s">
        <v>2714</v>
      </c>
      <c r="AJ2489" s="286" t="s">
        <v>3027</v>
      </c>
      <c r="AK2489" s="228" t="s">
        <v>3110</v>
      </c>
      <c r="AL2489" s="211">
        <v>13703</v>
      </c>
      <c r="AM2489" s="211">
        <f t="shared" si="381"/>
        <v>6318</v>
      </c>
      <c r="AN2489" s="337">
        <f>VLOOKUP(Y2489,'[1]段ボール 送料'!$H$16:$X$1013,6,FALSE)</f>
        <v>138</v>
      </c>
      <c r="AO2489" s="443">
        <f>5000+1180</f>
        <v>6180</v>
      </c>
      <c r="AP2489" s="446" t="s">
        <v>3387</v>
      </c>
      <c r="AQ2489" s="442">
        <v>2</v>
      </c>
      <c r="AR2489" s="442"/>
      <c r="AS2489" s="442"/>
      <c r="AT2489" s="442"/>
      <c r="AU2489" s="247">
        <f t="shared" si="383"/>
        <v>0</v>
      </c>
      <c r="AV2489" s="248">
        <f>VLOOKUP(T2489,'[1]段ボール 送料'!$H$16:$X$1013,11,FALSE)</f>
        <v>0</v>
      </c>
      <c r="AW2489" s="248">
        <f>VLOOKUP(Y2489,'[1]段ボール 送料'!$H$16:$X$1013,11,FALSE)</f>
        <v>490</v>
      </c>
      <c r="AX2489" s="207"/>
      <c r="AY2489" s="247">
        <f t="shared" si="376"/>
        <v>490</v>
      </c>
      <c r="AZ2489" s="247">
        <f t="shared" si="377"/>
        <v>0</v>
      </c>
      <c r="BA2489" s="247">
        <f t="shared" si="378"/>
        <v>490</v>
      </c>
      <c r="BB2489" s="247">
        <f t="shared" si="379"/>
        <v>0</v>
      </c>
      <c r="BC2489" s="247">
        <f t="shared" si="380"/>
        <v>490</v>
      </c>
      <c r="BD2489" s="207" t="s">
        <v>3577</v>
      </c>
      <c r="BE2489" s="207"/>
      <c r="BF2489" s="207"/>
      <c r="BG2489" s="228" t="s">
        <v>1703</v>
      </c>
      <c r="BH2489" s="228" t="s">
        <v>1703</v>
      </c>
      <c r="BI2489" s="228"/>
      <c r="BJ2489" s="246"/>
      <c r="BK2489" s="436">
        <v>45444</v>
      </c>
      <c r="BL2489" s="228"/>
      <c r="BM2489" s="228" t="s">
        <v>1703</v>
      </c>
      <c r="CK2489" s="200" t="s">
        <v>1769</v>
      </c>
      <c r="CY2489" s="254"/>
      <c r="CZ2489" s="254"/>
      <c r="DA2489" s="254"/>
      <c r="DB2489" s="254"/>
      <c r="DC2489" s="254"/>
      <c r="DD2489" s="254"/>
      <c r="DE2489" s="254"/>
      <c r="DF2489" s="254"/>
      <c r="DG2489" s="254"/>
      <c r="DH2489" s="254"/>
      <c r="DI2489" s="254"/>
      <c r="DJ2489" s="254"/>
      <c r="DK2489" s="254"/>
      <c r="DL2489" s="254"/>
      <c r="DM2489" s="254"/>
      <c r="DN2489" s="284"/>
      <c r="DO2489" s="283"/>
      <c r="DP2489" s="278"/>
      <c r="DQ2489" s="278"/>
      <c r="DR2489" s="281"/>
      <c r="DS2489" s="280"/>
      <c r="DT2489" s="279"/>
      <c r="DU2489" s="278"/>
      <c r="DV2489" s="194"/>
    </row>
    <row r="2490" spans="1:126" ht="18.75">
      <c r="A2490" s="207" t="s">
        <v>3439</v>
      </c>
      <c r="B2490" s="227" t="s">
        <v>3576</v>
      </c>
      <c r="C2490" s="226">
        <v>1613</v>
      </c>
      <c r="D2490" s="264" t="s">
        <v>3575</v>
      </c>
      <c r="E2490" s="224" t="str">
        <f t="shared" si="382"/>
        <v>440574</v>
      </c>
      <c r="F2490" s="207" t="s">
        <v>35</v>
      </c>
      <c r="G2490" s="220" t="s">
        <v>3574</v>
      </c>
      <c r="H2490" s="223" t="s">
        <v>3573</v>
      </c>
      <c r="I2490" s="219" t="s">
        <v>39</v>
      </c>
      <c r="J2490" s="222">
        <v>1</v>
      </c>
      <c r="K2490" s="212">
        <v>85000</v>
      </c>
      <c r="L2490" s="212">
        <f t="shared" si="375"/>
        <v>93500.000000000015</v>
      </c>
      <c r="M2490" s="288" t="s">
        <v>1671</v>
      </c>
      <c r="O2490" s="219"/>
      <c r="P2490" s="245"/>
      <c r="Q2490" s="244"/>
      <c r="R2490" s="272">
        <v>15300</v>
      </c>
      <c r="S2490" s="242">
        <v>15300</v>
      </c>
      <c r="T2490" s="219" t="s">
        <v>3558</v>
      </c>
      <c r="U2490" s="259">
        <f>VLOOKUP(T2490,'[1]段ボール 送料'!$H$16:$X$1013,16,FALSE)</f>
        <v>2620</v>
      </c>
      <c r="V2490" s="259">
        <f>VLOOKUP(T2490,'[1]段ボール 送料'!$H$16:$X$1013,13,FALSE)</f>
        <v>210</v>
      </c>
      <c r="W2490" s="259">
        <f>VLOOKUP(T2490,'[1]段ボール 送料'!$H$16:$X$1013,14,FALSE)</f>
        <v>210</v>
      </c>
      <c r="X2490" s="259">
        <f>VLOOKUP(T2490,'[1]段ボール 送料'!$H$16:$X$1013,15,FALSE)</f>
        <v>2200</v>
      </c>
      <c r="Y2490" s="219" t="s">
        <v>3568</v>
      </c>
      <c r="Z2490" s="259">
        <f>VLOOKUP(Y2490,'[1]段ボール 送料'!$H$16:$X$1013,16,FALSE)</f>
        <v>1370</v>
      </c>
      <c r="AA2490" s="259">
        <f>VLOOKUP(Y2490,'[1]段ボール 送料'!$H$16:$X$1013,13,FALSE)</f>
        <v>450</v>
      </c>
      <c r="AB2490" s="259">
        <f>VLOOKUP(Y2490,'[1]段ボール 送料'!$H$16:$X$1013,14,FALSE)</f>
        <v>450</v>
      </c>
      <c r="AC2490" s="259">
        <f>VLOOKUP(Y2490,'[1]段ボール 送料'!$H$16:$X$1013,15,FALSE)</f>
        <v>470</v>
      </c>
      <c r="AD2490" s="337"/>
      <c r="AE2490" s="337"/>
      <c r="AF2490" s="337"/>
      <c r="AG2490" s="337"/>
      <c r="AH2490" s="337"/>
      <c r="AI2490" s="213" t="s">
        <v>2711</v>
      </c>
      <c r="AJ2490" s="286" t="s">
        <v>3027</v>
      </c>
      <c r="AK2490" s="228" t="s">
        <v>3110</v>
      </c>
      <c r="AL2490" s="211">
        <v>25875</v>
      </c>
      <c r="AM2490" s="211">
        <f t="shared" si="381"/>
        <v>6418</v>
      </c>
      <c r="AN2490" s="337">
        <f>VLOOKUP(Y2490,'[1]段ボール 送料'!$H$16:$X$1013,6,FALSE)</f>
        <v>388</v>
      </c>
      <c r="AO2490" s="443">
        <f>5000+1030</f>
        <v>6030</v>
      </c>
      <c r="AP2490" s="446" t="s">
        <v>3428</v>
      </c>
      <c r="AQ2490" s="442">
        <v>2</v>
      </c>
      <c r="AR2490" s="442"/>
      <c r="AS2490" s="442"/>
      <c r="AT2490" s="442"/>
      <c r="AU2490" s="247">
        <f t="shared" si="383"/>
        <v>0</v>
      </c>
      <c r="AV2490" s="248">
        <f>VLOOKUP(T2490,'[1]段ボール 送料'!$H$16:$X$1013,11,FALSE)</f>
        <v>0</v>
      </c>
      <c r="AW2490" s="248">
        <f>VLOOKUP(Y2490,'[1]段ボール 送料'!$H$16:$X$1013,11,FALSE)</f>
        <v>1360</v>
      </c>
      <c r="AX2490" s="207"/>
      <c r="AY2490" s="247">
        <f t="shared" si="376"/>
        <v>1360</v>
      </c>
      <c r="AZ2490" s="247">
        <f t="shared" si="377"/>
        <v>0</v>
      </c>
      <c r="BA2490" s="247">
        <f t="shared" si="378"/>
        <v>1360</v>
      </c>
      <c r="BB2490" s="247">
        <f t="shared" si="379"/>
        <v>0</v>
      </c>
      <c r="BC2490" s="247">
        <f t="shared" si="380"/>
        <v>1360</v>
      </c>
      <c r="BD2490" s="207" t="s">
        <v>3555</v>
      </c>
      <c r="BE2490" s="207"/>
      <c r="BF2490" s="207"/>
      <c r="BG2490" s="228" t="s">
        <v>1703</v>
      </c>
      <c r="BH2490" s="228" t="s">
        <v>1703</v>
      </c>
      <c r="BI2490" s="228"/>
      <c r="BJ2490" s="246"/>
      <c r="BK2490" s="436">
        <v>45444</v>
      </c>
      <c r="BL2490" s="228"/>
      <c r="BM2490" s="228" t="s">
        <v>1703</v>
      </c>
      <c r="CK2490" s="200" t="s">
        <v>1769</v>
      </c>
      <c r="CY2490" s="254"/>
      <c r="CZ2490" s="254"/>
      <c r="DA2490" s="254"/>
      <c r="DB2490" s="254"/>
      <c r="DC2490" s="254"/>
      <c r="DD2490" s="254"/>
      <c r="DE2490" s="254"/>
      <c r="DF2490" s="254"/>
      <c r="DG2490" s="254"/>
      <c r="DH2490" s="254"/>
      <c r="DI2490" s="254"/>
      <c r="DJ2490" s="254"/>
      <c r="DK2490" s="254"/>
      <c r="DL2490" s="254"/>
      <c r="DM2490" s="254"/>
      <c r="DN2490" s="284"/>
      <c r="DO2490" s="283"/>
      <c r="DP2490" s="278"/>
      <c r="DQ2490" s="278"/>
      <c r="DR2490" s="281"/>
      <c r="DS2490" s="280"/>
      <c r="DT2490" s="279"/>
      <c r="DU2490" s="278"/>
      <c r="DV2490" s="194"/>
    </row>
    <row r="2491" spans="1:126" ht="18.75">
      <c r="A2491" s="207" t="s">
        <v>3434</v>
      </c>
      <c r="B2491" s="227" t="s">
        <v>3572</v>
      </c>
      <c r="C2491" s="226">
        <v>1614</v>
      </c>
      <c r="D2491" s="264" t="s">
        <v>3571</v>
      </c>
      <c r="E2491" s="224" t="str">
        <f t="shared" si="382"/>
        <v>440581</v>
      </c>
      <c r="F2491" s="207" t="s">
        <v>35</v>
      </c>
      <c r="G2491" s="220" t="s">
        <v>3570</v>
      </c>
      <c r="H2491" s="223" t="s">
        <v>3569</v>
      </c>
      <c r="I2491" s="219" t="s">
        <v>39</v>
      </c>
      <c r="J2491" s="222">
        <v>1</v>
      </c>
      <c r="K2491" s="212">
        <v>85000</v>
      </c>
      <c r="L2491" s="212">
        <f t="shared" si="375"/>
        <v>93500.000000000015</v>
      </c>
      <c r="M2491" s="288" t="s">
        <v>1671</v>
      </c>
      <c r="O2491" s="219"/>
      <c r="P2491" s="245"/>
      <c r="Q2491" s="244"/>
      <c r="R2491" s="272">
        <v>13300</v>
      </c>
      <c r="S2491" s="242">
        <v>13300</v>
      </c>
      <c r="T2491" s="219" t="s">
        <v>3558</v>
      </c>
      <c r="U2491" s="259">
        <f>VLOOKUP(T2491,'[1]段ボール 送料'!$H$16:$X$1013,16,FALSE)</f>
        <v>2620</v>
      </c>
      <c r="V2491" s="259">
        <f>VLOOKUP(T2491,'[1]段ボール 送料'!$H$16:$X$1013,13,FALSE)</f>
        <v>210</v>
      </c>
      <c r="W2491" s="259">
        <f>VLOOKUP(T2491,'[1]段ボール 送料'!$H$16:$X$1013,14,FALSE)</f>
        <v>210</v>
      </c>
      <c r="X2491" s="259">
        <f>VLOOKUP(T2491,'[1]段ボール 送料'!$H$16:$X$1013,15,FALSE)</f>
        <v>2200</v>
      </c>
      <c r="Y2491" s="219" t="s">
        <v>3568</v>
      </c>
      <c r="Z2491" s="259">
        <f>VLOOKUP(Y2491,'[1]段ボール 送料'!$H$16:$X$1013,16,FALSE)</f>
        <v>1370</v>
      </c>
      <c r="AA2491" s="259">
        <f>VLOOKUP(Y2491,'[1]段ボール 送料'!$H$16:$X$1013,13,FALSE)</f>
        <v>450</v>
      </c>
      <c r="AB2491" s="259">
        <f>VLOOKUP(Y2491,'[1]段ボール 送料'!$H$16:$X$1013,14,FALSE)</f>
        <v>450</v>
      </c>
      <c r="AC2491" s="259">
        <f>VLOOKUP(Y2491,'[1]段ボール 送料'!$H$16:$X$1013,15,FALSE)</f>
        <v>470</v>
      </c>
      <c r="AD2491" s="337"/>
      <c r="AE2491" s="337"/>
      <c r="AF2491" s="337"/>
      <c r="AG2491" s="337"/>
      <c r="AH2491" s="337"/>
      <c r="AI2491" s="213" t="s">
        <v>2711</v>
      </c>
      <c r="AJ2491" s="286" t="s">
        <v>3027</v>
      </c>
      <c r="AK2491" s="228" t="s">
        <v>3110</v>
      </c>
      <c r="AL2491" s="211">
        <v>25768</v>
      </c>
      <c r="AM2491" s="211">
        <f t="shared" si="381"/>
        <v>6418</v>
      </c>
      <c r="AN2491" s="337">
        <f>VLOOKUP(Y2491,'[1]段ボール 送料'!$H$16:$X$1013,6,FALSE)</f>
        <v>388</v>
      </c>
      <c r="AO2491" s="443">
        <f>5000+1030</f>
        <v>6030</v>
      </c>
      <c r="AP2491" s="446" t="s">
        <v>3428</v>
      </c>
      <c r="AQ2491" s="442">
        <v>2</v>
      </c>
      <c r="AR2491" s="442"/>
      <c r="AS2491" s="442"/>
      <c r="AT2491" s="442"/>
      <c r="AU2491" s="247">
        <f t="shared" si="383"/>
        <v>0</v>
      </c>
      <c r="AV2491" s="248">
        <f>VLOOKUP(T2491,'[1]段ボール 送料'!$H$16:$X$1013,11,FALSE)</f>
        <v>0</v>
      </c>
      <c r="AW2491" s="248">
        <f>VLOOKUP(Y2491,'[1]段ボール 送料'!$H$16:$X$1013,11,FALSE)</f>
        <v>1360</v>
      </c>
      <c r="AX2491" s="207"/>
      <c r="AY2491" s="247">
        <f t="shared" si="376"/>
        <v>1360</v>
      </c>
      <c r="AZ2491" s="247">
        <f t="shared" si="377"/>
        <v>0</v>
      </c>
      <c r="BA2491" s="247">
        <f t="shared" si="378"/>
        <v>1360</v>
      </c>
      <c r="BB2491" s="247">
        <f t="shared" si="379"/>
        <v>0</v>
      </c>
      <c r="BC2491" s="247">
        <f t="shared" si="380"/>
        <v>1360</v>
      </c>
      <c r="BD2491" s="207" t="s">
        <v>3555</v>
      </c>
      <c r="BE2491" s="207"/>
      <c r="BF2491" s="207"/>
      <c r="BG2491" s="228" t="s">
        <v>1703</v>
      </c>
      <c r="BH2491" s="228" t="s">
        <v>1703</v>
      </c>
      <c r="BI2491" s="228"/>
      <c r="BJ2491" s="246"/>
      <c r="BK2491" s="436">
        <v>45444</v>
      </c>
      <c r="BL2491" s="228"/>
      <c r="BM2491" s="228" t="s">
        <v>1703</v>
      </c>
      <c r="CK2491" s="200" t="s">
        <v>1769</v>
      </c>
      <c r="CY2491" s="254"/>
      <c r="CZ2491" s="254"/>
      <c r="DA2491" s="254"/>
      <c r="DB2491" s="254"/>
      <c r="DC2491" s="254"/>
      <c r="DD2491" s="254"/>
      <c r="DE2491" s="254"/>
      <c r="DF2491" s="254"/>
      <c r="DG2491" s="254"/>
      <c r="DH2491" s="254"/>
      <c r="DI2491" s="254"/>
      <c r="DJ2491" s="254"/>
      <c r="DK2491" s="254"/>
      <c r="DL2491" s="254"/>
      <c r="DM2491" s="254"/>
      <c r="DN2491" s="284"/>
      <c r="DO2491" s="283"/>
      <c r="DP2491" s="278"/>
      <c r="DQ2491" s="278"/>
      <c r="DR2491" s="281"/>
      <c r="DS2491" s="280"/>
      <c r="DT2491" s="279"/>
      <c r="DU2491" s="278"/>
      <c r="DV2491" s="194"/>
    </row>
    <row r="2492" spans="1:126" ht="18.75">
      <c r="A2492" s="207" t="s">
        <v>3564</v>
      </c>
      <c r="B2492" s="227" t="s">
        <v>3567</v>
      </c>
      <c r="C2492" s="226" t="s">
        <v>3566</v>
      </c>
      <c r="D2492" s="264" t="s">
        <v>3565</v>
      </c>
      <c r="E2492" s="224" t="str">
        <f t="shared" si="382"/>
        <v>440598</v>
      </c>
      <c r="F2492" s="207" t="s">
        <v>35</v>
      </c>
      <c r="G2492" s="220" t="s">
        <v>3560</v>
      </c>
      <c r="H2492" s="223" t="s">
        <v>3559</v>
      </c>
      <c r="I2492" s="219" t="s">
        <v>39</v>
      </c>
      <c r="J2492" s="222">
        <v>1</v>
      </c>
      <c r="K2492" s="212">
        <v>100000</v>
      </c>
      <c r="L2492" s="212">
        <f t="shared" si="375"/>
        <v>110000.00000000001</v>
      </c>
      <c r="M2492" s="288" t="s">
        <v>1671</v>
      </c>
      <c r="O2492" s="219"/>
      <c r="P2492" s="245"/>
      <c r="Q2492" s="244"/>
      <c r="R2492" s="272">
        <v>10900</v>
      </c>
      <c r="S2492" s="242">
        <v>10900</v>
      </c>
      <c r="T2492" s="219" t="s">
        <v>3558</v>
      </c>
      <c r="U2492" s="259">
        <f>VLOOKUP(T2492,'[1]段ボール 送料'!$H$16:$X$1013,16,FALSE)</f>
        <v>2620</v>
      </c>
      <c r="V2492" s="259">
        <f>VLOOKUP(T2492,'[1]段ボール 送料'!$H$16:$X$1013,13,FALSE)</f>
        <v>210</v>
      </c>
      <c r="W2492" s="259">
        <f>VLOOKUP(T2492,'[1]段ボール 送料'!$H$16:$X$1013,14,FALSE)</f>
        <v>210</v>
      </c>
      <c r="X2492" s="259">
        <f>VLOOKUP(T2492,'[1]段ボール 送料'!$H$16:$X$1013,15,FALSE)</f>
        <v>2200</v>
      </c>
      <c r="Y2492" s="219" t="s">
        <v>3557</v>
      </c>
      <c r="Z2492" s="259">
        <f>VLOOKUP(Y2492,'[1]段ボール 送料'!$H$16:$X$1013,16,FALSE)</f>
        <v>1480</v>
      </c>
      <c r="AA2492" s="259">
        <f>VLOOKUP(Y2492,'[1]段ボール 送料'!$H$16:$X$1013,13,FALSE)</f>
        <v>510</v>
      </c>
      <c r="AB2492" s="259">
        <f>VLOOKUP(Y2492,'[1]段ボール 送料'!$H$16:$X$1013,14,FALSE)</f>
        <v>510</v>
      </c>
      <c r="AC2492" s="259">
        <f>VLOOKUP(Y2492,'[1]段ボール 送料'!$H$16:$X$1013,15,FALSE)</f>
        <v>460</v>
      </c>
      <c r="AD2492" s="337"/>
      <c r="AE2492" s="337"/>
      <c r="AF2492" s="337"/>
      <c r="AG2492" s="337"/>
      <c r="AH2492" s="337"/>
      <c r="AI2492" s="213" t="s">
        <v>2711</v>
      </c>
      <c r="AJ2492" s="286" t="s">
        <v>3027</v>
      </c>
      <c r="AK2492" s="228" t="s">
        <v>3110</v>
      </c>
      <c r="AL2492" s="211">
        <v>31690</v>
      </c>
      <c r="AM2492" s="211">
        <f t="shared" si="381"/>
        <v>6350</v>
      </c>
      <c r="AN2492" s="337">
        <f>VLOOKUP(Y2492,'[1]段ボール 送料'!$H$16:$X$1013,6,FALSE)</f>
        <v>0</v>
      </c>
      <c r="AO2492" s="443">
        <f>5000+1350</f>
        <v>6350</v>
      </c>
      <c r="AP2492" s="446" t="s">
        <v>3556</v>
      </c>
      <c r="AQ2492" s="442">
        <v>2</v>
      </c>
      <c r="AR2492" s="442"/>
      <c r="AS2492" s="442"/>
      <c r="AT2492" s="442"/>
      <c r="AU2492" s="247">
        <f t="shared" si="383"/>
        <v>0</v>
      </c>
      <c r="AV2492" s="248">
        <f>VLOOKUP(T2492,'[1]段ボール 送料'!$H$16:$X$1013,11,FALSE)</f>
        <v>0</v>
      </c>
      <c r="AW2492" s="248">
        <f>VLOOKUP(Y2492,'[1]段ボール 送料'!$H$16:$X$1013,11,FALSE)</f>
        <v>0</v>
      </c>
      <c r="AX2492" s="207"/>
      <c r="AY2492" s="247">
        <f t="shared" si="376"/>
        <v>0</v>
      </c>
      <c r="AZ2492" s="247">
        <f t="shared" si="377"/>
        <v>0</v>
      </c>
      <c r="BA2492" s="247">
        <f t="shared" si="378"/>
        <v>0</v>
      </c>
      <c r="BB2492" s="247">
        <f t="shared" si="379"/>
        <v>0</v>
      </c>
      <c r="BC2492" s="247">
        <f t="shared" si="380"/>
        <v>0</v>
      </c>
      <c r="BD2492" s="207" t="s">
        <v>3555</v>
      </c>
      <c r="BE2492" s="207"/>
      <c r="BF2492" s="207"/>
      <c r="BG2492" s="228" t="s">
        <v>1703</v>
      </c>
      <c r="BH2492" s="228" t="s">
        <v>1703</v>
      </c>
      <c r="BI2492" s="228"/>
      <c r="BJ2492" s="246"/>
      <c r="BK2492" s="436">
        <v>45444</v>
      </c>
      <c r="BL2492" s="228"/>
      <c r="BM2492" s="228" t="s">
        <v>1703</v>
      </c>
      <c r="CK2492" s="200" t="s">
        <v>1769</v>
      </c>
      <c r="CY2492" s="254"/>
      <c r="CZ2492" s="254"/>
      <c r="DA2492" s="254"/>
      <c r="DB2492" s="254"/>
      <c r="DC2492" s="254"/>
      <c r="DD2492" s="254"/>
      <c r="DE2492" s="254"/>
      <c r="DF2492" s="254"/>
      <c r="DG2492" s="254"/>
      <c r="DH2492" s="254"/>
      <c r="DI2492" s="254"/>
      <c r="DJ2492" s="254"/>
      <c r="DK2492" s="254"/>
      <c r="DL2492" s="254"/>
      <c r="DM2492" s="254"/>
      <c r="DN2492" s="284"/>
      <c r="DO2492" s="283"/>
      <c r="DP2492" s="278"/>
      <c r="DQ2492" s="278"/>
      <c r="DR2492" s="281"/>
      <c r="DS2492" s="280"/>
      <c r="DT2492" s="279"/>
      <c r="DU2492" s="278"/>
      <c r="DV2492" s="194"/>
    </row>
    <row r="2493" spans="1:126" ht="18.75">
      <c r="A2493" s="207" t="s">
        <v>3564</v>
      </c>
      <c r="B2493" s="227" t="s">
        <v>3563</v>
      </c>
      <c r="C2493" s="226" t="s">
        <v>3562</v>
      </c>
      <c r="D2493" s="264" t="s">
        <v>3561</v>
      </c>
      <c r="E2493" s="224" t="str">
        <f t="shared" si="382"/>
        <v>440604</v>
      </c>
      <c r="F2493" s="207" t="s">
        <v>35</v>
      </c>
      <c r="G2493" s="220" t="s">
        <v>3560</v>
      </c>
      <c r="H2493" s="223" t="s">
        <v>3559</v>
      </c>
      <c r="I2493" s="219" t="s">
        <v>39</v>
      </c>
      <c r="J2493" s="222">
        <v>1</v>
      </c>
      <c r="K2493" s="212">
        <v>100000</v>
      </c>
      <c r="L2493" s="212">
        <f t="shared" si="375"/>
        <v>110000.00000000001</v>
      </c>
      <c r="M2493" s="288" t="s">
        <v>1671</v>
      </c>
      <c r="O2493" s="219"/>
      <c r="P2493" s="245"/>
      <c r="Q2493" s="244"/>
      <c r="R2493" s="272">
        <v>10900</v>
      </c>
      <c r="S2493" s="242">
        <v>10900</v>
      </c>
      <c r="T2493" s="219" t="s">
        <v>3558</v>
      </c>
      <c r="U2493" s="259">
        <f>VLOOKUP(T2493,'[1]段ボール 送料'!$H$16:$X$1013,16,FALSE)</f>
        <v>2620</v>
      </c>
      <c r="V2493" s="259">
        <f>VLOOKUP(T2493,'[1]段ボール 送料'!$H$16:$X$1013,13,FALSE)</f>
        <v>210</v>
      </c>
      <c r="W2493" s="259">
        <f>VLOOKUP(T2493,'[1]段ボール 送料'!$H$16:$X$1013,14,FALSE)</f>
        <v>210</v>
      </c>
      <c r="X2493" s="259">
        <f>VLOOKUP(T2493,'[1]段ボール 送料'!$H$16:$X$1013,15,FALSE)</f>
        <v>2200</v>
      </c>
      <c r="Y2493" s="219" t="s">
        <v>3557</v>
      </c>
      <c r="Z2493" s="259">
        <f>VLOOKUP(Y2493,'[1]段ボール 送料'!$H$16:$X$1013,16,FALSE)</f>
        <v>1480</v>
      </c>
      <c r="AA2493" s="259">
        <f>VLOOKUP(Y2493,'[1]段ボール 送料'!$H$16:$X$1013,13,FALSE)</f>
        <v>510</v>
      </c>
      <c r="AB2493" s="259">
        <f>VLOOKUP(Y2493,'[1]段ボール 送料'!$H$16:$X$1013,14,FALSE)</f>
        <v>510</v>
      </c>
      <c r="AC2493" s="259">
        <f>VLOOKUP(Y2493,'[1]段ボール 送料'!$H$16:$X$1013,15,FALSE)</f>
        <v>460</v>
      </c>
      <c r="AD2493" s="337"/>
      <c r="AE2493" s="337"/>
      <c r="AF2493" s="337"/>
      <c r="AG2493" s="337"/>
      <c r="AH2493" s="337"/>
      <c r="AI2493" s="213" t="s">
        <v>2711</v>
      </c>
      <c r="AJ2493" s="286" t="s">
        <v>3027</v>
      </c>
      <c r="AK2493" s="228" t="s">
        <v>3110</v>
      </c>
      <c r="AL2493" s="211">
        <v>31690</v>
      </c>
      <c r="AM2493" s="211">
        <f t="shared" si="381"/>
        <v>6350</v>
      </c>
      <c r="AN2493" s="337">
        <f>VLOOKUP(Y2493,'[1]段ボール 送料'!$H$16:$X$1013,6,FALSE)</f>
        <v>0</v>
      </c>
      <c r="AO2493" s="443">
        <f>5000+1350</f>
        <v>6350</v>
      </c>
      <c r="AP2493" s="446" t="s">
        <v>3556</v>
      </c>
      <c r="AQ2493" s="442">
        <v>2</v>
      </c>
      <c r="AR2493" s="442"/>
      <c r="AS2493" s="442"/>
      <c r="AT2493" s="442"/>
      <c r="AU2493" s="247">
        <f t="shared" si="383"/>
        <v>0</v>
      </c>
      <c r="AV2493" s="248">
        <f>VLOOKUP(T2493,'[1]段ボール 送料'!$H$16:$X$1013,11,FALSE)</f>
        <v>0</v>
      </c>
      <c r="AW2493" s="248">
        <f>VLOOKUP(Y2493,'[1]段ボール 送料'!$H$16:$X$1013,11,FALSE)</f>
        <v>0</v>
      </c>
      <c r="AX2493" s="207"/>
      <c r="AY2493" s="247">
        <f t="shared" si="376"/>
        <v>0</v>
      </c>
      <c r="AZ2493" s="247">
        <f t="shared" si="377"/>
        <v>0</v>
      </c>
      <c r="BA2493" s="247">
        <f t="shared" si="378"/>
        <v>0</v>
      </c>
      <c r="BB2493" s="247">
        <f t="shared" si="379"/>
        <v>0</v>
      </c>
      <c r="BC2493" s="247">
        <f t="shared" si="380"/>
        <v>0</v>
      </c>
      <c r="BD2493" s="207" t="s">
        <v>3555</v>
      </c>
      <c r="BE2493" s="207"/>
      <c r="BF2493" s="207"/>
      <c r="BG2493" s="228" t="s">
        <v>1703</v>
      </c>
      <c r="BH2493" s="228" t="s">
        <v>1703</v>
      </c>
      <c r="BI2493" s="228"/>
      <c r="BJ2493" s="246"/>
      <c r="BK2493" s="436">
        <v>45444</v>
      </c>
      <c r="BL2493" s="228"/>
      <c r="BM2493" s="228" t="s">
        <v>1703</v>
      </c>
      <c r="CK2493" s="200" t="s">
        <v>1769</v>
      </c>
      <c r="CY2493" s="254"/>
      <c r="CZ2493" s="254"/>
      <c r="DA2493" s="254"/>
      <c r="DB2493" s="254"/>
      <c r="DC2493" s="254"/>
      <c r="DD2493" s="254"/>
      <c r="DE2493" s="254"/>
      <c r="DF2493" s="254"/>
      <c r="DG2493" s="254"/>
      <c r="DH2493" s="254"/>
      <c r="DI2493" s="254"/>
      <c r="DJ2493" s="254"/>
      <c r="DK2493" s="254"/>
      <c r="DL2493" s="254"/>
      <c r="DM2493" s="254"/>
      <c r="DN2493" s="284"/>
      <c r="DO2493" s="283"/>
      <c r="DP2493" s="278"/>
      <c r="DQ2493" s="278"/>
      <c r="DR2493" s="281"/>
      <c r="DS2493" s="280"/>
      <c r="DT2493" s="279"/>
      <c r="DU2493" s="278"/>
      <c r="DV2493" s="194"/>
    </row>
    <row r="2494" spans="1:126" ht="18.75">
      <c r="A2494" s="207" t="s">
        <v>3401</v>
      </c>
      <c r="B2494" s="227" t="s">
        <v>3554</v>
      </c>
      <c r="C2494" s="226" t="s">
        <v>3553</v>
      </c>
      <c r="D2494" s="264" t="s">
        <v>3552</v>
      </c>
      <c r="E2494" s="224" t="str">
        <f t="shared" si="382"/>
        <v>440642</v>
      </c>
      <c r="F2494" s="207" t="s">
        <v>886</v>
      </c>
      <c r="G2494" s="220" t="s">
        <v>3532</v>
      </c>
      <c r="H2494" s="223" t="s">
        <v>3548</v>
      </c>
      <c r="I2494" s="219" t="s">
        <v>39</v>
      </c>
      <c r="J2494" s="222">
        <v>1</v>
      </c>
      <c r="K2494" s="212">
        <v>55000</v>
      </c>
      <c r="L2494" s="212">
        <f t="shared" si="375"/>
        <v>60500.000000000007</v>
      </c>
      <c r="M2494" s="288" t="s">
        <v>1671</v>
      </c>
      <c r="O2494" s="219"/>
      <c r="P2494" s="245"/>
      <c r="Q2494" s="244"/>
      <c r="R2494" s="272">
        <v>5500</v>
      </c>
      <c r="S2494" s="242">
        <v>5500</v>
      </c>
      <c r="T2494" s="219" t="s">
        <v>3124</v>
      </c>
      <c r="U2494" s="259">
        <f>VLOOKUP(T2494,'[1]段ボール 送料'!$H$16:$X$1013,16,FALSE)</f>
        <v>1980</v>
      </c>
      <c r="V2494" s="259">
        <f>VLOOKUP(T2494,'[1]段ボール 送料'!$H$16:$X$1013,13,FALSE)</f>
        <v>190</v>
      </c>
      <c r="W2494" s="259">
        <f>VLOOKUP(T2494,'[1]段ボール 送料'!$H$16:$X$1013,14,FALSE)</f>
        <v>190</v>
      </c>
      <c r="X2494" s="259">
        <f>VLOOKUP(T2494,'[1]段ボール 送料'!$H$16:$X$1013,15,FALSE)</f>
        <v>1600</v>
      </c>
      <c r="Y2494" s="219" t="s">
        <v>3504</v>
      </c>
      <c r="Z2494" s="259">
        <f>VLOOKUP(Y2494,'[1]段ボール 送料'!$H$16:$X$1013,16,FALSE)</f>
        <v>990</v>
      </c>
      <c r="AA2494" s="259">
        <f>VLOOKUP(Y2494,'[1]段ボール 送料'!$H$16:$X$1013,13,FALSE)</f>
        <v>330</v>
      </c>
      <c r="AB2494" s="259">
        <f>VLOOKUP(Y2494,'[1]段ボール 送料'!$H$16:$X$1013,14,FALSE)</f>
        <v>330</v>
      </c>
      <c r="AC2494" s="259">
        <f>VLOOKUP(Y2494,'[1]段ボール 送料'!$H$16:$X$1013,15,FALSE)</f>
        <v>330</v>
      </c>
      <c r="AD2494" s="337"/>
      <c r="AE2494" s="337"/>
      <c r="AF2494" s="337"/>
      <c r="AG2494" s="337"/>
      <c r="AH2494" s="337"/>
      <c r="AI2494" s="213" t="s">
        <v>2714</v>
      </c>
      <c r="AJ2494" s="286" t="s">
        <v>3027</v>
      </c>
      <c r="AK2494" s="228" t="s">
        <v>3110</v>
      </c>
      <c r="AL2494" s="211">
        <v>14239</v>
      </c>
      <c r="AM2494" s="211">
        <f t="shared" si="381"/>
        <v>5984</v>
      </c>
      <c r="AN2494" s="337">
        <f>VLOOKUP(Y2494,'[1]段ボール 送料'!$H$16:$X$1013,6,FALSE)</f>
        <v>94</v>
      </c>
      <c r="AO2494" s="443">
        <f>5000+890</f>
        <v>5890</v>
      </c>
      <c r="AP2494" s="446" t="s">
        <v>3387</v>
      </c>
      <c r="AQ2494" s="442">
        <v>2</v>
      </c>
      <c r="AR2494" s="442"/>
      <c r="AS2494" s="442"/>
      <c r="AT2494" s="442"/>
      <c r="AU2494" s="247">
        <f t="shared" si="383"/>
        <v>0</v>
      </c>
      <c r="AV2494" s="248">
        <f>VLOOKUP(T2494,'[1]段ボール 送料'!$H$16:$X$1013,11,FALSE)</f>
        <v>0</v>
      </c>
      <c r="AW2494" s="248">
        <f>VLOOKUP(Y2494,'[1]段ボール 送料'!$H$16:$X$1013,11,FALSE)</f>
        <v>430</v>
      </c>
      <c r="AX2494" s="207"/>
      <c r="AY2494" s="247">
        <f t="shared" si="376"/>
        <v>430</v>
      </c>
      <c r="AZ2494" s="247">
        <f t="shared" si="377"/>
        <v>0</v>
      </c>
      <c r="BA2494" s="247">
        <f t="shared" si="378"/>
        <v>430</v>
      </c>
      <c r="BB2494" s="247">
        <f t="shared" si="379"/>
        <v>0</v>
      </c>
      <c r="BC2494" s="247">
        <f t="shared" si="380"/>
        <v>430</v>
      </c>
      <c r="BD2494" s="207" t="s">
        <v>3496</v>
      </c>
      <c r="BE2494" s="207"/>
      <c r="BF2494" s="207"/>
      <c r="BG2494" s="228" t="s">
        <v>1703</v>
      </c>
      <c r="BH2494" s="228" t="s">
        <v>1703</v>
      </c>
      <c r="BI2494" s="228"/>
      <c r="BJ2494" s="246"/>
      <c r="BK2494" s="436">
        <v>45444</v>
      </c>
      <c r="BL2494" s="228"/>
      <c r="BM2494" s="228" t="s">
        <v>1703</v>
      </c>
      <c r="CK2494" s="200" t="s">
        <v>1769</v>
      </c>
      <c r="CY2494" s="254"/>
      <c r="CZ2494" s="254"/>
      <c r="DA2494" s="254"/>
      <c r="DB2494" s="254"/>
      <c r="DC2494" s="254"/>
      <c r="DD2494" s="254"/>
      <c r="DE2494" s="254"/>
      <c r="DF2494" s="254"/>
      <c r="DG2494" s="254"/>
      <c r="DH2494" s="254"/>
      <c r="DI2494" s="254"/>
      <c r="DJ2494" s="254"/>
      <c r="DK2494" s="254"/>
      <c r="DL2494" s="254"/>
      <c r="DM2494" s="254"/>
      <c r="DN2494" s="284"/>
      <c r="DO2494" s="283"/>
      <c r="DP2494" s="278"/>
      <c r="DQ2494" s="278"/>
      <c r="DR2494" s="281"/>
      <c r="DS2494" s="280"/>
      <c r="DT2494" s="279"/>
      <c r="DU2494" s="278"/>
      <c r="DV2494" s="194"/>
    </row>
    <row r="2495" spans="1:126" ht="18.75">
      <c r="A2495" s="207" t="s">
        <v>3401</v>
      </c>
      <c r="B2495" s="227" t="s">
        <v>3551</v>
      </c>
      <c r="C2495" s="226" t="s">
        <v>3550</v>
      </c>
      <c r="D2495" s="264" t="s">
        <v>3549</v>
      </c>
      <c r="E2495" s="224" t="str">
        <f t="shared" si="382"/>
        <v>440635</v>
      </c>
      <c r="F2495" s="207" t="s">
        <v>886</v>
      </c>
      <c r="G2495" s="220" t="s">
        <v>3532</v>
      </c>
      <c r="H2495" s="223" t="s">
        <v>3548</v>
      </c>
      <c r="I2495" s="219" t="s">
        <v>39</v>
      </c>
      <c r="J2495" s="222">
        <v>1</v>
      </c>
      <c r="K2495" s="212">
        <v>55000</v>
      </c>
      <c r="L2495" s="212">
        <f t="shared" si="375"/>
        <v>60500.000000000007</v>
      </c>
      <c r="M2495" s="288" t="s">
        <v>1671</v>
      </c>
      <c r="O2495" s="219"/>
      <c r="P2495" s="245"/>
      <c r="Q2495" s="244"/>
      <c r="R2495" s="272">
        <v>5500</v>
      </c>
      <c r="S2495" s="242">
        <v>5500</v>
      </c>
      <c r="T2495" s="219" t="s">
        <v>3124</v>
      </c>
      <c r="U2495" s="259">
        <f>VLOOKUP(T2495,'[1]段ボール 送料'!$H$16:$X$1013,16,FALSE)</f>
        <v>1980</v>
      </c>
      <c r="V2495" s="259">
        <f>VLOOKUP(T2495,'[1]段ボール 送料'!$H$16:$X$1013,13,FALSE)</f>
        <v>190</v>
      </c>
      <c r="W2495" s="259">
        <f>VLOOKUP(T2495,'[1]段ボール 送料'!$H$16:$X$1013,14,FALSE)</f>
        <v>190</v>
      </c>
      <c r="X2495" s="259">
        <f>VLOOKUP(T2495,'[1]段ボール 送料'!$H$16:$X$1013,15,FALSE)</f>
        <v>1600</v>
      </c>
      <c r="Y2495" s="219" t="s">
        <v>3504</v>
      </c>
      <c r="Z2495" s="259">
        <f>VLOOKUP(Y2495,'[1]段ボール 送料'!$H$16:$X$1013,16,FALSE)</f>
        <v>990</v>
      </c>
      <c r="AA2495" s="259">
        <f>VLOOKUP(Y2495,'[1]段ボール 送料'!$H$16:$X$1013,13,FALSE)</f>
        <v>330</v>
      </c>
      <c r="AB2495" s="259">
        <f>VLOOKUP(Y2495,'[1]段ボール 送料'!$H$16:$X$1013,14,FALSE)</f>
        <v>330</v>
      </c>
      <c r="AC2495" s="259">
        <f>VLOOKUP(Y2495,'[1]段ボール 送料'!$H$16:$X$1013,15,FALSE)</f>
        <v>330</v>
      </c>
      <c r="AD2495" s="337"/>
      <c r="AE2495" s="337"/>
      <c r="AF2495" s="337"/>
      <c r="AG2495" s="337"/>
      <c r="AH2495" s="337"/>
      <c r="AI2495" s="213" t="s">
        <v>2714</v>
      </c>
      <c r="AJ2495" s="286" t="s">
        <v>3027</v>
      </c>
      <c r="AK2495" s="228" t="s">
        <v>3110</v>
      </c>
      <c r="AL2495" s="211">
        <v>14239</v>
      </c>
      <c r="AM2495" s="211">
        <f t="shared" si="381"/>
        <v>5984</v>
      </c>
      <c r="AN2495" s="337">
        <f>VLOOKUP(Y2495,'[1]段ボール 送料'!$H$16:$X$1013,6,FALSE)</f>
        <v>94</v>
      </c>
      <c r="AO2495" s="443">
        <f>5000+890</f>
        <v>5890</v>
      </c>
      <c r="AP2495" s="446" t="s">
        <v>3387</v>
      </c>
      <c r="AQ2495" s="442">
        <v>2</v>
      </c>
      <c r="AR2495" s="442"/>
      <c r="AS2495" s="442"/>
      <c r="AT2495" s="442"/>
      <c r="AU2495" s="247">
        <f t="shared" si="383"/>
        <v>0</v>
      </c>
      <c r="AV2495" s="248">
        <f>VLOOKUP(T2495,'[1]段ボール 送料'!$H$16:$X$1013,11,FALSE)</f>
        <v>0</v>
      </c>
      <c r="AW2495" s="248">
        <f>VLOOKUP(Y2495,'[1]段ボール 送料'!$H$16:$X$1013,11,FALSE)</f>
        <v>430</v>
      </c>
      <c r="AX2495" s="207"/>
      <c r="AY2495" s="247">
        <f t="shared" si="376"/>
        <v>430</v>
      </c>
      <c r="AZ2495" s="247">
        <f t="shared" si="377"/>
        <v>0</v>
      </c>
      <c r="BA2495" s="247">
        <f t="shared" si="378"/>
        <v>430</v>
      </c>
      <c r="BB2495" s="247">
        <f t="shared" si="379"/>
        <v>0</v>
      </c>
      <c r="BC2495" s="247">
        <f t="shared" si="380"/>
        <v>430</v>
      </c>
      <c r="BD2495" s="207" t="s">
        <v>3496</v>
      </c>
      <c r="BE2495" s="207"/>
      <c r="BF2495" s="207"/>
      <c r="BG2495" s="228" t="s">
        <v>1703</v>
      </c>
      <c r="BH2495" s="228" t="s">
        <v>1703</v>
      </c>
      <c r="BI2495" s="228"/>
      <c r="BJ2495" s="246"/>
      <c r="BK2495" s="436">
        <v>45444</v>
      </c>
      <c r="BL2495" s="228"/>
      <c r="BM2495" s="228" t="s">
        <v>1703</v>
      </c>
      <c r="CK2495" s="200" t="s">
        <v>1769</v>
      </c>
      <c r="CY2495" s="254"/>
      <c r="CZ2495" s="254"/>
      <c r="DA2495" s="254"/>
      <c r="DB2495" s="254"/>
      <c r="DC2495" s="254"/>
      <c r="DD2495" s="254"/>
      <c r="DE2495" s="254"/>
      <c r="DF2495" s="254"/>
      <c r="DG2495" s="254"/>
      <c r="DH2495" s="254"/>
      <c r="DI2495" s="254"/>
      <c r="DJ2495" s="254"/>
      <c r="DK2495" s="254"/>
      <c r="DL2495" s="254"/>
      <c r="DM2495" s="254"/>
      <c r="DN2495" s="284"/>
      <c r="DO2495" s="283"/>
      <c r="DP2495" s="278"/>
      <c r="DQ2495" s="278"/>
      <c r="DR2495" s="281"/>
      <c r="DS2495" s="280"/>
      <c r="DT2495" s="279"/>
      <c r="DU2495" s="278"/>
      <c r="DV2495" s="194"/>
    </row>
    <row r="2496" spans="1:126" ht="18.75">
      <c r="A2496" s="207" t="s">
        <v>3401</v>
      </c>
      <c r="B2496" s="227" t="s">
        <v>3547</v>
      </c>
      <c r="C2496" s="226" t="s">
        <v>3546</v>
      </c>
      <c r="D2496" s="264" t="s">
        <v>3545</v>
      </c>
      <c r="E2496" s="224" t="str">
        <f t="shared" si="382"/>
        <v>440628</v>
      </c>
      <c r="F2496" s="207" t="s">
        <v>886</v>
      </c>
      <c r="G2496" s="220" t="s">
        <v>3532</v>
      </c>
      <c r="H2496" s="223" t="s">
        <v>3531</v>
      </c>
      <c r="I2496" s="219" t="s">
        <v>39</v>
      </c>
      <c r="J2496" s="222">
        <v>1</v>
      </c>
      <c r="K2496" s="212">
        <v>55000</v>
      </c>
      <c r="L2496" s="212">
        <f t="shared" si="375"/>
        <v>60500.000000000007</v>
      </c>
      <c r="M2496" s="288" t="s">
        <v>1671</v>
      </c>
      <c r="O2496" s="219"/>
      <c r="P2496" s="245"/>
      <c r="Q2496" s="244"/>
      <c r="R2496" s="272">
        <v>5200</v>
      </c>
      <c r="S2496" s="242">
        <v>5200</v>
      </c>
      <c r="T2496" s="219" t="s">
        <v>3124</v>
      </c>
      <c r="U2496" s="259">
        <f>VLOOKUP(T2496,'[1]段ボール 送料'!$H$16:$X$1013,16,FALSE)</f>
        <v>1980</v>
      </c>
      <c r="V2496" s="259">
        <f>VLOOKUP(T2496,'[1]段ボール 送料'!$H$16:$X$1013,13,FALSE)</f>
        <v>190</v>
      </c>
      <c r="W2496" s="259">
        <f>VLOOKUP(T2496,'[1]段ボール 送料'!$H$16:$X$1013,14,FALSE)</f>
        <v>190</v>
      </c>
      <c r="X2496" s="259">
        <f>VLOOKUP(T2496,'[1]段ボール 送料'!$H$16:$X$1013,15,FALSE)</f>
        <v>1600</v>
      </c>
      <c r="Y2496" s="219" t="s">
        <v>3530</v>
      </c>
      <c r="Z2496" s="259">
        <f>VLOOKUP(Y2496,'[1]段ボール 送料'!$H$16:$X$1013,16,FALSE)</f>
        <v>1110</v>
      </c>
      <c r="AA2496" s="259">
        <f>VLOOKUP(Y2496,'[1]段ボール 送料'!$H$16:$X$1013,13,FALSE)</f>
        <v>305</v>
      </c>
      <c r="AB2496" s="259">
        <f>VLOOKUP(Y2496,'[1]段ボール 送料'!$H$16:$X$1013,14,FALSE)</f>
        <v>305</v>
      </c>
      <c r="AC2496" s="259">
        <f>VLOOKUP(Y2496,'[1]段ボール 送料'!$H$16:$X$1013,15,FALSE)</f>
        <v>500</v>
      </c>
      <c r="AD2496" s="337"/>
      <c r="AE2496" s="337"/>
      <c r="AF2496" s="337"/>
      <c r="AG2496" s="337"/>
      <c r="AH2496" s="337"/>
      <c r="AI2496" s="213" t="s">
        <v>2714</v>
      </c>
      <c r="AJ2496" s="286" t="s">
        <v>3027</v>
      </c>
      <c r="AK2496" s="228" t="s">
        <v>3110</v>
      </c>
      <c r="AL2496" s="211">
        <v>14778</v>
      </c>
      <c r="AM2496" s="211">
        <f t="shared" si="381"/>
        <v>6387</v>
      </c>
      <c r="AN2496" s="337">
        <f>VLOOKUP(Y2496,'[1]段ボール 送料'!$H$16:$X$1013,6,FALSE)</f>
        <v>207</v>
      </c>
      <c r="AO2496" s="443">
        <f>5000+1180</f>
        <v>6180</v>
      </c>
      <c r="AP2496" s="446" t="s">
        <v>3387</v>
      </c>
      <c r="AQ2496" s="442">
        <v>2</v>
      </c>
      <c r="AR2496" s="442"/>
      <c r="AS2496" s="442"/>
      <c r="AT2496" s="442"/>
      <c r="AU2496" s="247">
        <f t="shared" si="383"/>
        <v>0</v>
      </c>
      <c r="AV2496" s="248">
        <f>VLOOKUP(T2496,'[1]段ボール 送料'!$H$16:$X$1013,11,FALSE)</f>
        <v>0</v>
      </c>
      <c r="AW2496" s="248">
        <f>VLOOKUP(Y2496,'[1]段ボール 送料'!$H$16:$X$1013,11,FALSE)</f>
        <v>700</v>
      </c>
      <c r="AX2496" s="207"/>
      <c r="AY2496" s="247">
        <f t="shared" si="376"/>
        <v>700</v>
      </c>
      <c r="AZ2496" s="247">
        <f t="shared" si="377"/>
        <v>0</v>
      </c>
      <c r="BA2496" s="247">
        <f t="shared" si="378"/>
        <v>700</v>
      </c>
      <c r="BB2496" s="247">
        <f t="shared" si="379"/>
        <v>0</v>
      </c>
      <c r="BC2496" s="247">
        <f t="shared" si="380"/>
        <v>700</v>
      </c>
      <c r="BD2496" s="207" t="s">
        <v>3496</v>
      </c>
      <c r="BE2496" s="207"/>
      <c r="BF2496" s="207"/>
      <c r="BG2496" s="228" t="s">
        <v>1703</v>
      </c>
      <c r="BH2496" s="228" t="s">
        <v>1703</v>
      </c>
      <c r="BI2496" s="228"/>
      <c r="BJ2496" s="246"/>
      <c r="BK2496" s="436">
        <v>45444</v>
      </c>
      <c r="BL2496" s="228"/>
      <c r="BM2496" s="228" t="s">
        <v>1703</v>
      </c>
      <c r="CK2496" s="200" t="s">
        <v>1769</v>
      </c>
      <c r="CY2496" s="254"/>
      <c r="CZ2496" s="254"/>
      <c r="DA2496" s="254"/>
      <c r="DB2496" s="254"/>
      <c r="DC2496" s="254"/>
      <c r="DD2496" s="254"/>
      <c r="DE2496" s="254"/>
      <c r="DF2496" s="254"/>
      <c r="DG2496" s="254"/>
      <c r="DH2496" s="254"/>
      <c r="DI2496" s="254"/>
      <c r="DJ2496" s="254"/>
      <c r="DK2496" s="254"/>
      <c r="DL2496" s="254"/>
      <c r="DM2496" s="254"/>
      <c r="DN2496" s="284"/>
      <c r="DO2496" s="283"/>
      <c r="DP2496" s="278"/>
      <c r="DQ2496" s="278"/>
      <c r="DR2496" s="281"/>
      <c r="DS2496" s="280"/>
      <c r="DT2496" s="279"/>
      <c r="DU2496" s="278"/>
      <c r="DV2496" s="194"/>
    </row>
    <row r="2497" spans="1:126" ht="18.75">
      <c r="A2497" s="207" t="s">
        <v>3408</v>
      </c>
      <c r="B2497" s="227" t="s">
        <v>3544</v>
      </c>
      <c r="C2497" s="226" t="s">
        <v>3543</v>
      </c>
      <c r="D2497" s="264" t="s">
        <v>3542</v>
      </c>
      <c r="E2497" s="224" t="str">
        <f t="shared" si="382"/>
        <v>440666</v>
      </c>
      <c r="F2497" s="207" t="s">
        <v>886</v>
      </c>
      <c r="G2497" s="387" t="s">
        <v>3541</v>
      </c>
      <c r="H2497" s="223" t="s">
        <v>3536</v>
      </c>
      <c r="I2497" s="219" t="s">
        <v>39</v>
      </c>
      <c r="J2497" s="222">
        <v>1</v>
      </c>
      <c r="K2497" s="212">
        <v>60000</v>
      </c>
      <c r="L2497" s="212">
        <f t="shared" si="375"/>
        <v>66000</v>
      </c>
      <c r="M2497" s="288" t="s">
        <v>1671</v>
      </c>
      <c r="O2497" s="219"/>
      <c r="P2497" s="245"/>
      <c r="Q2497" s="244"/>
      <c r="R2497" s="261">
        <v>6000</v>
      </c>
      <c r="S2497" s="242">
        <v>6000</v>
      </c>
      <c r="T2497" s="219" t="s">
        <v>3124</v>
      </c>
      <c r="U2497" s="259">
        <f>VLOOKUP(T2497,'[1]段ボール 送料'!$H$16:$X$1013,16,FALSE)</f>
        <v>1980</v>
      </c>
      <c r="V2497" s="259">
        <f>VLOOKUP(T2497,'[1]段ボール 送料'!$H$16:$X$1013,13,FALSE)</f>
        <v>190</v>
      </c>
      <c r="W2497" s="259">
        <f>VLOOKUP(T2497,'[1]段ボール 送料'!$H$16:$X$1013,14,FALSE)</f>
        <v>190</v>
      </c>
      <c r="X2497" s="259">
        <f>VLOOKUP(T2497,'[1]段ボール 送料'!$H$16:$X$1013,15,FALSE)</f>
        <v>1600</v>
      </c>
      <c r="Y2497" s="219" t="s">
        <v>3504</v>
      </c>
      <c r="Z2497" s="259">
        <f>VLOOKUP(Y2497,'[1]段ボール 送料'!$H$16:$X$1013,16,FALSE)</f>
        <v>990</v>
      </c>
      <c r="AA2497" s="259">
        <f>VLOOKUP(Y2497,'[1]段ボール 送料'!$H$16:$X$1013,13,FALSE)</f>
        <v>330</v>
      </c>
      <c r="AB2497" s="259">
        <f>VLOOKUP(Y2497,'[1]段ボール 送料'!$H$16:$X$1013,14,FALSE)</f>
        <v>330</v>
      </c>
      <c r="AC2497" s="259">
        <f>VLOOKUP(Y2497,'[1]段ボール 送料'!$H$16:$X$1013,15,FALSE)</f>
        <v>330</v>
      </c>
      <c r="AD2497" s="337" t="s">
        <v>2558</v>
      </c>
      <c r="AE2497" s="259">
        <f>VLOOKUP(AD2497,'[1]段ボール 送料'!$H$16:$X$1013,16,FALSE)</f>
        <v>990</v>
      </c>
      <c r="AF2497" s="259">
        <f>VLOOKUP(AD2497,'[1]段ボール 送料'!$H$16:$X$1013,13,FALSE)</f>
        <v>465</v>
      </c>
      <c r="AG2497" s="259">
        <f>VLOOKUP(AD2497,'[1]段ボール 送料'!$H$16:$X$1013,14,FALSE)</f>
        <v>465</v>
      </c>
      <c r="AH2497" s="259">
        <f>VLOOKUP(AD2497,'[1]段ボール 送料'!$H$16:$X$1013,15,FALSE)</f>
        <v>60</v>
      </c>
      <c r="AI2497" s="213" t="s">
        <v>2714</v>
      </c>
      <c r="AJ2497" s="286" t="s">
        <v>3027</v>
      </c>
      <c r="AK2497" s="228" t="s">
        <v>3110</v>
      </c>
      <c r="AL2497" s="211">
        <v>16039</v>
      </c>
      <c r="AM2497" s="211">
        <f t="shared" si="381"/>
        <v>7029</v>
      </c>
      <c r="AN2497" s="443">
        <f>94+145</f>
        <v>239</v>
      </c>
      <c r="AO2497" s="443">
        <f>5000+890+900</f>
        <v>6790</v>
      </c>
      <c r="AP2497" s="446" t="s">
        <v>3402</v>
      </c>
      <c r="AQ2497" s="442">
        <v>3</v>
      </c>
      <c r="AR2497" s="442"/>
      <c r="AS2497" s="442"/>
      <c r="AT2497" s="442"/>
      <c r="AU2497" s="247">
        <f t="shared" si="383"/>
        <v>0</v>
      </c>
      <c r="AV2497" s="248">
        <f>VLOOKUP(T2497,'[1]段ボール 送料'!$H$16:$X$1013,11,FALSE)</f>
        <v>0</v>
      </c>
      <c r="AW2497" s="248">
        <f>VLOOKUP(Y2497,'[1]段ボール 送料'!$H$16:$X$1013,11,FALSE)</f>
        <v>430</v>
      </c>
      <c r="AX2497" s="248">
        <f>VLOOKUP(AD2497,'[1]段ボール 送料'!$H$16:$X$1013,11,FALSE)</f>
        <v>547</v>
      </c>
      <c r="AY2497" s="247">
        <f t="shared" si="376"/>
        <v>977</v>
      </c>
      <c r="AZ2497" s="247">
        <f t="shared" si="377"/>
        <v>0</v>
      </c>
      <c r="BA2497" s="247">
        <f t="shared" si="378"/>
        <v>430</v>
      </c>
      <c r="BB2497" s="247">
        <f t="shared" si="379"/>
        <v>547</v>
      </c>
      <c r="BC2497" s="247">
        <f t="shared" si="380"/>
        <v>977</v>
      </c>
      <c r="BD2497" s="207" t="s">
        <v>3496</v>
      </c>
      <c r="BE2497" s="207"/>
      <c r="BF2497" s="207" t="s">
        <v>3502</v>
      </c>
      <c r="BG2497" s="228" t="s">
        <v>1703</v>
      </c>
      <c r="BH2497" s="228" t="s">
        <v>1703</v>
      </c>
      <c r="BI2497" s="228"/>
      <c r="BJ2497" s="246"/>
      <c r="BK2497" s="436">
        <v>45444</v>
      </c>
      <c r="BL2497" s="228"/>
      <c r="BM2497" s="228" t="s">
        <v>1703</v>
      </c>
      <c r="CK2497" s="200" t="s">
        <v>1769</v>
      </c>
      <c r="CY2497" s="254"/>
      <c r="CZ2497" s="254"/>
      <c r="DA2497" s="254"/>
      <c r="DB2497" s="254"/>
      <c r="DC2497" s="254"/>
      <c r="DD2497" s="254"/>
      <c r="DE2497" s="254"/>
      <c r="DF2497" s="254"/>
      <c r="DG2497" s="254"/>
      <c r="DH2497" s="254"/>
      <c r="DI2497" s="254"/>
      <c r="DJ2497" s="254"/>
      <c r="DK2497" s="254"/>
      <c r="DL2497" s="254"/>
      <c r="DM2497" s="254"/>
      <c r="DN2497" s="284"/>
      <c r="DO2497" s="283"/>
      <c r="DP2497" s="278"/>
      <c r="DQ2497" s="278"/>
      <c r="DR2497" s="281"/>
      <c r="DS2497" s="280"/>
      <c r="DT2497" s="279"/>
      <c r="DU2497" s="278"/>
    </row>
    <row r="2498" spans="1:126" ht="18.75">
      <c r="A2498" s="207" t="s">
        <v>3408</v>
      </c>
      <c r="B2498" s="227" t="s">
        <v>3540</v>
      </c>
      <c r="C2498" s="226" t="s">
        <v>3539</v>
      </c>
      <c r="D2498" s="264" t="s">
        <v>3538</v>
      </c>
      <c r="E2498" s="224" t="str">
        <f t="shared" si="382"/>
        <v>440659</v>
      </c>
      <c r="F2498" s="207" t="s">
        <v>886</v>
      </c>
      <c r="G2498" s="387" t="s">
        <v>3537</v>
      </c>
      <c r="H2498" s="223" t="s">
        <v>3536</v>
      </c>
      <c r="I2498" s="219" t="s">
        <v>39</v>
      </c>
      <c r="J2498" s="222">
        <v>1</v>
      </c>
      <c r="K2498" s="212">
        <v>60000</v>
      </c>
      <c r="L2498" s="212">
        <f t="shared" si="375"/>
        <v>66000</v>
      </c>
      <c r="M2498" s="288" t="s">
        <v>1671</v>
      </c>
      <c r="O2498" s="219"/>
      <c r="P2498" s="245"/>
      <c r="Q2498" s="244"/>
      <c r="R2498" s="261">
        <v>6000</v>
      </c>
      <c r="S2498" s="242">
        <v>6000</v>
      </c>
      <c r="T2498" s="219" t="s">
        <v>3124</v>
      </c>
      <c r="U2498" s="259">
        <f>VLOOKUP(T2498,'[1]段ボール 送料'!$H$16:$X$1013,16,FALSE)</f>
        <v>1980</v>
      </c>
      <c r="V2498" s="259">
        <f>VLOOKUP(T2498,'[1]段ボール 送料'!$H$16:$X$1013,13,FALSE)</f>
        <v>190</v>
      </c>
      <c r="W2498" s="259">
        <f>VLOOKUP(T2498,'[1]段ボール 送料'!$H$16:$X$1013,14,FALSE)</f>
        <v>190</v>
      </c>
      <c r="X2498" s="259">
        <f>VLOOKUP(T2498,'[1]段ボール 送料'!$H$16:$X$1013,15,FALSE)</f>
        <v>1600</v>
      </c>
      <c r="Y2498" s="219" t="s">
        <v>3504</v>
      </c>
      <c r="Z2498" s="259">
        <f>VLOOKUP(Y2498,'[1]段ボール 送料'!$H$16:$X$1013,16,FALSE)</f>
        <v>990</v>
      </c>
      <c r="AA2498" s="259">
        <f>VLOOKUP(Y2498,'[1]段ボール 送料'!$H$16:$X$1013,13,FALSE)</f>
        <v>330</v>
      </c>
      <c r="AB2498" s="259">
        <f>VLOOKUP(Y2498,'[1]段ボール 送料'!$H$16:$X$1013,14,FALSE)</f>
        <v>330</v>
      </c>
      <c r="AC2498" s="259">
        <f>VLOOKUP(Y2498,'[1]段ボール 送料'!$H$16:$X$1013,15,FALSE)</f>
        <v>330</v>
      </c>
      <c r="AD2498" s="337" t="s">
        <v>2558</v>
      </c>
      <c r="AE2498" s="259">
        <f>VLOOKUP(AD2498,'[1]段ボール 送料'!$H$16:$X$1013,16,FALSE)</f>
        <v>990</v>
      </c>
      <c r="AF2498" s="259">
        <f>VLOOKUP(AD2498,'[1]段ボール 送料'!$H$16:$X$1013,13,FALSE)</f>
        <v>465</v>
      </c>
      <c r="AG2498" s="259">
        <f>VLOOKUP(AD2498,'[1]段ボール 送料'!$H$16:$X$1013,14,FALSE)</f>
        <v>465</v>
      </c>
      <c r="AH2498" s="259">
        <f>VLOOKUP(AD2498,'[1]段ボール 送料'!$H$16:$X$1013,15,FALSE)</f>
        <v>60</v>
      </c>
      <c r="AI2498" s="213" t="s">
        <v>2714</v>
      </c>
      <c r="AJ2498" s="286" t="s">
        <v>3027</v>
      </c>
      <c r="AK2498" s="228" t="s">
        <v>3110</v>
      </c>
      <c r="AL2498" s="211">
        <v>15991</v>
      </c>
      <c r="AM2498" s="211">
        <f t="shared" si="381"/>
        <v>7029</v>
      </c>
      <c r="AN2498" s="443">
        <f>94+145</f>
        <v>239</v>
      </c>
      <c r="AO2498" s="443">
        <f>5000+890+900</f>
        <v>6790</v>
      </c>
      <c r="AP2498" s="446" t="s">
        <v>3402</v>
      </c>
      <c r="AQ2498" s="442">
        <v>3</v>
      </c>
      <c r="AR2498" s="442"/>
      <c r="AS2498" s="442"/>
      <c r="AT2498" s="442"/>
      <c r="AU2498" s="247">
        <f t="shared" si="383"/>
        <v>0</v>
      </c>
      <c r="AV2498" s="248">
        <f>VLOOKUP(T2498,'[1]段ボール 送料'!$H$16:$X$1013,11,FALSE)</f>
        <v>0</v>
      </c>
      <c r="AW2498" s="248">
        <f>VLOOKUP(Y2498,'[1]段ボール 送料'!$H$16:$X$1013,11,FALSE)</f>
        <v>430</v>
      </c>
      <c r="AX2498" s="248">
        <f>VLOOKUP(AD2498,'[1]段ボール 送料'!$H$16:$X$1013,11,FALSE)</f>
        <v>547</v>
      </c>
      <c r="AY2498" s="247">
        <f t="shared" si="376"/>
        <v>977</v>
      </c>
      <c r="AZ2498" s="247">
        <f t="shared" si="377"/>
        <v>0</v>
      </c>
      <c r="BA2498" s="247">
        <f t="shared" si="378"/>
        <v>430</v>
      </c>
      <c r="BB2498" s="247">
        <f t="shared" si="379"/>
        <v>547</v>
      </c>
      <c r="BC2498" s="247">
        <f t="shared" si="380"/>
        <v>977</v>
      </c>
      <c r="BD2498" s="207" t="s">
        <v>3496</v>
      </c>
      <c r="BE2498" s="207"/>
      <c r="BF2498" s="207" t="s">
        <v>3502</v>
      </c>
      <c r="BG2498" s="228" t="s">
        <v>1703</v>
      </c>
      <c r="BH2498" s="228" t="s">
        <v>1703</v>
      </c>
      <c r="BI2498" s="228"/>
      <c r="BJ2498" s="246"/>
      <c r="BK2498" s="436">
        <v>45444</v>
      </c>
      <c r="BL2498" s="228"/>
      <c r="BM2498" s="228" t="s">
        <v>1703</v>
      </c>
      <c r="CK2498" s="200" t="s">
        <v>1769</v>
      </c>
      <c r="CY2498" s="254"/>
      <c r="CZ2498" s="254"/>
      <c r="DA2498" s="254"/>
      <c r="DB2498" s="254"/>
      <c r="DC2498" s="254"/>
      <c r="DD2498" s="254"/>
      <c r="DE2498" s="254"/>
      <c r="DF2498" s="254"/>
      <c r="DG2498" s="254"/>
      <c r="DH2498" s="254"/>
      <c r="DI2498" s="254"/>
      <c r="DJ2498" s="254"/>
      <c r="DK2498" s="254"/>
      <c r="DL2498" s="254"/>
      <c r="DM2498" s="254"/>
      <c r="DN2498" s="284"/>
      <c r="DO2498" s="283"/>
      <c r="DP2498" s="278"/>
      <c r="DQ2498" s="278"/>
      <c r="DR2498" s="281"/>
      <c r="DS2498" s="280"/>
      <c r="DT2498" s="279"/>
      <c r="DU2498" s="278"/>
    </row>
    <row r="2499" spans="1:126" ht="18.75">
      <c r="A2499" s="207" t="s">
        <v>3401</v>
      </c>
      <c r="B2499" s="227" t="s">
        <v>3535</v>
      </c>
      <c r="C2499" s="226" t="s">
        <v>3534</v>
      </c>
      <c r="D2499" s="264" t="s">
        <v>3533</v>
      </c>
      <c r="E2499" s="224" t="str">
        <f t="shared" si="382"/>
        <v>440611</v>
      </c>
      <c r="F2499" s="207" t="s">
        <v>886</v>
      </c>
      <c r="G2499" s="220" t="s">
        <v>3532</v>
      </c>
      <c r="H2499" s="223" t="s">
        <v>3531</v>
      </c>
      <c r="I2499" s="219" t="s">
        <v>39</v>
      </c>
      <c r="J2499" s="222">
        <v>1</v>
      </c>
      <c r="K2499" s="212">
        <v>55000</v>
      </c>
      <c r="L2499" s="212">
        <f t="shared" si="375"/>
        <v>60500.000000000007</v>
      </c>
      <c r="M2499" s="288" t="s">
        <v>1671</v>
      </c>
      <c r="O2499" s="219"/>
      <c r="P2499" s="245"/>
      <c r="Q2499" s="244"/>
      <c r="R2499" s="272">
        <v>5200</v>
      </c>
      <c r="S2499" s="242">
        <v>5200</v>
      </c>
      <c r="T2499" s="219" t="s">
        <v>3124</v>
      </c>
      <c r="U2499" s="259">
        <f>VLOOKUP(T2499,'[1]段ボール 送料'!$H$16:$X$1013,16,FALSE)</f>
        <v>1980</v>
      </c>
      <c r="V2499" s="259">
        <f>VLOOKUP(T2499,'[1]段ボール 送料'!$H$16:$X$1013,13,FALSE)</f>
        <v>190</v>
      </c>
      <c r="W2499" s="259">
        <f>VLOOKUP(T2499,'[1]段ボール 送料'!$H$16:$X$1013,14,FALSE)</f>
        <v>190</v>
      </c>
      <c r="X2499" s="259">
        <f>VLOOKUP(T2499,'[1]段ボール 送料'!$H$16:$X$1013,15,FALSE)</f>
        <v>1600</v>
      </c>
      <c r="Y2499" s="219" t="s">
        <v>3530</v>
      </c>
      <c r="Z2499" s="259">
        <f>VLOOKUP(Y2499,'[1]段ボール 送料'!$H$16:$X$1013,16,FALSE)</f>
        <v>1110</v>
      </c>
      <c r="AA2499" s="259">
        <f>VLOOKUP(Y2499,'[1]段ボール 送料'!$H$16:$X$1013,13,FALSE)</f>
        <v>305</v>
      </c>
      <c r="AB2499" s="259">
        <f>VLOOKUP(Y2499,'[1]段ボール 送料'!$H$16:$X$1013,14,FALSE)</f>
        <v>305</v>
      </c>
      <c r="AC2499" s="259">
        <f>VLOOKUP(Y2499,'[1]段ボール 送料'!$H$16:$X$1013,15,FALSE)</f>
        <v>500</v>
      </c>
      <c r="AD2499" s="337"/>
      <c r="AE2499" s="337"/>
      <c r="AF2499" s="337"/>
      <c r="AG2499" s="337"/>
      <c r="AH2499" s="337"/>
      <c r="AI2499" s="213" t="s">
        <v>2714</v>
      </c>
      <c r="AJ2499" s="286" t="s">
        <v>3027</v>
      </c>
      <c r="AK2499" s="228" t="s">
        <v>3110</v>
      </c>
      <c r="AL2499" s="211">
        <v>14778</v>
      </c>
      <c r="AM2499" s="211">
        <f t="shared" si="381"/>
        <v>6387</v>
      </c>
      <c r="AN2499" s="337">
        <f>VLOOKUP(Y2499,'[1]段ボール 送料'!$H$16:$X$1013,6,FALSE)</f>
        <v>207</v>
      </c>
      <c r="AO2499" s="443">
        <f>5000+1180</f>
        <v>6180</v>
      </c>
      <c r="AP2499" s="446" t="s">
        <v>3387</v>
      </c>
      <c r="AQ2499" s="442">
        <v>2</v>
      </c>
      <c r="AR2499" s="442"/>
      <c r="AS2499" s="442"/>
      <c r="AT2499" s="442"/>
      <c r="AU2499" s="247">
        <f t="shared" si="383"/>
        <v>0</v>
      </c>
      <c r="AV2499" s="248">
        <f>VLOOKUP(T2499,'[1]段ボール 送料'!$H$16:$X$1013,11,FALSE)</f>
        <v>0</v>
      </c>
      <c r="AW2499" s="248">
        <f>VLOOKUP(Y2499,'[1]段ボール 送料'!$H$16:$X$1013,11,FALSE)</f>
        <v>700</v>
      </c>
      <c r="AX2499" s="207"/>
      <c r="AY2499" s="247">
        <f t="shared" si="376"/>
        <v>700</v>
      </c>
      <c r="AZ2499" s="247">
        <f t="shared" si="377"/>
        <v>0</v>
      </c>
      <c r="BA2499" s="247">
        <f t="shared" si="378"/>
        <v>700</v>
      </c>
      <c r="BB2499" s="247">
        <f t="shared" si="379"/>
        <v>0</v>
      </c>
      <c r="BC2499" s="247">
        <f t="shared" si="380"/>
        <v>700</v>
      </c>
      <c r="BD2499" s="207" t="s">
        <v>3496</v>
      </c>
      <c r="BE2499" s="207"/>
      <c r="BF2499" s="207"/>
      <c r="BG2499" s="228" t="s">
        <v>1703</v>
      </c>
      <c r="BH2499" s="228" t="s">
        <v>1703</v>
      </c>
      <c r="BI2499" s="228"/>
      <c r="BJ2499" s="246"/>
      <c r="BK2499" s="436">
        <v>45444</v>
      </c>
      <c r="BL2499" s="228"/>
      <c r="BM2499" s="228" t="s">
        <v>1703</v>
      </c>
      <c r="CK2499" s="200" t="s">
        <v>1769</v>
      </c>
      <c r="CY2499" s="254"/>
      <c r="CZ2499" s="254"/>
      <c r="DA2499" s="254"/>
      <c r="DB2499" s="254"/>
      <c r="DC2499" s="254"/>
      <c r="DD2499" s="254"/>
      <c r="DE2499" s="254"/>
      <c r="DF2499" s="254"/>
      <c r="DG2499" s="254"/>
      <c r="DH2499" s="254"/>
      <c r="DI2499" s="254"/>
      <c r="DJ2499" s="254"/>
      <c r="DK2499" s="254"/>
      <c r="DL2499" s="254"/>
      <c r="DM2499" s="254"/>
      <c r="DN2499" s="284"/>
      <c r="DO2499" s="283"/>
      <c r="DP2499" s="278"/>
      <c r="DQ2499" s="278"/>
      <c r="DR2499" s="281"/>
      <c r="DS2499" s="280"/>
      <c r="DT2499" s="279"/>
      <c r="DU2499" s="278"/>
      <c r="DV2499" s="194"/>
    </row>
    <row r="2500" spans="1:126" ht="18.75">
      <c r="A2500" s="207" t="s">
        <v>3523</v>
      </c>
      <c r="B2500" s="227" t="s">
        <v>3529</v>
      </c>
      <c r="C2500" s="226" t="s">
        <v>3528</v>
      </c>
      <c r="D2500" s="264" t="s">
        <v>3527</v>
      </c>
      <c r="E2500" s="224" t="str">
        <f t="shared" si="382"/>
        <v>440123</v>
      </c>
      <c r="F2500" s="207" t="s">
        <v>229</v>
      </c>
      <c r="G2500" s="220" t="s">
        <v>3519</v>
      </c>
      <c r="H2500" s="223" t="s">
        <v>3518</v>
      </c>
      <c r="I2500" s="219" t="s">
        <v>39</v>
      </c>
      <c r="J2500" s="222">
        <v>1</v>
      </c>
      <c r="K2500" s="212">
        <v>60000</v>
      </c>
      <c r="L2500" s="212">
        <f t="shared" si="375"/>
        <v>66000</v>
      </c>
      <c r="M2500" s="288" t="s">
        <v>1671</v>
      </c>
      <c r="O2500" s="219"/>
      <c r="P2500" s="245"/>
      <c r="Q2500" s="244"/>
      <c r="R2500" s="272">
        <v>6600</v>
      </c>
      <c r="S2500" s="242">
        <v>6600</v>
      </c>
      <c r="T2500" s="219" t="s">
        <v>3496</v>
      </c>
      <c r="U2500" s="259">
        <f>VLOOKUP(T2500,'[1]段ボール 送料'!$H$16:$X$1013,16,FALSE)</f>
        <v>1980</v>
      </c>
      <c r="V2500" s="259">
        <f>VLOOKUP(T2500,'[1]段ボール 送料'!$H$16:$X$1013,13,FALSE)</f>
        <v>190</v>
      </c>
      <c r="W2500" s="259">
        <f>VLOOKUP(T2500,'[1]段ボール 送料'!$H$16:$X$1013,14,FALSE)</f>
        <v>190</v>
      </c>
      <c r="X2500" s="259">
        <f>VLOOKUP(T2500,'[1]段ボール 送料'!$H$16:$X$1013,15,FALSE)</f>
        <v>1600</v>
      </c>
      <c r="Y2500" s="219" t="s">
        <v>3504</v>
      </c>
      <c r="Z2500" s="259">
        <f>VLOOKUP(Y2500,'[1]段ボール 送料'!$H$16:$X$1013,16,FALSE)</f>
        <v>990</v>
      </c>
      <c r="AA2500" s="259">
        <f>VLOOKUP(Y2500,'[1]段ボール 送料'!$H$16:$X$1013,13,FALSE)</f>
        <v>330</v>
      </c>
      <c r="AB2500" s="259">
        <f>VLOOKUP(Y2500,'[1]段ボール 送料'!$H$16:$X$1013,14,FALSE)</f>
        <v>330</v>
      </c>
      <c r="AC2500" s="259">
        <f>VLOOKUP(Y2500,'[1]段ボール 送料'!$H$16:$X$1013,15,FALSE)</f>
        <v>330</v>
      </c>
      <c r="AD2500" s="337"/>
      <c r="AE2500" s="337"/>
      <c r="AF2500" s="337"/>
      <c r="AG2500" s="337"/>
      <c r="AH2500" s="337"/>
      <c r="AI2500" s="213" t="s">
        <v>2714</v>
      </c>
      <c r="AJ2500" s="392" t="s">
        <v>3027</v>
      </c>
      <c r="AK2500" s="228" t="s">
        <v>3110</v>
      </c>
      <c r="AL2500" s="211">
        <v>16695</v>
      </c>
      <c r="AM2500" s="211">
        <f t="shared" si="381"/>
        <v>5984</v>
      </c>
      <c r="AN2500" s="337">
        <f>VLOOKUP(Y2500,'[1]段ボール 送料'!$H$16:$X$1013,6,FALSE)</f>
        <v>94</v>
      </c>
      <c r="AO2500" s="443">
        <f>5000+890</f>
        <v>5890</v>
      </c>
      <c r="AP2500" s="229" t="s">
        <v>3517</v>
      </c>
      <c r="AQ2500" s="442">
        <v>2</v>
      </c>
      <c r="AR2500" s="442"/>
      <c r="AS2500" s="442"/>
      <c r="AT2500" s="442"/>
      <c r="AU2500" s="247">
        <f t="shared" si="383"/>
        <v>0</v>
      </c>
      <c r="AV2500" s="248">
        <f>VLOOKUP(T2500,'[1]段ボール 送料'!$H$16:$X$1013,11,FALSE)</f>
        <v>0</v>
      </c>
      <c r="AW2500" s="248">
        <f>VLOOKUP(Y2500,'[1]段ボール 送料'!$H$16:$X$1013,11,FALSE)</f>
        <v>430</v>
      </c>
      <c r="AX2500" s="207"/>
      <c r="AY2500" s="247">
        <f t="shared" si="376"/>
        <v>430</v>
      </c>
      <c r="AZ2500" s="247">
        <f t="shared" si="377"/>
        <v>0</v>
      </c>
      <c r="BA2500" s="247">
        <f t="shared" si="378"/>
        <v>430</v>
      </c>
      <c r="BB2500" s="247">
        <f t="shared" si="379"/>
        <v>0</v>
      </c>
      <c r="BC2500" s="247">
        <f t="shared" si="380"/>
        <v>430</v>
      </c>
      <c r="BD2500" s="207" t="s">
        <v>3496</v>
      </c>
      <c r="BE2500" s="207"/>
      <c r="BF2500" s="207"/>
      <c r="BG2500" s="445" t="s">
        <v>1703</v>
      </c>
      <c r="BH2500" s="445" t="s">
        <v>1703</v>
      </c>
      <c r="BI2500" s="228"/>
      <c r="BJ2500" s="246"/>
      <c r="BK2500" s="436">
        <v>45444</v>
      </c>
      <c r="BL2500" s="228"/>
      <c r="BM2500" s="228" t="s">
        <v>1703</v>
      </c>
      <c r="CL2500" s="200" t="s">
        <v>1769</v>
      </c>
      <c r="CY2500" s="254"/>
      <c r="CZ2500" s="254"/>
      <c r="DA2500" s="254"/>
      <c r="DB2500" s="254"/>
      <c r="DC2500" s="254"/>
      <c r="DD2500" s="254"/>
      <c r="DE2500" s="254"/>
      <c r="DF2500" s="254"/>
      <c r="DG2500" s="254"/>
      <c r="DH2500" s="254"/>
      <c r="DI2500" s="254"/>
      <c r="DJ2500" s="254"/>
      <c r="DK2500" s="254"/>
      <c r="DL2500" s="254"/>
      <c r="DM2500" s="254"/>
      <c r="DN2500" s="284"/>
      <c r="DO2500" s="283"/>
      <c r="DP2500" s="278"/>
      <c r="DQ2500" s="278"/>
      <c r="DR2500" s="281"/>
      <c r="DS2500" s="280"/>
      <c r="DT2500" s="279"/>
      <c r="DU2500" s="278"/>
      <c r="DV2500" s="194"/>
    </row>
    <row r="2501" spans="1:126" ht="18.75">
      <c r="A2501" s="207" t="s">
        <v>3523</v>
      </c>
      <c r="B2501" s="227" t="s">
        <v>3526</v>
      </c>
      <c r="C2501" s="226" t="s">
        <v>3525</v>
      </c>
      <c r="D2501" s="264" t="s">
        <v>3524</v>
      </c>
      <c r="E2501" s="224" t="str">
        <f t="shared" si="382"/>
        <v>440116</v>
      </c>
      <c r="F2501" s="207" t="s">
        <v>229</v>
      </c>
      <c r="G2501" s="220" t="s">
        <v>3519</v>
      </c>
      <c r="H2501" s="223" t="s">
        <v>3518</v>
      </c>
      <c r="I2501" s="219" t="s">
        <v>39</v>
      </c>
      <c r="J2501" s="222">
        <v>1</v>
      </c>
      <c r="K2501" s="212">
        <v>60000</v>
      </c>
      <c r="L2501" s="212">
        <f t="shared" si="375"/>
        <v>66000</v>
      </c>
      <c r="M2501" s="288" t="s">
        <v>1671</v>
      </c>
      <c r="O2501" s="219"/>
      <c r="P2501" s="245"/>
      <c r="Q2501" s="244"/>
      <c r="R2501" s="272">
        <v>6600</v>
      </c>
      <c r="S2501" s="242">
        <v>6600</v>
      </c>
      <c r="T2501" s="219" t="s">
        <v>3496</v>
      </c>
      <c r="U2501" s="248">
        <f>VLOOKUP(T2501,'[1]段ボール 送料'!$H$16:$X$1013,16,FALSE)</f>
        <v>1980</v>
      </c>
      <c r="V2501" s="248">
        <f>VLOOKUP(T2501,'[1]段ボール 送料'!$H$16:$X$1013,13,FALSE)</f>
        <v>190</v>
      </c>
      <c r="W2501" s="248">
        <f>VLOOKUP(T2501,'[1]段ボール 送料'!$H$16:$X$1013,14,FALSE)</f>
        <v>190</v>
      </c>
      <c r="X2501" s="248">
        <f>VLOOKUP(T2501,'[1]段ボール 送料'!$H$16:$X$1013,15,FALSE)</f>
        <v>1600</v>
      </c>
      <c r="Y2501" s="219" t="s">
        <v>3504</v>
      </c>
      <c r="Z2501" s="248">
        <f>VLOOKUP(Y2501,'[1]段ボール 送料'!$H$16:$X$1013,16,FALSE)</f>
        <v>990</v>
      </c>
      <c r="AA2501" s="248">
        <f>VLOOKUP(Y2501,'[1]段ボール 送料'!$H$16:$X$1013,13,FALSE)</f>
        <v>330</v>
      </c>
      <c r="AB2501" s="248">
        <f>VLOOKUP(Y2501,'[1]段ボール 送料'!$H$16:$X$1013,14,FALSE)</f>
        <v>330</v>
      </c>
      <c r="AC2501" s="248">
        <f>VLOOKUP(Y2501,'[1]段ボール 送料'!$H$16:$X$1013,15,FALSE)</f>
        <v>330</v>
      </c>
      <c r="AD2501" s="353"/>
      <c r="AE2501" s="353"/>
      <c r="AF2501" s="353"/>
      <c r="AG2501" s="353"/>
      <c r="AH2501" s="353"/>
      <c r="AI2501" s="213" t="s">
        <v>2714</v>
      </c>
      <c r="AJ2501" s="392" t="s">
        <v>3027</v>
      </c>
      <c r="AK2501" s="228" t="s">
        <v>3110</v>
      </c>
      <c r="AL2501" s="211">
        <v>16695</v>
      </c>
      <c r="AM2501" s="211">
        <f t="shared" si="381"/>
        <v>5984</v>
      </c>
      <c r="AN2501" s="353">
        <f>VLOOKUP(Y2501,'[1]段ボール 送料'!$H$16:$X$1013,6,FALSE)</f>
        <v>94</v>
      </c>
      <c r="AO2501" s="423">
        <f>5000+890</f>
        <v>5890</v>
      </c>
      <c r="AP2501" s="229" t="s">
        <v>3517</v>
      </c>
      <c r="AQ2501" s="352">
        <v>2</v>
      </c>
      <c r="AR2501" s="352"/>
      <c r="AS2501" s="352"/>
      <c r="AT2501" s="352"/>
      <c r="AU2501" s="247">
        <f t="shared" si="383"/>
        <v>0</v>
      </c>
      <c r="AV2501" s="248">
        <f>VLOOKUP(T2501,'[1]段ボール 送料'!$H$16:$X$1013,11,FALSE)</f>
        <v>0</v>
      </c>
      <c r="AW2501" s="248">
        <f>VLOOKUP(Y2501,'[1]段ボール 送料'!$H$16:$X$1013,11,FALSE)</f>
        <v>430</v>
      </c>
      <c r="AX2501" s="207"/>
      <c r="AY2501" s="247">
        <f t="shared" si="376"/>
        <v>430</v>
      </c>
      <c r="AZ2501" s="247">
        <f t="shared" si="377"/>
        <v>0</v>
      </c>
      <c r="BA2501" s="247">
        <f t="shared" si="378"/>
        <v>430</v>
      </c>
      <c r="BB2501" s="247">
        <f t="shared" si="379"/>
        <v>0</v>
      </c>
      <c r="BC2501" s="247">
        <f t="shared" si="380"/>
        <v>430</v>
      </c>
      <c r="BD2501" s="207" t="s">
        <v>3496</v>
      </c>
      <c r="BE2501" s="207"/>
      <c r="BF2501" s="207"/>
      <c r="BG2501" s="445" t="s">
        <v>1703</v>
      </c>
      <c r="BH2501" s="445" t="s">
        <v>1703</v>
      </c>
      <c r="BI2501" s="228"/>
      <c r="BJ2501" s="246"/>
      <c r="BK2501" s="436">
        <v>45444</v>
      </c>
      <c r="BL2501" s="228"/>
      <c r="BM2501" s="228" t="s">
        <v>1703</v>
      </c>
      <c r="CL2501" s="200" t="s">
        <v>1769</v>
      </c>
      <c r="CY2501" s="254"/>
      <c r="CZ2501" s="254"/>
      <c r="DA2501" s="254"/>
      <c r="DB2501" s="254"/>
      <c r="DC2501" s="254"/>
      <c r="DD2501" s="254"/>
      <c r="DE2501" s="254"/>
      <c r="DF2501" s="254"/>
      <c r="DG2501" s="254"/>
      <c r="DH2501" s="254"/>
      <c r="DI2501" s="254"/>
      <c r="DJ2501" s="254"/>
      <c r="DK2501" s="254"/>
      <c r="DL2501" s="254"/>
      <c r="DM2501" s="254"/>
      <c r="DN2501" s="284"/>
      <c r="DO2501" s="283"/>
      <c r="DP2501" s="278"/>
      <c r="DQ2501" s="278"/>
      <c r="DR2501" s="281"/>
      <c r="DS2501" s="280"/>
      <c r="DT2501" s="279"/>
      <c r="DU2501" s="278"/>
      <c r="DV2501" s="194"/>
    </row>
    <row r="2502" spans="1:126" ht="18.75">
      <c r="A2502" s="207" t="s">
        <v>3523</v>
      </c>
      <c r="B2502" s="227" t="s">
        <v>3522</v>
      </c>
      <c r="C2502" s="226" t="s">
        <v>3521</v>
      </c>
      <c r="D2502" s="264" t="s">
        <v>3520</v>
      </c>
      <c r="E2502" s="224" t="str">
        <f t="shared" si="382"/>
        <v>440109</v>
      </c>
      <c r="F2502" s="207" t="s">
        <v>229</v>
      </c>
      <c r="G2502" s="220" t="s">
        <v>3519</v>
      </c>
      <c r="H2502" s="223" t="s">
        <v>3518</v>
      </c>
      <c r="I2502" s="219" t="s">
        <v>39</v>
      </c>
      <c r="J2502" s="222">
        <v>1</v>
      </c>
      <c r="K2502" s="212">
        <v>60000</v>
      </c>
      <c r="L2502" s="212">
        <f t="shared" si="375"/>
        <v>66000</v>
      </c>
      <c r="M2502" s="288" t="s">
        <v>1671</v>
      </c>
      <c r="O2502" s="219"/>
      <c r="P2502" s="245"/>
      <c r="Q2502" s="244"/>
      <c r="R2502" s="272">
        <v>6600</v>
      </c>
      <c r="S2502" s="242">
        <v>6600</v>
      </c>
      <c r="T2502" s="219" t="s">
        <v>3496</v>
      </c>
      <c r="U2502" s="248">
        <f>VLOOKUP(T2502,'[1]段ボール 送料'!$H$16:$X$1013,16,FALSE)</f>
        <v>1980</v>
      </c>
      <c r="V2502" s="248">
        <f>VLOOKUP(T2502,'[1]段ボール 送料'!$H$16:$X$1013,13,FALSE)</f>
        <v>190</v>
      </c>
      <c r="W2502" s="248">
        <f>VLOOKUP(T2502,'[1]段ボール 送料'!$H$16:$X$1013,14,FALSE)</f>
        <v>190</v>
      </c>
      <c r="X2502" s="248">
        <f>VLOOKUP(T2502,'[1]段ボール 送料'!$H$16:$X$1013,15,FALSE)</f>
        <v>1600</v>
      </c>
      <c r="Y2502" s="219" t="s">
        <v>3504</v>
      </c>
      <c r="Z2502" s="248">
        <f>VLOOKUP(Y2502,'[1]段ボール 送料'!$H$16:$X$1013,16,FALSE)</f>
        <v>990</v>
      </c>
      <c r="AA2502" s="248">
        <f>VLOOKUP(Y2502,'[1]段ボール 送料'!$H$16:$X$1013,13,FALSE)</f>
        <v>330</v>
      </c>
      <c r="AB2502" s="248">
        <f>VLOOKUP(Y2502,'[1]段ボール 送料'!$H$16:$X$1013,14,FALSE)</f>
        <v>330</v>
      </c>
      <c r="AC2502" s="248">
        <f>VLOOKUP(Y2502,'[1]段ボール 送料'!$H$16:$X$1013,15,FALSE)</f>
        <v>330</v>
      </c>
      <c r="AD2502" s="353"/>
      <c r="AE2502" s="353"/>
      <c r="AF2502" s="353"/>
      <c r="AG2502" s="353"/>
      <c r="AH2502" s="353"/>
      <c r="AI2502" s="213" t="s">
        <v>2714</v>
      </c>
      <c r="AJ2502" s="392" t="s">
        <v>3027</v>
      </c>
      <c r="AK2502" s="228" t="s">
        <v>3110</v>
      </c>
      <c r="AL2502" s="211">
        <v>16695</v>
      </c>
      <c r="AM2502" s="211">
        <f t="shared" si="381"/>
        <v>5984</v>
      </c>
      <c r="AN2502" s="353">
        <f>VLOOKUP(Y2502,'[1]段ボール 送料'!$H$16:$X$1013,6,FALSE)</f>
        <v>94</v>
      </c>
      <c r="AO2502" s="423">
        <f>5000+890</f>
        <v>5890</v>
      </c>
      <c r="AP2502" s="229" t="s">
        <v>3517</v>
      </c>
      <c r="AQ2502" s="352">
        <v>2</v>
      </c>
      <c r="AR2502" s="352"/>
      <c r="AS2502" s="352"/>
      <c r="AT2502" s="352"/>
      <c r="AU2502" s="247">
        <f t="shared" si="383"/>
        <v>0</v>
      </c>
      <c r="AV2502" s="248">
        <f>VLOOKUP(T2502,'[1]段ボール 送料'!$H$16:$X$1013,11,FALSE)</f>
        <v>0</v>
      </c>
      <c r="AW2502" s="248">
        <f>VLOOKUP(Y2502,'[1]段ボール 送料'!$H$16:$X$1013,11,FALSE)</f>
        <v>430</v>
      </c>
      <c r="AX2502" s="207"/>
      <c r="AY2502" s="247">
        <f t="shared" si="376"/>
        <v>430</v>
      </c>
      <c r="AZ2502" s="247">
        <f t="shared" si="377"/>
        <v>0</v>
      </c>
      <c r="BA2502" s="247">
        <f t="shared" si="378"/>
        <v>430</v>
      </c>
      <c r="BB2502" s="247">
        <f t="shared" si="379"/>
        <v>0</v>
      </c>
      <c r="BC2502" s="247">
        <f t="shared" si="380"/>
        <v>430</v>
      </c>
      <c r="BD2502" s="207" t="s">
        <v>3496</v>
      </c>
      <c r="BE2502" s="207"/>
      <c r="BF2502" s="207"/>
      <c r="BG2502" s="445" t="s">
        <v>1703</v>
      </c>
      <c r="BH2502" s="445" t="s">
        <v>1703</v>
      </c>
      <c r="BI2502" s="228"/>
      <c r="BJ2502" s="246"/>
      <c r="BK2502" s="436">
        <v>45444</v>
      </c>
      <c r="BL2502" s="228"/>
      <c r="BM2502" s="228" t="s">
        <v>1703</v>
      </c>
      <c r="CL2502" s="200" t="s">
        <v>1769</v>
      </c>
      <c r="CY2502" s="254"/>
      <c r="CZ2502" s="254"/>
      <c r="DA2502" s="254"/>
      <c r="DB2502" s="254"/>
      <c r="DC2502" s="254"/>
      <c r="DD2502" s="254"/>
      <c r="DE2502" s="254"/>
      <c r="DF2502" s="254"/>
      <c r="DG2502" s="254"/>
      <c r="DH2502" s="254"/>
      <c r="DI2502" s="254"/>
      <c r="DJ2502" s="254"/>
      <c r="DK2502" s="254"/>
      <c r="DL2502" s="254"/>
      <c r="DM2502" s="254"/>
      <c r="DN2502" s="284"/>
      <c r="DO2502" s="283"/>
      <c r="DP2502" s="278"/>
      <c r="DQ2502" s="278"/>
      <c r="DR2502" s="281"/>
      <c r="DS2502" s="280"/>
      <c r="DT2502" s="279"/>
      <c r="DU2502" s="278"/>
      <c r="DV2502" s="194"/>
    </row>
    <row r="2503" spans="1:126" ht="18.75">
      <c r="A2503" s="207" t="s">
        <v>3318</v>
      </c>
      <c r="B2503" s="227" t="s">
        <v>3516</v>
      </c>
      <c r="C2503" s="226" t="s">
        <v>3515</v>
      </c>
      <c r="D2503" s="264" t="s">
        <v>3514</v>
      </c>
      <c r="E2503" s="224" t="str">
        <f t="shared" si="382"/>
        <v>440154</v>
      </c>
      <c r="F2503" s="207" t="s">
        <v>229</v>
      </c>
      <c r="G2503" s="220" t="s">
        <v>3506</v>
      </c>
      <c r="H2503" s="223" t="s">
        <v>3505</v>
      </c>
      <c r="I2503" s="219" t="s">
        <v>39</v>
      </c>
      <c r="J2503" s="222">
        <v>1</v>
      </c>
      <c r="K2503" s="212">
        <v>65000</v>
      </c>
      <c r="L2503" s="212">
        <f t="shared" si="375"/>
        <v>71500</v>
      </c>
      <c r="M2503" s="288" t="s">
        <v>1671</v>
      </c>
      <c r="O2503" s="219"/>
      <c r="P2503" s="245"/>
      <c r="Q2503" s="244"/>
      <c r="R2503" s="272">
        <v>7200</v>
      </c>
      <c r="S2503" s="242">
        <v>7200</v>
      </c>
      <c r="T2503" s="219" t="s">
        <v>3496</v>
      </c>
      <c r="U2503" s="248">
        <f>VLOOKUP(T2503,'[1]段ボール 送料'!$H$16:$X$1013,16,FALSE)</f>
        <v>1980</v>
      </c>
      <c r="V2503" s="248">
        <f>VLOOKUP(T2503,'[1]段ボール 送料'!$H$16:$X$1013,13,FALSE)</f>
        <v>190</v>
      </c>
      <c r="W2503" s="248">
        <f>VLOOKUP(T2503,'[1]段ボール 送料'!$H$16:$X$1013,14,FALSE)</f>
        <v>190</v>
      </c>
      <c r="X2503" s="248">
        <f>VLOOKUP(T2503,'[1]段ボール 送料'!$H$16:$X$1013,15,FALSE)</f>
        <v>1600</v>
      </c>
      <c r="Y2503" s="219" t="s">
        <v>3504</v>
      </c>
      <c r="Z2503" s="248">
        <f>VLOOKUP(Y2503,'[1]段ボール 送料'!$H$16:$X$1013,16,FALSE)</f>
        <v>990</v>
      </c>
      <c r="AA2503" s="248">
        <f>VLOOKUP(Y2503,'[1]段ボール 送料'!$H$16:$X$1013,13,FALSE)</f>
        <v>330</v>
      </c>
      <c r="AB2503" s="248">
        <f>VLOOKUP(Y2503,'[1]段ボール 送料'!$H$16:$X$1013,14,FALSE)</f>
        <v>330</v>
      </c>
      <c r="AC2503" s="248">
        <f>VLOOKUP(Y2503,'[1]段ボール 送料'!$H$16:$X$1013,15,FALSE)</f>
        <v>330</v>
      </c>
      <c r="AD2503" s="353" t="s">
        <v>2558</v>
      </c>
      <c r="AE2503" s="248">
        <f>VLOOKUP(AD2503,'[1]段ボール 送料'!$H$16:$X$1013,16,FALSE)</f>
        <v>990</v>
      </c>
      <c r="AF2503" s="248">
        <f>VLOOKUP(AD2503,'[1]段ボール 送料'!$H$16:$X$1013,13,FALSE)</f>
        <v>465</v>
      </c>
      <c r="AG2503" s="248">
        <f>VLOOKUP(AD2503,'[1]段ボール 送料'!$H$16:$X$1013,14,FALSE)</f>
        <v>465</v>
      </c>
      <c r="AH2503" s="248">
        <f>VLOOKUP(AD2503,'[1]段ボール 送料'!$H$16:$X$1013,15,FALSE)</f>
        <v>60</v>
      </c>
      <c r="AI2503" s="213" t="s">
        <v>3513</v>
      </c>
      <c r="AJ2503" s="392" t="s">
        <v>3027</v>
      </c>
      <c r="AK2503" s="228" t="s">
        <v>3110</v>
      </c>
      <c r="AL2503" s="211">
        <v>18495</v>
      </c>
      <c r="AM2503" s="211">
        <f t="shared" si="381"/>
        <v>7029</v>
      </c>
      <c r="AN2503" s="423">
        <f>94+145</f>
        <v>239</v>
      </c>
      <c r="AO2503" s="423">
        <f>5000+890+900</f>
        <v>6790</v>
      </c>
      <c r="AP2503" s="229" t="s">
        <v>3503</v>
      </c>
      <c r="AQ2503" s="352">
        <v>3</v>
      </c>
      <c r="AR2503" s="352"/>
      <c r="AS2503" s="352"/>
      <c r="AT2503" s="352"/>
      <c r="AU2503" s="247">
        <f t="shared" si="383"/>
        <v>0</v>
      </c>
      <c r="AV2503" s="248">
        <f>VLOOKUP(T2503,'[1]段ボール 送料'!$H$16:$X$1013,11,FALSE)</f>
        <v>0</v>
      </c>
      <c r="AW2503" s="248">
        <f>VLOOKUP(Y2503,'[1]段ボール 送料'!$H$16:$X$1013,11,FALSE)</f>
        <v>430</v>
      </c>
      <c r="AX2503" s="248">
        <f>VLOOKUP(AD2503,'[1]段ボール 送料'!$H$16:$X$1013,11,FALSE)</f>
        <v>547</v>
      </c>
      <c r="AY2503" s="247">
        <f t="shared" ref="AY2503:AY2534" si="384">SUBTOTAL(9,AV2503:AX2503)</f>
        <v>977</v>
      </c>
      <c r="AZ2503" s="247">
        <f t="shared" ref="AZ2503:AZ2534" si="385">AR2503+AV2503</f>
        <v>0</v>
      </c>
      <c r="BA2503" s="247">
        <f t="shared" ref="BA2503:BA2534" si="386">AS2503+AW2503</f>
        <v>430</v>
      </c>
      <c r="BB2503" s="247">
        <f t="shared" ref="BB2503:BB2534" si="387">AT2503+AX2503</f>
        <v>547</v>
      </c>
      <c r="BC2503" s="247">
        <f t="shared" ref="BC2503:BC2534" si="388">AU2503+AY2503</f>
        <v>977</v>
      </c>
      <c r="BD2503" s="207" t="s">
        <v>3496</v>
      </c>
      <c r="BE2503" s="207"/>
      <c r="BF2503" s="207" t="s">
        <v>3502</v>
      </c>
      <c r="BG2503" s="445" t="s">
        <v>1703</v>
      </c>
      <c r="BH2503" s="445" t="s">
        <v>1703</v>
      </c>
      <c r="BI2503" s="228"/>
      <c r="BJ2503" s="246"/>
      <c r="BK2503" s="436">
        <v>45444</v>
      </c>
      <c r="BL2503" s="228"/>
      <c r="BM2503" s="228" t="s">
        <v>1703</v>
      </c>
      <c r="CL2503" s="200" t="s">
        <v>1769</v>
      </c>
      <c r="CY2503" s="254"/>
      <c r="CZ2503" s="254"/>
      <c r="DA2503" s="254"/>
      <c r="DB2503" s="254"/>
      <c r="DC2503" s="254"/>
      <c r="DD2503" s="254"/>
      <c r="DE2503" s="254"/>
      <c r="DF2503" s="254"/>
      <c r="DG2503" s="254"/>
      <c r="DH2503" s="254"/>
      <c r="DI2503" s="254"/>
      <c r="DJ2503" s="254"/>
      <c r="DK2503" s="254"/>
      <c r="DL2503" s="254"/>
      <c r="DM2503" s="254"/>
      <c r="DN2503" s="284"/>
      <c r="DO2503" s="283"/>
      <c r="DP2503" s="278"/>
      <c r="DQ2503" s="278"/>
      <c r="DR2503" s="281"/>
      <c r="DS2503" s="280"/>
      <c r="DT2503" s="279"/>
      <c r="DU2503" s="278"/>
    </row>
    <row r="2504" spans="1:126" ht="18.75">
      <c r="A2504" s="207" t="s">
        <v>3318</v>
      </c>
      <c r="B2504" s="227" t="s">
        <v>3512</v>
      </c>
      <c r="C2504" s="226" t="s">
        <v>3511</v>
      </c>
      <c r="D2504" s="264" t="s">
        <v>3510</v>
      </c>
      <c r="E2504" s="224" t="str">
        <f t="shared" si="382"/>
        <v>440147</v>
      </c>
      <c r="F2504" s="207" t="s">
        <v>229</v>
      </c>
      <c r="G2504" s="220" t="s">
        <v>3506</v>
      </c>
      <c r="H2504" s="223" t="s">
        <v>3505</v>
      </c>
      <c r="I2504" s="219" t="s">
        <v>39</v>
      </c>
      <c r="J2504" s="222">
        <v>1</v>
      </c>
      <c r="K2504" s="212">
        <v>65000</v>
      </c>
      <c r="L2504" s="212">
        <f t="shared" si="375"/>
        <v>71500</v>
      </c>
      <c r="M2504" s="288" t="s">
        <v>1671</v>
      </c>
      <c r="O2504" s="219"/>
      <c r="P2504" s="245"/>
      <c r="Q2504" s="244"/>
      <c r="R2504" s="272">
        <v>7200</v>
      </c>
      <c r="S2504" s="242">
        <v>7200</v>
      </c>
      <c r="T2504" s="219" t="s">
        <v>3496</v>
      </c>
      <c r="U2504" s="248">
        <f>VLOOKUP(T2504,'[1]段ボール 送料'!$H$16:$X$1013,16,FALSE)</f>
        <v>1980</v>
      </c>
      <c r="V2504" s="248">
        <f>VLOOKUP(T2504,'[1]段ボール 送料'!$H$16:$X$1013,13,FALSE)</f>
        <v>190</v>
      </c>
      <c r="W2504" s="248">
        <f>VLOOKUP(T2504,'[1]段ボール 送料'!$H$16:$X$1013,14,FALSE)</f>
        <v>190</v>
      </c>
      <c r="X2504" s="248">
        <f>VLOOKUP(T2504,'[1]段ボール 送料'!$H$16:$X$1013,15,FALSE)</f>
        <v>1600</v>
      </c>
      <c r="Y2504" s="219" t="s">
        <v>3504</v>
      </c>
      <c r="Z2504" s="248">
        <f>VLOOKUP(Y2504,'[1]段ボール 送料'!$H$16:$X$1013,16,FALSE)</f>
        <v>990</v>
      </c>
      <c r="AA2504" s="248">
        <f>VLOOKUP(Y2504,'[1]段ボール 送料'!$H$16:$X$1013,13,FALSE)</f>
        <v>330</v>
      </c>
      <c r="AB2504" s="248">
        <f>VLOOKUP(Y2504,'[1]段ボール 送料'!$H$16:$X$1013,14,FALSE)</f>
        <v>330</v>
      </c>
      <c r="AC2504" s="248">
        <f>VLOOKUP(Y2504,'[1]段ボール 送料'!$H$16:$X$1013,15,FALSE)</f>
        <v>330</v>
      </c>
      <c r="AD2504" s="353" t="s">
        <v>2558</v>
      </c>
      <c r="AE2504" s="248">
        <f>VLOOKUP(AD2504,'[1]段ボール 送料'!$H$16:$X$1013,16,FALSE)</f>
        <v>990</v>
      </c>
      <c r="AF2504" s="248">
        <f>VLOOKUP(AD2504,'[1]段ボール 送料'!$H$16:$X$1013,13,FALSE)</f>
        <v>465</v>
      </c>
      <c r="AG2504" s="248">
        <f>VLOOKUP(AD2504,'[1]段ボール 送料'!$H$16:$X$1013,14,FALSE)</f>
        <v>465</v>
      </c>
      <c r="AH2504" s="248">
        <f>VLOOKUP(AD2504,'[1]段ボール 送料'!$H$16:$X$1013,15,FALSE)</f>
        <v>60</v>
      </c>
      <c r="AI2504" s="213" t="s">
        <v>2714</v>
      </c>
      <c r="AJ2504" s="392" t="s">
        <v>3027</v>
      </c>
      <c r="AK2504" s="228" t="s">
        <v>3110</v>
      </c>
      <c r="AL2504" s="211">
        <v>18495</v>
      </c>
      <c r="AM2504" s="211">
        <f t="shared" si="381"/>
        <v>7029</v>
      </c>
      <c r="AN2504" s="423">
        <f>94+145</f>
        <v>239</v>
      </c>
      <c r="AO2504" s="423">
        <f>5000+890+900</f>
        <v>6790</v>
      </c>
      <c r="AP2504" s="229" t="s">
        <v>3503</v>
      </c>
      <c r="AQ2504" s="352">
        <v>3</v>
      </c>
      <c r="AR2504" s="352"/>
      <c r="AS2504" s="352"/>
      <c r="AT2504" s="352"/>
      <c r="AU2504" s="247">
        <f t="shared" si="383"/>
        <v>0</v>
      </c>
      <c r="AV2504" s="248">
        <f>VLOOKUP(T2504,'[1]段ボール 送料'!$H$16:$X$1013,11,FALSE)</f>
        <v>0</v>
      </c>
      <c r="AW2504" s="248">
        <f>VLOOKUP(Y2504,'[1]段ボール 送料'!$H$16:$X$1013,11,FALSE)</f>
        <v>430</v>
      </c>
      <c r="AX2504" s="248">
        <f>VLOOKUP(AD2504,'[1]段ボール 送料'!$H$16:$X$1013,11,FALSE)</f>
        <v>547</v>
      </c>
      <c r="AY2504" s="247">
        <f t="shared" si="384"/>
        <v>977</v>
      </c>
      <c r="AZ2504" s="247">
        <f t="shared" si="385"/>
        <v>0</v>
      </c>
      <c r="BA2504" s="247">
        <f t="shared" si="386"/>
        <v>430</v>
      </c>
      <c r="BB2504" s="247">
        <f t="shared" si="387"/>
        <v>547</v>
      </c>
      <c r="BC2504" s="247">
        <f t="shared" si="388"/>
        <v>977</v>
      </c>
      <c r="BD2504" s="207" t="s">
        <v>3496</v>
      </c>
      <c r="BE2504" s="207"/>
      <c r="BF2504" s="207" t="s">
        <v>3502</v>
      </c>
      <c r="BG2504" s="445" t="s">
        <v>1703</v>
      </c>
      <c r="BH2504" s="445" t="s">
        <v>1703</v>
      </c>
      <c r="BI2504" s="228"/>
      <c r="BJ2504" s="246"/>
      <c r="BK2504" s="436">
        <v>45444</v>
      </c>
      <c r="BL2504" s="228"/>
      <c r="BM2504" s="228" t="s">
        <v>1703</v>
      </c>
      <c r="CL2504" s="200" t="s">
        <v>1769</v>
      </c>
      <c r="CY2504" s="254"/>
      <c r="CZ2504" s="254"/>
      <c r="DA2504" s="254"/>
      <c r="DB2504" s="254"/>
      <c r="DC2504" s="254"/>
      <c r="DD2504" s="254"/>
      <c r="DE2504" s="254"/>
      <c r="DF2504" s="254"/>
      <c r="DG2504" s="254"/>
      <c r="DH2504" s="254"/>
      <c r="DI2504" s="254"/>
      <c r="DJ2504" s="254"/>
      <c r="DK2504" s="254"/>
      <c r="DL2504" s="254"/>
      <c r="DM2504" s="254"/>
      <c r="DN2504" s="284"/>
      <c r="DO2504" s="283"/>
      <c r="DP2504" s="278"/>
      <c r="DQ2504" s="278"/>
      <c r="DR2504" s="281"/>
      <c r="DS2504" s="280"/>
      <c r="DT2504" s="279"/>
      <c r="DU2504" s="278"/>
    </row>
    <row r="2505" spans="1:126" ht="18.75">
      <c r="A2505" s="207" t="s">
        <v>3318</v>
      </c>
      <c r="B2505" s="227" t="s">
        <v>3509</v>
      </c>
      <c r="C2505" s="226" t="s">
        <v>3508</v>
      </c>
      <c r="D2505" s="264" t="s">
        <v>3507</v>
      </c>
      <c r="E2505" s="224" t="str">
        <f t="shared" si="382"/>
        <v>440130</v>
      </c>
      <c r="F2505" s="207" t="s">
        <v>229</v>
      </c>
      <c r="G2505" s="220" t="s">
        <v>3506</v>
      </c>
      <c r="H2505" s="223" t="s">
        <v>3505</v>
      </c>
      <c r="I2505" s="219" t="s">
        <v>39</v>
      </c>
      <c r="J2505" s="222">
        <v>1</v>
      </c>
      <c r="K2505" s="212">
        <v>65000</v>
      </c>
      <c r="L2505" s="212">
        <f t="shared" si="375"/>
        <v>71500</v>
      </c>
      <c r="M2505" s="288" t="s">
        <v>1671</v>
      </c>
      <c r="O2505" s="219"/>
      <c r="P2505" s="245"/>
      <c r="Q2505" s="244"/>
      <c r="R2505" s="272">
        <v>7200</v>
      </c>
      <c r="S2505" s="242">
        <v>7200</v>
      </c>
      <c r="T2505" s="219" t="s">
        <v>3496</v>
      </c>
      <c r="U2505" s="259">
        <f>VLOOKUP(T2505,'[1]段ボール 送料'!$H$16:$X$1013,16,FALSE)</f>
        <v>1980</v>
      </c>
      <c r="V2505" s="259">
        <f>VLOOKUP(T2505,'[1]段ボール 送料'!$H$16:$X$1013,13,FALSE)</f>
        <v>190</v>
      </c>
      <c r="W2505" s="259">
        <f>VLOOKUP(T2505,'[1]段ボール 送料'!$H$16:$X$1013,14,FALSE)</f>
        <v>190</v>
      </c>
      <c r="X2505" s="259">
        <f>VLOOKUP(T2505,'[1]段ボール 送料'!$H$16:$X$1013,15,FALSE)</f>
        <v>1600</v>
      </c>
      <c r="Y2505" s="219" t="s">
        <v>3504</v>
      </c>
      <c r="Z2505" s="259">
        <f>VLOOKUP(Y2505,'[1]段ボール 送料'!$H$16:$X$1013,16,FALSE)</f>
        <v>990</v>
      </c>
      <c r="AA2505" s="259">
        <f>VLOOKUP(Y2505,'[1]段ボール 送料'!$H$16:$X$1013,13,FALSE)</f>
        <v>330</v>
      </c>
      <c r="AB2505" s="259">
        <f>VLOOKUP(Y2505,'[1]段ボール 送料'!$H$16:$X$1013,14,FALSE)</f>
        <v>330</v>
      </c>
      <c r="AC2505" s="259">
        <f>VLOOKUP(Y2505,'[1]段ボール 送料'!$H$16:$X$1013,15,FALSE)</f>
        <v>330</v>
      </c>
      <c r="AD2505" s="337" t="s">
        <v>2558</v>
      </c>
      <c r="AE2505" s="259">
        <f>VLOOKUP(AD2505,'[1]段ボール 送料'!$H$16:$X$1013,16,FALSE)</f>
        <v>990</v>
      </c>
      <c r="AF2505" s="259">
        <f>VLOOKUP(AD2505,'[1]段ボール 送料'!$H$16:$X$1013,13,FALSE)</f>
        <v>465</v>
      </c>
      <c r="AG2505" s="259">
        <f>VLOOKUP(AD2505,'[1]段ボール 送料'!$H$16:$X$1013,14,FALSE)</f>
        <v>465</v>
      </c>
      <c r="AH2505" s="259">
        <f>VLOOKUP(AD2505,'[1]段ボール 送料'!$H$16:$X$1013,15,FALSE)</f>
        <v>60</v>
      </c>
      <c r="AI2505" s="213" t="s">
        <v>2714</v>
      </c>
      <c r="AJ2505" s="392" t="s">
        <v>3027</v>
      </c>
      <c r="AK2505" s="228" t="s">
        <v>3110</v>
      </c>
      <c r="AL2505" s="211">
        <v>18495</v>
      </c>
      <c r="AM2505" s="211">
        <f t="shared" si="381"/>
        <v>7029</v>
      </c>
      <c r="AN2505" s="443">
        <f>94+145</f>
        <v>239</v>
      </c>
      <c r="AO2505" s="443">
        <f>5000+890+900</f>
        <v>6790</v>
      </c>
      <c r="AP2505" s="229" t="s">
        <v>3503</v>
      </c>
      <c r="AQ2505" s="442">
        <v>3</v>
      </c>
      <c r="AR2505" s="442"/>
      <c r="AS2505" s="442"/>
      <c r="AT2505" s="442"/>
      <c r="AU2505" s="247">
        <f t="shared" si="383"/>
        <v>0</v>
      </c>
      <c r="AV2505" s="248">
        <f>VLOOKUP(T2505,'[1]段ボール 送料'!$H$16:$X$1013,11,FALSE)</f>
        <v>0</v>
      </c>
      <c r="AW2505" s="248">
        <f>VLOOKUP(Y2505,'[1]段ボール 送料'!$H$16:$X$1013,11,FALSE)</f>
        <v>430</v>
      </c>
      <c r="AX2505" s="248">
        <f>VLOOKUP(AD2505,'[1]段ボール 送料'!$H$16:$X$1013,11,FALSE)</f>
        <v>547</v>
      </c>
      <c r="AY2505" s="247">
        <f t="shared" si="384"/>
        <v>977</v>
      </c>
      <c r="AZ2505" s="247">
        <f t="shared" si="385"/>
        <v>0</v>
      </c>
      <c r="BA2505" s="247">
        <f t="shared" si="386"/>
        <v>430</v>
      </c>
      <c r="BB2505" s="247">
        <f t="shared" si="387"/>
        <v>547</v>
      </c>
      <c r="BC2505" s="247">
        <f t="shared" si="388"/>
        <v>977</v>
      </c>
      <c r="BD2505" s="207" t="s">
        <v>3496</v>
      </c>
      <c r="BE2505" s="207"/>
      <c r="BF2505" s="207" t="s">
        <v>3502</v>
      </c>
      <c r="BG2505" s="445" t="s">
        <v>1703</v>
      </c>
      <c r="BH2505" s="445" t="s">
        <v>1703</v>
      </c>
      <c r="BI2505" s="228"/>
      <c r="BJ2505" s="246"/>
      <c r="BK2505" s="436">
        <v>45444</v>
      </c>
      <c r="BL2505" s="228"/>
      <c r="BM2505" s="228" t="s">
        <v>1703</v>
      </c>
      <c r="CL2505" s="200" t="s">
        <v>1769</v>
      </c>
      <c r="CY2505" s="254"/>
      <c r="CZ2505" s="254"/>
      <c r="DA2505" s="254"/>
      <c r="DB2505" s="254"/>
      <c r="DC2505" s="254"/>
      <c r="DD2505" s="254"/>
      <c r="DE2505" s="254"/>
      <c r="DF2505" s="254"/>
      <c r="DG2505" s="254"/>
      <c r="DH2505" s="254"/>
      <c r="DI2505" s="254"/>
      <c r="DJ2505" s="254"/>
      <c r="DK2505" s="254"/>
      <c r="DL2505" s="254"/>
      <c r="DM2505" s="254"/>
      <c r="DN2505" s="284"/>
      <c r="DO2505" s="283"/>
      <c r="DP2505" s="278"/>
      <c r="DQ2505" s="278"/>
      <c r="DR2505" s="281"/>
      <c r="DS2505" s="280"/>
      <c r="DT2505" s="279"/>
      <c r="DU2505" s="278"/>
    </row>
    <row r="2506" spans="1:126" ht="18.75">
      <c r="A2506" s="207" t="s">
        <v>3501</v>
      </c>
      <c r="B2506" s="227" t="s">
        <v>3500</v>
      </c>
      <c r="C2506" s="226">
        <v>1618</v>
      </c>
      <c r="D2506" s="264" t="s">
        <v>3499</v>
      </c>
      <c r="E2506" s="224" t="str">
        <f t="shared" si="382"/>
        <v>440161</v>
      </c>
      <c r="F2506" s="207" t="s">
        <v>229</v>
      </c>
      <c r="G2506" s="220" t="s">
        <v>3498</v>
      </c>
      <c r="H2506" s="223" t="s">
        <v>3497</v>
      </c>
      <c r="I2506" s="219" t="s">
        <v>39</v>
      </c>
      <c r="J2506" s="222">
        <v>1</v>
      </c>
      <c r="K2506" s="212">
        <v>60000</v>
      </c>
      <c r="L2506" s="212">
        <f t="shared" si="375"/>
        <v>66000</v>
      </c>
      <c r="M2506" s="288" t="s">
        <v>1671</v>
      </c>
      <c r="O2506" s="219"/>
      <c r="P2506" s="245"/>
      <c r="Q2506" s="244"/>
      <c r="R2506" s="272">
        <v>5900</v>
      </c>
      <c r="S2506" s="242">
        <v>5900</v>
      </c>
      <c r="T2506" s="219" t="s">
        <v>3496</v>
      </c>
      <c r="U2506" s="259">
        <f>VLOOKUP(T2506,'[1]段ボール 送料'!$H$16:$X$1013,16,FALSE)</f>
        <v>1980</v>
      </c>
      <c r="V2506" s="259">
        <f>VLOOKUP(T2506,'[1]段ボール 送料'!$H$16:$X$1013,13,FALSE)</f>
        <v>190</v>
      </c>
      <c r="W2506" s="259">
        <f>VLOOKUP(T2506,'[1]段ボール 送料'!$H$16:$X$1013,14,FALSE)</f>
        <v>190</v>
      </c>
      <c r="X2506" s="259">
        <f>VLOOKUP(T2506,'[1]段ボール 送料'!$H$16:$X$1013,15,FALSE)</f>
        <v>1600</v>
      </c>
      <c r="Y2506" s="219" t="s">
        <v>3380</v>
      </c>
      <c r="Z2506" s="259">
        <f>VLOOKUP(Y2506,'[1]段ボール 送料'!$H$16:$X$1013,16,FALSE)</f>
        <v>1360</v>
      </c>
      <c r="AA2506" s="259">
        <f>VLOOKUP(Y2506,'[1]段ボール 送料'!$H$16:$X$1013,13,FALSE)</f>
        <v>305</v>
      </c>
      <c r="AB2506" s="259">
        <f>VLOOKUP(Y2506,'[1]段ボール 送料'!$H$16:$X$1013,14,FALSE)</f>
        <v>305</v>
      </c>
      <c r="AC2506" s="259">
        <f>VLOOKUP(Y2506,'[1]段ボール 送料'!$H$16:$X$1013,15,FALSE)</f>
        <v>750</v>
      </c>
      <c r="AD2506" s="337"/>
      <c r="AE2506" s="337"/>
      <c r="AF2506" s="337"/>
      <c r="AG2506" s="337"/>
      <c r="AH2506" s="337"/>
      <c r="AI2506" s="213" t="s">
        <v>2714</v>
      </c>
      <c r="AJ2506" s="392" t="s">
        <v>3027</v>
      </c>
      <c r="AK2506" s="228" t="s">
        <v>3110</v>
      </c>
      <c r="AL2506" s="211">
        <v>20748</v>
      </c>
      <c r="AM2506" s="211">
        <f t="shared" si="381"/>
        <v>6387</v>
      </c>
      <c r="AN2506" s="337">
        <f>VLOOKUP(Y2506,'[1]段ボール 送料'!$H$16:$X$1013,6,FALSE)</f>
        <v>207</v>
      </c>
      <c r="AO2506" s="443">
        <f>5000+1180</f>
        <v>6180</v>
      </c>
      <c r="AP2506" s="229" t="s">
        <v>3387</v>
      </c>
      <c r="AQ2506" s="442">
        <v>2</v>
      </c>
      <c r="AR2506" s="442"/>
      <c r="AS2506" s="442"/>
      <c r="AT2506" s="442"/>
      <c r="AU2506" s="247">
        <f t="shared" si="383"/>
        <v>0</v>
      </c>
      <c r="AV2506" s="248">
        <f>VLOOKUP(T2506,'[1]段ボール 送料'!$H$16:$X$1013,11,FALSE)</f>
        <v>0</v>
      </c>
      <c r="AW2506" s="248">
        <f>VLOOKUP(Y2506,'[1]段ボール 送料'!$H$16:$X$1013,11,FALSE)</f>
        <v>700</v>
      </c>
      <c r="AX2506" s="207"/>
      <c r="AY2506" s="247">
        <f t="shared" si="384"/>
        <v>700</v>
      </c>
      <c r="AZ2506" s="247">
        <f t="shared" si="385"/>
        <v>0</v>
      </c>
      <c r="BA2506" s="247">
        <f t="shared" si="386"/>
        <v>700</v>
      </c>
      <c r="BB2506" s="247">
        <f t="shared" si="387"/>
        <v>0</v>
      </c>
      <c r="BC2506" s="247">
        <f t="shared" si="388"/>
        <v>700</v>
      </c>
      <c r="BD2506" s="207" t="s">
        <v>3496</v>
      </c>
      <c r="BE2506" s="207"/>
      <c r="BF2506" s="207"/>
      <c r="BG2506" s="445" t="s">
        <v>1703</v>
      </c>
      <c r="BH2506" s="445" t="s">
        <v>1703</v>
      </c>
      <c r="BI2506" s="228"/>
      <c r="BJ2506" s="246"/>
      <c r="BK2506" s="436">
        <v>45444</v>
      </c>
      <c r="BL2506" s="228"/>
      <c r="BM2506" s="228" t="s">
        <v>1703</v>
      </c>
      <c r="CL2506" s="200" t="s">
        <v>1769</v>
      </c>
      <c r="CY2506" s="254"/>
      <c r="CZ2506" s="254"/>
      <c r="DA2506" s="254"/>
      <c r="DB2506" s="254"/>
      <c r="DC2506" s="254"/>
      <c r="DD2506" s="254"/>
      <c r="DE2506" s="254"/>
      <c r="DF2506" s="254"/>
      <c r="DG2506" s="254"/>
      <c r="DH2506" s="254"/>
      <c r="DI2506" s="254"/>
      <c r="DJ2506" s="254"/>
      <c r="DK2506" s="254"/>
      <c r="DL2506" s="254"/>
      <c r="DM2506" s="254"/>
      <c r="DN2506" s="284"/>
      <c r="DO2506" s="283"/>
      <c r="DP2506" s="278"/>
      <c r="DQ2506" s="278"/>
      <c r="DR2506" s="281"/>
      <c r="DS2506" s="280"/>
      <c r="DT2506" s="279"/>
      <c r="DU2506" s="278"/>
      <c r="DV2506" s="194"/>
    </row>
    <row r="2507" spans="1:126" ht="18.75">
      <c r="A2507" s="207" t="s">
        <v>3495</v>
      </c>
      <c r="B2507" s="227" t="s">
        <v>3494</v>
      </c>
      <c r="C2507" s="226">
        <v>1619</v>
      </c>
      <c r="D2507" s="264" t="s">
        <v>3493</v>
      </c>
      <c r="E2507" s="224" t="str">
        <f t="shared" si="382"/>
        <v>440178</v>
      </c>
      <c r="F2507" s="207" t="s">
        <v>229</v>
      </c>
      <c r="G2507" s="220" t="s">
        <v>3492</v>
      </c>
      <c r="H2507" s="223" t="s">
        <v>3491</v>
      </c>
      <c r="I2507" s="219" t="s">
        <v>39</v>
      </c>
      <c r="J2507" s="222">
        <v>1</v>
      </c>
      <c r="K2507" s="212">
        <v>75000</v>
      </c>
      <c r="L2507" s="212">
        <f t="shared" si="375"/>
        <v>82500</v>
      </c>
      <c r="M2507" s="288" t="s">
        <v>1671</v>
      </c>
      <c r="O2507" s="219"/>
      <c r="P2507" s="245"/>
      <c r="Q2507" s="244"/>
      <c r="R2507" s="272">
        <v>11500</v>
      </c>
      <c r="S2507" s="242">
        <v>11500</v>
      </c>
      <c r="T2507" s="219" t="s">
        <v>3480</v>
      </c>
      <c r="U2507" s="259">
        <f>VLOOKUP(T2507,'[1]段ボール 送料'!$H$16:$X$1013,16,FALSE)</f>
        <v>1830</v>
      </c>
      <c r="V2507" s="259">
        <f>VLOOKUP(T2507,'[1]段ボール 送料'!$H$16:$X$1013,13,FALSE)</f>
        <v>240</v>
      </c>
      <c r="W2507" s="259">
        <f>VLOOKUP(T2507,'[1]段ボール 送料'!$H$16:$X$1013,14,FALSE)</f>
        <v>240</v>
      </c>
      <c r="X2507" s="259">
        <f>VLOOKUP(T2507,'[1]段ボール 送料'!$H$16:$X$1013,15,FALSE)</f>
        <v>1350</v>
      </c>
      <c r="Y2507" s="219" t="s">
        <v>3490</v>
      </c>
      <c r="Z2507" s="259">
        <f>VLOOKUP(Y2507,'[1]段ボール 送料'!$H$16:$X$1013,16,FALSE)</f>
        <v>1250</v>
      </c>
      <c r="AA2507" s="259">
        <f>VLOOKUP(Y2507,'[1]段ボール 送料'!$H$16:$X$1013,13,FALSE)</f>
        <v>400</v>
      </c>
      <c r="AB2507" s="259">
        <f>VLOOKUP(Y2507,'[1]段ボール 送料'!$H$16:$X$1013,14,FALSE)</f>
        <v>400</v>
      </c>
      <c r="AC2507" s="259">
        <f>VLOOKUP(Y2507,'[1]段ボール 送料'!$H$16:$X$1013,15,FALSE)</f>
        <v>450</v>
      </c>
      <c r="AD2507" s="337"/>
      <c r="AE2507" s="337"/>
      <c r="AF2507" s="337"/>
      <c r="AG2507" s="337"/>
      <c r="AH2507" s="337"/>
      <c r="AI2507" s="213" t="s">
        <v>2714</v>
      </c>
      <c r="AJ2507" s="392" t="s">
        <v>3027</v>
      </c>
      <c r="AK2507" s="228" t="s">
        <v>3110</v>
      </c>
      <c r="AL2507" s="211">
        <v>20918</v>
      </c>
      <c r="AM2507" s="211">
        <f t="shared" si="381"/>
        <v>6180</v>
      </c>
      <c r="AN2507" s="337">
        <f>VLOOKUP(Y2507,'[1]段ボール 送料'!$H$16:$X$1013,6,FALSE)</f>
        <v>0</v>
      </c>
      <c r="AO2507" s="443">
        <f>5000+1180</f>
        <v>6180</v>
      </c>
      <c r="AP2507" s="229" t="s">
        <v>3489</v>
      </c>
      <c r="AQ2507" s="442">
        <v>2</v>
      </c>
      <c r="AR2507" s="442"/>
      <c r="AS2507" s="442"/>
      <c r="AT2507" s="442"/>
      <c r="AU2507" s="247">
        <f t="shared" si="383"/>
        <v>0</v>
      </c>
      <c r="AV2507" s="248">
        <f>VLOOKUP(T2507,'[1]段ボール 送料'!$H$16:$X$1013,11,FALSE)</f>
        <v>0</v>
      </c>
      <c r="AW2507" s="248">
        <f>VLOOKUP(Y2507,'[1]段ボール 送料'!$H$16:$X$1013,11,FALSE)</f>
        <v>0</v>
      </c>
      <c r="AX2507" s="207"/>
      <c r="AY2507" s="247">
        <f t="shared" si="384"/>
        <v>0</v>
      </c>
      <c r="AZ2507" s="247">
        <f t="shared" si="385"/>
        <v>0</v>
      </c>
      <c r="BA2507" s="247">
        <f t="shared" si="386"/>
        <v>0</v>
      </c>
      <c r="BB2507" s="247">
        <f t="shared" si="387"/>
        <v>0</v>
      </c>
      <c r="BC2507" s="247">
        <f t="shared" si="388"/>
        <v>0</v>
      </c>
      <c r="BD2507" s="207" t="s">
        <v>3480</v>
      </c>
      <c r="BE2507" s="207"/>
      <c r="BF2507" s="207"/>
      <c r="BG2507" s="445" t="s">
        <v>1703</v>
      </c>
      <c r="BH2507" s="445" t="s">
        <v>1703</v>
      </c>
      <c r="BI2507" s="228"/>
      <c r="BJ2507" s="246"/>
      <c r="BK2507" s="436">
        <v>45444</v>
      </c>
      <c r="BL2507" s="228"/>
      <c r="BM2507" s="228" t="s">
        <v>1703</v>
      </c>
      <c r="CL2507" s="200" t="s">
        <v>1769</v>
      </c>
      <c r="CY2507" s="254"/>
      <c r="CZ2507" s="254"/>
      <c r="DA2507" s="254"/>
      <c r="DB2507" s="254"/>
      <c r="DC2507" s="254"/>
      <c r="DD2507" s="254"/>
      <c r="DE2507" s="254"/>
      <c r="DF2507" s="254"/>
      <c r="DG2507" s="254"/>
      <c r="DH2507" s="254"/>
      <c r="DI2507" s="254"/>
      <c r="DJ2507" s="254"/>
      <c r="DK2507" s="254"/>
      <c r="DL2507" s="254"/>
      <c r="DM2507" s="254"/>
      <c r="DN2507" s="284"/>
      <c r="DO2507" s="283"/>
      <c r="DP2507" s="278"/>
      <c r="DQ2507" s="278"/>
      <c r="DR2507" s="281"/>
      <c r="DS2507" s="280"/>
      <c r="DT2507" s="279"/>
      <c r="DU2507" s="278"/>
      <c r="DV2507" s="194"/>
    </row>
    <row r="2508" spans="1:126" ht="18.75">
      <c r="A2508" s="207" t="s">
        <v>3439</v>
      </c>
      <c r="B2508" s="227" t="s">
        <v>3488</v>
      </c>
      <c r="C2508" s="226">
        <v>1620</v>
      </c>
      <c r="D2508" s="264" t="s">
        <v>3487</v>
      </c>
      <c r="E2508" s="224" t="str">
        <f t="shared" si="382"/>
        <v>440185</v>
      </c>
      <c r="F2508" s="207" t="s">
        <v>229</v>
      </c>
      <c r="G2508" s="220" t="s">
        <v>3486</v>
      </c>
      <c r="H2508" s="223" t="s">
        <v>3485</v>
      </c>
      <c r="I2508" s="219" t="s">
        <v>39</v>
      </c>
      <c r="J2508" s="222">
        <v>1</v>
      </c>
      <c r="K2508" s="212">
        <v>80000</v>
      </c>
      <c r="L2508" s="212">
        <f t="shared" si="375"/>
        <v>88000</v>
      </c>
      <c r="M2508" s="288" t="s">
        <v>1671</v>
      </c>
      <c r="O2508" s="219"/>
      <c r="P2508" s="245"/>
      <c r="Q2508" s="244"/>
      <c r="R2508" s="272">
        <v>13400</v>
      </c>
      <c r="S2508" s="242">
        <v>13400</v>
      </c>
      <c r="T2508" s="219" t="s">
        <v>3480</v>
      </c>
      <c r="U2508" s="259">
        <f>VLOOKUP(T2508,'[1]段ボール 送料'!$H$16:$X$1013,16,FALSE)</f>
        <v>1830</v>
      </c>
      <c r="V2508" s="259">
        <f>VLOOKUP(T2508,'[1]段ボール 送料'!$H$16:$X$1013,13,FALSE)</f>
        <v>240</v>
      </c>
      <c r="W2508" s="259">
        <f>VLOOKUP(T2508,'[1]段ボール 送料'!$H$16:$X$1013,14,FALSE)</f>
        <v>240</v>
      </c>
      <c r="X2508" s="259">
        <f>VLOOKUP(T2508,'[1]段ボール 送料'!$H$16:$X$1013,15,FALSE)</f>
        <v>1350</v>
      </c>
      <c r="Y2508" s="219" t="s">
        <v>3429</v>
      </c>
      <c r="Z2508" s="259">
        <f>VLOOKUP(Y2508,'[1]段ボール 送料'!$H$16:$X$1013,16,FALSE)</f>
        <v>1370</v>
      </c>
      <c r="AA2508" s="259">
        <f>VLOOKUP(Y2508,'[1]段ボール 送料'!$H$16:$X$1013,13,FALSE)</f>
        <v>450</v>
      </c>
      <c r="AB2508" s="259">
        <f>VLOOKUP(Y2508,'[1]段ボール 送料'!$H$16:$X$1013,14,FALSE)</f>
        <v>450</v>
      </c>
      <c r="AC2508" s="259">
        <f>VLOOKUP(Y2508,'[1]段ボール 送料'!$H$16:$X$1013,15,FALSE)</f>
        <v>470</v>
      </c>
      <c r="AD2508" s="337"/>
      <c r="AE2508" s="337"/>
      <c r="AF2508" s="337"/>
      <c r="AG2508" s="337"/>
      <c r="AH2508" s="337"/>
      <c r="AI2508" s="213" t="s">
        <v>2714</v>
      </c>
      <c r="AJ2508" s="392" t="s">
        <v>3027</v>
      </c>
      <c r="AK2508" s="228" t="s">
        <v>3110</v>
      </c>
      <c r="AL2508" s="211">
        <v>23475</v>
      </c>
      <c r="AM2508" s="211">
        <f t="shared" ref="AM2508:AM2539" si="389">AN2508+AO2508</f>
        <v>6418</v>
      </c>
      <c r="AN2508" s="337">
        <f>VLOOKUP(Y2508,'[1]段ボール 送料'!$H$16:$X$1013,6,FALSE)</f>
        <v>388</v>
      </c>
      <c r="AO2508" s="443">
        <f t="shared" ref="AO2508:AO2514" si="390">5000+1030</f>
        <v>6030</v>
      </c>
      <c r="AP2508" s="229" t="s">
        <v>3428</v>
      </c>
      <c r="AQ2508" s="442">
        <v>2</v>
      </c>
      <c r="AR2508" s="442"/>
      <c r="AS2508" s="442"/>
      <c r="AT2508" s="442"/>
      <c r="AU2508" s="247">
        <f t="shared" si="383"/>
        <v>0</v>
      </c>
      <c r="AV2508" s="248">
        <f>VLOOKUP(T2508,'[1]段ボール 送料'!$H$16:$X$1013,11,FALSE)</f>
        <v>0</v>
      </c>
      <c r="AW2508" s="248">
        <f>VLOOKUP(Y2508,'[1]段ボール 送料'!$H$16:$X$1013,11,FALSE)</f>
        <v>1360</v>
      </c>
      <c r="AX2508" s="207"/>
      <c r="AY2508" s="247">
        <f t="shared" si="384"/>
        <v>1360</v>
      </c>
      <c r="AZ2508" s="247">
        <f t="shared" si="385"/>
        <v>0</v>
      </c>
      <c r="BA2508" s="247">
        <f t="shared" si="386"/>
        <v>1360</v>
      </c>
      <c r="BB2508" s="247">
        <f t="shared" si="387"/>
        <v>0</v>
      </c>
      <c r="BC2508" s="247">
        <f t="shared" si="388"/>
        <v>1360</v>
      </c>
      <c r="BD2508" s="207" t="s">
        <v>3480</v>
      </c>
      <c r="BE2508" s="207"/>
      <c r="BF2508" s="207"/>
      <c r="BG2508" s="445" t="s">
        <v>1703</v>
      </c>
      <c r="BH2508" s="445" t="s">
        <v>1703</v>
      </c>
      <c r="BI2508" s="228"/>
      <c r="BJ2508" s="246"/>
      <c r="BK2508" s="436">
        <v>45444</v>
      </c>
      <c r="BL2508" s="228"/>
      <c r="BM2508" s="228" t="s">
        <v>1703</v>
      </c>
      <c r="CL2508" s="200" t="s">
        <v>1769</v>
      </c>
      <c r="CY2508" s="254"/>
      <c r="CZ2508" s="254"/>
      <c r="DA2508" s="254"/>
      <c r="DB2508" s="254"/>
      <c r="DC2508" s="254"/>
      <c r="DD2508" s="254"/>
      <c r="DE2508" s="254"/>
      <c r="DF2508" s="254"/>
      <c r="DG2508" s="254"/>
      <c r="DH2508" s="254"/>
      <c r="DI2508" s="254"/>
      <c r="DJ2508" s="254"/>
      <c r="DK2508" s="254"/>
      <c r="DL2508" s="254"/>
      <c r="DM2508" s="254"/>
      <c r="DN2508" s="284"/>
      <c r="DO2508" s="283"/>
      <c r="DP2508" s="278"/>
      <c r="DQ2508" s="278"/>
      <c r="DR2508" s="281"/>
      <c r="DS2508" s="280"/>
      <c r="DT2508" s="279"/>
      <c r="DU2508" s="278"/>
      <c r="DV2508" s="194"/>
    </row>
    <row r="2509" spans="1:126" ht="18.75">
      <c r="A2509" s="207" t="s">
        <v>3434</v>
      </c>
      <c r="B2509" s="227" t="s">
        <v>3484</v>
      </c>
      <c r="C2509" s="226">
        <v>1621</v>
      </c>
      <c r="D2509" s="264" t="s">
        <v>3483</v>
      </c>
      <c r="E2509" s="224" t="str">
        <f t="shared" ref="E2509:E2540" si="391">MID(D2509,8,10)</f>
        <v>440192</v>
      </c>
      <c r="F2509" s="207" t="s">
        <v>229</v>
      </c>
      <c r="G2509" s="220" t="s">
        <v>3482</v>
      </c>
      <c r="H2509" s="223" t="s">
        <v>3481</v>
      </c>
      <c r="I2509" s="219" t="s">
        <v>39</v>
      </c>
      <c r="J2509" s="222">
        <v>1</v>
      </c>
      <c r="K2509" s="212">
        <v>80000</v>
      </c>
      <c r="L2509" s="212">
        <f t="shared" si="375"/>
        <v>88000</v>
      </c>
      <c r="M2509" s="288" t="s">
        <v>1671</v>
      </c>
      <c r="O2509" s="219"/>
      <c r="P2509" s="245"/>
      <c r="Q2509" s="244"/>
      <c r="R2509" s="272">
        <v>13400</v>
      </c>
      <c r="S2509" s="242">
        <v>13400</v>
      </c>
      <c r="T2509" s="219" t="s">
        <v>3480</v>
      </c>
      <c r="U2509" s="259">
        <f>VLOOKUP(T2509,'[1]段ボール 送料'!$H$16:$X$1013,16,FALSE)</f>
        <v>1830</v>
      </c>
      <c r="V2509" s="259">
        <f>VLOOKUP(T2509,'[1]段ボール 送料'!$H$16:$X$1013,13,FALSE)</f>
        <v>240</v>
      </c>
      <c r="W2509" s="259">
        <f>VLOOKUP(T2509,'[1]段ボール 送料'!$H$16:$X$1013,14,FALSE)</f>
        <v>240</v>
      </c>
      <c r="X2509" s="259">
        <f>VLOOKUP(T2509,'[1]段ボール 送料'!$H$16:$X$1013,15,FALSE)</f>
        <v>1350</v>
      </c>
      <c r="Y2509" s="219" t="s">
        <v>3429</v>
      </c>
      <c r="Z2509" s="259">
        <f>VLOOKUP(Y2509,'[1]段ボール 送料'!$H$16:$X$1013,16,FALSE)</f>
        <v>1370</v>
      </c>
      <c r="AA2509" s="259">
        <f>VLOOKUP(Y2509,'[1]段ボール 送料'!$H$16:$X$1013,13,FALSE)</f>
        <v>450</v>
      </c>
      <c r="AB2509" s="259">
        <f>VLOOKUP(Y2509,'[1]段ボール 送料'!$H$16:$X$1013,14,FALSE)</f>
        <v>450</v>
      </c>
      <c r="AC2509" s="259">
        <f>VLOOKUP(Y2509,'[1]段ボール 送料'!$H$16:$X$1013,15,FALSE)</f>
        <v>470</v>
      </c>
      <c r="AD2509" s="337"/>
      <c r="AE2509" s="337"/>
      <c r="AF2509" s="337"/>
      <c r="AG2509" s="337"/>
      <c r="AH2509" s="337"/>
      <c r="AI2509" s="213" t="s">
        <v>2714</v>
      </c>
      <c r="AJ2509" s="392" t="s">
        <v>3027</v>
      </c>
      <c r="AK2509" s="228" t="s">
        <v>3110</v>
      </c>
      <c r="AL2509" s="211">
        <v>23368</v>
      </c>
      <c r="AM2509" s="211">
        <f t="shared" si="389"/>
        <v>6418</v>
      </c>
      <c r="AN2509" s="337">
        <f>VLOOKUP(Y2509,'[1]段ボール 送料'!$H$16:$X$1013,6,FALSE)</f>
        <v>388</v>
      </c>
      <c r="AO2509" s="443">
        <f t="shared" si="390"/>
        <v>6030</v>
      </c>
      <c r="AP2509" s="229" t="s">
        <v>3428</v>
      </c>
      <c r="AQ2509" s="442">
        <v>2</v>
      </c>
      <c r="AR2509" s="442"/>
      <c r="AS2509" s="442"/>
      <c r="AT2509" s="442"/>
      <c r="AU2509" s="247">
        <f t="shared" ref="AU2509:AU2519" si="392">SUBTOTAL(9,AR2509:AT2509)</f>
        <v>0</v>
      </c>
      <c r="AV2509" s="248">
        <f>VLOOKUP(T2509,'[1]段ボール 送料'!$H$16:$X$1013,11,FALSE)</f>
        <v>0</v>
      </c>
      <c r="AW2509" s="248">
        <f>VLOOKUP(Y2509,'[1]段ボール 送料'!$H$16:$X$1013,11,FALSE)</f>
        <v>1360</v>
      </c>
      <c r="AX2509" s="207"/>
      <c r="AY2509" s="247">
        <f t="shared" si="384"/>
        <v>1360</v>
      </c>
      <c r="AZ2509" s="247">
        <f t="shared" si="385"/>
        <v>0</v>
      </c>
      <c r="BA2509" s="247">
        <f t="shared" si="386"/>
        <v>1360</v>
      </c>
      <c r="BB2509" s="247">
        <f t="shared" si="387"/>
        <v>0</v>
      </c>
      <c r="BC2509" s="247">
        <f t="shared" si="388"/>
        <v>1360</v>
      </c>
      <c r="BD2509" s="207" t="s">
        <v>3480</v>
      </c>
      <c r="BE2509" s="207"/>
      <c r="BF2509" s="207"/>
      <c r="BG2509" s="445" t="s">
        <v>1703</v>
      </c>
      <c r="BH2509" s="445" t="s">
        <v>1703</v>
      </c>
      <c r="BI2509" s="228"/>
      <c r="BJ2509" s="246"/>
      <c r="BK2509" s="436">
        <v>45444</v>
      </c>
      <c r="BL2509" s="228"/>
      <c r="BM2509" s="228" t="s">
        <v>1703</v>
      </c>
      <c r="CL2509" s="200" t="s">
        <v>1769</v>
      </c>
      <c r="CY2509" s="254"/>
      <c r="CZ2509" s="254"/>
      <c r="DA2509" s="254"/>
      <c r="DB2509" s="254"/>
      <c r="DC2509" s="254"/>
      <c r="DD2509" s="254"/>
      <c r="DE2509" s="254"/>
      <c r="DF2509" s="254"/>
      <c r="DG2509" s="254"/>
      <c r="DH2509" s="254"/>
      <c r="DI2509" s="254"/>
      <c r="DJ2509" s="254"/>
      <c r="DK2509" s="254"/>
      <c r="DL2509" s="254"/>
      <c r="DM2509" s="254"/>
      <c r="DN2509" s="284"/>
      <c r="DO2509" s="283"/>
      <c r="DP2509" s="278"/>
      <c r="DQ2509" s="278"/>
      <c r="DR2509" s="281"/>
      <c r="DS2509" s="280"/>
      <c r="DT2509" s="279"/>
      <c r="DU2509" s="278"/>
      <c r="DV2509" s="194"/>
    </row>
    <row r="2510" spans="1:126" ht="18.75">
      <c r="A2510" s="207" t="s">
        <v>3439</v>
      </c>
      <c r="B2510" s="227" t="s">
        <v>3479</v>
      </c>
      <c r="C2510" s="226">
        <v>1622</v>
      </c>
      <c r="D2510" s="264" t="s">
        <v>3478</v>
      </c>
      <c r="E2510" s="224" t="str">
        <f t="shared" si="391"/>
        <v>440208</v>
      </c>
      <c r="F2510" s="207" t="s">
        <v>35</v>
      </c>
      <c r="G2510" s="220" t="s">
        <v>3477</v>
      </c>
      <c r="H2510" s="223" t="s">
        <v>3476</v>
      </c>
      <c r="I2510" s="219" t="s">
        <v>39</v>
      </c>
      <c r="J2510" s="222">
        <v>1</v>
      </c>
      <c r="K2510" s="212">
        <v>120000</v>
      </c>
      <c r="L2510" s="212">
        <f t="shared" si="375"/>
        <v>132000</v>
      </c>
      <c r="M2510" s="288" t="s">
        <v>1671</v>
      </c>
      <c r="O2510" s="219"/>
      <c r="P2510" s="245"/>
      <c r="Q2510" s="244"/>
      <c r="R2510" s="272">
        <v>23500</v>
      </c>
      <c r="S2510" s="242">
        <v>23500</v>
      </c>
      <c r="T2510" s="219" t="s">
        <v>3475</v>
      </c>
      <c r="U2510" s="259">
        <f>VLOOKUP(T2510,'[1]段ボール 送料'!$H$16:$X$1013,16,FALSE)</f>
        <v>2290</v>
      </c>
      <c r="V2510" s="259">
        <f>VLOOKUP(T2510,'[1]段ボール 送料'!$H$16:$X$1013,13,FALSE)</f>
        <v>310</v>
      </c>
      <c r="W2510" s="259">
        <f>VLOOKUP(T2510,'[1]段ボール 送料'!$H$16:$X$1013,14,FALSE)</f>
        <v>330</v>
      </c>
      <c r="X2510" s="259">
        <f>VLOOKUP(T2510,'[1]段ボール 送料'!$H$16:$X$1013,15,FALSE)</f>
        <v>1650</v>
      </c>
      <c r="Y2510" s="219" t="s">
        <v>3429</v>
      </c>
      <c r="Z2510" s="259">
        <f>VLOOKUP(Y2510,'[1]段ボール 送料'!$H$16:$X$1013,16,FALSE)</f>
        <v>1370</v>
      </c>
      <c r="AA2510" s="259">
        <f>VLOOKUP(Y2510,'[1]段ボール 送料'!$H$16:$X$1013,13,FALSE)</f>
        <v>450</v>
      </c>
      <c r="AB2510" s="259">
        <f>VLOOKUP(Y2510,'[1]段ボール 送料'!$H$16:$X$1013,14,FALSE)</f>
        <v>450</v>
      </c>
      <c r="AC2510" s="259">
        <f>VLOOKUP(Y2510,'[1]段ボール 送料'!$H$16:$X$1013,15,FALSE)</f>
        <v>470</v>
      </c>
      <c r="AD2510" s="337"/>
      <c r="AE2510" s="337"/>
      <c r="AF2510" s="337"/>
      <c r="AG2510" s="337"/>
      <c r="AH2510" s="337"/>
      <c r="AI2510" s="213" t="s">
        <v>2711</v>
      </c>
      <c r="AJ2510" s="392" t="s">
        <v>3027</v>
      </c>
      <c r="AK2510" s="228" t="s">
        <v>3110</v>
      </c>
      <c r="AL2510" s="211">
        <v>37875</v>
      </c>
      <c r="AM2510" s="211">
        <f t="shared" si="389"/>
        <v>6418</v>
      </c>
      <c r="AN2510" s="337">
        <f>VLOOKUP(Y2510,'[1]段ボール 送料'!$H$16:$X$1013,6,FALSE)</f>
        <v>388</v>
      </c>
      <c r="AO2510" s="443">
        <f t="shared" si="390"/>
        <v>6030</v>
      </c>
      <c r="AP2510" s="229" t="s">
        <v>3428</v>
      </c>
      <c r="AQ2510" s="442">
        <v>2</v>
      </c>
      <c r="AR2510" s="442"/>
      <c r="AS2510" s="442"/>
      <c r="AT2510" s="442"/>
      <c r="AU2510" s="247">
        <f t="shared" si="392"/>
        <v>0</v>
      </c>
      <c r="AV2510" s="248">
        <f>VLOOKUP(T2510,'[1]段ボール 送料'!$H$16:$X$1013,11,FALSE)</f>
        <v>0</v>
      </c>
      <c r="AW2510" s="248">
        <f>VLOOKUP(Y2510,'[1]段ボール 送料'!$H$16:$X$1013,11,FALSE)</f>
        <v>1360</v>
      </c>
      <c r="AX2510" s="207"/>
      <c r="AY2510" s="247">
        <f t="shared" si="384"/>
        <v>1360</v>
      </c>
      <c r="AZ2510" s="247">
        <f t="shared" si="385"/>
        <v>0</v>
      </c>
      <c r="BA2510" s="247">
        <f t="shared" si="386"/>
        <v>1360</v>
      </c>
      <c r="BB2510" s="247">
        <f t="shared" si="387"/>
        <v>0</v>
      </c>
      <c r="BC2510" s="247">
        <f t="shared" si="388"/>
        <v>1360</v>
      </c>
      <c r="BD2510" s="207" t="s">
        <v>3475</v>
      </c>
      <c r="BE2510" s="207"/>
      <c r="BF2510" s="207"/>
      <c r="BG2510" s="445" t="s">
        <v>1703</v>
      </c>
      <c r="BH2510" s="445" t="s">
        <v>1703</v>
      </c>
      <c r="BI2510" s="228"/>
      <c r="BJ2510" s="246"/>
      <c r="BK2510" s="436">
        <v>45444</v>
      </c>
      <c r="BL2510" s="228"/>
      <c r="BM2510" s="228" t="s">
        <v>1703</v>
      </c>
      <c r="CL2510" s="200" t="s">
        <v>1769</v>
      </c>
      <c r="CY2510" s="254"/>
      <c r="CZ2510" s="254"/>
      <c r="DA2510" s="254"/>
      <c r="DB2510" s="254"/>
      <c r="DC2510" s="254"/>
      <c r="DD2510" s="254"/>
      <c r="DE2510" s="254"/>
      <c r="DF2510" s="254"/>
      <c r="DG2510" s="254"/>
      <c r="DH2510" s="254"/>
      <c r="DI2510" s="254"/>
      <c r="DJ2510" s="254"/>
      <c r="DK2510" s="254"/>
      <c r="DL2510" s="254"/>
      <c r="DM2510" s="254"/>
      <c r="DN2510" s="284"/>
      <c r="DO2510" s="283"/>
      <c r="DP2510" s="278"/>
      <c r="DQ2510" s="278"/>
      <c r="DR2510" s="281"/>
      <c r="DS2510" s="280"/>
      <c r="DT2510" s="279"/>
      <c r="DU2510" s="278"/>
      <c r="DV2510" s="194"/>
    </row>
    <row r="2511" spans="1:126" ht="18.75">
      <c r="A2511" s="207" t="s">
        <v>3439</v>
      </c>
      <c r="B2511" s="227" t="s">
        <v>3474</v>
      </c>
      <c r="C2511" s="226">
        <v>1623</v>
      </c>
      <c r="D2511" s="264" t="s">
        <v>3473</v>
      </c>
      <c r="E2511" s="224" t="str">
        <f t="shared" si="391"/>
        <v>440215</v>
      </c>
      <c r="F2511" s="207" t="s">
        <v>229</v>
      </c>
      <c r="G2511" s="220" t="s">
        <v>3472</v>
      </c>
      <c r="H2511" s="223" t="s">
        <v>3471</v>
      </c>
      <c r="I2511" s="219" t="s">
        <v>39</v>
      </c>
      <c r="J2511" s="222">
        <v>1</v>
      </c>
      <c r="K2511" s="212">
        <v>80000</v>
      </c>
      <c r="L2511" s="212">
        <f t="shared" si="375"/>
        <v>88000</v>
      </c>
      <c r="M2511" s="288" t="s">
        <v>1671</v>
      </c>
      <c r="O2511" s="219"/>
      <c r="P2511" s="245"/>
      <c r="Q2511" s="244"/>
      <c r="R2511" s="272">
        <v>14500</v>
      </c>
      <c r="S2511" s="242">
        <v>14500</v>
      </c>
      <c r="T2511" s="219" t="s">
        <v>3465</v>
      </c>
      <c r="U2511" s="259">
        <f>VLOOKUP(T2511,'[1]段ボール 送料'!$H$16:$X$1013,16,FALSE)</f>
        <v>2160</v>
      </c>
      <c r="V2511" s="259">
        <f>VLOOKUP(T2511,'[1]段ボール 送料'!$H$16:$X$1013,13,FALSE)</f>
        <v>190</v>
      </c>
      <c r="W2511" s="259">
        <f>VLOOKUP(T2511,'[1]段ボール 送料'!$H$16:$X$1013,14,FALSE)</f>
        <v>190</v>
      </c>
      <c r="X2511" s="259">
        <f>VLOOKUP(T2511,'[1]段ボール 送料'!$H$16:$X$1013,15,FALSE)</f>
        <v>1780</v>
      </c>
      <c r="Y2511" s="219" t="s">
        <v>3429</v>
      </c>
      <c r="Z2511" s="259">
        <f>VLOOKUP(Y2511,'[1]段ボール 送料'!$H$16:$X$1013,16,FALSE)</f>
        <v>1370</v>
      </c>
      <c r="AA2511" s="259">
        <f>VLOOKUP(Y2511,'[1]段ボール 送料'!$H$16:$X$1013,13,FALSE)</f>
        <v>450</v>
      </c>
      <c r="AB2511" s="259">
        <f>VLOOKUP(Y2511,'[1]段ボール 送料'!$H$16:$X$1013,14,FALSE)</f>
        <v>450</v>
      </c>
      <c r="AC2511" s="259">
        <f>VLOOKUP(Y2511,'[1]段ボール 送料'!$H$16:$X$1013,15,FALSE)</f>
        <v>470</v>
      </c>
      <c r="AD2511" s="337"/>
      <c r="AE2511" s="337"/>
      <c r="AF2511" s="337"/>
      <c r="AG2511" s="337"/>
      <c r="AH2511" s="337"/>
      <c r="AI2511" s="213" t="s">
        <v>2714</v>
      </c>
      <c r="AJ2511" s="392" t="s">
        <v>3027</v>
      </c>
      <c r="AK2511" s="228" t="s">
        <v>3110</v>
      </c>
      <c r="AL2511" s="211">
        <v>23075</v>
      </c>
      <c r="AM2511" s="211">
        <f t="shared" si="389"/>
        <v>6418</v>
      </c>
      <c r="AN2511" s="337">
        <f>VLOOKUP(Y2511,'[1]段ボール 送料'!$H$16:$X$1013,6,FALSE)</f>
        <v>388</v>
      </c>
      <c r="AO2511" s="443">
        <f t="shared" si="390"/>
        <v>6030</v>
      </c>
      <c r="AP2511" s="229" t="s">
        <v>3428</v>
      </c>
      <c r="AQ2511" s="442">
        <v>2</v>
      </c>
      <c r="AR2511" s="442"/>
      <c r="AS2511" s="442"/>
      <c r="AT2511" s="442"/>
      <c r="AU2511" s="247">
        <f t="shared" si="392"/>
        <v>0</v>
      </c>
      <c r="AV2511" s="248">
        <f>VLOOKUP(T2511,'[1]段ボール 送料'!$H$16:$X$1013,11,FALSE)</f>
        <v>0</v>
      </c>
      <c r="AW2511" s="248">
        <f>VLOOKUP(Y2511,'[1]段ボール 送料'!$H$16:$X$1013,11,FALSE)</f>
        <v>1360</v>
      </c>
      <c r="AX2511" s="207"/>
      <c r="AY2511" s="247">
        <f t="shared" si="384"/>
        <v>1360</v>
      </c>
      <c r="AZ2511" s="247">
        <f t="shared" si="385"/>
        <v>0</v>
      </c>
      <c r="BA2511" s="247">
        <f t="shared" si="386"/>
        <v>1360</v>
      </c>
      <c r="BB2511" s="247">
        <f t="shared" si="387"/>
        <v>0</v>
      </c>
      <c r="BC2511" s="247">
        <f t="shared" si="388"/>
        <v>1360</v>
      </c>
      <c r="BD2511" s="207" t="s">
        <v>3465</v>
      </c>
      <c r="BE2511" s="207"/>
      <c r="BF2511" s="207"/>
      <c r="BG2511" s="445" t="s">
        <v>1703</v>
      </c>
      <c r="BH2511" s="445" t="s">
        <v>1703</v>
      </c>
      <c r="BI2511" s="228"/>
      <c r="BJ2511" s="246"/>
      <c r="BK2511" s="436">
        <v>45444</v>
      </c>
      <c r="BL2511" s="228"/>
      <c r="BM2511" s="228" t="s">
        <v>1703</v>
      </c>
      <c r="CL2511" s="200" t="s">
        <v>1769</v>
      </c>
      <c r="CY2511" s="254"/>
      <c r="CZ2511" s="254"/>
      <c r="DA2511" s="254"/>
      <c r="DB2511" s="254"/>
      <c r="DC2511" s="254"/>
      <c r="DD2511" s="254"/>
      <c r="DE2511" s="254"/>
      <c r="DF2511" s="254"/>
      <c r="DG2511" s="254"/>
      <c r="DH2511" s="254"/>
      <c r="DI2511" s="254"/>
      <c r="DJ2511" s="254"/>
      <c r="DK2511" s="254"/>
      <c r="DL2511" s="254"/>
      <c r="DM2511" s="254"/>
      <c r="DN2511" s="284"/>
      <c r="DO2511" s="283"/>
      <c r="DP2511" s="278"/>
      <c r="DQ2511" s="278"/>
      <c r="DR2511" s="281"/>
      <c r="DS2511" s="280"/>
      <c r="DT2511" s="279"/>
      <c r="DU2511" s="278"/>
      <c r="DV2511" s="194"/>
    </row>
    <row r="2512" spans="1:126" ht="18.75">
      <c r="A2512" s="207" t="s">
        <v>3434</v>
      </c>
      <c r="B2512" s="227" t="s">
        <v>3470</v>
      </c>
      <c r="C2512" s="226">
        <v>1624</v>
      </c>
      <c r="D2512" s="264" t="s">
        <v>3469</v>
      </c>
      <c r="E2512" s="224" t="str">
        <f t="shared" si="391"/>
        <v>440222</v>
      </c>
      <c r="F2512" s="207" t="s">
        <v>229</v>
      </c>
      <c r="G2512" s="220" t="s">
        <v>3468</v>
      </c>
      <c r="H2512" s="223" t="s">
        <v>3467</v>
      </c>
      <c r="I2512" s="219" t="s">
        <v>39</v>
      </c>
      <c r="J2512" s="222">
        <v>1</v>
      </c>
      <c r="K2512" s="212">
        <v>80000</v>
      </c>
      <c r="L2512" s="212">
        <f t="shared" ref="L2512:L2575" si="393">K2512*1.1</f>
        <v>88000</v>
      </c>
      <c r="M2512" s="288" t="s">
        <v>1671</v>
      </c>
      <c r="O2512" s="219"/>
      <c r="P2512" s="245"/>
      <c r="Q2512" s="244"/>
      <c r="R2512" s="272">
        <v>12500</v>
      </c>
      <c r="S2512" s="242">
        <v>12500</v>
      </c>
      <c r="T2512" s="219" t="s">
        <v>3465</v>
      </c>
      <c r="U2512" s="259">
        <f>VLOOKUP(T2512,'[1]段ボール 送料'!$H$16:$X$1013,16,FALSE)</f>
        <v>2160</v>
      </c>
      <c r="V2512" s="259">
        <f>VLOOKUP(T2512,'[1]段ボール 送料'!$H$16:$X$1013,13,FALSE)</f>
        <v>190</v>
      </c>
      <c r="W2512" s="259">
        <f>VLOOKUP(T2512,'[1]段ボール 送料'!$H$16:$X$1013,14,FALSE)</f>
        <v>190</v>
      </c>
      <c r="X2512" s="259">
        <f>VLOOKUP(T2512,'[1]段ボール 送料'!$H$16:$X$1013,15,FALSE)</f>
        <v>1780</v>
      </c>
      <c r="Y2512" s="219" t="s">
        <v>3429</v>
      </c>
      <c r="Z2512" s="259">
        <f>VLOOKUP(Y2512,'[1]段ボール 送料'!$H$16:$X$1013,16,FALSE)</f>
        <v>1370</v>
      </c>
      <c r="AA2512" s="259">
        <f>VLOOKUP(Y2512,'[1]段ボール 送料'!$H$16:$X$1013,13,FALSE)</f>
        <v>450</v>
      </c>
      <c r="AB2512" s="259">
        <f>VLOOKUP(Y2512,'[1]段ボール 送料'!$H$16:$X$1013,14,FALSE)</f>
        <v>450</v>
      </c>
      <c r="AC2512" s="259">
        <f>VLOOKUP(Y2512,'[1]段ボール 送料'!$H$16:$X$1013,15,FALSE)</f>
        <v>470</v>
      </c>
      <c r="AD2512" s="337"/>
      <c r="AE2512" s="337"/>
      <c r="AF2512" s="337"/>
      <c r="AG2512" s="337"/>
      <c r="AH2512" s="337"/>
      <c r="AI2512" s="213" t="s">
        <v>2714</v>
      </c>
      <c r="AJ2512" s="392" t="s">
        <v>3027</v>
      </c>
      <c r="AK2512" s="228" t="s">
        <v>3466</v>
      </c>
      <c r="AL2512" s="211">
        <v>22968</v>
      </c>
      <c r="AM2512" s="211">
        <f t="shared" si="389"/>
        <v>6418</v>
      </c>
      <c r="AN2512" s="353">
        <f>VLOOKUP(Y2512,'[1]段ボール 送料'!$H$16:$X$1013,6,FALSE)</f>
        <v>388</v>
      </c>
      <c r="AO2512" s="443">
        <f t="shared" si="390"/>
        <v>6030</v>
      </c>
      <c r="AP2512" s="229" t="s">
        <v>3428</v>
      </c>
      <c r="AQ2512" s="442">
        <v>2</v>
      </c>
      <c r="AR2512" s="442"/>
      <c r="AS2512" s="442"/>
      <c r="AT2512" s="442"/>
      <c r="AU2512" s="247">
        <f t="shared" si="392"/>
        <v>0</v>
      </c>
      <c r="AV2512" s="248">
        <f>VLOOKUP(T2512,'[1]段ボール 送料'!$H$16:$X$1013,11,FALSE)</f>
        <v>0</v>
      </c>
      <c r="AW2512" s="248">
        <f>VLOOKUP(Y2512,'[1]段ボール 送料'!$H$16:$X$1013,11,FALSE)</f>
        <v>1360</v>
      </c>
      <c r="AX2512" s="207"/>
      <c r="AY2512" s="247">
        <f t="shared" si="384"/>
        <v>1360</v>
      </c>
      <c r="AZ2512" s="247">
        <f t="shared" si="385"/>
        <v>0</v>
      </c>
      <c r="BA2512" s="247">
        <f t="shared" si="386"/>
        <v>1360</v>
      </c>
      <c r="BB2512" s="247">
        <f t="shared" si="387"/>
        <v>0</v>
      </c>
      <c r="BC2512" s="247">
        <f t="shared" si="388"/>
        <v>1360</v>
      </c>
      <c r="BD2512" s="207" t="s">
        <v>3465</v>
      </c>
      <c r="BE2512" s="207"/>
      <c r="BF2512" s="207"/>
      <c r="BG2512" s="445" t="s">
        <v>1703</v>
      </c>
      <c r="BH2512" s="445" t="s">
        <v>1703</v>
      </c>
      <c r="BI2512" s="228"/>
      <c r="BJ2512" s="246"/>
      <c r="BK2512" s="436">
        <v>45444</v>
      </c>
      <c r="BL2512" s="228"/>
      <c r="BM2512" s="228" t="s">
        <v>1703</v>
      </c>
      <c r="CL2512" s="200" t="s">
        <v>1769</v>
      </c>
      <c r="CY2512" s="254"/>
      <c r="CZ2512" s="254"/>
      <c r="DA2512" s="254"/>
      <c r="DB2512" s="254"/>
      <c r="DC2512" s="254"/>
      <c r="DD2512" s="254"/>
      <c r="DE2512" s="254"/>
      <c r="DF2512" s="254"/>
      <c r="DG2512" s="254"/>
      <c r="DH2512" s="254"/>
      <c r="DI2512" s="254"/>
      <c r="DJ2512" s="254"/>
      <c r="DK2512" s="254"/>
      <c r="DL2512" s="254"/>
      <c r="DM2512" s="254"/>
      <c r="DN2512" s="284"/>
      <c r="DO2512" s="283"/>
      <c r="DP2512" s="278"/>
      <c r="DQ2512" s="278"/>
      <c r="DR2512" s="281"/>
      <c r="DS2512" s="280"/>
      <c r="DT2512" s="279"/>
      <c r="DU2512" s="278"/>
      <c r="DV2512" s="194"/>
    </row>
    <row r="2513" spans="1:126" ht="18.75">
      <c r="A2513" s="207" t="s">
        <v>3434</v>
      </c>
      <c r="B2513" s="227" t="s">
        <v>3464</v>
      </c>
      <c r="C2513" s="226">
        <v>1625</v>
      </c>
      <c r="D2513" s="264" t="s">
        <v>3463</v>
      </c>
      <c r="E2513" s="224" t="str">
        <f t="shared" si="391"/>
        <v>440239</v>
      </c>
      <c r="F2513" s="207" t="s">
        <v>35</v>
      </c>
      <c r="G2513" s="220" t="s">
        <v>3462</v>
      </c>
      <c r="H2513" s="223" t="s">
        <v>3461</v>
      </c>
      <c r="I2513" s="219" t="s">
        <v>39</v>
      </c>
      <c r="J2513" s="222">
        <v>1</v>
      </c>
      <c r="K2513" s="212">
        <v>110000</v>
      </c>
      <c r="L2513" s="212">
        <f t="shared" si="393"/>
        <v>121000.00000000001</v>
      </c>
      <c r="M2513" s="262" t="s">
        <v>1671</v>
      </c>
      <c r="O2513" s="219"/>
      <c r="P2513" s="245"/>
      <c r="Q2513" s="244"/>
      <c r="R2513" s="272">
        <v>16500</v>
      </c>
      <c r="S2513" s="242">
        <v>16500</v>
      </c>
      <c r="T2513" s="219" t="s">
        <v>3460</v>
      </c>
      <c r="U2513" s="259">
        <f>VLOOKUP(T2513,'[1]段ボール 送料'!$H$16:$X$1013,16,FALSE)</f>
        <v>2450</v>
      </c>
      <c r="V2513" s="259">
        <f>VLOOKUP(T2513,'[1]段ボール 送料'!$H$16:$X$1013,13,FALSE)</f>
        <v>250</v>
      </c>
      <c r="W2513" s="259">
        <f>VLOOKUP(T2513,'[1]段ボール 送料'!$H$16:$X$1013,14,FALSE)</f>
        <v>250</v>
      </c>
      <c r="X2513" s="259">
        <f>VLOOKUP(T2513,'[1]段ボール 送料'!$H$16:$X$1013,15,FALSE)</f>
        <v>1950</v>
      </c>
      <c r="Y2513" s="219" t="s">
        <v>3429</v>
      </c>
      <c r="Z2513" s="259">
        <f>VLOOKUP(Y2513,'[1]段ボール 送料'!$H$16:$X$1013,16,FALSE)</f>
        <v>1370</v>
      </c>
      <c r="AA2513" s="259">
        <f>VLOOKUP(Y2513,'[1]段ボール 送料'!$H$16:$X$1013,13,FALSE)</f>
        <v>450</v>
      </c>
      <c r="AB2513" s="259">
        <f>VLOOKUP(Y2513,'[1]段ボール 送料'!$H$16:$X$1013,14,FALSE)</f>
        <v>450</v>
      </c>
      <c r="AC2513" s="259">
        <f>VLOOKUP(Y2513,'[1]段ボール 送料'!$H$16:$X$1013,15,FALSE)</f>
        <v>470</v>
      </c>
      <c r="AD2513" s="337"/>
      <c r="AE2513" s="337"/>
      <c r="AF2513" s="337"/>
      <c r="AG2513" s="337"/>
      <c r="AH2513" s="337"/>
      <c r="AI2513" s="213" t="s">
        <v>2711</v>
      </c>
      <c r="AJ2513" s="392" t="s">
        <v>3027</v>
      </c>
      <c r="AK2513" s="228" t="s">
        <v>3110</v>
      </c>
      <c r="AL2513" s="211">
        <v>37768</v>
      </c>
      <c r="AM2513" s="211">
        <f t="shared" si="389"/>
        <v>6418</v>
      </c>
      <c r="AN2513" s="337">
        <f>VLOOKUP(Y2513,'[1]段ボール 送料'!$H$16:$X$1013,6,FALSE)</f>
        <v>388</v>
      </c>
      <c r="AO2513" s="443">
        <f t="shared" si="390"/>
        <v>6030</v>
      </c>
      <c r="AP2513" s="229" t="s">
        <v>3428</v>
      </c>
      <c r="AQ2513" s="442">
        <v>2</v>
      </c>
      <c r="AR2513" s="442"/>
      <c r="AS2513" s="442"/>
      <c r="AT2513" s="442"/>
      <c r="AU2513" s="247">
        <f t="shared" si="392"/>
        <v>0</v>
      </c>
      <c r="AV2513" s="248">
        <f>VLOOKUP(T2513,'[1]段ボール 送料'!$H$16:$X$1013,11,FALSE)</f>
        <v>0</v>
      </c>
      <c r="AW2513" s="248">
        <f>VLOOKUP(Y2513,'[1]段ボール 送料'!$H$16:$X$1013,11,FALSE)</f>
        <v>1360</v>
      </c>
      <c r="AX2513" s="207"/>
      <c r="AY2513" s="247">
        <f t="shared" si="384"/>
        <v>1360</v>
      </c>
      <c r="AZ2513" s="247">
        <f t="shared" si="385"/>
        <v>0</v>
      </c>
      <c r="BA2513" s="247">
        <f t="shared" si="386"/>
        <v>1360</v>
      </c>
      <c r="BB2513" s="247">
        <f t="shared" si="387"/>
        <v>0</v>
      </c>
      <c r="BC2513" s="247">
        <f t="shared" si="388"/>
        <v>1360</v>
      </c>
      <c r="BD2513" s="207" t="s">
        <v>3460</v>
      </c>
      <c r="BE2513" s="207"/>
      <c r="BF2513" s="207"/>
      <c r="BG2513" s="445" t="s">
        <v>1703</v>
      </c>
      <c r="BH2513" s="445" t="s">
        <v>1703</v>
      </c>
      <c r="BI2513" s="228"/>
      <c r="BJ2513" s="246"/>
      <c r="BK2513" s="436">
        <v>45444</v>
      </c>
      <c r="BL2513" s="228"/>
      <c r="BM2513" s="228" t="s">
        <v>1703</v>
      </c>
      <c r="CL2513" s="200" t="s">
        <v>1769</v>
      </c>
      <c r="CY2513" s="254"/>
      <c r="CZ2513" s="254"/>
      <c r="DA2513" s="254"/>
      <c r="DB2513" s="254"/>
      <c r="DC2513" s="254"/>
      <c r="DD2513" s="254"/>
      <c r="DE2513" s="254"/>
      <c r="DF2513" s="254"/>
      <c r="DG2513" s="254"/>
      <c r="DH2513" s="254"/>
      <c r="DI2513" s="254"/>
      <c r="DJ2513" s="254"/>
      <c r="DK2513" s="254"/>
      <c r="DL2513" s="254"/>
      <c r="DM2513" s="254"/>
      <c r="DN2513" s="284"/>
      <c r="DO2513" s="283"/>
      <c r="DP2513" s="278"/>
      <c r="DQ2513" s="278"/>
      <c r="DR2513" s="281"/>
      <c r="DS2513" s="280"/>
      <c r="DT2513" s="279"/>
      <c r="DU2513" s="278"/>
      <c r="DV2513" s="194"/>
    </row>
    <row r="2514" spans="1:126" ht="16.350000000000001" customHeight="1">
      <c r="A2514" s="207" t="s">
        <v>3434</v>
      </c>
      <c r="B2514" s="227" t="s">
        <v>3459</v>
      </c>
      <c r="C2514" s="226">
        <v>1626</v>
      </c>
      <c r="D2514" s="264" t="s">
        <v>3458</v>
      </c>
      <c r="E2514" s="224" t="str">
        <f t="shared" si="391"/>
        <v>440246</v>
      </c>
      <c r="F2514" s="207" t="s">
        <v>35</v>
      </c>
      <c r="G2514" s="220" t="s">
        <v>3457</v>
      </c>
      <c r="H2514" s="223" t="s">
        <v>3456</v>
      </c>
      <c r="I2514" s="219" t="s">
        <v>39</v>
      </c>
      <c r="J2514" s="222">
        <v>1</v>
      </c>
      <c r="K2514" s="212">
        <v>110000</v>
      </c>
      <c r="L2514" s="212">
        <f t="shared" si="393"/>
        <v>121000.00000000001</v>
      </c>
      <c r="M2514" s="288" t="s">
        <v>1671</v>
      </c>
      <c r="O2514" s="219"/>
      <c r="P2514" s="245"/>
      <c r="Q2514" s="244"/>
      <c r="R2514" s="272">
        <v>17500</v>
      </c>
      <c r="S2514" s="242">
        <v>17500</v>
      </c>
      <c r="T2514" s="219" t="s">
        <v>3455</v>
      </c>
      <c r="U2514" s="259">
        <f>VLOOKUP(T2514,'[1]段ボール 送料'!$H$16:$X$1013,16,FALSE)</f>
        <v>2360</v>
      </c>
      <c r="V2514" s="259">
        <f>VLOOKUP(T2514,'[1]段ボール 送料'!$H$16:$X$1013,13,FALSE)</f>
        <v>210</v>
      </c>
      <c r="W2514" s="259">
        <f>VLOOKUP(T2514,'[1]段ボール 送料'!$H$16:$X$1013,14,FALSE)</f>
        <v>210</v>
      </c>
      <c r="X2514" s="259">
        <f>VLOOKUP(T2514,'[1]段ボール 送料'!$H$16:$X$1013,15,FALSE)</f>
        <v>1940</v>
      </c>
      <c r="Y2514" s="219" t="s">
        <v>3429</v>
      </c>
      <c r="Z2514" s="259">
        <f>VLOOKUP(Y2514,'[1]段ボール 送料'!$H$16:$X$1013,16,FALSE)</f>
        <v>1370</v>
      </c>
      <c r="AA2514" s="259">
        <f>VLOOKUP(Y2514,'[1]段ボール 送料'!$H$16:$X$1013,13,FALSE)</f>
        <v>450</v>
      </c>
      <c r="AB2514" s="259">
        <f>VLOOKUP(Y2514,'[1]段ボール 送料'!$H$16:$X$1013,14,FALSE)</f>
        <v>450</v>
      </c>
      <c r="AC2514" s="259">
        <f>VLOOKUP(Y2514,'[1]段ボール 送料'!$H$16:$X$1013,15,FALSE)</f>
        <v>470</v>
      </c>
      <c r="AD2514" s="337"/>
      <c r="AE2514" s="211"/>
      <c r="AF2514" s="337"/>
      <c r="AG2514" s="337"/>
      <c r="AH2514" s="337"/>
      <c r="AI2514" s="213" t="s">
        <v>2711</v>
      </c>
      <c r="AJ2514" s="392" t="s">
        <v>3027</v>
      </c>
      <c r="AK2514" s="228" t="s">
        <v>3110</v>
      </c>
      <c r="AL2514" s="211">
        <v>32488</v>
      </c>
      <c r="AM2514" s="211">
        <f t="shared" si="389"/>
        <v>6418</v>
      </c>
      <c r="AN2514" s="337">
        <f>VLOOKUP(Y2514,'[1]段ボール 送料'!$H$16:$X$1013,6,FALSE)</f>
        <v>388</v>
      </c>
      <c r="AO2514" s="443">
        <f t="shared" si="390"/>
        <v>6030</v>
      </c>
      <c r="AP2514" s="229" t="s">
        <v>3428</v>
      </c>
      <c r="AQ2514" s="442">
        <v>2</v>
      </c>
      <c r="AR2514" s="442"/>
      <c r="AS2514" s="442"/>
      <c r="AT2514" s="442"/>
      <c r="AU2514" s="247">
        <f t="shared" si="392"/>
        <v>0</v>
      </c>
      <c r="AV2514" s="248">
        <f>VLOOKUP(T2514,'[1]段ボール 送料'!$H$16:$X$1013,11,FALSE)</f>
        <v>0</v>
      </c>
      <c r="AW2514" s="248">
        <f>VLOOKUP(Y2514,'[1]段ボール 送料'!$H$16:$X$1013,11,FALSE)</f>
        <v>1360</v>
      </c>
      <c r="AX2514" s="207"/>
      <c r="AY2514" s="247">
        <f t="shared" si="384"/>
        <v>1360</v>
      </c>
      <c r="AZ2514" s="247">
        <f t="shared" si="385"/>
        <v>0</v>
      </c>
      <c r="BA2514" s="247">
        <f t="shared" si="386"/>
        <v>1360</v>
      </c>
      <c r="BB2514" s="247">
        <f t="shared" si="387"/>
        <v>0</v>
      </c>
      <c r="BC2514" s="247">
        <f t="shared" si="388"/>
        <v>1360</v>
      </c>
      <c r="BD2514" s="207" t="s">
        <v>3455</v>
      </c>
      <c r="BE2514" s="207"/>
      <c r="BF2514" s="207"/>
      <c r="BG2514" s="445" t="s">
        <v>1703</v>
      </c>
      <c r="BH2514" s="445" t="s">
        <v>1703</v>
      </c>
      <c r="BI2514" s="228"/>
      <c r="BJ2514" s="246"/>
      <c r="BK2514" s="436">
        <v>45444</v>
      </c>
      <c r="BL2514" s="228"/>
      <c r="BM2514" s="228" t="s">
        <v>1703</v>
      </c>
      <c r="CL2514" s="200" t="s">
        <v>1769</v>
      </c>
      <c r="CY2514" s="254"/>
      <c r="CZ2514" s="254"/>
      <c r="DA2514" s="254"/>
      <c r="DB2514" s="254"/>
      <c r="DC2514" s="254"/>
      <c r="DD2514" s="254"/>
      <c r="DE2514" s="254"/>
      <c r="DF2514" s="254"/>
      <c r="DG2514" s="254"/>
      <c r="DH2514" s="254"/>
      <c r="DI2514" s="254"/>
      <c r="DJ2514" s="254"/>
      <c r="DK2514" s="254"/>
      <c r="DL2514" s="254"/>
      <c r="DM2514" s="254"/>
      <c r="DN2514" s="284"/>
      <c r="DO2514" s="283"/>
      <c r="DP2514" s="278"/>
      <c r="DQ2514" s="278"/>
      <c r="DR2514" s="281"/>
      <c r="DS2514" s="280"/>
      <c r="DT2514" s="279"/>
      <c r="DU2514" s="278"/>
      <c r="DV2514" s="194"/>
    </row>
    <row r="2515" spans="1:126" ht="16.350000000000001" customHeight="1">
      <c r="A2515" s="207" t="s">
        <v>3434</v>
      </c>
      <c r="B2515" s="227" t="s">
        <v>3454</v>
      </c>
      <c r="C2515" s="226">
        <v>1627</v>
      </c>
      <c r="D2515" s="264" t="s">
        <v>3453</v>
      </c>
      <c r="E2515" s="224" t="str">
        <f t="shared" si="391"/>
        <v>440253</v>
      </c>
      <c r="F2515" s="207" t="s">
        <v>35</v>
      </c>
      <c r="G2515" s="220" t="s">
        <v>3452</v>
      </c>
      <c r="H2515" s="223" t="s">
        <v>3446</v>
      </c>
      <c r="I2515" s="219" t="s">
        <v>39</v>
      </c>
      <c r="J2515" s="222">
        <v>1</v>
      </c>
      <c r="K2515" s="212">
        <v>85000</v>
      </c>
      <c r="L2515" s="212">
        <f t="shared" si="393"/>
        <v>93500.000000000015</v>
      </c>
      <c r="M2515" s="288" t="s">
        <v>1671</v>
      </c>
      <c r="O2515" s="219"/>
      <c r="P2515" s="245"/>
      <c r="Q2515" s="244"/>
      <c r="R2515" s="272">
        <v>13300</v>
      </c>
      <c r="S2515" s="242">
        <v>13300</v>
      </c>
      <c r="T2515" s="219" t="s">
        <v>3450</v>
      </c>
      <c r="U2515" s="259">
        <f>VLOOKUP(T2515,'[1]段ボール 送料'!$H$16:$X$1013,16,FALSE)</f>
        <v>1700</v>
      </c>
      <c r="V2515" s="259">
        <f>VLOOKUP(T2515,'[1]段ボール 送料'!$H$16:$X$1013,13,FALSE)</f>
        <v>330</v>
      </c>
      <c r="W2515" s="259">
        <f>VLOOKUP(T2515,'[1]段ボール 送料'!$H$16:$X$1013,14,FALSE)</f>
        <v>330</v>
      </c>
      <c r="X2515" s="259">
        <f>VLOOKUP(T2515,'[1]段ボール 送料'!$H$16:$X$1013,15,FALSE)</f>
        <v>1040</v>
      </c>
      <c r="Y2515" s="219" t="s">
        <v>3429</v>
      </c>
      <c r="Z2515" s="259">
        <f>VLOOKUP(Y2515,'[1]段ボール 送料'!$H$16:$X$1013,16,FALSE)</f>
        <v>1370</v>
      </c>
      <c r="AA2515" s="259">
        <f>VLOOKUP(Y2515,'[1]段ボール 送料'!$H$16:$X$1013,13,FALSE)</f>
        <v>450</v>
      </c>
      <c r="AB2515" s="259">
        <f>VLOOKUP(Y2515,'[1]段ボール 送料'!$H$16:$X$1013,14,FALSE)</f>
        <v>450</v>
      </c>
      <c r="AC2515" s="259">
        <f>VLOOKUP(Y2515,'[1]段ボール 送料'!$H$16:$X$1013,15,FALSE)</f>
        <v>470</v>
      </c>
      <c r="AD2515" s="337"/>
      <c r="AE2515" s="337"/>
      <c r="AF2515" s="337"/>
      <c r="AG2515" s="337"/>
      <c r="AH2515" s="337"/>
      <c r="AI2515" s="213" t="s">
        <v>3451</v>
      </c>
      <c r="AJ2515" s="392" t="s">
        <v>3027</v>
      </c>
      <c r="AK2515" s="228" t="s">
        <v>2675</v>
      </c>
      <c r="AL2515" s="211">
        <v>27568</v>
      </c>
      <c r="AM2515" s="211">
        <f t="shared" si="389"/>
        <v>3918</v>
      </c>
      <c r="AN2515" s="337">
        <f>VLOOKUP(Y2515,'[1]段ボール 送料'!$H$16:$X$1013,6,FALSE)</f>
        <v>388</v>
      </c>
      <c r="AO2515" s="443">
        <f>2500+1030</f>
        <v>3530</v>
      </c>
      <c r="AP2515" s="229" t="s">
        <v>3428</v>
      </c>
      <c r="AQ2515" s="442">
        <v>2</v>
      </c>
      <c r="AR2515" s="442"/>
      <c r="AS2515" s="442"/>
      <c r="AT2515" s="442"/>
      <c r="AU2515" s="247">
        <f t="shared" si="392"/>
        <v>0</v>
      </c>
      <c r="AV2515" s="248">
        <f>VLOOKUP(T2515,'[1]段ボール 送料'!$H$16:$X$1013,11,FALSE)</f>
        <v>0</v>
      </c>
      <c r="AW2515" s="248">
        <f>VLOOKUP(Y2515,'[1]段ボール 送料'!$H$16:$X$1013,11,FALSE)</f>
        <v>1360</v>
      </c>
      <c r="AX2515" s="207"/>
      <c r="AY2515" s="247">
        <f t="shared" si="384"/>
        <v>1360</v>
      </c>
      <c r="AZ2515" s="247">
        <f t="shared" si="385"/>
        <v>0</v>
      </c>
      <c r="BA2515" s="247">
        <f t="shared" si="386"/>
        <v>1360</v>
      </c>
      <c r="BB2515" s="247">
        <f t="shared" si="387"/>
        <v>0</v>
      </c>
      <c r="BC2515" s="247">
        <f t="shared" si="388"/>
        <v>1360</v>
      </c>
      <c r="BD2515" s="207" t="s">
        <v>3450</v>
      </c>
      <c r="BE2515" s="207"/>
      <c r="BF2515" s="207"/>
      <c r="BG2515" s="445" t="s">
        <v>1703</v>
      </c>
      <c r="BH2515" s="445" t="s">
        <v>1703</v>
      </c>
      <c r="BI2515" s="228" t="s">
        <v>1703</v>
      </c>
      <c r="BJ2515" s="246"/>
      <c r="BK2515" s="436">
        <v>45444</v>
      </c>
      <c r="BL2515" s="228"/>
      <c r="BM2515" s="228" t="s">
        <v>1703</v>
      </c>
      <c r="CL2515" s="200" t="s">
        <v>1769</v>
      </c>
      <c r="CY2515" s="254"/>
      <c r="CZ2515" s="254"/>
      <c r="DA2515" s="254"/>
      <c r="DB2515" s="254"/>
      <c r="DC2515" s="254"/>
      <c r="DD2515" s="254"/>
      <c r="DE2515" s="254"/>
      <c r="DF2515" s="254"/>
      <c r="DG2515" s="254"/>
      <c r="DH2515" s="254"/>
      <c r="DI2515" s="254"/>
      <c r="DJ2515" s="254"/>
      <c r="DK2515" s="254"/>
      <c r="DL2515" s="254"/>
      <c r="DM2515" s="254"/>
      <c r="DN2515" s="284"/>
      <c r="DO2515" s="283"/>
      <c r="DP2515" s="278"/>
      <c r="DQ2515" s="278"/>
      <c r="DR2515" s="281"/>
      <c r="DS2515" s="280"/>
      <c r="DT2515" s="279"/>
      <c r="DU2515" s="278"/>
      <c r="DV2515" s="194"/>
    </row>
    <row r="2516" spans="1:126" ht="16.350000000000001" customHeight="1">
      <c r="A2516" s="207" t="s">
        <v>3434</v>
      </c>
      <c r="B2516" s="227" t="s">
        <v>3449</v>
      </c>
      <c r="C2516" s="226">
        <v>1628</v>
      </c>
      <c r="D2516" s="264" t="s">
        <v>3448</v>
      </c>
      <c r="E2516" s="224" t="str">
        <f t="shared" si="391"/>
        <v>440260</v>
      </c>
      <c r="F2516" s="207" t="s">
        <v>35</v>
      </c>
      <c r="G2516" s="220" t="s">
        <v>3447</v>
      </c>
      <c r="H2516" s="223" t="s">
        <v>3446</v>
      </c>
      <c r="I2516" s="219" t="s">
        <v>39</v>
      </c>
      <c r="J2516" s="222">
        <v>1</v>
      </c>
      <c r="K2516" s="212">
        <v>85000</v>
      </c>
      <c r="L2516" s="212">
        <f t="shared" si="393"/>
        <v>93500.000000000015</v>
      </c>
      <c r="M2516" s="288" t="s">
        <v>1671</v>
      </c>
      <c r="O2516" s="219"/>
      <c r="P2516" s="245"/>
      <c r="Q2516" s="244"/>
      <c r="R2516" s="272">
        <v>12700</v>
      </c>
      <c r="S2516" s="242">
        <v>12700</v>
      </c>
      <c r="T2516" s="219" t="s">
        <v>3445</v>
      </c>
      <c r="U2516" s="259">
        <f>VLOOKUP(T2516,'[1]段ボール 送料'!$H$16:$X$1013,16,FALSE)</f>
        <v>1700</v>
      </c>
      <c r="V2516" s="259">
        <f>VLOOKUP(T2516,'[1]段ボール 送料'!$H$16:$X$1013,13,FALSE)</f>
        <v>330</v>
      </c>
      <c r="W2516" s="259">
        <f>VLOOKUP(T2516,'[1]段ボール 送料'!$H$16:$X$1013,14,FALSE)</f>
        <v>330</v>
      </c>
      <c r="X2516" s="259">
        <f>VLOOKUP(T2516,'[1]段ボール 送料'!$H$16:$X$1013,15,FALSE)</f>
        <v>1040</v>
      </c>
      <c r="Y2516" s="219" t="s">
        <v>3429</v>
      </c>
      <c r="Z2516" s="259">
        <f>VLOOKUP(Y2516,'[1]段ボール 送料'!$H$16:$X$1013,16,FALSE)</f>
        <v>1370</v>
      </c>
      <c r="AA2516" s="259">
        <f>VLOOKUP(Y2516,'[1]段ボール 送料'!$H$16:$X$1013,13,FALSE)</f>
        <v>450</v>
      </c>
      <c r="AB2516" s="259">
        <f>VLOOKUP(Y2516,'[1]段ボール 送料'!$H$16:$X$1013,14,FALSE)</f>
        <v>450</v>
      </c>
      <c r="AC2516" s="259">
        <f>VLOOKUP(Y2516,'[1]段ボール 送料'!$H$16:$X$1013,15,FALSE)</f>
        <v>470</v>
      </c>
      <c r="AD2516" s="337"/>
      <c r="AE2516" s="337"/>
      <c r="AF2516" s="337"/>
      <c r="AG2516" s="337"/>
      <c r="AH2516" s="337"/>
      <c r="AI2516" s="213" t="s">
        <v>2711</v>
      </c>
      <c r="AJ2516" s="392" t="s">
        <v>3027</v>
      </c>
      <c r="AK2516" s="228" t="s">
        <v>2675</v>
      </c>
      <c r="AL2516" s="211">
        <v>27568</v>
      </c>
      <c r="AM2516" s="211">
        <f t="shared" si="389"/>
        <v>3918</v>
      </c>
      <c r="AN2516" s="337">
        <f>VLOOKUP(Y2516,'[1]段ボール 送料'!$H$16:$X$1013,6,FALSE)</f>
        <v>388</v>
      </c>
      <c r="AO2516" s="443">
        <f>2500+1030</f>
        <v>3530</v>
      </c>
      <c r="AP2516" s="229" t="s">
        <v>3428</v>
      </c>
      <c r="AQ2516" s="442">
        <v>2</v>
      </c>
      <c r="AR2516" s="442"/>
      <c r="AS2516" s="442"/>
      <c r="AT2516" s="442"/>
      <c r="AU2516" s="247">
        <f t="shared" si="392"/>
        <v>0</v>
      </c>
      <c r="AV2516" s="248">
        <f>VLOOKUP(T2516,'[1]段ボール 送料'!$H$16:$X$1013,11,FALSE)</f>
        <v>0</v>
      </c>
      <c r="AW2516" s="248">
        <f>VLOOKUP(Y2516,'[1]段ボール 送料'!$H$16:$X$1013,11,FALSE)</f>
        <v>1360</v>
      </c>
      <c r="AX2516" s="207"/>
      <c r="AY2516" s="247">
        <f t="shared" si="384"/>
        <v>1360</v>
      </c>
      <c r="AZ2516" s="247">
        <f t="shared" si="385"/>
        <v>0</v>
      </c>
      <c r="BA2516" s="247">
        <f t="shared" si="386"/>
        <v>1360</v>
      </c>
      <c r="BB2516" s="247">
        <f t="shared" si="387"/>
        <v>0</v>
      </c>
      <c r="BC2516" s="247">
        <f t="shared" si="388"/>
        <v>1360</v>
      </c>
      <c r="BD2516" s="207" t="s">
        <v>3445</v>
      </c>
      <c r="BE2516" s="207"/>
      <c r="BF2516" s="207"/>
      <c r="BG2516" s="445" t="s">
        <v>1703</v>
      </c>
      <c r="BH2516" s="445" t="s">
        <v>1703</v>
      </c>
      <c r="BI2516" s="228" t="s">
        <v>1703</v>
      </c>
      <c r="BJ2516" s="246"/>
      <c r="BK2516" s="436">
        <v>45444</v>
      </c>
      <c r="BL2516" s="228"/>
      <c r="BM2516" s="228" t="s">
        <v>1703</v>
      </c>
      <c r="CL2516" s="200" t="s">
        <v>1769</v>
      </c>
      <c r="CY2516" s="254"/>
      <c r="CZ2516" s="254"/>
      <c r="DA2516" s="254"/>
      <c r="DB2516" s="254"/>
      <c r="DC2516" s="254"/>
      <c r="DD2516" s="254"/>
      <c r="DE2516" s="254"/>
      <c r="DF2516" s="254"/>
      <c r="DG2516" s="254"/>
      <c r="DH2516" s="254"/>
      <c r="DI2516" s="254"/>
      <c r="DJ2516" s="254"/>
      <c r="DK2516" s="254"/>
      <c r="DL2516" s="254"/>
      <c r="DM2516" s="254"/>
      <c r="DN2516" s="284"/>
      <c r="DO2516" s="283"/>
      <c r="DP2516" s="278"/>
      <c r="DQ2516" s="278"/>
      <c r="DR2516" s="281"/>
      <c r="DS2516" s="280"/>
      <c r="DT2516" s="279"/>
      <c r="DU2516" s="278"/>
      <c r="DV2516" s="194"/>
    </row>
    <row r="2517" spans="1:126" ht="16.350000000000001" customHeight="1">
      <c r="A2517" s="207" t="s">
        <v>3434</v>
      </c>
      <c r="B2517" s="227" t="s">
        <v>3444</v>
      </c>
      <c r="C2517" s="226">
        <v>1629</v>
      </c>
      <c r="D2517" s="264" t="s">
        <v>3443</v>
      </c>
      <c r="E2517" s="224" t="str">
        <f t="shared" si="391"/>
        <v>440277</v>
      </c>
      <c r="F2517" s="207" t="s">
        <v>3036</v>
      </c>
      <c r="G2517" s="220" t="s">
        <v>3442</v>
      </c>
      <c r="H2517" s="223" t="s">
        <v>3441</v>
      </c>
      <c r="I2517" s="219" t="s">
        <v>39</v>
      </c>
      <c r="J2517" s="222">
        <v>1</v>
      </c>
      <c r="K2517" s="212">
        <v>85000</v>
      </c>
      <c r="L2517" s="212">
        <f t="shared" si="393"/>
        <v>93500.000000000015</v>
      </c>
      <c r="M2517" s="262" t="s">
        <v>1671</v>
      </c>
      <c r="O2517" s="219"/>
      <c r="P2517" s="245"/>
      <c r="Q2517" s="244"/>
      <c r="R2517" s="272">
        <v>12900</v>
      </c>
      <c r="S2517" s="242">
        <v>12900</v>
      </c>
      <c r="T2517" s="219" t="s">
        <v>3440</v>
      </c>
      <c r="U2517" s="259">
        <f>VLOOKUP(T2517,'[1]段ボール 送料'!$H$16:$X$1013,16,FALSE)</f>
        <v>1700</v>
      </c>
      <c r="V2517" s="259">
        <f>VLOOKUP(T2517,'[1]段ボール 送料'!$H$16:$X$1013,13,FALSE)</f>
        <v>330</v>
      </c>
      <c r="W2517" s="259">
        <f>VLOOKUP(T2517,'[1]段ボール 送料'!$H$16:$X$1013,14,FALSE)</f>
        <v>330</v>
      </c>
      <c r="X2517" s="259">
        <f>VLOOKUP(T2517,'[1]段ボール 送料'!$H$16:$X$1013,15,FALSE)</f>
        <v>1040</v>
      </c>
      <c r="Y2517" s="219" t="s">
        <v>3429</v>
      </c>
      <c r="Z2517" s="259">
        <f>VLOOKUP(Y2517,'[1]段ボール 送料'!$H$16:$X$1013,16,FALSE)</f>
        <v>1370</v>
      </c>
      <c r="AA2517" s="259">
        <f>VLOOKUP(Y2517,'[1]段ボール 送料'!$H$16:$X$1013,13,FALSE)</f>
        <v>450</v>
      </c>
      <c r="AB2517" s="259">
        <f>VLOOKUP(Y2517,'[1]段ボール 送料'!$H$16:$X$1013,14,FALSE)</f>
        <v>450</v>
      </c>
      <c r="AC2517" s="259">
        <f>VLOOKUP(Y2517,'[1]段ボール 送料'!$H$16:$X$1013,15,FALSE)</f>
        <v>470</v>
      </c>
      <c r="AD2517" s="337"/>
      <c r="AE2517" s="337"/>
      <c r="AF2517" s="337"/>
      <c r="AG2517" s="337"/>
      <c r="AH2517" s="337"/>
      <c r="AI2517" s="213" t="s">
        <v>2711</v>
      </c>
      <c r="AJ2517" s="392" t="s">
        <v>3027</v>
      </c>
      <c r="AK2517" s="228" t="s">
        <v>2675</v>
      </c>
      <c r="AL2517" s="211">
        <v>26168</v>
      </c>
      <c r="AM2517" s="211">
        <f t="shared" si="389"/>
        <v>3918</v>
      </c>
      <c r="AN2517" s="337">
        <f>VLOOKUP(Y2517,'[1]段ボール 送料'!$H$16:$X$1013,6,FALSE)</f>
        <v>388</v>
      </c>
      <c r="AO2517" s="443">
        <f>2500+1030</f>
        <v>3530</v>
      </c>
      <c r="AP2517" s="229" t="s">
        <v>3428</v>
      </c>
      <c r="AQ2517" s="442">
        <v>2</v>
      </c>
      <c r="AR2517" s="442"/>
      <c r="AS2517" s="442"/>
      <c r="AT2517" s="442"/>
      <c r="AU2517" s="247">
        <f t="shared" si="392"/>
        <v>0</v>
      </c>
      <c r="AV2517" s="248">
        <f>VLOOKUP(T2517,'[1]段ボール 送料'!$H$16:$X$1013,11,FALSE)</f>
        <v>0</v>
      </c>
      <c r="AW2517" s="248">
        <f>VLOOKUP(Y2517,'[1]段ボール 送料'!$H$16:$X$1013,11,FALSE)</f>
        <v>1360</v>
      </c>
      <c r="AX2517" s="207"/>
      <c r="AY2517" s="247">
        <f t="shared" si="384"/>
        <v>1360</v>
      </c>
      <c r="AZ2517" s="247">
        <f t="shared" si="385"/>
        <v>0</v>
      </c>
      <c r="BA2517" s="247">
        <f t="shared" si="386"/>
        <v>1360</v>
      </c>
      <c r="BB2517" s="247">
        <f t="shared" si="387"/>
        <v>0</v>
      </c>
      <c r="BC2517" s="247">
        <f t="shared" si="388"/>
        <v>1360</v>
      </c>
      <c r="BD2517" s="207" t="s">
        <v>3440</v>
      </c>
      <c r="BE2517" s="207"/>
      <c r="BF2517" s="207"/>
      <c r="BG2517" s="445" t="s">
        <v>1703</v>
      </c>
      <c r="BH2517" s="445" t="s">
        <v>1703</v>
      </c>
      <c r="BI2517" s="228" t="s">
        <v>1703</v>
      </c>
      <c r="BJ2517" s="246"/>
      <c r="BK2517" s="436">
        <v>45444</v>
      </c>
      <c r="BL2517" s="228"/>
      <c r="BM2517" s="228" t="s">
        <v>1703</v>
      </c>
      <c r="CL2517" s="200" t="s">
        <v>1769</v>
      </c>
      <c r="CY2517" s="254"/>
      <c r="CZ2517" s="254"/>
      <c r="DA2517" s="254"/>
      <c r="DB2517" s="254"/>
      <c r="DC2517" s="254"/>
      <c r="DD2517" s="254"/>
      <c r="DE2517" s="254"/>
      <c r="DF2517" s="254"/>
      <c r="DG2517" s="254"/>
      <c r="DH2517" s="254"/>
      <c r="DI2517" s="254"/>
      <c r="DJ2517" s="254"/>
      <c r="DK2517" s="254"/>
      <c r="DL2517" s="254"/>
      <c r="DM2517" s="254"/>
      <c r="DN2517" s="284"/>
      <c r="DO2517" s="283"/>
      <c r="DP2517" s="278"/>
      <c r="DQ2517" s="278"/>
      <c r="DR2517" s="281"/>
      <c r="DS2517" s="280"/>
      <c r="DT2517" s="279"/>
      <c r="DU2517" s="278"/>
      <c r="DV2517" s="194"/>
    </row>
    <row r="2518" spans="1:126" ht="16.350000000000001" customHeight="1">
      <c r="A2518" s="207" t="s">
        <v>3439</v>
      </c>
      <c r="B2518" s="227" t="s">
        <v>3438</v>
      </c>
      <c r="C2518" s="226">
        <v>1630</v>
      </c>
      <c r="D2518" s="264" t="s">
        <v>3437</v>
      </c>
      <c r="E2518" s="224" t="str">
        <f t="shared" si="391"/>
        <v>440284</v>
      </c>
      <c r="F2518" s="207" t="s">
        <v>35</v>
      </c>
      <c r="G2518" s="220" t="s">
        <v>3436</v>
      </c>
      <c r="H2518" s="223" t="s">
        <v>3435</v>
      </c>
      <c r="I2518" s="219" t="s">
        <v>39</v>
      </c>
      <c r="J2518" s="222">
        <v>1</v>
      </c>
      <c r="K2518" s="212">
        <v>80000</v>
      </c>
      <c r="L2518" s="212">
        <f t="shared" si="393"/>
        <v>88000</v>
      </c>
      <c r="M2518" s="262" t="s">
        <v>1671</v>
      </c>
      <c r="O2518" s="219"/>
      <c r="P2518" s="245"/>
      <c r="Q2518" s="244"/>
      <c r="R2518" s="272">
        <v>14500</v>
      </c>
      <c r="S2518" s="242">
        <v>14500</v>
      </c>
      <c r="T2518" s="219" t="s">
        <v>3427</v>
      </c>
      <c r="U2518" s="259">
        <f>VLOOKUP(T2518,'[1]段ボール 送料'!$H$16:$X$1013,16,FALSE)</f>
        <v>2200</v>
      </c>
      <c r="V2518" s="259">
        <f>VLOOKUP(T2518,'[1]段ボール 送料'!$H$16:$X$1013,13,FALSE)</f>
        <v>160</v>
      </c>
      <c r="W2518" s="259">
        <f>VLOOKUP(T2518,'[1]段ボール 送料'!$H$16:$X$1013,14,FALSE)</f>
        <v>160</v>
      </c>
      <c r="X2518" s="259">
        <f>VLOOKUP(T2518,'[1]段ボール 送料'!$H$16:$X$1013,15,FALSE)</f>
        <v>1880</v>
      </c>
      <c r="Y2518" s="219" t="s">
        <v>3429</v>
      </c>
      <c r="Z2518" s="259">
        <f>VLOOKUP(Y2518,'[1]段ボール 送料'!$H$16:$X$1013,16,FALSE)</f>
        <v>1370</v>
      </c>
      <c r="AA2518" s="259">
        <f>VLOOKUP(Y2518,'[1]段ボール 送料'!$H$16:$X$1013,13,FALSE)</f>
        <v>450</v>
      </c>
      <c r="AB2518" s="259">
        <f>VLOOKUP(Y2518,'[1]段ボール 送料'!$H$16:$X$1013,14,FALSE)</f>
        <v>450</v>
      </c>
      <c r="AC2518" s="259">
        <f>VLOOKUP(Y2518,'[1]段ボール 送料'!$H$16:$X$1013,15,FALSE)</f>
        <v>470</v>
      </c>
      <c r="AD2518" s="337"/>
      <c r="AE2518" s="337"/>
      <c r="AF2518" s="337"/>
      <c r="AG2518" s="337"/>
      <c r="AH2518" s="337"/>
      <c r="AI2518" s="213" t="s">
        <v>2711</v>
      </c>
      <c r="AJ2518" s="392" t="s">
        <v>3027</v>
      </c>
      <c r="AK2518" s="228" t="s">
        <v>2675</v>
      </c>
      <c r="AL2518" s="211">
        <v>21565</v>
      </c>
      <c r="AM2518" s="211">
        <f t="shared" si="389"/>
        <v>5218</v>
      </c>
      <c r="AN2518" s="337">
        <f>VLOOKUP(Y2518,'[1]段ボール 送料'!$H$16:$X$1013,6,FALSE)</f>
        <v>388</v>
      </c>
      <c r="AO2518" s="443">
        <f>3800+1030</f>
        <v>4830</v>
      </c>
      <c r="AP2518" s="229" t="s">
        <v>3428</v>
      </c>
      <c r="AQ2518" s="442">
        <v>2</v>
      </c>
      <c r="AR2518" s="442"/>
      <c r="AS2518" s="442"/>
      <c r="AT2518" s="442"/>
      <c r="AU2518" s="247">
        <f t="shared" si="392"/>
        <v>0</v>
      </c>
      <c r="AV2518" s="248">
        <f>VLOOKUP(T2518,'[1]段ボール 送料'!$H$16:$X$1013,11,FALSE)</f>
        <v>0</v>
      </c>
      <c r="AW2518" s="248">
        <f>VLOOKUP(Y2518,'[1]段ボール 送料'!$H$16:$X$1013,11,FALSE)</f>
        <v>1360</v>
      </c>
      <c r="AX2518" s="207"/>
      <c r="AY2518" s="247">
        <f t="shared" si="384"/>
        <v>1360</v>
      </c>
      <c r="AZ2518" s="247">
        <f t="shared" si="385"/>
        <v>0</v>
      </c>
      <c r="BA2518" s="247">
        <f t="shared" si="386"/>
        <v>1360</v>
      </c>
      <c r="BB2518" s="247">
        <f t="shared" si="387"/>
        <v>0</v>
      </c>
      <c r="BC2518" s="247">
        <f t="shared" si="388"/>
        <v>1360</v>
      </c>
      <c r="BD2518" s="207" t="s">
        <v>3427</v>
      </c>
      <c r="BE2518" s="207"/>
      <c r="BF2518" s="207"/>
      <c r="BG2518" s="445" t="s">
        <v>1703</v>
      </c>
      <c r="BH2518" s="445" t="s">
        <v>1703</v>
      </c>
      <c r="BI2518" s="228"/>
      <c r="BJ2518" s="246"/>
      <c r="BK2518" s="436">
        <v>45444</v>
      </c>
      <c r="BL2518" s="228"/>
      <c r="BM2518" s="228" t="s">
        <v>1703</v>
      </c>
      <c r="CL2518" s="200" t="s">
        <v>1769</v>
      </c>
      <c r="CY2518" s="254"/>
      <c r="CZ2518" s="254"/>
      <c r="DA2518" s="254"/>
      <c r="DB2518" s="254"/>
      <c r="DC2518" s="254"/>
      <c r="DD2518" s="254"/>
      <c r="DE2518" s="254"/>
      <c r="DF2518" s="254"/>
      <c r="DG2518" s="254"/>
      <c r="DH2518" s="254"/>
      <c r="DI2518" s="254"/>
      <c r="DJ2518" s="254"/>
      <c r="DK2518" s="254"/>
      <c r="DL2518" s="254"/>
      <c r="DM2518" s="254"/>
      <c r="DN2518" s="284"/>
      <c r="DO2518" s="283"/>
      <c r="DP2518" s="278"/>
      <c r="DQ2518" s="278"/>
      <c r="DR2518" s="281"/>
      <c r="DS2518" s="280"/>
      <c r="DT2518" s="279"/>
      <c r="DU2518" s="278"/>
      <c r="DV2518" s="194"/>
    </row>
    <row r="2519" spans="1:126" ht="16.350000000000001" customHeight="1">
      <c r="A2519" s="207" t="s">
        <v>3434</v>
      </c>
      <c r="B2519" s="227" t="s">
        <v>3433</v>
      </c>
      <c r="C2519" s="226">
        <v>1631</v>
      </c>
      <c r="D2519" s="264" t="s">
        <v>3432</v>
      </c>
      <c r="E2519" s="224" t="str">
        <f t="shared" si="391"/>
        <v>440291</v>
      </c>
      <c r="F2519" s="207" t="s">
        <v>3036</v>
      </c>
      <c r="G2519" s="220" t="s">
        <v>3431</v>
      </c>
      <c r="H2519" s="223" t="s">
        <v>3430</v>
      </c>
      <c r="I2519" s="219" t="s">
        <v>39</v>
      </c>
      <c r="J2519" s="222">
        <v>1</v>
      </c>
      <c r="K2519" s="212">
        <v>80000</v>
      </c>
      <c r="L2519" s="212">
        <f t="shared" si="393"/>
        <v>88000</v>
      </c>
      <c r="M2519" s="262" t="s">
        <v>1671</v>
      </c>
      <c r="O2519" s="219"/>
      <c r="P2519" s="245"/>
      <c r="Q2519" s="244"/>
      <c r="R2519" s="272">
        <v>12500</v>
      </c>
      <c r="S2519" s="242">
        <v>12500</v>
      </c>
      <c r="T2519" s="219" t="s">
        <v>3427</v>
      </c>
      <c r="U2519" s="259">
        <f>VLOOKUP(T2519,'[1]段ボール 送料'!$H$16:$X$1013,16,FALSE)</f>
        <v>2200</v>
      </c>
      <c r="V2519" s="259">
        <f>VLOOKUP(T2519,'[1]段ボール 送料'!$H$16:$X$1013,13,FALSE)</f>
        <v>160</v>
      </c>
      <c r="W2519" s="259">
        <f>VLOOKUP(T2519,'[1]段ボール 送料'!$H$16:$X$1013,14,FALSE)</f>
        <v>160</v>
      </c>
      <c r="X2519" s="259">
        <f>VLOOKUP(T2519,'[1]段ボール 送料'!$H$16:$X$1013,15,FALSE)</f>
        <v>1880</v>
      </c>
      <c r="Y2519" s="219" t="s">
        <v>3429</v>
      </c>
      <c r="Z2519" s="259">
        <f>VLOOKUP(Y2519,'[1]段ボール 送料'!$H$16:$X$1013,16,FALSE)</f>
        <v>1370</v>
      </c>
      <c r="AA2519" s="259">
        <f>VLOOKUP(Y2519,'[1]段ボール 送料'!$H$16:$X$1013,13,FALSE)</f>
        <v>450</v>
      </c>
      <c r="AB2519" s="259">
        <f>VLOOKUP(Y2519,'[1]段ボール 送料'!$H$16:$X$1013,14,FALSE)</f>
        <v>450</v>
      </c>
      <c r="AC2519" s="259">
        <f>VLOOKUP(Y2519,'[1]段ボール 送料'!$H$16:$X$1013,15,FALSE)</f>
        <v>470</v>
      </c>
      <c r="AD2519" s="337"/>
      <c r="AE2519" s="337"/>
      <c r="AF2519" s="337"/>
      <c r="AG2519" s="337"/>
      <c r="AH2519" s="337"/>
      <c r="AI2519" s="213" t="s">
        <v>2711</v>
      </c>
      <c r="AJ2519" s="392" t="s">
        <v>3027</v>
      </c>
      <c r="AK2519" s="228" t="s">
        <v>2675</v>
      </c>
      <c r="AL2519" s="211">
        <v>21458</v>
      </c>
      <c r="AM2519" s="211">
        <f t="shared" si="389"/>
        <v>5218</v>
      </c>
      <c r="AN2519" s="337">
        <f>VLOOKUP(Y2519,'[1]段ボール 送料'!$H$16:$X$1013,6,FALSE)</f>
        <v>388</v>
      </c>
      <c r="AO2519" s="443">
        <f>3800+1030</f>
        <v>4830</v>
      </c>
      <c r="AP2519" s="229" t="s">
        <v>3428</v>
      </c>
      <c r="AQ2519" s="442">
        <v>2</v>
      </c>
      <c r="AR2519" s="442"/>
      <c r="AS2519" s="442"/>
      <c r="AT2519" s="442"/>
      <c r="AU2519" s="247">
        <f t="shared" si="392"/>
        <v>0</v>
      </c>
      <c r="AV2519" s="248">
        <f>VLOOKUP(T2519,'[1]段ボール 送料'!$H$16:$X$1013,11,FALSE)</f>
        <v>0</v>
      </c>
      <c r="AW2519" s="248">
        <f>VLOOKUP(Y2519,'[1]段ボール 送料'!$H$16:$X$1013,11,FALSE)</f>
        <v>1360</v>
      </c>
      <c r="AX2519" s="207"/>
      <c r="AY2519" s="247">
        <f t="shared" si="384"/>
        <v>1360</v>
      </c>
      <c r="AZ2519" s="247">
        <f t="shared" si="385"/>
        <v>0</v>
      </c>
      <c r="BA2519" s="247">
        <f t="shared" si="386"/>
        <v>1360</v>
      </c>
      <c r="BB2519" s="247">
        <f t="shared" si="387"/>
        <v>0</v>
      </c>
      <c r="BC2519" s="247">
        <f t="shared" si="388"/>
        <v>1360</v>
      </c>
      <c r="BD2519" s="207" t="s">
        <v>3427</v>
      </c>
      <c r="BE2519" s="207"/>
      <c r="BF2519" s="207"/>
      <c r="BG2519" s="445" t="s">
        <v>1703</v>
      </c>
      <c r="BH2519" s="445" t="s">
        <v>1703</v>
      </c>
      <c r="BI2519" s="228"/>
      <c r="BJ2519" s="246"/>
      <c r="BK2519" s="436">
        <v>45444</v>
      </c>
      <c r="BL2519" s="228"/>
      <c r="BM2519" s="228" t="s">
        <v>1703</v>
      </c>
      <c r="CL2519" s="200" t="s">
        <v>1769</v>
      </c>
      <c r="CY2519" s="254"/>
      <c r="CZ2519" s="254"/>
      <c r="DA2519" s="254"/>
      <c r="DB2519" s="254"/>
      <c r="DC2519" s="254"/>
      <c r="DD2519" s="254"/>
      <c r="DE2519" s="254"/>
      <c r="DF2519" s="254"/>
      <c r="DG2519" s="254"/>
      <c r="DH2519" s="254"/>
      <c r="DI2519" s="254"/>
      <c r="DJ2519" s="254"/>
      <c r="DK2519" s="254"/>
      <c r="DL2519" s="254"/>
      <c r="DM2519" s="254"/>
      <c r="DN2519" s="284"/>
      <c r="DO2519" s="283"/>
      <c r="DP2519" s="278"/>
      <c r="DQ2519" s="278"/>
      <c r="DR2519" s="281"/>
      <c r="DS2519" s="280"/>
      <c r="DT2519" s="279"/>
      <c r="DU2519" s="278"/>
      <c r="DV2519" s="194"/>
    </row>
    <row r="2520" spans="1:126" ht="16.350000000000001" customHeight="1">
      <c r="A2520" s="207" t="s">
        <v>3426</v>
      </c>
      <c r="B2520" s="227" t="s">
        <v>3425</v>
      </c>
      <c r="C2520" s="226">
        <v>1632</v>
      </c>
      <c r="D2520" s="264" t="s">
        <v>3424</v>
      </c>
      <c r="E2520" s="224" t="str">
        <f t="shared" si="391"/>
        <v>440307</v>
      </c>
      <c r="F2520" s="207" t="s">
        <v>886</v>
      </c>
      <c r="G2520" s="220" t="s">
        <v>3423</v>
      </c>
      <c r="H2520" s="223" t="s">
        <v>3422</v>
      </c>
      <c r="I2520" s="219" t="s">
        <v>39</v>
      </c>
      <c r="J2520" s="222">
        <v>1</v>
      </c>
      <c r="K2520" s="212">
        <v>38000</v>
      </c>
      <c r="L2520" s="212">
        <f t="shared" si="393"/>
        <v>41800</v>
      </c>
      <c r="M2520" s="262" t="s">
        <v>1671</v>
      </c>
      <c r="O2520" s="219" t="s">
        <v>3395</v>
      </c>
      <c r="P2520" s="245"/>
      <c r="Q2520" s="244"/>
      <c r="R2520" s="261">
        <v>7000</v>
      </c>
      <c r="S2520" s="242">
        <v>7000</v>
      </c>
      <c r="T2520" s="219" t="s">
        <v>3389</v>
      </c>
      <c r="U2520" s="259">
        <f>VLOOKUP(T2520,'[1]段ボール 送料'!$H$16:$X$1013,16,FALSE)</f>
        <v>2370</v>
      </c>
      <c r="V2520" s="259">
        <f>VLOOKUP(T2520,'[1]段ボール 送料'!$H$16:$X$1013,13,FALSE)</f>
        <v>360</v>
      </c>
      <c r="W2520" s="259">
        <f>VLOOKUP(T2520,'[1]段ボール 送料'!$H$16:$X$1013,14,FALSE)</f>
        <v>360</v>
      </c>
      <c r="X2520" s="259">
        <f>VLOOKUP(T2520,'[1]段ボール 送料'!$H$16:$X$1013,15,FALSE)</f>
        <v>1650</v>
      </c>
      <c r="Y2520" s="219"/>
      <c r="Z2520" s="259"/>
      <c r="AA2520" s="259"/>
      <c r="AB2520" s="259"/>
      <c r="AC2520" s="259"/>
      <c r="AD2520" s="337"/>
      <c r="AE2520" s="337"/>
      <c r="AF2520" s="337"/>
      <c r="AG2520" s="337"/>
      <c r="AH2520" s="337"/>
      <c r="AI2520" s="213" t="s">
        <v>2714</v>
      </c>
      <c r="AJ2520" s="392" t="s">
        <v>3388</v>
      </c>
      <c r="AK2520" s="228" t="s">
        <v>2742</v>
      </c>
      <c r="AL2520" s="211">
        <v>10883</v>
      </c>
      <c r="AM2520" s="211">
        <f t="shared" si="389"/>
        <v>5055</v>
      </c>
      <c r="AN2520" s="337">
        <f>VLOOKUP(T2520,'[1]段ボール 送料'!$H$16:$X$1013,6,FALSE)</f>
        <v>605</v>
      </c>
      <c r="AO2520" s="337">
        <f>VLOOKUP(T2520,'[1]段ボール 送料'!$H$16:$X$1013,17,FALSE)</f>
        <v>4450</v>
      </c>
      <c r="AP2520" s="229" t="s">
        <v>2729</v>
      </c>
      <c r="AQ2520" s="444">
        <v>1</v>
      </c>
      <c r="AR2520" s="442"/>
      <c r="AS2520" s="442"/>
      <c r="AT2520" s="442"/>
      <c r="AU2520" s="359">
        <f t="shared" ref="AU2520:AU2565" si="394">S2520</f>
        <v>7000</v>
      </c>
      <c r="AV2520" s="248">
        <f>VLOOKUP(T2520,'[1]段ボール 送料'!$H$16:$X$1013,11,FALSE)</f>
        <v>2450</v>
      </c>
      <c r="AW2520" s="248"/>
      <c r="AX2520" s="207"/>
      <c r="AY2520" s="247">
        <f t="shared" si="384"/>
        <v>2450</v>
      </c>
      <c r="AZ2520" s="247">
        <f t="shared" si="385"/>
        <v>2450</v>
      </c>
      <c r="BA2520" s="247">
        <f t="shared" si="386"/>
        <v>0</v>
      </c>
      <c r="BB2520" s="247">
        <f t="shared" si="387"/>
        <v>0</v>
      </c>
      <c r="BC2520" s="359">
        <f t="shared" si="388"/>
        <v>9450</v>
      </c>
      <c r="BD2520" s="207"/>
      <c r="BE2520" s="207"/>
      <c r="BF2520" s="207"/>
      <c r="BG2520" s="445"/>
      <c r="BH2520" s="228" t="s">
        <v>1703</v>
      </c>
      <c r="BI2520" s="228"/>
      <c r="BJ2520" s="246"/>
      <c r="BK2520" s="436" t="s">
        <v>3386</v>
      </c>
      <c r="BL2520" s="228"/>
      <c r="BM2520" s="228" t="s">
        <v>1703</v>
      </c>
      <c r="CM2520" s="200" t="s">
        <v>1769</v>
      </c>
      <c r="CY2520" s="254"/>
      <c r="CZ2520" s="254"/>
      <c r="DA2520" s="254"/>
      <c r="DB2520" s="254"/>
      <c r="DC2520" s="254"/>
      <c r="DD2520" s="254"/>
      <c r="DE2520" s="254"/>
      <c r="DF2520" s="254"/>
      <c r="DG2520" s="254"/>
      <c r="DH2520" s="254"/>
      <c r="DI2520" s="254"/>
      <c r="DJ2520" s="254"/>
      <c r="DK2520" s="254"/>
      <c r="DL2520" s="254"/>
      <c r="DM2520" s="254"/>
      <c r="DN2520" s="284"/>
      <c r="DO2520" s="283"/>
      <c r="DP2520" s="278"/>
      <c r="DQ2520" s="278"/>
      <c r="DR2520" s="281"/>
      <c r="DS2520" s="280"/>
      <c r="DT2520" s="279"/>
      <c r="DU2520" s="278"/>
      <c r="DV2520" s="194"/>
    </row>
    <row r="2521" spans="1:126" ht="16.350000000000001" customHeight="1">
      <c r="A2521" s="207" t="s">
        <v>3401</v>
      </c>
      <c r="B2521" s="227" t="s">
        <v>3421</v>
      </c>
      <c r="C2521" s="226" t="s">
        <v>3420</v>
      </c>
      <c r="D2521" s="264" t="s">
        <v>3419</v>
      </c>
      <c r="E2521" s="224" t="str">
        <f t="shared" si="391"/>
        <v>440345</v>
      </c>
      <c r="F2521" s="207" t="s">
        <v>886</v>
      </c>
      <c r="G2521" s="220" t="s">
        <v>3397</v>
      </c>
      <c r="H2521" s="223" t="s">
        <v>3415</v>
      </c>
      <c r="I2521" s="219" t="s">
        <v>39</v>
      </c>
      <c r="J2521" s="222">
        <v>1</v>
      </c>
      <c r="K2521" s="212">
        <v>40000</v>
      </c>
      <c r="L2521" s="212">
        <f t="shared" si="393"/>
        <v>44000</v>
      </c>
      <c r="M2521" s="262" t="s">
        <v>1671</v>
      </c>
      <c r="O2521" s="219"/>
      <c r="P2521" s="245"/>
      <c r="Q2521" s="244"/>
      <c r="R2521" s="261">
        <v>5000</v>
      </c>
      <c r="S2521" s="242">
        <v>5000</v>
      </c>
      <c r="T2521" s="219" t="s">
        <v>3389</v>
      </c>
      <c r="U2521" s="259">
        <f>VLOOKUP(T2521,'[1]段ボール 送料'!$H$16:$X$1013,16,FALSE)</f>
        <v>2370</v>
      </c>
      <c r="V2521" s="259">
        <f>VLOOKUP(T2521,'[1]段ボール 送料'!$H$16:$X$1013,13,FALSE)</f>
        <v>360</v>
      </c>
      <c r="W2521" s="259">
        <f>VLOOKUP(T2521,'[1]段ボール 送料'!$H$16:$X$1013,14,FALSE)</f>
        <v>360</v>
      </c>
      <c r="X2521" s="259">
        <f>VLOOKUP(T2521,'[1]段ボール 送料'!$H$16:$X$1013,15,FALSE)</f>
        <v>1650</v>
      </c>
      <c r="Y2521" s="219" t="s">
        <v>2969</v>
      </c>
      <c r="Z2521" s="259"/>
      <c r="AA2521" s="259"/>
      <c r="AB2521" s="259"/>
      <c r="AC2521" s="259"/>
      <c r="AD2521" s="337"/>
      <c r="AE2521" s="337"/>
      <c r="AF2521" s="337"/>
      <c r="AG2521" s="337"/>
      <c r="AH2521" s="337"/>
      <c r="AI2521" s="213" t="s">
        <v>2714</v>
      </c>
      <c r="AJ2521" s="392" t="s">
        <v>3388</v>
      </c>
      <c r="AK2521" s="228" t="s">
        <v>2742</v>
      </c>
      <c r="AL2521" s="211">
        <v>10188</v>
      </c>
      <c r="AM2521" s="211">
        <f t="shared" si="389"/>
        <v>5138</v>
      </c>
      <c r="AN2521" s="443">
        <f t="shared" ref="AN2521:AN2526" si="395">605+83</f>
        <v>688</v>
      </c>
      <c r="AO2521" s="337">
        <f>VLOOKUP(T2521,'[1]段ボール 送料'!$H$16:$X$1013,17,FALSE)</f>
        <v>4450</v>
      </c>
      <c r="AP2521" s="229" t="s">
        <v>3387</v>
      </c>
      <c r="AQ2521" s="444">
        <v>1</v>
      </c>
      <c r="AR2521" s="442"/>
      <c r="AS2521" s="442"/>
      <c r="AT2521" s="442"/>
      <c r="AU2521" s="359">
        <f t="shared" si="394"/>
        <v>5000</v>
      </c>
      <c r="AV2521" s="248">
        <f>VLOOKUP(T2521,'[1]段ボール 送料'!$H$16:$X$1013,11,FALSE)</f>
        <v>2450</v>
      </c>
      <c r="AW2521" s="248"/>
      <c r="AX2521" s="207"/>
      <c r="AY2521" s="247">
        <f t="shared" si="384"/>
        <v>2450</v>
      </c>
      <c r="AZ2521" s="247">
        <f t="shared" si="385"/>
        <v>2450</v>
      </c>
      <c r="BA2521" s="247">
        <f t="shared" si="386"/>
        <v>0</v>
      </c>
      <c r="BB2521" s="247">
        <f t="shared" si="387"/>
        <v>0</v>
      </c>
      <c r="BC2521" s="247">
        <f t="shared" si="388"/>
        <v>7450</v>
      </c>
      <c r="BD2521" s="207"/>
      <c r="BE2521" s="207"/>
      <c r="BF2521" s="207"/>
      <c r="BG2521" s="228"/>
      <c r="BH2521" s="228" t="s">
        <v>1703</v>
      </c>
      <c r="BI2521" s="228"/>
      <c r="BJ2521" s="246"/>
      <c r="BK2521" s="436" t="s">
        <v>3386</v>
      </c>
      <c r="BL2521" s="228"/>
      <c r="BM2521" s="228" t="s">
        <v>1703</v>
      </c>
      <c r="CM2521" s="200" t="s">
        <v>1769</v>
      </c>
      <c r="CY2521" s="254"/>
      <c r="CZ2521" s="254"/>
      <c r="DA2521" s="254"/>
      <c r="DB2521" s="254"/>
      <c r="DC2521" s="254"/>
      <c r="DD2521" s="254"/>
      <c r="DE2521" s="254"/>
      <c r="DF2521" s="254"/>
      <c r="DG2521" s="254"/>
      <c r="DH2521" s="254"/>
      <c r="DI2521" s="254"/>
      <c r="DJ2521" s="254"/>
      <c r="DK2521" s="254"/>
      <c r="DL2521" s="254"/>
      <c r="DM2521" s="254"/>
      <c r="DN2521" s="284"/>
      <c r="DO2521" s="283"/>
      <c r="DP2521" s="278"/>
      <c r="DQ2521" s="278"/>
      <c r="DR2521" s="281"/>
      <c r="DS2521" s="280"/>
      <c r="DT2521" s="279"/>
      <c r="DU2521" s="278"/>
      <c r="DV2521" s="194"/>
    </row>
    <row r="2522" spans="1:126" ht="16.350000000000001" customHeight="1">
      <c r="A2522" s="207" t="s">
        <v>3401</v>
      </c>
      <c r="B2522" s="227" t="s">
        <v>3418</v>
      </c>
      <c r="C2522" s="226" t="s">
        <v>3417</v>
      </c>
      <c r="D2522" s="264" t="s">
        <v>3416</v>
      </c>
      <c r="E2522" s="224" t="str">
        <f t="shared" si="391"/>
        <v>440338</v>
      </c>
      <c r="F2522" s="207" t="s">
        <v>229</v>
      </c>
      <c r="G2522" s="220" t="s">
        <v>3397</v>
      </c>
      <c r="H2522" s="223" t="s">
        <v>3415</v>
      </c>
      <c r="I2522" s="219" t="s">
        <v>39</v>
      </c>
      <c r="J2522" s="222">
        <v>1</v>
      </c>
      <c r="K2522" s="212">
        <v>40000</v>
      </c>
      <c r="L2522" s="212">
        <f t="shared" si="393"/>
        <v>44000</v>
      </c>
      <c r="M2522" s="262" t="s">
        <v>1671</v>
      </c>
      <c r="O2522" s="219"/>
      <c r="P2522" s="245"/>
      <c r="Q2522" s="244"/>
      <c r="R2522" s="261">
        <v>5000</v>
      </c>
      <c r="S2522" s="242">
        <v>5000</v>
      </c>
      <c r="T2522" s="219" t="s">
        <v>3389</v>
      </c>
      <c r="U2522" s="259">
        <f>VLOOKUP(T2522,'[1]段ボール 送料'!$H$16:$X$1013,16,FALSE)</f>
        <v>2370</v>
      </c>
      <c r="V2522" s="259">
        <f>VLOOKUP(T2522,'[1]段ボール 送料'!$H$16:$X$1013,13,FALSE)</f>
        <v>360</v>
      </c>
      <c r="W2522" s="259">
        <f>VLOOKUP(T2522,'[1]段ボール 送料'!$H$16:$X$1013,14,FALSE)</f>
        <v>360</v>
      </c>
      <c r="X2522" s="259">
        <f>VLOOKUP(T2522,'[1]段ボール 送料'!$H$16:$X$1013,15,FALSE)</f>
        <v>1650</v>
      </c>
      <c r="Y2522" s="219" t="s">
        <v>2969</v>
      </c>
      <c r="Z2522" s="259"/>
      <c r="AA2522" s="259"/>
      <c r="AB2522" s="259"/>
      <c r="AC2522" s="259"/>
      <c r="AD2522" s="337"/>
      <c r="AE2522" s="337"/>
      <c r="AF2522" s="337"/>
      <c r="AG2522" s="337"/>
      <c r="AH2522" s="337"/>
      <c r="AI2522" s="213" t="s">
        <v>2714</v>
      </c>
      <c r="AJ2522" s="392" t="s">
        <v>3388</v>
      </c>
      <c r="AK2522" s="228" t="s">
        <v>2742</v>
      </c>
      <c r="AL2522" s="211">
        <v>10188</v>
      </c>
      <c r="AM2522" s="211">
        <f t="shared" si="389"/>
        <v>5138</v>
      </c>
      <c r="AN2522" s="443">
        <f t="shared" si="395"/>
        <v>688</v>
      </c>
      <c r="AO2522" s="337">
        <f>VLOOKUP(T2522,'[1]段ボール 送料'!$H$16:$X$1013,17,FALSE)</f>
        <v>4450</v>
      </c>
      <c r="AP2522" s="229" t="s">
        <v>3387</v>
      </c>
      <c r="AQ2522" s="442">
        <v>1</v>
      </c>
      <c r="AR2522" s="442"/>
      <c r="AS2522" s="442"/>
      <c r="AT2522" s="442"/>
      <c r="AU2522" s="359">
        <f t="shared" si="394"/>
        <v>5000</v>
      </c>
      <c r="AV2522" s="248">
        <f>VLOOKUP(T2522,'[1]段ボール 送料'!$H$16:$X$1013,11,FALSE)</f>
        <v>2450</v>
      </c>
      <c r="AW2522" s="248"/>
      <c r="AX2522" s="207"/>
      <c r="AY2522" s="247">
        <f t="shared" si="384"/>
        <v>2450</v>
      </c>
      <c r="AZ2522" s="247">
        <f t="shared" si="385"/>
        <v>2450</v>
      </c>
      <c r="BA2522" s="247">
        <f t="shared" si="386"/>
        <v>0</v>
      </c>
      <c r="BB2522" s="247">
        <f t="shared" si="387"/>
        <v>0</v>
      </c>
      <c r="BC2522" s="247">
        <f t="shared" si="388"/>
        <v>7450</v>
      </c>
      <c r="BD2522" s="207"/>
      <c r="BE2522" s="207"/>
      <c r="BF2522" s="207"/>
      <c r="BG2522" s="228"/>
      <c r="BH2522" s="228" t="s">
        <v>1703</v>
      </c>
      <c r="BI2522" s="228"/>
      <c r="BJ2522" s="246"/>
      <c r="BK2522" s="436" t="s">
        <v>3386</v>
      </c>
      <c r="BL2522" s="228"/>
      <c r="BM2522" s="228" t="s">
        <v>1703</v>
      </c>
      <c r="CM2522" s="200" t="s">
        <v>1769</v>
      </c>
      <c r="CY2522" s="254"/>
      <c r="CZ2522" s="254"/>
      <c r="DA2522" s="254"/>
      <c r="DB2522" s="254"/>
      <c r="DC2522" s="254"/>
      <c r="DD2522" s="254"/>
      <c r="DE2522" s="254"/>
      <c r="DF2522" s="254"/>
      <c r="DG2522" s="254"/>
      <c r="DH2522" s="254"/>
      <c r="DI2522" s="254"/>
      <c r="DJ2522" s="254"/>
      <c r="DK2522" s="254"/>
      <c r="DL2522" s="254"/>
      <c r="DM2522" s="254"/>
      <c r="DN2522" s="284"/>
      <c r="DO2522" s="283"/>
      <c r="DP2522" s="278"/>
      <c r="DQ2522" s="278"/>
      <c r="DR2522" s="281"/>
      <c r="DS2522" s="280"/>
      <c r="DT2522" s="279"/>
      <c r="DU2522" s="278"/>
      <c r="DV2522" s="194"/>
    </row>
    <row r="2523" spans="1:126" ht="16.350000000000001" customHeight="1">
      <c r="A2523" s="207" t="s">
        <v>3401</v>
      </c>
      <c r="B2523" s="227" t="s">
        <v>3414</v>
      </c>
      <c r="C2523" s="226" t="s">
        <v>3413</v>
      </c>
      <c r="D2523" s="264" t="s">
        <v>3412</v>
      </c>
      <c r="E2523" s="224" t="str">
        <f t="shared" si="391"/>
        <v>440321</v>
      </c>
      <c r="F2523" s="207" t="s">
        <v>886</v>
      </c>
      <c r="G2523" s="220" t="s">
        <v>3397</v>
      </c>
      <c r="H2523" s="223" t="s">
        <v>3396</v>
      </c>
      <c r="I2523" s="219" t="s">
        <v>39</v>
      </c>
      <c r="J2523" s="222">
        <v>1</v>
      </c>
      <c r="K2523" s="212">
        <v>40000</v>
      </c>
      <c r="L2523" s="212">
        <f t="shared" si="393"/>
        <v>44000</v>
      </c>
      <c r="M2523" s="262" t="s">
        <v>1671</v>
      </c>
      <c r="O2523" s="219" t="s">
        <v>3395</v>
      </c>
      <c r="P2523" s="245"/>
      <c r="Q2523" s="244"/>
      <c r="R2523" s="272">
        <v>4700</v>
      </c>
      <c r="S2523" s="242">
        <v>4700</v>
      </c>
      <c r="T2523" s="219" t="s">
        <v>3389</v>
      </c>
      <c r="U2523" s="259">
        <f>VLOOKUP(T2523,'[1]段ボール 送料'!$H$16:$X$1013,16,FALSE)</f>
        <v>2370</v>
      </c>
      <c r="V2523" s="259">
        <f>VLOOKUP(T2523,'[1]段ボール 送料'!$H$16:$X$1013,13,FALSE)</f>
        <v>360</v>
      </c>
      <c r="W2523" s="259">
        <f>VLOOKUP(T2523,'[1]段ボール 送料'!$H$16:$X$1013,14,FALSE)</f>
        <v>360</v>
      </c>
      <c r="X2523" s="259">
        <f>VLOOKUP(T2523,'[1]段ボール 送料'!$H$16:$X$1013,15,FALSE)</f>
        <v>1650</v>
      </c>
      <c r="Y2523" s="219" t="s">
        <v>2969</v>
      </c>
      <c r="Z2523" s="259"/>
      <c r="AA2523" s="259"/>
      <c r="AB2523" s="259"/>
      <c r="AC2523" s="259"/>
      <c r="AD2523" s="337"/>
      <c r="AE2523" s="337"/>
      <c r="AF2523" s="337"/>
      <c r="AG2523" s="337"/>
      <c r="AH2523" s="337"/>
      <c r="AI2523" s="213" t="s">
        <v>2714</v>
      </c>
      <c r="AJ2523" s="392" t="s">
        <v>3388</v>
      </c>
      <c r="AK2523" s="228" t="s">
        <v>2742</v>
      </c>
      <c r="AL2523" s="211">
        <v>10838</v>
      </c>
      <c r="AM2523" s="211">
        <f t="shared" si="389"/>
        <v>5138</v>
      </c>
      <c r="AN2523" s="443">
        <f t="shared" si="395"/>
        <v>688</v>
      </c>
      <c r="AO2523" s="337">
        <f>VLOOKUP(T2523,'[1]段ボール 送料'!$H$16:$X$1013,17,FALSE)</f>
        <v>4450</v>
      </c>
      <c r="AP2523" s="229" t="s">
        <v>3387</v>
      </c>
      <c r="AQ2523" s="442">
        <v>1</v>
      </c>
      <c r="AR2523" s="442"/>
      <c r="AS2523" s="442"/>
      <c r="AT2523" s="442"/>
      <c r="AU2523" s="359">
        <f t="shared" si="394"/>
        <v>4700</v>
      </c>
      <c r="AV2523" s="248">
        <f>VLOOKUP(T2523,'[1]段ボール 送料'!$H$16:$X$1013,11,FALSE)</f>
        <v>2450</v>
      </c>
      <c r="AW2523" s="248"/>
      <c r="AX2523" s="207"/>
      <c r="AY2523" s="247">
        <f t="shared" si="384"/>
        <v>2450</v>
      </c>
      <c r="AZ2523" s="247">
        <f t="shared" si="385"/>
        <v>2450</v>
      </c>
      <c r="BA2523" s="247">
        <f t="shared" si="386"/>
        <v>0</v>
      </c>
      <c r="BB2523" s="247">
        <f t="shared" si="387"/>
        <v>0</v>
      </c>
      <c r="BC2523" s="247">
        <f t="shared" si="388"/>
        <v>7150</v>
      </c>
      <c r="BD2523" s="207"/>
      <c r="BE2523" s="207"/>
      <c r="BF2523" s="207"/>
      <c r="BG2523" s="228"/>
      <c r="BH2523" s="228" t="s">
        <v>1703</v>
      </c>
      <c r="BI2523" s="228"/>
      <c r="BJ2523" s="246"/>
      <c r="BK2523" s="436" t="s">
        <v>3386</v>
      </c>
      <c r="BL2523" s="228"/>
      <c r="BM2523" s="228" t="s">
        <v>1703</v>
      </c>
      <c r="CM2523" s="200" t="s">
        <v>1769</v>
      </c>
      <c r="CY2523" s="254"/>
      <c r="CZ2523" s="254"/>
      <c r="DA2523" s="254"/>
      <c r="DB2523" s="254"/>
      <c r="DC2523" s="254"/>
      <c r="DD2523" s="254"/>
      <c r="DE2523" s="254"/>
      <c r="DF2523" s="254"/>
      <c r="DG2523" s="254"/>
      <c r="DH2523" s="254"/>
      <c r="DI2523" s="254"/>
      <c r="DJ2523" s="254"/>
      <c r="DK2523" s="254"/>
      <c r="DL2523" s="254"/>
      <c r="DM2523" s="254"/>
      <c r="DN2523" s="284"/>
      <c r="DO2523" s="283"/>
      <c r="DP2523" s="278"/>
      <c r="DQ2523" s="278"/>
      <c r="DR2523" s="281"/>
      <c r="DS2523" s="280"/>
      <c r="DT2523" s="279"/>
      <c r="DU2523" s="278"/>
      <c r="DV2523" s="194"/>
    </row>
    <row r="2524" spans="1:126" ht="16.350000000000001" customHeight="1">
      <c r="A2524" s="207" t="s">
        <v>3408</v>
      </c>
      <c r="B2524" s="227" t="s">
        <v>3411</v>
      </c>
      <c r="C2524" s="226" t="s">
        <v>3410</v>
      </c>
      <c r="D2524" s="264" t="s">
        <v>3409</v>
      </c>
      <c r="E2524" s="224" t="str">
        <f t="shared" si="391"/>
        <v>440369</v>
      </c>
      <c r="F2524" s="207" t="s">
        <v>886</v>
      </c>
      <c r="G2524" s="387" t="s">
        <v>3404</v>
      </c>
      <c r="H2524" s="223" t="s">
        <v>3403</v>
      </c>
      <c r="I2524" s="219" t="s">
        <v>39</v>
      </c>
      <c r="J2524" s="222">
        <v>1</v>
      </c>
      <c r="K2524" s="212">
        <v>45000</v>
      </c>
      <c r="L2524" s="212">
        <f t="shared" si="393"/>
        <v>49500.000000000007</v>
      </c>
      <c r="M2524" s="262" t="s">
        <v>1671</v>
      </c>
      <c r="O2524" s="219"/>
      <c r="P2524" s="245"/>
      <c r="Q2524" s="244"/>
      <c r="R2524" s="272">
        <v>5600</v>
      </c>
      <c r="S2524" s="242">
        <v>5600</v>
      </c>
      <c r="T2524" s="219" t="s">
        <v>3389</v>
      </c>
      <c r="U2524" s="259">
        <f>VLOOKUP(T2524,'[1]段ボール 送料'!$H$16:$X$1013,16,FALSE)</f>
        <v>2370</v>
      </c>
      <c r="V2524" s="259">
        <f>VLOOKUP(T2524,'[1]段ボール 送料'!$H$16:$X$1013,13,FALSE)</f>
        <v>360</v>
      </c>
      <c r="W2524" s="259">
        <f>VLOOKUP(T2524,'[1]段ボール 送料'!$H$16:$X$1013,14,FALSE)</f>
        <v>360</v>
      </c>
      <c r="X2524" s="259">
        <f>VLOOKUP(T2524,'[1]段ボール 送料'!$H$16:$X$1013,15,FALSE)</f>
        <v>1650</v>
      </c>
      <c r="Y2524" s="219" t="s">
        <v>2969</v>
      </c>
      <c r="Z2524" s="259"/>
      <c r="AA2524" s="259"/>
      <c r="AB2524" s="259"/>
      <c r="AC2524" s="259"/>
      <c r="AD2524" s="337"/>
      <c r="AE2524" s="337"/>
      <c r="AF2524" s="337"/>
      <c r="AG2524" s="337"/>
      <c r="AH2524" s="337"/>
      <c r="AI2524" s="213" t="s">
        <v>2714</v>
      </c>
      <c r="AJ2524" s="392" t="s">
        <v>3388</v>
      </c>
      <c r="AK2524" s="228" t="s">
        <v>2742</v>
      </c>
      <c r="AL2524" s="211">
        <v>11938</v>
      </c>
      <c r="AM2524" s="211">
        <f t="shared" si="389"/>
        <v>5138</v>
      </c>
      <c r="AN2524" s="443">
        <f t="shared" si="395"/>
        <v>688</v>
      </c>
      <c r="AO2524" s="337">
        <f>VLOOKUP(T2524,'[1]段ボール 送料'!$H$16:$X$1013,17,FALSE)</f>
        <v>4450</v>
      </c>
      <c r="AP2524" s="229" t="s">
        <v>3402</v>
      </c>
      <c r="AQ2524" s="442">
        <v>1</v>
      </c>
      <c r="AR2524" s="442"/>
      <c r="AS2524" s="442"/>
      <c r="AT2524" s="442"/>
      <c r="AU2524" s="359">
        <f t="shared" si="394"/>
        <v>5600</v>
      </c>
      <c r="AV2524" s="248">
        <f>VLOOKUP(T2524,'[1]段ボール 送料'!$H$16:$X$1013,11,FALSE)</f>
        <v>2450</v>
      </c>
      <c r="AW2524" s="248"/>
      <c r="AX2524" s="207"/>
      <c r="AY2524" s="247">
        <f t="shared" si="384"/>
        <v>2450</v>
      </c>
      <c r="AZ2524" s="247">
        <f t="shared" si="385"/>
        <v>2450</v>
      </c>
      <c r="BA2524" s="247">
        <f t="shared" si="386"/>
        <v>0</v>
      </c>
      <c r="BB2524" s="247">
        <f t="shared" si="387"/>
        <v>0</v>
      </c>
      <c r="BC2524" s="247">
        <f t="shared" si="388"/>
        <v>8050</v>
      </c>
      <c r="BD2524" s="207"/>
      <c r="BE2524" s="207"/>
      <c r="BF2524" s="207"/>
      <c r="BG2524" s="228"/>
      <c r="BH2524" s="228" t="s">
        <v>1703</v>
      </c>
      <c r="BI2524" s="228"/>
      <c r="BJ2524" s="246"/>
      <c r="BK2524" s="436" t="s">
        <v>3386</v>
      </c>
      <c r="BL2524" s="228"/>
      <c r="BM2524" s="228" t="s">
        <v>1703</v>
      </c>
      <c r="CM2524" s="200" t="s">
        <v>1769</v>
      </c>
      <c r="CY2524" s="254"/>
      <c r="CZ2524" s="254"/>
      <c r="DA2524" s="254"/>
      <c r="DB2524" s="254"/>
      <c r="DC2524" s="254"/>
      <c r="DD2524" s="254"/>
      <c r="DE2524" s="254"/>
      <c r="DF2524" s="254"/>
      <c r="DG2524" s="254"/>
      <c r="DH2524" s="254"/>
      <c r="DI2524" s="254"/>
      <c r="DJ2524" s="254"/>
      <c r="DK2524" s="254"/>
      <c r="DL2524" s="254"/>
      <c r="DM2524" s="254"/>
      <c r="DN2524" s="284"/>
      <c r="DO2524" s="283"/>
      <c r="DP2524" s="278"/>
      <c r="DQ2524" s="278"/>
      <c r="DR2524" s="281"/>
      <c r="DS2524" s="280"/>
      <c r="DT2524" s="279"/>
      <c r="DU2524" s="278"/>
    </row>
    <row r="2525" spans="1:126" ht="16.350000000000001" customHeight="1">
      <c r="A2525" s="207" t="s">
        <v>3408</v>
      </c>
      <c r="B2525" s="227" t="s">
        <v>3407</v>
      </c>
      <c r="C2525" s="226" t="s">
        <v>3406</v>
      </c>
      <c r="D2525" s="264" t="s">
        <v>3405</v>
      </c>
      <c r="E2525" s="224" t="str">
        <f t="shared" si="391"/>
        <v>440352</v>
      </c>
      <c r="F2525" s="207" t="s">
        <v>886</v>
      </c>
      <c r="G2525" s="387" t="s">
        <v>3404</v>
      </c>
      <c r="H2525" s="223" t="s">
        <v>3403</v>
      </c>
      <c r="I2525" s="219" t="s">
        <v>39</v>
      </c>
      <c r="J2525" s="222">
        <v>1</v>
      </c>
      <c r="K2525" s="212">
        <v>45000</v>
      </c>
      <c r="L2525" s="212">
        <f t="shared" si="393"/>
        <v>49500.000000000007</v>
      </c>
      <c r="M2525" s="262" t="s">
        <v>1671</v>
      </c>
      <c r="O2525" s="219"/>
      <c r="P2525" s="245"/>
      <c r="Q2525" s="244"/>
      <c r="R2525" s="272">
        <v>5600</v>
      </c>
      <c r="S2525" s="242">
        <v>5600</v>
      </c>
      <c r="T2525" s="219" t="s">
        <v>3389</v>
      </c>
      <c r="U2525" s="259">
        <f>VLOOKUP(T2525,'[1]段ボール 送料'!$H$16:$X$1013,16,FALSE)</f>
        <v>2370</v>
      </c>
      <c r="V2525" s="259">
        <f>VLOOKUP(T2525,'[1]段ボール 送料'!$H$16:$X$1013,13,FALSE)</f>
        <v>360</v>
      </c>
      <c r="W2525" s="259">
        <f>VLOOKUP(T2525,'[1]段ボール 送料'!$H$16:$X$1013,14,FALSE)</f>
        <v>360</v>
      </c>
      <c r="X2525" s="259">
        <f>VLOOKUP(T2525,'[1]段ボール 送料'!$H$16:$X$1013,15,FALSE)</f>
        <v>1650</v>
      </c>
      <c r="Y2525" s="219" t="s">
        <v>2969</v>
      </c>
      <c r="Z2525" s="259"/>
      <c r="AA2525" s="259"/>
      <c r="AB2525" s="259"/>
      <c r="AC2525" s="259"/>
      <c r="AD2525" s="337"/>
      <c r="AE2525" s="337"/>
      <c r="AF2525" s="337"/>
      <c r="AG2525" s="337"/>
      <c r="AH2525" s="337"/>
      <c r="AI2525" s="213" t="s">
        <v>2714</v>
      </c>
      <c r="AJ2525" s="392" t="s">
        <v>3388</v>
      </c>
      <c r="AK2525" s="228" t="s">
        <v>2742</v>
      </c>
      <c r="AL2525" s="211">
        <v>11938</v>
      </c>
      <c r="AM2525" s="211">
        <f t="shared" si="389"/>
        <v>5138</v>
      </c>
      <c r="AN2525" s="443">
        <f t="shared" si="395"/>
        <v>688</v>
      </c>
      <c r="AO2525" s="337">
        <f>VLOOKUP(T2525,'[1]段ボール 送料'!$H$16:$X$1013,17,FALSE)</f>
        <v>4450</v>
      </c>
      <c r="AP2525" s="229" t="s">
        <v>3402</v>
      </c>
      <c r="AQ2525" s="442">
        <v>1</v>
      </c>
      <c r="AR2525" s="442"/>
      <c r="AS2525" s="442"/>
      <c r="AT2525" s="442"/>
      <c r="AU2525" s="359">
        <f t="shared" si="394"/>
        <v>5600</v>
      </c>
      <c r="AV2525" s="248">
        <f>VLOOKUP(T2525,'[1]段ボール 送料'!$H$16:$X$1013,11,FALSE)</f>
        <v>2450</v>
      </c>
      <c r="AW2525" s="248"/>
      <c r="AX2525" s="207"/>
      <c r="AY2525" s="247">
        <f t="shared" si="384"/>
        <v>2450</v>
      </c>
      <c r="AZ2525" s="247">
        <f t="shared" si="385"/>
        <v>2450</v>
      </c>
      <c r="BA2525" s="247">
        <f t="shared" si="386"/>
        <v>0</v>
      </c>
      <c r="BB2525" s="247">
        <f t="shared" si="387"/>
        <v>0</v>
      </c>
      <c r="BC2525" s="247">
        <f t="shared" si="388"/>
        <v>8050</v>
      </c>
      <c r="BD2525" s="207"/>
      <c r="BE2525" s="207"/>
      <c r="BF2525" s="207"/>
      <c r="BG2525" s="228"/>
      <c r="BH2525" s="228" t="s">
        <v>1703</v>
      </c>
      <c r="BI2525" s="228"/>
      <c r="BJ2525" s="246"/>
      <c r="BK2525" s="436" t="s">
        <v>3386</v>
      </c>
      <c r="BL2525" s="228"/>
      <c r="BM2525" s="228" t="s">
        <v>1703</v>
      </c>
      <c r="CM2525" s="200" t="s">
        <v>1769</v>
      </c>
      <c r="CY2525" s="254"/>
      <c r="CZ2525" s="254"/>
      <c r="DA2525" s="254"/>
      <c r="DB2525" s="254"/>
      <c r="DC2525" s="254"/>
      <c r="DD2525" s="254"/>
      <c r="DE2525" s="254"/>
      <c r="DF2525" s="254"/>
      <c r="DG2525" s="254"/>
      <c r="DH2525" s="254"/>
      <c r="DI2525" s="254"/>
      <c r="DJ2525" s="254"/>
      <c r="DK2525" s="254"/>
      <c r="DL2525" s="254"/>
      <c r="DM2525" s="254"/>
      <c r="DN2525" s="284"/>
      <c r="DO2525" s="283"/>
      <c r="DP2525" s="278"/>
      <c r="DQ2525" s="278"/>
      <c r="DR2525" s="281"/>
      <c r="DS2525" s="280"/>
      <c r="DT2525" s="279"/>
      <c r="DU2525" s="278"/>
    </row>
    <row r="2526" spans="1:126" ht="16.350000000000001" customHeight="1">
      <c r="A2526" s="207" t="s">
        <v>3401</v>
      </c>
      <c r="B2526" s="227" t="s">
        <v>3400</v>
      </c>
      <c r="C2526" s="226" t="s">
        <v>3399</v>
      </c>
      <c r="D2526" s="264" t="s">
        <v>3398</v>
      </c>
      <c r="E2526" s="224" t="str">
        <f t="shared" si="391"/>
        <v>440314</v>
      </c>
      <c r="F2526" s="207" t="s">
        <v>886</v>
      </c>
      <c r="G2526" s="220" t="s">
        <v>3397</v>
      </c>
      <c r="H2526" s="223" t="s">
        <v>3396</v>
      </c>
      <c r="I2526" s="219" t="s">
        <v>39</v>
      </c>
      <c r="J2526" s="222">
        <v>1</v>
      </c>
      <c r="K2526" s="212">
        <v>40000</v>
      </c>
      <c r="L2526" s="212">
        <f t="shared" si="393"/>
        <v>44000</v>
      </c>
      <c r="M2526" s="262" t="s">
        <v>1671</v>
      </c>
      <c r="O2526" s="219" t="s">
        <v>3395</v>
      </c>
      <c r="P2526" s="245"/>
      <c r="Q2526" s="244"/>
      <c r="R2526" s="272">
        <v>4700</v>
      </c>
      <c r="S2526" s="242">
        <v>4700</v>
      </c>
      <c r="T2526" s="219" t="s">
        <v>3389</v>
      </c>
      <c r="U2526" s="259">
        <f>VLOOKUP(T2526,'[1]段ボール 送料'!$H$16:$X$1013,16,FALSE)</f>
        <v>2370</v>
      </c>
      <c r="V2526" s="259">
        <f>VLOOKUP(T2526,'[1]段ボール 送料'!$H$16:$X$1013,13,FALSE)</f>
        <v>360</v>
      </c>
      <c r="W2526" s="259">
        <f>VLOOKUP(T2526,'[1]段ボール 送料'!$H$16:$X$1013,14,FALSE)</f>
        <v>360</v>
      </c>
      <c r="X2526" s="259">
        <f>VLOOKUP(T2526,'[1]段ボール 送料'!$H$16:$X$1013,15,FALSE)</f>
        <v>1650</v>
      </c>
      <c r="Y2526" s="219" t="s">
        <v>2969</v>
      </c>
      <c r="Z2526" s="259"/>
      <c r="AA2526" s="259"/>
      <c r="AB2526" s="259"/>
      <c r="AC2526" s="259"/>
      <c r="AD2526" s="337"/>
      <c r="AE2526" s="337"/>
      <c r="AF2526" s="337"/>
      <c r="AG2526" s="337"/>
      <c r="AH2526" s="337"/>
      <c r="AI2526" s="213" t="s">
        <v>2714</v>
      </c>
      <c r="AJ2526" s="392" t="s">
        <v>3388</v>
      </c>
      <c r="AK2526" s="228" t="s">
        <v>2742</v>
      </c>
      <c r="AL2526" s="211">
        <v>10838</v>
      </c>
      <c r="AM2526" s="211">
        <f t="shared" si="389"/>
        <v>5138</v>
      </c>
      <c r="AN2526" s="443">
        <f t="shared" si="395"/>
        <v>688</v>
      </c>
      <c r="AO2526" s="337">
        <f>VLOOKUP(T2526,'[1]段ボール 送料'!$H$16:$X$1013,17,FALSE)</f>
        <v>4450</v>
      </c>
      <c r="AP2526" s="229" t="s">
        <v>3387</v>
      </c>
      <c r="AQ2526" s="442">
        <v>1</v>
      </c>
      <c r="AR2526" s="442"/>
      <c r="AS2526" s="442"/>
      <c r="AT2526" s="442"/>
      <c r="AU2526" s="359">
        <f t="shared" si="394"/>
        <v>4700</v>
      </c>
      <c r="AV2526" s="248">
        <f>VLOOKUP(T2526,'[1]段ボール 送料'!$H$16:$X$1013,11,FALSE)</f>
        <v>2450</v>
      </c>
      <c r="AW2526" s="248"/>
      <c r="AX2526" s="207"/>
      <c r="AY2526" s="247">
        <f t="shared" si="384"/>
        <v>2450</v>
      </c>
      <c r="AZ2526" s="247">
        <f t="shared" si="385"/>
        <v>2450</v>
      </c>
      <c r="BA2526" s="247">
        <f t="shared" si="386"/>
        <v>0</v>
      </c>
      <c r="BB2526" s="247">
        <f t="shared" si="387"/>
        <v>0</v>
      </c>
      <c r="BC2526" s="247">
        <f t="shared" si="388"/>
        <v>7150</v>
      </c>
      <c r="BD2526" s="207"/>
      <c r="BE2526" s="207"/>
      <c r="BF2526" s="207"/>
      <c r="BG2526" s="228"/>
      <c r="BH2526" s="228" t="s">
        <v>1703</v>
      </c>
      <c r="BI2526" s="228"/>
      <c r="BJ2526" s="246"/>
      <c r="BK2526" s="436" t="s">
        <v>3386</v>
      </c>
      <c r="BL2526" s="228"/>
      <c r="BM2526" s="228" t="s">
        <v>1703</v>
      </c>
      <c r="CM2526" s="200" t="s">
        <v>1769</v>
      </c>
      <c r="CY2526" s="254"/>
      <c r="CZ2526" s="254"/>
      <c r="DA2526" s="254"/>
      <c r="DB2526" s="254"/>
      <c r="DC2526" s="254"/>
      <c r="DD2526" s="254"/>
      <c r="DE2526" s="254"/>
      <c r="DF2526" s="254"/>
      <c r="DG2526" s="254"/>
      <c r="DH2526" s="254"/>
      <c r="DI2526" s="254"/>
      <c r="DJ2526" s="254"/>
      <c r="DK2526" s="254"/>
      <c r="DL2526" s="254"/>
      <c r="DM2526" s="254"/>
      <c r="DN2526" s="284"/>
      <c r="DO2526" s="283"/>
      <c r="DP2526" s="278"/>
      <c r="DQ2526" s="278"/>
      <c r="DR2526" s="281"/>
      <c r="DS2526" s="280"/>
      <c r="DT2526" s="279"/>
      <c r="DU2526" s="278"/>
      <c r="DV2526" s="194"/>
    </row>
    <row r="2527" spans="1:126" ht="16.350000000000001" customHeight="1">
      <c r="A2527" s="207" t="s">
        <v>3394</v>
      </c>
      <c r="B2527" s="227" t="s">
        <v>3393</v>
      </c>
      <c r="C2527" s="226">
        <v>1634</v>
      </c>
      <c r="D2527" s="264" t="s">
        <v>3392</v>
      </c>
      <c r="E2527" s="224" t="str">
        <f t="shared" si="391"/>
        <v>440376</v>
      </c>
      <c r="F2527" s="207" t="s">
        <v>886</v>
      </c>
      <c r="G2527" s="220" t="s">
        <v>3391</v>
      </c>
      <c r="H2527" s="223" t="s">
        <v>3390</v>
      </c>
      <c r="I2527" s="219" t="s">
        <v>39</v>
      </c>
      <c r="J2527" s="222">
        <v>1</v>
      </c>
      <c r="K2527" s="212">
        <v>40000</v>
      </c>
      <c r="L2527" s="212">
        <f t="shared" si="393"/>
        <v>44000</v>
      </c>
      <c r="M2527" s="262" t="s">
        <v>1671</v>
      </c>
      <c r="O2527" s="219"/>
      <c r="P2527" s="245"/>
      <c r="Q2527" s="244"/>
      <c r="R2527" s="272">
        <v>5300</v>
      </c>
      <c r="S2527" s="242">
        <v>5300</v>
      </c>
      <c r="T2527" s="219" t="s">
        <v>3389</v>
      </c>
      <c r="U2527" s="248">
        <f>VLOOKUP(T2527,'[1]段ボール 送料'!$H$16:$X$1013,16,FALSE)</f>
        <v>2370</v>
      </c>
      <c r="V2527" s="248">
        <f>VLOOKUP(T2527,'[1]段ボール 送料'!$H$16:$X$1013,13,FALSE)</f>
        <v>360</v>
      </c>
      <c r="W2527" s="248">
        <f>VLOOKUP(T2527,'[1]段ボール 送料'!$H$16:$X$1013,14,FALSE)</f>
        <v>360</v>
      </c>
      <c r="X2527" s="248">
        <f>VLOOKUP(T2527,'[1]段ボール 送料'!$H$16:$X$1013,15,FALSE)</f>
        <v>1650</v>
      </c>
      <c r="Y2527" s="219" t="s">
        <v>2963</v>
      </c>
      <c r="Z2527" s="248"/>
      <c r="AA2527" s="248"/>
      <c r="AB2527" s="248"/>
      <c r="AC2527" s="248"/>
      <c r="AD2527" s="353"/>
      <c r="AE2527" s="353"/>
      <c r="AF2527" s="353"/>
      <c r="AG2527" s="353"/>
      <c r="AH2527" s="353"/>
      <c r="AI2527" s="213" t="s">
        <v>2714</v>
      </c>
      <c r="AJ2527" s="392" t="s">
        <v>3388</v>
      </c>
      <c r="AK2527" s="228" t="s">
        <v>2742</v>
      </c>
      <c r="AL2527" s="211">
        <v>10548</v>
      </c>
      <c r="AM2527" s="211">
        <f t="shared" si="389"/>
        <v>5193</v>
      </c>
      <c r="AN2527" s="423">
        <f>605+138</f>
        <v>743</v>
      </c>
      <c r="AO2527" s="353">
        <f>VLOOKUP(T2527,'[1]段ボール 送料'!$H$16:$X$1013,17,FALSE)</f>
        <v>4450</v>
      </c>
      <c r="AP2527" s="229" t="s">
        <v>3387</v>
      </c>
      <c r="AQ2527" s="352">
        <v>1</v>
      </c>
      <c r="AR2527" s="352"/>
      <c r="AS2527" s="352"/>
      <c r="AT2527" s="352"/>
      <c r="AU2527" s="359">
        <f t="shared" si="394"/>
        <v>5300</v>
      </c>
      <c r="AV2527" s="248">
        <f>VLOOKUP(T2527,'[1]段ボール 送料'!$H$16:$X$1013,11,FALSE)</f>
        <v>2450</v>
      </c>
      <c r="AW2527" s="248"/>
      <c r="AX2527" s="207"/>
      <c r="AY2527" s="247">
        <f t="shared" si="384"/>
        <v>2450</v>
      </c>
      <c r="AZ2527" s="247">
        <f t="shared" si="385"/>
        <v>2450</v>
      </c>
      <c r="BA2527" s="247">
        <f t="shared" si="386"/>
        <v>0</v>
      </c>
      <c r="BB2527" s="247">
        <f t="shared" si="387"/>
        <v>0</v>
      </c>
      <c r="BC2527" s="247">
        <f t="shared" si="388"/>
        <v>7750</v>
      </c>
      <c r="BD2527" s="207"/>
      <c r="BE2527" s="207"/>
      <c r="BF2527" s="207"/>
      <c r="BG2527" s="228"/>
      <c r="BH2527" s="228" t="s">
        <v>1703</v>
      </c>
      <c r="BI2527" s="228"/>
      <c r="BJ2527" s="246"/>
      <c r="BK2527" s="436" t="s">
        <v>3386</v>
      </c>
      <c r="BL2527" s="228"/>
      <c r="BM2527" s="228" t="s">
        <v>1703</v>
      </c>
      <c r="CM2527" s="200" t="s">
        <v>1769</v>
      </c>
      <c r="CY2527" s="254"/>
      <c r="CZ2527" s="254"/>
      <c r="DA2527" s="254"/>
      <c r="DB2527" s="254"/>
      <c r="DC2527" s="254"/>
      <c r="DD2527" s="254"/>
      <c r="DE2527" s="254"/>
      <c r="DF2527" s="254"/>
      <c r="DG2527" s="254"/>
      <c r="DH2527" s="254"/>
      <c r="DI2527" s="254"/>
      <c r="DJ2527" s="254"/>
      <c r="DK2527" s="254"/>
      <c r="DL2527" s="254"/>
      <c r="DM2527" s="254"/>
      <c r="DN2527" s="284"/>
      <c r="DO2527" s="283"/>
      <c r="DP2527" s="278"/>
      <c r="DQ2527" s="278"/>
      <c r="DR2527" s="281"/>
      <c r="DS2527" s="280"/>
      <c r="DT2527" s="279"/>
      <c r="DU2527" s="278"/>
      <c r="DV2527" s="194"/>
    </row>
    <row r="2528" spans="1:126" ht="16.350000000000001" customHeight="1">
      <c r="A2528" s="207" t="s">
        <v>3333</v>
      </c>
      <c r="B2528" s="227" t="s">
        <v>3385</v>
      </c>
      <c r="C2528" s="226" t="s">
        <v>3384</v>
      </c>
      <c r="D2528" s="264" t="s">
        <v>3383</v>
      </c>
      <c r="E2528" s="224" t="str">
        <f t="shared" si="391"/>
        <v>439929</v>
      </c>
      <c r="F2528" s="207" t="s">
        <v>837</v>
      </c>
      <c r="G2528" s="220" t="s">
        <v>3382</v>
      </c>
      <c r="H2528" s="223" t="s">
        <v>3381</v>
      </c>
      <c r="I2528" s="219" t="s">
        <v>39</v>
      </c>
      <c r="J2528" s="222">
        <v>1</v>
      </c>
      <c r="K2528" s="212">
        <v>26000</v>
      </c>
      <c r="L2528" s="212">
        <f t="shared" si="393"/>
        <v>28600.000000000004</v>
      </c>
      <c r="M2528" s="262" t="s">
        <v>1671</v>
      </c>
      <c r="O2528" s="219"/>
      <c r="P2528" s="245"/>
      <c r="Q2528" s="244"/>
      <c r="R2528" s="272">
        <v>4500</v>
      </c>
      <c r="S2528" s="242">
        <v>4500</v>
      </c>
      <c r="T2528" s="219" t="s">
        <v>3380</v>
      </c>
      <c r="U2528" s="248">
        <f>VLOOKUP(T2528,'[1]段ボール 送料'!$H$16:$X$1013,16,FALSE)</f>
        <v>1360</v>
      </c>
      <c r="V2528" s="248">
        <f>VLOOKUP(T2528,'[1]段ボール 送料'!$H$16:$X$1013,13,FALSE)</f>
        <v>305</v>
      </c>
      <c r="W2528" s="248">
        <f>VLOOKUP(T2528,'[1]段ボール 送料'!$H$16:$X$1013,14,FALSE)</f>
        <v>305</v>
      </c>
      <c r="X2528" s="248">
        <f>VLOOKUP(T2528,'[1]段ボール 送料'!$H$16:$X$1013,15,FALSE)</f>
        <v>750</v>
      </c>
      <c r="Y2528" s="219"/>
      <c r="Z2528" s="248"/>
      <c r="AA2528" s="248"/>
      <c r="AB2528" s="248"/>
      <c r="AC2528" s="248"/>
      <c r="AD2528" s="353"/>
      <c r="AE2528" s="353"/>
      <c r="AF2528" s="353"/>
      <c r="AG2528" s="353"/>
      <c r="AH2528" s="353"/>
      <c r="AI2528" s="213" t="s">
        <v>2717</v>
      </c>
      <c r="AJ2528" s="286" t="s">
        <v>2543</v>
      </c>
      <c r="AK2528" s="228" t="s">
        <v>2542</v>
      </c>
      <c r="AL2528" s="211">
        <v>8915</v>
      </c>
      <c r="AM2528" s="211">
        <f t="shared" si="389"/>
        <v>1387</v>
      </c>
      <c r="AN2528" s="353">
        <f>VLOOKUP(T2528,'[1]段ボール 送料'!$H$16:$X$1013,6,FALSE)</f>
        <v>207</v>
      </c>
      <c r="AO2528" s="353">
        <f>VLOOKUP(T2528,'[1]段ボール 送料'!$H$16:$X$1013,17,FALSE)</f>
        <v>1180</v>
      </c>
      <c r="AP2528" s="229" t="s">
        <v>3327</v>
      </c>
      <c r="AQ2528" s="352">
        <v>1</v>
      </c>
      <c r="AR2528" s="247"/>
      <c r="AS2528" s="247"/>
      <c r="AT2528" s="247"/>
      <c r="AU2528" s="359">
        <f t="shared" si="394"/>
        <v>4500</v>
      </c>
      <c r="AV2528" s="248">
        <f>VLOOKUP(T2528,'[1]段ボール 送料'!$H$16:$X$1013,11,FALSE)</f>
        <v>700</v>
      </c>
      <c r="AW2528" s="248"/>
      <c r="AX2528" s="207"/>
      <c r="AY2528" s="247">
        <f t="shared" si="384"/>
        <v>700</v>
      </c>
      <c r="AZ2528" s="247">
        <f t="shared" si="385"/>
        <v>700</v>
      </c>
      <c r="BA2528" s="247">
        <f t="shared" si="386"/>
        <v>0</v>
      </c>
      <c r="BB2528" s="247">
        <f t="shared" si="387"/>
        <v>0</v>
      </c>
      <c r="BC2528" s="247">
        <f t="shared" si="388"/>
        <v>5200</v>
      </c>
      <c r="BD2528" s="207"/>
      <c r="BE2528" s="207"/>
      <c r="BF2528" s="207"/>
      <c r="BG2528" s="228"/>
      <c r="BH2528" s="228"/>
      <c r="BI2528" s="228" t="s">
        <v>1703</v>
      </c>
      <c r="BJ2528" s="246"/>
      <c r="BK2528" s="265" t="s">
        <v>3326</v>
      </c>
      <c r="BL2528" s="228"/>
      <c r="BM2528" s="228" t="s">
        <v>1703</v>
      </c>
      <c r="BX2528" s="204" t="s">
        <v>1873</v>
      </c>
      <c r="BY2528" s="254"/>
      <c r="CH2528" s="200" t="s">
        <v>1769</v>
      </c>
      <c r="DN2528" s="284"/>
      <c r="DO2528" s="283"/>
      <c r="DP2528" s="278"/>
      <c r="DQ2528" s="282"/>
      <c r="DR2528" s="281"/>
      <c r="DS2528" s="280"/>
      <c r="DT2528" s="279"/>
      <c r="DU2528" s="278"/>
      <c r="DV2528" s="194"/>
    </row>
    <row r="2529" spans="1:126" ht="16.350000000000001" customHeight="1">
      <c r="A2529" s="207" t="s">
        <v>3318</v>
      </c>
      <c r="B2529" s="227" t="s">
        <v>3379</v>
      </c>
      <c r="C2529" s="226" t="s">
        <v>3378</v>
      </c>
      <c r="D2529" s="264" t="s">
        <v>3377</v>
      </c>
      <c r="E2529" s="224" t="str">
        <f t="shared" si="391"/>
        <v>439950</v>
      </c>
      <c r="F2529" s="207" t="s">
        <v>837</v>
      </c>
      <c r="G2529" s="220" t="s">
        <v>3370</v>
      </c>
      <c r="H2529" s="223" t="s">
        <v>3369</v>
      </c>
      <c r="I2529" s="219" t="s">
        <v>39</v>
      </c>
      <c r="J2529" s="222">
        <v>1</v>
      </c>
      <c r="K2529" s="212">
        <v>35000</v>
      </c>
      <c r="L2529" s="212">
        <f t="shared" si="393"/>
        <v>38500</v>
      </c>
      <c r="M2529" s="262" t="s">
        <v>1671</v>
      </c>
      <c r="O2529" s="219"/>
      <c r="P2529" s="245"/>
      <c r="Q2529" s="244"/>
      <c r="R2529" s="272">
        <v>4100</v>
      </c>
      <c r="S2529" s="242">
        <v>4100</v>
      </c>
      <c r="T2529" s="219" t="s">
        <v>3312</v>
      </c>
      <c r="U2529" s="248">
        <f>VLOOKUP(T2529,'[1]段ボール 送料'!$H$16:$X$1013,16,FALSE)</f>
        <v>1350</v>
      </c>
      <c r="V2529" s="248">
        <f>VLOOKUP(T2529,'[1]段ボール 送料'!$H$16:$X$1013,13,FALSE)</f>
        <v>375</v>
      </c>
      <c r="W2529" s="248">
        <f>VLOOKUP(T2529,'[1]段ボール 送料'!$H$16:$X$1013,14,FALSE)</f>
        <v>315</v>
      </c>
      <c r="X2529" s="248">
        <f>VLOOKUP(T2529,'[1]段ボール 送料'!$H$16:$X$1013,15,FALSE)</f>
        <v>660</v>
      </c>
      <c r="Y2529" s="219"/>
      <c r="Z2529" s="248"/>
      <c r="AA2529" s="248"/>
      <c r="AB2529" s="248"/>
      <c r="AC2529" s="248"/>
      <c r="AD2529" s="353"/>
      <c r="AE2529" s="353"/>
      <c r="AF2529" s="353"/>
      <c r="AG2529" s="353"/>
      <c r="AH2529" s="353"/>
      <c r="AI2529" s="213" t="s">
        <v>2717</v>
      </c>
      <c r="AJ2529" s="286" t="s">
        <v>2543</v>
      </c>
      <c r="AK2529" s="228" t="s">
        <v>2542</v>
      </c>
      <c r="AL2529" s="211">
        <v>9952</v>
      </c>
      <c r="AM2529" s="211">
        <f t="shared" si="389"/>
        <v>1461</v>
      </c>
      <c r="AN2529" s="353">
        <f>VLOOKUP(T2529,'[1]段ボール 送料'!$H$16:$X$1013,6,FALSE)</f>
        <v>281</v>
      </c>
      <c r="AO2529" s="353">
        <f>VLOOKUP(T2529,'[1]段ボール 送料'!$H$16:$X$1013,17,FALSE)</f>
        <v>1180</v>
      </c>
      <c r="AP2529" s="438" t="s">
        <v>3311</v>
      </c>
      <c r="AQ2529" s="352">
        <v>1</v>
      </c>
      <c r="AR2529" s="247"/>
      <c r="AS2529" s="247"/>
      <c r="AT2529" s="247"/>
      <c r="AU2529" s="359">
        <f t="shared" si="394"/>
        <v>4100</v>
      </c>
      <c r="AV2529" s="248">
        <f>VLOOKUP(T2529,'[1]段ボール 送料'!$H$16:$X$1013,11,FALSE)</f>
        <v>430</v>
      </c>
      <c r="AW2529" s="248"/>
      <c r="AX2529" s="207"/>
      <c r="AY2529" s="247">
        <f t="shared" si="384"/>
        <v>430</v>
      </c>
      <c r="AZ2529" s="247">
        <f t="shared" si="385"/>
        <v>430</v>
      </c>
      <c r="BA2529" s="247">
        <f t="shared" si="386"/>
        <v>0</v>
      </c>
      <c r="BB2529" s="247">
        <f t="shared" si="387"/>
        <v>0</v>
      </c>
      <c r="BC2529" s="247">
        <f t="shared" si="388"/>
        <v>4530</v>
      </c>
      <c r="BD2529" s="207"/>
      <c r="BE2529" s="207"/>
      <c r="BF2529" s="207"/>
      <c r="BG2529" s="228"/>
      <c r="BH2529" s="228"/>
      <c r="BI2529" s="228" t="s">
        <v>1703</v>
      </c>
      <c r="BJ2529" s="246"/>
      <c r="BK2529" s="265"/>
      <c r="BL2529" s="228"/>
      <c r="BM2529" s="228" t="s">
        <v>1703</v>
      </c>
      <c r="BX2529" s="204" t="s">
        <v>1873</v>
      </c>
      <c r="BY2529" s="254"/>
      <c r="CH2529" s="200" t="s">
        <v>1769</v>
      </c>
      <c r="DN2529" s="284"/>
      <c r="DO2529" s="283"/>
      <c r="DP2529" s="278"/>
      <c r="DQ2529" s="282"/>
      <c r="DR2529" s="281"/>
      <c r="DS2529" s="280"/>
      <c r="DT2529" s="279"/>
      <c r="DU2529" s="278"/>
    </row>
    <row r="2530" spans="1:126" ht="16.350000000000001" customHeight="1">
      <c r="A2530" s="207" t="s">
        <v>3318</v>
      </c>
      <c r="B2530" s="227" t="s">
        <v>3376</v>
      </c>
      <c r="C2530" s="226" t="s">
        <v>3375</v>
      </c>
      <c r="D2530" s="264" t="s">
        <v>3374</v>
      </c>
      <c r="E2530" s="224" t="str">
        <f t="shared" si="391"/>
        <v>439943</v>
      </c>
      <c r="F2530" s="207" t="s">
        <v>837</v>
      </c>
      <c r="G2530" s="220" t="s">
        <v>3370</v>
      </c>
      <c r="H2530" s="223" t="s">
        <v>3369</v>
      </c>
      <c r="I2530" s="219" t="s">
        <v>39</v>
      </c>
      <c r="J2530" s="222">
        <v>1</v>
      </c>
      <c r="K2530" s="212">
        <v>35000</v>
      </c>
      <c r="L2530" s="212">
        <f t="shared" si="393"/>
        <v>38500</v>
      </c>
      <c r="M2530" s="288" t="s">
        <v>1671</v>
      </c>
      <c r="O2530" s="219"/>
      <c r="P2530" s="245"/>
      <c r="Q2530" s="244"/>
      <c r="R2530" s="272">
        <v>4100</v>
      </c>
      <c r="S2530" s="242">
        <v>4100</v>
      </c>
      <c r="T2530" s="219" t="s">
        <v>3312</v>
      </c>
      <c r="U2530" s="248">
        <f>VLOOKUP(T2530,'[1]段ボール 送料'!$H$16:$X$1013,16,FALSE)</f>
        <v>1350</v>
      </c>
      <c r="V2530" s="248">
        <f>VLOOKUP(T2530,'[1]段ボール 送料'!$H$16:$X$1013,13,FALSE)</f>
        <v>375</v>
      </c>
      <c r="W2530" s="248">
        <f>VLOOKUP(T2530,'[1]段ボール 送料'!$H$16:$X$1013,14,FALSE)</f>
        <v>315</v>
      </c>
      <c r="X2530" s="248">
        <f>VLOOKUP(T2530,'[1]段ボール 送料'!$H$16:$X$1013,15,FALSE)</f>
        <v>660</v>
      </c>
      <c r="Y2530" s="219"/>
      <c r="Z2530" s="248"/>
      <c r="AA2530" s="248"/>
      <c r="AB2530" s="248"/>
      <c r="AC2530" s="248"/>
      <c r="AD2530" s="353"/>
      <c r="AE2530" s="353"/>
      <c r="AF2530" s="353"/>
      <c r="AG2530" s="353"/>
      <c r="AH2530" s="353"/>
      <c r="AI2530" s="213" t="s">
        <v>2717</v>
      </c>
      <c r="AJ2530" s="286" t="s">
        <v>2543</v>
      </c>
      <c r="AK2530" s="228" t="s">
        <v>2542</v>
      </c>
      <c r="AL2530" s="211">
        <v>9952</v>
      </c>
      <c r="AM2530" s="211">
        <f t="shared" si="389"/>
        <v>1461</v>
      </c>
      <c r="AN2530" s="353">
        <f>VLOOKUP(T2530,'[1]段ボール 送料'!$H$16:$X$1013,6,FALSE)</f>
        <v>281</v>
      </c>
      <c r="AO2530" s="353">
        <f>VLOOKUP(T2530,'[1]段ボール 送料'!$H$16:$X$1013,17,FALSE)</f>
        <v>1180</v>
      </c>
      <c r="AP2530" s="438" t="s">
        <v>3311</v>
      </c>
      <c r="AQ2530" s="352">
        <v>1</v>
      </c>
      <c r="AR2530" s="247"/>
      <c r="AS2530" s="247"/>
      <c r="AT2530" s="247"/>
      <c r="AU2530" s="359">
        <f t="shared" si="394"/>
        <v>4100</v>
      </c>
      <c r="AV2530" s="248">
        <f>VLOOKUP(T2530,'[1]段ボール 送料'!$H$16:$X$1013,11,FALSE)</f>
        <v>430</v>
      </c>
      <c r="AW2530" s="248"/>
      <c r="AX2530" s="207"/>
      <c r="AY2530" s="247">
        <f t="shared" si="384"/>
        <v>430</v>
      </c>
      <c r="AZ2530" s="247">
        <f t="shared" si="385"/>
        <v>430</v>
      </c>
      <c r="BA2530" s="247">
        <f t="shared" si="386"/>
        <v>0</v>
      </c>
      <c r="BB2530" s="247">
        <f t="shared" si="387"/>
        <v>0</v>
      </c>
      <c r="BC2530" s="247">
        <f t="shared" si="388"/>
        <v>4530</v>
      </c>
      <c r="BD2530" s="207"/>
      <c r="BE2530" s="207"/>
      <c r="BF2530" s="207"/>
      <c r="BG2530" s="228"/>
      <c r="BH2530" s="228"/>
      <c r="BI2530" s="228" t="s">
        <v>1703</v>
      </c>
      <c r="BJ2530" s="246"/>
      <c r="BK2530" s="436">
        <v>45444</v>
      </c>
      <c r="BL2530" s="228"/>
      <c r="BM2530" s="228" t="s">
        <v>1703</v>
      </c>
      <c r="BX2530" s="204" t="s">
        <v>1873</v>
      </c>
      <c r="BY2530" s="254"/>
      <c r="CH2530" s="200" t="s">
        <v>1769</v>
      </c>
      <c r="DN2530" s="284"/>
      <c r="DO2530" s="283"/>
      <c r="DP2530" s="278"/>
      <c r="DQ2530" s="282"/>
      <c r="DR2530" s="281"/>
      <c r="DS2530" s="280"/>
      <c r="DT2530" s="279"/>
      <c r="DU2530" s="278"/>
    </row>
    <row r="2531" spans="1:126" ht="16.350000000000001" customHeight="1">
      <c r="A2531" s="207" t="s">
        <v>3318</v>
      </c>
      <c r="B2531" s="227" t="s">
        <v>3373</v>
      </c>
      <c r="C2531" s="226" t="s">
        <v>3372</v>
      </c>
      <c r="D2531" s="264" t="s">
        <v>3371</v>
      </c>
      <c r="E2531" s="224" t="str">
        <f t="shared" si="391"/>
        <v>439936</v>
      </c>
      <c r="F2531" s="207" t="s">
        <v>837</v>
      </c>
      <c r="G2531" s="220" t="s">
        <v>3370</v>
      </c>
      <c r="H2531" s="223" t="s">
        <v>3369</v>
      </c>
      <c r="I2531" s="219" t="s">
        <v>39</v>
      </c>
      <c r="J2531" s="222">
        <v>1</v>
      </c>
      <c r="K2531" s="212">
        <v>35000</v>
      </c>
      <c r="L2531" s="212">
        <f t="shared" si="393"/>
        <v>38500</v>
      </c>
      <c r="M2531" s="288" t="s">
        <v>1671</v>
      </c>
      <c r="O2531" s="219"/>
      <c r="P2531" s="245"/>
      <c r="Q2531" s="244"/>
      <c r="R2531" s="272">
        <v>4100</v>
      </c>
      <c r="S2531" s="242">
        <v>4100</v>
      </c>
      <c r="T2531" s="219" t="s">
        <v>3322</v>
      </c>
      <c r="U2531" s="248">
        <f>VLOOKUP(T2531,'[1]段ボール 送料'!$H$16:$X$1013,16,FALSE)</f>
        <v>1350</v>
      </c>
      <c r="V2531" s="248">
        <f>VLOOKUP(T2531,'[1]段ボール 送料'!$H$16:$X$1013,13,FALSE)</f>
        <v>375</v>
      </c>
      <c r="W2531" s="248">
        <f>VLOOKUP(T2531,'[1]段ボール 送料'!$H$16:$X$1013,14,FALSE)</f>
        <v>315</v>
      </c>
      <c r="X2531" s="248">
        <f>VLOOKUP(T2531,'[1]段ボール 送料'!$H$16:$X$1013,15,FALSE)</f>
        <v>660</v>
      </c>
      <c r="Y2531" s="219"/>
      <c r="Z2531" s="248"/>
      <c r="AA2531" s="248"/>
      <c r="AB2531" s="248"/>
      <c r="AC2531" s="248"/>
      <c r="AD2531" s="353"/>
      <c r="AE2531" s="353"/>
      <c r="AF2531" s="353"/>
      <c r="AG2531" s="353"/>
      <c r="AH2531" s="353"/>
      <c r="AI2531" s="213" t="s">
        <v>2717</v>
      </c>
      <c r="AJ2531" s="286" t="s">
        <v>2543</v>
      </c>
      <c r="AK2531" s="228" t="s">
        <v>2542</v>
      </c>
      <c r="AL2531" s="211">
        <v>9952</v>
      </c>
      <c r="AM2531" s="211">
        <f t="shared" si="389"/>
        <v>1461</v>
      </c>
      <c r="AN2531" s="353">
        <f>VLOOKUP(T2531,'[1]段ボール 送料'!$H$16:$X$1013,6,FALSE)</f>
        <v>281</v>
      </c>
      <c r="AO2531" s="353">
        <f>VLOOKUP(T2531,'[1]段ボール 送料'!$H$16:$X$1013,17,FALSE)</f>
        <v>1180</v>
      </c>
      <c r="AP2531" s="438" t="s">
        <v>3311</v>
      </c>
      <c r="AQ2531" s="352">
        <v>1</v>
      </c>
      <c r="AR2531" s="247"/>
      <c r="AS2531" s="247"/>
      <c r="AT2531" s="247"/>
      <c r="AU2531" s="359">
        <f t="shared" si="394"/>
        <v>4100</v>
      </c>
      <c r="AV2531" s="248">
        <f>VLOOKUP(T2531,'[1]段ボール 送料'!$H$16:$X$1013,11,FALSE)</f>
        <v>430</v>
      </c>
      <c r="AW2531" s="248"/>
      <c r="AX2531" s="207"/>
      <c r="AY2531" s="247">
        <f t="shared" si="384"/>
        <v>430</v>
      </c>
      <c r="AZ2531" s="247">
        <f t="shared" si="385"/>
        <v>430</v>
      </c>
      <c r="BA2531" s="247">
        <f t="shared" si="386"/>
        <v>0</v>
      </c>
      <c r="BB2531" s="247">
        <f t="shared" si="387"/>
        <v>0</v>
      </c>
      <c r="BC2531" s="247">
        <f t="shared" si="388"/>
        <v>4530</v>
      </c>
      <c r="BD2531" s="207"/>
      <c r="BE2531" s="207"/>
      <c r="BF2531" s="207"/>
      <c r="BG2531" s="228"/>
      <c r="BH2531" s="228"/>
      <c r="BI2531" s="228" t="s">
        <v>1703</v>
      </c>
      <c r="BJ2531" s="246"/>
      <c r="BK2531" s="436">
        <v>45444</v>
      </c>
      <c r="BL2531" s="228"/>
      <c r="BM2531" s="228" t="s">
        <v>1703</v>
      </c>
      <c r="BX2531" s="204" t="s">
        <v>1873</v>
      </c>
      <c r="BY2531" s="254"/>
      <c r="CH2531" s="200" t="s">
        <v>1769</v>
      </c>
      <c r="DN2531" s="284"/>
      <c r="DO2531" s="283"/>
      <c r="DP2531" s="278"/>
      <c r="DQ2531" s="282"/>
      <c r="DR2531" s="281"/>
      <c r="DS2531" s="280"/>
      <c r="DT2531" s="279"/>
      <c r="DU2531" s="278"/>
    </row>
    <row r="2532" spans="1:126" ht="16.350000000000001" customHeight="1">
      <c r="A2532" s="207" t="s">
        <v>3333</v>
      </c>
      <c r="B2532" s="227" t="s">
        <v>3368</v>
      </c>
      <c r="C2532" s="226" t="s">
        <v>3367</v>
      </c>
      <c r="D2532" s="264" t="s">
        <v>3366</v>
      </c>
      <c r="E2532" s="224" t="str">
        <f t="shared" si="391"/>
        <v>439967</v>
      </c>
      <c r="F2532" s="207" t="s">
        <v>837</v>
      </c>
      <c r="G2532" s="220" t="s">
        <v>3365</v>
      </c>
      <c r="H2532" s="223" t="s">
        <v>3364</v>
      </c>
      <c r="I2532" s="219" t="s">
        <v>39</v>
      </c>
      <c r="J2532" s="222">
        <v>1</v>
      </c>
      <c r="K2532" s="212">
        <v>35000</v>
      </c>
      <c r="L2532" s="212">
        <f t="shared" si="393"/>
        <v>38500</v>
      </c>
      <c r="M2532" s="288" t="s">
        <v>1671</v>
      </c>
      <c r="O2532" s="219"/>
      <c r="P2532" s="245"/>
      <c r="Q2532" s="244"/>
      <c r="R2532" s="272">
        <v>4300</v>
      </c>
      <c r="S2532" s="242">
        <v>4300</v>
      </c>
      <c r="T2532" s="219" t="s">
        <v>3363</v>
      </c>
      <c r="U2532" s="248">
        <f>VLOOKUP(T2532,'[1]段ボール 送料'!$H$16:$X$1013,16,FALSE)</f>
        <v>1490</v>
      </c>
      <c r="V2532" s="248">
        <f>VLOOKUP(T2532,'[1]段ボール 送料'!$H$16:$X$1013,13,FALSE)</f>
        <v>375</v>
      </c>
      <c r="W2532" s="248">
        <f>VLOOKUP(T2532,'[1]段ボール 送料'!$H$16:$X$1013,14,FALSE)</f>
        <v>315</v>
      </c>
      <c r="X2532" s="248">
        <f>VLOOKUP(T2532,'[1]段ボール 送料'!$H$16:$X$1013,15,FALSE)</f>
        <v>800</v>
      </c>
      <c r="Y2532" s="219"/>
      <c r="Z2532" s="248"/>
      <c r="AA2532" s="248"/>
      <c r="AB2532" s="248"/>
      <c r="AC2532" s="248"/>
      <c r="AD2532" s="353"/>
      <c r="AE2532" s="353"/>
      <c r="AF2532" s="353"/>
      <c r="AG2532" s="353"/>
      <c r="AH2532" s="353"/>
      <c r="AI2532" s="213" t="s">
        <v>2717</v>
      </c>
      <c r="AJ2532" s="286" t="s">
        <v>2543</v>
      </c>
      <c r="AK2532" s="228" t="s">
        <v>2542</v>
      </c>
      <c r="AL2532" s="211">
        <v>10728</v>
      </c>
      <c r="AM2532" s="211">
        <f t="shared" si="389"/>
        <v>1601</v>
      </c>
      <c r="AN2532" s="353">
        <f>VLOOKUP(T2532,'[1]段ボール 送料'!$H$16:$X$1013,6,FALSE)</f>
        <v>281</v>
      </c>
      <c r="AO2532" s="353">
        <f>VLOOKUP(T2532,'[1]段ボール 送料'!$H$16:$X$1013,17,FALSE)</f>
        <v>1320</v>
      </c>
      <c r="AP2532" s="229" t="s">
        <v>3327</v>
      </c>
      <c r="AQ2532" s="352">
        <v>1</v>
      </c>
      <c r="AR2532" s="247"/>
      <c r="AS2532" s="247"/>
      <c r="AT2532" s="247"/>
      <c r="AU2532" s="359">
        <f t="shared" si="394"/>
        <v>4300</v>
      </c>
      <c r="AV2532" s="248">
        <f>VLOOKUP(T2532,'[1]段ボール 送料'!$H$16:$X$1013,11,FALSE)</f>
        <v>430</v>
      </c>
      <c r="AW2532" s="248"/>
      <c r="AX2532" s="207"/>
      <c r="AY2532" s="247">
        <f t="shared" si="384"/>
        <v>430</v>
      </c>
      <c r="AZ2532" s="247">
        <f t="shared" si="385"/>
        <v>430</v>
      </c>
      <c r="BA2532" s="247">
        <f t="shared" si="386"/>
        <v>0</v>
      </c>
      <c r="BB2532" s="247">
        <f t="shared" si="387"/>
        <v>0</v>
      </c>
      <c r="BC2532" s="247">
        <f t="shared" si="388"/>
        <v>4730</v>
      </c>
      <c r="BD2532" s="207"/>
      <c r="BE2532" s="207"/>
      <c r="BF2532" s="207"/>
      <c r="BG2532" s="228"/>
      <c r="BH2532" s="228"/>
      <c r="BI2532" s="228" t="s">
        <v>1703</v>
      </c>
      <c r="BJ2532" s="246"/>
      <c r="BK2532" s="265" t="s">
        <v>3326</v>
      </c>
      <c r="BL2532" s="228"/>
      <c r="BM2532" s="228" t="s">
        <v>1703</v>
      </c>
      <c r="BX2532" s="204" t="s">
        <v>1873</v>
      </c>
      <c r="BY2532" s="254"/>
      <c r="CH2532" s="200" t="s">
        <v>1769</v>
      </c>
      <c r="DN2532" s="284"/>
      <c r="DO2532" s="283"/>
      <c r="DP2532" s="278"/>
      <c r="DQ2532" s="282"/>
      <c r="DR2532" s="281"/>
      <c r="DS2532" s="280"/>
      <c r="DT2532" s="279"/>
      <c r="DU2532" s="278"/>
      <c r="DV2532" s="194"/>
    </row>
    <row r="2533" spans="1:126" ht="16.350000000000001" customHeight="1">
      <c r="A2533" s="207" t="s">
        <v>3362</v>
      </c>
      <c r="B2533" s="227" t="s">
        <v>3361</v>
      </c>
      <c r="C2533" s="226" t="s">
        <v>3360</v>
      </c>
      <c r="D2533" s="264" t="s">
        <v>3359</v>
      </c>
      <c r="E2533" s="224" t="str">
        <f t="shared" si="391"/>
        <v>439998</v>
      </c>
      <c r="F2533" s="207" t="s">
        <v>837</v>
      </c>
      <c r="G2533" s="220" t="s">
        <v>3352</v>
      </c>
      <c r="H2533" s="223" t="s">
        <v>3351</v>
      </c>
      <c r="I2533" s="219" t="s">
        <v>39</v>
      </c>
      <c r="J2533" s="222">
        <v>1</v>
      </c>
      <c r="K2533" s="212">
        <v>40000</v>
      </c>
      <c r="L2533" s="212">
        <f t="shared" si="393"/>
        <v>44000</v>
      </c>
      <c r="M2533" s="288" t="s">
        <v>1671</v>
      </c>
      <c r="O2533" s="219"/>
      <c r="P2533" s="245"/>
      <c r="Q2533" s="244"/>
      <c r="R2533" s="272">
        <v>3800</v>
      </c>
      <c r="S2533" s="242">
        <v>3800</v>
      </c>
      <c r="T2533" s="219" t="s">
        <v>3350</v>
      </c>
      <c r="U2533" s="248">
        <f>VLOOKUP(T2533,'[1]段ボール 送料'!$H$16:$X$1013,16,FALSE)</f>
        <v>1590</v>
      </c>
      <c r="V2533" s="248">
        <f>VLOOKUP(T2533,'[1]段ボール 送料'!$H$16:$X$1013,13,FALSE)</f>
        <v>375</v>
      </c>
      <c r="W2533" s="248">
        <f>VLOOKUP(T2533,'[1]段ボール 送料'!$H$16:$X$1013,14,FALSE)</f>
        <v>315</v>
      </c>
      <c r="X2533" s="248">
        <f>VLOOKUP(T2533,'[1]段ボール 送料'!$H$16:$X$1013,15,FALSE)</f>
        <v>900</v>
      </c>
      <c r="Y2533" s="219"/>
      <c r="Z2533" s="248"/>
      <c r="AA2533" s="248"/>
      <c r="AB2533" s="248"/>
      <c r="AC2533" s="248"/>
      <c r="AD2533" s="353"/>
      <c r="AE2533" s="353"/>
      <c r="AF2533" s="353"/>
      <c r="AG2533" s="353"/>
      <c r="AH2533" s="353"/>
      <c r="AI2533" s="213" t="s">
        <v>2717</v>
      </c>
      <c r="AJ2533" s="286" t="s">
        <v>2543</v>
      </c>
      <c r="AK2533" s="228" t="s">
        <v>2542</v>
      </c>
      <c r="AL2533" s="211">
        <v>12395</v>
      </c>
      <c r="AM2533" s="211">
        <f t="shared" si="389"/>
        <v>1601</v>
      </c>
      <c r="AN2533" s="353">
        <f>VLOOKUP(T2533,'[1]段ボール 送料'!$H$16:$X$1013,6,FALSE)</f>
        <v>281</v>
      </c>
      <c r="AO2533" s="353">
        <f>VLOOKUP(T2533,'[1]段ボール 送料'!$H$16:$X$1013,17,FALSE)</f>
        <v>1320</v>
      </c>
      <c r="AP2533" s="438" t="s">
        <v>3311</v>
      </c>
      <c r="AQ2533" s="352">
        <v>1</v>
      </c>
      <c r="AR2533" s="247"/>
      <c r="AS2533" s="247"/>
      <c r="AT2533" s="247"/>
      <c r="AU2533" s="359">
        <f t="shared" si="394"/>
        <v>3800</v>
      </c>
      <c r="AV2533" s="248">
        <f>VLOOKUP(T2533,'[1]段ボール 送料'!$H$16:$X$1013,11,FALSE)</f>
        <v>430</v>
      </c>
      <c r="AW2533" s="248"/>
      <c r="AX2533" s="207"/>
      <c r="AY2533" s="247">
        <f t="shared" si="384"/>
        <v>430</v>
      </c>
      <c r="AZ2533" s="247">
        <f t="shared" si="385"/>
        <v>430</v>
      </c>
      <c r="BA2533" s="247">
        <f t="shared" si="386"/>
        <v>0</v>
      </c>
      <c r="BB2533" s="247">
        <f t="shared" si="387"/>
        <v>0</v>
      </c>
      <c r="BC2533" s="247">
        <f t="shared" si="388"/>
        <v>4230</v>
      </c>
      <c r="BD2533" s="207"/>
      <c r="BE2533" s="207"/>
      <c r="BF2533" s="207"/>
      <c r="BG2533" s="228"/>
      <c r="BH2533" s="228"/>
      <c r="BI2533" s="228" t="s">
        <v>1703</v>
      </c>
      <c r="BJ2533" s="246"/>
      <c r="BK2533" s="436">
        <v>45444</v>
      </c>
      <c r="BL2533" s="228"/>
      <c r="BM2533" s="228" t="s">
        <v>1703</v>
      </c>
      <c r="BX2533" s="204" t="s">
        <v>1873</v>
      </c>
      <c r="BY2533" s="254"/>
      <c r="CH2533" s="200" t="s">
        <v>1769</v>
      </c>
      <c r="DN2533" s="284"/>
      <c r="DO2533" s="283"/>
      <c r="DP2533" s="278"/>
      <c r="DQ2533" s="282"/>
      <c r="DR2533" s="281"/>
      <c r="DS2533" s="280"/>
      <c r="DT2533" s="279"/>
      <c r="DU2533" s="278"/>
    </row>
    <row r="2534" spans="1:126" ht="16.350000000000001" customHeight="1">
      <c r="A2534" s="207" t="s">
        <v>3318</v>
      </c>
      <c r="B2534" s="227" t="s">
        <v>3358</v>
      </c>
      <c r="C2534" s="226" t="s">
        <v>3357</v>
      </c>
      <c r="D2534" s="264" t="s">
        <v>3356</v>
      </c>
      <c r="E2534" s="224" t="str">
        <f t="shared" si="391"/>
        <v>439981</v>
      </c>
      <c r="F2534" s="207" t="s">
        <v>123</v>
      </c>
      <c r="G2534" s="220" t="s">
        <v>3352</v>
      </c>
      <c r="H2534" s="223" t="s">
        <v>3351</v>
      </c>
      <c r="I2534" s="219" t="s">
        <v>39</v>
      </c>
      <c r="J2534" s="222">
        <v>1</v>
      </c>
      <c r="K2534" s="212">
        <v>40000</v>
      </c>
      <c r="L2534" s="212">
        <f t="shared" si="393"/>
        <v>44000</v>
      </c>
      <c r="M2534" s="288" t="s">
        <v>1671</v>
      </c>
      <c r="O2534" s="219"/>
      <c r="P2534" s="245"/>
      <c r="Q2534" s="244"/>
      <c r="R2534" s="272">
        <v>3800</v>
      </c>
      <c r="S2534" s="242">
        <v>3800</v>
      </c>
      <c r="T2534" s="219" t="s">
        <v>3350</v>
      </c>
      <c r="U2534" s="248">
        <f>VLOOKUP(T2534,'[1]段ボール 送料'!$H$16:$X$1013,16,FALSE)</f>
        <v>1590</v>
      </c>
      <c r="V2534" s="248">
        <f>VLOOKUP(T2534,'[1]段ボール 送料'!$H$16:$X$1013,13,FALSE)</f>
        <v>375</v>
      </c>
      <c r="W2534" s="248">
        <f>VLOOKUP(T2534,'[1]段ボール 送料'!$H$16:$X$1013,14,FALSE)</f>
        <v>315</v>
      </c>
      <c r="X2534" s="248">
        <f>VLOOKUP(T2534,'[1]段ボール 送料'!$H$16:$X$1013,15,FALSE)</f>
        <v>900</v>
      </c>
      <c r="Y2534" s="219"/>
      <c r="Z2534" s="248"/>
      <c r="AA2534" s="248"/>
      <c r="AB2534" s="248"/>
      <c r="AC2534" s="248"/>
      <c r="AD2534" s="353"/>
      <c r="AE2534" s="353"/>
      <c r="AF2534" s="353"/>
      <c r="AG2534" s="353"/>
      <c r="AH2534" s="353"/>
      <c r="AI2534" s="213" t="s">
        <v>2717</v>
      </c>
      <c r="AJ2534" s="286" t="s">
        <v>2543</v>
      </c>
      <c r="AK2534" s="228" t="s">
        <v>2542</v>
      </c>
      <c r="AL2534" s="211">
        <v>12395</v>
      </c>
      <c r="AM2534" s="211">
        <f t="shared" si="389"/>
        <v>1601</v>
      </c>
      <c r="AN2534" s="353">
        <f>VLOOKUP(T2534,'[1]段ボール 送料'!$H$16:$X$1013,6,FALSE)</f>
        <v>281</v>
      </c>
      <c r="AO2534" s="353">
        <f>VLOOKUP(T2534,'[1]段ボール 送料'!$H$16:$X$1013,17,FALSE)</f>
        <v>1320</v>
      </c>
      <c r="AP2534" s="438" t="s">
        <v>3311</v>
      </c>
      <c r="AQ2534" s="352">
        <v>1</v>
      </c>
      <c r="AR2534" s="247"/>
      <c r="AS2534" s="247"/>
      <c r="AT2534" s="247"/>
      <c r="AU2534" s="359">
        <f t="shared" si="394"/>
        <v>3800</v>
      </c>
      <c r="AV2534" s="248">
        <f>VLOOKUP(T2534,'[1]段ボール 送料'!$H$16:$X$1013,11,FALSE)</f>
        <v>430</v>
      </c>
      <c r="AW2534" s="248"/>
      <c r="AX2534" s="207"/>
      <c r="AY2534" s="247">
        <f t="shared" si="384"/>
        <v>430</v>
      </c>
      <c r="AZ2534" s="247">
        <f t="shared" si="385"/>
        <v>430</v>
      </c>
      <c r="BA2534" s="247">
        <f t="shared" si="386"/>
        <v>0</v>
      </c>
      <c r="BB2534" s="247">
        <f t="shared" si="387"/>
        <v>0</v>
      </c>
      <c r="BC2534" s="247">
        <f t="shared" si="388"/>
        <v>4230</v>
      </c>
      <c r="BD2534" s="207"/>
      <c r="BE2534" s="207"/>
      <c r="BF2534" s="207"/>
      <c r="BG2534" s="228"/>
      <c r="BH2534" s="228"/>
      <c r="BI2534" s="228" t="s">
        <v>1703</v>
      </c>
      <c r="BJ2534" s="246"/>
      <c r="BK2534" s="436">
        <v>45444</v>
      </c>
      <c r="BL2534" s="228"/>
      <c r="BM2534" s="228" t="s">
        <v>1703</v>
      </c>
      <c r="BX2534" s="204" t="s">
        <v>1873</v>
      </c>
      <c r="BY2534" s="254"/>
      <c r="CH2534" s="200" t="s">
        <v>1769</v>
      </c>
      <c r="DN2534" s="284"/>
      <c r="DO2534" s="283"/>
      <c r="DP2534" s="278"/>
      <c r="DQ2534" s="282"/>
      <c r="DR2534" s="281"/>
      <c r="DS2534" s="280"/>
      <c r="DT2534" s="279"/>
      <c r="DU2534" s="278"/>
    </row>
    <row r="2535" spans="1:126" ht="16.350000000000001" customHeight="1">
      <c r="A2535" s="207" t="s">
        <v>3318</v>
      </c>
      <c r="B2535" s="227" t="s">
        <v>3355</v>
      </c>
      <c r="C2535" s="226" t="s">
        <v>3354</v>
      </c>
      <c r="D2535" s="264" t="s">
        <v>3353</v>
      </c>
      <c r="E2535" s="224" t="str">
        <f t="shared" si="391"/>
        <v>439974</v>
      </c>
      <c r="F2535" s="207" t="s">
        <v>837</v>
      </c>
      <c r="G2535" s="220" t="s">
        <v>3352</v>
      </c>
      <c r="H2535" s="223" t="s">
        <v>3351</v>
      </c>
      <c r="I2535" s="219" t="s">
        <v>39</v>
      </c>
      <c r="J2535" s="222">
        <v>1</v>
      </c>
      <c r="K2535" s="212">
        <v>40000</v>
      </c>
      <c r="L2535" s="212">
        <f t="shared" si="393"/>
        <v>44000</v>
      </c>
      <c r="M2535" s="288" t="s">
        <v>1671</v>
      </c>
      <c r="O2535" s="219"/>
      <c r="P2535" s="245"/>
      <c r="Q2535" s="244"/>
      <c r="R2535" s="272">
        <v>3800</v>
      </c>
      <c r="S2535" s="242">
        <v>3800</v>
      </c>
      <c r="T2535" s="441" t="s">
        <v>3350</v>
      </c>
      <c r="U2535" s="248">
        <f>VLOOKUP(T2535,'[1]段ボール 送料'!$H$16:$X$1013,16,FALSE)</f>
        <v>1590</v>
      </c>
      <c r="V2535" s="248">
        <f>VLOOKUP(T2535,'[1]段ボール 送料'!$H$16:$X$1013,13,FALSE)</f>
        <v>375</v>
      </c>
      <c r="W2535" s="248">
        <f>VLOOKUP(T2535,'[1]段ボール 送料'!$H$16:$X$1013,14,FALSE)</f>
        <v>315</v>
      </c>
      <c r="X2535" s="248">
        <f>VLOOKUP(T2535,'[1]段ボール 送料'!$H$16:$X$1013,15,FALSE)</f>
        <v>900</v>
      </c>
      <c r="Y2535" s="441"/>
      <c r="Z2535" s="248"/>
      <c r="AA2535" s="248"/>
      <c r="AB2535" s="248"/>
      <c r="AC2535" s="248"/>
      <c r="AD2535" s="353"/>
      <c r="AE2535" s="353"/>
      <c r="AF2535" s="353"/>
      <c r="AG2535" s="353"/>
      <c r="AH2535" s="353"/>
      <c r="AI2535" s="213" t="s">
        <v>2717</v>
      </c>
      <c r="AJ2535" s="286" t="s">
        <v>2543</v>
      </c>
      <c r="AK2535" s="228" t="s">
        <v>2542</v>
      </c>
      <c r="AL2535" s="211">
        <v>12395</v>
      </c>
      <c r="AM2535" s="211">
        <f t="shared" si="389"/>
        <v>1601</v>
      </c>
      <c r="AN2535" s="353">
        <f>VLOOKUP(T2535,'[1]段ボール 送料'!$H$16:$X$1013,6,FALSE)</f>
        <v>281</v>
      </c>
      <c r="AO2535" s="353">
        <f>VLOOKUP(T2535,'[1]段ボール 送料'!$H$16:$X$1013,17,FALSE)</f>
        <v>1320</v>
      </c>
      <c r="AP2535" s="438" t="s">
        <v>3311</v>
      </c>
      <c r="AQ2535" s="352">
        <v>1</v>
      </c>
      <c r="AR2535" s="247"/>
      <c r="AS2535" s="247"/>
      <c r="AT2535" s="247"/>
      <c r="AU2535" s="359">
        <f t="shared" si="394"/>
        <v>3800</v>
      </c>
      <c r="AV2535" s="248">
        <f>VLOOKUP(T2535,'[1]段ボール 送料'!$H$16:$X$1013,11,FALSE)</f>
        <v>430</v>
      </c>
      <c r="AW2535" s="248"/>
      <c r="AX2535" s="207"/>
      <c r="AY2535" s="247">
        <f t="shared" ref="AY2535:AY2566" si="396">SUBTOTAL(9,AV2535:AX2535)</f>
        <v>430</v>
      </c>
      <c r="AZ2535" s="247">
        <f t="shared" ref="AZ2535:AZ2565" si="397">AR2535+AV2535</f>
        <v>430</v>
      </c>
      <c r="BA2535" s="247">
        <f t="shared" ref="BA2535:BA2565" si="398">AS2535+AW2535</f>
        <v>0</v>
      </c>
      <c r="BB2535" s="247">
        <f t="shared" ref="BB2535:BB2565" si="399">AT2535+AX2535</f>
        <v>0</v>
      </c>
      <c r="BC2535" s="247">
        <f t="shared" ref="BC2535:BC2565" si="400">AU2535+AY2535</f>
        <v>4230</v>
      </c>
      <c r="BD2535" s="207"/>
      <c r="BE2535" s="207"/>
      <c r="BF2535" s="207"/>
      <c r="BG2535" s="228"/>
      <c r="BH2535" s="228"/>
      <c r="BI2535" s="228" t="s">
        <v>1703</v>
      </c>
      <c r="BJ2535" s="246"/>
      <c r="BK2535" s="436">
        <v>45444</v>
      </c>
      <c r="BL2535" s="228"/>
      <c r="BM2535" s="228" t="s">
        <v>1703</v>
      </c>
      <c r="BX2535" s="204" t="s">
        <v>1873</v>
      </c>
      <c r="BY2535" s="254"/>
      <c r="CH2535" s="200" t="s">
        <v>1769</v>
      </c>
      <c r="DN2535" s="284"/>
      <c r="DO2535" s="283"/>
      <c r="DP2535" s="278"/>
      <c r="DQ2535" s="282"/>
      <c r="DR2535" s="281"/>
      <c r="DS2535" s="280"/>
      <c r="DT2535" s="279"/>
      <c r="DU2535" s="278"/>
    </row>
    <row r="2536" spans="1:126" ht="16.350000000000001" customHeight="1">
      <c r="A2536" s="207" t="s">
        <v>3333</v>
      </c>
      <c r="B2536" s="227" t="s">
        <v>3349</v>
      </c>
      <c r="C2536" s="226" t="s">
        <v>3348</v>
      </c>
      <c r="D2536" s="264" t="s">
        <v>3347</v>
      </c>
      <c r="E2536" s="224" t="str">
        <f t="shared" si="391"/>
        <v>440000</v>
      </c>
      <c r="F2536" s="207" t="s">
        <v>837</v>
      </c>
      <c r="G2536" s="220" t="s">
        <v>3346</v>
      </c>
      <c r="H2536" s="223" t="s">
        <v>3345</v>
      </c>
      <c r="I2536" s="219" t="s">
        <v>39</v>
      </c>
      <c r="J2536" s="222">
        <v>1</v>
      </c>
      <c r="K2536" s="212">
        <v>26000</v>
      </c>
      <c r="L2536" s="212">
        <f t="shared" si="393"/>
        <v>28600.000000000004</v>
      </c>
      <c r="M2536" s="262" t="s">
        <v>1671</v>
      </c>
      <c r="O2536" s="219"/>
      <c r="P2536" s="245"/>
      <c r="Q2536" s="244"/>
      <c r="R2536" s="272">
        <v>4400</v>
      </c>
      <c r="S2536" s="242">
        <v>4400</v>
      </c>
      <c r="T2536" s="441" t="s">
        <v>3260</v>
      </c>
      <c r="U2536" s="248">
        <f>VLOOKUP(T2536,'[1]段ボール 送料'!$H$16:$X$1013,16,FALSE)</f>
        <v>1130</v>
      </c>
      <c r="V2536" s="248">
        <f>VLOOKUP(T2536,'[1]段ボール 送料'!$H$16:$X$1013,13,FALSE)</f>
        <v>265</v>
      </c>
      <c r="W2536" s="248">
        <f>VLOOKUP(T2536,'[1]段ボール 送料'!$H$16:$X$1013,14,FALSE)</f>
        <v>265</v>
      </c>
      <c r="X2536" s="248">
        <f>VLOOKUP(T2536,'[1]段ボール 送料'!$H$16:$X$1013,15,FALSE)</f>
        <v>600</v>
      </c>
      <c r="Y2536" s="441"/>
      <c r="Z2536" s="248"/>
      <c r="AA2536" s="248"/>
      <c r="AB2536" s="248"/>
      <c r="AC2536" s="248"/>
      <c r="AD2536" s="353"/>
      <c r="AE2536" s="353"/>
      <c r="AF2536" s="353"/>
      <c r="AG2536" s="353"/>
      <c r="AH2536" s="353"/>
      <c r="AI2536" s="213" t="s">
        <v>2717</v>
      </c>
      <c r="AJ2536" s="286" t="s">
        <v>2543</v>
      </c>
      <c r="AK2536" s="228" t="s">
        <v>2542</v>
      </c>
      <c r="AL2536" s="211">
        <v>7585</v>
      </c>
      <c r="AM2536" s="211">
        <f t="shared" si="389"/>
        <v>1318</v>
      </c>
      <c r="AN2536" s="353">
        <f>VLOOKUP(T2536,'[1]段ボール 送料'!$H$16:$X$1013,6,FALSE)</f>
        <v>138</v>
      </c>
      <c r="AO2536" s="353">
        <f>VLOOKUP(T2536,'[1]段ボール 送料'!$H$16:$X$1013,17,FALSE)</f>
        <v>1180</v>
      </c>
      <c r="AP2536" s="229" t="s">
        <v>3327</v>
      </c>
      <c r="AQ2536" s="352">
        <v>1</v>
      </c>
      <c r="AR2536" s="247"/>
      <c r="AS2536" s="247"/>
      <c r="AT2536" s="247"/>
      <c r="AU2536" s="359">
        <f t="shared" si="394"/>
        <v>4400</v>
      </c>
      <c r="AV2536" s="248">
        <f>VLOOKUP(T2536,'[1]段ボール 送料'!$H$16:$X$1013,11,FALSE)</f>
        <v>490</v>
      </c>
      <c r="AW2536" s="248"/>
      <c r="AX2536" s="207"/>
      <c r="AY2536" s="247">
        <f t="shared" si="396"/>
        <v>490</v>
      </c>
      <c r="AZ2536" s="247">
        <f t="shared" si="397"/>
        <v>490</v>
      </c>
      <c r="BA2536" s="247">
        <f t="shared" si="398"/>
        <v>0</v>
      </c>
      <c r="BB2536" s="247">
        <f t="shared" si="399"/>
        <v>0</v>
      </c>
      <c r="BC2536" s="247">
        <f t="shared" si="400"/>
        <v>4890</v>
      </c>
      <c r="BD2536" s="207"/>
      <c r="BE2536" s="207"/>
      <c r="BF2536" s="207"/>
      <c r="BG2536" s="228"/>
      <c r="BH2536" s="228"/>
      <c r="BI2536" s="228" t="s">
        <v>1703</v>
      </c>
      <c r="BJ2536" s="246"/>
      <c r="BK2536" s="265" t="s">
        <v>3326</v>
      </c>
      <c r="BL2536" s="228"/>
      <c r="BM2536" s="228" t="s">
        <v>1703</v>
      </c>
      <c r="BX2536" s="204" t="s">
        <v>1873</v>
      </c>
      <c r="BY2536" s="254"/>
      <c r="CH2536" s="200" t="s">
        <v>1769</v>
      </c>
      <c r="DN2536" s="284"/>
      <c r="DO2536" s="283"/>
      <c r="DP2536" s="278"/>
      <c r="DQ2536" s="282"/>
      <c r="DR2536" s="281"/>
      <c r="DS2536" s="280"/>
      <c r="DT2536" s="279"/>
      <c r="DU2536" s="278"/>
      <c r="DV2536" s="194"/>
    </row>
    <row r="2537" spans="1:126" ht="16.350000000000001" customHeight="1">
      <c r="A2537" s="207" t="s">
        <v>3318</v>
      </c>
      <c r="B2537" s="227" t="s">
        <v>3344</v>
      </c>
      <c r="C2537" s="226" t="s">
        <v>3343</v>
      </c>
      <c r="D2537" s="264" t="s">
        <v>3342</v>
      </c>
      <c r="E2537" s="224" t="str">
        <f t="shared" si="391"/>
        <v>440031</v>
      </c>
      <c r="F2537" s="207" t="s">
        <v>837</v>
      </c>
      <c r="G2537" s="220" t="s">
        <v>3335</v>
      </c>
      <c r="H2537" s="223" t="s">
        <v>3334</v>
      </c>
      <c r="I2537" s="219" t="s">
        <v>39</v>
      </c>
      <c r="J2537" s="222">
        <v>1</v>
      </c>
      <c r="K2537" s="212">
        <v>35000</v>
      </c>
      <c r="L2537" s="212">
        <f t="shared" si="393"/>
        <v>38500</v>
      </c>
      <c r="M2537" s="288" t="s">
        <v>1671</v>
      </c>
      <c r="O2537" s="219"/>
      <c r="P2537" s="245"/>
      <c r="Q2537" s="244"/>
      <c r="R2537" s="272">
        <v>3900</v>
      </c>
      <c r="S2537" s="242">
        <v>3900</v>
      </c>
      <c r="T2537" s="219" t="s">
        <v>3322</v>
      </c>
      <c r="U2537" s="248">
        <f>VLOOKUP(T2537,'[1]段ボール 送料'!$H$16:$X$1013,16,FALSE)</f>
        <v>1350</v>
      </c>
      <c r="V2537" s="248">
        <f>VLOOKUP(T2537,'[1]段ボール 送料'!$H$16:$X$1013,13,FALSE)</f>
        <v>375</v>
      </c>
      <c r="W2537" s="248">
        <f>VLOOKUP(T2537,'[1]段ボール 送料'!$H$16:$X$1013,14,FALSE)</f>
        <v>315</v>
      </c>
      <c r="X2537" s="248">
        <f>VLOOKUP(T2537,'[1]段ボール 送料'!$H$16:$X$1013,15,FALSE)</f>
        <v>660</v>
      </c>
      <c r="Y2537" s="219"/>
      <c r="Z2537" s="248"/>
      <c r="AA2537" s="248"/>
      <c r="AB2537" s="248"/>
      <c r="AC2537" s="248"/>
      <c r="AD2537" s="353"/>
      <c r="AE2537" s="353"/>
      <c r="AF2537" s="353"/>
      <c r="AG2537" s="353"/>
      <c r="AH2537" s="353"/>
      <c r="AI2537" s="213" t="s">
        <v>2717</v>
      </c>
      <c r="AJ2537" s="286" t="s">
        <v>2543</v>
      </c>
      <c r="AK2537" s="228" t="s">
        <v>2542</v>
      </c>
      <c r="AL2537" s="211">
        <v>10692</v>
      </c>
      <c r="AM2537" s="211">
        <f t="shared" si="389"/>
        <v>1461</v>
      </c>
      <c r="AN2537" s="353">
        <f>VLOOKUP(T2537,'[1]段ボール 送料'!$H$16:$X$1013,6,FALSE)</f>
        <v>281</v>
      </c>
      <c r="AO2537" s="353">
        <f>VLOOKUP(T2537,'[1]段ボール 送料'!$H$16:$X$1013,17,FALSE)</f>
        <v>1180</v>
      </c>
      <c r="AP2537" s="438" t="s">
        <v>3311</v>
      </c>
      <c r="AQ2537" s="352">
        <v>1</v>
      </c>
      <c r="AR2537" s="247"/>
      <c r="AS2537" s="247"/>
      <c r="AT2537" s="247"/>
      <c r="AU2537" s="359">
        <f t="shared" si="394"/>
        <v>3900</v>
      </c>
      <c r="AV2537" s="248">
        <f>VLOOKUP(T2537,'[1]段ボール 送料'!$H$16:$X$1013,11,FALSE)</f>
        <v>430</v>
      </c>
      <c r="AW2537" s="248"/>
      <c r="AX2537" s="207"/>
      <c r="AY2537" s="247">
        <f t="shared" si="396"/>
        <v>430</v>
      </c>
      <c r="AZ2537" s="247">
        <f t="shared" si="397"/>
        <v>430</v>
      </c>
      <c r="BA2537" s="247">
        <f t="shared" si="398"/>
        <v>0</v>
      </c>
      <c r="BB2537" s="247">
        <f t="shared" si="399"/>
        <v>0</v>
      </c>
      <c r="BC2537" s="247">
        <f t="shared" si="400"/>
        <v>4330</v>
      </c>
      <c r="BD2537" s="207"/>
      <c r="BE2537" s="207"/>
      <c r="BF2537" s="207"/>
      <c r="BG2537" s="228"/>
      <c r="BH2537" s="228"/>
      <c r="BI2537" s="228" t="s">
        <v>1703</v>
      </c>
      <c r="BJ2537" s="246"/>
      <c r="BK2537" s="436">
        <v>45444</v>
      </c>
      <c r="BL2537" s="228"/>
      <c r="BM2537" s="228" t="s">
        <v>1703</v>
      </c>
      <c r="BX2537" s="204" t="s">
        <v>1873</v>
      </c>
      <c r="BY2537" s="254"/>
      <c r="CH2537" s="200" t="s">
        <v>1769</v>
      </c>
      <c r="DN2537" s="284"/>
      <c r="DO2537" s="283"/>
      <c r="DP2537" s="278"/>
      <c r="DQ2537" s="282"/>
      <c r="DR2537" s="281"/>
      <c r="DS2537" s="280"/>
      <c r="DT2537" s="279"/>
      <c r="DU2537" s="278"/>
    </row>
    <row r="2538" spans="1:126" ht="16.350000000000001" customHeight="1">
      <c r="A2538" s="207" t="s">
        <v>3318</v>
      </c>
      <c r="B2538" s="227" t="s">
        <v>3341</v>
      </c>
      <c r="C2538" s="226" t="s">
        <v>3340</v>
      </c>
      <c r="D2538" s="264" t="s">
        <v>3339</v>
      </c>
      <c r="E2538" s="224" t="str">
        <f t="shared" si="391"/>
        <v>440024</v>
      </c>
      <c r="F2538" s="207" t="s">
        <v>837</v>
      </c>
      <c r="G2538" s="220" t="s">
        <v>3335</v>
      </c>
      <c r="H2538" s="223" t="s">
        <v>3334</v>
      </c>
      <c r="I2538" s="219" t="s">
        <v>39</v>
      </c>
      <c r="J2538" s="222">
        <v>1</v>
      </c>
      <c r="K2538" s="212">
        <v>35000</v>
      </c>
      <c r="L2538" s="212">
        <f t="shared" si="393"/>
        <v>38500</v>
      </c>
      <c r="M2538" s="288" t="s">
        <v>1671</v>
      </c>
      <c r="O2538" s="219"/>
      <c r="P2538" s="245"/>
      <c r="Q2538" s="244"/>
      <c r="R2538" s="272">
        <v>3900</v>
      </c>
      <c r="S2538" s="242">
        <v>3900</v>
      </c>
      <c r="T2538" s="219" t="s">
        <v>3312</v>
      </c>
      <c r="U2538" s="248">
        <f>VLOOKUP(T2538,'[1]段ボール 送料'!$H$16:$X$1013,16,FALSE)</f>
        <v>1350</v>
      </c>
      <c r="V2538" s="248">
        <f>VLOOKUP(T2538,'[1]段ボール 送料'!$H$16:$X$1013,13,FALSE)</f>
        <v>375</v>
      </c>
      <c r="W2538" s="248">
        <f>VLOOKUP(T2538,'[1]段ボール 送料'!$H$16:$X$1013,14,FALSE)</f>
        <v>315</v>
      </c>
      <c r="X2538" s="248">
        <f>VLOOKUP(T2538,'[1]段ボール 送料'!$H$16:$X$1013,15,FALSE)</f>
        <v>660</v>
      </c>
      <c r="Y2538" s="219"/>
      <c r="Z2538" s="248"/>
      <c r="AA2538" s="248"/>
      <c r="AB2538" s="248"/>
      <c r="AC2538" s="248"/>
      <c r="AD2538" s="353"/>
      <c r="AE2538" s="353"/>
      <c r="AF2538" s="353"/>
      <c r="AG2538" s="353"/>
      <c r="AH2538" s="353"/>
      <c r="AI2538" s="213" t="s">
        <v>2717</v>
      </c>
      <c r="AJ2538" s="286" t="s">
        <v>2543</v>
      </c>
      <c r="AK2538" s="228" t="s">
        <v>2542</v>
      </c>
      <c r="AL2538" s="211">
        <v>10692</v>
      </c>
      <c r="AM2538" s="211">
        <f t="shared" si="389"/>
        <v>1461</v>
      </c>
      <c r="AN2538" s="353">
        <f>VLOOKUP(T2538,'[1]段ボール 送料'!$H$16:$X$1013,6,FALSE)</f>
        <v>281</v>
      </c>
      <c r="AO2538" s="353">
        <f>VLOOKUP(T2538,'[1]段ボール 送料'!$H$16:$X$1013,17,FALSE)</f>
        <v>1180</v>
      </c>
      <c r="AP2538" s="438" t="s">
        <v>3311</v>
      </c>
      <c r="AQ2538" s="352">
        <v>1</v>
      </c>
      <c r="AR2538" s="247"/>
      <c r="AS2538" s="247"/>
      <c r="AT2538" s="247"/>
      <c r="AU2538" s="359">
        <f t="shared" si="394"/>
        <v>3900</v>
      </c>
      <c r="AV2538" s="248">
        <f>VLOOKUP(T2538,'[1]段ボール 送料'!$H$16:$X$1013,11,FALSE)</f>
        <v>430</v>
      </c>
      <c r="AW2538" s="248"/>
      <c r="AX2538" s="207"/>
      <c r="AY2538" s="247">
        <f t="shared" si="396"/>
        <v>430</v>
      </c>
      <c r="AZ2538" s="247">
        <f t="shared" si="397"/>
        <v>430</v>
      </c>
      <c r="BA2538" s="247">
        <f t="shared" si="398"/>
        <v>0</v>
      </c>
      <c r="BB2538" s="247">
        <f t="shared" si="399"/>
        <v>0</v>
      </c>
      <c r="BC2538" s="247">
        <f t="shared" si="400"/>
        <v>4330</v>
      </c>
      <c r="BD2538" s="207"/>
      <c r="BE2538" s="207"/>
      <c r="BF2538" s="207"/>
      <c r="BG2538" s="228"/>
      <c r="BH2538" s="228"/>
      <c r="BI2538" s="228" t="s">
        <v>1703</v>
      </c>
      <c r="BJ2538" s="246"/>
      <c r="BK2538" s="436">
        <v>45444</v>
      </c>
      <c r="BL2538" s="228"/>
      <c r="BM2538" s="228" t="s">
        <v>1703</v>
      </c>
      <c r="BX2538" s="204" t="s">
        <v>1873</v>
      </c>
      <c r="BY2538" s="254"/>
      <c r="CH2538" s="200" t="s">
        <v>1769</v>
      </c>
      <c r="DN2538" s="284"/>
      <c r="DO2538" s="283"/>
      <c r="DP2538" s="278"/>
      <c r="DQ2538" s="282"/>
      <c r="DR2538" s="281"/>
      <c r="DS2538" s="280"/>
      <c r="DT2538" s="279"/>
      <c r="DU2538" s="278"/>
    </row>
    <row r="2539" spans="1:126" ht="16.350000000000001" customHeight="1">
      <c r="A2539" s="207" t="s">
        <v>3318</v>
      </c>
      <c r="B2539" s="227" t="s">
        <v>3338</v>
      </c>
      <c r="C2539" s="226" t="s">
        <v>3337</v>
      </c>
      <c r="D2539" s="264" t="s">
        <v>3336</v>
      </c>
      <c r="E2539" s="224" t="str">
        <f t="shared" si="391"/>
        <v>440017</v>
      </c>
      <c r="F2539" s="207" t="s">
        <v>837</v>
      </c>
      <c r="G2539" s="220" t="s">
        <v>3335</v>
      </c>
      <c r="H2539" s="223" t="s">
        <v>3334</v>
      </c>
      <c r="I2539" s="219" t="s">
        <v>39</v>
      </c>
      <c r="J2539" s="222">
        <v>1</v>
      </c>
      <c r="K2539" s="212">
        <v>35000</v>
      </c>
      <c r="L2539" s="212">
        <f t="shared" si="393"/>
        <v>38500</v>
      </c>
      <c r="M2539" s="288" t="s">
        <v>1671</v>
      </c>
      <c r="O2539" s="219"/>
      <c r="P2539" s="245"/>
      <c r="Q2539" s="244"/>
      <c r="R2539" s="272">
        <v>3900</v>
      </c>
      <c r="S2539" s="242">
        <v>3900</v>
      </c>
      <c r="T2539" s="219" t="s">
        <v>3322</v>
      </c>
      <c r="U2539" s="248">
        <f>VLOOKUP(T2539,'[1]段ボール 送料'!$H$16:$X$1013,16,FALSE)</f>
        <v>1350</v>
      </c>
      <c r="V2539" s="248">
        <f>VLOOKUP(T2539,'[1]段ボール 送料'!$H$16:$X$1013,13,FALSE)</f>
        <v>375</v>
      </c>
      <c r="W2539" s="248">
        <f>VLOOKUP(T2539,'[1]段ボール 送料'!$H$16:$X$1013,14,FALSE)</f>
        <v>315</v>
      </c>
      <c r="X2539" s="248">
        <f>VLOOKUP(T2539,'[1]段ボール 送料'!$H$16:$X$1013,15,FALSE)</f>
        <v>660</v>
      </c>
      <c r="Y2539" s="219"/>
      <c r="Z2539" s="248"/>
      <c r="AA2539" s="248"/>
      <c r="AB2539" s="248"/>
      <c r="AC2539" s="248"/>
      <c r="AD2539" s="353"/>
      <c r="AE2539" s="353"/>
      <c r="AF2539" s="353"/>
      <c r="AG2539" s="353"/>
      <c r="AH2539" s="353"/>
      <c r="AI2539" s="213" t="s">
        <v>2717</v>
      </c>
      <c r="AJ2539" s="286" t="s">
        <v>2543</v>
      </c>
      <c r="AK2539" s="228" t="s">
        <v>2542</v>
      </c>
      <c r="AL2539" s="211">
        <v>10692</v>
      </c>
      <c r="AM2539" s="211">
        <f t="shared" si="389"/>
        <v>1461</v>
      </c>
      <c r="AN2539" s="353">
        <f>VLOOKUP(T2539,'[1]段ボール 送料'!$H$16:$X$1013,6,FALSE)</f>
        <v>281</v>
      </c>
      <c r="AO2539" s="353">
        <f>VLOOKUP(T2539,'[1]段ボール 送料'!$H$16:$X$1013,17,FALSE)</f>
        <v>1180</v>
      </c>
      <c r="AP2539" s="438" t="s">
        <v>3311</v>
      </c>
      <c r="AQ2539" s="352">
        <v>1</v>
      </c>
      <c r="AR2539" s="247"/>
      <c r="AS2539" s="247"/>
      <c r="AT2539" s="247"/>
      <c r="AU2539" s="359">
        <f t="shared" si="394"/>
        <v>3900</v>
      </c>
      <c r="AV2539" s="248">
        <f>VLOOKUP(T2539,'[1]段ボール 送料'!$H$16:$X$1013,11,FALSE)</f>
        <v>430</v>
      </c>
      <c r="AW2539" s="248"/>
      <c r="AX2539" s="207"/>
      <c r="AY2539" s="247">
        <f t="shared" si="396"/>
        <v>430</v>
      </c>
      <c r="AZ2539" s="247">
        <f t="shared" si="397"/>
        <v>430</v>
      </c>
      <c r="BA2539" s="247">
        <f t="shared" si="398"/>
        <v>0</v>
      </c>
      <c r="BB2539" s="247">
        <f t="shared" si="399"/>
        <v>0</v>
      </c>
      <c r="BC2539" s="247">
        <f t="shared" si="400"/>
        <v>4330</v>
      </c>
      <c r="BD2539" s="207"/>
      <c r="BE2539" s="207"/>
      <c r="BF2539" s="207"/>
      <c r="BG2539" s="228"/>
      <c r="BH2539" s="228"/>
      <c r="BI2539" s="228" t="s">
        <v>1703</v>
      </c>
      <c r="BJ2539" s="246"/>
      <c r="BK2539" s="436">
        <v>45444</v>
      </c>
      <c r="BL2539" s="228"/>
      <c r="BM2539" s="228" t="s">
        <v>1703</v>
      </c>
      <c r="BX2539" s="204" t="s">
        <v>1873</v>
      </c>
      <c r="BY2539" s="254"/>
      <c r="CH2539" s="200" t="s">
        <v>1769</v>
      </c>
      <c r="DN2539" s="284"/>
      <c r="DO2539" s="283"/>
      <c r="DP2539" s="278"/>
      <c r="DQ2539" s="282"/>
      <c r="DR2539" s="281"/>
      <c r="DS2539" s="280"/>
      <c r="DT2539" s="279"/>
      <c r="DU2539" s="278"/>
    </row>
    <row r="2540" spans="1:126" ht="16.350000000000001" customHeight="1">
      <c r="A2540" s="207" t="s">
        <v>3333</v>
      </c>
      <c r="B2540" s="227" t="s">
        <v>3332</v>
      </c>
      <c r="C2540" s="226" t="s">
        <v>3331</v>
      </c>
      <c r="D2540" s="264" t="s">
        <v>3330</v>
      </c>
      <c r="E2540" s="224" t="str">
        <f t="shared" si="391"/>
        <v>440048</v>
      </c>
      <c r="F2540" s="207" t="s">
        <v>837</v>
      </c>
      <c r="G2540" s="220" t="s">
        <v>3329</v>
      </c>
      <c r="H2540" s="223" t="s">
        <v>3328</v>
      </c>
      <c r="I2540" s="219" t="s">
        <v>39</v>
      </c>
      <c r="J2540" s="222">
        <v>1</v>
      </c>
      <c r="K2540" s="212">
        <v>26000</v>
      </c>
      <c r="L2540" s="212">
        <f t="shared" si="393"/>
        <v>28600.000000000004</v>
      </c>
      <c r="M2540" s="288" t="s">
        <v>1671</v>
      </c>
      <c r="O2540" s="219"/>
      <c r="P2540" s="245"/>
      <c r="Q2540" s="244"/>
      <c r="R2540" s="272">
        <v>4400</v>
      </c>
      <c r="S2540" s="242">
        <v>4400</v>
      </c>
      <c r="T2540" s="219" t="s">
        <v>3260</v>
      </c>
      <c r="U2540" s="248">
        <f>VLOOKUP(T2540,'[1]段ボール 送料'!$H$16:$X$1013,16,FALSE)</f>
        <v>1130</v>
      </c>
      <c r="V2540" s="248">
        <f>VLOOKUP(T2540,'[1]段ボール 送料'!$H$16:$X$1013,13,FALSE)</f>
        <v>265</v>
      </c>
      <c r="W2540" s="248">
        <f>VLOOKUP(T2540,'[1]段ボール 送料'!$H$16:$X$1013,14,FALSE)</f>
        <v>265</v>
      </c>
      <c r="X2540" s="248">
        <f>VLOOKUP(T2540,'[1]段ボール 送料'!$H$16:$X$1013,15,FALSE)</f>
        <v>600</v>
      </c>
      <c r="Y2540" s="219"/>
      <c r="Z2540" s="248"/>
      <c r="AA2540" s="248"/>
      <c r="AB2540" s="248"/>
      <c r="AC2540" s="248"/>
      <c r="AD2540" s="353"/>
      <c r="AE2540" s="353"/>
      <c r="AF2540" s="353"/>
      <c r="AG2540" s="353"/>
      <c r="AH2540" s="353"/>
      <c r="AI2540" s="213" t="s">
        <v>2717</v>
      </c>
      <c r="AJ2540" s="286" t="s">
        <v>2543</v>
      </c>
      <c r="AK2540" s="228" t="s">
        <v>2542</v>
      </c>
      <c r="AL2540" s="211">
        <v>6990</v>
      </c>
      <c r="AM2540" s="211">
        <f t="shared" ref="AM2540:AM2571" si="401">AN2540+AO2540</f>
        <v>1318</v>
      </c>
      <c r="AN2540" s="353">
        <f>VLOOKUP(T2540,'[1]段ボール 送料'!$H$16:$X$1013,6,FALSE)</f>
        <v>138</v>
      </c>
      <c r="AO2540" s="353">
        <f>VLOOKUP(T2540,'[1]段ボール 送料'!$H$16:$X$1013,17,FALSE)</f>
        <v>1180</v>
      </c>
      <c r="AP2540" s="229" t="s">
        <v>3327</v>
      </c>
      <c r="AQ2540" s="352">
        <v>1</v>
      </c>
      <c r="AR2540" s="247"/>
      <c r="AS2540" s="247"/>
      <c r="AT2540" s="247"/>
      <c r="AU2540" s="359">
        <f t="shared" si="394"/>
        <v>4400</v>
      </c>
      <c r="AV2540" s="248">
        <f>VLOOKUP(T2540,'[1]段ボール 送料'!$H$16:$X$1013,11,FALSE)</f>
        <v>490</v>
      </c>
      <c r="AW2540" s="248"/>
      <c r="AX2540" s="207"/>
      <c r="AY2540" s="247">
        <f t="shared" si="396"/>
        <v>490</v>
      </c>
      <c r="AZ2540" s="247">
        <f t="shared" si="397"/>
        <v>490</v>
      </c>
      <c r="BA2540" s="247">
        <f t="shared" si="398"/>
        <v>0</v>
      </c>
      <c r="BB2540" s="247">
        <f t="shared" si="399"/>
        <v>0</v>
      </c>
      <c r="BC2540" s="247">
        <f t="shared" si="400"/>
        <v>4890</v>
      </c>
      <c r="BD2540" s="207"/>
      <c r="BE2540" s="207"/>
      <c r="BF2540" s="207"/>
      <c r="BG2540" s="228"/>
      <c r="BH2540" s="228"/>
      <c r="BI2540" s="228" t="s">
        <v>1703</v>
      </c>
      <c r="BJ2540" s="246"/>
      <c r="BK2540" s="265" t="s">
        <v>3326</v>
      </c>
      <c r="BL2540" s="228"/>
      <c r="BM2540" s="228" t="s">
        <v>1703</v>
      </c>
      <c r="BX2540" s="204" t="s">
        <v>1873</v>
      </c>
      <c r="BY2540" s="254"/>
      <c r="CH2540" s="200" t="s">
        <v>1769</v>
      </c>
      <c r="DN2540" s="284"/>
      <c r="DO2540" s="283"/>
      <c r="DP2540" s="278"/>
      <c r="DQ2540" s="282"/>
      <c r="DR2540" s="281"/>
      <c r="DS2540" s="280"/>
      <c r="DT2540" s="279"/>
      <c r="DU2540" s="278"/>
      <c r="DV2540" s="194"/>
    </row>
    <row r="2541" spans="1:126" ht="16.350000000000001" customHeight="1">
      <c r="A2541" s="207" t="s">
        <v>3318</v>
      </c>
      <c r="B2541" s="227" t="s">
        <v>3325</v>
      </c>
      <c r="C2541" s="226" t="s">
        <v>3324</v>
      </c>
      <c r="D2541" s="264" t="s">
        <v>3323</v>
      </c>
      <c r="E2541" s="224" t="str">
        <f t="shared" ref="E2541:E2564" si="402">MID(D2541,8,10)</f>
        <v>440079</v>
      </c>
      <c r="F2541" s="207" t="s">
        <v>837</v>
      </c>
      <c r="G2541" s="220" t="s">
        <v>3314</v>
      </c>
      <c r="H2541" s="223" t="s">
        <v>3313</v>
      </c>
      <c r="I2541" s="219" t="s">
        <v>39</v>
      </c>
      <c r="J2541" s="222">
        <v>1</v>
      </c>
      <c r="K2541" s="212">
        <v>35000</v>
      </c>
      <c r="L2541" s="212">
        <f t="shared" si="393"/>
        <v>38500</v>
      </c>
      <c r="M2541" s="288" t="s">
        <v>1671</v>
      </c>
      <c r="O2541" s="219"/>
      <c r="P2541" s="245"/>
      <c r="Q2541" s="244"/>
      <c r="R2541" s="272">
        <v>3900</v>
      </c>
      <c r="S2541" s="242">
        <v>3900</v>
      </c>
      <c r="T2541" s="219" t="s">
        <v>3322</v>
      </c>
      <c r="U2541" s="248">
        <f>VLOOKUP(T2541,'[1]段ボール 送料'!$H$16:$X$1013,16,FALSE)</f>
        <v>1350</v>
      </c>
      <c r="V2541" s="248">
        <f>VLOOKUP(T2541,'[1]段ボール 送料'!$H$16:$X$1013,13,FALSE)</f>
        <v>375</v>
      </c>
      <c r="W2541" s="248">
        <f>VLOOKUP(T2541,'[1]段ボール 送料'!$H$16:$X$1013,14,FALSE)</f>
        <v>315</v>
      </c>
      <c r="X2541" s="248">
        <f>VLOOKUP(T2541,'[1]段ボール 送料'!$H$16:$X$1013,15,FALSE)</f>
        <v>660</v>
      </c>
      <c r="Y2541" s="219"/>
      <c r="Z2541" s="248"/>
      <c r="AA2541" s="248"/>
      <c r="AB2541" s="248"/>
      <c r="AC2541" s="248"/>
      <c r="AD2541" s="353"/>
      <c r="AE2541" s="353"/>
      <c r="AF2541" s="353"/>
      <c r="AG2541" s="353"/>
      <c r="AH2541" s="353"/>
      <c r="AI2541" s="213" t="s">
        <v>2717</v>
      </c>
      <c r="AJ2541" s="286" t="s">
        <v>2543</v>
      </c>
      <c r="AK2541" s="228" t="s">
        <v>2542</v>
      </c>
      <c r="AL2541" s="211">
        <v>10862</v>
      </c>
      <c r="AM2541" s="211">
        <f t="shared" si="401"/>
        <v>1461</v>
      </c>
      <c r="AN2541" s="353">
        <f>VLOOKUP(T2541,'[1]段ボール 送料'!$H$16:$X$1013,6,FALSE)</f>
        <v>281</v>
      </c>
      <c r="AO2541" s="353">
        <f>VLOOKUP(T2541,'[1]段ボール 送料'!$H$16:$X$1013,17,FALSE)</f>
        <v>1180</v>
      </c>
      <c r="AP2541" s="438" t="s">
        <v>3311</v>
      </c>
      <c r="AQ2541" s="352">
        <v>1</v>
      </c>
      <c r="AR2541" s="247"/>
      <c r="AS2541" s="247"/>
      <c r="AT2541" s="247"/>
      <c r="AU2541" s="359">
        <f t="shared" si="394"/>
        <v>3900</v>
      </c>
      <c r="AV2541" s="248">
        <f>VLOOKUP(T2541,'[1]段ボール 送料'!$H$16:$X$1013,11,FALSE)</f>
        <v>430</v>
      </c>
      <c r="AW2541" s="248"/>
      <c r="AX2541" s="207"/>
      <c r="AY2541" s="247">
        <f t="shared" si="396"/>
        <v>430</v>
      </c>
      <c r="AZ2541" s="247">
        <f t="shared" si="397"/>
        <v>430</v>
      </c>
      <c r="BA2541" s="247">
        <f t="shared" si="398"/>
        <v>0</v>
      </c>
      <c r="BB2541" s="247">
        <f t="shared" si="399"/>
        <v>0</v>
      </c>
      <c r="BC2541" s="247">
        <f t="shared" si="400"/>
        <v>4330</v>
      </c>
      <c r="BD2541" s="207"/>
      <c r="BE2541" s="207"/>
      <c r="BF2541" s="207"/>
      <c r="BG2541" s="228"/>
      <c r="BH2541" s="228"/>
      <c r="BI2541" s="228" t="s">
        <v>1703</v>
      </c>
      <c r="BJ2541" s="246"/>
      <c r="BK2541" s="436">
        <v>45444</v>
      </c>
      <c r="BL2541" s="228"/>
      <c r="BM2541" s="228" t="s">
        <v>1703</v>
      </c>
      <c r="BX2541" s="204" t="s">
        <v>1873</v>
      </c>
      <c r="BY2541" s="254"/>
      <c r="CH2541" s="200" t="s">
        <v>1769</v>
      </c>
      <c r="DN2541" s="284"/>
      <c r="DO2541" s="283"/>
      <c r="DP2541" s="278"/>
      <c r="DQ2541" s="282"/>
      <c r="DR2541" s="281"/>
      <c r="DS2541" s="280"/>
      <c r="DT2541" s="279"/>
      <c r="DU2541" s="278"/>
    </row>
    <row r="2542" spans="1:126" ht="16.350000000000001" customHeight="1">
      <c r="A2542" s="207" t="s">
        <v>3318</v>
      </c>
      <c r="B2542" s="227" t="s">
        <v>3321</v>
      </c>
      <c r="C2542" s="226" t="s">
        <v>3320</v>
      </c>
      <c r="D2542" s="264" t="s">
        <v>3319</v>
      </c>
      <c r="E2542" s="224" t="str">
        <f t="shared" si="402"/>
        <v>440062</v>
      </c>
      <c r="F2542" s="207" t="s">
        <v>837</v>
      </c>
      <c r="G2542" s="220" t="s">
        <v>3314</v>
      </c>
      <c r="H2542" s="223" t="s">
        <v>3313</v>
      </c>
      <c r="I2542" s="219" t="s">
        <v>39</v>
      </c>
      <c r="J2542" s="222">
        <v>1</v>
      </c>
      <c r="K2542" s="212">
        <v>35000</v>
      </c>
      <c r="L2542" s="212">
        <f t="shared" si="393"/>
        <v>38500</v>
      </c>
      <c r="M2542" s="262" t="s">
        <v>1671</v>
      </c>
      <c r="O2542" s="219"/>
      <c r="P2542" s="245"/>
      <c r="Q2542" s="244"/>
      <c r="R2542" s="272">
        <v>3900</v>
      </c>
      <c r="S2542" s="242">
        <v>3900</v>
      </c>
      <c r="T2542" s="214" t="s">
        <v>3312</v>
      </c>
      <c r="U2542" s="248">
        <f>VLOOKUP(T2542,'[1]段ボール 送料'!$H$16:$X$1013,16,FALSE)</f>
        <v>1350</v>
      </c>
      <c r="V2542" s="248">
        <f>VLOOKUP(T2542,'[1]段ボール 送料'!$H$16:$X$1013,13,FALSE)</f>
        <v>375</v>
      </c>
      <c r="W2542" s="248">
        <f>VLOOKUP(T2542,'[1]段ボール 送料'!$H$16:$X$1013,14,FALSE)</f>
        <v>315</v>
      </c>
      <c r="X2542" s="248">
        <f>VLOOKUP(T2542,'[1]段ボール 送料'!$H$16:$X$1013,15,FALSE)</f>
        <v>660</v>
      </c>
      <c r="Y2542" s="219"/>
      <c r="Z2542" s="248"/>
      <c r="AA2542" s="248"/>
      <c r="AB2542" s="248"/>
      <c r="AC2542" s="248"/>
      <c r="AD2542" s="353"/>
      <c r="AE2542" s="353"/>
      <c r="AF2542" s="353"/>
      <c r="AG2542" s="353"/>
      <c r="AH2542" s="353"/>
      <c r="AI2542" s="213" t="s">
        <v>2717</v>
      </c>
      <c r="AJ2542" s="286" t="s">
        <v>2543</v>
      </c>
      <c r="AK2542" s="228" t="s">
        <v>2542</v>
      </c>
      <c r="AL2542" s="211">
        <v>10862</v>
      </c>
      <c r="AM2542" s="211">
        <f t="shared" si="401"/>
        <v>1461</v>
      </c>
      <c r="AN2542" s="353">
        <f>VLOOKUP(T2542,'[1]段ボール 送料'!$H$16:$X$1013,6,FALSE)</f>
        <v>281</v>
      </c>
      <c r="AO2542" s="353">
        <f>VLOOKUP(T2542,'[1]段ボール 送料'!$H$16:$X$1013,17,FALSE)</f>
        <v>1180</v>
      </c>
      <c r="AP2542" s="438" t="s">
        <v>3311</v>
      </c>
      <c r="AQ2542" s="352">
        <v>1</v>
      </c>
      <c r="AR2542" s="247"/>
      <c r="AS2542" s="247"/>
      <c r="AT2542" s="247"/>
      <c r="AU2542" s="359">
        <f t="shared" si="394"/>
        <v>3900</v>
      </c>
      <c r="AV2542" s="248">
        <f>VLOOKUP(T2542,'[1]段ボール 送料'!$H$16:$X$1013,11,FALSE)</f>
        <v>430</v>
      </c>
      <c r="AW2542" s="248"/>
      <c r="AX2542" s="207"/>
      <c r="AY2542" s="247">
        <f t="shared" si="396"/>
        <v>430</v>
      </c>
      <c r="AZ2542" s="247">
        <f t="shared" si="397"/>
        <v>430</v>
      </c>
      <c r="BA2542" s="247">
        <f t="shared" si="398"/>
        <v>0</v>
      </c>
      <c r="BB2542" s="247">
        <f t="shared" si="399"/>
        <v>0</v>
      </c>
      <c r="BC2542" s="247">
        <f t="shared" si="400"/>
        <v>4330</v>
      </c>
      <c r="BD2542" s="207"/>
      <c r="BE2542" s="207"/>
      <c r="BF2542" s="207"/>
      <c r="BG2542" s="228"/>
      <c r="BH2542" s="228"/>
      <c r="BI2542" s="228" t="s">
        <v>1703</v>
      </c>
      <c r="BJ2542" s="246"/>
      <c r="BK2542" s="436">
        <v>45444</v>
      </c>
      <c r="BL2542" s="228"/>
      <c r="BM2542" s="228" t="s">
        <v>1703</v>
      </c>
      <c r="BX2542" s="204" t="s">
        <v>1873</v>
      </c>
      <c r="BY2542" s="254"/>
      <c r="CH2542" s="200" t="s">
        <v>1769</v>
      </c>
      <c r="DN2542" s="284"/>
      <c r="DO2542" s="283"/>
      <c r="DP2542" s="278"/>
      <c r="DQ2542" s="282"/>
      <c r="DR2542" s="281"/>
      <c r="DS2542" s="280"/>
      <c r="DT2542" s="279"/>
      <c r="DU2542" s="278"/>
    </row>
    <row r="2543" spans="1:126" ht="16.350000000000001" customHeight="1">
      <c r="A2543" s="207" t="s">
        <v>3318</v>
      </c>
      <c r="B2543" s="227" t="s">
        <v>3317</v>
      </c>
      <c r="C2543" s="226" t="s">
        <v>3316</v>
      </c>
      <c r="D2543" s="264" t="s">
        <v>3315</v>
      </c>
      <c r="E2543" s="224" t="str">
        <f t="shared" si="402"/>
        <v>440055</v>
      </c>
      <c r="F2543" s="207" t="s">
        <v>837</v>
      </c>
      <c r="G2543" s="220" t="s">
        <v>3314</v>
      </c>
      <c r="H2543" s="223" t="s">
        <v>3313</v>
      </c>
      <c r="I2543" s="219" t="s">
        <v>39</v>
      </c>
      <c r="J2543" s="222">
        <v>1</v>
      </c>
      <c r="K2543" s="212">
        <v>35000</v>
      </c>
      <c r="L2543" s="212">
        <f t="shared" si="393"/>
        <v>38500</v>
      </c>
      <c r="M2543" s="288" t="s">
        <v>1671</v>
      </c>
      <c r="O2543" s="219"/>
      <c r="P2543" s="245"/>
      <c r="Q2543" s="244"/>
      <c r="R2543" s="272">
        <v>3900</v>
      </c>
      <c r="S2543" s="242">
        <v>3900</v>
      </c>
      <c r="T2543" s="219" t="s">
        <v>3312</v>
      </c>
      <c r="U2543" s="248">
        <f>VLOOKUP(T2543,'[1]段ボール 送料'!$H$16:$X$1013,16,FALSE)</f>
        <v>1350</v>
      </c>
      <c r="V2543" s="248">
        <f>VLOOKUP(T2543,'[1]段ボール 送料'!$H$16:$X$1013,13,FALSE)</f>
        <v>375</v>
      </c>
      <c r="W2543" s="248">
        <f>VLOOKUP(T2543,'[1]段ボール 送料'!$H$16:$X$1013,14,FALSE)</f>
        <v>315</v>
      </c>
      <c r="X2543" s="248">
        <f>VLOOKUP(T2543,'[1]段ボール 送料'!$H$16:$X$1013,15,FALSE)</f>
        <v>660</v>
      </c>
      <c r="Y2543" s="219"/>
      <c r="Z2543" s="248"/>
      <c r="AA2543" s="248"/>
      <c r="AB2543" s="248"/>
      <c r="AC2543" s="248"/>
      <c r="AD2543" s="353"/>
      <c r="AE2543" s="353"/>
      <c r="AF2543" s="353"/>
      <c r="AG2543" s="353"/>
      <c r="AH2543" s="353"/>
      <c r="AI2543" s="213" t="s">
        <v>2717</v>
      </c>
      <c r="AJ2543" s="286" t="s">
        <v>2543</v>
      </c>
      <c r="AK2543" s="228" t="s">
        <v>2542</v>
      </c>
      <c r="AL2543" s="211">
        <v>10862</v>
      </c>
      <c r="AM2543" s="211">
        <f t="shared" si="401"/>
        <v>1461</v>
      </c>
      <c r="AN2543" s="353">
        <f>VLOOKUP(T2543,'[1]段ボール 送料'!$H$16:$X$1013,6,FALSE)</f>
        <v>281</v>
      </c>
      <c r="AO2543" s="353">
        <f>VLOOKUP(T2543,'[1]段ボール 送料'!$H$16:$X$1013,17,FALSE)</f>
        <v>1180</v>
      </c>
      <c r="AP2543" s="438" t="s">
        <v>3311</v>
      </c>
      <c r="AQ2543" s="352">
        <v>1</v>
      </c>
      <c r="AR2543" s="247"/>
      <c r="AS2543" s="247"/>
      <c r="AT2543" s="247"/>
      <c r="AU2543" s="359">
        <f t="shared" si="394"/>
        <v>3900</v>
      </c>
      <c r="AV2543" s="248">
        <f>VLOOKUP(T2543,'[1]段ボール 送料'!$H$16:$X$1013,11,FALSE)</f>
        <v>430</v>
      </c>
      <c r="AW2543" s="248"/>
      <c r="AX2543" s="207"/>
      <c r="AY2543" s="247">
        <f t="shared" si="396"/>
        <v>430</v>
      </c>
      <c r="AZ2543" s="247">
        <f t="shared" si="397"/>
        <v>430</v>
      </c>
      <c r="BA2543" s="247">
        <f t="shared" si="398"/>
        <v>0</v>
      </c>
      <c r="BB2543" s="247">
        <f t="shared" si="399"/>
        <v>0</v>
      </c>
      <c r="BC2543" s="247">
        <f t="shared" si="400"/>
        <v>4330</v>
      </c>
      <c r="BD2543" s="207"/>
      <c r="BE2543" s="207"/>
      <c r="BF2543" s="207"/>
      <c r="BG2543" s="228"/>
      <c r="BH2543" s="228"/>
      <c r="BI2543" s="228" t="s">
        <v>1703</v>
      </c>
      <c r="BJ2543" s="246"/>
      <c r="BK2543" s="436">
        <v>45444</v>
      </c>
      <c r="BL2543" s="228"/>
      <c r="BM2543" s="228" t="s">
        <v>1703</v>
      </c>
      <c r="BX2543" s="204" t="s">
        <v>1873</v>
      </c>
      <c r="BY2543" s="254"/>
      <c r="CH2543" s="200" t="s">
        <v>1769</v>
      </c>
      <c r="DN2543" s="284"/>
      <c r="DO2543" s="283"/>
      <c r="DP2543" s="278"/>
      <c r="DQ2543" s="282"/>
      <c r="DR2543" s="281"/>
      <c r="DS2543" s="280"/>
      <c r="DT2543" s="279"/>
      <c r="DU2543" s="278"/>
    </row>
    <row r="2544" spans="1:126" ht="16.350000000000001" customHeight="1">
      <c r="A2544" s="207" t="s">
        <v>3310</v>
      </c>
      <c r="B2544" s="227" t="s">
        <v>3309</v>
      </c>
      <c r="C2544" s="226" t="s">
        <v>3308</v>
      </c>
      <c r="D2544" s="264" t="s">
        <v>3307</v>
      </c>
      <c r="E2544" s="224" t="str">
        <f t="shared" si="402"/>
        <v>439455</v>
      </c>
      <c r="F2544" s="207" t="s">
        <v>814</v>
      </c>
      <c r="G2544" s="220" t="s">
        <v>3306</v>
      </c>
      <c r="H2544" s="223" t="s">
        <v>3305</v>
      </c>
      <c r="I2544" s="306" t="s">
        <v>39</v>
      </c>
      <c r="J2544" s="222">
        <v>1</v>
      </c>
      <c r="K2544" s="212">
        <v>15000</v>
      </c>
      <c r="L2544" s="212">
        <f t="shared" si="393"/>
        <v>16500</v>
      </c>
      <c r="M2544" s="262" t="s">
        <v>1671</v>
      </c>
      <c r="O2544" s="219"/>
      <c r="P2544" s="245"/>
      <c r="Q2544" s="244"/>
      <c r="R2544" s="261">
        <v>650</v>
      </c>
      <c r="S2544" s="427">
        <v>650</v>
      </c>
      <c r="T2544" s="219" t="s">
        <v>3304</v>
      </c>
      <c r="U2544" s="248">
        <f>VLOOKUP(T2544,'[1]段ボール 送料'!$H$16:$X$1013,16,FALSE)</f>
        <v>840</v>
      </c>
      <c r="V2544" s="248">
        <f>VLOOKUP(T2544,'[1]段ボール 送料'!$H$16:$X$1013,13,FALSE)</f>
        <v>260</v>
      </c>
      <c r="W2544" s="248">
        <f>VLOOKUP(T2544,'[1]段ボール 送料'!$H$16:$X$1013,14,FALSE)</f>
        <v>260</v>
      </c>
      <c r="X2544" s="248">
        <f>VLOOKUP(T2544,'[1]段ボール 送料'!$H$16:$X$1013,15,FALSE)</f>
        <v>320</v>
      </c>
      <c r="Y2544" s="219"/>
      <c r="Z2544" s="248"/>
      <c r="AA2544" s="248"/>
      <c r="AB2544" s="248"/>
      <c r="AC2544" s="248"/>
      <c r="AD2544" s="353"/>
      <c r="AE2544" s="353"/>
      <c r="AF2544" s="353"/>
      <c r="AG2544" s="353"/>
      <c r="AH2544" s="353"/>
      <c r="AI2544" s="213" t="s">
        <v>2700</v>
      </c>
      <c r="AJ2544" s="286" t="s">
        <v>2543</v>
      </c>
      <c r="AK2544" s="228" t="s">
        <v>2542</v>
      </c>
      <c r="AL2544" s="211">
        <v>3055</v>
      </c>
      <c r="AM2544" s="211">
        <f t="shared" si="401"/>
        <v>973</v>
      </c>
      <c r="AN2544" s="353">
        <f>VLOOKUP(T2544,'[1]段ボール 送料'!$H$16:$X$1013,6,FALSE)</f>
        <v>83</v>
      </c>
      <c r="AO2544" s="353">
        <f>VLOOKUP(T2544,'[1]段ボール 送料'!$H$16:$X$1013,17,FALSE)</f>
        <v>890</v>
      </c>
      <c r="AP2544" s="229" t="s">
        <v>3303</v>
      </c>
      <c r="AQ2544" s="352">
        <v>1</v>
      </c>
      <c r="AR2544" s="247"/>
      <c r="AS2544" s="247"/>
      <c r="AT2544" s="247"/>
      <c r="AU2544" s="359">
        <f t="shared" si="394"/>
        <v>650</v>
      </c>
      <c r="AV2544" s="248">
        <f>VLOOKUP(T2544,'[1]段ボール 送料'!$H$16:$X$1013,11,FALSE)</f>
        <v>320</v>
      </c>
      <c r="AW2544" s="248"/>
      <c r="AX2544" s="207"/>
      <c r="AY2544" s="247">
        <f t="shared" si="396"/>
        <v>320</v>
      </c>
      <c r="AZ2544" s="247">
        <f t="shared" si="397"/>
        <v>320</v>
      </c>
      <c r="BA2544" s="247">
        <f t="shared" si="398"/>
        <v>0</v>
      </c>
      <c r="BB2544" s="247">
        <f t="shared" si="399"/>
        <v>0</v>
      </c>
      <c r="BC2544" s="247">
        <f t="shared" si="400"/>
        <v>970</v>
      </c>
      <c r="BD2544" s="207"/>
      <c r="BE2544" s="207"/>
      <c r="BF2544" s="207"/>
      <c r="BG2544" s="228"/>
      <c r="BH2544" s="228"/>
      <c r="BI2544" s="228" t="s">
        <v>1703</v>
      </c>
      <c r="BJ2544" s="246"/>
      <c r="BK2544" s="436">
        <v>45444</v>
      </c>
      <c r="BL2544" s="228"/>
      <c r="BM2544" s="228" t="s">
        <v>1703</v>
      </c>
      <c r="BX2544" s="204" t="s">
        <v>1873</v>
      </c>
      <c r="BY2544" s="254"/>
      <c r="CF2544" s="200" t="s">
        <v>1769</v>
      </c>
      <c r="DN2544" s="284"/>
      <c r="DO2544" s="283"/>
      <c r="DP2544" s="278"/>
      <c r="DQ2544" s="282"/>
      <c r="DR2544" s="281"/>
      <c r="DS2544" s="280"/>
      <c r="DT2544" s="279"/>
      <c r="DU2544" s="278"/>
      <c r="DV2544" s="194"/>
    </row>
    <row r="2545" spans="1:126" ht="16.350000000000001" customHeight="1">
      <c r="A2545" s="298" t="s">
        <v>3287</v>
      </c>
      <c r="B2545" s="227" t="s">
        <v>3302</v>
      </c>
      <c r="C2545" s="226" t="s">
        <v>3301</v>
      </c>
      <c r="D2545" s="264" t="s">
        <v>3300</v>
      </c>
      <c r="E2545" s="224" t="str">
        <f t="shared" si="402"/>
        <v>439462</v>
      </c>
      <c r="F2545" s="207" t="s">
        <v>814</v>
      </c>
      <c r="G2545" s="220" t="s">
        <v>1373</v>
      </c>
      <c r="H2545" s="223" t="s">
        <v>3299</v>
      </c>
      <c r="J2545" s="222">
        <v>1</v>
      </c>
      <c r="K2545" s="212">
        <v>12000</v>
      </c>
      <c r="L2545" s="212">
        <f t="shared" si="393"/>
        <v>13200.000000000002</v>
      </c>
      <c r="M2545" s="288" t="s">
        <v>1671</v>
      </c>
      <c r="O2545" s="219"/>
      <c r="P2545" s="245"/>
      <c r="Q2545" s="244"/>
      <c r="R2545" s="261">
        <v>270</v>
      </c>
      <c r="S2545" s="427">
        <v>270</v>
      </c>
      <c r="T2545" s="219" t="s">
        <v>3298</v>
      </c>
      <c r="U2545" s="248">
        <f>VLOOKUP(T2545,'[1]段ボール 送料'!$H$16:$X$1013,16,FALSE)</f>
        <v>1075</v>
      </c>
      <c r="V2545" s="248">
        <f>VLOOKUP(T2545,'[1]段ボール 送料'!$H$16:$X$1013,13,FALSE)</f>
        <v>655</v>
      </c>
      <c r="W2545" s="248">
        <f>VLOOKUP(T2545,'[1]段ボール 送料'!$H$16:$X$1013,14,FALSE)</f>
        <v>295</v>
      </c>
      <c r="X2545" s="248">
        <f>VLOOKUP(T2545,'[1]段ボール 送料'!$H$16:$X$1013,15,FALSE)</f>
        <v>125</v>
      </c>
      <c r="Y2545" s="219"/>
      <c r="Z2545" s="248"/>
      <c r="AA2545" s="248"/>
      <c r="AB2545" s="248"/>
      <c r="AC2545" s="248"/>
      <c r="AD2545" s="353"/>
      <c r="AE2545" s="353"/>
      <c r="AF2545" s="353"/>
      <c r="AG2545" s="353"/>
      <c r="AH2545" s="353"/>
      <c r="AI2545" s="213" t="s">
        <v>2700</v>
      </c>
      <c r="AJ2545" s="286" t="s">
        <v>2543</v>
      </c>
      <c r="AK2545" s="228" t="s">
        <v>2542</v>
      </c>
      <c r="AL2545" s="211">
        <v>1895</v>
      </c>
      <c r="AM2545" s="211">
        <f t="shared" si="401"/>
        <v>1312</v>
      </c>
      <c r="AN2545" s="353">
        <f>VLOOKUP(T2545,'[1]段ボール 送料'!$H$16:$X$1013,6,FALSE)</f>
        <v>132</v>
      </c>
      <c r="AO2545" s="353">
        <f>VLOOKUP(T2545,'[1]段ボール 送料'!$H$16:$X$1013,17,FALSE)</f>
        <v>1180</v>
      </c>
      <c r="AP2545" s="229" t="s">
        <v>1706</v>
      </c>
      <c r="AQ2545" s="352">
        <v>1</v>
      </c>
      <c r="AR2545" s="247"/>
      <c r="AS2545" s="247"/>
      <c r="AT2545" s="247"/>
      <c r="AU2545" s="359">
        <f t="shared" si="394"/>
        <v>270</v>
      </c>
      <c r="AV2545" s="248">
        <f>VLOOKUP(T2545,'[1]段ボール 送料'!$H$16:$X$1013,11,FALSE)</f>
        <v>420</v>
      </c>
      <c r="AW2545" s="248"/>
      <c r="AX2545" s="207"/>
      <c r="AY2545" s="247">
        <f t="shared" si="396"/>
        <v>420</v>
      </c>
      <c r="AZ2545" s="247">
        <f t="shared" si="397"/>
        <v>420</v>
      </c>
      <c r="BA2545" s="247">
        <f t="shared" si="398"/>
        <v>0</v>
      </c>
      <c r="BB2545" s="247">
        <f t="shared" si="399"/>
        <v>0</v>
      </c>
      <c r="BC2545" s="247">
        <f t="shared" si="400"/>
        <v>690</v>
      </c>
      <c r="BD2545" s="207"/>
      <c r="BE2545" s="207"/>
      <c r="BF2545" s="207"/>
      <c r="BG2545" s="228"/>
      <c r="BH2545" s="228"/>
      <c r="BI2545" s="228"/>
      <c r="BJ2545" s="246"/>
      <c r="BK2545" s="436">
        <v>45444</v>
      </c>
      <c r="BL2545" s="228"/>
      <c r="BM2545" s="228" t="s">
        <v>1703</v>
      </c>
      <c r="BX2545" s="204" t="s">
        <v>1873</v>
      </c>
      <c r="BY2545" s="254"/>
      <c r="CF2545" s="200" t="s">
        <v>1769</v>
      </c>
      <c r="DN2545" s="284"/>
      <c r="DO2545" s="283"/>
      <c r="DP2545" s="278"/>
      <c r="DQ2545" s="282"/>
      <c r="DR2545" s="281"/>
      <c r="DS2545" s="280"/>
      <c r="DT2545" s="279"/>
      <c r="DU2545" s="278"/>
      <c r="DV2545" s="194"/>
    </row>
    <row r="2546" spans="1:126" ht="16.350000000000001" customHeight="1">
      <c r="A2546" s="298" t="s">
        <v>3287</v>
      </c>
      <c r="B2546" s="227" t="s">
        <v>3297</v>
      </c>
      <c r="C2546" s="226" t="s">
        <v>3296</v>
      </c>
      <c r="D2546" s="264" t="s">
        <v>3295</v>
      </c>
      <c r="E2546" s="224" t="str">
        <f t="shared" si="402"/>
        <v>439479</v>
      </c>
      <c r="F2546" s="207" t="s">
        <v>814</v>
      </c>
      <c r="G2546" s="220" t="s">
        <v>3294</v>
      </c>
      <c r="H2546" s="223" t="s">
        <v>3293</v>
      </c>
      <c r="J2546" s="222">
        <v>1</v>
      </c>
      <c r="K2546" s="212">
        <v>10000</v>
      </c>
      <c r="L2546" s="212">
        <f t="shared" si="393"/>
        <v>11000</v>
      </c>
      <c r="M2546" s="288" t="s">
        <v>1671</v>
      </c>
      <c r="O2546" s="219"/>
      <c r="P2546" s="245"/>
      <c r="Q2546" s="244"/>
      <c r="R2546" s="261">
        <v>220</v>
      </c>
      <c r="S2546" s="427">
        <v>220</v>
      </c>
      <c r="T2546" s="435" t="s">
        <v>3281</v>
      </c>
      <c r="U2546" s="248">
        <f>VLOOKUP(T2546,'[1]段ボール 送料'!$H$16:$X$1013,16,FALSE)</f>
        <v>810</v>
      </c>
      <c r="V2546" s="248">
        <f>VLOOKUP(T2546,'[1]段ボール 送料'!$H$16:$X$1013,13,FALSE)</f>
        <v>380</v>
      </c>
      <c r="W2546" s="248">
        <f>VLOOKUP(T2546,'[1]段ボール 送料'!$H$16:$X$1013,14,FALSE)</f>
        <v>320</v>
      </c>
      <c r="X2546" s="248">
        <f>VLOOKUP(T2546,'[1]段ボール 送料'!$H$16:$X$1013,15,FALSE)</f>
        <v>110</v>
      </c>
      <c r="Y2546" s="219"/>
      <c r="Z2546" s="248"/>
      <c r="AA2546" s="248"/>
      <c r="AB2546" s="248"/>
      <c r="AC2546" s="248"/>
      <c r="AD2546" s="353"/>
      <c r="AE2546" s="353"/>
      <c r="AF2546" s="353"/>
      <c r="AG2546" s="353"/>
      <c r="AH2546" s="353"/>
      <c r="AI2546" s="213" t="s">
        <v>2700</v>
      </c>
      <c r="AJ2546" s="286" t="s">
        <v>2543</v>
      </c>
      <c r="AK2546" s="228" t="s">
        <v>2542</v>
      </c>
      <c r="AL2546" s="211">
        <v>1190</v>
      </c>
      <c r="AM2546" s="211">
        <f t="shared" si="401"/>
        <v>977</v>
      </c>
      <c r="AN2546" s="353">
        <f>VLOOKUP(T2546,'[1]段ボール 送料'!$H$16:$X$1013,6,FALSE)</f>
        <v>87</v>
      </c>
      <c r="AO2546" s="353">
        <f>VLOOKUP(T2546,'[1]段ボール 送料'!$H$16:$X$1013,17,FALSE)</f>
        <v>890</v>
      </c>
      <c r="AP2546" s="229" t="s">
        <v>1706</v>
      </c>
      <c r="AQ2546" s="352">
        <v>1</v>
      </c>
      <c r="AR2546" s="247"/>
      <c r="AS2546" s="247"/>
      <c r="AT2546" s="247"/>
      <c r="AU2546" s="359">
        <f t="shared" si="394"/>
        <v>220</v>
      </c>
      <c r="AV2546" s="248">
        <f>VLOOKUP(T2546,'[1]段ボール 送料'!$H$16:$X$1013,11,FALSE)</f>
        <v>346</v>
      </c>
      <c r="AW2546" s="248"/>
      <c r="AX2546" s="207"/>
      <c r="AY2546" s="247">
        <f t="shared" si="396"/>
        <v>346</v>
      </c>
      <c r="AZ2546" s="247">
        <f t="shared" si="397"/>
        <v>346</v>
      </c>
      <c r="BA2546" s="247">
        <f t="shared" si="398"/>
        <v>0</v>
      </c>
      <c r="BB2546" s="247">
        <f t="shared" si="399"/>
        <v>0</v>
      </c>
      <c r="BC2546" s="247">
        <f t="shared" si="400"/>
        <v>566</v>
      </c>
      <c r="BD2546" s="207"/>
      <c r="BE2546" s="207"/>
      <c r="BF2546" s="207"/>
      <c r="BG2546" s="228"/>
      <c r="BH2546" s="228"/>
      <c r="BI2546" s="228"/>
      <c r="BJ2546" s="246"/>
      <c r="BK2546" s="436">
        <v>45444</v>
      </c>
      <c r="BL2546" s="228"/>
      <c r="BM2546" s="228" t="s">
        <v>1703</v>
      </c>
      <c r="BX2546" s="204" t="s">
        <v>1873</v>
      </c>
      <c r="BY2546" s="254"/>
      <c r="CF2546" s="200" t="s">
        <v>1769</v>
      </c>
      <c r="DN2546" s="284"/>
      <c r="DO2546" s="283"/>
      <c r="DP2546" s="278"/>
      <c r="DQ2546" s="282"/>
      <c r="DR2546" s="281"/>
      <c r="DS2546" s="280"/>
      <c r="DT2546" s="279"/>
      <c r="DU2546" s="278"/>
      <c r="DV2546" s="194"/>
    </row>
    <row r="2547" spans="1:126" ht="16.350000000000001" customHeight="1">
      <c r="A2547" s="298" t="s">
        <v>3287</v>
      </c>
      <c r="B2547" s="227" t="s">
        <v>3292</v>
      </c>
      <c r="C2547" s="226" t="s">
        <v>3291</v>
      </c>
      <c r="D2547" s="264" t="s">
        <v>3290</v>
      </c>
      <c r="E2547" s="224" t="str">
        <f t="shared" si="402"/>
        <v>439486</v>
      </c>
      <c r="F2547" s="207" t="s">
        <v>814</v>
      </c>
      <c r="G2547" s="220" t="s">
        <v>3289</v>
      </c>
      <c r="H2547" s="223" t="s">
        <v>3288</v>
      </c>
      <c r="J2547" s="222">
        <v>1</v>
      </c>
      <c r="K2547" s="212">
        <v>12000</v>
      </c>
      <c r="L2547" s="212">
        <f t="shared" si="393"/>
        <v>13200.000000000002</v>
      </c>
      <c r="M2547" s="288" t="s">
        <v>1671</v>
      </c>
      <c r="O2547" s="219"/>
      <c r="P2547" s="245"/>
      <c r="Q2547" s="244"/>
      <c r="R2547" s="261">
        <v>270</v>
      </c>
      <c r="S2547" s="427">
        <v>270</v>
      </c>
      <c r="T2547" s="219" t="s">
        <v>3281</v>
      </c>
      <c r="U2547" s="248">
        <f>VLOOKUP(T2547,'[1]段ボール 送料'!$H$16:$X$1013,16,FALSE)</f>
        <v>810</v>
      </c>
      <c r="V2547" s="248">
        <f>VLOOKUP(T2547,'[1]段ボール 送料'!$H$16:$X$1013,13,FALSE)</f>
        <v>380</v>
      </c>
      <c r="W2547" s="248">
        <f>VLOOKUP(T2547,'[1]段ボール 送料'!$H$16:$X$1013,14,FALSE)</f>
        <v>320</v>
      </c>
      <c r="X2547" s="248">
        <f>VLOOKUP(T2547,'[1]段ボール 送料'!$H$16:$X$1013,15,FALSE)</f>
        <v>110</v>
      </c>
      <c r="Y2547" s="219"/>
      <c r="Z2547" s="248"/>
      <c r="AA2547" s="248"/>
      <c r="AB2547" s="248"/>
      <c r="AC2547" s="248"/>
      <c r="AD2547" s="353"/>
      <c r="AE2547" s="353"/>
      <c r="AF2547" s="353"/>
      <c r="AG2547" s="353"/>
      <c r="AH2547" s="353"/>
      <c r="AI2547" s="213" t="s">
        <v>2700</v>
      </c>
      <c r="AJ2547" s="286" t="s">
        <v>2543</v>
      </c>
      <c r="AK2547" s="228" t="s">
        <v>2542</v>
      </c>
      <c r="AL2547" s="211">
        <v>1977</v>
      </c>
      <c r="AM2547" s="211">
        <f t="shared" si="401"/>
        <v>977</v>
      </c>
      <c r="AN2547" s="353">
        <f>VLOOKUP(T2547,'[1]段ボール 送料'!$H$16:$X$1013,6,FALSE)</f>
        <v>87</v>
      </c>
      <c r="AO2547" s="353">
        <f>VLOOKUP(T2547,'[1]段ボール 送料'!$H$16:$X$1013,17,FALSE)</f>
        <v>890</v>
      </c>
      <c r="AP2547" s="229" t="s">
        <v>1706</v>
      </c>
      <c r="AQ2547" s="352">
        <v>1</v>
      </c>
      <c r="AR2547" s="247"/>
      <c r="AS2547" s="247"/>
      <c r="AT2547" s="247"/>
      <c r="AU2547" s="359">
        <f t="shared" si="394"/>
        <v>270</v>
      </c>
      <c r="AV2547" s="248">
        <f>VLOOKUP(T2547,'[1]段ボール 送料'!$H$16:$X$1013,11,FALSE)</f>
        <v>346</v>
      </c>
      <c r="AW2547" s="248"/>
      <c r="AX2547" s="207"/>
      <c r="AY2547" s="247">
        <f t="shared" si="396"/>
        <v>346</v>
      </c>
      <c r="AZ2547" s="247">
        <f t="shared" si="397"/>
        <v>346</v>
      </c>
      <c r="BA2547" s="247">
        <f t="shared" si="398"/>
        <v>0</v>
      </c>
      <c r="BB2547" s="247">
        <f t="shared" si="399"/>
        <v>0</v>
      </c>
      <c r="BC2547" s="247">
        <f t="shared" si="400"/>
        <v>616</v>
      </c>
      <c r="BD2547" s="207"/>
      <c r="BE2547" s="207"/>
      <c r="BF2547" s="207"/>
      <c r="BG2547" s="228"/>
      <c r="BH2547" s="228"/>
      <c r="BI2547" s="228"/>
      <c r="BJ2547" s="246"/>
      <c r="BK2547" s="436">
        <v>45444</v>
      </c>
      <c r="BL2547" s="228"/>
      <c r="BM2547" s="228" t="s">
        <v>1703</v>
      </c>
      <c r="BX2547" s="204" t="s">
        <v>1873</v>
      </c>
      <c r="BY2547" s="254"/>
      <c r="CF2547" s="200" t="s">
        <v>1769</v>
      </c>
      <c r="DN2547" s="284"/>
      <c r="DO2547" s="283"/>
      <c r="DP2547" s="278"/>
      <c r="DQ2547" s="282"/>
      <c r="DR2547" s="281"/>
      <c r="DS2547" s="280"/>
      <c r="DT2547" s="279"/>
      <c r="DU2547" s="278"/>
      <c r="DV2547" s="194"/>
    </row>
    <row r="2548" spans="1:126" ht="16.350000000000001" customHeight="1">
      <c r="A2548" s="298" t="s">
        <v>3287</v>
      </c>
      <c r="B2548" s="227" t="s">
        <v>3286</v>
      </c>
      <c r="C2548" s="226" t="s">
        <v>3285</v>
      </c>
      <c r="D2548" s="264" t="s">
        <v>3284</v>
      </c>
      <c r="E2548" s="224" t="str">
        <f t="shared" si="402"/>
        <v>439493</v>
      </c>
      <c r="F2548" s="207" t="s">
        <v>814</v>
      </c>
      <c r="G2548" s="220" t="s">
        <v>3283</v>
      </c>
      <c r="H2548" s="223" t="s">
        <v>3282</v>
      </c>
      <c r="J2548" s="222">
        <v>1</v>
      </c>
      <c r="K2548" s="212">
        <v>10000</v>
      </c>
      <c r="L2548" s="212">
        <f t="shared" si="393"/>
        <v>11000</v>
      </c>
      <c r="M2548" s="288" t="s">
        <v>1671</v>
      </c>
      <c r="O2548" s="219"/>
      <c r="P2548" s="245"/>
      <c r="Q2548" s="244"/>
      <c r="R2548" s="261">
        <v>260</v>
      </c>
      <c r="S2548" s="427">
        <v>260</v>
      </c>
      <c r="T2548" s="435" t="s">
        <v>3281</v>
      </c>
      <c r="U2548" s="248">
        <f>VLOOKUP(T2548,'[1]段ボール 送料'!$H$16:$X$1013,16,FALSE)</f>
        <v>810</v>
      </c>
      <c r="V2548" s="248">
        <f>VLOOKUP(T2548,'[1]段ボール 送料'!$H$16:$X$1013,13,FALSE)</f>
        <v>380</v>
      </c>
      <c r="W2548" s="248">
        <f>VLOOKUP(T2548,'[1]段ボール 送料'!$H$16:$X$1013,14,FALSE)</f>
        <v>320</v>
      </c>
      <c r="X2548" s="248">
        <f>VLOOKUP(T2548,'[1]段ボール 送料'!$H$16:$X$1013,15,FALSE)</f>
        <v>110</v>
      </c>
      <c r="Y2548" s="219"/>
      <c r="Z2548" s="248"/>
      <c r="AA2548" s="248"/>
      <c r="AB2548" s="248"/>
      <c r="AC2548" s="248"/>
      <c r="AD2548" s="353"/>
      <c r="AE2548" s="353"/>
      <c r="AF2548" s="353"/>
      <c r="AG2548" s="353"/>
      <c r="AH2548" s="353"/>
      <c r="AI2548" s="213" t="s">
        <v>2700</v>
      </c>
      <c r="AJ2548" s="286" t="s">
        <v>2543</v>
      </c>
      <c r="AK2548" s="228" t="s">
        <v>2542</v>
      </c>
      <c r="AL2548" s="211">
        <v>1498</v>
      </c>
      <c r="AM2548" s="211">
        <f t="shared" si="401"/>
        <v>977</v>
      </c>
      <c r="AN2548" s="353">
        <f>VLOOKUP(T2548,'[1]段ボール 送料'!$H$16:$X$1013,6,FALSE)</f>
        <v>87</v>
      </c>
      <c r="AO2548" s="353">
        <f>VLOOKUP(T2548,'[1]段ボール 送料'!$H$16:$X$1013,17,FALSE)</f>
        <v>890</v>
      </c>
      <c r="AP2548" s="229" t="s">
        <v>1706</v>
      </c>
      <c r="AQ2548" s="352">
        <v>1</v>
      </c>
      <c r="AR2548" s="247"/>
      <c r="AS2548" s="247"/>
      <c r="AT2548" s="247"/>
      <c r="AU2548" s="359">
        <f t="shared" si="394"/>
        <v>260</v>
      </c>
      <c r="AV2548" s="248">
        <f>VLOOKUP(T2548,'[1]段ボール 送料'!$H$16:$X$1013,11,FALSE)</f>
        <v>346</v>
      </c>
      <c r="AW2548" s="248"/>
      <c r="AX2548" s="207"/>
      <c r="AY2548" s="247">
        <f t="shared" si="396"/>
        <v>346</v>
      </c>
      <c r="AZ2548" s="247">
        <f t="shared" si="397"/>
        <v>346</v>
      </c>
      <c r="BA2548" s="247">
        <f t="shared" si="398"/>
        <v>0</v>
      </c>
      <c r="BB2548" s="247">
        <f t="shared" si="399"/>
        <v>0</v>
      </c>
      <c r="BC2548" s="247">
        <f t="shared" si="400"/>
        <v>606</v>
      </c>
      <c r="BD2548" s="207"/>
      <c r="BE2548" s="207"/>
      <c r="BF2548" s="207"/>
      <c r="BG2548" s="228"/>
      <c r="BH2548" s="228"/>
      <c r="BI2548" s="228"/>
      <c r="BJ2548" s="246"/>
      <c r="BK2548" s="436">
        <v>45444</v>
      </c>
      <c r="BL2548" s="228"/>
      <c r="BM2548" s="228" t="s">
        <v>1703</v>
      </c>
      <c r="BX2548" s="204" t="s">
        <v>1873</v>
      </c>
      <c r="BY2548" s="254"/>
      <c r="CF2548" s="200" t="s">
        <v>1769</v>
      </c>
      <c r="DN2548" s="284"/>
      <c r="DO2548" s="283"/>
      <c r="DP2548" s="278"/>
      <c r="DQ2548" s="282"/>
      <c r="DR2548" s="281"/>
      <c r="DS2548" s="280"/>
      <c r="DT2548" s="279"/>
      <c r="DU2548" s="278"/>
      <c r="DV2548" s="194"/>
    </row>
    <row r="2549" spans="1:126" ht="16.350000000000001" customHeight="1">
      <c r="A2549" s="207" t="s">
        <v>3259</v>
      </c>
      <c r="B2549" s="227" t="s">
        <v>3280</v>
      </c>
      <c r="C2549" s="226" t="s">
        <v>3279</v>
      </c>
      <c r="D2549" s="264" t="s">
        <v>3278</v>
      </c>
      <c r="E2549" s="224" t="str">
        <f t="shared" si="402"/>
        <v>439509</v>
      </c>
      <c r="F2549" s="207" t="s">
        <v>148</v>
      </c>
      <c r="G2549" s="220" t="s">
        <v>3277</v>
      </c>
      <c r="H2549" s="223" t="s">
        <v>3276</v>
      </c>
      <c r="I2549" s="306" t="s">
        <v>39</v>
      </c>
      <c r="J2549" s="222">
        <v>1</v>
      </c>
      <c r="K2549" s="212">
        <v>10000</v>
      </c>
      <c r="L2549" s="212">
        <f t="shared" si="393"/>
        <v>11000</v>
      </c>
      <c r="M2549" s="288" t="s">
        <v>1671</v>
      </c>
      <c r="O2549" s="219"/>
      <c r="P2549" s="245"/>
      <c r="Q2549" s="244"/>
      <c r="R2549" s="272">
        <v>1100</v>
      </c>
      <c r="S2549" s="427">
        <v>1100</v>
      </c>
      <c r="T2549" s="219" t="s">
        <v>3275</v>
      </c>
      <c r="U2549" s="248">
        <f>VLOOKUP(T2549,'[1]段ボール 送料'!$H$16:$X$1013,16,FALSE)</f>
        <v>900</v>
      </c>
      <c r="V2549" s="248">
        <f>VLOOKUP(T2549,'[1]段ボール 送料'!$H$16:$X$1013,13,FALSE)</f>
        <v>200</v>
      </c>
      <c r="W2549" s="248">
        <f>VLOOKUP(T2549,'[1]段ボール 送料'!$H$16:$X$1013,14,FALSE)</f>
        <v>200</v>
      </c>
      <c r="X2549" s="248">
        <f>VLOOKUP(T2549,'[1]段ボール 送料'!$H$16:$X$1013,15,FALSE)</f>
        <v>500</v>
      </c>
      <c r="Y2549" s="219"/>
      <c r="Z2549" s="248"/>
      <c r="AA2549" s="248"/>
      <c r="AB2549" s="248"/>
      <c r="AC2549" s="248"/>
      <c r="AD2549" s="353"/>
      <c r="AE2549" s="353"/>
      <c r="AF2549" s="353"/>
      <c r="AG2549" s="353"/>
      <c r="AH2549" s="353"/>
      <c r="AI2549" s="213" t="s">
        <v>2703</v>
      </c>
      <c r="AJ2549" s="286" t="s">
        <v>2543</v>
      </c>
      <c r="AK2549" s="228" t="s">
        <v>2542</v>
      </c>
      <c r="AL2549" s="211">
        <v>2807</v>
      </c>
      <c r="AM2549" s="211">
        <f t="shared" si="401"/>
        <v>985</v>
      </c>
      <c r="AN2549" s="353">
        <f>VLOOKUP(T2549,'[1]段ボール 送料'!$H$16:$X$1013,6,FALSE)</f>
        <v>95</v>
      </c>
      <c r="AO2549" s="353">
        <f>VLOOKUP(T2549,'[1]段ボール 送料'!$H$16:$X$1013,17,FALSE)</f>
        <v>890</v>
      </c>
      <c r="AP2549" s="229" t="s">
        <v>3252</v>
      </c>
      <c r="AQ2549" s="352">
        <v>1</v>
      </c>
      <c r="AR2549" s="247"/>
      <c r="AS2549" s="247"/>
      <c r="AT2549" s="247"/>
      <c r="AU2549" s="359">
        <f t="shared" si="394"/>
        <v>1100</v>
      </c>
      <c r="AV2549" s="248">
        <f>VLOOKUP(T2549,'[1]段ボール 送料'!$H$16:$X$1013,11,FALSE)</f>
        <v>318</v>
      </c>
      <c r="AW2549" s="248"/>
      <c r="AX2549" s="207"/>
      <c r="AY2549" s="247">
        <f t="shared" si="396"/>
        <v>318</v>
      </c>
      <c r="AZ2549" s="247">
        <f t="shared" si="397"/>
        <v>318</v>
      </c>
      <c r="BA2549" s="247">
        <f t="shared" si="398"/>
        <v>0</v>
      </c>
      <c r="BB2549" s="247">
        <f t="shared" si="399"/>
        <v>0</v>
      </c>
      <c r="BC2549" s="247">
        <f t="shared" si="400"/>
        <v>1418</v>
      </c>
      <c r="BD2549" s="207"/>
      <c r="BE2549" s="207"/>
      <c r="BF2549" s="207"/>
      <c r="BG2549" s="228"/>
      <c r="BH2549" s="228"/>
      <c r="BI2549" s="228" t="s">
        <v>1703</v>
      </c>
      <c r="BJ2549" s="246"/>
      <c r="BK2549" s="436">
        <v>45444</v>
      </c>
      <c r="BL2549" s="228"/>
      <c r="BM2549" s="228" t="s">
        <v>1703</v>
      </c>
      <c r="BX2549" s="204" t="s">
        <v>1873</v>
      </c>
      <c r="BY2549" s="254"/>
      <c r="CF2549" s="200" t="s">
        <v>1769</v>
      </c>
      <c r="DN2549" s="284"/>
      <c r="DO2549" s="283"/>
      <c r="DP2549" s="278"/>
      <c r="DQ2549" s="282"/>
      <c r="DR2549" s="281"/>
      <c r="DS2549" s="280"/>
      <c r="DT2549" s="279"/>
      <c r="DU2549" s="278"/>
      <c r="DV2549" s="194"/>
    </row>
    <row r="2550" spans="1:126" ht="16.350000000000001" customHeight="1">
      <c r="A2550" s="207" t="s">
        <v>3259</v>
      </c>
      <c r="B2550" s="227" t="s">
        <v>3274</v>
      </c>
      <c r="C2550" s="226" t="s">
        <v>3273</v>
      </c>
      <c r="D2550" s="264" t="s">
        <v>3272</v>
      </c>
      <c r="E2550" s="224" t="str">
        <f t="shared" si="402"/>
        <v>439516</v>
      </c>
      <c r="F2550" s="207" t="s">
        <v>148</v>
      </c>
      <c r="G2550" s="220" t="s">
        <v>3271</v>
      </c>
      <c r="H2550" s="223" t="s">
        <v>3261</v>
      </c>
      <c r="I2550" s="306" t="s">
        <v>39</v>
      </c>
      <c r="J2550" s="222">
        <v>1</v>
      </c>
      <c r="K2550" s="212">
        <v>15000</v>
      </c>
      <c r="L2550" s="232">
        <f t="shared" si="393"/>
        <v>16500</v>
      </c>
      <c r="M2550" s="288" t="s">
        <v>1671</v>
      </c>
      <c r="O2550" s="219"/>
      <c r="P2550" s="245"/>
      <c r="Q2550" s="244"/>
      <c r="R2550" s="261">
        <v>1000</v>
      </c>
      <c r="S2550" s="427">
        <v>1000</v>
      </c>
      <c r="T2550" s="219" t="s">
        <v>3260</v>
      </c>
      <c r="U2550" s="259">
        <f>VLOOKUP(T2550,'[1]段ボール 送料'!$H$16:$X$1013,16,FALSE)</f>
        <v>1130</v>
      </c>
      <c r="V2550" s="259">
        <f>VLOOKUP(T2550,'[1]段ボール 送料'!$H$16:$X$1013,13,FALSE)</f>
        <v>265</v>
      </c>
      <c r="W2550" s="259">
        <f>VLOOKUP(T2550,'[1]段ボール 送料'!$H$16:$X$1013,14,FALSE)</f>
        <v>265</v>
      </c>
      <c r="X2550" s="259">
        <f>VLOOKUP(T2550,'[1]段ボール 送料'!$H$16:$X$1013,15,FALSE)</f>
        <v>600</v>
      </c>
      <c r="Y2550" s="219"/>
      <c r="Z2550" s="248"/>
      <c r="AA2550" s="248"/>
      <c r="AB2550" s="248"/>
      <c r="AC2550" s="248"/>
      <c r="AD2550" s="337"/>
      <c r="AE2550" s="337"/>
      <c r="AF2550" s="337"/>
      <c r="AG2550" s="337"/>
      <c r="AH2550" s="337"/>
      <c r="AI2550" s="213" t="s">
        <v>2703</v>
      </c>
      <c r="AJ2550" s="286" t="s">
        <v>2543</v>
      </c>
      <c r="AK2550" s="228" t="s">
        <v>2542</v>
      </c>
      <c r="AL2550" s="211">
        <v>2359</v>
      </c>
      <c r="AM2550" s="211">
        <f t="shared" si="401"/>
        <v>1318</v>
      </c>
      <c r="AN2550" s="337">
        <f>VLOOKUP(T2550,'[1]段ボール 送料'!$H$16:$X$1013,6,FALSE)</f>
        <v>138</v>
      </c>
      <c r="AO2550" s="337">
        <f>VLOOKUP(T2550,'[1]段ボール 送料'!$H$16:$X$1013,17,FALSE)</f>
        <v>1180</v>
      </c>
      <c r="AP2550" s="229" t="s">
        <v>3252</v>
      </c>
      <c r="AQ2550" s="352">
        <v>1</v>
      </c>
      <c r="AR2550" s="247"/>
      <c r="AS2550" s="247"/>
      <c r="AT2550" s="247"/>
      <c r="AU2550" s="359">
        <f t="shared" si="394"/>
        <v>1000</v>
      </c>
      <c r="AV2550" s="248">
        <f>VLOOKUP(T2550,'[1]段ボール 送料'!$H$16:$X$1013,11,FALSE)</f>
        <v>490</v>
      </c>
      <c r="AW2550" s="248"/>
      <c r="AX2550" s="207"/>
      <c r="AY2550" s="247">
        <f t="shared" si="396"/>
        <v>490</v>
      </c>
      <c r="AZ2550" s="247">
        <f t="shared" si="397"/>
        <v>490</v>
      </c>
      <c r="BA2550" s="247">
        <f t="shared" si="398"/>
        <v>0</v>
      </c>
      <c r="BB2550" s="247">
        <f t="shared" si="399"/>
        <v>0</v>
      </c>
      <c r="BC2550" s="247">
        <f t="shared" si="400"/>
        <v>1490</v>
      </c>
      <c r="BD2550" s="207"/>
      <c r="BE2550" s="207"/>
      <c r="BF2550" s="207"/>
      <c r="BG2550" s="228"/>
      <c r="BH2550" s="228"/>
      <c r="BI2550" s="228" t="s">
        <v>1703</v>
      </c>
      <c r="BJ2550" s="246"/>
      <c r="BK2550" s="436">
        <v>45444</v>
      </c>
      <c r="BL2550" s="228"/>
      <c r="BM2550" s="228" t="s">
        <v>1703</v>
      </c>
      <c r="BX2550" s="204" t="s">
        <v>1873</v>
      </c>
      <c r="BY2550" s="254"/>
      <c r="CF2550" s="200" t="s">
        <v>1769</v>
      </c>
      <c r="DN2550" s="284"/>
      <c r="DO2550" s="283"/>
      <c r="DP2550" s="278"/>
      <c r="DQ2550" s="282"/>
      <c r="DR2550" s="281"/>
      <c r="DS2550" s="280"/>
      <c r="DT2550" s="279"/>
      <c r="DU2550" s="278"/>
      <c r="DV2550" s="194"/>
    </row>
    <row r="2551" spans="1:126" ht="16.350000000000001" customHeight="1">
      <c r="A2551" s="207" t="s">
        <v>3259</v>
      </c>
      <c r="B2551" s="227" t="s">
        <v>3270</v>
      </c>
      <c r="C2551" s="226" t="s">
        <v>3269</v>
      </c>
      <c r="D2551" s="264" t="s">
        <v>3268</v>
      </c>
      <c r="E2551" s="224" t="str">
        <f t="shared" si="402"/>
        <v>439523</v>
      </c>
      <c r="F2551" s="207" t="s">
        <v>148</v>
      </c>
      <c r="G2551" s="220" t="s">
        <v>3267</v>
      </c>
      <c r="H2551" s="223" t="s">
        <v>3266</v>
      </c>
      <c r="I2551" s="306" t="s">
        <v>39</v>
      </c>
      <c r="J2551" s="222">
        <v>1</v>
      </c>
      <c r="K2551" s="212">
        <v>6000</v>
      </c>
      <c r="L2551" s="232">
        <f t="shared" si="393"/>
        <v>6600.0000000000009</v>
      </c>
      <c r="M2551" s="288" t="s">
        <v>1671</v>
      </c>
      <c r="O2551" s="219"/>
      <c r="P2551" s="245"/>
      <c r="Q2551" s="244"/>
      <c r="R2551" s="272">
        <v>1200</v>
      </c>
      <c r="S2551" s="427">
        <v>1200</v>
      </c>
      <c r="T2551" s="219" t="s">
        <v>3253</v>
      </c>
      <c r="U2551" s="259">
        <f>VLOOKUP(T2551,'[1]段ボール 送料'!$H$16:$X$1013,16,FALSE)</f>
        <v>730</v>
      </c>
      <c r="V2551" s="259">
        <f>VLOOKUP(T2551,'[1]段ボール 送料'!$H$16:$X$1013,13,FALSE)</f>
        <v>200</v>
      </c>
      <c r="W2551" s="259">
        <f>VLOOKUP(T2551,'[1]段ボール 送料'!$H$16:$X$1013,14,FALSE)</f>
        <v>200</v>
      </c>
      <c r="X2551" s="259">
        <f>VLOOKUP(T2551,'[1]段ボール 送料'!$H$16:$X$1013,15,FALSE)</f>
        <v>330</v>
      </c>
      <c r="Y2551" s="219"/>
      <c r="Z2551" s="259"/>
      <c r="AA2551" s="259"/>
      <c r="AB2551" s="259"/>
      <c r="AC2551" s="259"/>
      <c r="AD2551" s="257"/>
      <c r="AE2551" s="257"/>
      <c r="AF2551" s="257"/>
      <c r="AG2551" s="257"/>
      <c r="AH2551" s="257"/>
      <c r="AI2551" s="213" t="s">
        <v>2703</v>
      </c>
      <c r="AJ2551" s="286" t="s">
        <v>2543</v>
      </c>
      <c r="AK2551" s="228" t="s">
        <v>2542</v>
      </c>
      <c r="AL2551" s="211">
        <v>1164</v>
      </c>
      <c r="AM2551" s="211">
        <f t="shared" si="401"/>
        <v>749</v>
      </c>
      <c r="AN2551" s="257">
        <f>VLOOKUP(T2551,'[1]段ボール 送料'!$H$16:$X$1013,6,FALSE)</f>
        <v>79</v>
      </c>
      <c r="AO2551" s="257">
        <f>VLOOKUP(T2551,'[1]段ボール 送料'!$H$16:$X$1013,17,FALSE)</f>
        <v>670</v>
      </c>
      <c r="AP2551" s="229" t="s">
        <v>3252</v>
      </c>
      <c r="AQ2551" s="352">
        <v>1</v>
      </c>
      <c r="AR2551" s="247"/>
      <c r="AS2551" s="247"/>
      <c r="AT2551" s="247"/>
      <c r="AU2551" s="359">
        <f t="shared" si="394"/>
        <v>1200</v>
      </c>
      <c r="AV2551" s="248">
        <f>VLOOKUP(T2551,'[1]段ボール 送料'!$H$16:$X$1013,11,FALSE)</f>
        <v>256</v>
      </c>
      <c r="AW2551" s="248"/>
      <c r="AX2551" s="207"/>
      <c r="AY2551" s="247">
        <f t="shared" si="396"/>
        <v>256</v>
      </c>
      <c r="AZ2551" s="247">
        <f t="shared" si="397"/>
        <v>256</v>
      </c>
      <c r="BA2551" s="247">
        <f t="shared" si="398"/>
        <v>0</v>
      </c>
      <c r="BB2551" s="247">
        <f t="shared" si="399"/>
        <v>0</v>
      </c>
      <c r="BC2551" s="247">
        <f t="shared" si="400"/>
        <v>1456</v>
      </c>
      <c r="BD2551" s="207"/>
      <c r="BE2551" s="207"/>
      <c r="BF2551" s="207"/>
      <c r="BG2551" s="228"/>
      <c r="BH2551" s="228"/>
      <c r="BI2551" s="228" t="s">
        <v>1703</v>
      </c>
      <c r="BJ2551" s="246"/>
      <c r="BK2551" s="436">
        <v>45444</v>
      </c>
      <c r="BL2551" s="228"/>
      <c r="BM2551" s="228" t="s">
        <v>1703</v>
      </c>
      <c r="BX2551" s="204" t="s">
        <v>1873</v>
      </c>
      <c r="BY2551" s="254"/>
      <c r="CF2551" s="200" t="s">
        <v>1769</v>
      </c>
      <c r="DN2551" s="284"/>
      <c r="DO2551" s="283"/>
      <c r="DP2551" s="278"/>
      <c r="DQ2551" s="282"/>
      <c r="DR2551" s="281"/>
      <c r="DS2551" s="280"/>
      <c r="DT2551" s="279"/>
      <c r="DU2551" s="278"/>
      <c r="DV2551" s="194"/>
    </row>
    <row r="2552" spans="1:126" ht="16.350000000000001" customHeight="1">
      <c r="A2552" s="207" t="s">
        <v>3259</v>
      </c>
      <c r="B2552" s="227" t="s">
        <v>3265</v>
      </c>
      <c r="C2552" s="226" t="s">
        <v>3264</v>
      </c>
      <c r="D2552" s="264" t="s">
        <v>3263</v>
      </c>
      <c r="E2552" s="224" t="str">
        <f t="shared" si="402"/>
        <v>439530</v>
      </c>
      <c r="F2552" s="207" t="s">
        <v>148</v>
      </c>
      <c r="G2552" s="220" t="s">
        <v>3262</v>
      </c>
      <c r="H2552" s="223" t="s">
        <v>3261</v>
      </c>
      <c r="I2552" s="306" t="s">
        <v>39</v>
      </c>
      <c r="J2552" s="222">
        <v>1</v>
      </c>
      <c r="K2552" s="212">
        <v>15000</v>
      </c>
      <c r="L2552" s="232">
        <f t="shared" si="393"/>
        <v>16500</v>
      </c>
      <c r="M2552" s="288" t="s">
        <v>1671</v>
      </c>
      <c r="O2552" s="219"/>
      <c r="P2552" s="245"/>
      <c r="Q2552" s="244"/>
      <c r="R2552" s="272">
        <v>2600</v>
      </c>
      <c r="S2552" s="427">
        <v>2600</v>
      </c>
      <c r="T2552" s="219" t="s">
        <v>3260</v>
      </c>
      <c r="U2552" s="259">
        <f>VLOOKUP(T2552,'[1]段ボール 送料'!$H$16:$X$1013,16,FALSE)</f>
        <v>1130</v>
      </c>
      <c r="V2552" s="259">
        <f>VLOOKUP(T2552,'[1]段ボール 送料'!$H$16:$X$1013,13,FALSE)</f>
        <v>265</v>
      </c>
      <c r="W2552" s="259">
        <f>VLOOKUP(T2552,'[1]段ボール 送料'!$H$16:$X$1013,14,FALSE)</f>
        <v>265</v>
      </c>
      <c r="X2552" s="259">
        <f>VLOOKUP(T2552,'[1]段ボール 送料'!$H$16:$X$1013,15,FALSE)</f>
        <v>600</v>
      </c>
      <c r="Y2552" s="219"/>
      <c r="Z2552" s="259"/>
      <c r="AA2552" s="259"/>
      <c r="AB2552" s="259"/>
      <c r="AC2552" s="259"/>
      <c r="AD2552" s="257"/>
      <c r="AE2552" s="257"/>
      <c r="AF2552" s="257"/>
      <c r="AG2552" s="257"/>
      <c r="AH2552" s="257"/>
      <c r="AI2552" s="213" t="s">
        <v>2703</v>
      </c>
      <c r="AJ2552" s="286" t="s">
        <v>2543</v>
      </c>
      <c r="AK2552" s="228" t="s">
        <v>2542</v>
      </c>
      <c r="AL2552" s="211">
        <v>2499</v>
      </c>
      <c r="AM2552" s="211">
        <f t="shared" si="401"/>
        <v>1318</v>
      </c>
      <c r="AN2552" s="257">
        <f>VLOOKUP(T2552,'[1]段ボール 送料'!$H$16:$X$1013,6,FALSE)</f>
        <v>138</v>
      </c>
      <c r="AO2552" s="257">
        <f>VLOOKUP(T2552,'[1]段ボール 送料'!$H$16:$X$1013,17,FALSE)</f>
        <v>1180</v>
      </c>
      <c r="AP2552" s="229" t="s">
        <v>3252</v>
      </c>
      <c r="AQ2552" s="352">
        <v>1</v>
      </c>
      <c r="AR2552" s="247"/>
      <c r="AS2552" s="247"/>
      <c r="AT2552" s="247"/>
      <c r="AU2552" s="359">
        <f t="shared" si="394"/>
        <v>2600</v>
      </c>
      <c r="AV2552" s="248">
        <f>VLOOKUP(T2552,'[1]段ボール 送料'!$H$16:$X$1013,11,FALSE)</f>
        <v>490</v>
      </c>
      <c r="AW2552" s="248"/>
      <c r="AX2552" s="207"/>
      <c r="AY2552" s="247">
        <f t="shared" si="396"/>
        <v>490</v>
      </c>
      <c r="AZ2552" s="247">
        <f t="shared" si="397"/>
        <v>490</v>
      </c>
      <c r="BA2552" s="247">
        <f t="shared" si="398"/>
        <v>0</v>
      </c>
      <c r="BB2552" s="247">
        <f t="shared" si="399"/>
        <v>0</v>
      </c>
      <c r="BC2552" s="247">
        <f t="shared" si="400"/>
        <v>3090</v>
      </c>
      <c r="BD2552" s="207"/>
      <c r="BE2552" s="207"/>
      <c r="BF2552" s="207"/>
      <c r="BG2552" s="228"/>
      <c r="BH2552" s="228"/>
      <c r="BI2552" s="228" t="s">
        <v>1703</v>
      </c>
      <c r="BJ2552" s="246"/>
      <c r="BK2552" s="436">
        <v>45444</v>
      </c>
      <c r="BL2552" s="228"/>
      <c r="BM2552" s="228" t="s">
        <v>1703</v>
      </c>
      <c r="BX2552" s="204" t="s">
        <v>1873</v>
      </c>
      <c r="BY2552" s="254"/>
      <c r="CF2552" s="200" t="s">
        <v>1769</v>
      </c>
      <c r="DN2552" s="284"/>
      <c r="DO2552" s="283"/>
      <c r="DP2552" s="278"/>
      <c r="DQ2552" s="282"/>
      <c r="DR2552" s="281"/>
      <c r="DS2552" s="280"/>
      <c r="DT2552" s="279"/>
      <c r="DU2552" s="278"/>
      <c r="DV2552" s="194"/>
    </row>
    <row r="2553" spans="1:126" ht="16.350000000000001" customHeight="1">
      <c r="A2553" s="207" t="s">
        <v>3259</v>
      </c>
      <c r="B2553" s="227" t="s">
        <v>3258</v>
      </c>
      <c r="C2553" s="226" t="s">
        <v>3257</v>
      </c>
      <c r="D2553" s="264" t="s">
        <v>3256</v>
      </c>
      <c r="E2553" s="224" t="str">
        <f t="shared" si="402"/>
        <v>439547</v>
      </c>
      <c r="F2553" s="207" t="s">
        <v>148</v>
      </c>
      <c r="G2553" s="220" t="s">
        <v>3255</v>
      </c>
      <c r="H2553" s="223" t="s">
        <v>3254</v>
      </c>
      <c r="I2553" s="306" t="s">
        <v>39</v>
      </c>
      <c r="J2553" s="222">
        <v>1</v>
      </c>
      <c r="K2553" s="212">
        <v>6000</v>
      </c>
      <c r="L2553" s="232">
        <f t="shared" si="393"/>
        <v>6600.0000000000009</v>
      </c>
      <c r="M2553" s="288" t="s">
        <v>1671</v>
      </c>
      <c r="O2553" s="219"/>
      <c r="P2553" s="245"/>
      <c r="Q2553" s="244"/>
      <c r="R2553" s="261">
        <v>1000</v>
      </c>
      <c r="S2553" s="427">
        <v>1000</v>
      </c>
      <c r="T2553" s="219" t="s">
        <v>3253</v>
      </c>
      <c r="U2553" s="259">
        <f>VLOOKUP(T2553,'[1]段ボール 送料'!$H$16:$X$1013,16,FALSE)</f>
        <v>730</v>
      </c>
      <c r="V2553" s="259">
        <f>VLOOKUP(T2553,'[1]段ボール 送料'!$H$16:$X$1013,13,FALSE)</f>
        <v>200</v>
      </c>
      <c r="W2553" s="259">
        <f>VLOOKUP(T2553,'[1]段ボール 送料'!$H$16:$X$1013,14,FALSE)</f>
        <v>200</v>
      </c>
      <c r="X2553" s="259">
        <f>VLOOKUP(T2553,'[1]段ボール 送料'!$H$16:$X$1013,15,FALSE)</f>
        <v>330</v>
      </c>
      <c r="Y2553" s="219"/>
      <c r="Z2553" s="259"/>
      <c r="AA2553" s="259"/>
      <c r="AB2553" s="259"/>
      <c r="AC2553" s="259"/>
      <c r="AD2553" s="257"/>
      <c r="AE2553" s="257"/>
      <c r="AF2553" s="257"/>
      <c r="AG2553" s="257"/>
      <c r="AH2553" s="257"/>
      <c r="AI2553" s="213" t="s">
        <v>2703</v>
      </c>
      <c r="AJ2553" s="286" t="s">
        <v>2543</v>
      </c>
      <c r="AK2553" s="228" t="s">
        <v>2542</v>
      </c>
      <c r="AL2553" s="211">
        <v>939</v>
      </c>
      <c r="AM2553" s="211">
        <f t="shared" si="401"/>
        <v>749</v>
      </c>
      <c r="AN2553" s="257">
        <f>VLOOKUP(T2553,'[1]段ボール 送料'!$H$16:$X$1013,6,FALSE)</f>
        <v>79</v>
      </c>
      <c r="AO2553" s="257">
        <f>VLOOKUP(T2553,'[1]段ボール 送料'!$H$16:$X$1013,17,FALSE)</f>
        <v>670</v>
      </c>
      <c r="AP2553" s="229" t="s">
        <v>3252</v>
      </c>
      <c r="AQ2553" s="352">
        <v>1</v>
      </c>
      <c r="AR2553" s="247"/>
      <c r="AS2553" s="247"/>
      <c r="AT2553" s="247"/>
      <c r="AU2553" s="359">
        <f t="shared" si="394"/>
        <v>1000</v>
      </c>
      <c r="AV2553" s="248">
        <f>VLOOKUP(T2553,'[1]段ボール 送料'!$H$16:$X$1013,11,FALSE)</f>
        <v>256</v>
      </c>
      <c r="AW2553" s="248"/>
      <c r="AX2553" s="207"/>
      <c r="AY2553" s="247">
        <f t="shared" si="396"/>
        <v>256</v>
      </c>
      <c r="AZ2553" s="247">
        <f t="shared" si="397"/>
        <v>256</v>
      </c>
      <c r="BA2553" s="247">
        <f t="shared" si="398"/>
        <v>0</v>
      </c>
      <c r="BB2553" s="247">
        <f t="shared" si="399"/>
        <v>0</v>
      </c>
      <c r="BC2553" s="247">
        <f t="shared" si="400"/>
        <v>1256</v>
      </c>
      <c r="BD2553" s="207"/>
      <c r="BE2553" s="207"/>
      <c r="BF2553" s="207"/>
      <c r="BG2553" s="228"/>
      <c r="BH2553" s="228"/>
      <c r="BI2553" s="228" t="s">
        <v>1703</v>
      </c>
      <c r="BJ2553" s="246"/>
      <c r="BK2553" s="436">
        <v>45444</v>
      </c>
      <c r="BL2553" s="228"/>
      <c r="BM2553" s="228" t="s">
        <v>1703</v>
      </c>
      <c r="BX2553" s="204" t="s">
        <v>1873</v>
      </c>
      <c r="BY2553" s="254"/>
      <c r="CF2553" s="200" t="s">
        <v>1769</v>
      </c>
      <c r="DN2553" s="284"/>
      <c r="DO2553" s="283"/>
      <c r="DP2553" s="278"/>
      <c r="DQ2553" s="282"/>
      <c r="DR2553" s="281"/>
      <c r="DS2553" s="280"/>
      <c r="DT2553" s="279"/>
      <c r="DU2553" s="278"/>
      <c r="DV2553" s="194"/>
    </row>
    <row r="2554" spans="1:126" ht="16.350000000000001" customHeight="1">
      <c r="A2554" s="207" t="s">
        <v>3239</v>
      </c>
      <c r="B2554" s="227" t="s">
        <v>3251</v>
      </c>
      <c r="C2554" s="226" t="s">
        <v>3250</v>
      </c>
      <c r="D2554" s="264" t="s">
        <v>3249</v>
      </c>
      <c r="E2554" s="224" t="str">
        <f t="shared" si="402"/>
        <v>439561</v>
      </c>
      <c r="F2554" s="207" t="s">
        <v>948</v>
      </c>
      <c r="G2554" s="220" t="s">
        <v>3244</v>
      </c>
      <c r="H2554" s="223" t="s">
        <v>3248</v>
      </c>
      <c r="I2554" s="383" t="s">
        <v>127</v>
      </c>
      <c r="J2554" s="222">
        <v>1</v>
      </c>
      <c r="K2554" s="212">
        <v>3500</v>
      </c>
      <c r="L2554" s="232">
        <f t="shared" si="393"/>
        <v>3850.0000000000005</v>
      </c>
      <c r="M2554" s="288" t="s">
        <v>1671</v>
      </c>
      <c r="O2554" s="219"/>
      <c r="P2554" s="245"/>
      <c r="Q2554" s="244"/>
      <c r="R2554" s="261">
        <v>310</v>
      </c>
      <c r="S2554" s="427">
        <v>310</v>
      </c>
      <c r="T2554" s="219" t="s">
        <v>3199</v>
      </c>
      <c r="U2554" s="259">
        <f>VLOOKUP(T2554,'[1]段ボール 送料'!$H$16:$X$1013,16,FALSE)</f>
        <v>498</v>
      </c>
      <c r="V2554" s="259">
        <f>VLOOKUP(T2554,'[1]段ボール 送料'!$H$16:$X$1013,13,FALSE)</f>
        <v>126</v>
      </c>
      <c r="W2554" s="259">
        <f>VLOOKUP(T2554,'[1]段ボール 送料'!$H$16:$X$1013,14,FALSE)</f>
        <v>126</v>
      </c>
      <c r="X2554" s="259">
        <f>VLOOKUP(T2554,'[1]段ボール 送料'!$H$16:$X$1013,15,FALSE)</f>
        <v>246</v>
      </c>
      <c r="Y2554" s="219"/>
      <c r="Z2554" s="259"/>
      <c r="AA2554" s="259"/>
      <c r="AB2554" s="259"/>
      <c r="AC2554" s="259"/>
      <c r="AD2554" s="257"/>
      <c r="AE2554" s="257"/>
      <c r="AF2554" s="257"/>
      <c r="AG2554" s="257"/>
      <c r="AH2554" s="257"/>
      <c r="AI2554" s="213" t="s">
        <v>2708</v>
      </c>
      <c r="AJ2554" s="286" t="s">
        <v>2543</v>
      </c>
      <c r="AK2554" s="228" t="s">
        <v>2542</v>
      </c>
      <c r="AL2554" s="211">
        <v>653</v>
      </c>
      <c r="AM2554" s="211">
        <f t="shared" si="401"/>
        <v>650</v>
      </c>
      <c r="AN2554" s="257">
        <f>VLOOKUP(T2554,'[1]段ボール 送料'!$H$16:$X$1013,6,FALSE)</f>
        <v>160</v>
      </c>
      <c r="AO2554" s="257">
        <f>VLOOKUP(T2554,'[1]段ボール 送料'!$H$16:$X$1013,17,FALSE)</f>
        <v>490</v>
      </c>
      <c r="AP2554" s="229" t="s">
        <v>2954</v>
      </c>
      <c r="AQ2554" s="352">
        <v>1</v>
      </c>
      <c r="AR2554" s="247"/>
      <c r="AS2554" s="247"/>
      <c r="AT2554" s="247"/>
      <c r="AU2554" s="359">
        <f t="shared" si="394"/>
        <v>310</v>
      </c>
      <c r="AV2554" s="248">
        <f>VLOOKUP(T2554,'[1]段ボール 送料'!$H$16:$X$1013,11,FALSE)</f>
        <v>108</v>
      </c>
      <c r="AW2554" s="248"/>
      <c r="AX2554" s="207"/>
      <c r="AY2554" s="247">
        <f t="shared" si="396"/>
        <v>108</v>
      </c>
      <c r="AZ2554" s="247">
        <f t="shared" si="397"/>
        <v>108</v>
      </c>
      <c r="BA2554" s="247">
        <f t="shared" si="398"/>
        <v>0</v>
      </c>
      <c r="BB2554" s="247">
        <f t="shared" si="399"/>
        <v>0</v>
      </c>
      <c r="BC2554" s="247">
        <f t="shared" si="400"/>
        <v>418</v>
      </c>
      <c r="BD2554" s="207"/>
      <c r="BE2554" s="207"/>
      <c r="BF2554" s="207"/>
      <c r="BG2554" s="228"/>
      <c r="BH2554" s="228"/>
      <c r="BI2554" s="228"/>
      <c r="BJ2554" s="246"/>
      <c r="BK2554" s="436">
        <v>45444</v>
      </c>
      <c r="BL2554" s="228"/>
      <c r="BM2554" s="228" t="s">
        <v>1703</v>
      </c>
      <c r="BX2554" s="204" t="s">
        <v>1873</v>
      </c>
      <c r="BY2554" s="254"/>
      <c r="CF2554" s="200" t="s">
        <v>1769</v>
      </c>
      <c r="DN2554" s="284"/>
      <c r="DO2554" s="283"/>
      <c r="DP2554" s="278"/>
      <c r="DQ2554" s="282"/>
      <c r="DR2554" s="281"/>
      <c r="DS2554" s="280"/>
      <c r="DT2554" s="279"/>
      <c r="DU2554" s="278"/>
      <c r="DV2554" s="194"/>
    </row>
    <row r="2555" spans="1:126" ht="16.350000000000001" customHeight="1">
      <c r="A2555" s="207" t="s">
        <v>3239</v>
      </c>
      <c r="B2555" s="227" t="s">
        <v>3247</v>
      </c>
      <c r="C2555" s="226" t="s">
        <v>3246</v>
      </c>
      <c r="D2555" s="264" t="s">
        <v>3245</v>
      </c>
      <c r="E2555" s="224" t="str">
        <f t="shared" si="402"/>
        <v>439554</v>
      </c>
      <c r="F2555" s="207" t="s">
        <v>948</v>
      </c>
      <c r="G2555" s="220" t="s">
        <v>3244</v>
      </c>
      <c r="H2555" s="223" t="s">
        <v>3243</v>
      </c>
      <c r="I2555" s="306" t="s">
        <v>552</v>
      </c>
      <c r="J2555" s="222">
        <v>1</v>
      </c>
      <c r="K2555" s="212">
        <v>3500</v>
      </c>
      <c r="L2555" s="232">
        <f t="shared" si="393"/>
        <v>3850.0000000000005</v>
      </c>
      <c r="M2555" s="288" t="s">
        <v>1671</v>
      </c>
      <c r="O2555" s="219"/>
      <c r="P2555" s="245"/>
      <c r="Q2555" s="244"/>
      <c r="R2555" s="261">
        <v>350</v>
      </c>
      <c r="S2555" s="427">
        <v>350</v>
      </c>
      <c r="T2555" s="219" t="s">
        <v>3199</v>
      </c>
      <c r="U2555" s="259">
        <f>VLOOKUP(T2555,'[1]段ボール 送料'!$H$16:$X$1013,16,FALSE)</f>
        <v>498</v>
      </c>
      <c r="V2555" s="259">
        <f>VLOOKUP(T2555,'[1]段ボール 送料'!$H$16:$X$1013,13,FALSE)</f>
        <v>126</v>
      </c>
      <c r="W2555" s="259">
        <f>VLOOKUP(T2555,'[1]段ボール 送料'!$H$16:$X$1013,14,FALSE)</f>
        <v>126</v>
      </c>
      <c r="X2555" s="259">
        <f>VLOOKUP(T2555,'[1]段ボール 送料'!$H$16:$X$1013,15,FALSE)</f>
        <v>246</v>
      </c>
      <c r="Y2555" s="219"/>
      <c r="Z2555" s="259"/>
      <c r="AA2555" s="259"/>
      <c r="AB2555" s="259"/>
      <c r="AC2555" s="259"/>
      <c r="AD2555" s="257"/>
      <c r="AE2555" s="257"/>
      <c r="AF2555" s="257"/>
      <c r="AG2555" s="257"/>
      <c r="AH2555" s="257"/>
      <c r="AI2555" s="213" t="s">
        <v>2708</v>
      </c>
      <c r="AJ2555" s="286" t="s">
        <v>2543</v>
      </c>
      <c r="AK2555" s="228" t="s">
        <v>2542</v>
      </c>
      <c r="AL2555" s="211">
        <v>602</v>
      </c>
      <c r="AM2555" s="211">
        <f t="shared" si="401"/>
        <v>650</v>
      </c>
      <c r="AN2555" s="257">
        <f>VLOOKUP(T2555,'[1]段ボール 送料'!$H$16:$X$1013,6,FALSE)</f>
        <v>160</v>
      </c>
      <c r="AO2555" s="257">
        <f>VLOOKUP(T2555,'[1]段ボール 送料'!$H$16:$X$1013,17,FALSE)</f>
        <v>490</v>
      </c>
      <c r="AP2555" s="229" t="s">
        <v>2954</v>
      </c>
      <c r="AQ2555" s="352">
        <v>1</v>
      </c>
      <c r="AR2555" s="247"/>
      <c r="AS2555" s="247"/>
      <c r="AT2555" s="247"/>
      <c r="AU2555" s="359">
        <f t="shared" si="394"/>
        <v>350</v>
      </c>
      <c r="AV2555" s="248">
        <f>VLOOKUP(T2555,'[1]段ボール 送料'!$H$16:$X$1013,11,FALSE)</f>
        <v>108</v>
      </c>
      <c r="AW2555" s="248"/>
      <c r="AX2555" s="207"/>
      <c r="AY2555" s="247">
        <f t="shared" si="396"/>
        <v>108</v>
      </c>
      <c r="AZ2555" s="247">
        <f t="shared" si="397"/>
        <v>108</v>
      </c>
      <c r="BA2555" s="247">
        <f t="shared" si="398"/>
        <v>0</v>
      </c>
      <c r="BB2555" s="247">
        <f t="shared" si="399"/>
        <v>0</v>
      </c>
      <c r="BC2555" s="247">
        <f t="shared" si="400"/>
        <v>458</v>
      </c>
      <c r="BD2555" s="207"/>
      <c r="BE2555" s="207"/>
      <c r="BF2555" s="207"/>
      <c r="BG2555" s="228"/>
      <c r="BH2555" s="228"/>
      <c r="BI2555" s="228"/>
      <c r="BJ2555" s="246"/>
      <c r="BK2555" s="436">
        <v>45444</v>
      </c>
      <c r="BL2555" s="228"/>
      <c r="BM2555" s="228" t="s">
        <v>1703</v>
      </c>
      <c r="BX2555" s="204" t="s">
        <v>1873</v>
      </c>
      <c r="BY2555" s="254"/>
      <c r="CF2555" s="200" t="s">
        <v>1769</v>
      </c>
      <c r="DN2555" s="284"/>
      <c r="DO2555" s="283"/>
      <c r="DP2555" s="278"/>
      <c r="DQ2555" s="282"/>
      <c r="DR2555" s="281"/>
      <c r="DS2555" s="280"/>
      <c r="DT2555" s="279"/>
      <c r="DU2555" s="278"/>
      <c r="DV2555" s="194"/>
    </row>
    <row r="2556" spans="1:126" ht="16.350000000000001" customHeight="1">
      <c r="A2556" s="207" t="s">
        <v>3239</v>
      </c>
      <c r="B2556" s="227" t="s">
        <v>3242</v>
      </c>
      <c r="C2556" s="226" t="s">
        <v>3241</v>
      </c>
      <c r="D2556" s="264" t="s">
        <v>3240</v>
      </c>
      <c r="E2556" s="224" t="str">
        <f t="shared" si="402"/>
        <v>439585</v>
      </c>
      <c r="F2556" s="207" t="s">
        <v>948</v>
      </c>
      <c r="G2556" s="220" t="s">
        <v>3235</v>
      </c>
      <c r="H2556" s="223" t="s">
        <v>3234</v>
      </c>
      <c r="I2556" s="383" t="s">
        <v>127</v>
      </c>
      <c r="J2556" s="222">
        <v>1</v>
      </c>
      <c r="K2556" s="212">
        <v>3500</v>
      </c>
      <c r="L2556" s="232">
        <f t="shared" si="393"/>
        <v>3850.0000000000005</v>
      </c>
      <c r="M2556" s="288" t="s">
        <v>1671</v>
      </c>
      <c r="O2556" s="219"/>
      <c r="P2556" s="245"/>
      <c r="Q2556" s="244"/>
      <c r="R2556" s="261">
        <v>360</v>
      </c>
      <c r="S2556" s="427">
        <v>360</v>
      </c>
      <c r="T2556" s="219" t="s">
        <v>3199</v>
      </c>
      <c r="U2556" s="259">
        <f>VLOOKUP(T2556,'[1]段ボール 送料'!$H$16:$X$1013,16,FALSE)</f>
        <v>498</v>
      </c>
      <c r="V2556" s="259">
        <f>VLOOKUP(T2556,'[1]段ボール 送料'!$H$16:$X$1013,13,FALSE)</f>
        <v>126</v>
      </c>
      <c r="W2556" s="259">
        <f>VLOOKUP(T2556,'[1]段ボール 送料'!$H$16:$X$1013,14,FALSE)</f>
        <v>126</v>
      </c>
      <c r="X2556" s="259">
        <f>VLOOKUP(T2556,'[1]段ボール 送料'!$H$16:$X$1013,15,FALSE)</f>
        <v>246</v>
      </c>
      <c r="Y2556" s="219"/>
      <c r="Z2556" s="259"/>
      <c r="AA2556" s="259"/>
      <c r="AB2556" s="259"/>
      <c r="AC2556" s="259"/>
      <c r="AD2556" s="257"/>
      <c r="AE2556" s="257"/>
      <c r="AF2556" s="257"/>
      <c r="AG2556" s="257"/>
      <c r="AH2556" s="257"/>
      <c r="AI2556" s="213" t="s">
        <v>2708</v>
      </c>
      <c r="AJ2556" s="286" t="s">
        <v>2543</v>
      </c>
      <c r="AK2556" s="228" t="s">
        <v>2542</v>
      </c>
      <c r="AL2556" s="211">
        <v>448</v>
      </c>
      <c r="AM2556" s="211">
        <f t="shared" si="401"/>
        <v>650</v>
      </c>
      <c r="AN2556" s="257">
        <f>VLOOKUP(T2556,'[1]段ボール 送料'!$H$16:$X$1013,6,FALSE)</f>
        <v>160</v>
      </c>
      <c r="AO2556" s="257">
        <f>VLOOKUP(T2556,'[1]段ボール 送料'!$H$16:$X$1013,17,FALSE)</f>
        <v>490</v>
      </c>
      <c r="AP2556" s="440" t="s">
        <v>2954</v>
      </c>
      <c r="AQ2556" s="352">
        <v>1</v>
      </c>
      <c r="AR2556" s="247"/>
      <c r="AS2556" s="247"/>
      <c r="AT2556" s="247"/>
      <c r="AU2556" s="359">
        <f t="shared" si="394"/>
        <v>360</v>
      </c>
      <c r="AV2556" s="248">
        <f>VLOOKUP(T2556,'[1]段ボール 送料'!$H$16:$X$1013,11,FALSE)</f>
        <v>108</v>
      </c>
      <c r="AW2556" s="248"/>
      <c r="AX2556" s="207"/>
      <c r="AY2556" s="247">
        <f t="shared" si="396"/>
        <v>108</v>
      </c>
      <c r="AZ2556" s="247">
        <f t="shared" si="397"/>
        <v>108</v>
      </c>
      <c r="BA2556" s="247">
        <f t="shared" si="398"/>
        <v>0</v>
      </c>
      <c r="BB2556" s="247">
        <f t="shared" si="399"/>
        <v>0</v>
      </c>
      <c r="BC2556" s="247">
        <f t="shared" si="400"/>
        <v>468</v>
      </c>
      <c r="BD2556" s="206"/>
      <c r="BE2556" s="206"/>
      <c r="BF2556" s="206"/>
      <c r="BG2556" s="204"/>
      <c r="BH2556" s="204"/>
      <c r="BI2556" s="228"/>
      <c r="BJ2556" s="246"/>
      <c r="BK2556" s="436">
        <v>45444</v>
      </c>
      <c r="BL2556" s="228"/>
      <c r="BM2556" s="228" t="s">
        <v>1703</v>
      </c>
      <c r="BX2556" s="204" t="s">
        <v>1873</v>
      </c>
      <c r="BY2556" s="254"/>
      <c r="CF2556" s="200" t="s">
        <v>1769</v>
      </c>
      <c r="DN2556" s="284"/>
      <c r="DO2556" s="283"/>
      <c r="DP2556" s="278"/>
      <c r="DQ2556" s="282"/>
      <c r="DR2556" s="281"/>
      <c r="DS2556" s="280"/>
      <c r="DT2556" s="279"/>
      <c r="DU2556" s="278"/>
      <c r="DV2556" s="194"/>
    </row>
    <row r="2557" spans="1:126" ht="16.350000000000001" customHeight="1">
      <c r="A2557" s="207" t="s">
        <v>3239</v>
      </c>
      <c r="B2557" s="227" t="s">
        <v>3238</v>
      </c>
      <c r="C2557" s="226" t="s">
        <v>3237</v>
      </c>
      <c r="D2557" s="264" t="s">
        <v>3236</v>
      </c>
      <c r="E2557" s="224" t="str">
        <f t="shared" si="402"/>
        <v>439578</v>
      </c>
      <c r="F2557" s="207" t="s">
        <v>948</v>
      </c>
      <c r="G2557" s="220" t="s">
        <v>3235</v>
      </c>
      <c r="H2557" s="223" t="s">
        <v>3234</v>
      </c>
      <c r="I2557" s="306" t="s">
        <v>552</v>
      </c>
      <c r="J2557" s="222">
        <v>1</v>
      </c>
      <c r="K2557" s="212">
        <v>3500</v>
      </c>
      <c r="L2557" s="232">
        <f t="shared" si="393"/>
        <v>3850.0000000000005</v>
      </c>
      <c r="M2557" s="288" t="s">
        <v>1671</v>
      </c>
      <c r="O2557" s="219"/>
      <c r="P2557" s="245"/>
      <c r="Q2557" s="244"/>
      <c r="R2557" s="261">
        <v>400</v>
      </c>
      <c r="S2557" s="427">
        <v>400</v>
      </c>
      <c r="T2557" s="219" t="s">
        <v>3199</v>
      </c>
      <c r="U2557" s="259">
        <f>VLOOKUP(T2557,'[1]段ボール 送料'!$H$16:$X$1013,16,FALSE)</f>
        <v>498</v>
      </c>
      <c r="V2557" s="259">
        <f>VLOOKUP(T2557,'[1]段ボール 送料'!$H$16:$X$1013,13,FALSE)</f>
        <v>126</v>
      </c>
      <c r="W2557" s="259">
        <f>VLOOKUP(T2557,'[1]段ボール 送料'!$H$16:$X$1013,14,FALSE)</f>
        <v>126</v>
      </c>
      <c r="X2557" s="259">
        <f>VLOOKUP(T2557,'[1]段ボール 送料'!$H$16:$X$1013,15,FALSE)</f>
        <v>246</v>
      </c>
      <c r="Y2557" s="219"/>
      <c r="Z2557" s="259"/>
      <c r="AA2557" s="259"/>
      <c r="AB2557" s="259"/>
      <c r="AC2557" s="259"/>
      <c r="AD2557" s="257"/>
      <c r="AE2557" s="257"/>
      <c r="AF2557" s="257"/>
      <c r="AG2557" s="257"/>
      <c r="AH2557" s="257"/>
      <c r="AI2557" s="213" t="s">
        <v>2708</v>
      </c>
      <c r="AJ2557" s="286" t="s">
        <v>2543</v>
      </c>
      <c r="AK2557" s="228" t="s">
        <v>2542</v>
      </c>
      <c r="AL2557" s="211">
        <v>397</v>
      </c>
      <c r="AM2557" s="211">
        <f t="shared" si="401"/>
        <v>650</v>
      </c>
      <c r="AN2557" s="257">
        <f>VLOOKUP(T2557,'[1]段ボール 送料'!$H$16:$X$1013,6,FALSE)</f>
        <v>160</v>
      </c>
      <c r="AO2557" s="257">
        <f>VLOOKUP(T2557,'[1]段ボール 送料'!$H$16:$X$1013,17,FALSE)</f>
        <v>490</v>
      </c>
      <c r="AP2557" s="229" t="s">
        <v>2954</v>
      </c>
      <c r="AQ2557" s="352">
        <v>1</v>
      </c>
      <c r="AR2557" s="247"/>
      <c r="AS2557" s="247"/>
      <c r="AT2557" s="247"/>
      <c r="AU2557" s="359">
        <f t="shared" si="394"/>
        <v>400</v>
      </c>
      <c r="AV2557" s="248">
        <f>VLOOKUP(T2557,'[1]段ボール 送料'!$H$16:$X$1013,11,FALSE)</f>
        <v>108</v>
      </c>
      <c r="AW2557" s="248"/>
      <c r="AX2557" s="207"/>
      <c r="AY2557" s="247">
        <f t="shared" si="396"/>
        <v>108</v>
      </c>
      <c r="AZ2557" s="247">
        <f t="shared" si="397"/>
        <v>108</v>
      </c>
      <c r="BA2557" s="247">
        <f t="shared" si="398"/>
        <v>0</v>
      </c>
      <c r="BB2557" s="247">
        <f t="shared" si="399"/>
        <v>0</v>
      </c>
      <c r="BC2557" s="247">
        <f t="shared" si="400"/>
        <v>508</v>
      </c>
      <c r="BD2557" s="207"/>
      <c r="BE2557" s="207"/>
      <c r="BF2557" s="207"/>
      <c r="BG2557" s="228"/>
      <c r="BH2557" s="228"/>
      <c r="BI2557" s="228"/>
      <c r="BJ2557" s="246"/>
      <c r="BK2557" s="436">
        <v>45444</v>
      </c>
      <c r="BL2557" s="228"/>
      <c r="BM2557" s="228" t="s">
        <v>1703</v>
      </c>
      <c r="BX2557" s="204" t="s">
        <v>1873</v>
      </c>
      <c r="BY2557" s="254"/>
      <c r="CF2557" s="200" t="s">
        <v>1769</v>
      </c>
      <c r="DN2557" s="284"/>
      <c r="DO2557" s="283"/>
      <c r="DP2557" s="278"/>
      <c r="DQ2557" s="282"/>
      <c r="DR2557" s="281"/>
      <c r="DS2557" s="280"/>
      <c r="DT2557" s="279"/>
      <c r="DU2557" s="278"/>
      <c r="DV2557" s="194"/>
    </row>
    <row r="2558" spans="1:126" ht="16.350000000000001" customHeight="1">
      <c r="A2558" s="207" t="s">
        <v>1951</v>
      </c>
      <c r="B2558" s="227" t="s">
        <v>3233</v>
      </c>
      <c r="C2558" s="226" t="s">
        <v>3232</v>
      </c>
      <c r="D2558" s="264" t="s">
        <v>3231</v>
      </c>
      <c r="E2558" s="224" t="str">
        <f t="shared" si="402"/>
        <v>439592</v>
      </c>
      <c r="F2558" s="207" t="s">
        <v>14</v>
      </c>
      <c r="G2558" s="220" t="s">
        <v>3230</v>
      </c>
      <c r="H2558" s="223" t="s">
        <v>3229</v>
      </c>
      <c r="J2558" s="222">
        <v>1</v>
      </c>
      <c r="K2558" s="212">
        <v>18000</v>
      </c>
      <c r="L2558" s="232">
        <f t="shared" si="393"/>
        <v>19800</v>
      </c>
      <c r="M2558" s="288" t="s">
        <v>1671</v>
      </c>
      <c r="O2558" s="219"/>
      <c r="P2558" s="245"/>
      <c r="Q2558" s="244"/>
      <c r="R2558" s="261">
        <v>930</v>
      </c>
      <c r="S2558" s="427">
        <v>930</v>
      </c>
      <c r="T2558" s="439" t="s">
        <v>3219</v>
      </c>
      <c r="U2558" s="259">
        <f>VLOOKUP(T2558,'[1]段ボール 送料'!$H$16:$X$1013,16,FALSE)</f>
        <v>1030</v>
      </c>
      <c r="V2558" s="259">
        <f>VLOOKUP(T2558,'[1]段ボール 送料'!$H$16:$X$1013,13,FALSE)</f>
        <v>465</v>
      </c>
      <c r="W2558" s="259">
        <f>VLOOKUP(T2558,'[1]段ボール 送料'!$H$16:$X$1013,14,FALSE)</f>
        <v>465</v>
      </c>
      <c r="X2558" s="259">
        <f>VLOOKUP(T2558,'[1]段ボール 送料'!$H$16:$X$1013,15,FALSE)</f>
        <v>100</v>
      </c>
      <c r="Y2558" s="219"/>
      <c r="Z2558" s="259"/>
      <c r="AA2558" s="259"/>
      <c r="AB2558" s="259"/>
      <c r="AC2558" s="259"/>
      <c r="AD2558" s="257"/>
      <c r="AE2558" s="257"/>
      <c r="AF2558" s="257"/>
      <c r="AG2558" s="257"/>
      <c r="AH2558" s="257"/>
      <c r="AI2558" s="213" t="s">
        <v>2723</v>
      </c>
      <c r="AJ2558" s="286" t="s">
        <v>2543</v>
      </c>
      <c r="AK2558" s="228" t="s">
        <v>2542</v>
      </c>
      <c r="AL2558" s="211">
        <v>1920</v>
      </c>
      <c r="AM2558" s="211">
        <f t="shared" si="401"/>
        <v>1325</v>
      </c>
      <c r="AN2558" s="257">
        <f>VLOOKUP(T2558,'[1]段ボール 送料'!$H$16:$X$1013,6,FALSE)</f>
        <v>145</v>
      </c>
      <c r="AO2558" s="257">
        <f>VLOOKUP(T2558,'[1]段ボール 送料'!$H$16:$X$1013,17,FALSE)</f>
        <v>1180</v>
      </c>
      <c r="AP2558" s="438" t="s">
        <v>3218</v>
      </c>
      <c r="AQ2558" s="352">
        <v>1</v>
      </c>
      <c r="AR2558" s="247"/>
      <c r="AS2558" s="247"/>
      <c r="AT2558" s="247"/>
      <c r="AU2558" s="359">
        <f t="shared" si="394"/>
        <v>930</v>
      </c>
      <c r="AV2558" s="248">
        <f>VLOOKUP(T2558,'[1]段ボール 送料'!$H$16:$X$1013,11,FALSE)</f>
        <v>547</v>
      </c>
      <c r="AW2558" s="248"/>
      <c r="AX2558" s="207"/>
      <c r="AY2558" s="247">
        <f t="shared" si="396"/>
        <v>547</v>
      </c>
      <c r="AZ2558" s="247">
        <f t="shared" si="397"/>
        <v>547</v>
      </c>
      <c r="BA2558" s="247">
        <f t="shared" si="398"/>
        <v>0</v>
      </c>
      <c r="BB2558" s="247">
        <f t="shared" si="399"/>
        <v>0</v>
      </c>
      <c r="BC2558" s="247">
        <f t="shared" si="400"/>
        <v>1477</v>
      </c>
      <c r="BD2558" s="437"/>
      <c r="BE2558" s="437"/>
      <c r="BF2558" s="437"/>
      <c r="BG2558" s="228"/>
      <c r="BH2558" s="228"/>
      <c r="BI2558" s="228"/>
      <c r="BJ2558" s="246"/>
      <c r="BK2558" s="436">
        <v>45444</v>
      </c>
      <c r="BL2558" s="228"/>
      <c r="BM2558" s="228" t="s">
        <v>1703</v>
      </c>
      <c r="BX2558" s="204" t="s">
        <v>1873</v>
      </c>
      <c r="BY2558" s="254"/>
      <c r="CG2558" s="200" t="s">
        <v>1769</v>
      </c>
      <c r="DN2558" s="284"/>
      <c r="DO2558" s="283"/>
      <c r="DP2558" s="278"/>
      <c r="DQ2558" s="282"/>
      <c r="DR2558" s="281"/>
      <c r="DS2558" s="280"/>
      <c r="DT2558" s="279"/>
      <c r="DU2558" s="278"/>
      <c r="DV2558" s="194"/>
    </row>
    <row r="2559" spans="1:126" ht="16.350000000000001" customHeight="1">
      <c r="A2559" s="207" t="s">
        <v>1951</v>
      </c>
      <c r="B2559" s="227" t="s">
        <v>3228</v>
      </c>
      <c r="C2559" s="226" t="s">
        <v>3227</v>
      </c>
      <c r="D2559" s="264" t="s">
        <v>3226</v>
      </c>
      <c r="E2559" s="224" t="str">
        <f t="shared" si="402"/>
        <v>439608</v>
      </c>
      <c r="F2559" s="207" t="s">
        <v>14</v>
      </c>
      <c r="G2559" s="220" t="s">
        <v>3225</v>
      </c>
      <c r="H2559" s="223" t="s">
        <v>3220</v>
      </c>
      <c r="J2559" s="222">
        <v>1</v>
      </c>
      <c r="K2559" s="212">
        <v>21000</v>
      </c>
      <c r="L2559" s="232">
        <f t="shared" si="393"/>
        <v>23100.000000000004</v>
      </c>
      <c r="M2559" s="288" t="s">
        <v>1671</v>
      </c>
      <c r="O2559" s="219"/>
      <c r="P2559" s="245"/>
      <c r="Q2559" s="244"/>
      <c r="R2559" s="272">
        <v>1100</v>
      </c>
      <c r="S2559" s="427">
        <v>1100</v>
      </c>
      <c r="T2559" s="439" t="s">
        <v>3219</v>
      </c>
      <c r="U2559" s="259">
        <f>VLOOKUP(T2559,'[1]段ボール 送料'!$H$16:$X$1013,16,FALSE)</f>
        <v>1030</v>
      </c>
      <c r="V2559" s="259">
        <f>VLOOKUP(T2559,'[1]段ボール 送料'!$H$16:$X$1013,13,FALSE)</f>
        <v>465</v>
      </c>
      <c r="W2559" s="259">
        <f>VLOOKUP(T2559,'[1]段ボール 送料'!$H$16:$X$1013,14,FALSE)</f>
        <v>465</v>
      </c>
      <c r="X2559" s="259">
        <f>VLOOKUP(T2559,'[1]段ボール 送料'!$H$16:$X$1013,15,FALSE)</f>
        <v>100</v>
      </c>
      <c r="Y2559" s="219"/>
      <c r="Z2559" s="259"/>
      <c r="AA2559" s="259"/>
      <c r="AB2559" s="259"/>
      <c r="AC2559" s="259"/>
      <c r="AD2559" s="257"/>
      <c r="AE2559" s="257"/>
      <c r="AF2559" s="257"/>
      <c r="AG2559" s="257"/>
      <c r="AH2559" s="257"/>
      <c r="AI2559" s="213" t="s">
        <v>2723</v>
      </c>
      <c r="AJ2559" s="286" t="s">
        <v>2543</v>
      </c>
      <c r="AK2559" s="228" t="s">
        <v>2542</v>
      </c>
      <c r="AL2559" s="372">
        <v>2661</v>
      </c>
      <c r="AM2559" s="211">
        <f t="shared" si="401"/>
        <v>1325</v>
      </c>
      <c r="AN2559" s="257">
        <f>VLOOKUP(T2559,'[1]段ボール 送料'!$H$16:$X$1013,6,FALSE)</f>
        <v>145</v>
      </c>
      <c r="AO2559" s="257">
        <f>VLOOKUP(T2559,'[1]段ボール 送料'!$H$16:$X$1013,17,FALSE)</f>
        <v>1180</v>
      </c>
      <c r="AP2559" s="438" t="s">
        <v>3218</v>
      </c>
      <c r="AQ2559" s="352">
        <v>1</v>
      </c>
      <c r="AR2559" s="247"/>
      <c r="AS2559" s="247"/>
      <c r="AT2559" s="247"/>
      <c r="AU2559" s="359">
        <f t="shared" si="394"/>
        <v>1100</v>
      </c>
      <c r="AV2559" s="248">
        <f>VLOOKUP(T2559,'[1]段ボール 送料'!$H$16:$X$1013,11,FALSE)</f>
        <v>547</v>
      </c>
      <c r="AW2559" s="248"/>
      <c r="AX2559" s="207"/>
      <c r="AY2559" s="247">
        <f t="shared" si="396"/>
        <v>547</v>
      </c>
      <c r="AZ2559" s="247">
        <f t="shared" si="397"/>
        <v>547</v>
      </c>
      <c r="BA2559" s="247">
        <f t="shared" si="398"/>
        <v>0</v>
      </c>
      <c r="BB2559" s="247">
        <f t="shared" si="399"/>
        <v>0</v>
      </c>
      <c r="BC2559" s="247">
        <f t="shared" si="400"/>
        <v>1647</v>
      </c>
      <c r="BD2559" s="437"/>
      <c r="BE2559" s="437"/>
      <c r="BF2559" s="437"/>
      <c r="BG2559" s="228"/>
      <c r="BH2559" s="228"/>
      <c r="BI2559" s="228"/>
      <c r="BJ2559" s="246"/>
      <c r="BK2559" s="436">
        <v>45444</v>
      </c>
      <c r="BL2559" s="228"/>
      <c r="BM2559" s="228" t="s">
        <v>1703</v>
      </c>
      <c r="BX2559" s="204" t="s">
        <v>1873</v>
      </c>
      <c r="BY2559" s="254"/>
      <c r="CG2559" s="200" t="s">
        <v>1769</v>
      </c>
      <c r="DN2559" s="284"/>
      <c r="DO2559" s="283"/>
      <c r="DP2559" s="278"/>
      <c r="DQ2559" s="282"/>
      <c r="DR2559" s="281"/>
      <c r="DS2559" s="280"/>
      <c r="DT2559" s="279"/>
      <c r="DU2559" s="278"/>
      <c r="DV2559" s="194"/>
    </row>
    <row r="2560" spans="1:126" ht="16.350000000000001" customHeight="1">
      <c r="A2560" s="207" t="s">
        <v>1951</v>
      </c>
      <c r="B2560" s="227" t="s">
        <v>3224</v>
      </c>
      <c r="C2560" s="226" t="s">
        <v>3223</v>
      </c>
      <c r="D2560" s="264" t="s">
        <v>3222</v>
      </c>
      <c r="E2560" s="224" t="str">
        <f t="shared" si="402"/>
        <v>439615</v>
      </c>
      <c r="F2560" s="207" t="s">
        <v>14</v>
      </c>
      <c r="G2560" s="220" t="s">
        <v>3221</v>
      </c>
      <c r="H2560" s="223" t="s">
        <v>3220</v>
      </c>
      <c r="J2560" s="222">
        <v>1</v>
      </c>
      <c r="K2560" s="212">
        <v>24000</v>
      </c>
      <c r="L2560" s="232">
        <f t="shared" si="393"/>
        <v>26400.000000000004</v>
      </c>
      <c r="M2560" s="288" t="s">
        <v>1671</v>
      </c>
      <c r="O2560" s="219"/>
      <c r="P2560" s="245"/>
      <c r="Q2560" s="244"/>
      <c r="R2560" s="272">
        <v>1200</v>
      </c>
      <c r="S2560" s="427">
        <v>1200</v>
      </c>
      <c r="T2560" s="439" t="s">
        <v>3219</v>
      </c>
      <c r="U2560" s="259">
        <f>VLOOKUP(T2560,'[1]段ボール 送料'!$H$16:$X$1013,16,FALSE)</f>
        <v>1030</v>
      </c>
      <c r="V2560" s="259">
        <f>VLOOKUP(T2560,'[1]段ボール 送料'!$H$16:$X$1013,13,FALSE)</f>
        <v>465</v>
      </c>
      <c r="W2560" s="259">
        <f>VLOOKUP(T2560,'[1]段ボール 送料'!$H$16:$X$1013,14,FALSE)</f>
        <v>465</v>
      </c>
      <c r="X2560" s="259">
        <f>VLOOKUP(T2560,'[1]段ボール 送料'!$H$16:$X$1013,15,FALSE)</f>
        <v>100</v>
      </c>
      <c r="Y2560" s="219"/>
      <c r="Z2560" s="259"/>
      <c r="AA2560" s="259"/>
      <c r="AB2560" s="259"/>
      <c r="AC2560" s="259"/>
      <c r="AD2560" s="257"/>
      <c r="AE2560" s="257"/>
      <c r="AF2560" s="257"/>
      <c r="AG2560" s="257"/>
      <c r="AH2560" s="257"/>
      <c r="AI2560" s="213" t="s">
        <v>2723</v>
      </c>
      <c r="AJ2560" s="286" t="s">
        <v>2543</v>
      </c>
      <c r="AK2560" s="228" t="s">
        <v>2542</v>
      </c>
      <c r="AL2560" s="372">
        <v>3081</v>
      </c>
      <c r="AM2560" s="211">
        <f t="shared" si="401"/>
        <v>1325</v>
      </c>
      <c r="AN2560" s="257">
        <f>VLOOKUP(T2560,'[1]段ボール 送料'!$H$16:$X$1013,6,FALSE)</f>
        <v>145</v>
      </c>
      <c r="AO2560" s="257">
        <f>VLOOKUP(T2560,'[1]段ボール 送料'!$H$16:$X$1013,17,FALSE)</f>
        <v>1180</v>
      </c>
      <c r="AP2560" s="438" t="s">
        <v>3218</v>
      </c>
      <c r="AQ2560" s="352">
        <v>1</v>
      </c>
      <c r="AR2560" s="247"/>
      <c r="AS2560" s="247"/>
      <c r="AT2560" s="247"/>
      <c r="AU2560" s="359">
        <f t="shared" si="394"/>
        <v>1200</v>
      </c>
      <c r="AV2560" s="248">
        <f>VLOOKUP(T2560,'[1]段ボール 送料'!$H$16:$X$1013,11,FALSE)</f>
        <v>547</v>
      </c>
      <c r="AW2560" s="248"/>
      <c r="AX2560" s="207"/>
      <c r="AY2560" s="247">
        <f t="shared" si="396"/>
        <v>547</v>
      </c>
      <c r="AZ2560" s="247">
        <f t="shared" si="397"/>
        <v>547</v>
      </c>
      <c r="BA2560" s="247">
        <f t="shared" si="398"/>
        <v>0</v>
      </c>
      <c r="BB2560" s="247">
        <f t="shared" si="399"/>
        <v>0</v>
      </c>
      <c r="BC2560" s="247">
        <f t="shared" si="400"/>
        <v>1747</v>
      </c>
      <c r="BD2560" s="437"/>
      <c r="BE2560" s="437"/>
      <c r="BF2560" s="437"/>
      <c r="BG2560" s="228"/>
      <c r="BH2560" s="228"/>
      <c r="BI2560" s="228"/>
      <c r="BJ2560" s="246"/>
      <c r="BK2560" s="436">
        <v>45444</v>
      </c>
      <c r="BL2560" s="228"/>
      <c r="BM2560" s="228" t="s">
        <v>1703</v>
      </c>
      <c r="BX2560" s="204" t="s">
        <v>1873</v>
      </c>
      <c r="BY2560" s="254"/>
      <c r="CG2560" s="200" t="s">
        <v>1769</v>
      </c>
      <c r="DN2560" s="284"/>
      <c r="DO2560" s="283"/>
      <c r="DP2560" s="278"/>
      <c r="DQ2560" s="282"/>
      <c r="DR2560" s="281"/>
      <c r="DS2560" s="280"/>
      <c r="DT2560" s="279"/>
      <c r="DU2560" s="278"/>
      <c r="DV2560" s="194"/>
    </row>
    <row r="2561" spans="1:126" ht="16.350000000000001" customHeight="1">
      <c r="A2561" s="207" t="s">
        <v>3205</v>
      </c>
      <c r="B2561" s="227" t="s">
        <v>3217</v>
      </c>
      <c r="C2561" s="226" t="s">
        <v>3216</v>
      </c>
      <c r="D2561" s="264" t="s">
        <v>3215</v>
      </c>
      <c r="E2561" s="224" t="str">
        <f t="shared" si="402"/>
        <v>439622</v>
      </c>
      <c r="F2561" s="207" t="s">
        <v>14</v>
      </c>
      <c r="G2561" s="220" t="s">
        <v>3214</v>
      </c>
      <c r="H2561" s="223" t="s">
        <v>3213</v>
      </c>
      <c r="J2561" s="222">
        <v>1</v>
      </c>
      <c r="K2561" s="212">
        <v>5000</v>
      </c>
      <c r="L2561" s="232">
        <f t="shared" si="393"/>
        <v>5500</v>
      </c>
      <c r="M2561" s="288" t="s">
        <v>1671</v>
      </c>
      <c r="O2561" s="219"/>
      <c r="P2561" s="245"/>
      <c r="Q2561" s="244"/>
      <c r="R2561" s="261">
        <v>470</v>
      </c>
      <c r="S2561" s="427">
        <v>470</v>
      </c>
      <c r="T2561" s="219" t="s">
        <v>3207</v>
      </c>
      <c r="U2561" s="259">
        <f>VLOOKUP(T2561,'[1]段ボール 送料'!$H$16:$X$1013,16,FALSE)</f>
        <v>518</v>
      </c>
      <c r="V2561" s="259">
        <f>VLOOKUP(T2561,'[1]段ボール 送料'!$H$16:$X$1013,13,FALSE)</f>
        <v>161</v>
      </c>
      <c r="W2561" s="259">
        <f>VLOOKUP(T2561,'[1]段ボール 送料'!$H$16:$X$1013,14,FALSE)</f>
        <v>161</v>
      </c>
      <c r="X2561" s="259">
        <f>VLOOKUP(T2561,'[1]段ボール 送料'!$H$16:$X$1013,15,FALSE)</f>
        <v>196</v>
      </c>
      <c r="Y2561" s="219"/>
      <c r="Z2561" s="259"/>
      <c r="AA2561" s="259"/>
      <c r="AB2561" s="259"/>
      <c r="AC2561" s="259"/>
      <c r="AD2561" s="257"/>
      <c r="AE2561" s="257"/>
      <c r="AF2561" s="257"/>
      <c r="AG2561" s="257"/>
      <c r="AH2561" s="257"/>
      <c r="AI2561" s="213" t="s">
        <v>2723</v>
      </c>
      <c r="AJ2561" s="286" t="s">
        <v>2543</v>
      </c>
      <c r="AK2561" s="228" t="s">
        <v>2542</v>
      </c>
      <c r="AL2561" s="211">
        <v>908</v>
      </c>
      <c r="AM2561" s="211">
        <f t="shared" si="401"/>
        <v>639</v>
      </c>
      <c r="AN2561" s="257">
        <f>VLOOKUP(T2561,'[1]段ボール 送料'!$H$16:$X$1013,6,FALSE)</f>
        <v>149</v>
      </c>
      <c r="AO2561" s="257">
        <f>VLOOKUP(T2561,'[1]段ボール 送料'!$H$16:$X$1013,17,FALSE)</f>
        <v>490</v>
      </c>
      <c r="AP2561" s="438" t="s">
        <v>3206</v>
      </c>
      <c r="AQ2561" s="352">
        <v>1</v>
      </c>
      <c r="AR2561" s="247"/>
      <c r="AS2561" s="247"/>
      <c r="AT2561" s="247"/>
      <c r="AU2561" s="359">
        <f t="shared" si="394"/>
        <v>470</v>
      </c>
      <c r="AV2561" s="248">
        <f>VLOOKUP(T2561,'[1]段ボール 送料'!$H$16:$X$1013,11,FALSE)</f>
        <v>198</v>
      </c>
      <c r="AW2561" s="248"/>
      <c r="AX2561" s="207"/>
      <c r="AY2561" s="247">
        <f t="shared" si="396"/>
        <v>198</v>
      </c>
      <c r="AZ2561" s="247">
        <f t="shared" si="397"/>
        <v>198</v>
      </c>
      <c r="BA2561" s="247">
        <f t="shared" si="398"/>
        <v>0</v>
      </c>
      <c r="BB2561" s="247">
        <f t="shared" si="399"/>
        <v>0</v>
      </c>
      <c r="BC2561" s="247">
        <f t="shared" si="400"/>
        <v>668</v>
      </c>
      <c r="BD2561" s="437"/>
      <c r="BE2561" s="437"/>
      <c r="BF2561" s="437"/>
      <c r="BG2561" s="228"/>
      <c r="BH2561" s="228"/>
      <c r="BI2561" s="228"/>
      <c r="BJ2561" s="246"/>
      <c r="BK2561" s="436">
        <v>45444</v>
      </c>
      <c r="BL2561" s="228"/>
      <c r="BM2561" s="228" t="s">
        <v>1703</v>
      </c>
      <c r="BX2561" s="204" t="s">
        <v>1873</v>
      </c>
      <c r="BY2561" s="254"/>
      <c r="CG2561" s="200" t="s">
        <v>1769</v>
      </c>
      <c r="DN2561" s="284"/>
      <c r="DO2561" s="283"/>
      <c r="DP2561" s="278"/>
      <c r="DQ2561" s="282"/>
      <c r="DR2561" s="281"/>
      <c r="DS2561" s="280"/>
      <c r="DT2561" s="279"/>
      <c r="DU2561" s="278"/>
      <c r="DV2561" s="194"/>
    </row>
    <row r="2562" spans="1:126" ht="16.350000000000001" customHeight="1">
      <c r="A2562" s="207" t="s">
        <v>3205</v>
      </c>
      <c r="B2562" s="227" t="s">
        <v>3212</v>
      </c>
      <c r="C2562" s="226" t="s">
        <v>3211</v>
      </c>
      <c r="D2562" s="264" t="s">
        <v>3210</v>
      </c>
      <c r="E2562" s="224" t="str">
        <f t="shared" si="402"/>
        <v>439639</v>
      </c>
      <c r="F2562" s="207" t="s">
        <v>14</v>
      </c>
      <c r="G2562" s="220" t="s">
        <v>3209</v>
      </c>
      <c r="H2562" s="223" t="s">
        <v>3208</v>
      </c>
      <c r="J2562" s="222">
        <v>1</v>
      </c>
      <c r="K2562" s="212">
        <v>5000</v>
      </c>
      <c r="L2562" s="232">
        <f t="shared" si="393"/>
        <v>5500</v>
      </c>
      <c r="M2562" s="288" t="s">
        <v>1671</v>
      </c>
      <c r="O2562" s="219"/>
      <c r="P2562" s="245"/>
      <c r="Q2562" s="244"/>
      <c r="R2562" s="261">
        <v>530</v>
      </c>
      <c r="S2562" s="427">
        <v>530</v>
      </c>
      <c r="T2562" s="219" t="s">
        <v>3207</v>
      </c>
      <c r="U2562" s="259">
        <f>VLOOKUP(T2562,'[1]段ボール 送料'!$H$16:$X$1013,16,FALSE)</f>
        <v>518</v>
      </c>
      <c r="V2562" s="259">
        <f>VLOOKUP(T2562,'[1]段ボール 送料'!$H$16:$X$1013,13,FALSE)</f>
        <v>161</v>
      </c>
      <c r="W2562" s="259">
        <f>VLOOKUP(T2562,'[1]段ボール 送料'!$H$16:$X$1013,14,FALSE)</f>
        <v>161</v>
      </c>
      <c r="X2562" s="259">
        <f>VLOOKUP(T2562,'[1]段ボール 送料'!$H$16:$X$1013,15,FALSE)</f>
        <v>196</v>
      </c>
      <c r="Y2562" s="219"/>
      <c r="Z2562" s="259"/>
      <c r="AA2562" s="259"/>
      <c r="AB2562" s="259"/>
      <c r="AC2562" s="259"/>
      <c r="AD2562" s="257"/>
      <c r="AE2562" s="257"/>
      <c r="AF2562" s="257"/>
      <c r="AG2562" s="257"/>
      <c r="AH2562" s="257"/>
      <c r="AI2562" s="213" t="s">
        <v>2723</v>
      </c>
      <c r="AJ2562" s="286" t="s">
        <v>2543</v>
      </c>
      <c r="AK2562" s="228" t="s">
        <v>2542</v>
      </c>
      <c r="AL2562" s="211">
        <v>908</v>
      </c>
      <c r="AM2562" s="211">
        <f t="shared" si="401"/>
        <v>639</v>
      </c>
      <c r="AN2562" s="257">
        <f>VLOOKUP(T2562,'[1]段ボール 送料'!$H$16:$X$1013,6,FALSE)</f>
        <v>149</v>
      </c>
      <c r="AO2562" s="257">
        <f>VLOOKUP(T2562,'[1]段ボール 送料'!$H$16:$X$1013,17,FALSE)</f>
        <v>490</v>
      </c>
      <c r="AP2562" s="438" t="s">
        <v>3206</v>
      </c>
      <c r="AQ2562" s="352">
        <v>1</v>
      </c>
      <c r="AR2562" s="247"/>
      <c r="AS2562" s="247"/>
      <c r="AT2562" s="247"/>
      <c r="AU2562" s="359">
        <f t="shared" si="394"/>
        <v>530</v>
      </c>
      <c r="AV2562" s="248">
        <f>VLOOKUP(T2562,'[1]段ボール 送料'!$H$16:$X$1013,11,FALSE)</f>
        <v>198</v>
      </c>
      <c r="AW2562" s="248"/>
      <c r="AX2562" s="207"/>
      <c r="AY2562" s="247">
        <f t="shared" si="396"/>
        <v>198</v>
      </c>
      <c r="AZ2562" s="247">
        <f t="shared" si="397"/>
        <v>198</v>
      </c>
      <c r="BA2562" s="247">
        <f t="shared" si="398"/>
        <v>0</v>
      </c>
      <c r="BB2562" s="247">
        <f t="shared" si="399"/>
        <v>0</v>
      </c>
      <c r="BC2562" s="247">
        <f t="shared" si="400"/>
        <v>728</v>
      </c>
      <c r="BD2562" s="437"/>
      <c r="BE2562" s="437"/>
      <c r="BF2562" s="437"/>
      <c r="BG2562" s="228"/>
      <c r="BH2562" s="228"/>
      <c r="BI2562" s="228"/>
      <c r="BJ2562" s="246"/>
      <c r="BK2562" s="436">
        <v>45444</v>
      </c>
      <c r="BL2562" s="228"/>
      <c r="BM2562" s="228" t="s">
        <v>1703</v>
      </c>
      <c r="BX2562" s="204" t="s">
        <v>1873</v>
      </c>
      <c r="BY2562" s="254"/>
      <c r="CG2562" s="200" t="s">
        <v>1769</v>
      </c>
      <c r="DN2562" s="284"/>
      <c r="DO2562" s="283"/>
      <c r="DP2562" s="278"/>
      <c r="DQ2562" s="282"/>
      <c r="DR2562" s="281"/>
      <c r="DS2562" s="280"/>
      <c r="DT2562" s="279"/>
      <c r="DU2562" s="278"/>
      <c r="DV2562" s="194"/>
    </row>
    <row r="2563" spans="1:126" ht="16.350000000000001" customHeight="1">
      <c r="A2563" s="207" t="s">
        <v>3205</v>
      </c>
      <c r="B2563" s="227" t="s">
        <v>3204</v>
      </c>
      <c r="C2563" s="226" t="s">
        <v>3203</v>
      </c>
      <c r="D2563" s="264" t="s">
        <v>3202</v>
      </c>
      <c r="E2563" s="224" t="str">
        <f t="shared" si="402"/>
        <v>439646</v>
      </c>
      <c r="F2563" s="207" t="s">
        <v>14</v>
      </c>
      <c r="G2563" s="220" t="s">
        <v>3201</v>
      </c>
      <c r="H2563" s="223" t="s">
        <v>3200</v>
      </c>
      <c r="J2563" s="222">
        <v>1</v>
      </c>
      <c r="K2563" s="212">
        <v>8000</v>
      </c>
      <c r="L2563" s="232">
        <f t="shared" si="393"/>
        <v>8800</v>
      </c>
      <c r="M2563" s="288" t="s">
        <v>1671</v>
      </c>
      <c r="O2563" s="219"/>
      <c r="P2563" s="245"/>
      <c r="Q2563" s="244"/>
      <c r="R2563" s="272">
        <v>1600</v>
      </c>
      <c r="S2563" s="427">
        <v>1600</v>
      </c>
      <c r="T2563" s="219" t="s">
        <v>3199</v>
      </c>
      <c r="U2563" s="259">
        <f>VLOOKUP(T2563,'[1]段ボール 送料'!$H$16:$X$1013,16,FALSE)</f>
        <v>498</v>
      </c>
      <c r="V2563" s="259">
        <f>VLOOKUP(T2563,'[1]段ボール 送料'!$H$16:$X$1013,13,FALSE)</f>
        <v>126</v>
      </c>
      <c r="W2563" s="259">
        <f>VLOOKUP(T2563,'[1]段ボール 送料'!$H$16:$X$1013,14,FALSE)</f>
        <v>126</v>
      </c>
      <c r="X2563" s="259">
        <f>VLOOKUP(T2563,'[1]段ボール 送料'!$H$16:$X$1013,15,FALSE)</f>
        <v>246</v>
      </c>
      <c r="Y2563" s="219"/>
      <c r="Z2563" s="259"/>
      <c r="AA2563" s="259"/>
      <c r="AB2563" s="259"/>
      <c r="AC2563" s="259"/>
      <c r="AD2563" s="257"/>
      <c r="AE2563" s="257"/>
      <c r="AF2563" s="257"/>
      <c r="AG2563" s="257"/>
      <c r="AH2563" s="257"/>
      <c r="AI2563" s="213" t="s">
        <v>2723</v>
      </c>
      <c r="AJ2563" s="286" t="s">
        <v>2543</v>
      </c>
      <c r="AK2563" s="228" t="s">
        <v>2542</v>
      </c>
      <c r="AL2563" s="211">
        <v>764</v>
      </c>
      <c r="AM2563" s="211">
        <f t="shared" si="401"/>
        <v>650</v>
      </c>
      <c r="AN2563" s="257">
        <f>VLOOKUP(T2563,'[1]段ボール 送料'!$H$16:$X$1013,6,FALSE)</f>
        <v>160</v>
      </c>
      <c r="AO2563" s="257">
        <f>VLOOKUP(T2563,'[1]段ボール 送料'!$H$16:$X$1013,17,FALSE)</f>
        <v>490</v>
      </c>
      <c r="AP2563" s="438" t="s">
        <v>3198</v>
      </c>
      <c r="AQ2563" s="352">
        <v>1</v>
      </c>
      <c r="AR2563" s="247"/>
      <c r="AS2563" s="247"/>
      <c r="AT2563" s="247"/>
      <c r="AU2563" s="359">
        <f t="shared" si="394"/>
        <v>1600</v>
      </c>
      <c r="AV2563" s="248">
        <f>VLOOKUP(T2563,'[1]段ボール 送料'!$H$16:$X$1013,11,FALSE)</f>
        <v>108</v>
      </c>
      <c r="AW2563" s="248"/>
      <c r="AX2563" s="207"/>
      <c r="AY2563" s="247">
        <f t="shared" si="396"/>
        <v>108</v>
      </c>
      <c r="AZ2563" s="247">
        <f t="shared" si="397"/>
        <v>108</v>
      </c>
      <c r="BA2563" s="247">
        <f t="shared" si="398"/>
        <v>0</v>
      </c>
      <c r="BB2563" s="247">
        <f t="shared" si="399"/>
        <v>0</v>
      </c>
      <c r="BC2563" s="247">
        <f t="shared" si="400"/>
        <v>1708</v>
      </c>
      <c r="BD2563" s="437"/>
      <c r="BE2563" s="437"/>
      <c r="BF2563" s="437"/>
      <c r="BG2563" s="228"/>
      <c r="BH2563" s="228"/>
      <c r="BI2563" s="228"/>
      <c r="BJ2563" s="246"/>
      <c r="BK2563" s="436">
        <v>45444</v>
      </c>
      <c r="BL2563" s="228"/>
      <c r="BM2563" s="228" t="s">
        <v>1703</v>
      </c>
      <c r="BX2563" s="204" t="s">
        <v>1873</v>
      </c>
      <c r="BY2563" s="254"/>
      <c r="CG2563" s="200" t="s">
        <v>1769</v>
      </c>
      <c r="DN2563" s="284"/>
      <c r="DO2563" s="283"/>
      <c r="DP2563" s="278"/>
      <c r="DQ2563" s="282"/>
      <c r="DR2563" s="281"/>
      <c r="DS2563" s="280"/>
      <c r="DT2563" s="279"/>
      <c r="DU2563" s="278"/>
      <c r="DV2563" s="194"/>
    </row>
    <row r="2564" spans="1:126" ht="16.350000000000001" customHeight="1">
      <c r="A2564" s="207" t="s">
        <v>3197</v>
      </c>
      <c r="B2564" s="227" t="s">
        <v>3196</v>
      </c>
      <c r="C2564" s="226" t="s">
        <v>3195</v>
      </c>
      <c r="D2564" s="264" t="s">
        <v>3194</v>
      </c>
      <c r="E2564" s="224" t="str">
        <f t="shared" si="402"/>
        <v>439653</v>
      </c>
      <c r="F2564" s="207" t="s">
        <v>934</v>
      </c>
      <c r="G2564" s="220" t="s">
        <v>3193</v>
      </c>
      <c r="H2564" s="223" t="s">
        <v>3192</v>
      </c>
      <c r="J2564" s="222">
        <v>1</v>
      </c>
      <c r="K2564" s="212">
        <v>10000</v>
      </c>
      <c r="L2564" s="212">
        <f t="shared" si="393"/>
        <v>11000</v>
      </c>
      <c r="M2564" s="288" t="s">
        <v>1671</v>
      </c>
      <c r="O2564" s="219"/>
      <c r="P2564" s="245"/>
      <c r="Q2564" s="244"/>
      <c r="R2564" s="261">
        <v>700</v>
      </c>
      <c r="S2564" s="427">
        <v>700</v>
      </c>
      <c r="T2564" s="219" t="s">
        <v>3191</v>
      </c>
      <c r="U2564" s="248">
        <f>VLOOKUP(T2564,'[1]段ボール 送料'!$H$16:$X$1013,16,FALSE)</f>
        <v>1130</v>
      </c>
      <c r="V2564" s="248">
        <f>VLOOKUP(T2564,'[1]段ボール 送料'!$H$16:$X$1013,13,FALSE)</f>
        <v>265</v>
      </c>
      <c r="W2564" s="248">
        <f>VLOOKUP(T2564,'[1]段ボール 送料'!$H$16:$X$1013,14,FALSE)</f>
        <v>265</v>
      </c>
      <c r="X2564" s="248">
        <f>VLOOKUP(T2564,'[1]段ボール 送料'!$H$16:$X$1013,15,FALSE)</f>
        <v>600</v>
      </c>
      <c r="Y2564" s="219"/>
      <c r="Z2564" s="259"/>
      <c r="AA2564" s="259"/>
      <c r="AB2564" s="259"/>
      <c r="AC2564" s="259"/>
      <c r="AD2564" s="353"/>
      <c r="AE2564" s="353"/>
      <c r="AF2564" s="353"/>
      <c r="AG2564" s="353"/>
      <c r="AH2564" s="353"/>
      <c r="AI2564" s="213" t="s">
        <v>2703</v>
      </c>
      <c r="AJ2564" s="286" t="s">
        <v>2543</v>
      </c>
      <c r="AK2564" s="228" t="s">
        <v>2542</v>
      </c>
      <c r="AL2564" s="319">
        <v>2223</v>
      </c>
      <c r="AM2564" s="211">
        <f t="shared" si="401"/>
        <v>1318</v>
      </c>
      <c r="AN2564" s="353">
        <f>VLOOKUP(T2564,'[1]段ボール 送料'!$H$16:$X$1013,6,FALSE)</f>
        <v>138</v>
      </c>
      <c r="AO2564" s="353">
        <f>VLOOKUP(T2564,'[1]段ボール 送料'!$H$16:$X$1013,17,FALSE)</f>
        <v>1180</v>
      </c>
      <c r="AP2564" s="229" t="s">
        <v>3190</v>
      </c>
      <c r="AQ2564" s="352">
        <v>1</v>
      </c>
      <c r="AR2564" s="247"/>
      <c r="AS2564" s="247"/>
      <c r="AT2564" s="247"/>
      <c r="AU2564" s="359">
        <f t="shared" si="394"/>
        <v>700</v>
      </c>
      <c r="AV2564" s="248">
        <f>VLOOKUP(T2564,'[1]段ボール 送料'!$H$16:$X$1013,11,FALSE)</f>
        <v>490</v>
      </c>
      <c r="AW2564" s="248"/>
      <c r="AX2564" s="207"/>
      <c r="AY2564" s="247">
        <f t="shared" si="396"/>
        <v>490</v>
      </c>
      <c r="AZ2564" s="247">
        <f t="shared" si="397"/>
        <v>490</v>
      </c>
      <c r="BA2564" s="247">
        <f t="shared" si="398"/>
        <v>0</v>
      </c>
      <c r="BB2564" s="247">
        <f t="shared" si="399"/>
        <v>0</v>
      </c>
      <c r="BC2564" s="247">
        <f t="shared" si="400"/>
        <v>1190</v>
      </c>
      <c r="BD2564" s="207"/>
      <c r="BE2564" s="207"/>
      <c r="BF2564" s="207"/>
      <c r="BG2564" s="228"/>
      <c r="BH2564" s="228"/>
      <c r="BI2564" s="228"/>
      <c r="BJ2564" s="246"/>
      <c r="BK2564" s="436">
        <v>45444</v>
      </c>
      <c r="BL2564" s="228"/>
      <c r="BM2564" s="228" t="s">
        <v>1703</v>
      </c>
      <c r="BX2564" s="204" t="s">
        <v>1873</v>
      </c>
      <c r="BY2564" s="254"/>
      <c r="CG2564" s="200" t="s">
        <v>1769</v>
      </c>
      <c r="DN2564" s="284"/>
      <c r="DO2564" s="283"/>
      <c r="DP2564" s="278"/>
      <c r="DQ2564" s="282"/>
      <c r="DR2564" s="281"/>
      <c r="DS2564" s="280"/>
      <c r="DT2564" s="279"/>
      <c r="DU2564" s="278"/>
      <c r="DV2564" s="194"/>
    </row>
    <row r="2565" spans="1:126" ht="16.350000000000001" customHeight="1">
      <c r="A2565" s="207" t="s">
        <v>3189</v>
      </c>
      <c r="B2565" s="342" t="s">
        <v>3188</v>
      </c>
      <c r="C2565" s="226" t="s">
        <v>3187</v>
      </c>
      <c r="D2565" s="363"/>
      <c r="E2565" s="397"/>
      <c r="F2565" s="207" t="s">
        <v>66</v>
      </c>
      <c r="G2565" s="220" t="s">
        <v>1618</v>
      </c>
      <c r="H2565" s="223" t="s">
        <v>3186</v>
      </c>
      <c r="J2565" s="225">
        <v>1</v>
      </c>
      <c r="K2565" s="212">
        <v>500</v>
      </c>
      <c r="L2565" s="408">
        <f t="shared" si="393"/>
        <v>550</v>
      </c>
      <c r="M2565" s="288" t="s">
        <v>1671</v>
      </c>
      <c r="O2565" s="306" t="s">
        <v>3185</v>
      </c>
      <c r="P2565" s="245"/>
      <c r="Q2565" s="244"/>
      <c r="R2565" s="261">
        <v>50</v>
      </c>
      <c r="S2565" s="242">
        <v>50</v>
      </c>
      <c r="T2565" s="219" t="s">
        <v>3184</v>
      </c>
      <c r="U2565" s="248">
        <f>VLOOKUP(T2565,'[1]段ボール 送料'!$H$16:$X$1013,16,FALSE)</f>
        <v>518</v>
      </c>
      <c r="V2565" s="248">
        <f>VLOOKUP(T2565,'[1]段ボール 送料'!$H$16:$X$1013,13,FALSE)</f>
        <v>161</v>
      </c>
      <c r="W2565" s="248">
        <f>VLOOKUP(T2565,'[1]段ボール 送料'!$H$16:$X$1013,14,FALSE)</f>
        <v>161</v>
      </c>
      <c r="X2565" s="248">
        <f>VLOOKUP(T2565,'[1]段ボール 送料'!$H$16:$X$1013,15,FALSE)</f>
        <v>196</v>
      </c>
      <c r="Y2565" s="219"/>
      <c r="Z2565" s="287"/>
      <c r="AA2565" s="287"/>
      <c r="AB2565" s="287"/>
      <c r="AC2565" s="287"/>
      <c r="AD2565" s="344"/>
      <c r="AE2565" s="344"/>
      <c r="AF2565" s="344"/>
      <c r="AG2565" s="344"/>
      <c r="AH2565" s="344"/>
      <c r="AI2565" s="228" t="s">
        <v>1694</v>
      </c>
      <c r="AJ2565" s="286" t="s">
        <v>1708</v>
      </c>
      <c r="AK2565" s="228" t="s">
        <v>1724</v>
      </c>
      <c r="AL2565" s="211">
        <v>56</v>
      </c>
      <c r="AM2565" s="211">
        <f t="shared" si="401"/>
        <v>639</v>
      </c>
      <c r="AN2565" s="353">
        <f>VLOOKUP(T2565,'[1]段ボール 送料'!$H$16:$X$1013,6,FALSE)</f>
        <v>149</v>
      </c>
      <c r="AO2565" s="353">
        <f>VLOOKUP(T2565,'[1]段ボール 送料'!$H$16:$X$1013,17,FALSE)</f>
        <v>490</v>
      </c>
      <c r="AP2565" s="229" t="s">
        <v>3183</v>
      </c>
      <c r="AQ2565" s="352">
        <v>1</v>
      </c>
      <c r="AR2565" s="247"/>
      <c r="AS2565" s="247"/>
      <c r="AT2565" s="247"/>
      <c r="AU2565" s="359">
        <f t="shared" si="394"/>
        <v>50</v>
      </c>
      <c r="AV2565" s="248">
        <f>VLOOKUP(T2565,'[1]段ボール 送料'!$H$16:$X$1013,11,FALSE)</f>
        <v>198</v>
      </c>
      <c r="AW2565" s="248"/>
      <c r="AX2565" s="207"/>
      <c r="AY2565" s="247">
        <f t="shared" si="396"/>
        <v>198</v>
      </c>
      <c r="AZ2565" s="247">
        <f t="shared" si="397"/>
        <v>198</v>
      </c>
      <c r="BA2565" s="247">
        <f t="shared" si="398"/>
        <v>0</v>
      </c>
      <c r="BB2565" s="247">
        <f t="shared" si="399"/>
        <v>0</v>
      </c>
      <c r="BC2565" s="247">
        <f t="shared" si="400"/>
        <v>248</v>
      </c>
      <c r="BD2565" s="207"/>
      <c r="BE2565" s="207"/>
      <c r="BF2565" s="207"/>
      <c r="BG2565" s="228"/>
      <c r="BH2565" s="228"/>
      <c r="BI2565" s="228"/>
      <c r="BJ2565" s="246" t="s">
        <v>2673</v>
      </c>
      <c r="BK2565" s="255"/>
      <c r="BL2565" s="228"/>
      <c r="BM2565" s="228"/>
      <c r="DN2565" s="284"/>
      <c r="DO2565" s="283"/>
      <c r="DP2565" s="278"/>
      <c r="DQ2565" s="278"/>
      <c r="DR2565" s="280" t="s">
        <v>3182</v>
      </c>
      <c r="DS2565" s="280"/>
      <c r="DT2565" s="279" t="s">
        <v>1620</v>
      </c>
      <c r="DU2565" s="278"/>
      <c r="DV2565" s="194"/>
    </row>
    <row r="2566" spans="1:126" ht="16.350000000000001" customHeight="1">
      <c r="A2566" s="433" t="s">
        <v>3051</v>
      </c>
      <c r="B2566" s="432" t="s">
        <v>3181</v>
      </c>
      <c r="C2566" s="431" t="s">
        <v>3180</v>
      </c>
      <c r="D2566" s="430" t="s">
        <v>3179</v>
      </c>
      <c r="E2566" s="429" t="str">
        <f t="shared" ref="E2566:E2606" si="403">MID(D2566,8,10)</f>
        <v>441106</v>
      </c>
      <c r="F2566" s="433" t="s">
        <v>886</v>
      </c>
      <c r="G2566" s="428" t="s">
        <v>3178</v>
      </c>
      <c r="H2566" s="223" t="s">
        <v>3177</v>
      </c>
      <c r="I2566" s="219" t="s">
        <v>2956</v>
      </c>
      <c r="J2566" s="222">
        <v>1</v>
      </c>
      <c r="K2566" s="212">
        <v>53000</v>
      </c>
      <c r="L2566" s="212">
        <f t="shared" si="393"/>
        <v>58300.000000000007</v>
      </c>
      <c r="M2566" s="288" t="s">
        <v>1671</v>
      </c>
      <c r="O2566" s="219"/>
      <c r="P2566" s="245"/>
      <c r="Q2566" s="244"/>
      <c r="R2566" s="416">
        <v>6400</v>
      </c>
      <c r="S2566" s="427">
        <v>6400</v>
      </c>
      <c r="T2566" s="219" t="s">
        <v>3176</v>
      </c>
      <c r="U2566" s="248">
        <f>VLOOKUP(T2566,'[1]段ボール 送料'!$H$16:$X$1013,16,FALSE)</f>
        <v>2240</v>
      </c>
      <c r="V2566" s="248">
        <f>VLOOKUP(T2566,'[1]段ボール 送料'!$H$16:$X$1013,13,FALSE)</f>
        <v>400</v>
      </c>
      <c r="W2566" s="248">
        <f>VLOOKUP(T2566,'[1]段ボール 送料'!$H$16:$X$1013,14,FALSE)</f>
        <v>190</v>
      </c>
      <c r="X2566" s="248">
        <f>VLOOKUP(T2566,'[1]段ボール 送料'!$H$16:$X$1013,15,FALSE)</f>
        <v>1650</v>
      </c>
      <c r="Y2566" s="435" t="s">
        <v>3045</v>
      </c>
      <c r="Z2566" s="434">
        <f>VLOOKUP(Y2566,'[1]段ボール 送料'!$H$16:$X$1013,16,FALSE)</f>
        <v>980</v>
      </c>
      <c r="AA2566" s="259">
        <f>VLOOKUP(Y2566,'[1]段ボール 送料'!$H$16:$X$1013,13,FALSE)</f>
        <v>330</v>
      </c>
      <c r="AB2566" s="259">
        <f>VLOOKUP(Y2566,'[1]段ボール 送料'!$H$16:$X$1013,14,FALSE)</f>
        <v>330</v>
      </c>
      <c r="AC2566" s="259">
        <f>VLOOKUP(Y2566,'[1]段ボール 送料'!$H$16:$X$1013,15,FALSE)</f>
        <v>320</v>
      </c>
      <c r="AD2566" s="344"/>
      <c r="AE2566" s="344"/>
      <c r="AF2566" s="344"/>
      <c r="AG2566" s="344"/>
      <c r="AH2566" s="344"/>
      <c r="AI2566" s="213" t="s">
        <v>2714</v>
      </c>
      <c r="AJ2566" s="392" t="s">
        <v>3027</v>
      </c>
      <c r="AK2566" s="228" t="s">
        <v>3110</v>
      </c>
      <c r="AL2566" s="211">
        <v>15165</v>
      </c>
      <c r="AM2566" s="211">
        <f t="shared" si="401"/>
        <v>5340</v>
      </c>
      <c r="AN2566" s="353">
        <f>VLOOKUP(Y2566,'[1]段ボール 送料'!$H$16:$X$1013,6,FALSE)</f>
        <v>0</v>
      </c>
      <c r="AO2566" s="423">
        <f>VLOOKUP(T2566,'[1]段ボール 送料'!$H$16:$X$1013,17,FALSE)+890</f>
        <v>5340</v>
      </c>
      <c r="AP2566" s="229" t="s">
        <v>2991</v>
      </c>
      <c r="AQ2566" s="360">
        <v>2</v>
      </c>
      <c r="AR2566" s="248"/>
      <c r="AS2566" s="248">
        <f>VLOOKUP(BE2566,'[1]段ボール 送料'!$H$16:$X$1000,11,FALSE)</f>
        <v>2700</v>
      </c>
      <c r="AT2566" s="248"/>
      <c r="AU2566" s="247">
        <f t="shared" ref="AU2566:AU2590" si="404">SUBTOTAL(9,AR2566:AT2566)</f>
        <v>2700</v>
      </c>
      <c r="AV2566" s="248">
        <f>VLOOKUP(T2566,'[1]段ボール 送料'!$H$16:$X$1013,11,FALSE)</f>
        <v>0</v>
      </c>
      <c r="AW2566" s="248">
        <f>VLOOKUP(Y2566,'[1]段ボール 送料'!$H$16:$X$1013,11,FALSE)</f>
        <v>500</v>
      </c>
      <c r="AX2566" s="207"/>
      <c r="AY2566" s="247">
        <f t="shared" si="396"/>
        <v>500</v>
      </c>
      <c r="AZ2566" s="247">
        <f t="shared" ref="AZ2566:AZ2602" si="405">AR2566+AV2566</f>
        <v>0</v>
      </c>
      <c r="BA2566" s="247">
        <f t="shared" ref="BA2566:BA2602" si="406">AS2566+AW2566</f>
        <v>3200</v>
      </c>
      <c r="BB2566" s="247"/>
      <c r="BC2566" s="247">
        <f t="shared" ref="BC2566:BC2602" si="407">AU2566+AY2566</f>
        <v>3200</v>
      </c>
      <c r="BD2566" s="207" t="str">
        <f t="shared" ref="BD2566:BD2590" si="408">T2566</f>
        <v>VGZ0028</v>
      </c>
      <c r="BE2566" s="207" t="s">
        <v>3175</v>
      </c>
      <c r="BF2566" s="207"/>
      <c r="BG2566" s="228" t="s">
        <v>1703</v>
      </c>
      <c r="BH2566" s="228" t="s">
        <v>1703</v>
      </c>
      <c r="BI2566" s="228"/>
      <c r="BJ2566" s="246"/>
      <c r="BK2566" s="207" t="s">
        <v>2356</v>
      </c>
      <c r="BL2566" s="228"/>
      <c r="BM2566" s="228"/>
      <c r="DC2566" s="200" t="s">
        <v>1769</v>
      </c>
      <c r="DN2566" s="284"/>
      <c r="DO2566" s="283"/>
      <c r="DP2566" s="278"/>
      <c r="DQ2566" s="278"/>
      <c r="DR2566" s="281"/>
      <c r="DS2566" s="280"/>
      <c r="DT2566" s="280"/>
      <c r="DU2566" s="278"/>
    </row>
    <row r="2567" spans="1:126" ht="16.350000000000001" customHeight="1">
      <c r="A2567" s="433" t="s">
        <v>3035</v>
      </c>
      <c r="B2567" s="432" t="s">
        <v>3174</v>
      </c>
      <c r="C2567" s="431" t="s">
        <v>3173</v>
      </c>
      <c r="D2567" s="430" t="s">
        <v>3172</v>
      </c>
      <c r="E2567" s="429" t="str">
        <f t="shared" si="403"/>
        <v>441113</v>
      </c>
      <c r="F2567" s="433" t="s">
        <v>886</v>
      </c>
      <c r="G2567" s="428" t="s">
        <v>3171</v>
      </c>
      <c r="H2567" s="223" t="s">
        <v>3170</v>
      </c>
      <c r="I2567" s="219" t="s">
        <v>2956</v>
      </c>
      <c r="J2567" s="222">
        <v>1</v>
      </c>
      <c r="K2567" s="212">
        <v>60000</v>
      </c>
      <c r="L2567" s="212">
        <f t="shared" si="393"/>
        <v>66000</v>
      </c>
      <c r="M2567" s="288" t="s">
        <v>1671</v>
      </c>
      <c r="O2567" s="219"/>
      <c r="P2567" s="245"/>
      <c r="Q2567" s="244"/>
      <c r="R2567" s="416">
        <v>7800</v>
      </c>
      <c r="S2567" s="427">
        <v>7800</v>
      </c>
      <c r="T2567" s="219" t="s">
        <v>3169</v>
      </c>
      <c r="U2567" s="248">
        <f>VLOOKUP(T2567,'[1]段ボール 送料'!$H$16:$X$1013,16,FALSE)</f>
        <v>2240</v>
      </c>
      <c r="V2567" s="248">
        <f>VLOOKUP(T2567,'[1]段ボール 送料'!$H$16:$X$1013,13,FALSE)</f>
        <v>400</v>
      </c>
      <c r="W2567" s="248">
        <f>VLOOKUP(T2567,'[1]段ボール 送料'!$H$16:$X$1013,14,FALSE)</f>
        <v>190</v>
      </c>
      <c r="X2567" s="248">
        <f>VLOOKUP(T2567,'[1]段ボール 送料'!$H$16:$X$1013,15,FALSE)</f>
        <v>1650</v>
      </c>
      <c r="Y2567" s="219" t="s">
        <v>3028</v>
      </c>
      <c r="Z2567" s="259">
        <f>VLOOKUP(Y2567,'[1]段ボール 送料'!$H$16:$X$1013,16,FALSE)</f>
        <v>1160</v>
      </c>
      <c r="AA2567" s="259">
        <f>VLOOKUP(Y2567,'[1]段ボール 送料'!$H$16:$X$1013,13,FALSE)</f>
        <v>330</v>
      </c>
      <c r="AB2567" s="259">
        <f>VLOOKUP(Y2567,'[1]段ボール 送料'!$H$16:$X$1013,14,FALSE)</f>
        <v>330</v>
      </c>
      <c r="AC2567" s="259">
        <f>VLOOKUP(Y2567,'[1]段ボール 送料'!$H$16:$X$1013,15,FALSE)</f>
        <v>500</v>
      </c>
      <c r="AD2567" s="344"/>
      <c r="AE2567" s="344"/>
      <c r="AF2567" s="344"/>
      <c r="AG2567" s="344"/>
      <c r="AH2567" s="344"/>
      <c r="AI2567" s="213" t="s">
        <v>2714</v>
      </c>
      <c r="AJ2567" s="392" t="s">
        <v>3027</v>
      </c>
      <c r="AK2567" s="228" t="s">
        <v>3110</v>
      </c>
      <c r="AL2567" s="211">
        <v>17836</v>
      </c>
      <c r="AM2567" s="211">
        <f t="shared" si="401"/>
        <v>5480</v>
      </c>
      <c r="AN2567" s="353">
        <f>VLOOKUP(Y2567,'[1]段ボール 送料'!$H$16:$X$1013,6,FALSE)</f>
        <v>0</v>
      </c>
      <c r="AO2567" s="423">
        <f>VLOOKUP(T2567,'[1]段ボール 送料'!$H$16:$X$1013,17,FALSE)+1030</f>
        <v>5480</v>
      </c>
      <c r="AP2567" s="229" t="s">
        <v>2991</v>
      </c>
      <c r="AQ2567" s="360">
        <v>2</v>
      </c>
      <c r="AR2567" s="247"/>
      <c r="AS2567" s="247"/>
      <c r="AT2567" s="247"/>
      <c r="AU2567" s="247">
        <f t="shared" si="404"/>
        <v>0</v>
      </c>
      <c r="AV2567" s="248">
        <f>VLOOKUP(T2567,'[1]段ボール 送料'!$H$16:$X$1013,11,FALSE)</f>
        <v>0</v>
      </c>
      <c r="AW2567" s="248">
        <f>VLOOKUP(Y2567,'[1]段ボール 送料'!$H$16:$X$1013,11,FALSE)</f>
        <v>0</v>
      </c>
      <c r="AX2567" s="207"/>
      <c r="AY2567" s="247">
        <f t="shared" ref="AY2567:AY2598" si="409">SUBTOTAL(9,AV2567:AX2567)</f>
        <v>0</v>
      </c>
      <c r="AZ2567" s="247">
        <f t="shared" si="405"/>
        <v>0</v>
      </c>
      <c r="BA2567" s="247">
        <f t="shared" si="406"/>
        <v>0</v>
      </c>
      <c r="BB2567" s="247">
        <f>AT2567+AX2567</f>
        <v>0</v>
      </c>
      <c r="BC2567" s="247">
        <f t="shared" si="407"/>
        <v>0</v>
      </c>
      <c r="BD2567" s="207" t="str">
        <f t="shared" si="408"/>
        <v>VGZ0028</v>
      </c>
      <c r="BE2567" s="207" t="s">
        <v>3037</v>
      </c>
      <c r="BF2567" s="207"/>
      <c r="BG2567" s="228" t="s">
        <v>1703</v>
      </c>
      <c r="BH2567" s="228" t="s">
        <v>1703</v>
      </c>
      <c r="BI2567" s="228"/>
      <c r="BJ2567" s="246"/>
      <c r="BK2567" s="207" t="s">
        <v>2356</v>
      </c>
      <c r="BL2567" s="228"/>
      <c r="BM2567" s="228"/>
      <c r="DC2567" s="200" t="s">
        <v>1769</v>
      </c>
      <c r="DN2567" s="284"/>
      <c r="DO2567" s="283"/>
      <c r="DP2567" s="278"/>
      <c r="DQ2567" s="278"/>
      <c r="DR2567" s="281"/>
      <c r="DS2567" s="280"/>
      <c r="DT2567" s="280"/>
      <c r="DU2567" s="278"/>
    </row>
    <row r="2568" spans="1:126" ht="16.350000000000001" customHeight="1">
      <c r="A2568" s="433" t="s">
        <v>3051</v>
      </c>
      <c r="B2568" s="432" t="s">
        <v>3168</v>
      </c>
      <c r="C2568" s="431" t="s">
        <v>3167</v>
      </c>
      <c r="D2568" s="430" t="s">
        <v>3166</v>
      </c>
      <c r="E2568" s="429" t="str">
        <f t="shared" si="403"/>
        <v>441120</v>
      </c>
      <c r="F2568" s="433" t="s">
        <v>886</v>
      </c>
      <c r="G2568" s="428" t="s">
        <v>3165</v>
      </c>
      <c r="H2568" s="223" t="s">
        <v>3164</v>
      </c>
      <c r="I2568" s="219" t="s">
        <v>2956</v>
      </c>
      <c r="J2568" s="222">
        <v>1</v>
      </c>
      <c r="K2568" s="212">
        <v>48000</v>
      </c>
      <c r="L2568" s="212">
        <f t="shared" si="393"/>
        <v>52800.000000000007</v>
      </c>
      <c r="M2568" s="288" t="s">
        <v>1671</v>
      </c>
      <c r="O2568" s="219"/>
      <c r="P2568" s="245"/>
      <c r="Q2568" s="244"/>
      <c r="R2568" s="416">
        <v>5100</v>
      </c>
      <c r="S2568" s="427">
        <v>5100</v>
      </c>
      <c r="T2568" s="219" t="s">
        <v>3163</v>
      </c>
      <c r="U2568" s="248">
        <f>VLOOKUP(T2568,'[1]段ボール 送料'!$H$16:$X$1013,16,FALSE)</f>
        <v>1610</v>
      </c>
      <c r="V2568" s="248">
        <f>VLOOKUP(T2568,'[1]段ボール 送料'!$H$16:$X$1013,13,FALSE)</f>
        <v>180</v>
      </c>
      <c r="W2568" s="248">
        <f>VLOOKUP(T2568,'[1]段ボール 送料'!$H$16:$X$1013,14,FALSE)</f>
        <v>210</v>
      </c>
      <c r="X2568" s="248">
        <f>VLOOKUP(T2568,'[1]段ボール 送料'!$H$16:$X$1013,15,FALSE)</f>
        <v>1220</v>
      </c>
      <c r="Y2568" s="435" t="s">
        <v>3045</v>
      </c>
      <c r="Z2568" s="434">
        <f>VLOOKUP(Y2568,'[1]段ボール 送料'!$H$16:$X$1013,16,FALSE)</f>
        <v>980</v>
      </c>
      <c r="AA2568" s="259">
        <f>VLOOKUP(Y2568,'[1]段ボール 送料'!$H$16:$X$1013,13,FALSE)</f>
        <v>330</v>
      </c>
      <c r="AB2568" s="259">
        <f>VLOOKUP(Y2568,'[1]段ボール 送料'!$H$16:$X$1013,14,FALSE)</f>
        <v>330</v>
      </c>
      <c r="AC2568" s="259">
        <f>VLOOKUP(Y2568,'[1]段ボール 送料'!$H$16:$X$1013,15,FALSE)</f>
        <v>320</v>
      </c>
      <c r="AD2568" s="344"/>
      <c r="AE2568" s="344"/>
      <c r="AF2568" s="344"/>
      <c r="AG2568" s="344"/>
      <c r="AH2568" s="344"/>
      <c r="AI2568" s="213" t="s">
        <v>2714</v>
      </c>
      <c r="AJ2568" s="392" t="s">
        <v>3027</v>
      </c>
      <c r="AK2568" s="228" t="s">
        <v>3110</v>
      </c>
      <c r="AL2568" s="211">
        <v>15165</v>
      </c>
      <c r="AM2568" s="211">
        <f t="shared" si="401"/>
        <v>3090</v>
      </c>
      <c r="AN2568" s="353">
        <f>VLOOKUP(Y2568,'[1]段ボール 送料'!$H$16:$X$1013,6,FALSE)</f>
        <v>0</v>
      </c>
      <c r="AO2568" s="423">
        <f>VLOOKUP(T2568,'[1]段ボール 送料'!$H$16:$X$1013,17,FALSE)+890</f>
        <v>3090</v>
      </c>
      <c r="AP2568" s="229" t="s">
        <v>2991</v>
      </c>
      <c r="AQ2568" s="360">
        <v>2</v>
      </c>
      <c r="AR2568" s="247"/>
      <c r="AS2568" s="248">
        <f>VLOOKUP(BE2568,'[1]段ボール 送料'!$H$16:$X$1000,11,FALSE)</f>
        <v>2700</v>
      </c>
      <c r="AT2568" s="247"/>
      <c r="AU2568" s="247">
        <f t="shared" si="404"/>
        <v>2700</v>
      </c>
      <c r="AV2568" s="248">
        <f>VLOOKUP(T2568,'[1]段ボール 送料'!$H$16:$X$1013,11,FALSE)</f>
        <v>0</v>
      </c>
      <c r="AW2568" s="248">
        <f>VLOOKUP(Y2568,'[1]段ボール 送料'!$H$16:$X$1013,11,FALSE)</f>
        <v>500</v>
      </c>
      <c r="AX2568" s="207"/>
      <c r="AY2568" s="247">
        <f t="shared" si="409"/>
        <v>500</v>
      </c>
      <c r="AZ2568" s="247">
        <f t="shared" si="405"/>
        <v>0</v>
      </c>
      <c r="BA2568" s="247">
        <f t="shared" si="406"/>
        <v>3200</v>
      </c>
      <c r="BB2568" s="247"/>
      <c r="BC2568" s="247">
        <f t="shared" si="407"/>
        <v>3200</v>
      </c>
      <c r="BD2568" s="207" t="str">
        <f t="shared" si="408"/>
        <v>VDZ0020</v>
      </c>
      <c r="BE2568" s="207" t="s">
        <v>3044</v>
      </c>
      <c r="BF2568" s="207"/>
      <c r="BG2568" s="228" t="s">
        <v>1703</v>
      </c>
      <c r="BH2568" s="228" t="s">
        <v>1703</v>
      </c>
      <c r="BI2568" s="228"/>
      <c r="BJ2568" s="246"/>
      <c r="BK2568" s="207" t="s">
        <v>2356</v>
      </c>
      <c r="BL2568" s="228"/>
      <c r="BM2568" s="228"/>
      <c r="DC2568" s="200" t="s">
        <v>1769</v>
      </c>
      <c r="DN2568" s="284"/>
      <c r="DO2568" s="283"/>
      <c r="DP2568" s="278"/>
      <c r="DQ2568" s="278"/>
      <c r="DR2568" s="281"/>
      <c r="DS2568" s="280"/>
      <c r="DT2568" s="280"/>
      <c r="DU2568" s="278"/>
    </row>
    <row r="2569" spans="1:126" ht="16.350000000000001" customHeight="1">
      <c r="A2569" s="433" t="s">
        <v>3035</v>
      </c>
      <c r="B2569" s="432" t="s">
        <v>3162</v>
      </c>
      <c r="C2569" s="431" t="s">
        <v>3161</v>
      </c>
      <c r="D2569" s="430" t="s">
        <v>3160</v>
      </c>
      <c r="E2569" s="429" t="str">
        <f t="shared" si="403"/>
        <v>441137</v>
      </c>
      <c r="F2569" s="433" t="s">
        <v>886</v>
      </c>
      <c r="G2569" s="428" t="s">
        <v>3159</v>
      </c>
      <c r="H2569" s="223" t="s">
        <v>3158</v>
      </c>
      <c r="I2569" s="219" t="s">
        <v>2956</v>
      </c>
      <c r="J2569" s="222">
        <v>1</v>
      </c>
      <c r="K2569" s="212">
        <v>70000</v>
      </c>
      <c r="L2569" s="212">
        <f t="shared" si="393"/>
        <v>77000</v>
      </c>
      <c r="M2569" s="288" t="s">
        <v>1671</v>
      </c>
      <c r="O2569" s="219"/>
      <c r="P2569" s="245"/>
      <c r="Q2569" s="244"/>
      <c r="R2569" s="416">
        <v>9200</v>
      </c>
      <c r="S2569" s="427">
        <v>9200</v>
      </c>
      <c r="T2569" s="219" t="s">
        <v>3157</v>
      </c>
      <c r="U2569" s="248">
        <f>VLOOKUP(T2569,'[1]段ボール 送料'!$H$16:$X$1013,16,FALSE)</f>
        <v>1960</v>
      </c>
      <c r="V2569" s="248">
        <f>VLOOKUP(T2569,'[1]段ボール 送料'!$H$16:$X$1013,13,FALSE)</f>
        <v>220</v>
      </c>
      <c r="W2569" s="248">
        <f>VLOOKUP(T2569,'[1]段ボール 送料'!$H$16:$X$1013,14,FALSE)</f>
        <v>240</v>
      </c>
      <c r="X2569" s="248">
        <f>VLOOKUP(T2569,'[1]段ボール 送料'!$H$16:$X$1013,15,FALSE)</f>
        <v>1500</v>
      </c>
      <c r="Y2569" s="219" t="s">
        <v>3028</v>
      </c>
      <c r="Z2569" s="259">
        <f>VLOOKUP(Y2569,'[1]段ボール 送料'!$H$16:$X$1013,16,FALSE)</f>
        <v>1160</v>
      </c>
      <c r="AA2569" s="259">
        <f>VLOOKUP(Y2569,'[1]段ボール 送料'!$H$16:$X$1013,13,FALSE)</f>
        <v>330</v>
      </c>
      <c r="AB2569" s="259">
        <f>VLOOKUP(Y2569,'[1]段ボール 送料'!$H$16:$X$1013,14,FALSE)</f>
        <v>330</v>
      </c>
      <c r="AC2569" s="259">
        <f>VLOOKUP(Y2569,'[1]段ボール 送料'!$H$16:$X$1013,15,FALSE)</f>
        <v>500</v>
      </c>
      <c r="AD2569" s="344"/>
      <c r="AE2569" s="344"/>
      <c r="AF2569" s="344"/>
      <c r="AG2569" s="344"/>
      <c r="AH2569" s="344"/>
      <c r="AI2569" s="213" t="s">
        <v>2714</v>
      </c>
      <c r="AJ2569" s="392" t="s">
        <v>3027</v>
      </c>
      <c r="AK2569" s="228" t="s">
        <v>3110</v>
      </c>
      <c r="AL2569" s="211">
        <v>21036</v>
      </c>
      <c r="AM2569" s="211">
        <f t="shared" si="401"/>
        <v>3980</v>
      </c>
      <c r="AN2569" s="353">
        <f>VLOOKUP(Y2569,'[1]段ボール 送料'!$H$16:$X$1013,6,FALSE)</f>
        <v>0</v>
      </c>
      <c r="AO2569" s="423">
        <f>VLOOKUP(T2569,'[1]段ボール 送料'!$H$16:$X$1013,17,FALSE)+1030</f>
        <v>3980</v>
      </c>
      <c r="AP2569" s="229" t="s">
        <v>2991</v>
      </c>
      <c r="AQ2569" s="360">
        <v>2</v>
      </c>
      <c r="AR2569" s="247"/>
      <c r="AS2569" s="247"/>
      <c r="AT2569" s="247"/>
      <c r="AU2569" s="247">
        <f t="shared" si="404"/>
        <v>0</v>
      </c>
      <c r="AV2569" s="248">
        <f>VLOOKUP(T2569,'[1]段ボール 送料'!$H$16:$X$1013,11,FALSE)</f>
        <v>0</v>
      </c>
      <c r="AW2569" s="248">
        <f>VLOOKUP(Y2569,'[1]段ボール 送料'!$H$16:$X$1013,11,FALSE)</f>
        <v>0</v>
      </c>
      <c r="AX2569" s="207"/>
      <c r="AY2569" s="247">
        <f t="shared" si="409"/>
        <v>0</v>
      </c>
      <c r="AZ2569" s="247">
        <f t="shared" si="405"/>
        <v>0</v>
      </c>
      <c r="BA2569" s="247">
        <f t="shared" si="406"/>
        <v>0</v>
      </c>
      <c r="BB2569" s="247">
        <f>AT2569+AX2569</f>
        <v>0</v>
      </c>
      <c r="BC2569" s="247">
        <f t="shared" si="407"/>
        <v>0</v>
      </c>
      <c r="BD2569" s="207" t="str">
        <f t="shared" si="408"/>
        <v>VDZ0021</v>
      </c>
      <c r="BE2569" s="207" t="s">
        <v>3037</v>
      </c>
      <c r="BF2569" s="207"/>
      <c r="BG2569" s="228" t="s">
        <v>1703</v>
      </c>
      <c r="BH2569" s="228" t="s">
        <v>1703</v>
      </c>
      <c r="BI2569" s="228"/>
      <c r="BJ2569" s="246"/>
      <c r="BK2569" s="207" t="s">
        <v>2356</v>
      </c>
      <c r="BL2569" s="228"/>
      <c r="BM2569" s="228"/>
      <c r="DC2569" s="200" t="s">
        <v>1769</v>
      </c>
      <c r="DN2569" s="284"/>
      <c r="DO2569" s="283"/>
      <c r="DP2569" s="278"/>
      <c r="DQ2569" s="278"/>
      <c r="DR2569" s="281"/>
      <c r="DS2569" s="280"/>
      <c r="DT2569" s="280"/>
      <c r="DU2569" s="278"/>
    </row>
    <row r="2570" spans="1:126" ht="16.350000000000001" customHeight="1">
      <c r="A2570" s="433" t="s">
        <v>3051</v>
      </c>
      <c r="B2570" s="432" t="s">
        <v>3156</v>
      </c>
      <c r="C2570" s="431" t="s">
        <v>3155</v>
      </c>
      <c r="D2570" s="430" t="s">
        <v>3154</v>
      </c>
      <c r="E2570" s="429" t="str">
        <f t="shared" si="403"/>
        <v>441144</v>
      </c>
      <c r="F2570" s="433" t="s">
        <v>886</v>
      </c>
      <c r="G2570" s="428" t="s">
        <v>3153</v>
      </c>
      <c r="H2570" s="223" t="s">
        <v>3152</v>
      </c>
      <c r="I2570" s="219" t="s">
        <v>2956</v>
      </c>
      <c r="J2570" s="222">
        <v>1</v>
      </c>
      <c r="K2570" s="212">
        <v>53000</v>
      </c>
      <c r="L2570" s="212">
        <f t="shared" si="393"/>
        <v>58300.000000000007</v>
      </c>
      <c r="M2570" s="288" t="s">
        <v>1671</v>
      </c>
      <c r="O2570" s="219"/>
      <c r="P2570" s="245"/>
      <c r="Q2570" s="244"/>
      <c r="R2570" s="416">
        <v>8200</v>
      </c>
      <c r="S2570" s="427">
        <v>8200</v>
      </c>
      <c r="T2570" s="219" t="s">
        <v>3146</v>
      </c>
      <c r="U2570" s="248">
        <f>VLOOKUP(T2570,'[1]段ボール 送料'!$H$16:$X$1013,16,FALSE)</f>
        <v>1750</v>
      </c>
      <c r="V2570" s="248">
        <f>VLOOKUP(T2570,'[1]段ボール 送料'!$H$16:$X$1013,13,FALSE)</f>
        <v>210</v>
      </c>
      <c r="W2570" s="248">
        <f>VLOOKUP(T2570,'[1]段ボール 送料'!$H$16:$X$1013,14,FALSE)</f>
        <v>210</v>
      </c>
      <c r="X2570" s="248">
        <f>VLOOKUP(T2570,'[1]段ボール 送料'!$H$16:$X$1013,15,FALSE)</f>
        <v>1330</v>
      </c>
      <c r="Y2570" s="435" t="s">
        <v>3045</v>
      </c>
      <c r="Z2570" s="434">
        <f>VLOOKUP(Y2570,'[1]段ボール 送料'!$H$16:$X$1013,16,FALSE)</f>
        <v>980</v>
      </c>
      <c r="AA2570" s="259">
        <f>VLOOKUP(Y2570,'[1]段ボール 送料'!$H$16:$X$1013,13,FALSE)</f>
        <v>330</v>
      </c>
      <c r="AB2570" s="259">
        <f>VLOOKUP(Y2570,'[1]段ボール 送料'!$H$16:$X$1013,14,FALSE)</f>
        <v>330</v>
      </c>
      <c r="AC2570" s="259">
        <f>VLOOKUP(Y2570,'[1]段ボール 送料'!$H$16:$X$1013,15,FALSE)</f>
        <v>320</v>
      </c>
      <c r="AD2570" s="344"/>
      <c r="AE2570" s="344"/>
      <c r="AF2570" s="344"/>
      <c r="AG2570" s="344"/>
      <c r="AH2570" s="344"/>
      <c r="AI2570" s="213" t="s">
        <v>2714</v>
      </c>
      <c r="AJ2570" s="392" t="s">
        <v>3027</v>
      </c>
      <c r="AK2570" s="228" t="s">
        <v>3110</v>
      </c>
      <c r="AL2570" s="211">
        <v>14765</v>
      </c>
      <c r="AM2570" s="211">
        <f t="shared" si="401"/>
        <v>5890</v>
      </c>
      <c r="AN2570" s="353">
        <f>VLOOKUP(Y2570,'[1]段ボール 送料'!$H$16:$X$1013,6,FALSE)</f>
        <v>0</v>
      </c>
      <c r="AO2570" s="423">
        <f>VLOOKUP(T2570,'[1]段ボール 送料'!$H$16:$X$1013,17,FALSE)+890</f>
        <v>5890</v>
      </c>
      <c r="AP2570" s="229" t="s">
        <v>2991</v>
      </c>
      <c r="AQ2570" s="360">
        <v>2</v>
      </c>
      <c r="AR2570" s="247"/>
      <c r="AS2570" s="248">
        <f>VLOOKUP(BE2570,'[1]段ボール 送料'!$H$16:$X$1000,11,FALSE)</f>
        <v>2700</v>
      </c>
      <c r="AT2570" s="247"/>
      <c r="AU2570" s="247">
        <f t="shared" si="404"/>
        <v>2700</v>
      </c>
      <c r="AV2570" s="248">
        <f>VLOOKUP(T2570,'[1]段ボール 送料'!$H$16:$X$1013,11,FALSE)</f>
        <v>0</v>
      </c>
      <c r="AW2570" s="248">
        <f>VLOOKUP(Y2570,'[1]段ボール 送料'!$H$16:$X$1013,11,FALSE)</f>
        <v>500</v>
      </c>
      <c r="AX2570" s="207"/>
      <c r="AY2570" s="247">
        <f t="shared" si="409"/>
        <v>500</v>
      </c>
      <c r="AZ2570" s="247">
        <f t="shared" si="405"/>
        <v>0</v>
      </c>
      <c r="BA2570" s="247">
        <f t="shared" si="406"/>
        <v>3200</v>
      </c>
      <c r="BB2570" s="247"/>
      <c r="BC2570" s="247">
        <f t="shared" si="407"/>
        <v>3200</v>
      </c>
      <c r="BD2570" s="207" t="str">
        <f t="shared" si="408"/>
        <v>A-51076</v>
      </c>
      <c r="BE2570" s="207" t="s">
        <v>3044</v>
      </c>
      <c r="BF2570" s="207"/>
      <c r="BG2570" s="228" t="s">
        <v>1703</v>
      </c>
      <c r="BH2570" s="228" t="s">
        <v>1703</v>
      </c>
      <c r="BI2570" s="228"/>
      <c r="BJ2570" s="246"/>
      <c r="BK2570" s="207" t="s">
        <v>2356</v>
      </c>
      <c r="BL2570" s="228"/>
      <c r="BM2570" s="228"/>
      <c r="DC2570" s="200" t="s">
        <v>1769</v>
      </c>
      <c r="DN2570" s="284"/>
      <c r="DO2570" s="283"/>
      <c r="DP2570" s="278"/>
      <c r="DQ2570" s="278"/>
      <c r="DR2570" s="281"/>
      <c r="DS2570" s="280"/>
      <c r="DT2570" s="280"/>
      <c r="DU2570" s="278"/>
    </row>
    <row r="2571" spans="1:126" ht="16.350000000000001" customHeight="1">
      <c r="A2571" s="433" t="s">
        <v>3035</v>
      </c>
      <c r="B2571" s="432" t="s">
        <v>3151</v>
      </c>
      <c r="C2571" s="431" t="s">
        <v>3150</v>
      </c>
      <c r="D2571" s="430" t="s">
        <v>3149</v>
      </c>
      <c r="E2571" s="429" t="str">
        <f t="shared" si="403"/>
        <v>441151</v>
      </c>
      <c r="F2571" s="433" t="s">
        <v>886</v>
      </c>
      <c r="G2571" s="428" t="s">
        <v>3148</v>
      </c>
      <c r="H2571" s="223" t="s">
        <v>3147</v>
      </c>
      <c r="I2571" s="219" t="s">
        <v>2956</v>
      </c>
      <c r="J2571" s="222">
        <v>1</v>
      </c>
      <c r="K2571" s="212">
        <v>60000</v>
      </c>
      <c r="L2571" s="212">
        <f t="shared" si="393"/>
        <v>66000</v>
      </c>
      <c r="M2571" s="288" t="s">
        <v>1671</v>
      </c>
      <c r="O2571" s="219"/>
      <c r="P2571" s="245"/>
      <c r="Q2571" s="244"/>
      <c r="R2571" s="416">
        <v>9400</v>
      </c>
      <c r="S2571" s="427">
        <v>9400</v>
      </c>
      <c r="T2571" s="219" t="s">
        <v>3146</v>
      </c>
      <c r="U2571" s="248">
        <f>VLOOKUP(T2571,'[1]段ボール 送料'!$H$16:$X$1013,16,FALSE)</f>
        <v>1750</v>
      </c>
      <c r="V2571" s="248">
        <f>VLOOKUP(T2571,'[1]段ボール 送料'!$H$16:$X$1013,13,FALSE)</f>
        <v>210</v>
      </c>
      <c r="W2571" s="248">
        <f>VLOOKUP(T2571,'[1]段ボール 送料'!$H$16:$X$1013,14,FALSE)</f>
        <v>210</v>
      </c>
      <c r="X2571" s="248">
        <f>VLOOKUP(T2571,'[1]段ボール 送料'!$H$16:$X$1013,15,FALSE)</f>
        <v>1330</v>
      </c>
      <c r="Y2571" s="219" t="s">
        <v>3028</v>
      </c>
      <c r="Z2571" s="259">
        <f>VLOOKUP(Y2571,'[1]段ボール 送料'!$H$16:$X$1013,16,FALSE)</f>
        <v>1160</v>
      </c>
      <c r="AA2571" s="259">
        <f>VLOOKUP(Y2571,'[1]段ボール 送料'!$H$16:$X$1013,13,FALSE)</f>
        <v>330</v>
      </c>
      <c r="AB2571" s="259">
        <f>VLOOKUP(Y2571,'[1]段ボール 送料'!$H$16:$X$1013,14,FALSE)</f>
        <v>330</v>
      </c>
      <c r="AC2571" s="259">
        <f>VLOOKUP(Y2571,'[1]段ボール 送料'!$H$16:$X$1013,15,FALSE)</f>
        <v>500</v>
      </c>
      <c r="AD2571" s="344"/>
      <c r="AE2571" s="344"/>
      <c r="AF2571" s="344"/>
      <c r="AG2571" s="344"/>
      <c r="AH2571" s="344"/>
      <c r="AI2571" s="213" t="s">
        <v>2714</v>
      </c>
      <c r="AJ2571" s="392" t="s">
        <v>3027</v>
      </c>
      <c r="AK2571" s="228" t="s">
        <v>3110</v>
      </c>
      <c r="AL2571" s="211">
        <v>17436</v>
      </c>
      <c r="AM2571" s="211">
        <f t="shared" si="401"/>
        <v>6030</v>
      </c>
      <c r="AN2571" s="353">
        <f>VLOOKUP(Y2571,'[1]段ボール 送料'!$H$16:$X$1013,6,FALSE)</f>
        <v>0</v>
      </c>
      <c r="AO2571" s="423">
        <f>VLOOKUP(T2571,'[1]段ボール 送料'!$H$16:$X$1013,17,FALSE)+1030</f>
        <v>6030</v>
      </c>
      <c r="AP2571" s="229" t="s">
        <v>2991</v>
      </c>
      <c r="AQ2571" s="360">
        <v>2</v>
      </c>
      <c r="AR2571" s="247"/>
      <c r="AS2571" s="247"/>
      <c r="AT2571" s="247"/>
      <c r="AU2571" s="247">
        <f t="shared" si="404"/>
        <v>0</v>
      </c>
      <c r="AV2571" s="248">
        <f>VLOOKUP(T2571,'[1]段ボール 送料'!$H$16:$X$1013,11,FALSE)</f>
        <v>0</v>
      </c>
      <c r="AW2571" s="248">
        <f>VLOOKUP(Y2571,'[1]段ボール 送料'!$H$16:$X$1013,11,FALSE)</f>
        <v>0</v>
      </c>
      <c r="AX2571" s="207"/>
      <c r="AY2571" s="247">
        <f t="shared" si="409"/>
        <v>0</v>
      </c>
      <c r="AZ2571" s="247">
        <f t="shared" si="405"/>
        <v>0</v>
      </c>
      <c r="BA2571" s="247">
        <f t="shared" si="406"/>
        <v>0</v>
      </c>
      <c r="BB2571" s="247">
        <f>AT2571+AX2571</f>
        <v>0</v>
      </c>
      <c r="BC2571" s="247">
        <f t="shared" si="407"/>
        <v>0</v>
      </c>
      <c r="BD2571" s="207" t="str">
        <f t="shared" si="408"/>
        <v>A-51076</v>
      </c>
      <c r="BE2571" s="207" t="s">
        <v>3037</v>
      </c>
      <c r="BF2571" s="207"/>
      <c r="BG2571" s="228" t="s">
        <v>1703</v>
      </c>
      <c r="BH2571" s="228" t="s">
        <v>1703</v>
      </c>
      <c r="BI2571" s="228"/>
      <c r="BJ2571" s="246"/>
      <c r="BK2571" s="207" t="s">
        <v>2356</v>
      </c>
      <c r="BL2571" s="228"/>
      <c r="BM2571" s="228"/>
      <c r="DC2571" s="200" t="s">
        <v>1769</v>
      </c>
      <c r="DN2571" s="284"/>
      <c r="DO2571" s="283"/>
      <c r="DP2571" s="278"/>
      <c r="DQ2571" s="278"/>
      <c r="DR2571" s="281"/>
      <c r="DS2571" s="280"/>
      <c r="DT2571" s="280"/>
      <c r="DU2571" s="278"/>
    </row>
    <row r="2572" spans="1:126" ht="16.350000000000001" customHeight="1">
      <c r="A2572" s="433" t="s">
        <v>3051</v>
      </c>
      <c r="B2572" s="432" t="s">
        <v>3145</v>
      </c>
      <c r="C2572" s="431" t="s">
        <v>3144</v>
      </c>
      <c r="D2572" s="430" t="s">
        <v>3143</v>
      </c>
      <c r="E2572" s="429" t="str">
        <f t="shared" si="403"/>
        <v>441168</v>
      </c>
      <c r="F2572" s="433" t="s">
        <v>886</v>
      </c>
      <c r="G2572" s="428" t="s">
        <v>3142</v>
      </c>
      <c r="H2572" s="223" t="s">
        <v>3141</v>
      </c>
      <c r="I2572" s="219" t="s">
        <v>2956</v>
      </c>
      <c r="J2572" s="222">
        <v>1</v>
      </c>
      <c r="K2572" s="212">
        <v>61000</v>
      </c>
      <c r="L2572" s="212">
        <f t="shared" si="393"/>
        <v>67100</v>
      </c>
      <c r="M2572" s="288" t="s">
        <v>1671</v>
      </c>
      <c r="O2572" s="219"/>
      <c r="P2572" s="245"/>
      <c r="Q2572" s="244"/>
      <c r="R2572" s="289">
        <v>7000</v>
      </c>
      <c r="S2572" s="427">
        <v>7000</v>
      </c>
      <c r="T2572" s="219" t="s">
        <v>3135</v>
      </c>
      <c r="U2572" s="248">
        <f>VLOOKUP(T2572,'[1]段ボール 送料'!$H$16:$X$1013,16,FALSE)</f>
        <v>1920</v>
      </c>
      <c r="V2572" s="248">
        <f>VLOOKUP(T2572,'[1]段ボール 送料'!$H$16:$X$1013,13,FALSE)</f>
        <v>190</v>
      </c>
      <c r="W2572" s="248">
        <f>VLOOKUP(T2572,'[1]段ボール 送料'!$H$16:$X$1013,14,FALSE)</f>
        <v>190</v>
      </c>
      <c r="X2572" s="248">
        <f>VLOOKUP(T2572,'[1]段ボール 送料'!$H$16:$X$1013,15,FALSE)</f>
        <v>1540</v>
      </c>
      <c r="Y2572" s="435" t="s">
        <v>3045</v>
      </c>
      <c r="Z2572" s="434">
        <f>VLOOKUP(Y2572,'[1]段ボール 送料'!$H$16:$X$1013,16,FALSE)</f>
        <v>980</v>
      </c>
      <c r="AA2572" s="259">
        <f>VLOOKUP(Y2572,'[1]段ボール 送料'!$H$16:$X$1013,13,FALSE)</f>
        <v>330</v>
      </c>
      <c r="AB2572" s="259">
        <f>VLOOKUP(Y2572,'[1]段ボール 送料'!$H$16:$X$1013,14,FALSE)</f>
        <v>330</v>
      </c>
      <c r="AC2572" s="259">
        <f>VLOOKUP(Y2572,'[1]段ボール 送料'!$H$16:$X$1013,15,FALSE)</f>
        <v>320</v>
      </c>
      <c r="AD2572" s="344"/>
      <c r="AE2572" s="344"/>
      <c r="AF2572" s="344"/>
      <c r="AG2572" s="344"/>
      <c r="AH2572" s="344"/>
      <c r="AI2572" s="213" t="s">
        <v>2714</v>
      </c>
      <c r="AJ2572" s="392" t="s">
        <v>3027</v>
      </c>
      <c r="AK2572" s="228" t="s">
        <v>3110</v>
      </c>
      <c r="AL2572" s="211">
        <v>16765</v>
      </c>
      <c r="AM2572" s="211">
        <f t="shared" ref="AM2572:AM2603" si="410">AN2572+AO2572</f>
        <v>5890</v>
      </c>
      <c r="AN2572" s="353">
        <f>VLOOKUP(Y2572,'[1]段ボール 送料'!$H$16:$X$1013,6,FALSE)</f>
        <v>0</v>
      </c>
      <c r="AO2572" s="423">
        <f>VLOOKUP(T2572,'[1]段ボール 送料'!$H$16:$X$1013,17,FALSE)+890</f>
        <v>5890</v>
      </c>
      <c r="AP2572" s="229" t="s">
        <v>2991</v>
      </c>
      <c r="AQ2572" s="360">
        <v>2</v>
      </c>
      <c r="AR2572" s="247"/>
      <c r="AS2572" s="248">
        <f>VLOOKUP(BE2572,'[1]段ボール 送料'!$H$16:$X$1000,11,FALSE)</f>
        <v>2700</v>
      </c>
      <c r="AT2572" s="247"/>
      <c r="AU2572" s="247">
        <f t="shared" si="404"/>
        <v>2700</v>
      </c>
      <c r="AV2572" s="248">
        <f>VLOOKUP(T2572,'[1]段ボール 送料'!$H$16:$X$1013,11,FALSE)</f>
        <v>0</v>
      </c>
      <c r="AW2572" s="248">
        <f>VLOOKUP(Y2572,'[1]段ボール 送料'!$H$16:$X$1013,11,FALSE)</f>
        <v>500</v>
      </c>
      <c r="AX2572" s="207"/>
      <c r="AY2572" s="247">
        <f t="shared" si="409"/>
        <v>500</v>
      </c>
      <c r="AZ2572" s="247">
        <f t="shared" si="405"/>
        <v>0</v>
      </c>
      <c r="BA2572" s="247">
        <f t="shared" si="406"/>
        <v>3200</v>
      </c>
      <c r="BB2572" s="247"/>
      <c r="BC2572" s="247">
        <f t="shared" si="407"/>
        <v>3200</v>
      </c>
      <c r="BD2572" s="207" t="str">
        <f t="shared" si="408"/>
        <v>A-51061</v>
      </c>
      <c r="BE2572" s="207" t="s">
        <v>3044</v>
      </c>
      <c r="BF2572" s="207"/>
      <c r="BG2572" s="228" t="s">
        <v>1703</v>
      </c>
      <c r="BH2572" s="228" t="s">
        <v>1703</v>
      </c>
      <c r="BI2572" s="228"/>
      <c r="BJ2572" s="246"/>
      <c r="BK2572" s="207" t="s">
        <v>2356</v>
      </c>
      <c r="BL2572" s="228"/>
      <c r="BM2572" s="228"/>
      <c r="DC2572" s="200" t="s">
        <v>1769</v>
      </c>
      <c r="DN2572" s="284"/>
      <c r="DO2572" s="283"/>
      <c r="DP2572" s="278"/>
      <c r="DQ2572" s="278"/>
      <c r="DR2572" s="281"/>
      <c r="DS2572" s="280"/>
      <c r="DT2572" s="280"/>
      <c r="DU2572" s="278"/>
    </row>
    <row r="2573" spans="1:126" ht="16.350000000000001" customHeight="1">
      <c r="A2573" s="433" t="s">
        <v>2998</v>
      </c>
      <c r="B2573" s="432" t="s">
        <v>3140</v>
      </c>
      <c r="C2573" s="431" t="s">
        <v>3139</v>
      </c>
      <c r="D2573" s="430" t="s">
        <v>3138</v>
      </c>
      <c r="E2573" s="429" t="str">
        <f t="shared" si="403"/>
        <v>441175</v>
      </c>
      <c r="F2573" s="433" t="s">
        <v>886</v>
      </c>
      <c r="G2573" s="428" t="s">
        <v>3137</v>
      </c>
      <c r="H2573" s="223" t="s">
        <v>3136</v>
      </c>
      <c r="I2573" s="219" t="s">
        <v>2956</v>
      </c>
      <c r="J2573" s="222">
        <v>1</v>
      </c>
      <c r="K2573" s="212">
        <v>68000</v>
      </c>
      <c r="L2573" s="212">
        <f t="shared" si="393"/>
        <v>74800</v>
      </c>
      <c r="M2573" s="288" t="s">
        <v>1671</v>
      </c>
      <c r="O2573" s="219"/>
      <c r="P2573" s="245"/>
      <c r="Q2573" s="244"/>
      <c r="R2573" s="416">
        <v>8200</v>
      </c>
      <c r="S2573" s="427">
        <v>8200</v>
      </c>
      <c r="T2573" s="219" t="s">
        <v>3135</v>
      </c>
      <c r="U2573" s="248">
        <f>VLOOKUP(T2573,'[1]段ボール 送料'!$H$16:$X$1013,16,FALSE)</f>
        <v>1920</v>
      </c>
      <c r="V2573" s="248">
        <f>VLOOKUP(T2573,'[1]段ボール 送料'!$H$16:$X$1013,13,FALSE)</f>
        <v>190</v>
      </c>
      <c r="W2573" s="248">
        <f>VLOOKUP(T2573,'[1]段ボール 送料'!$H$16:$X$1013,14,FALSE)</f>
        <v>190</v>
      </c>
      <c r="X2573" s="248">
        <f>VLOOKUP(T2573,'[1]段ボール 送料'!$H$16:$X$1013,15,FALSE)</f>
        <v>1540</v>
      </c>
      <c r="Y2573" s="219" t="s">
        <v>3028</v>
      </c>
      <c r="Z2573" s="259">
        <f>VLOOKUP(Y2573,'[1]段ボール 送料'!$H$16:$X$1013,16,FALSE)</f>
        <v>1160</v>
      </c>
      <c r="AA2573" s="259">
        <f>VLOOKUP(Y2573,'[1]段ボール 送料'!$H$16:$X$1013,13,FALSE)</f>
        <v>330</v>
      </c>
      <c r="AB2573" s="259">
        <f>VLOOKUP(Y2573,'[1]段ボール 送料'!$H$16:$X$1013,14,FALSE)</f>
        <v>330</v>
      </c>
      <c r="AC2573" s="259">
        <f>VLOOKUP(Y2573,'[1]段ボール 送料'!$H$16:$X$1013,15,FALSE)</f>
        <v>500</v>
      </c>
      <c r="AD2573" s="344"/>
      <c r="AE2573" s="344"/>
      <c r="AF2573" s="344"/>
      <c r="AG2573" s="344"/>
      <c r="AH2573" s="344"/>
      <c r="AI2573" s="213" t="s">
        <v>2714</v>
      </c>
      <c r="AJ2573" s="392" t="s">
        <v>3027</v>
      </c>
      <c r="AK2573" s="228" t="s">
        <v>3110</v>
      </c>
      <c r="AL2573" s="211">
        <v>19436</v>
      </c>
      <c r="AM2573" s="211">
        <f t="shared" si="410"/>
        <v>6030</v>
      </c>
      <c r="AN2573" s="353">
        <f>VLOOKUP(Y2573,'[1]段ボール 送料'!$H$16:$X$1013,6,FALSE)</f>
        <v>0</v>
      </c>
      <c r="AO2573" s="423">
        <f>VLOOKUP(T2573,'[1]段ボール 送料'!$H$16:$X$1013,17,FALSE)+1030</f>
        <v>6030</v>
      </c>
      <c r="AP2573" s="229" t="s">
        <v>2991</v>
      </c>
      <c r="AQ2573" s="360">
        <v>2</v>
      </c>
      <c r="AR2573" s="247"/>
      <c r="AS2573" s="247"/>
      <c r="AT2573" s="247"/>
      <c r="AU2573" s="247">
        <f t="shared" si="404"/>
        <v>0</v>
      </c>
      <c r="AV2573" s="248">
        <f>VLOOKUP(T2573,'[1]段ボール 送料'!$H$16:$X$1013,11,FALSE)</f>
        <v>0</v>
      </c>
      <c r="AW2573" s="248">
        <f>VLOOKUP(Y2573,'[1]段ボール 送料'!$H$16:$X$1013,11,FALSE)</f>
        <v>0</v>
      </c>
      <c r="AX2573" s="207"/>
      <c r="AY2573" s="247">
        <f t="shared" si="409"/>
        <v>0</v>
      </c>
      <c r="AZ2573" s="247">
        <f t="shared" si="405"/>
        <v>0</v>
      </c>
      <c r="BA2573" s="247">
        <f t="shared" si="406"/>
        <v>0</v>
      </c>
      <c r="BB2573" s="247">
        <f>AT2573+AX2573</f>
        <v>0</v>
      </c>
      <c r="BC2573" s="247">
        <f t="shared" si="407"/>
        <v>0</v>
      </c>
      <c r="BD2573" s="207" t="str">
        <f t="shared" si="408"/>
        <v>A-51061</v>
      </c>
      <c r="BE2573" s="207" t="s">
        <v>3037</v>
      </c>
      <c r="BF2573" s="207"/>
      <c r="BG2573" s="228" t="s">
        <v>1703</v>
      </c>
      <c r="BH2573" s="228" t="s">
        <v>1703</v>
      </c>
      <c r="BI2573" s="228"/>
      <c r="BJ2573" s="246"/>
      <c r="BK2573" s="207" t="s">
        <v>2356</v>
      </c>
      <c r="BL2573" s="228"/>
      <c r="BM2573" s="228"/>
      <c r="DC2573" s="200" t="s">
        <v>1769</v>
      </c>
      <c r="DN2573" s="284"/>
      <c r="DO2573" s="283"/>
      <c r="DP2573" s="278"/>
      <c r="DQ2573" s="278"/>
      <c r="DR2573" s="281"/>
      <c r="DS2573" s="280"/>
      <c r="DT2573" s="280"/>
      <c r="DU2573" s="278"/>
    </row>
    <row r="2574" spans="1:126" ht="16.350000000000001" customHeight="1">
      <c r="A2574" s="433" t="s">
        <v>3051</v>
      </c>
      <c r="B2574" s="432" t="s">
        <v>3134</v>
      </c>
      <c r="C2574" s="431" t="s">
        <v>3133</v>
      </c>
      <c r="D2574" s="430" t="s">
        <v>3132</v>
      </c>
      <c r="E2574" s="429" t="str">
        <f t="shared" si="403"/>
        <v>441182</v>
      </c>
      <c r="F2574" s="433" t="s">
        <v>886</v>
      </c>
      <c r="G2574" s="428" t="s">
        <v>3131</v>
      </c>
      <c r="H2574" s="223" t="s">
        <v>3130</v>
      </c>
      <c r="I2574" s="219" t="s">
        <v>2956</v>
      </c>
      <c r="J2574" s="222">
        <v>1</v>
      </c>
      <c r="K2574" s="212">
        <v>63000</v>
      </c>
      <c r="L2574" s="212">
        <f t="shared" si="393"/>
        <v>69300</v>
      </c>
      <c r="M2574" s="288" t="s">
        <v>1671</v>
      </c>
      <c r="O2574" s="219"/>
      <c r="P2574" s="245"/>
      <c r="Q2574" s="244"/>
      <c r="R2574" s="289">
        <v>6000</v>
      </c>
      <c r="S2574" s="427">
        <v>6000</v>
      </c>
      <c r="T2574" s="219" t="s">
        <v>3124</v>
      </c>
      <c r="U2574" s="248">
        <f>VLOOKUP(T2574,'[1]段ボール 送料'!$H$16:$X$1013,16,FALSE)</f>
        <v>1980</v>
      </c>
      <c r="V2574" s="248">
        <f>VLOOKUP(T2574,'[1]段ボール 送料'!$H$16:$X$1013,13,FALSE)</f>
        <v>190</v>
      </c>
      <c r="W2574" s="248">
        <f>VLOOKUP(T2574,'[1]段ボール 送料'!$H$16:$X$1013,14,FALSE)</f>
        <v>190</v>
      </c>
      <c r="X2574" s="248">
        <f>VLOOKUP(T2574,'[1]段ボール 送料'!$H$16:$X$1013,15,FALSE)</f>
        <v>1600</v>
      </c>
      <c r="Y2574" s="435" t="s">
        <v>3045</v>
      </c>
      <c r="Z2574" s="434">
        <f>VLOOKUP(Y2574,'[1]段ボール 送料'!$H$16:$X$1013,16,FALSE)</f>
        <v>980</v>
      </c>
      <c r="AA2574" s="259">
        <f>VLOOKUP(Y2574,'[1]段ボール 送料'!$H$16:$X$1013,13,FALSE)</f>
        <v>330</v>
      </c>
      <c r="AB2574" s="259">
        <f>VLOOKUP(Y2574,'[1]段ボール 送料'!$H$16:$X$1013,14,FALSE)</f>
        <v>330</v>
      </c>
      <c r="AC2574" s="259">
        <f>VLOOKUP(Y2574,'[1]段ボール 送料'!$H$16:$X$1013,15,FALSE)</f>
        <v>320</v>
      </c>
      <c r="AD2574" s="344"/>
      <c r="AE2574" s="344"/>
      <c r="AF2574" s="344"/>
      <c r="AG2574" s="344"/>
      <c r="AH2574" s="344"/>
      <c r="AI2574" s="213" t="s">
        <v>2714</v>
      </c>
      <c r="AJ2574" s="392" t="s">
        <v>3027</v>
      </c>
      <c r="AK2574" s="228" t="s">
        <v>3110</v>
      </c>
      <c r="AL2574" s="211">
        <v>17565</v>
      </c>
      <c r="AM2574" s="211">
        <f t="shared" si="410"/>
        <v>5890</v>
      </c>
      <c r="AN2574" s="353">
        <f>VLOOKUP(Y2574,'[1]段ボール 送料'!$H$16:$X$1013,6,FALSE)</f>
        <v>0</v>
      </c>
      <c r="AO2574" s="423">
        <f>VLOOKUP(T2574,'[1]段ボール 送料'!$H$16:$X$1013,17,FALSE)+890</f>
        <v>5890</v>
      </c>
      <c r="AP2574" s="229" t="s">
        <v>2991</v>
      </c>
      <c r="AQ2574" s="360">
        <v>2</v>
      </c>
      <c r="AR2574" s="247"/>
      <c r="AS2574" s="248">
        <f>VLOOKUP(BE2574,'[1]段ボール 送料'!$H$16:$X$1000,11,FALSE)</f>
        <v>2700</v>
      </c>
      <c r="AT2574" s="247"/>
      <c r="AU2574" s="247">
        <f t="shared" si="404"/>
        <v>2700</v>
      </c>
      <c r="AV2574" s="248">
        <f>VLOOKUP(T2574,'[1]段ボール 送料'!$H$16:$X$1013,11,FALSE)</f>
        <v>0</v>
      </c>
      <c r="AW2574" s="248">
        <f>VLOOKUP(Y2574,'[1]段ボール 送料'!$H$16:$X$1013,11,FALSE)</f>
        <v>500</v>
      </c>
      <c r="AX2574" s="207"/>
      <c r="AY2574" s="247">
        <f t="shared" si="409"/>
        <v>500</v>
      </c>
      <c r="AZ2574" s="247">
        <f t="shared" si="405"/>
        <v>0</v>
      </c>
      <c r="BA2574" s="247">
        <f t="shared" si="406"/>
        <v>3200</v>
      </c>
      <c r="BB2574" s="247"/>
      <c r="BC2574" s="247">
        <f t="shared" si="407"/>
        <v>3200</v>
      </c>
      <c r="BD2574" s="207" t="str">
        <f t="shared" si="408"/>
        <v>A-51116</v>
      </c>
      <c r="BE2574" s="207" t="s">
        <v>3044</v>
      </c>
      <c r="BF2574" s="207"/>
      <c r="BG2574" s="228" t="s">
        <v>1703</v>
      </c>
      <c r="BH2574" s="228" t="s">
        <v>1703</v>
      </c>
      <c r="BI2574" s="228"/>
      <c r="BJ2574" s="246"/>
      <c r="BK2574" s="207" t="s">
        <v>2356</v>
      </c>
      <c r="BL2574" s="228"/>
      <c r="BM2574" s="228"/>
      <c r="DC2574" s="200" t="s">
        <v>1769</v>
      </c>
      <c r="DN2574" s="284"/>
      <c r="DO2574" s="283"/>
      <c r="DP2574" s="278"/>
      <c r="DQ2574" s="278"/>
      <c r="DR2574" s="281"/>
      <c r="DS2574" s="280"/>
      <c r="DT2574" s="280"/>
      <c r="DU2574" s="278"/>
    </row>
    <row r="2575" spans="1:126" ht="16.350000000000001" customHeight="1">
      <c r="A2575" s="433" t="s">
        <v>3035</v>
      </c>
      <c r="B2575" s="432" t="s">
        <v>3129</v>
      </c>
      <c r="C2575" s="431" t="s">
        <v>3128</v>
      </c>
      <c r="D2575" s="430" t="s">
        <v>3127</v>
      </c>
      <c r="E2575" s="429" t="str">
        <f t="shared" si="403"/>
        <v>441199</v>
      </c>
      <c r="F2575" s="433" t="s">
        <v>886</v>
      </c>
      <c r="G2575" s="428" t="s">
        <v>3126</v>
      </c>
      <c r="H2575" s="223" t="s">
        <v>3125</v>
      </c>
      <c r="I2575" s="219" t="s">
        <v>2956</v>
      </c>
      <c r="J2575" s="222">
        <v>1</v>
      </c>
      <c r="K2575" s="212">
        <v>70000</v>
      </c>
      <c r="L2575" s="212">
        <f t="shared" si="393"/>
        <v>77000</v>
      </c>
      <c r="M2575" s="288" t="s">
        <v>1671</v>
      </c>
      <c r="O2575" s="219"/>
      <c r="P2575" s="245"/>
      <c r="Q2575" s="244"/>
      <c r="R2575" s="416">
        <v>7200</v>
      </c>
      <c r="S2575" s="427">
        <v>7200</v>
      </c>
      <c r="T2575" s="219" t="s">
        <v>3124</v>
      </c>
      <c r="U2575" s="248">
        <f>VLOOKUP(T2575,'[1]段ボール 送料'!$H$16:$X$1013,16,FALSE)</f>
        <v>1980</v>
      </c>
      <c r="V2575" s="248">
        <f>VLOOKUP(T2575,'[1]段ボール 送料'!$H$16:$X$1013,13,FALSE)</f>
        <v>190</v>
      </c>
      <c r="W2575" s="248">
        <f>VLOOKUP(T2575,'[1]段ボール 送料'!$H$16:$X$1013,14,FALSE)</f>
        <v>190</v>
      </c>
      <c r="X2575" s="248">
        <f>VLOOKUP(T2575,'[1]段ボール 送料'!$H$16:$X$1013,15,FALSE)</f>
        <v>1600</v>
      </c>
      <c r="Y2575" s="219" t="s">
        <v>3028</v>
      </c>
      <c r="Z2575" s="259">
        <f>VLOOKUP(Y2575,'[1]段ボール 送料'!$H$16:$X$1013,16,FALSE)</f>
        <v>1160</v>
      </c>
      <c r="AA2575" s="259">
        <f>VLOOKUP(Y2575,'[1]段ボール 送料'!$H$16:$X$1013,13,FALSE)</f>
        <v>330</v>
      </c>
      <c r="AB2575" s="259">
        <f>VLOOKUP(Y2575,'[1]段ボール 送料'!$H$16:$X$1013,14,FALSE)</f>
        <v>330</v>
      </c>
      <c r="AC2575" s="259">
        <f>VLOOKUP(Y2575,'[1]段ボール 送料'!$H$16:$X$1013,15,FALSE)</f>
        <v>500</v>
      </c>
      <c r="AD2575" s="344"/>
      <c r="AE2575" s="344"/>
      <c r="AF2575" s="344"/>
      <c r="AG2575" s="344"/>
      <c r="AH2575" s="344"/>
      <c r="AI2575" s="213" t="s">
        <v>2714</v>
      </c>
      <c r="AJ2575" s="392" t="s">
        <v>3027</v>
      </c>
      <c r="AK2575" s="228" t="s">
        <v>3110</v>
      </c>
      <c r="AL2575" s="211">
        <v>20236</v>
      </c>
      <c r="AM2575" s="211">
        <f t="shared" si="410"/>
        <v>6030</v>
      </c>
      <c r="AN2575" s="353">
        <f>VLOOKUP(Y2575,'[1]段ボール 送料'!$H$16:$X$1013,6,FALSE)</f>
        <v>0</v>
      </c>
      <c r="AO2575" s="423">
        <f>VLOOKUP(T2575,'[1]段ボール 送料'!$H$16:$X$1013,17,FALSE)+1030</f>
        <v>6030</v>
      </c>
      <c r="AP2575" s="229" t="s">
        <v>2991</v>
      </c>
      <c r="AQ2575" s="360">
        <v>2</v>
      </c>
      <c r="AR2575" s="247"/>
      <c r="AS2575" s="247"/>
      <c r="AT2575" s="247"/>
      <c r="AU2575" s="247">
        <f t="shared" si="404"/>
        <v>0</v>
      </c>
      <c r="AV2575" s="248">
        <f>VLOOKUP(T2575,'[1]段ボール 送料'!$H$16:$X$1013,11,FALSE)</f>
        <v>0</v>
      </c>
      <c r="AW2575" s="248">
        <f>VLOOKUP(Y2575,'[1]段ボール 送料'!$H$16:$X$1013,11,FALSE)</f>
        <v>0</v>
      </c>
      <c r="AX2575" s="207"/>
      <c r="AY2575" s="247">
        <f t="shared" si="409"/>
        <v>0</v>
      </c>
      <c r="AZ2575" s="247">
        <f t="shared" si="405"/>
        <v>0</v>
      </c>
      <c r="BA2575" s="247">
        <f t="shared" si="406"/>
        <v>0</v>
      </c>
      <c r="BB2575" s="247">
        <f>AT2575+AX2575</f>
        <v>0</v>
      </c>
      <c r="BC2575" s="247">
        <f t="shared" si="407"/>
        <v>0</v>
      </c>
      <c r="BD2575" s="207" t="str">
        <f t="shared" si="408"/>
        <v>A-51116</v>
      </c>
      <c r="BE2575" s="207" t="s">
        <v>3037</v>
      </c>
      <c r="BF2575" s="207"/>
      <c r="BG2575" s="228" t="s">
        <v>1703</v>
      </c>
      <c r="BH2575" s="228" t="s">
        <v>1703</v>
      </c>
      <c r="BI2575" s="228"/>
      <c r="BJ2575" s="246"/>
      <c r="BK2575" s="207" t="s">
        <v>2356</v>
      </c>
      <c r="BL2575" s="228"/>
      <c r="BM2575" s="228"/>
      <c r="DC2575" s="200" t="s">
        <v>1769</v>
      </c>
      <c r="DN2575" s="284"/>
      <c r="DO2575" s="283"/>
      <c r="DP2575" s="278"/>
      <c r="DQ2575" s="278"/>
      <c r="DR2575" s="281"/>
      <c r="DS2575" s="280"/>
      <c r="DT2575" s="280"/>
      <c r="DU2575" s="278"/>
    </row>
    <row r="2576" spans="1:126" ht="16.350000000000001" customHeight="1">
      <c r="A2576" s="433" t="s">
        <v>3035</v>
      </c>
      <c r="B2576" s="432" t="s">
        <v>3123</v>
      </c>
      <c r="C2576" s="431" t="s">
        <v>3122</v>
      </c>
      <c r="D2576" s="430" t="s">
        <v>3121</v>
      </c>
      <c r="E2576" s="429" t="str">
        <f t="shared" si="403"/>
        <v>441205</v>
      </c>
      <c r="F2576" s="433" t="s">
        <v>3036</v>
      </c>
      <c r="G2576" s="428" t="s">
        <v>3120</v>
      </c>
      <c r="H2576" s="223" t="s">
        <v>3119</v>
      </c>
      <c r="I2576" s="219" t="s">
        <v>2956</v>
      </c>
      <c r="J2576" s="222">
        <v>1</v>
      </c>
      <c r="K2576" s="212">
        <v>79000</v>
      </c>
      <c r="L2576" s="212">
        <f t="shared" ref="L2576:L2639" si="411">K2576*1.1</f>
        <v>86900</v>
      </c>
      <c r="M2576" s="288" t="s">
        <v>1671</v>
      </c>
      <c r="O2576" s="219"/>
      <c r="P2576" s="245"/>
      <c r="Q2576" s="244"/>
      <c r="R2576" s="289">
        <v>8000</v>
      </c>
      <c r="S2576" s="427">
        <v>8000</v>
      </c>
      <c r="T2576" s="219" t="s">
        <v>3118</v>
      </c>
      <c r="U2576" s="248">
        <f>VLOOKUP(T2576,'[1]段ボール 送料'!$H$16:$X$1013,16,FALSE)</f>
        <v>2160</v>
      </c>
      <c r="V2576" s="248">
        <f>VLOOKUP(T2576,'[1]段ボール 送料'!$H$16:$X$1013,13,FALSE)</f>
        <v>190</v>
      </c>
      <c r="W2576" s="248">
        <f>VLOOKUP(T2576,'[1]段ボール 送料'!$H$16:$X$1013,14,FALSE)</f>
        <v>190</v>
      </c>
      <c r="X2576" s="248">
        <f>VLOOKUP(T2576,'[1]段ボール 送料'!$H$16:$X$1013,15,FALSE)</f>
        <v>1780</v>
      </c>
      <c r="Y2576" s="219" t="s">
        <v>3028</v>
      </c>
      <c r="Z2576" s="259">
        <f>VLOOKUP(Y2576,'[1]段ボール 送料'!$H$16:$X$1013,16,FALSE)</f>
        <v>1160</v>
      </c>
      <c r="AA2576" s="259">
        <f>VLOOKUP(Y2576,'[1]段ボール 送料'!$H$16:$X$1013,13,FALSE)</f>
        <v>330</v>
      </c>
      <c r="AB2576" s="259">
        <f>VLOOKUP(Y2576,'[1]段ボール 送料'!$H$16:$X$1013,14,FALSE)</f>
        <v>330</v>
      </c>
      <c r="AC2576" s="259">
        <f>VLOOKUP(Y2576,'[1]段ボール 送料'!$H$16:$X$1013,15,FALSE)</f>
        <v>500</v>
      </c>
      <c r="AD2576" s="344"/>
      <c r="AE2576" s="344"/>
      <c r="AF2576" s="344"/>
      <c r="AG2576" s="344"/>
      <c r="AH2576" s="344"/>
      <c r="AI2576" s="213" t="s">
        <v>2711</v>
      </c>
      <c r="AJ2576" s="392" t="s">
        <v>3027</v>
      </c>
      <c r="AK2576" s="228" t="s">
        <v>3110</v>
      </c>
      <c r="AL2576" s="211">
        <v>24182</v>
      </c>
      <c r="AM2576" s="211">
        <f t="shared" si="410"/>
        <v>6030</v>
      </c>
      <c r="AN2576" s="353">
        <f>VLOOKUP(Y2576,'[1]段ボール 送料'!$H$16:$X$1013,6,FALSE)</f>
        <v>0</v>
      </c>
      <c r="AO2576" s="423">
        <f>VLOOKUP(T2576,'[1]段ボール 送料'!$H$16:$X$1013,17,FALSE)+1030</f>
        <v>6030</v>
      </c>
      <c r="AP2576" s="229" t="s">
        <v>2991</v>
      </c>
      <c r="AQ2576" s="360">
        <v>2</v>
      </c>
      <c r="AR2576" s="247"/>
      <c r="AS2576" s="247"/>
      <c r="AT2576" s="247"/>
      <c r="AU2576" s="247">
        <f t="shared" si="404"/>
        <v>0</v>
      </c>
      <c r="AV2576" s="248">
        <f>VLOOKUP(T2576,'[1]段ボール 送料'!$H$16:$X$1013,11,FALSE)</f>
        <v>0</v>
      </c>
      <c r="AW2576" s="248">
        <f>VLOOKUP(Y2576,'[1]段ボール 送料'!$H$16:$X$1013,11,FALSE)</f>
        <v>0</v>
      </c>
      <c r="AX2576" s="207"/>
      <c r="AY2576" s="247">
        <f t="shared" si="409"/>
        <v>0</v>
      </c>
      <c r="AZ2576" s="247">
        <f t="shared" si="405"/>
        <v>0</v>
      </c>
      <c r="BA2576" s="247">
        <f t="shared" si="406"/>
        <v>0</v>
      </c>
      <c r="BB2576" s="247">
        <f>AT2576+AX2576</f>
        <v>0</v>
      </c>
      <c r="BC2576" s="247">
        <f t="shared" si="407"/>
        <v>0</v>
      </c>
      <c r="BD2576" s="207" t="str">
        <f t="shared" si="408"/>
        <v>A-50992</v>
      </c>
      <c r="BE2576" s="207" t="s">
        <v>3117</v>
      </c>
      <c r="BF2576" s="207"/>
      <c r="BG2576" s="228" t="s">
        <v>1703</v>
      </c>
      <c r="BH2576" s="228" t="s">
        <v>1703</v>
      </c>
      <c r="BI2576" s="228"/>
      <c r="BJ2576" s="246"/>
      <c r="BK2576" s="207" t="s">
        <v>2356</v>
      </c>
      <c r="BL2576" s="228"/>
      <c r="BM2576" s="228"/>
      <c r="DC2576" s="200" t="s">
        <v>1769</v>
      </c>
      <c r="DN2576" s="284"/>
      <c r="DO2576" s="283"/>
      <c r="DP2576" s="278"/>
      <c r="DQ2576" s="278"/>
      <c r="DR2576" s="281"/>
      <c r="DS2576" s="280"/>
      <c r="DT2576" s="280"/>
      <c r="DU2576" s="278"/>
    </row>
    <row r="2577" spans="1:125" ht="16.350000000000001" customHeight="1">
      <c r="A2577" s="433" t="s">
        <v>3051</v>
      </c>
      <c r="B2577" s="432" t="s">
        <v>3116</v>
      </c>
      <c r="C2577" s="431" t="s">
        <v>3115</v>
      </c>
      <c r="D2577" s="430" t="s">
        <v>3114</v>
      </c>
      <c r="E2577" s="429" t="str">
        <f t="shared" si="403"/>
        <v>441212</v>
      </c>
      <c r="F2577" s="433" t="s">
        <v>886</v>
      </c>
      <c r="G2577" s="428" t="s">
        <v>3113</v>
      </c>
      <c r="H2577" s="223" t="s">
        <v>3112</v>
      </c>
      <c r="I2577" s="219" t="s">
        <v>2956</v>
      </c>
      <c r="J2577" s="222">
        <v>1</v>
      </c>
      <c r="K2577" s="212">
        <v>62000</v>
      </c>
      <c r="L2577" s="212">
        <f t="shared" si="411"/>
        <v>68200</v>
      </c>
      <c r="M2577" s="288" t="s">
        <v>1671</v>
      </c>
      <c r="O2577" s="219"/>
      <c r="P2577" s="245"/>
      <c r="Q2577" s="244"/>
      <c r="R2577" s="416">
        <v>6100</v>
      </c>
      <c r="S2577" s="427">
        <v>6100</v>
      </c>
      <c r="T2577" s="219" t="s">
        <v>3111</v>
      </c>
      <c r="U2577" s="248">
        <f>VLOOKUP(T2577,'[1]段ボール 送料'!$H$16:$X$1013,16,FALSE)</f>
        <v>1880</v>
      </c>
      <c r="V2577" s="248">
        <f>VLOOKUP(T2577,'[1]段ボール 送料'!$H$16:$X$1013,13,FALSE)</f>
        <v>190</v>
      </c>
      <c r="W2577" s="248">
        <f>VLOOKUP(T2577,'[1]段ボール 送料'!$H$16:$X$1013,14,FALSE)</f>
        <v>190</v>
      </c>
      <c r="X2577" s="248">
        <f>VLOOKUP(T2577,'[1]段ボール 送料'!$H$16:$X$1013,15,FALSE)</f>
        <v>1500</v>
      </c>
      <c r="Y2577" s="435" t="s">
        <v>3045</v>
      </c>
      <c r="Z2577" s="434">
        <f>VLOOKUP(Y2577,'[1]段ボール 送料'!$H$16:$X$1013,16,FALSE)</f>
        <v>980</v>
      </c>
      <c r="AA2577" s="259">
        <f>VLOOKUP(Y2577,'[1]段ボール 送料'!$H$16:$X$1013,13,FALSE)</f>
        <v>330</v>
      </c>
      <c r="AB2577" s="259">
        <f>VLOOKUP(Y2577,'[1]段ボール 送料'!$H$16:$X$1013,14,FALSE)</f>
        <v>330</v>
      </c>
      <c r="AC2577" s="259">
        <f>VLOOKUP(Y2577,'[1]段ボール 送料'!$H$16:$X$1013,15,FALSE)</f>
        <v>320</v>
      </c>
      <c r="AD2577" s="344"/>
      <c r="AE2577" s="344"/>
      <c r="AF2577" s="344"/>
      <c r="AG2577" s="344"/>
      <c r="AH2577" s="344"/>
      <c r="AI2577" s="213" t="s">
        <v>2714</v>
      </c>
      <c r="AJ2577" s="392" t="s">
        <v>3027</v>
      </c>
      <c r="AK2577" s="228" t="s">
        <v>3110</v>
      </c>
      <c r="AL2577" s="211">
        <v>17965</v>
      </c>
      <c r="AM2577" s="211">
        <f t="shared" si="410"/>
        <v>5890</v>
      </c>
      <c r="AN2577" s="353">
        <f>VLOOKUP(Y2577,'[1]段ボール 送料'!$H$16:$X$1013,6,FALSE)</f>
        <v>0</v>
      </c>
      <c r="AO2577" s="423">
        <f>VLOOKUP(T2577,'[1]段ボール 送料'!$H$16:$X$1013,17,FALSE)+890</f>
        <v>5890</v>
      </c>
      <c r="AP2577" s="229" t="s">
        <v>2991</v>
      </c>
      <c r="AQ2577" s="360">
        <v>2</v>
      </c>
      <c r="AR2577" s="247"/>
      <c r="AS2577" s="248">
        <f>VLOOKUP(BE2577,'[1]段ボール 送料'!$H$16:$X$1000,11,FALSE)</f>
        <v>2700</v>
      </c>
      <c r="AT2577" s="247"/>
      <c r="AU2577" s="247">
        <f t="shared" si="404"/>
        <v>2700</v>
      </c>
      <c r="AV2577" s="248">
        <f>VLOOKUP(T2577,'[1]段ボール 送料'!$H$16:$X$1013,11,FALSE)</f>
        <v>0</v>
      </c>
      <c r="AW2577" s="248">
        <f>VLOOKUP(Y2577,'[1]段ボール 送料'!$H$16:$X$1013,11,FALSE)</f>
        <v>500</v>
      </c>
      <c r="AX2577" s="207"/>
      <c r="AY2577" s="247">
        <f t="shared" si="409"/>
        <v>500</v>
      </c>
      <c r="AZ2577" s="247">
        <f t="shared" si="405"/>
        <v>0</v>
      </c>
      <c r="BA2577" s="247">
        <f t="shared" si="406"/>
        <v>3200</v>
      </c>
      <c r="BB2577" s="247"/>
      <c r="BC2577" s="247">
        <f t="shared" si="407"/>
        <v>3200</v>
      </c>
      <c r="BD2577" s="207" t="str">
        <f t="shared" si="408"/>
        <v>A-50902</v>
      </c>
      <c r="BE2577" s="207" t="s">
        <v>3044</v>
      </c>
      <c r="BF2577" s="207"/>
      <c r="BG2577" s="228" t="s">
        <v>1703</v>
      </c>
      <c r="BH2577" s="228" t="s">
        <v>1703</v>
      </c>
      <c r="BI2577" s="228"/>
      <c r="BJ2577" s="246"/>
      <c r="BK2577" s="207" t="s">
        <v>2356</v>
      </c>
      <c r="BL2577" s="228"/>
      <c r="BM2577" s="228"/>
      <c r="DC2577" s="200" t="s">
        <v>1769</v>
      </c>
      <c r="DN2577" s="284"/>
      <c r="DO2577" s="283"/>
      <c r="DP2577" s="278"/>
      <c r="DQ2577" s="278"/>
      <c r="DR2577" s="281"/>
      <c r="DS2577" s="280"/>
      <c r="DT2577" s="280"/>
      <c r="DU2577" s="278"/>
    </row>
    <row r="2578" spans="1:125" ht="16.350000000000001" customHeight="1">
      <c r="A2578" s="433" t="s">
        <v>3051</v>
      </c>
      <c r="B2578" s="432" t="s">
        <v>3109</v>
      </c>
      <c r="C2578" s="431" t="s">
        <v>3108</v>
      </c>
      <c r="D2578" s="430" t="s">
        <v>3107</v>
      </c>
      <c r="E2578" s="429" t="str">
        <f t="shared" si="403"/>
        <v>441229</v>
      </c>
      <c r="F2578" s="433" t="s">
        <v>886</v>
      </c>
      <c r="G2578" s="428" t="s">
        <v>3106</v>
      </c>
      <c r="H2578" s="223" t="s">
        <v>3105</v>
      </c>
      <c r="I2578" s="219" t="s">
        <v>2956</v>
      </c>
      <c r="J2578" s="222">
        <v>1</v>
      </c>
      <c r="K2578" s="212">
        <v>54000</v>
      </c>
      <c r="L2578" s="212">
        <f t="shared" si="411"/>
        <v>59400.000000000007</v>
      </c>
      <c r="M2578" s="288" t="s">
        <v>1671</v>
      </c>
      <c r="O2578" s="219"/>
      <c r="P2578" s="245"/>
      <c r="Q2578" s="244"/>
      <c r="R2578" s="289">
        <v>6000</v>
      </c>
      <c r="S2578" s="427">
        <v>6000</v>
      </c>
      <c r="T2578" s="219" t="s">
        <v>3104</v>
      </c>
      <c r="U2578" s="248">
        <f>VLOOKUP(T2578,'[1]段ボール 送料'!$H$16:$X$1013,16,FALSE)</f>
        <v>1930</v>
      </c>
      <c r="V2578" s="248">
        <f>VLOOKUP(T2578,'[1]段ボール 送料'!$H$16:$X$1013,13,FALSE)</f>
        <v>330</v>
      </c>
      <c r="W2578" s="248">
        <f>VLOOKUP(T2578,'[1]段ボール 送料'!$H$16:$X$1013,14,FALSE)</f>
        <v>260</v>
      </c>
      <c r="X2578" s="248">
        <f>VLOOKUP(T2578,'[1]段ボール 送料'!$H$16:$X$1013,15,FALSE)</f>
        <v>1340</v>
      </c>
      <c r="Y2578" s="435" t="s">
        <v>3045</v>
      </c>
      <c r="Z2578" s="434">
        <f>VLOOKUP(Y2578,'[1]段ボール 送料'!$H$16:$X$1013,16,FALSE)</f>
        <v>980</v>
      </c>
      <c r="AA2578" s="259">
        <f>VLOOKUP(Y2578,'[1]段ボール 送料'!$H$16:$X$1013,13,FALSE)</f>
        <v>330</v>
      </c>
      <c r="AB2578" s="259">
        <f>VLOOKUP(Y2578,'[1]段ボール 送料'!$H$16:$X$1013,14,FALSE)</f>
        <v>330</v>
      </c>
      <c r="AC2578" s="259">
        <f>VLOOKUP(Y2578,'[1]段ボール 送料'!$H$16:$X$1013,15,FALSE)</f>
        <v>320</v>
      </c>
      <c r="AD2578" s="344"/>
      <c r="AE2578" s="344"/>
      <c r="AF2578" s="344"/>
      <c r="AG2578" s="344"/>
      <c r="AH2578" s="344"/>
      <c r="AI2578" s="213" t="s">
        <v>2714</v>
      </c>
      <c r="AJ2578" s="392" t="s">
        <v>3027</v>
      </c>
      <c r="AK2578" s="228" t="s">
        <v>2675</v>
      </c>
      <c r="AL2578" s="211">
        <v>16365</v>
      </c>
      <c r="AM2578" s="211">
        <f t="shared" si="410"/>
        <v>3940</v>
      </c>
      <c r="AN2578" s="353">
        <f>VLOOKUP(Y2578,'[1]段ボール 送料'!$H$16:$X$1013,6,FALSE)</f>
        <v>0</v>
      </c>
      <c r="AO2578" s="423">
        <f>VLOOKUP(T2578,'[1]段ボール 送料'!$H$16:$X$1013,17,FALSE)+890</f>
        <v>3940</v>
      </c>
      <c r="AP2578" s="229" t="s">
        <v>2991</v>
      </c>
      <c r="AQ2578" s="360">
        <v>2</v>
      </c>
      <c r="AR2578" s="247"/>
      <c r="AS2578" s="248">
        <f>VLOOKUP(BE2578,'[1]段ボール 送料'!$H$16:$X$1000,11,FALSE)</f>
        <v>2700</v>
      </c>
      <c r="AT2578" s="247"/>
      <c r="AU2578" s="247">
        <f t="shared" si="404"/>
        <v>2700</v>
      </c>
      <c r="AV2578" s="248">
        <f>VLOOKUP(T2578,'[1]段ボール 送料'!$H$16:$X$1013,11,FALSE)</f>
        <v>0</v>
      </c>
      <c r="AW2578" s="248">
        <f>VLOOKUP(Y2578,'[1]段ボール 送料'!$H$16:$X$1013,11,FALSE)</f>
        <v>500</v>
      </c>
      <c r="AX2578" s="207"/>
      <c r="AY2578" s="247">
        <f t="shared" si="409"/>
        <v>500</v>
      </c>
      <c r="AZ2578" s="247">
        <f t="shared" si="405"/>
        <v>0</v>
      </c>
      <c r="BA2578" s="247">
        <f t="shared" si="406"/>
        <v>3200</v>
      </c>
      <c r="BB2578" s="247"/>
      <c r="BC2578" s="247">
        <f t="shared" si="407"/>
        <v>3200</v>
      </c>
      <c r="BD2578" s="207" t="str">
        <f t="shared" si="408"/>
        <v>VR24054</v>
      </c>
      <c r="BE2578" s="207" t="s">
        <v>3044</v>
      </c>
      <c r="BF2578" s="207"/>
      <c r="BG2578" s="228" t="s">
        <v>1703</v>
      </c>
      <c r="BH2578" s="228" t="s">
        <v>1703</v>
      </c>
      <c r="BI2578" s="228" t="s">
        <v>1703</v>
      </c>
      <c r="BJ2578" s="246"/>
      <c r="BK2578" s="207" t="s">
        <v>2356</v>
      </c>
      <c r="BL2578" s="228"/>
      <c r="BM2578" s="228"/>
      <c r="DC2578" s="200" t="s">
        <v>1769</v>
      </c>
      <c r="DN2578" s="284"/>
      <c r="DO2578" s="283"/>
      <c r="DP2578" s="278"/>
      <c r="DQ2578" s="278"/>
      <c r="DR2578" s="281"/>
      <c r="DS2578" s="280"/>
      <c r="DT2578" s="280"/>
      <c r="DU2578" s="278"/>
    </row>
    <row r="2579" spans="1:125" ht="16.350000000000001" customHeight="1">
      <c r="A2579" s="433" t="s">
        <v>3051</v>
      </c>
      <c r="B2579" s="432" t="s">
        <v>3103</v>
      </c>
      <c r="C2579" s="431" t="s">
        <v>3102</v>
      </c>
      <c r="D2579" s="430" t="s">
        <v>3101</v>
      </c>
      <c r="E2579" s="429" t="str">
        <f t="shared" si="403"/>
        <v>441236</v>
      </c>
      <c r="F2579" s="433" t="s">
        <v>886</v>
      </c>
      <c r="G2579" s="428" t="s">
        <v>3100</v>
      </c>
      <c r="H2579" s="223" t="s">
        <v>3099</v>
      </c>
      <c r="I2579" s="219" t="s">
        <v>2956</v>
      </c>
      <c r="J2579" s="222">
        <v>1</v>
      </c>
      <c r="K2579" s="212">
        <v>67000</v>
      </c>
      <c r="L2579" s="212">
        <f t="shared" si="411"/>
        <v>73700</v>
      </c>
      <c r="M2579" s="288" t="s">
        <v>1671</v>
      </c>
      <c r="O2579" s="219"/>
      <c r="P2579" s="245"/>
      <c r="Q2579" s="244"/>
      <c r="R2579" s="416">
        <v>6600</v>
      </c>
      <c r="S2579" s="427">
        <v>6600</v>
      </c>
      <c r="T2579" s="219" t="s">
        <v>3093</v>
      </c>
      <c r="U2579" s="248">
        <f>VLOOKUP(T2579,'[1]段ボール 送料'!$H$16:$X$1013,16,FALSE)</f>
        <v>2150</v>
      </c>
      <c r="V2579" s="248">
        <f>VLOOKUP(T2579,'[1]段ボール 送料'!$H$16:$X$1013,13,FALSE)</f>
        <v>260</v>
      </c>
      <c r="W2579" s="248">
        <f>VLOOKUP(T2579,'[1]段ボール 送料'!$H$16:$X$1013,14,FALSE)</f>
        <v>260</v>
      </c>
      <c r="X2579" s="248">
        <f>VLOOKUP(T2579,'[1]段ボール 送料'!$H$16:$X$1013,15,FALSE)</f>
        <v>1630</v>
      </c>
      <c r="Y2579" s="435" t="s">
        <v>3045</v>
      </c>
      <c r="Z2579" s="434">
        <f>VLOOKUP(Y2579,'[1]段ボール 送料'!$H$16:$X$1013,16,FALSE)</f>
        <v>980</v>
      </c>
      <c r="AA2579" s="259">
        <f>VLOOKUP(Y2579,'[1]段ボール 送料'!$H$16:$X$1013,13,FALSE)</f>
        <v>330</v>
      </c>
      <c r="AB2579" s="259">
        <f>VLOOKUP(Y2579,'[1]段ボール 送料'!$H$16:$X$1013,14,FALSE)</f>
        <v>330</v>
      </c>
      <c r="AC2579" s="259">
        <f>VLOOKUP(Y2579,'[1]段ボール 送料'!$H$16:$X$1013,15,FALSE)</f>
        <v>320</v>
      </c>
      <c r="AD2579" s="344"/>
      <c r="AE2579" s="344"/>
      <c r="AF2579" s="344"/>
      <c r="AG2579" s="344"/>
      <c r="AH2579" s="344"/>
      <c r="AI2579" s="213" t="s">
        <v>2714</v>
      </c>
      <c r="AJ2579" s="392" t="s">
        <v>3027</v>
      </c>
      <c r="AK2579" s="228" t="s">
        <v>2675</v>
      </c>
      <c r="AL2579" s="211">
        <v>21265</v>
      </c>
      <c r="AM2579" s="211">
        <f t="shared" si="410"/>
        <v>4690</v>
      </c>
      <c r="AN2579" s="353">
        <f>VLOOKUP(Y2579,'[1]段ボール 送料'!$H$16:$X$1013,6,FALSE)</f>
        <v>0</v>
      </c>
      <c r="AO2579" s="423">
        <f>VLOOKUP(T2579,'[1]段ボール 送料'!$H$16:$X$1013,17,FALSE)+890</f>
        <v>4690</v>
      </c>
      <c r="AP2579" s="229" t="s">
        <v>2991</v>
      </c>
      <c r="AQ2579" s="360">
        <v>2</v>
      </c>
      <c r="AR2579" s="247"/>
      <c r="AS2579" s="248">
        <f>VLOOKUP(BE2579,'[1]段ボール 送料'!$H$16:$X$1000,11,FALSE)</f>
        <v>2700</v>
      </c>
      <c r="AT2579" s="247"/>
      <c r="AU2579" s="247">
        <f t="shared" si="404"/>
        <v>2700</v>
      </c>
      <c r="AV2579" s="248">
        <f>VLOOKUP(T2579,'[1]段ボール 送料'!$H$16:$X$1013,11,FALSE)</f>
        <v>0</v>
      </c>
      <c r="AW2579" s="248">
        <f>VLOOKUP(Y2579,'[1]段ボール 送料'!$H$16:$X$1013,11,FALSE)</f>
        <v>500</v>
      </c>
      <c r="AX2579" s="207"/>
      <c r="AY2579" s="247">
        <f t="shared" si="409"/>
        <v>500</v>
      </c>
      <c r="AZ2579" s="247">
        <f t="shared" si="405"/>
        <v>0</v>
      </c>
      <c r="BA2579" s="247">
        <f t="shared" si="406"/>
        <v>3200</v>
      </c>
      <c r="BB2579" s="247"/>
      <c r="BC2579" s="247">
        <f t="shared" si="407"/>
        <v>3200</v>
      </c>
      <c r="BD2579" s="207" t="str">
        <f t="shared" si="408"/>
        <v>VR22023</v>
      </c>
      <c r="BE2579" s="207" t="s">
        <v>3044</v>
      </c>
      <c r="BF2579" s="207"/>
      <c r="BG2579" s="228" t="s">
        <v>1703</v>
      </c>
      <c r="BH2579" s="228" t="s">
        <v>1703</v>
      </c>
      <c r="BI2579" s="228" t="s">
        <v>1703</v>
      </c>
      <c r="BJ2579" s="246"/>
      <c r="BK2579" s="207" t="s">
        <v>2356</v>
      </c>
      <c r="BL2579" s="228"/>
      <c r="BM2579" s="228"/>
      <c r="DC2579" s="200" t="s">
        <v>1769</v>
      </c>
      <c r="DN2579" s="284"/>
      <c r="DO2579" s="283"/>
      <c r="DP2579" s="278"/>
      <c r="DQ2579" s="278"/>
      <c r="DR2579" s="281"/>
      <c r="DS2579" s="280"/>
      <c r="DT2579" s="280"/>
      <c r="DU2579" s="278"/>
    </row>
    <row r="2580" spans="1:125" ht="16.350000000000001" customHeight="1">
      <c r="A2580" s="433" t="s">
        <v>3035</v>
      </c>
      <c r="B2580" s="432" t="s">
        <v>3098</v>
      </c>
      <c r="C2580" s="431" t="s">
        <v>3097</v>
      </c>
      <c r="D2580" s="430" t="s">
        <v>3096</v>
      </c>
      <c r="E2580" s="429" t="str">
        <f t="shared" si="403"/>
        <v>441243</v>
      </c>
      <c r="F2580" s="433" t="s">
        <v>886</v>
      </c>
      <c r="G2580" s="428" t="s">
        <v>3095</v>
      </c>
      <c r="H2580" s="223" t="s">
        <v>3094</v>
      </c>
      <c r="I2580" s="219" t="s">
        <v>2956</v>
      </c>
      <c r="J2580" s="222">
        <v>1</v>
      </c>
      <c r="K2580" s="212">
        <v>74000</v>
      </c>
      <c r="L2580" s="212">
        <f t="shared" si="411"/>
        <v>81400</v>
      </c>
      <c r="M2580" s="288" t="s">
        <v>1671</v>
      </c>
      <c r="O2580" s="219"/>
      <c r="P2580" s="245"/>
      <c r="Q2580" s="244"/>
      <c r="R2580" s="416">
        <v>7800</v>
      </c>
      <c r="S2580" s="427">
        <v>7800</v>
      </c>
      <c r="T2580" s="219" t="s">
        <v>3093</v>
      </c>
      <c r="U2580" s="248">
        <f>VLOOKUP(T2580,'[1]段ボール 送料'!$H$16:$X$1013,16,FALSE)</f>
        <v>2150</v>
      </c>
      <c r="V2580" s="248">
        <f>VLOOKUP(T2580,'[1]段ボール 送料'!$H$16:$X$1013,13,FALSE)</f>
        <v>260</v>
      </c>
      <c r="W2580" s="248">
        <f>VLOOKUP(T2580,'[1]段ボール 送料'!$H$16:$X$1013,14,FALSE)</f>
        <v>260</v>
      </c>
      <c r="X2580" s="248">
        <f>VLOOKUP(T2580,'[1]段ボール 送料'!$H$16:$X$1013,15,FALSE)</f>
        <v>1630</v>
      </c>
      <c r="Y2580" s="219" t="s">
        <v>3028</v>
      </c>
      <c r="Z2580" s="259">
        <f>VLOOKUP(Y2580,'[1]段ボール 送料'!$H$16:$X$1013,16,FALSE)</f>
        <v>1160</v>
      </c>
      <c r="AA2580" s="259">
        <f>VLOOKUP(Y2580,'[1]段ボール 送料'!$H$16:$X$1013,13,FALSE)</f>
        <v>330</v>
      </c>
      <c r="AB2580" s="259">
        <f>VLOOKUP(Y2580,'[1]段ボール 送料'!$H$16:$X$1013,14,FALSE)</f>
        <v>330</v>
      </c>
      <c r="AC2580" s="259">
        <f>VLOOKUP(Y2580,'[1]段ボール 送料'!$H$16:$X$1013,15,FALSE)</f>
        <v>500</v>
      </c>
      <c r="AD2580" s="344"/>
      <c r="AE2580" s="344"/>
      <c r="AF2580" s="344"/>
      <c r="AG2580" s="344"/>
      <c r="AH2580" s="344"/>
      <c r="AI2580" s="213" t="s">
        <v>2714</v>
      </c>
      <c r="AJ2580" s="392" t="s">
        <v>3027</v>
      </c>
      <c r="AK2580" s="228" t="s">
        <v>3026</v>
      </c>
      <c r="AL2580" s="211">
        <v>23936</v>
      </c>
      <c r="AM2580" s="211">
        <f t="shared" si="410"/>
        <v>4830</v>
      </c>
      <c r="AN2580" s="353">
        <f>VLOOKUP(Y2580,'[1]段ボール 送料'!$H$16:$X$1013,6,FALSE)</f>
        <v>0</v>
      </c>
      <c r="AO2580" s="423">
        <f>VLOOKUP(T2580,'[1]段ボール 送料'!$H$16:$X$1013,17,FALSE)+1030</f>
        <v>4830</v>
      </c>
      <c r="AP2580" s="229" t="s">
        <v>2991</v>
      </c>
      <c r="AQ2580" s="360">
        <v>2</v>
      </c>
      <c r="AR2580" s="247"/>
      <c r="AS2580" s="247"/>
      <c r="AT2580" s="247"/>
      <c r="AU2580" s="247">
        <f t="shared" si="404"/>
        <v>0</v>
      </c>
      <c r="AV2580" s="248">
        <f>VLOOKUP(T2580,'[1]段ボール 送料'!$H$16:$X$1013,11,FALSE)</f>
        <v>0</v>
      </c>
      <c r="AW2580" s="248">
        <f>VLOOKUP(Y2580,'[1]段ボール 送料'!$H$16:$X$1013,11,FALSE)</f>
        <v>0</v>
      </c>
      <c r="AX2580" s="207"/>
      <c r="AY2580" s="247">
        <f t="shared" si="409"/>
        <v>0</v>
      </c>
      <c r="AZ2580" s="247">
        <f t="shared" si="405"/>
        <v>0</v>
      </c>
      <c r="BA2580" s="247">
        <f t="shared" si="406"/>
        <v>0</v>
      </c>
      <c r="BB2580" s="247">
        <f>AT2580+AX2580</f>
        <v>0</v>
      </c>
      <c r="BC2580" s="247">
        <f t="shared" si="407"/>
        <v>0</v>
      </c>
      <c r="BD2580" s="207" t="str">
        <f t="shared" si="408"/>
        <v>VR22023</v>
      </c>
      <c r="BE2580" s="207" t="s">
        <v>3037</v>
      </c>
      <c r="BF2580" s="207"/>
      <c r="BG2580" s="228" t="s">
        <v>1703</v>
      </c>
      <c r="BH2580" s="228" t="s">
        <v>1703</v>
      </c>
      <c r="BI2580" s="228" t="s">
        <v>1703</v>
      </c>
      <c r="BJ2580" s="246"/>
      <c r="BK2580" s="207" t="s">
        <v>2356</v>
      </c>
      <c r="BL2580" s="228"/>
      <c r="BM2580" s="228"/>
      <c r="DC2580" s="200" t="s">
        <v>1769</v>
      </c>
      <c r="DN2580" s="284"/>
      <c r="DO2580" s="283"/>
      <c r="DP2580" s="278"/>
      <c r="DQ2580" s="278"/>
      <c r="DR2580" s="281"/>
      <c r="DS2580" s="280"/>
      <c r="DT2580" s="280"/>
      <c r="DU2580" s="278"/>
    </row>
    <row r="2581" spans="1:125" ht="16.350000000000001" customHeight="1">
      <c r="A2581" s="433" t="s">
        <v>3051</v>
      </c>
      <c r="B2581" s="432" t="s">
        <v>3092</v>
      </c>
      <c r="C2581" s="431" t="s">
        <v>3091</v>
      </c>
      <c r="D2581" s="430" t="s">
        <v>3090</v>
      </c>
      <c r="E2581" s="429" t="str">
        <f t="shared" si="403"/>
        <v>441250</v>
      </c>
      <c r="F2581" s="433" t="s">
        <v>886</v>
      </c>
      <c r="G2581" s="428" t="s">
        <v>3089</v>
      </c>
      <c r="H2581" s="223" t="s">
        <v>3088</v>
      </c>
      <c r="I2581" s="219" t="s">
        <v>2956</v>
      </c>
      <c r="J2581" s="222">
        <v>1</v>
      </c>
      <c r="K2581" s="212">
        <v>62000</v>
      </c>
      <c r="L2581" s="212">
        <f t="shared" si="411"/>
        <v>68200</v>
      </c>
      <c r="M2581" s="288" t="s">
        <v>1671</v>
      </c>
      <c r="O2581" s="219"/>
      <c r="P2581" s="245"/>
      <c r="Q2581" s="244"/>
      <c r="R2581" s="416">
        <v>5700</v>
      </c>
      <c r="S2581" s="427">
        <v>5700</v>
      </c>
      <c r="T2581" s="219" t="s">
        <v>3087</v>
      </c>
      <c r="U2581" s="248">
        <f>VLOOKUP(T2581,'[1]段ボール 送料'!$H$16:$X$1013,16,FALSE)</f>
        <v>2160</v>
      </c>
      <c r="V2581" s="248">
        <f>VLOOKUP(T2581,'[1]段ボール 送料'!$H$16:$X$1013,13,FALSE)</f>
        <v>280</v>
      </c>
      <c r="W2581" s="248">
        <f>VLOOKUP(T2581,'[1]段ボール 送料'!$H$16:$X$1013,14,FALSE)</f>
        <v>260</v>
      </c>
      <c r="X2581" s="248">
        <f>VLOOKUP(T2581,'[1]段ボール 送料'!$H$16:$X$1013,15,FALSE)</f>
        <v>1620</v>
      </c>
      <c r="Y2581" s="435" t="s">
        <v>3045</v>
      </c>
      <c r="Z2581" s="434">
        <f>VLOOKUP(Y2581,'[1]段ボール 送料'!$H$16:$X$1013,16,FALSE)</f>
        <v>980</v>
      </c>
      <c r="AA2581" s="259">
        <f>VLOOKUP(Y2581,'[1]段ボール 送料'!$H$16:$X$1013,13,FALSE)</f>
        <v>330</v>
      </c>
      <c r="AB2581" s="259">
        <f>VLOOKUP(Y2581,'[1]段ボール 送料'!$H$16:$X$1013,14,FALSE)</f>
        <v>330</v>
      </c>
      <c r="AC2581" s="259">
        <f>VLOOKUP(Y2581,'[1]段ボール 送料'!$H$16:$X$1013,15,FALSE)</f>
        <v>320</v>
      </c>
      <c r="AD2581" s="344"/>
      <c r="AE2581" s="344"/>
      <c r="AF2581" s="344"/>
      <c r="AG2581" s="344"/>
      <c r="AH2581" s="344"/>
      <c r="AI2581" s="213" t="s">
        <v>2714</v>
      </c>
      <c r="AJ2581" s="392" t="s">
        <v>3027</v>
      </c>
      <c r="AK2581" s="228" t="s">
        <v>3026</v>
      </c>
      <c r="AL2581" s="211">
        <v>18465</v>
      </c>
      <c r="AM2581" s="211">
        <f t="shared" si="410"/>
        <v>4690</v>
      </c>
      <c r="AN2581" s="353">
        <f>VLOOKUP(Y2581,'[1]段ボール 送料'!$H$16:$X$1013,6,FALSE)</f>
        <v>0</v>
      </c>
      <c r="AO2581" s="423">
        <f>VLOOKUP(T2581,'[1]段ボール 送料'!$H$16:$X$1013,17,FALSE)+890</f>
        <v>4690</v>
      </c>
      <c r="AP2581" s="229" t="s">
        <v>2991</v>
      </c>
      <c r="AQ2581" s="360">
        <v>2</v>
      </c>
      <c r="AR2581" s="247"/>
      <c r="AS2581" s="248">
        <f>VLOOKUP(BE2581,'[1]段ボール 送料'!$H$16:$X$1000,11,FALSE)</f>
        <v>2700</v>
      </c>
      <c r="AT2581" s="247"/>
      <c r="AU2581" s="247">
        <f t="shared" si="404"/>
        <v>2700</v>
      </c>
      <c r="AV2581" s="248">
        <f>VLOOKUP(T2581,'[1]段ボール 送料'!$H$16:$X$1013,11,FALSE)</f>
        <v>0</v>
      </c>
      <c r="AW2581" s="248">
        <f>VLOOKUP(Y2581,'[1]段ボール 送料'!$H$16:$X$1013,11,FALSE)</f>
        <v>500</v>
      </c>
      <c r="AX2581" s="207"/>
      <c r="AY2581" s="247">
        <f t="shared" si="409"/>
        <v>500</v>
      </c>
      <c r="AZ2581" s="247">
        <f t="shared" si="405"/>
        <v>0</v>
      </c>
      <c r="BA2581" s="247">
        <f t="shared" si="406"/>
        <v>3200</v>
      </c>
      <c r="BB2581" s="247"/>
      <c r="BC2581" s="247">
        <f t="shared" si="407"/>
        <v>3200</v>
      </c>
      <c r="BD2581" s="207" t="str">
        <f t="shared" si="408"/>
        <v>VR22022</v>
      </c>
      <c r="BE2581" s="207" t="s">
        <v>3044</v>
      </c>
      <c r="BF2581" s="207"/>
      <c r="BG2581" s="228" t="s">
        <v>1703</v>
      </c>
      <c r="BH2581" s="228" t="s">
        <v>1703</v>
      </c>
      <c r="BI2581" s="228" t="s">
        <v>1703</v>
      </c>
      <c r="BJ2581" s="246"/>
      <c r="BK2581" s="207" t="s">
        <v>2356</v>
      </c>
      <c r="BL2581" s="228"/>
      <c r="BM2581" s="228"/>
      <c r="DC2581" s="200" t="s">
        <v>1769</v>
      </c>
      <c r="DN2581" s="284"/>
      <c r="DO2581" s="283"/>
      <c r="DP2581" s="278"/>
      <c r="DQ2581" s="278"/>
      <c r="DR2581" s="281"/>
      <c r="DS2581" s="280"/>
      <c r="DT2581" s="280"/>
      <c r="DU2581" s="278"/>
    </row>
    <row r="2582" spans="1:125" ht="16.350000000000001" customHeight="1">
      <c r="A2582" s="433" t="s">
        <v>3035</v>
      </c>
      <c r="B2582" s="432" t="s">
        <v>3086</v>
      </c>
      <c r="C2582" s="431" t="s">
        <v>3085</v>
      </c>
      <c r="D2582" s="430" t="s">
        <v>3084</v>
      </c>
      <c r="E2582" s="429" t="str">
        <f t="shared" si="403"/>
        <v>441267</v>
      </c>
      <c r="F2582" s="433" t="s">
        <v>886</v>
      </c>
      <c r="G2582" s="428" t="s">
        <v>3083</v>
      </c>
      <c r="H2582" s="223" t="s">
        <v>3082</v>
      </c>
      <c r="I2582" s="219" t="s">
        <v>2956</v>
      </c>
      <c r="J2582" s="222">
        <v>1</v>
      </c>
      <c r="K2582" s="212">
        <v>69000</v>
      </c>
      <c r="L2582" s="212">
        <f t="shared" si="411"/>
        <v>75900</v>
      </c>
      <c r="M2582" s="288" t="s">
        <v>1671</v>
      </c>
      <c r="O2582" s="219"/>
      <c r="P2582" s="245"/>
      <c r="Q2582" s="244"/>
      <c r="R2582" s="416">
        <v>6900</v>
      </c>
      <c r="S2582" s="427">
        <v>6900</v>
      </c>
      <c r="T2582" s="219" t="s">
        <v>3081</v>
      </c>
      <c r="U2582" s="248">
        <f>VLOOKUP(T2582,'[1]段ボール 送料'!$H$16:$X$1013,16,FALSE)</f>
        <v>2160</v>
      </c>
      <c r="V2582" s="248">
        <f>VLOOKUP(T2582,'[1]段ボール 送料'!$H$16:$X$1013,13,FALSE)</f>
        <v>280</v>
      </c>
      <c r="W2582" s="248">
        <f>VLOOKUP(T2582,'[1]段ボール 送料'!$H$16:$X$1013,14,FALSE)</f>
        <v>260</v>
      </c>
      <c r="X2582" s="248">
        <f>VLOOKUP(T2582,'[1]段ボール 送料'!$H$16:$X$1013,15,FALSE)</f>
        <v>1620</v>
      </c>
      <c r="Y2582" s="219" t="s">
        <v>3028</v>
      </c>
      <c r="Z2582" s="259">
        <f>VLOOKUP(Y2582,'[1]段ボール 送料'!$H$16:$X$1013,16,FALSE)</f>
        <v>1160</v>
      </c>
      <c r="AA2582" s="259">
        <f>VLOOKUP(Y2582,'[1]段ボール 送料'!$H$16:$X$1013,13,FALSE)</f>
        <v>330</v>
      </c>
      <c r="AB2582" s="259">
        <f>VLOOKUP(Y2582,'[1]段ボール 送料'!$H$16:$X$1013,14,FALSE)</f>
        <v>330</v>
      </c>
      <c r="AC2582" s="259">
        <f>VLOOKUP(Y2582,'[1]段ボール 送料'!$H$16:$X$1013,15,FALSE)</f>
        <v>500</v>
      </c>
      <c r="AD2582" s="344"/>
      <c r="AE2582" s="344"/>
      <c r="AF2582" s="344"/>
      <c r="AG2582" s="344"/>
      <c r="AH2582" s="344"/>
      <c r="AI2582" s="213" t="s">
        <v>2714</v>
      </c>
      <c r="AJ2582" s="392" t="s">
        <v>3027</v>
      </c>
      <c r="AK2582" s="228" t="s">
        <v>3026</v>
      </c>
      <c r="AL2582" s="211">
        <v>21136</v>
      </c>
      <c r="AM2582" s="211">
        <f t="shared" si="410"/>
        <v>4830</v>
      </c>
      <c r="AN2582" s="353">
        <f>VLOOKUP(Y2582,'[1]段ボール 送料'!$H$16:$X$1013,6,FALSE)</f>
        <v>0</v>
      </c>
      <c r="AO2582" s="423">
        <f>VLOOKUP(T2582,'[1]段ボール 送料'!$H$16:$X$1013,17,FALSE)+1030</f>
        <v>4830</v>
      </c>
      <c r="AP2582" s="229" t="s">
        <v>2991</v>
      </c>
      <c r="AQ2582" s="360">
        <v>2</v>
      </c>
      <c r="AR2582" s="247"/>
      <c r="AS2582" s="247"/>
      <c r="AT2582" s="247"/>
      <c r="AU2582" s="247">
        <f t="shared" si="404"/>
        <v>0</v>
      </c>
      <c r="AV2582" s="248">
        <f>VLOOKUP(T2582,'[1]段ボール 送料'!$H$16:$X$1013,11,FALSE)</f>
        <v>0</v>
      </c>
      <c r="AW2582" s="248">
        <f>VLOOKUP(Y2582,'[1]段ボール 送料'!$H$16:$X$1013,11,FALSE)</f>
        <v>0</v>
      </c>
      <c r="AX2582" s="207"/>
      <c r="AY2582" s="247">
        <f t="shared" si="409"/>
        <v>0</v>
      </c>
      <c r="AZ2582" s="247">
        <f t="shared" si="405"/>
        <v>0</v>
      </c>
      <c r="BA2582" s="247">
        <f t="shared" si="406"/>
        <v>0</v>
      </c>
      <c r="BB2582" s="247">
        <f>AT2582+AX2582</f>
        <v>0</v>
      </c>
      <c r="BC2582" s="247">
        <f t="shared" si="407"/>
        <v>0</v>
      </c>
      <c r="BD2582" s="207" t="str">
        <f t="shared" si="408"/>
        <v>VR22022</v>
      </c>
      <c r="BE2582" s="207" t="s">
        <v>3037</v>
      </c>
      <c r="BF2582" s="207"/>
      <c r="BG2582" s="228" t="s">
        <v>1703</v>
      </c>
      <c r="BH2582" s="228" t="s">
        <v>1703</v>
      </c>
      <c r="BI2582" s="228" t="s">
        <v>1703</v>
      </c>
      <c r="BJ2582" s="246"/>
      <c r="BK2582" s="207" t="s">
        <v>2356</v>
      </c>
      <c r="BL2582" s="228"/>
      <c r="BM2582" s="228"/>
      <c r="DC2582" s="200" t="s">
        <v>1769</v>
      </c>
      <c r="DN2582" s="284"/>
      <c r="DO2582" s="283"/>
      <c r="DP2582" s="278"/>
      <c r="DQ2582" s="278"/>
      <c r="DR2582" s="281"/>
      <c r="DS2582" s="280"/>
      <c r="DT2582" s="280"/>
      <c r="DU2582" s="278"/>
    </row>
    <row r="2583" spans="1:125" ht="16.350000000000001" customHeight="1">
      <c r="A2583" s="433" t="s">
        <v>3051</v>
      </c>
      <c r="B2583" s="432" t="s">
        <v>3080</v>
      </c>
      <c r="C2583" s="431" t="s">
        <v>3079</v>
      </c>
      <c r="D2583" s="430" t="s">
        <v>3078</v>
      </c>
      <c r="E2583" s="429" t="str">
        <f t="shared" si="403"/>
        <v>441274</v>
      </c>
      <c r="F2583" s="433" t="s">
        <v>886</v>
      </c>
      <c r="G2583" s="428" t="s">
        <v>3077</v>
      </c>
      <c r="H2583" s="223" t="s">
        <v>3076</v>
      </c>
      <c r="I2583" s="219" t="s">
        <v>2956</v>
      </c>
      <c r="J2583" s="222">
        <v>1</v>
      </c>
      <c r="K2583" s="212">
        <v>49000</v>
      </c>
      <c r="L2583" s="212">
        <f t="shared" si="411"/>
        <v>53900.000000000007</v>
      </c>
      <c r="M2583" s="288" t="s">
        <v>1671</v>
      </c>
      <c r="O2583" s="219"/>
      <c r="P2583" s="245"/>
      <c r="Q2583" s="244"/>
      <c r="R2583" s="416">
        <v>5100</v>
      </c>
      <c r="S2583" s="427">
        <v>5100</v>
      </c>
      <c r="T2583" s="219" t="s">
        <v>3075</v>
      </c>
      <c r="U2583" s="248">
        <f>VLOOKUP(T2583,'[1]段ボール 送料'!$H$16:$X$1013,16,FALSE)</f>
        <v>1710</v>
      </c>
      <c r="V2583" s="248">
        <f>VLOOKUP(T2583,'[1]段ボール 送料'!$H$16:$X$1013,13,FALSE)</f>
        <v>260</v>
      </c>
      <c r="W2583" s="248">
        <f>VLOOKUP(T2583,'[1]段ボール 送料'!$H$16:$X$1013,14,FALSE)</f>
        <v>260</v>
      </c>
      <c r="X2583" s="248">
        <f>VLOOKUP(T2583,'[1]段ボール 送料'!$H$16:$X$1013,15,FALSE)</f>
        <v>1190</v>
      </c>
      <c r="Y2583" s="435" t="s">
        <v>3045</v>
      </c>
      <c r="Z2583" s="434">
        <f>VLOOKUP(Y2583,'[1]段ボール 送料'!$H$16:$X$1013,16,FALSE)</f>
        <v>980</v>
      </c>
      <c r="AA2583" s="259">
        <f>VLOOKUP(Y2583,'[1]段ボール 送料'!$H$16:$X$1013,13,FALSE)</f>
        <v>330</v>
      </c>
      <c r="AB2583" s="259">
        <f>VLOOKUP(Y2583,'[1]段ボール 送料'!$H$16:$X$1013,14,FALSE)</f>
        <v>330</v>
      </c>
      <c r="AC2583" s="259">
        <f>VLOOKUP(Y2583,'[1]段ボール 送料'!$H$16:$X$1013,15,FALSE)</f>
        <v>320</v>
      </c>
      <c r="AD2583" s="344"/>
      <c r="AE2583" s="344"/>
      <c r="AF2583" s="344"/>
      <c r="AG2583" s="344"/>
      <c r="AH2583" s="344"/>
      <c r="AI2583" s="213" t="s">
        <v>2714</v>
      </c>
      <c r="AJ2583" s="392" t="s">
        <v>3027</v>
      </c>
      <c r="AK2583" s="228" t="s">
        <v>3026</v>
      </c>
      <c r="AL2583" s="211">
        <v>14965</v>
      </c>
      <c r="AM2583" s="211">
        <f t="shared" si="410"/>
        <v>3390</v>
      </c>
      <c r="AN2583" s="353">
        <f>VLOOKUP(Y2583,'[1]段ボール 送料'!$H$16:$X$1013,6,FALSE)</f>
        <v>0</v>
      </c>
      <c r="AO2583" s="423">
        <f>VLOOKUP(T2583,'[1]段ボール 送料'!$H$16:$X$1013,17,FALSE)+890</f>
        <v>3390</v>
      </c>
      <c r="AP2583" s="229" t="s">
        <v>2991</v>
      </c>
      <c r="AQ2583" s="360">
        <v>2</v>
      </c>
      <c r="AR2583" s="247"/>
      <c r="AS2583" s="248">
        <f>VLOOKUP(BE2583,'[1]段ボール 送料'!$H$16:$X$1000,11,FALSE)</f>
        <v>2700</v>
      </c>
      <c r="AT2583" s="247"/>
      <c r="AU2583" s="247">
        <f t="shared" si="404"/>
        <v>2700</v>
      </c>
      <c r="AV2583" s="248">
        <f>VLOOKUP(T2583,'[1]段ボール 送料'!$H$16:$X$1013,11,FALSE)</f>
        <v>0</v>
      </c>
      <c r="AW2583" s="248">
        <f>VLOOKUP(Y2583,'[1]段ボール 送料'!$H$16:$X$1013,11,FALSE)</f>
        <v>500</v>
      </c>
      <c r="AX2583" s="207"/>
      <c r="AY2583" s="247">
        <f t="shared" si="409"/>
        <v>500</v>
      </c>
      <c r="AZ2583" s="247">
        <f t="shared" si="405"/>
        <v>0</v>
      </c>
      <c r="BA2583" s="247">
        <f t="shared" si="406"/>
        <v>3200</v>
      </c>
      <c r="BB2583" s="247"/>
      <c r="BC2583" s="247">
        <f t="shared" si="407"/>
        <v>3200</v>
      </c>
      <c r="BD2583" s="207" t="str">
        <f t="shared" si="408"/>
        <v>VR24018</v>
      </c>
      <c r="BE2583" s="207" t="s">
        <v>3044</v>
      </c>
      <c r="BF2583" s="207"/>
      <c r="BG2583" s="228" t="s">
        <v>1703</v>
      </c>
      <c r="BH2583" s="228" t="s">
        <v>1703</v>
      </c>
      <c r="BI2583" s="228" t="s">
        <v>1703</v>
      </c>
      <c r="BJ2583" s="246"/>
      <c r="BK2583" s="207" t="s">
        <v>2356</v>
      </c>
      <c r="BL2583" s="228"/>
      <c r="BM2583" s="228"/>
      <c r="DC2583" s="200" t="s">
        <v>1769</v>
      </c>
      <c r="DN2583" s="284"/>
      <c r="DO2583" s="283"/>
      <c r="DP2583" s="278"/>
      <c r="DQ2583" s="278"/>
      <c r="DR2583" s="281"/>
      <c r="DS2583" s="280"/>
      <c r="DT2583" s="280"/>
      <c r="DU2583" s="278"/>
    </row>
    <row r="2584" spans="1:125" ht="16.350000000000001" customHeight="1">
      <c r="A2584" s="433" t="s">
        <v>3035</v>
      </c>
      <c r="B2584" s="432" t="s">
        <v>3074</v>
      </c>
      <c r="C2584" s="431" t="s">
        <v>3073</v>
      </c>
      <c r="D2584" s="430" t="s">
        <v>3072</v>
      </c>
      <c r="E2584" s="429" t="str">
        <f t="shared" si="403"/>
        <v>441281</v>
      </c>
      <c r="F2584" s="433" t="s">
        <v>886</v>
      </c>
      <c r="G2584" s="428" t="s">
        <v>3071</v>
      </c>
      <c r="H2584" s="223" t="s">
        <v>3070</v>
      </c>
      <c r="I2584" s="219" t="s">
        <v>2956</v>
      </c>
      <c r="J2584" s="222">
        <v>1</v>
      </c>
      <c r="K2584" s="212">
        <v>56000</v>
      </c>
      <c r="L2584" s="212">
        <f t="shared" si="411"/>
        <v>61600.000000000007</v>
      </c>
      <c r="M2584" s="288" t="s">
        <v>1671</v>
      </c>
      <c r="O2584" s="219"/>
      <c r="P2584" s="245"/>
      <c r="Q2584" s="244"/>
      <c r="R2584" s="416">
        <v>6300</v>
      </c>
      <c r="S2584" s="427">
        <v>6300</v>
      </c>
      <c r="T2584" s="219" t="s">
        <v>3069</v>
      </c>
      <c r="U2584" s="248">
        <f>VLOOKUP(T2584,'[1]段ボール 送料'!$H$16:$X$1013,16,FALSE)</f>
        <v>1710</v>
      </c>
      <c r="V2584" s="248">
        <f>VLOOKUP(T2584,'[1]段ボール 送料'!$H$16:$X$1013,13,FALSE)</f>
        <v>260</v>
      </c>
      <c r="W2584" s="248">
        <f>VLOOKUP(T2584,'[1]段ボール 送料'!$H$16:$X$1013,14,FALSE)</f>
        <v>260</v>
      </c>
      <c r="X2584" s="248">
        <f>VLOOKUP(T2584,'[1]段ボール 送料'!$H$16:$X$1013,15,FALSE)</f>
        <v>1190</v>
      </c>
      <c r="Y2584" s="219" t="s">
        <v>3028</v>
      </c>
      <c r="Z2584" s="259">
        <f>VLOOKUP(Y2584,'[1]段ボール 送料'!$H$16:$X$1013,16,FALSE)</f>
        <v>1160</v>
      </c>
      <c r="AA2584" s="259">
        <f>VLOOKUP(Y2584,'[1]段ボール 送料'!$H$16:$X$1013,13,FALSE)</f>
        <v>330</v>
      </c>
      <c r="AB2584" s="259">
        <f>VLOOKUP(Y2584,'[1]段ボール 送料'!$H$16:$X$1013,14,FALSE)</f>
        <v>330</v>
      </c>
      <c r="AC2584" s="259">
        <f>VLOOKUP(Y2584,'[1]段ボール 送料'!$H$16:$X$1013,15,FALSE)</f>
        <v>500</v>
      </c>
      <c r="AD2584" s="344"/>
      <c r="AE2584" s="344"/>
      <c r="AF2584" s="344"/>
      <c r="AG2584" s="344"/>
      <c r="AH2584" s="344"/>
      <c r="AI2584" s="213" t="s">
        <v>2714</v>
      </c>
      <c r="AJ2584" s="392" t="s">
        <v>3027</v>
      </c>
      <c r="AK2584" s="228" t="s">
        <v>3026</v>
      </c>
      <c r="AL2584" s="211">
        <v>17636</v>
      </c>
      <c r="AM2584" s="211">
        <f t="shared" si="410"/>
        <v>3530</v>
      </c>
      <c r="AN2584" s="353">
        <f>VLOOKUP(Y2584,'[1]段ボール 送料'!$H$16:$X$1013,6,FALSE)</f>
        <v>0</v>
      </c>
      <c r="AO2584" s="423">
        <f>VLOOKUP(T2584,'[1]段ボール 送料'!$H$16:$X$1013,17,FALSE)+1030</f>
        <v>3530</v>
      </c>
      <c r="AP2584" s="229" t="s">
        <v>2991</v>
      </c>
      <c r="AQ2584" s="360">
        <v>2</v>
      </c>
      <c r="AR2584" s="247"/>
      <c r="AS2584" s="247"/>
      <c r="AT2584" s="247"/>
      <c r="AU2584" s="247">
        <f t="shared" si="404"/>
        <v>0</v>
      </c>
      <c r="AV2584" s="248">
        <f>VLOOKUP(T2584,'[1]段ボール 送料'!$H$16:$X$1013,11,FALSE)</f>
        <v>0</v>
      </c>
      <c r="AW2584" s="248">
        <f>VLOOKUP(Y2584,'[1]段ボール 送料'!$H$16:$X$1013,11,FALSE)</f>
        <v>0</v>
      </c>
      <c r="AX2584" s="207"/>
      <c r="AY2584" s="247">
        <f t="shared" si="409"/>
        <v>0</v>
      </c>
      <c r="AZ2584" s="247">
        <f t="shared" si="405"/>
        <v>0</v>
      </c>
      <c r="BA2584" s="247">
        <f t="shared" si="406"/>
        <v>0</v>
      </c>
      <c r="BB2584" s="247">
        <f>AT2584+AX2584</f>
        <v>0</v>
      </c>
      <c r="BC2584" s="247">
        <f t="shared" si="407"/>
        <v>0</v>
      </c>
      <c r="BD2584" s="207" t="str">
        <f t="shared" si="408"/>
        <v>VR24018</v>
      </c>
      <c r="BE2584" s="207" t="s">
        <v>3037</v>
      </c>
      <c r="BF2584" s="207"/>
      <c r="BG2584" s="228" t="s">
        <v>1703</v>
      </c>
      <c r="BH2584" s="228" t="s">
        <v>1703</v>
      </c>
      <c r="BI2584" s="228" t="s">
        <v>1703</v>
      </c>
      <c r="BJ2584" s="246"/>
      <c r="BK2584" s="207" t="s">
        <v>2356</v>
      </c>
      <c r="BL2584" s="228"/>
      <c r="BM2584" s="228"/>
      <c r="DC2584" s="200" t="s">
        <v>1769</v>
      </c>
      <c r="DN2584" s="284"/>
      <c r="DO2584" s="283"/>
      <c r="DP2584" s="278"/>
      <c r="DQ2584" s="278"/>
      <c r="DR2584" s="281"/>
      <c r="DS2584" s="280"/>
      <c r="DT2584" s="280"/>
      <c r="DU2584" s="278"/>
    </row>
    <row r="2585" spans="1:125" ht="16.350000000000001" customHeight="1">
      <c r="A2585" s="433" t="s">
        <v>3035</v>
      </c>
      <c r="B2585" s="432" t="s">
        <v>3068</v>
      </c>
      <c r="C2585" s="431" t="s">
        <v>3067</v>
      </c>
      <c r="D2585" s="430" t="s">
        <v>3066</v>
      </c>
      <c r="E2585" s="429" t="str">
        <f t="shared" si="403"/>
        <v>441298</v>
      </c>
      <c r="F2585" s="433" t="s">
        <v>886</v>
      </c>
      <c r="G2585" s="428" t="s">
        <v>3065</v>
      </c>
      <c r="H2585" s="223" t="s">
        <v>3064</v>
      </c>
      <c r="I2585" s="219" t="s">
        <v>2956</v>
      </c>
      <c r="J2585" s="222">
        <v>1</v>
      </c>
      <c r="K2585" s="212">
        <v>61000</v>
      </c>
      <c r="L2585" s="212">
        <f t="shared" si="411"/>
        <v>67100</v>
      </c>
      <c r="M2585" s="288" t="s">
        <v>1671</v>
      </c>
      <c r="O2585" s="219"/>
      <c r="P2585" s="245"/>
      <c r="Q2585" s="244"/>
      <c r="R2585" s="416">
        <v>6900</v>
      </c>
      <c r="S2585" s="427">
        <v>6900</v>
      </c>
      <c r="T2585" s="219" t="s">
        <v>3063</v>
      </c>
      <c r="U2585" s="248">
        <f>VLOOKUP(T2585,'[1]段ボール 送料'!$H$16:$X$1013,16,FALSE)</f>
        <v>1400</v>
      </c>
      <c r="V2585" s="248">
        <f>VLOOKUP(T2585,'[1]段ボール 送料'!$H$16:$X$1013,13,FALSE)</f>
        <v>300</v>
      </c>
      <c r="W2585" s="248">
        <f>VLOOKUP(T2585,'[1]段ボール 送料'!$H$16:$X$1013,14,FALSE)</f>
        <v>290</v>
      </c>
      <c r="X2585" s="248">
        <f>VLOOKUP(T2585,'[1]段ボール 送料'!$H$16:$X$1013,15,FALSE)</f>
        <v>810</v>
      </c>
      <c r="Y2585" s="219" t="s">
        <v>3028</v>
      </c>
      <c r="Z2585" s="259">
        <f>VLOOKUP(Y2585,'[1]段ボール 送料'!$H$16:$X$1013,16,FALSE)</f>
        <v>1160</v>
      </c>
      <c r="AA2585" s="259">
        <f>VLOOKUP(Y2585,'[1]段ボール 送料'!$H$16:$X$1013,13,FALSE)</f>
        <v>330</v>
      </c>
      <c r="AB2585" s="259">
        <f>VLOOKUP(Y2585,'[1]段ボール 送料'!$H$16:$X$1013,14,FALSE)</f>
        <v>330</v>
      </c>
      <c r="AC2585" s="259">
        <f>VLOOKUP(Y2585,'[1]段ボール 送料'!$H$16:$X$1013,15,FALSE)</f>
        <v>500</v>
      </c>
      <c r="AD2585" s="344"/>
      <c r="AE2585" s="344"/>
      <c r="AF2585" s="344"/>
      <c r="AG2585" s="344"/>
      <c r="AH2585" s="344"/>
      <c r="AI2585" s="213" t="s">
        <v>2714</v>
      </c>
      <c r="AJ2585" s="392" t="s">
        <v>3027</v>
      </c>
      <c r="AK2585" s="228" t="s">
        <v>3026</v>
      </c>
      <c r="AL2585" s="211">
        <v>20066</v>
      </c>
      <c r="AM2585" s="211">
        <f t="shared" si="410"/>
        <v>2380</v>
      </c>
      <c r="AN2585" s="353">
        <f>VLOOKUP(Y2585,'[1]段ボール 送料'!$H$16:$X$1013,6,FALSE)</f>
        <v>0</v>
      </c>
      <c r="AO2585" s="423">
        <f>VLOOKUP(T2585,'[1]段ボール 送料'!$H$16:$X$1013,17,FALSE)+1030</f>
        <v>2380</v>
      </c>
      <c r="AP2585" s="229" t="s">
        <v>2991</v>
      </c>
      <c r="AQ2585" s="360">
        <v>2</v>
      </c>
      <c r="AR2585" s="247"/>
      <c r="AS2585" s="247"/>
      <c r="AT2585" s="247"/>
      <c r="AU2585" s="247">
        <f t="shared" si="404"/>
        <v>0</v>
      </c>
      <c r="AV2585" s="248">
        <f>VLOOKUP(T2585,'[1]段ボール 送料'!$H$16:$X$1013,11,FALSE)</f>
        <v>0</v>
      </c>
      <c r="AW2585" s="248">
        <f>VLOOKUP(Y2585,'[1]段ボール 送料'!$H$16:$X$1013,11,FALSE)</f>
        <v>0</v>
      </c>
      <c r="AX2585" s="207"/>
      <c r="AY2585" s="247">
        <f t="shared" si="409"/>
        <v>0</v>
      </c>
      <c r="AZ2585" s="247">
        <f t="shared" si="405"/>
        <v>0</v>
      </c>
      <c r="BA2585" s="247">
        <f t="shared" si="406"/>
        <v>0</v>
      </c>
      <c r="BB2585" s="247">
        <f>AT2585+AX2585</f>
        <v>0</v>
      </c>
      <c r="BC2585" s="247">
        <f t="shared" si="407"/>
        <v>0</v>
      </c>
      <c r="BD2585" s="207" t="str">
        <f t="shared" si="408"/>
        <v>VR23105</v>
      </c>
      <c r="BE2585" s="207" t="s">
        <v>3037</v>
      </c>
      <c r="BF2585" s="207"/>
      <c r="BG2585" s="228" t="s">
        <v>1703</v>
      </c>
      <c r="BH2585" s="228" t="s">
        <v>1703</v>
      </c>
      <c r="BI2585" s="228" t="s">
        <v>1703</v>
      </c>
      <c r="BJ2585" s="246"/>
      <c r="BK2585" s="207" t="s">
        <v>2356</v>
      </c>
      <c r="BL2585" s="228"/>
      <c r="BM2585" s="228"/>
      <c r="DC2585" s="200" t="s">
        <v>1769</v>
      </c>
      <c r="DN2585" s="284"/>
      <c r="DO2585" s="283"/>
      <c r="DP2585" s="278"/>
      <c r="DQ2585" s="278"/>
      <c r="DR2585" s="281"/>
      <c r="DS2585" s="280"/>
      <c r="DT2585" s="280"/>
      <c r="DU2585" s="278"/>
    </row>
    <row r="2586" spans="1:125" ht="16.350000000000001" customHeight="1">
      <c r="A2586" s="433" t="s">
        <v>3035</v>
      </c>
      <c r="B2586" s="432" t="s">
        <v>3062</v>
      </c>
      <c r="C2586" s="431" t="s">
        <v>3061</v>
      </c>
      <c r="D2586" s="430" t="s">
        <v>3060</v>
      </c>
      <c r="E2586" s="429" t="str">
        <f t="shared" si="403"/>
        <v>441304</v>
      </c>
      <c r="F2586" s="433" t="s">
        <v>886</v>
      </c>
      <c r="G2586" s="428" t="s">
        <v>3059</v>
      </c>
      <c r="H2586" s="223" t="s">
        <v>3053</v>
      </c>
      <c r="I2586" s="219" t="s">
        <v>2956</v>
      </c>
      <c r="J2586" s="222">
        <v>1</v>
      </c>
      <c r="K2586" s="212">
        <v>61000</v>
      </c>
      <c r="L2586" s="212">
        <f t="shared" si="411"/>
        <v>67100</v>
      </c>
      <c r="M2586" s="288" t="s">
        <v>1671</v>
      </c>
      <c r="O2586" s="219"/>
      <c r="P2586" s="245"/>
      <c r="Q2586" s="244"/>
      <c r="R2586" s="416">
        <v>8900</v>
      </c>
      <c r="S2586" s="427">
        <v>8900</v>
      </c>
      <c r="T2586" s="219" t="s">
        <v>3058</v>
      </c>
      <c r="U2586" s="248">
        <f>VLOOKUP(T2586,'[1]段ボール 送料'!$H$16:$X$1013,16,FALSE)</f>
        <v>1400</v>
      </c>
      <c r="V2586" s="248">
        <f>VLOOKUP(T2586,'[1]段ボール 送料'!$H$16:$X$1013,13,FALSE)</f>
        <v>300</v>
      </c>
      <c r="W2586" s="248">
        <f>VLOOKUP(T2586,'[1]段ボール 送料'!$H$16:$X$1013,14,FALSE)</f>
        <v>290</v>
      </c>
      <c r="X2586" s="248">
        <f>VLOOKUP(T2586,'[1]段ボール 送料'!$H$16:$X$1013,15,FALSE)</f>
        <v>810</v>
      </c>
      <c r="Y2586" s="219" t="s">
        <v>3028</v>
      </c>
      <c r="Z2586" s="259">
        <f>VLOOKUP(Y2586,'[1]段ボール 送料'!$H$16:$X$1013,16,FALSE)</f>
        <v>1160</v>
      </c>
      <c r="AA2586" s="259">
        <f>VLOOKUP(Y2586,'[1]段ボール 送料'!$H$16:$X$1013,13,FALSE)</f>
        <v>330</v>
      </c>
      <c r="AB2586" s="259">
        <f>VLOOKUP(Y2586,'[1]段ボール 送料'!$H$16:$X$1013,14,FALSE)</f>
        <v>330</v>
      </c>
      <c r="AC2586" s="259">
        <f>VLOOKUP(Y2586,'[1]段ボール 送料'!$H$16:$X$1013,15,FALSE)</f>
        <v>500</v>
      </c>
      <c r="AD2586" s="344"/>
      <c r="AE2586" s="344"/>
      <c r="AF2586" s="344"/>
      <c r="AG2586" s="344"/>
      <c r="AH2586" s="344"/>
      <c r="AI2586" s="213" t="s">
        <v>2714</v>
      </c>
      <c r="AJ2586" s="392" t="s">
        <v>3027</v>
      </c>
      <c r="AK2586" s="228" t="s">
        <v>3026</v>
      </c>
      <c r="AL2586" s="211">
        <v>20086</v>
      </c>
      <c r="AM2586" s="211">
        <f t="shared" si="410"/>
        <v>2380</v>
      </c>
      <c r="AN2586" s="353">
        <f>VLOOKUP(Y2586,'[1]段ボール 送料'!$H$16:$X$1013,6,FALSE)</f>
        <v>0</v>
      </c>
      <c r="AO2586" s="423">
        <f>VLOOKUP(T2586,'[1]段ボール 送料'!$H$16:$X$1013,17,FALSE)+1030</f>
        <v>2380</v>
      </c>
      <c r="AP2586" s="229" t="s">
        <v>2991</v>
      </c>
      <c r="AQ2586" s="360">
        <v>2</v>
      </c>
      <c r="AR2586" s="247"/>
      <c r="AS2586" s="247"/>
      <c r="AT2586" s="247"/>
      <c r="AU2586" s="247">
        <f t="shared" si="404"/>
        <v>0</v>
      </c>
      <c r="AV2586" s="248">
        <f>VLOOKUP(T2586,'[1]段ボール 送料'!$H$16:$X$1013,11,FALSE)</f>
        <v>0</v>
      </c>
      <c r="AW2586" s="248">
        <f>VLOOKUP(Y2586,'[1]段ボール 送料'!$H$16:$X$1013,11,FALSE)</f>
        <v>0</v>
      </c>
      <c r="AX2586" s="207"/>
      <c r="AY2586" s="247">
        <f t="shared" si="409"/>
        <v>0</v>
      </c>
      <c r="AZ2586" s="247">
        <f t="shared" si="405"/>
        <v>0</v>
      </c>
      <c r="BA2586" s="247">
        <f t="shared" si="406"/>
        <v>0</v>
      </c>
      <c r="BB2586" s="247">
        <f>AT2586+AX2586</f>
        <v>0</v>
      </c>
      <c r="BC2586" s="247">
        <f t="shared" si="407"/>
        <v>0</v>
      </c>
      <c r="BD2586" s="207" t="str">
        <f t="shared" si="408"/>
        <v>VR23107</v>
      </c>
      <c r="BE2586" s="207" t="s">
        <v>3037</v>
      </c>
      <c r="BF2586" s="207"/>
      <c r="BG2586" s="228" t="s">
        <v>1703</v>
      </c>
      <c r="BH2586" s="228" t="s">
        <v>1703</v>
      </c>
      <c r="BI2586" s="228" t="s">
        <v>1703</v>
      </c>
      <c r="BJ2586" s="246"/>
      <c r="BK2586" s="207" t="s">
        <v>2356</v>
      </c>
      <c r="BL2586" s="228"/>
      <c r="BM2586" s="228"/>
      <c r="DC2586" s="200" t="s">
        <v>1769</v>
      </c>
      <c r="DN2586" s="284"/>
      <c r="DO2586" s="283"/>
      <c r="DP2586" s="278"/>
      <c r="DQ2586" s="278"/>
      <c r="DR2586" s="281"/>
      <c r="DS2586" s="280"/>
      <c r="DT2586" s="280"/>
      <c r="DU2586" s="278"/>
    </row>
    <row r="2587" spans="1:125" ht="16.350000000000001" customHeight="1">
      <c r="A2587" s="433" t="s">
        <v>3035</v>
      </c>
      <c r="B2587" s="432" t="s">
        <v>3057</v>
      </c>
      <c r="C2587" s="431" t="s">
        <v>3056</v>
      </c>
      <c r="D2587" s="430" t="s">
        <v>3055</v>
      </c>
      <c r="E2587" s="429" t="str">
        <f t="shared" si="403"/>
        <v>441311</v>
      </c>
      <c r="F2587" s="433" t="s">
        <v>886</v>
      </c>
      <c r="G2587" s="428" t="s">
        <v>3054</v>
      </c>
      <c r="H2587" s="223" t="s">
        <v>3053</v>
      </c>
      <c r="I2587" s="219" t="s">
        <v>2956</v>
      </c>
      <c r="J2587" s="222">
        <v>1</v>
      </c>
      <c r="K2587" s="212">
        <v>61000</v>
      </c>
      <c r="L2587" s="212">
        <f t="shared" si="411"/>
        <v>67100</v>
      </c>
      <c r="M2587" s="288" t="s">
        <v>1671</v>
      </c>
      <c r="O2587" s="219"/>
      <c r="P2587" s="245"/>
      <c r="Q2587" s="244"/>
      <c r="R2587" s="416">
        <v>6500</v>
      </c>
      <c r="S2587" s="427">
        <v>6500</v>
      </c>
      <c r="T2587" s="219" t="s">
        <v>3052</v>
      </c>
      <c r="U2587" s="248">
        <f>VLOOKUP(T2587,'[1]段ボール 送料'!$H$16:$X$1013,16,FALSE)</f>
        <v>1400</v>
      </c>
      <c r="V2587" s="248">
        <f>VLOOKUP(T2587,'[1]段ボール 送料'!$H$16:$X$1013,13,FALSE)</f>
        <v>300</v>
      </c>
      <c r="W2587" s="248">
        <f>VLOOKUP(T2587,'[1]段ボール 送料'!$H$16:$X$1013,14,FALSE)</f>
        <v>290</v>
      </c>
      <c r="X2587" s="248">
        <f>VLOOKUP(T2587,'[1]段ボール 送料'!$H$16:$X$1013,15,FALSE)</f>
        <v>810</v>
      </c>
      <c r="Y2587" s="219" t="s">
        <v>3028</v>
      </c>
      <c r="Z2587" s="259">
        <f>VLOOKUP(Y2587,'[1]段ボール 送料'!$H$16:$X$1013,16,FALSE)</f>
        <v>1160</v>
      </c>
      <c r="AA2587" s="259">
        <f>VLOOKUP(Y2587,'[1]段ボール 送料'!$H$16:$X$1013,13,FALSE)</f>
        <v>330</v>
      </c>
      <c r="AB2587" s="259">
        <f>VLOOKUP(Y2587,'[1]段ボール 送料'!$H$16:$X$1013,14,FALSE)</f>
        <v>330</v>
      </c>
      <c r="AC2587" s="259">
        <f>VLOOKUP(Y2587,'[1]段ボール 送料'!$H$16:$X$1013,15,FALSE)</f>
        <v>500</v>
      </c>
      <c r="AD2587" s="344"/>
      <c r="AE2587" s="344"/>
      <c r="AF2587" s="344"/>
      <c r="AG2587" s="344"/>
      <c r="AH2587" s="344"/>
      <c r="AI2587" s="213" t="s">
        <v>2714</v>
      </c>
      <c r="AJ2587" s="392" t="s">
        <v>3027</v>
      </c>
      <c r="AK2587" s="228" t="s">
        <v>3026</v>
      </c>
      <c r="AL2587" s="211">
        <v>20086</v>
      </c>
      <c r="AM2587" s="211">
        <f t="shared" si="410"/>
        <v>2380</v>
      </c>
      <c r="AN2587" s="353">
        <f>VLOOKUP(Y2587,'[1]段ボール 送料'!$H$16:$X$1013,6,FALSE)</f>
        <v>0</v>
      </c>
      <c r="AO2587" s="423">
        <f>VLOOKUP(T2587,'[1]段ボール 送料'!$H$16:$X$1013,17,FALSE)+1030</f>
        <v>2380</v>
      </c>
      <c r="AP2587" s="229" t="s">
        <v>2991</v>
      </c>
      <c r="AQ2587" s="360">
        <v>2</v>
      </c>
      <c r="AR2587" s="247"/>
      <c r="AS2587" s="247"/>
      <c r="AT2587" s="247"/>
      <c r="AU2587" s="247">
        <f t="shared" si="404"/>
        <v>0</v>
      </c>
      <c r="AV2587" s="248">
        <f>VLOOKUP(T2587,'[1]段ボール 送料'!$H$16:$X$1013,11,FALSE)</f>
        <v>0</v>
      </c>
      <c r="AW2587" s="248">
        <f>VLOOKUP(Y2587,'[1]段ボール 送料'!$H$16:$X$1013,11,FALSE)</f>
        <v>0</v>
      </c>
      <c r="AX2587" s="207"/>
      <c r="AY2587" s="247">
        <f t="shared" si="409"/>
        <v>0</v>
      </c>
      <c r="AZ2587" s="247">
        <f t="shared" si="405"/>
        <v>0</v>
      </c>
      <c r="BA2587" s="247">
        <f t="shared" si="406"/>
        <v>0</v>
      </c>
      <c r="BB2587" s="247">
        <f>AT2587+AX2587</f>
        <v>0</v>
      </c>
      <c r="BC2587" s="247">
        <f t="shared" si="407"/>
        <v>0</v>
      </c>
      <c r="BD2587" s="207" t="str">
        <f t="shared" si="408"/>
        <v>VR23109</v>
      </c>
      <c r="BE2587" s="207" t="s">
        <v>3037</v>
      </c>
      <c r="BF2587" s="207"/>
      <c r="BG2587" s="228" t="s">
        <v>1703</v>
      </c>
      <c r="BH2587" s="228" t="s">
        <v>1703</v>
      </c>
      <c r="BI2587" s="228" t="s">
        <v>1703</v>
      </c>
      <c r="BJ2587" s="246"/>
      <c r="BK2587" s="207" t="s">
        <v>2356</v>
      </c>
      <c r="BL2587" s="228"/>
      <c r="BM2587" s="228"/>
      <c r="DC2587" s="200" t="s">
        <v>1769</v>
      </c>
      <c r="DN2587" s="284"/>
      <c r="DO2587" s="283"/>
      <c r="DP2587" s="278"/>
      <c r="DQ2587" s="278"/>
      <c r="DR2587" s="281"/>
      <c r="DS2587" s="280"/>
      <c r="DT2587" s="280"/>
      <c r="DU2587" s="278"/>
    </row>
    <row r="2588" spans="1:125" ht="16.350000000000001" customHeight="1">
      <c r="A2588" s="433" t="s">
        <v>3051</v>
      </c>
      <c r="B2588" s="432" t="s">
        <v>3050</v>
      </c>
      <c r="C2588" s="431" t="s">
        <v>3049</v>
      </c>
      <c r="D2588" s="430" t="s">
        <v>3048</v>
      </c>
      <c r="E2588" s="429" t="str">
        <f t="shared" si="403"/>
        <v>441328</v>
      </c>
      <c r="F2588" s="433" t="s">
        <v>886</v>
      </c>
      <c r="G2588" s="428" t="s">
        <v>3047</v>
      </c>
      <c r="H2588" s="223" t="s">
        <v>3046</v>
      </c>
      <c r="I2588" s="219" t="s">
        <v>2956</v>
      </c>
      <c r="J2588" s="222">
        <v>1</v>
      </c>
      <c r="K2588" s="212">
        <v>60000</v>
      </c>
      <c r="L2588" s="212">
        <f t="shared" si="411"/>
        <v>66000</v>
      </c>
      <c r="M2588" s="288" t="s">
        <v>1671</v>
      </c>
      <c r="O2588" s="219"/>
      <c r="P2588" s="245"/>
      <c r="Q2588" s="244"/>
      <c r="R2588" s="416">
        <v>5900</v>
      </c>
      <c r="S2588" s="427">
        <v>6900</v>
      </c>
      <c r="T2588" s="219" t="s">
        <v>3038</v>
      </c>
      <c r="U2588" s="248">
        <f>VLOOKUP(T2588,'[1]段ボール 送料'!$H$16:$X$1013,16,FALSE)</f>
        <v>1900</v>
      </c>
      <c r="V2588" s="248">
        <f>VLOOKUP(T2588,'[1]段ボール 送料'!$H$16:$X$1013,13,FALSE)</f>
        <v>160</v>
      </c>
      <c r="W2588" s="248">
        <f>VLOOKUP(T2588,'[1]段ボール 送料'!$H$16:$X$1013,14,FALSE)</f>
        <v>160</v>
      </c>
      <c r="X2588" s="248">
        <f>VLOOKUP(T2588,'[1]段ボール 送料'!$H$16:$X$1013,15,FALSE)</f>
        <v>1580</v>
      </c>
      <c r="Y2588" s="435" t="s">
        <v>3045</v>
      </c>
      <c r="Z2588" s="434">
        <f>VLOOKUP(Y2588,'[1]段ボール 送料'!$H$16:$X$1013,16,FALSE)</f>
        <v>980</v>
      </c>
      <c r="AA2588" s="259">
        <f>VLOOKUP(Y2588,'[1]段ボール 送料'!$H$16:$X$1013,13,FALSE)</f>
        <v>330</v>
      </c>
      <c r="AB2588" s="259">
        <f>VLOOKUP(Y2588,'[1]段ボール 送料'!$H$16:$X$1013,14,FALSE)</f>
        <v>330</v>
      </c>
      <c r="AC2588" s="259">
        <f>VLOOKUP(Y2588,'[1]段ボール 送料'!$H$16:$X$1013,15,FALSE)</f>
        <v>320</v>
      </c>
      <c r="AD2588" s="344"/>
      <c r="AE2588" s="344"/>
      <c r="AF2588" s="344"/>
      <c r="AG2588" s="344"/>
      <c r="AH2588" s="344"/>
      <c r="AI2588" s="213" t="s">
        <v>2714</v>
      </c>
      <c r="AJ2588" s="392" t="s">
        <v>3027</v>
      </c>
      <c r="AK2588" s="228" t="s">
        <v>3026</v>
      </c>
      <c r="AL2588" s="211">
        <v>17865</v>
      </c>
      <c r="AM2588" s="211">
        <f t="shared" si="410"/>
        <v>3940</v>
      </c>
      <c r="AN2588" s="353">
        <f>VLOOKUP(Y2588,'[1]段ボール 送料'!$H$16:$X$1013,6,FALSE)</f>
        <v>0</v>
      </c>
      <c r="AO2588" s="423">
        <f>VLOOKUP(T2588,'[1]段ボール 送料'!$H$16:$X$1013,17,FALSE)+890</f>
        <v>3940</v>
      </c>
      <c r="AP2588" s="229" t="s">
        <v>2991</v>
      </c>
      <c r="AQ2588" s="360">
        <v>2</v>
      </c>
      <c r="AR2588" s="247"/>
      <c r="AS2588" s="248">
        <f>VLOOKUP(BE2588,'[1]段ボール 送料'!$H$16:$X$1000,11,FALSE)</f>
        <v>2700</v>
      </c>
      <c r="AT2588" s="247"/>
      <c r="AU2588" s="247">
        <f t="shared" si="404"/>
        <v>2700</v>
      </c>
      <c r="AV2588" s="248">
        <f>VLOOKUP(T2588,'[1]段ボール 送料'!$H$16:$X$1013,11,FALSE)</f>
        <v>0</v>
      </c>
      <c r="AW2588" s="248">
        <f>VLOOKUP(Y2588,'[1]段ボール 送料'!$H$16:$X$1013,11,FALSE)</f>
        <v>500</v>
      </c>
      <c r="AX2588" s="207"/>
      <c r="AY2588" s="247">
        <f t="shared" si="409"/>
        <v>500</v>
      </c>
      <c r="AZ2588" s="247">
        <f t="shared" si="405"/>
        <v>0</v>
      </c>
      <c r="BA2588" s="247">
        <f t="shared" si="406"/>
        <v>3200</v>
      </c>
      <c r="BB2588" s="247"/>
      <c r="BC2588" s="247">
        <f t="shared" si="407"/>
        <v>3200</v>
      </c>
      <c r="BD2588" s="207" t="str">
        <f t="shared" si="408"/>
        <v>PZ-0592</v>
      </c>
      <c r="BE2588" s="207" t="s">
        <v>3044</v>
      </c>
      <c r="BF2588" s="207"/>
      <c r="BG2588" s="228" t="s">
        <v>1703</v>
      </c>
      <c r="BH2588" s="228" t="s">
        <v>1703</v>
      </c>
      <c r="BI2588" s="228"/>
      <c r="BJ2588" s="246"/>
      <c r="BK2588" s="207" t="s">
        <v>2356</v>
      </c>
      <c r="BL2588" s="228"/>
      <c r="BM2588" s="228"/>
      <c r="DC2588" s="200" t="s">
        <v>1769</v>
      </c>
      <c r="DN2588" s="284"/>
      <c r="DO2588" s="283"/>
      <c r="DP2588" s="278"/>
      <c r="DQ2588" s="278"/>
      <c r="DR2588" s="281"/>
      <c r="DS2588" s="280"/>
      <c r="DT2588" s="280"/>
      <c r="DU2588" s="278"/>
    </row>
    <row r="2589" spans="1:125" ht="16.350000000000001" customHeight="1">
      <c r="A2589" s="433" t="s">
        <v>3035</v>
      </c>
      <c r="B2589" s="432" t="s">
        <v>3043</v>
      </c>
      <c r="C2589" s="431" t="s">
        <v>3042</v>
      </c>
      <c r="D2589" s="430" t="s">
        <v>3041</v>
      </c>
      <c r="E2589" s="429" t="str">
        <f t="shared" si="403"/>
        <v>441335</v>
      </c>
      <c r="F2589" s="433" t="s">
        <v>3036</v>
      </c>
      <c r="G2589" s="428" t="s">
        <v>3040</v>
      </c>
      <c r="H2589" s="223" t="s">
        <v>3039</v>
      </c>
      <c r="I2589" s="219" t="s">
        <v>2956</v>
      </c>
      <c r="J2589" s="222">
        <v>1</v>
      </c>
      <c r="K2589" s="212">
        <v>67000</v>
      </c>
      <c r="L2589" s="212">
        <f t="shared" si="411"/>
        <v>73700</v>
      </c>
      <c r="M2589" s="288" t="s">
        <v>1671</v>
      </c>
      <c r="O2589" s="219"/>
      <c r="P2589" s="245"/>
      <c r="Q2589" s="244"/>
      <c r="R2589" s="416">
        <v>7100</v>
      </c>
      <c r="S2589" s="427">
        <v>7100</v>
      </c>
      <c r="T2589" s="219" t="s">
        <v>3038</v>
      </c>
      <c r="U2589" s="248">
        <f>VLOOKUP(T2589,'[1]段ボール 送料'!$H$16:$X$1013,16,FALSE)</f>
        <v>1900</v>
      </c>
      <c r="V2589" s="248">
        <f>VLOOKUP(T2589,'[1]段ボール 送料'!$H$16:$X$1013,13,FALSE)</f>
        <v>160</v>
      </c>
      <c r="W2589" s="248">
        <f>VLOOKUP(T2589,'[1]段ボール 送料'!$H$16:$X$1013,14,FALSE)</f>
        <v>160</v>
      </c>
      <c r="X2589" s="248">
        <f>VLOOKUP(T2589,'[1]段ボール 送料'!$H$16:$X$1013,15,FALSE)</f>
        <v>1580</v>
      </c>
      <c r="Y2589" s="219" t="s">
        <v>3028</v>
      </c>
      <c r="Z2589" s="259">
        <f>VLOOKUP(Y2589,'[1]段ボール 送料'!$H$16:$X$1013,16,FALSE)</f>
        <v>1160</v>
      </c>
      <c r="AA2589" s="259">
        <f>VLOOKUP(Y2589,'[1]段ボール 送料'!$H$16:$X$1013,13,FALSE)</f>
        <v>330</v>
      </c>
      <c r="AB2589" s="259">
        <f>VLOOKUP(Y2589,'[1]段ボール 送料'!$H$16:$X$1013,14,FALSE)</f>
        <v>330</v>
      </c>
      <c r="AC2589" s="259">
        <f>VLOOKUP(Y2589,'[1]段ボール 送料'!$H$16:$X$1013,15,FALSE)</f>
        <v>500</v>
      </c>
      <c r="AD2589" s="344"/>
      <c r="AE2589" s="344"/>
      <c r="AF2589" s="344"/>
      <c r="AG2589" s="344"/>
      <c r="AH2589" s="344"/>
      <c r="AI2589" s="213" t="s">
        <v>2711</v>
      </c>
      <c r="AJ2589" s="392" t="s">
        <v>3027</v>
      </c>
      <c r="AK2589" s="228" t="s">
        <v>3026</v>
      </c>
      <c r="AL2589" s="211">
        <v>20536</v>
      </c>
      <c r="AM2589" s="211">
        <f t="shared" si="410"/>
        <v>4080</v>
      </c>
      <c r="AN2589" s="353">
        <f>VLOOKUP(Y2589,'[1]段ボール 送料'!$H$16:$X$1013,6,FALSE)</f>
        <v>0</v>
      </c>
      <c r="AO2589" s="423">
        <f>VLOOKUP(T2589,'[1]段ボール 送料'!$H$16:$X$1013,17,FALSE)+1030</f>
        <v>4080</v>
      </c>
      <c r="AP2589" s="229" t="s">
        <v>2991</v>
      </c>
      <c r="AQ2589" s="360">
        <v>2</v>
      </c>
      <c r="AR2589" s="247"/>
      <c r="AS2589" s="247"/>
      <c r="AT2589" s="247"/>
      <c r="AU2589" s="247">
        <f t="shared" si="404"/>
        <v>0</v>
      </c>
      <c r="AV2589" s="248">
        <f>VLOOKUP(T2589,'[1]段ボール 送料'!$H$16:$X$1013,11,FALSE)</f>
        <v>0</v>
      </c>
      <c r="AW2589" s="248">
        <f>VLOOKUP(Y2589,'[1]段ボール 送料'!$H$16:$X$1013,11,FALSE)</f>
        <v>0</v>
      </c>
      <c r="AX2589" s="207"/>
      <c r="AY2589" s="247">
        <f t="shared" si="409"/>
        <v>0</v>
      </c>
      <c r="AZ2589" s="247">
        <f t="shared" si="405"/>
        <v>0</v>
      </c>
      <c r="BA2589" s="247">
        <f t="shared" si="406"/>
        <v>0</v>
      </c>
      <c r="BB2589" s="247">
        <f t="shared" ref="BB2589:BB2602" si="412">AT2589+AX2589</f>
        <v>0</v>
      </c>
      <c r="BC2589" s="247">
        <f t="shared" si="407"/>
        <v>0</v>
      </c>
      <c r="BD2589" s="207" t="str">
        <f t="shared" si="408"/>
        <v>PZ-0592</v>
      </c>
      <c r="BE2589" s="207" t="s">
        <v>3037</v>
      </c>
      <c r="BF2589" s="207"/>
      <c r="BG2589" s="228" t="s">
        <v>1703</v>
      </c>
      <c r="BH2589" s="228" t="s">
        <v>1703</v>
      </c>
      <c r="BI2589" s="228"/>
      <c r="BJ2589" s="246"/>
      <c r="BK2589" s="207" t="s">
        <v>2356</v>
      </c>
      <c r="BL2589" s="228"/>
      <c r="BM2589" s="228"/>
      <c r="DC2589" s="200" t="s">
        <v>1769</v>
      </c>
      <c r="DN2589" s="284"/>
      <c r="DO2589" s="283"/>
      <c r="DP2589" s="278"/>
      <c r="DQ2589" s="278"/>
      <c r="DR2589" s="281"/>
      <c r="DS2589" s="280"/>
      <c r="DT2589" s="280"/>
      <c r="DU2589" s="278"/>
    </row>
    <row r="2590" spans="1:125" ht="16.350000000000001" customHeight="1">
      <c r="A2590" s="433" t="s">
        <v>3035</v>
      </c>
      <c r="B2590" s="432" t="s">
        <v>3034</v>
      </c>
      <c r="C2590" s="431" t="s">
        <v>3033</v>
      </c>
      <c r="D2590" s="430" t="s">
        <v>3032</v>
      </c>
      <c r="E2590" s="429" t="str">
        <f t="shared" si="403"/>
        <v>441342</v>
      </c>
      <c r="F2590" s="433" t="s">
        <v>3036</v>
      </c>
      <c r="G2590" s="428" t="s">
        <v>3031</v>
      </c>
      <c r="H2590" s="223" t="s">
        <v>3030</v>
      </c>
      <c r="I2590" s="219" t="s">
        <v>2956</v>
      </c>
      <c r="J2590" s="222">
        <v>1</v>
      </c>
      <c r="K2590" s="212">
        <v>77000</v>
      </c>
      <c r="L2590" s="212">
        <f t="shared" si="411"/>
        <v>84700</v>
      </c>
      <c r="M2590" s="288" t="s">
        <v>1671</v>
      </c>
      <c r="O2590" s="219"/>
      <c r="P2590" s="245"/>
      <c r="Q2590" s="244"/>
      <c r="R2590" s="416">
        <v>8100</v>
      </c>
      <c r="S2590" s="427">
        <v>8100</v>
      </c>
      <c r="T2590" s="219" t="s">
        <v>3029</v>
      </c>
      <c r="U2590" s="248">
        <f>VLOOKUP(T2590,'[1]段ボール 送料'!$H$16:$X$1013,16,FALSE)</f>
        <v>2200</v>
      </c>
      <c r="V2590" s="248">
        <f>VLOOKUP(T2590,'[1]段ボール 送料'!$H$16:$X$1013,13,FALSE)</f>
        <v>160</v>
      </c>
      <c r="W2590" s="248">
        <f>VLOOKUP(T2590,'[1]段ボール 送料'!$H$16:$X$1013,14,FALSE)</f>
        <v>160</v>
      </c>
      <c r="X2590" s="248">
        <f>VLOOKUP(T2590,'[1]段ボール 送料'!$H$16:$X$1013,15,FALSE)</f>
        <v>1880</v>
      </c>
      <c r="Y2590" s="219" t="s">
        <v>3028</v>
      </c>
      <c r="Z2590" s="259">
        <f>VLOOKUP(Y2590,'[1]段ボール 送料'!$H$16:$X$1013,16,FALSE)</f>
        <v>1160</v>
      </c>
      <c r="AA2590" s="259">
        <f>VLOOKUP(Y2590,'[1]段ボール 送料'!$H$16:$X$1013,13,FALSE)</f>
        <v>330</v>
      </c>
      <c r="AB2590" s="259">
        <f>VLOOKUP(Y2590,'[1]段ボール 送料'!$H$16:$X$1013,14,FALSE)</f>
        <v>330</v>
      </c>
      <c r="AC2590" s="259">
        <f>VLOOKUP(Y2590,'[1]段ボール 送料'!$H$16:$X$1013,15,FALSE)</f>
        <v>500</v>
      </c>
      <c r="AD2590" s="344"/>
      <c r="AE2590" s="344"/>
      <c r="AF2590" s="344"/>
      <c r="AG2590" s="344"/>
      <c r="AH2590" s="344"/>
      <c r="AI2590" s="213" t="s">
        <v>2711</v>
      </c>
      <c r="AJ2590" s="392" t="s">
        <v>3027</v>
      </c>
      <c r="AK2590" s="228" t="s">
        <v>3026</v>
      </c>
      <c r="AL2590" s="211">
        <v>22672</v>
      </c>
      <c r="AM2590" s="211">
        <f t="shared" si="410"/>
        <v>4830</v>
      </c>
      <c r="AN2590" s="353">
        <f>VLOOKUP(Y2590,'[1]段ボール 送料'!$H$16:$X$1013,6,FALSE)</f>
        <v>0</v>
      </c>
      <c r="AO2590" s="423">
        <f>VLOOKUP(T2590,'[1]段ボール 送料'!$H$16:$X$1013,17,FALSE)+1030</f>
        <v>4830</v>
      </c>
      <c r="AP2590" s="229" t="s">
        <v>2991</v>
      </c>
      <c r="AQ2590" s="360">
        <v>2</v>
      </c>
      <c r="AR2590" s="247"/>
      <c r="AS2590" s="247"/>
      <c r="AT2590" s="247"/>
      <c r="AU2590" s="247">
        <f t="shared" si="404"/>
        <v>0</v>
      </c>
      <c r="AV2590" s="248">
        <f>VLOOKUP(T2590,'[1]段ボール 送料'!$H$16:$X$1013,11,FALSE)</f>
        <v>0</v>
      </c>
      <c r="AW2590" s="248">
        <f>VLOOKUP(Y2590,'[1]段ボール 送料'!$H$16:$X$1013,11,FALSE)</f>
        <v>0</v>
      </c>
      <c r="AX2590" s="207"/>
      <c r="AY2590" s="247">
        <f t="shared" si="409"/>
        <v>0</v>
      </c>
      <c r="AZ2590" s="247">
        <f t="shared" si="405"/>
        <v>0</v>
      </c>
      <c r="BA2590" s="247">
        <f t="shared" si="406"/>
        <v>0</v>
      </c>
      <c r="BB2590" s="247">
        <f t="shared" si="412"/>
        <v>0</v>
      </c>
      <c r="BC2590" s="247">
        <f t="shared" si="407"/>
        <v>0</v>
      </c>
      <c r="BD2590" s="207" t="str">
        <f t="shared" si="408"/>
        <v>PZ-0593</v>
      </c>
      <c r="BE2590" s="207" t="s">
        <v>3025</v>
      </c>
      <c r="BF2590" s="207"/>
      <c r="BG2590" s="228" t="s">
        <v>1703</v>
      </c>
      <c r="BH2590" s="228" t="s">
        <v>1703</v>
      </c>
      <c r="BI2590" s="228"/>
      <c r="BJ2590" s="246"/>
      <c r="BK2590" s="207" t="s">
        <v>2356</v>
      </c>
      <c r="BL2590" s="228"/>
      <c r="BM2590" s="228"/>
      <c r="DC2590" s="200" t="s">
        <v>1769</v>
      </c>
      <c r="DN2590" s="284"/>
      <c r="DO2590" s="283"/>
      <c r="DP2590" s="278"/>
      <c r="DQ2590" s="278"/>
      <c r="DR2590" s="281"/>
      <c r="DS2590" s="280"/>
      <c r="DT2590" s="280"/>
      <c r="DU2590" s="278"/>
    </row>
    <row r="2591" spans="1:125" ht="16.350000000000001" customHeight="1">
      <c r="A2591" s="339" t="s">
        <v>2998</v>
      </c>
      <c r="B2591" s="421" t="s">
        <v>3024</v>
      </c>
      <c r="C2591" s="420" t="s">
        <v>3023</v>
      </c>
      <c r="D2591" s="419" t="s">
        <v>3022</v>
      </c>
      <c r="E2591" s="418" t="str">
        <f t="shared" si="403"/>
        <v>441038</v>
      </c>
      <c r="F2591" s="339" t="s">
        <v>837</v>
      </c>
      <c r="G2591" s="417" t="s">
        <v>3021</v>
      </c>
      <c r="H2591" s="223" t="s">
        <v>3020</v>
      </c>
      <c r="I2591" s="219" t="s">
        <v>2956</v>
      </c>
      <c r="J2591" s="222">
        <v>1</v>
      </c>
      <c r="K2591" s="212">
        <v>40000</v>
      </c>
      <c r="L2591" s="212">
        <f t="shared" si="411"/>
        <v>44000</v>
      </c>
      <c r="M2591" s="288" t="s">
        <v>1671</v>
      </c>
      <c r="O2591" s="219"/>
      <c r="P2591" s="245"/>
      <c r="Q2591" s="244"/>
      <c r="R2591" s="416">
        <v>5500</v>
      </c>
      <c r="S2591" s="242">
        <v>5500</v>
      </c>
      <c r="T2591" s="426" t="s">
        <v>2999</v>
      </c>
      <c r="U2591" s="422">
        <f>V2591+W2591+X2591</f>
        <v>1600</v>
      </c>
      <c r="V2591" s="422">
        <v>430</v>
      </c>
      <c r="W2591" s="422">
        <v>430</v>
      </c>
      <c r="X2591" s="422">
        <v>740</v>
      </c>
      <c r="Y2591" s="219"/>
      <c r="Z2591" s="287"/>
      <c r="AA2591" s="287"/>
      <c r="AB2591" s="287"/>
      <c r="AC2591" s="287"/>
      <c r="AD2591" s="344"/>
      <c r="AE2591" s="344"/>
      <c r="AF2591" s="344"/>
      <c r="AG2591" s="344"/>
      <c r="AH2591" s="344"/>
      <c r="AI2591" s="213" t="s">
        <v>2717</v>
      </c>
      <c r="AJ2591" s="392" t="s">
        <v>2543</v>
      </c>
      <c r="AK2591" s="228" t="s">
        <v>2542</v>
      </c>
      <c r="AL2591" s="211">
        <v>11707</v>
      </c>
      <c r="AM2591" s="425">
        <f t="shared" si="410"/>
        <v>1812</v>
      </c>
      <c r="AN2591" s="424">
        <v>462</v>
      </c>
      <c r="AO2591" s="423">
        <v>1350</v>
      </c>
      <c r="AP2591" s="229" t="s">
        <v>2991</v>
      </c>
      <c r="AQ2591" s="360">
        <v>1</v>
      </c>
      <c r="AR2591" s="247"/>
      <c r="AS2591" s="247"/>
      <c r="AT2591" s="247"/>
      <c r="AU2591" s="359">
        <f t="shared" ref="AU2591:AU2602" si="413">S2591</f>
        <v>5500</v>
      </c>
      <c r="AV2591" s="422">
        <v>1580</v>
      </c>
      <c r="AW2591" s="248"/>
      <c r="AX2591" s="207"/>
      <c r="AY2591" s="247">
        <f t="shared" si="409"/>
        <v>1580</v>
      </c>
      <c r="AZ2591" s="247">
        <f t="shared" si="405"/>
        <v>1580</v>
      </c>
      <c r="BA2591" s="247">
        <f t="shared" si="406"/>
        <v>0</v>
      </c>
      <c r="BB2591" s="247">
        <f t="shared" si="412"/>
        <v>0</v>
      </c>
      <c r="BC2591" s="247">
        <f t="shared" si="407"/>
        <v>7080</v>
      </c>
      <c r="BD2591" s="207"/>
      <c r="BE2591" s="207"/>
      <c r="BF2591" s="207"/>
      <c r="BG2591" s="228"/>
      <c r="BH2591" s="228"/>
      <c r="BI2591" s="228" t="s">
        <v>1703</v>
      </c>
      <c r="BJ2591" s="246"/>
      <c r="BK2591" s="207" t="s">
        <v>2356</v>
      </c>
      <c r="BL2591" s="228"/>
      <c r="BM2591" s="228"/>
      <c r="DB2591" s="200" t="s">
        <v>1769</v>
      </c>
      <c r="DN2591" s="284"/>
      <c r="DO2591" s="283"/>
      <c r="DP2591" s="278"/>
      <c r="DQ2591" s="278"/>
      <c r="DR2591" s="281"/>
      <c r="DS2591" s="280"/>
      <c r="DT2591" s="280"/>
      <c r="DU2591" s="278"/>
    </row>
    <row r="2592" spans="1:125" ht="16.350000000000001" customHeight="1">
      <c r="A2592" s="339" t="s">
        <v>2998</v>
      </c>
      <c r="B2592" s="421" t="s">
        <v>3019</v>
      </c>
      <c r="C2592" s="420" t="s">
        <v>3018</v>
      </c>
      <c r="D2592" s="419" t="s">
        <v>3017</v>
      </c>
      <c r="E2592" s="418" t="str">
        <f t="shared" si="403"/>
        <v>441045</v>
      </c>
      <c r="F2592" s="339" t="s">
        <v>837</v>
      </c>
      <c r="G2592" s="417" t="s">
        <v>3016</v>
      </c>
      <c r="H2592" s="223" t="s">
        <v>3015</v>
      </c>
      <c r="I2592" s="219" t="s">
        <v>2956</v>
      </c>
      <c r="J2592" s="222">
        <v>1</v>
      </c>
      <c r="K2592" s="212">
        <v>40000</v>
      </c>
      <c r="L2592" s="212">
        <f t="shared" si="411"/>
        <v>44000</v>
      </c>
      <c r="M2592" s="288" t="s">
        <v>1671</v>
      </c>
      <c r="O2592" s="219"/>
      <c r="P2592" s="245"/>
      <c r="Q2592" s="244"/>
      <c r="R2592" s="416">
        <v>5500</v>
      </c>
      <c r="S2592" s="242">
        <v>5500</v>
      </c>
      <c r="T2592" s="426" t="s">
        <v>2999</v>
      </c>
      <c r="U2592" s="422">
        <f>V2592+W2592+X2592</f>
        <v>1600</v>
      </c>
      <c r="V2592" s="422">
        <v>430</v>
      </c>
      <c r="W2592" s="422">
        <v>430</v>
      </c>
      <c r="X2592" s="422">
        <v>740</v>
      </c>
      <c r="Y2592" s="219"/>
      <c r="Z2592" s="287"/>
      <c r="AA2592" s="287"/>
      <c r="AB2592" s="287"/>
      <c r="AC2592" s="287"/>
      <c r="AD2592" s="344"/>
      <c r="AE2592" s="344"/>
      <c r="AF2592" s="344"/>
      <c r="AG2592" s="344"/>
      <c r="AH2592" s="344"/>
      <c r="AI2592" s="213" t="s">
        <v>2717</v>
      </c>
      <c r="AJ2592" s="392" t="s">
        <v>2543</v>
      </c>
      <c r="AK2592" s="228" t="s">
        <v>2542</v>
      </c>
      <c r="AL2592" s="211">
        <v>12407</v>
      </c>
      <c r="AM2592" s="425">
        <f t="shared" si="410"/>
        <v>1812</v>
      </c>
      <c r="AN2592" s="424">
        <v>462</v>
      </c>
      <c r="AO2592" s="423">
        <v>1350</v>
      </c>
      <c r="AP2592" s="229" t="s">
        <v>2991</v>
      </c>
      <c r="AQ2592" s="360">
        <v>1</v>
      </c>
      <c r="AR2592" s="247"/>
      <c r="AS2592" s="247"/>
      <c r="AT2592" s="247"/>
      <c r="AU2592" s="359">
        <f t="shared" si="413"/>
        <v>5500</v>
      </c>
      <c r="AV2592" s="422">
        <v>1580</v>
      </c>
      <c r="AW2592" s="248"/>
      <c r="AX2592" s="207"/>
      <c r="AY2592" s="247">
        <f t="shared" si="409"/>
        <v>1580</v>
      </c>
      <c r="AZ2592" s="247">
        <f t="shared" si="405"/>
        <v>1580</v>
      </c>
      <c r="BA2592" s="247">
        <f t="shared" si="406"/>
        <v>0</v>
      </c>
      <c r="BB2592" s="247">
        <f t="shared" si="412"/>
        <v>0</v>
      </c>
      <c r="BC2592" s="247">
        <f t="shared" si="407"/>
        <v>7080</v>
      </c>
      <c r="BD2592" s="207"/>
      <c r="BE2592" s="207"/>
      <c r="BF2592" s="207"/>
      <c r="BG2592" s="228"/>
      <c r="BH2592" s="228"/>
      <c r="BI2592" s="228" t="s">
        <v>1703</v>
      </c>
      <c r="BJ2592" s="246"/>
      <c r="BK2592" s="207" t="s">
        <v>2356</v>
      </c>
      <c r="BL2592" s="228"/>
      <c r="BM2592" s="228"/>
      <c r="DB2592" s="200" t="s">
        <v>1769</v>
      </c>
      <c r="DN2592" s="284"/>
      <c r="DO2592" s="283"/>
      <c r="DP2592" s="278"/>
      <c r="DQ2592" s="278"/>
      <c r="DR2592" s="281"/>
      <c r="DS2592" s="280"/>
      <c r="DT2592" s="280"/>
      <c r="DU2592" s="278"/>
    </row>
    <row r="2593" spans="1:126" ht="16.350000000000001" customHeight="1">
      <c r="A2593" s="339" t="s">
        <v>2998</v>
      </c>
      <c r="B2593" s="421" t="s">
        <v>3014</v>
      </c>
      <c r="C2593" s="420" t="s">
        <v>3013</v>
      </c>
      <c r="D2593" s="419" t="s">
        <v>3012</v>
      </c>
      <c r="E2593" s="418" t="str">
        <f t="shared" si="403"/>
        <v>441052</v>
      </c>
      <c r="F2593" s="339" t="s">
        <v>837</v>
      </c>
      <c r="G2593" s="417" t="s">
        <v>3011</v>
      </c>
      <c r="H2593" s="223" t="s">
        <v>3010</v>
      </c>
      <c r="I2593" s="219" t="s">
        <v>2956</v>
      </c>
      <c r="J2593" s="222">
        <v>1</v>
      </c>
      <c r="K2593" s="212">
        <v>40000</v>
      </c>
      <c r="L2593" s="212">
        <f t="shared" si="411"/>
        <v>44000</v>
      </c>
      <c r="M2593" s="288" t="s">
        <v>1671</v>
      </c>
      <c r="O2593" s="219"/>
      <c r="P2593" s="245"/>
      <c r="Q2593" s="244"/>
      <c r="R2593" s="416">
        <v>5500</v>
      </c>
      <c r="S2593" s="242">
        <v>5500</v>
      </c>
      <c r="T2593" s="426" t="s">
        <v>2999</v>
      </c>
      <c r="U2593" s="422">
        <f>V2593+W2593+X2593</f>
        <v>1700</v>
      </c>
      <c r="V2593" s="422">
        <v>430</v>
      </c>
      <c r="W2593" s="422">
        <v>430</v>
      </c>
      <c r="X2593" s="422">
        <v>840</v>
      </c>
      <c r="Y2593" s="219"/>
      <c r="Z2593" s="287"/>
      <c r="AA2593" s="287"/>
      <c r="AB2593" s="287"/>
      <c r="AC2593" s="287"/>
      <c r="AD2593" s="344"/>
      <c r="AE2593" s="344"/>
      <c r="AF2593" s="344"/>
      <c r="AG2593" s="344"/>
      <c r="AH2593" s="344"/>
      <c r="AI2593" s="213" t="s">
        <v>2717</v>
      </c>
      <c r="AJ2593" s="392" t="s">
        <v>2543</v>
      </c>
      <c r="AK2593" s="228" t="s">
        <v>2742</v>
      </c>
      <c r="AL2593" s="211">
        <v>12603</v>
      </c>
      <c r="AM2593" s="425">
        <f t="shared" si="410"/>
        <v>2962</v>
      </c>
      <c r="AN2593" s="424">
        <v>462</v>
      </c>
      <c r="AO2593" s="423">
        <v>2500</v>
      </c>
      <c r="AP2593" s="229" t="s">
        <v>2991</v>
      </c>
      <c r="AQ2593" s="360">
        <v>1</v>
      </c>
      <c r="AR2593" s="247"/>
      <c r="AS2593" s="247"/>
      <c r="AU2593" s="359">
        <f t="shared" si="413"/>
        <v>5500</v>
      </c>
      <c r="AV2593" s="422">
        <v>1580</v>
      </c>
      <c r="AW2593" s="248"/>
      <c r="AX2593" s="207"/>
      <c r="AY2593" s="247">
        <f t="shared" si="409"/>
        <v>1580</v>
      </c>
      <c r="AZ2593" s="247">
        <f t="shared" si="405"/>
        <v>1580</v>
      </c>
      <c r="BA2593" s="247">
        <f t="shared" si="406"/>
        <v>0</v>
      </c>
      <c r="BB2593" s="247">
        <f t="shared" si="412"/>
        <v>0</v>
      </c>
      <c r="BC2593" s="247">
        <f t="shared" si="407"/>
        <v>7080</v>
      </c>
      <c r="BD2593" s="207"/>
      <c r="BE2593" s="207"/>
      <c r="BF2593" s="207"/>
      <c r="BG2593" s="228"/>
      <c r="BH2593" s="228" t="s">
        <v>1703</v>
      </c>
      <c r="BI2593" s="228" t="s">
        <v>1703</v>
      </c>
      <c r="BJ2593" s="246"/>
      <c r="BK2593" s="207" t="s">
        <v>2356</v>
      </c>
      <c r="BL2593" s="228"/>
      <c r="BM2593" s="228"/>
      <c r="DB2593" s="200" t="s">
        <v>1769</v>
      </c>
      <c r="DN2593" s="284"/>
      <c r="DO2593" s="283"/>
      <c r="DP2593" s="278"/>
      <c r="DQ2593" s="278"/>
      <c r="DR2593" s="281"/>
      <c r="DS2593" s="280"/>
      <c r="DT2593" s="280"/>
      <c r="DU2593" s="278"/>
    </row>
    <row r="2594" spans="1:126" ht="16.350000000000001" customHeight="1">
      <c r="A2594" s="339" t="s">
        <v>2998</v>
      </c>
      <c r="B2594" s="421" t="s">
        <v>3009</v>
      </c>
      <c r="C2594" s="420" t="s">
        <v>3008</v>
      </c>
      <c r="D2594" s="419" t="s">
        <v>3007</v>
      </c>
      <c r="E2594" s="418" t="str">
        <f t="shared" si="403"/>
        <v>441069</v>
      </c>
      <c r="F2594" s="339" t="s">
        <v>837</v>
      </c>
      <c r="G2594" s="417" t="s">
        <v>3006</v>
      </c>
      <c r="H2594" s="223" t="s">
        <v>3005</v>
      </c>
      <c r="I2594" s="219" t="s">
        <v>2956</v>
      </c>
      <c r="J2594" s="222">
        <v>1</v>
      </c>
      <c r="K2594" s="212">
        <v>40000</v>
      </c>
      <c r="L2594" s="212">
        <f t="shared" si="411"/>
        <v>44000</v>
      </c>
      <c r="M2594" s="288" t="s">
        <v>1671</v>
      </c>
      <c r="O2594" s="219"/>
      <c r="P2594" s="245"/>
      <c r="Q2594" s="244"/>
      <c r="R2594" s="416">
        <v>5400</v>
      </c>
      <c r="S2594" s="242">
        <v>5400</v>
      </c>
      <c r="T2594" s="426" t="s">
        <v>2999</v>
      </c>
      <c r="U2594" s="422">
        <f>V2594+W2594+X2594</f>
        <v>1600</v>
      </c>
      <c r="V2594" s="422">
        <v>430</v>
      </c>
      <c r="W2594" s="422">
        <v>430</v>
      </c>
      <c r="X2594" s="422">
        <v>740</v>
      </c>
      <c r="Y2594" s="219"/>
      <c r="Z2594" s="287"/>
      <c r="AA2594" s="287"/>
      <c r="AB2594" s="287"/>
      <c r="AC2594" s="287"/>
      <c r="AD2594" s="344"/>
      <c r="AE2594" s="344"/>
      <c r="AF2594" s="344"/>
      <c r="AG2594" s="344"/>
      <c r="AH2594" s="344"/>
      <c r="AI2594" s="213" t="s">
        <v>2717</v>
      </c>
      <c r="AJ2594" s="392" t="s">
        <v>2543</v>
      </c>
      <c r="AK2594" s="228" t="s">
        <v>2542</v>
      </c>
      <c r="AL2594" s="211">
        <v>13345</v>
      </c>
      <c r="AM2594" s="425">
        <f t="shared" si="410"/>
        <v>1812</v>
      </c>
      <c r="AN2594" s="424">
        <v>462</v>
      </c>
      <c r="AO2594" s="423">
        <v>1350</v>
      </c>
      <c r="AP2594" s="229" t="s">
        <v>2991</v>
      </c>
      <c r="AQ2594" s="360">
        <v>1</v>
      </c>
      <c r="AR2594" s="247"/>
      <c r="AS2594" s="247"/>
      <c r="AT2594" s="247"/>
      <c r="AU2594" s="359">
        <f t="shared" si="413"/>
        <v>5400</v>
      </c>
      <c r="AV2594" s="422">
        <v>1580</v>
      </c>
      <c r="AW2594" s="248"/>
      <c r="AX2594" s="207"/>
      <c r="AY2594" s="247">
        <f t="shared" si="409"/>
        <v>1580</v>
      </c>
      <c r="AZ2594" s="247">
        <f t="shared" si="405"/>
        <v>1580</v>
      </c>
      <c r="BA2594" s="247">
        <f t="shared" si="406"/>
        <v>0</v>
      </c>
      <c r="BB2594" s="247">
        <f t="shared" si="412"/>
        <v>0</v>
      </c>
      <c r="BC2594" s="247">
        <f t="shared" si="407"/>
        <v>6980</v>
      </c>
      <c r="BD2594" s="207"/>
      <c r="BE2594" s="207"/>
      <c r="BF2594" s="207"/>
      <c r="BG2594" s="228"/>
      <c r="BH2594" s="228"/>
      <c r="BI2594" s="228"/>
      <c r="BJ2594" s="246"/>
      <c r="BK2594" s="207" t="s">
        <v>2356</v>
      </c>
      <c r="BL2594" s="228"/>
      <c r="BM2594" s="228"/>
      <c r="DB2594" s="200" t="s">
        <v>1769</v>
      </c>
      <c r="DN2594" s="284"/>
      <c r="DO2594" s="283"/>
      <c r="DP2594" s="278"/>
      <c r="DQ2594" s="278"/>
      <c r="DR2594" s="281"/>
      <c r="DS2594" s="280"/>
      <c r="DT2594" s="280"/>
      <c r="DU2594" s="278"/>
    </row>
    <row r="2595" spans="1:126" ht="16.350000000000001" customHeight="1">
      <c r="A2595" s="339" t="s">
        <v>2998</v>
      </c>
      <c r="B2595" s="421" t="s">
        <v>3004</v>
      </c>
      <c r="C2595" s="420" t="s">
        <v>3003</v>
      </c>
      <c r="D2595" s="419" t="s">
        <v>3002</v>
      </c>
      <c r="E2595" s="418" t="str">
        <f t="shared" si="403"/>
        <v>441076</v>
      </c>
      <c r="F2595" s="339" t="s">
        <v>837</v>
      </c>
      <c r="G2595" s="417" t="s">
        <v>3001</v>
      </c>
      <c r="H2595" s="223" t="s">
        <v>3000</v>
      </c>
      <c r="I2595" s="219" t="s">
        <v>2956</v>
      </c>
      <c r="J2595" s="222">
        <v>1</v>
      </c>
      <c r="K2595" s="212">
        <v>40000</v>
      </c>
      <c r="L2595" s="212">
        <f t="shared" si="411"/>
        <v>44000</v>
      </c>
      <c r="M2595" s="288" t="s">
        <v>1671</v>
      </c>
      <c r="O2595" s="219"/>
      <c r="P2595" s="245"/>
      <c r="Q2595" s="244"/>
      <c r="R2595" s="416">
        <v>5200</v>
      </c>
      <c r="S2595" s="242">
        <v>5200</v>
      </c>
      <c r="T2595" s="426" t="s">
        <v>2999</v>
      </c>
      <c r="U2595" s="422">
        <f>V2595+W2595+X2595</f>
        <v>1600</v>
      </c>
      <c r="V2595" s="422">
        <v>430</v>
      </c>
      <c r="W2595" s="422">
        <v>430</v>
      </c>
      <c r="X2595" s="422">
        <v>740</v>
      </c>
      <c r="Y2595" s="219"/>
      <c r="Z2595" s="287"/>
      <c r="AA2595" s="287"/>
      <c r="AB2595" s="287"/>
      <c r="AC2595" s="287"/>
      <c r="AD2595" s="344"/>
      <c r="AE2595" s="344"/>
      <c r="AF2595" s="344"/>
      <c r="AG2595" s="344"/>
      <c r="AH2595" s="344"/>
      <c r="AI2595" s="213" t="s">
        <v>2717</v>
      </c>
      <c r="AJ2595" s="392" t="s">
        <v>2543</v>
      </c>
      <c r="AK2595" s="228" t="s">
        <v>2542</v>
      </c>
      <c r="AL2595" s="211">
        <v>12519</v>
      </c>
      <c r="AM2595" s="425">
        <f t="shared" si="410"/>
        <v>1812</v>
      </c>
      <c r="AN2595" s="424">
        <v>462</v>
      </c>
      <c r="AO2595" s="423">
        <v>1350</v>
      </c>
      <c r="AP2595" s="229" t="s">
        <v>2991</v>
      </c>
      <c r="AQ2595" s="360">
        <v>1</v>
      </c>
      <c r="AR2595" s="247"/>
      <c r="AS2595" s="247"/>
      <c r="AT2595" s="247"/>
      <c r="AU2595" s="359">
        <f t="shared" si="413"/>
        <v>5200</v>
      </c>
      <c r="AV2595" s="422">
        <v>1580</v>
      </c>
      <c r="AW2595" s="248"/>
      <c r="AX2595" s="207"/>
      <c r="AY2595" s="247">
        <f t="shared" si="409"/>
        <v>1580</v>
      </c>
      <c r="AZ2595" s="247">
        <f t="shared" si="405"/>
        <v>1580</v>
      </c>
      <c r="BA2595" s="247">
        <f t="shared" si="406"/>
        <v>0</v>
      </c>
      <c r="BB2595" s="247">
        <f t="shared" si="412"/>
        <v>0</v>
      </c>
      <c r="BC2595" s="247">
        <f t="shared" si="407"/>
        <v>6780</v>
      </c>
      <c r="BD2595" s="207"/>
      <c r="BE2595" s="207"/>
      <c r="BF2595" s="207"/>
      <c r="BG2595" s="228"/>
      <c r="BH2595" s="228"/>
      <c r="BI2595" s="228"/>
      <c r="BJ2595" s="246"/>
      <c r="BK2595" s="207" t="s">
        <v>2356</v>
      </c>
      <c r="BL2595" s="228"/>
      <c r="BM2595" s="228"/>
      <c r="DB2595" s="200" t="s">
        <v>1769</v>
      </c>
      <c r="DN2595" s="284"/>
      <c r="DO2595" s="283"/>
      <c r="DP2595" s="278"/>
      <c r="DQ2595" s="278"/>
      <c r="DR2595" s="281"/>
      <c r="DS2595" s="280"/>
      <c r="DT2595" s="280"/>
      <c r="DU2595" s="278"/>
    </row>
    <row r="2596" spans="1:126" ht="16.350000000000001" customHeight="1">
      <c r="A2596" s="339" t="s">
        <v>2998</v>
      </c>
      <c r="B2596" s="421" t="s">
        <v>2997</v>
      </c>
      <c r="C2596" s="420" t="s">
        <v>2996</v>
      </c>
      <c r="D2596" s="419" t="s">
        <v>2995</v>
      </c>
      <c r="E2596" s="418" t="str">
        <f t="shared" si="403"/>
        <v>441083</v>
      </c>
      <c r="F2596" s="339" t="s">
        <v>229</v>
      </c>
      <c r="G2596" s="417" t="s">
        <v>2994</v>
      </c>
      <c r="H2596" s="223" t="s">
        <v>2993</v>
      </c>
      <c r="I2596" s="219" t="s">
        <v>2956</v>
      </c>
      <c r="J2596" s="222">
        <v>1</v>
      </c>
      <c r="K2596" s="212">
        <v>55000</v>
      </c>
      <c r="L2596" s="212">
        <f t="shared" si="411"/>
        <v>60500.000000000007</v>
      </c>
      <c r="M2596" s="288" t="s">
        <v>1671</v>
      </c>
      <c r="O2596" s="219"/>
      <c r="P2596" s="245"/>
      <c r="Q2596" s="244"/>
      <c r="R2596" s="416">
        <v>10200</v>
      </c>
      <c r="S2596" s="242">
        <v>10200</v>
      </c>
      <c r="T2596" s="219" t="s">
        <v>2992</v>
      </c>
      <c r="U2596" s="248">
        <f>VLOOKUP(T2596,'[1]段ボール 送料'!$H$16:$X$1013,16,FALSE)</f>
        <v>2370</v>
      </c>
      <c r="V2596" s="248">
        <f>VLOOKUP(T2596,'[1]段ボール 送料'!$H$16:$X$1013,13,FALSE)</f>
        <v>360</v>
      </c>
      <c r="W2596" s="248">
        <f>VLOOKUP(T2596,'[1]段ボール 送料'!$H$16:$X$1013,14,FALSE)</f>
        <v>360</v>
      </c>
      <c r="X2596" s="248">
        <f>VLOOKUP(T2596,'[1]段ボール 送料'!$H$16:$X$1013,15,FALSE)</f>
        <v>1650</v>
      </c>
      <c r="Y2596" s="219"/>
      <c r="Z2596" s="287"/>
      <c r="AA2596" s="287"/>
      <c r="AB2596" s="287"/>
      <c r="AC2596" s="287"/>
      <c r="AD2596" s="344"/>
      <c r="AE2596" s="344"/>
      <c r="AF2596" s="344"/>
      <c r="AG2596" s="344"/>
      <c r="AH2596" s="344"/>
      <c r="AI2596" s="213" t="s">
        <v>2714</v>
      </c>
      <c r="AJ2596" s="392" t="s">
        <v>2543</v>
      </c>
      <c r="AK2596" s="228" t="s">
        <v>2742</v>
      </c>
      <c r="AL2596" s="211">
        <v>14946</v>
      </c>
      <c r="AM2596" s="211">
        <f t="shared" si="410"/>
        <v>5055</v>
      </c>
      <c r="AN2596" s="353">
        <f>VLOOKUP(T2596,'[1]段ボール 送料'!$H$16:$X$1013,6,FALSE)</f>
        <v>605</v>
      </c>
      <c r="AO2596" s="353">
        <f>VLOOKUP(T2596,'[1]段ボール 送料'!$H$16:$X$1013,17,FALSE)</f>
        <v>4450</v>
      </c>
      <c r="AP2596" s="229" t="s">
        <v>2991</v>
      </c>
      <c r="AQ2596" s="360">
        <v>1</v>
      </c>
      <c r="AR2596" s="247"/>
      <c r="AS2596" s="247"/>
      <c r="AT2596" s="247"/>
      <c r="AU2596" s="359">
        <f t="shared" si="413"/>
        <v>10200</v>
      </c>
      <c r="AV2596" s="248">
        <f>VLOOKUP(T2596,'[1]段ボール 送料'!$H$16:$X$1013,11,FALSE)</f>
        <v>2450</v>
      </c>
      <c r="AW2596" s="248"/>
      <c r="AX2596" s="207"/>
      <c r="AY2596" s="247">
        <f t="shared" si="409"/>
        <v>2450</v>
      </c>
      <c r="AZ2596" s="247">
        <f t="shared" si="405"/>
        <v>2450</v>
      </c>
      <c r="BA2596" s="247">
        <f t="shared" si="406"/>
        <v>0</v>
      </c>
      <c r="BB2596" s="247">
        <f t="shared" si="412"/>
        <v>0</v>
      </c>
      <c r="BC2596" s="359">
        <f t="shared" si="407"/>
        <v>12650</v>
      </c>
      <c r="BD2596" s="207"/>
      <c r="BE2596" s="207"/>
      <c r="BF2596" s="207"/>
      <c r="BG2596" s="228"/>
      <c r="BH2596" s="228" t="s">
        <v>1703</v>
      </c>
      <c r="BI2596" s="228"/>
      <c r="BJ2596" s="246"/>
      <c r="BK2596" s="207" t="s">
        <v>2356</v>
      </c>
      <c r="BL2596" s="228"/>
      <c r="BM2596" s="228"/>
      <c r="DB2596" s="200" t="s">
        <v>1769</v>
      </c>
      <c r="DN2596" s="284"/>
      <c r="DO2596" s="283"/>
      <c r="DP2596" s="278"/>
      <c r="DQ2596" s="278"/>
      <c r="DR2596" s="281"/>
      <c r="DS2596" s="280"/>
      <c r="DT2596" s="280"/>
      <c r="DU2596" s="278"/>
    </row>
    <row r="2597" spans="1:126" ht="16.350000000000001" customHeight="1">
      <c r="A2597" s="296" t="s">
        <v>2962</v>
      </c>
      <c r="B2597" s="295" t="s">
        <v>2990</v>
      </c>
      <c r="C2597" s="294" t="s">
        <v>2989</v>
      </c>
      <c r="D2597" s="293" t="s">
        <v>2988</v>
      </c>
      <c r="E2597" s="292" t="str">
        <f t="shared" si="403"/>
        <v>440970</v>
      </c>
      <c r="F2597" s="296" t="s">
        <v>148</v>
      </c>
      <c r="G2597" s="291" t="s">
        <v>2987</v>
      </c>
      <c r="H2597" s="223" t="s">
        <v>2986</v>
      </c>
      <c r="I2597" s="219" t="s">
        <v>2956</v>
      </c>
      <c r="J2597" s="222">
        <v>1</v>
      </c>
      <c r="K2597" s="212">
        <v>15000</v>
      </c>
      <c r="L2597" s="212">
        <f t="shared" si="411"/>
        <v>16500</v>
      </c>
      <c r="M2597" s="262" t="s">
        <v>1671</v>
      </c>
      <c r="O2597" s="219"/>
      <c r="P2597" s="245"/>
      <c r="Q2597" s="244"/>
      <c r="R2597" s="416">
        <v>1700</v>
      </c>
      <c r="S2597" s="242">
        <v>1700</v>
      </c>
      <c r="T2597" s="219" t="s">
        <v>2963</v>
      </c>
      <c r="U2597" s="248">
        <f>VLOOKUP(T2597,'[1]段ボール 送料'!$H$16:$X$1013,16,FALSE)</f>
        <v>980</v>
      </c>
      <c r="V2597" s="248">
        <f>VLOOKUP(T2597,'[1]段ボール 送料'!$H$16:$X$1013,13,FALSE)</f>
        <v>265</v>
      </c>
      <c r="W2597" s="248">
        <f>VLOOKUP(T2597,'[1]段ボール 送料'!$H$16:$X$1013,14,FALSE)</f>
        <v>265</v>
      </c>
      <c r="X2597" s="248">
        <f>VLOOKUP(T2597,'[1]段ボール 送料'!$H$16:$X$1013,15,FALSE)</f>
        <v>450</v>
      </c>
      <c r="Y2597" s="219"/>
      <c r="Z2597" s="287"/>
      <c r="AA2597" s="287"/>
      <c r="AB2597" s="287"/>
      <c r="AC2597" s="287"/>
      <c r="AD2597" s="344"/>
      <c r="AE2597" s="344"/>
      <c r="AF2597" s="344"/>
      <c r="AG2597" s="344"/>
      <c r="AH2597" s="344"/>
      <c r="AI2597" s="213" t="s">
        <v>2703</v>
      </c>
      <c r="AJ2597" s="392" t="s">
        <v>2543</v>
      </c>
      <c r="AK2597" s="228" t="s">
        <v>2542</v>
      </c>
      <c r="AL2597" s="211">
        <v>2674</v>
      </c>
      <c r="AM2597" s="211">
        <f t="shared" si="410"/>
        <v>1028</v>
      </c>
      <c r="AN2597" s="353">
        <f>VLOOKUP(T2597,'[1]段ボール 送料'!$H$16:$X$1013,6,FALSE)</f>
        <v>138</v>
      </c>
      <c r="AO2597" s="353">
        <f>VLOOKUP(T2597,'[1]段ボール 送料'!$H$16:$X$1013,17,FALSE)</f>
        <v>890</v>
      </c>
      <c r="AP2597" s="229" t="s">
        <v>2954</v>
      </c>
      <c r="AQ2597" s="360">
        <v>1</v>
      </c>
      <c r="AR2597" s="247"/>
      <c r="AS2597" s="247"/>
      <c r="AT2597" s="247"/>
      <c r="AU2597" s="359">
        <f t="shared" si="413"/>
        <v>1700</v>
      </c>
      <c r="AV2597" s="248">
        <f>VLOOKUP(T2597,'[1]段ボール 送料'!$H$16:$X$1013,11,FALSE)</f>
        <v>490</v>
      </c>
      <c r="AW2597" s="248"/>
      <c r="AX2597" s="207"/>
      <c r="AY2597" s="247">
        <f t="shared" si="409"/>
        <v>490</v>
      </c>
      <c r="AZ2597" s="247">
        <f t="shared" si="405"/>
        <v>490</v>
      </c>
      <c r="BA2597" s="247">
        <f t="shared" si="406"/>
        <v>0</v>
      </c>
      <c r="BB2597" s="247">
        <f t="shared" si="412"/>
        <v>0</v>
      </c>
      <c r="BC2597" s="247">
        <f t="shared" si="407"/>
        <v>2190</v>
      </c>
      <c r="BD2597" s="207"/>
      <c r="BE2597" s="207"/>
      <c r="BF2597" s="207"/>
      <c r="BG2597" s="228"/>
      <c r="BH2597" s="228"/>
      <c r="BI2597" s="228"/>
      <c r="BJ2597" s="246"/>
      <c r="BK2597" s="415" t="s">
        <v>2953</v>
      </c>
      <c r="BL2597" s="228"/>
      <c r="BM2597" s="228"/>
      <c r="CX2597" s="200" t="s">
        <v>1769</v>
      </c>
      <c r="DN2597" s="284"/>
      <c r="DO2597" s="283"/>
      <c r="DP2597" s="278"/>
      <c r="DQ2597" s="278"/>
      <c r="DR2597" s="281"/>
      <c r="DS2597" s="280"/>
      <c r="DT2597" s="280"/>
      <c r="DU2597" s="278"/>
    </row>
    <row r="2598" spans="1:126" ht="16.350000000000001" customHeight="1">
      <c r="A2598" s="296" t="s">
        <v>2962</v>
      </c>
      <c r="B2598" s="295" t="s">
        <v>2985</v>
      </c>
      <c r="C2598" s="294" t="s">
        <v>2984</v>
      </c>
      <c r="D2598" s="293" t="s">
        <v>2983</v>
      </c>
      <c r="E2598" s="292" t="str">
        <f t="shared" si="403"/>
        <v>440987</v>
      </c>
      <c r="F2598" s="296" t="s">
        <v>148</v>
      </c>
      <c r="G2598" s="291" t="s">
        <v>2982</v>
      </c>
      <c r="H2598" s="223" t="s">
        <v>2981</v>
      </c>
      <c r="I2598" s="219" t="s">
        <v>2956</v>
      </c>
      <c r="J2598" s="222">
        <v>1</v>
      </c>
      <c r="K2598" s="212">
        <v>6000</v>
      </c>
      <c r="L2598" s="212">
        <f t="shared" si="411"/>
        <v>6600.0000000000009</v>
      </c>
      <c r="M2598" s="288" t="s">
        <v>1671</v>
      </c>
      <c r="O2598" s="219"/>
      <c r="P2598" s="245"/>
      <c r="Q2598" s="244"/>
      <c r="R2598" s="289">
        <v>690</v>
      </c>
      <c r="S2598" s="242">
        <v>690</v>
      </c>
      <c r="T2598" s="219" t="s">
        <v>2980</v>
      </c>
      <c r="U2598" s="248">
        <f>VLOOKUP(T2598,'[1]段ボール 送料'!$H$16:$X$1013,16,FALSE)</f>
        <v>650</v>
      </c>
      <c r="V2598" s="248">
        <f>VLOOKUP(T2598,'[1]段ボール 送料'!$H$16:$X$1013,13,FALSE)</f>
        <v>210</v>
      </c>
      <c r="W2598" s="248">
        <f>VLOOKUP(T2598,'[1]段ボール 送料'!$H$16:$X$1013,14,FALSE)</f>
        <v>210</v>
      </c>
      <c r="X2598" s="248">
        <f>VLOOKUP(T2598,'[1]段ボール 送料'!$H$16:$X$1013,15,FALSE)</f>
        <v>230</v>
      </c>
      <c r="Y2598" s="219"/>
      <c r="Z2598" s="287"/>
      <c r="AA2598" s="287"/>
      <c r="AB2598" s="287"/>
      <c r="AC2598" s="287"/>
      <c r="AD2598" s="344"/>
      <c r="AE2598" s="344"/>
      <c r="AF2598" s="344"/>
      <c r="AG2598" s="344"/>
      <c r="AH2598" s="344"/>
      <c r="AI2598" s="213" t="s">
        <v>2703</v>
      </c>
      <c r="AJ2598" s="392" t="s">
        <v>2543</v>
      </c>
      <c r="AK2598" s="228" t="s">
        <v>2542</v>
      </c>
      <c r="AL2598" s="211">
        <v>1392</v>
      </c>
      <c r="AM2598" s="211">
        <f t="shared" si="410"/>
        <v>758</v>
      </c>
      <c r="AN2598" s="353">
        <f>VLOOKUP(T2598,'[1]段ボール 送料'!$H$16:$X$1013,6,FALSE)</f>
        <v>88</v>
      </c>
      <c r="AO2598" s="353">
        <f>VLOOKUP(T2598,'[1]段ボール 送料'!$H$16:$X$1013,17,FALSE)</f>
        <v>670</v>
      </c>
      <c r="AP2598" s="229" t="s">
        <v>2954</v>
      </c>
      <c r="AQ2598" s="360">
        <v>1</v>
      </c>
      <c r="AR2598" s="247"/>
      <c r="AS2598" s="247"/>
      <c r="AT2598" s="247"/>
      <c r="AU2598" s="359">
        <f t="shared" si="413"/>
        <v>690</v>
      </c>
      <c r="AV2598" s="248">
        <f>VLOOKUP(T2598,'[1]段ボール 送料'!$H$16:$X$1013,11,FALSE)</f>
        <v>190</v>
      </c>
      <c r="AW2598" s="248"/>
      <c r="AX2598" s="207"/>
      <c r="AY2598" s="247">
        <f t="shared" si="409"/>
        <v>190</v>
      </c>
      <c r="AZ2598" s="247">
        <f t="shared" si="405"/>
        <v>190</v>
      </c>
      <c r="BA2598" s="247">
        <f t="shared" si="406"/>
        <v>0</v>
      </c>
      <c r="BB2598" s="247">
        <f t="shared" si="412"/>
        <v>0</v>
      </c>
      <c r="BC2598" s="247">
        <f t="shared" si="407"/>
        <v>880</v>
      </c>
      <c r="BD2598" s="207"/>
      <c r="BE2598" s="207"/>
      <c r="BF2598" s="207"/>
      <c r="BG2598" s="228"/>
      <c r="BH2598" s="228"/>
      <c r="BI2598" s="228" t="s">
        <v>1705</v>
      </c>
      <c r="BJ2598" s="246"/>
      <c r="BK2598" s="415" t="s">
        <v>2953</v>
      </c>
      <c r="BL2598" s="228"/>
      <c r="BM2598" s="228"/>
      <c r="CX2598" s="200" t="s">
        <v>1769</v>
      </c>
      <c r="DN2598" s="284"/>
      <c r="DO2598" s="283"/>
      <c r="DP2598" s="278"/>
      <c r="DQ2598" s="278"/>
      <c r="DR2598" s="281"/>
      <c r="DS2598" s="280"/>
      <c r="DT2598" s="280"/>
      <c r="DU2598" s="278"/>
    </row>
    <row r="2599" spans="1:126" ht="16.350000000000001" customHeight="1">
      <c r="A2599" s="296" t="s">
        <v>2962</v>
      </c>
      <c r="B2599" s="295" t="s">
        <v>2979</v>
      </c>
      <c r="C2599" s="294" t="s">
        <v>2978</v>
      </c>
      <c r="D2599" s="293" t="s">
        <v>2977</v>
      </c>
      <c r="E2599" s="292" t="str">
        <f t="shared" si="403"/>
        <v>440994</v>
      </c>
      <c r="F2599" s="296" t="s">
        <v>148</v>
      </c>
      <c r="G2599" s="291" t="s">
        <v>2976</v>
      </c>
      <c r="H2599" s="223" t="s">
        <v>2975</v>
      </c>
      <c r="I2599" s="219" t="s">
        <v>2956</v>
      </c>
      <c r="J2599" s="222">
        <v>1</v>
      </c>
      <c r="K2599" s="212">
        <v>15000</v>
      </c>
      <c r="L2599" s="212">
        <f t="shared" si="411"/>
        <v>16500</v>
      </c>
      <c r="M2599" s="288" t="s">
        <v>1671</v>
      </c>
      <c r="O2599" s="219"/>
      <c r="P2599" s="245"/>
      <c r="Q2599" s="244"/>
      <c r="R2599" s="416">
        <v>1600</v>
      </c>
      <c r="S2599" s="242">
        <v>1600</v>
      </c>
      <c r="T2599" s="219" t="s">
        <v>2963</v>
      </c>
      <c r="U2599" s="248">
        <f>VLOOKUP(T2599,'[1]段ボール 送料'!$H$16:$X$1013,16,FALSE)</f>
        <v>980</v>
      </c>
      <c r="V2599" s="248">
        <f>VLOOKUP(T2599,'[1]段ボール 送料'!$H$16:$X$1013,13,FALSE)</f>
        <v>265</v>
      </c>
      <c r="W2599" s="248">
        <f>VLOOKUP(T2599,'[1]段ボール 送料'!$H$16:$X$1013,14,FALSE)</f>
        <v>265</v>
      </c>
      <c r="X2599" s="248">
        <f>VLOOKUP(T2599,'[1]段ボール 送料'!$H$16:$X$1013,15,FALSE)</f>
        <v>450</v>
      </c>
      <c r="Y2599" s="219"/>
      <c r="Z2599" s="287"/>
      <c r="AA2599" s="287"/>
      <c r="AB2599" s="287"/>
      <c r="AC2599" s="287"/>
      <c r="AD2599" s="344"/>
      <c r="AE2599" s="344"/>
      <c r="AF2599" s="344"/>
      <c r="AG2599" s="344"/>
      <c r="AH2599" s="344"/>
      <c r="AI2599" s="213" t="s">
        <v>2703</v>
      </c>
      <c r="AJ2599" s="392" t="s">
        <v>2543</v>
      </c>
      <c r="AK2599" s="228" t="s">
        <v>2542</v>
      </c>
      <c r="AL2599" s="211">
        <v>2991</v>
      </c>
      <c r="AM2599" s="211">
        <f t="shared" si="410"/>
        <v>1028</v>
      </c>
      <c r="AN2599" s="353">
        <f>VLOOKUP(T2599,'[1]段ボール 送料'!$H$16:$X$1013,6,FALSE)</f>
        <v>138</v>
      </c>
      <c r="AO2599" s="353">
        <f>VLOOKUP(T2599,'[1]段ボール 送料'!$H$16:$X$1013,17,FALSE)</f>
        <v>890</v>
      </c>
      <c r="AP2599" s="229" t="s">
        <v>2954</v>
      </c>
      <c r="AQ2599" s="360">
        <v>1</v>
      </c>
      <c r="AR2599" s="247"/>
      <c r="AS2599" s="247"/>
      <c r="AT2599" s="247"/>
      <c r="AU2599" s="359">
        <f t="shared" si="413"/>
        <v>1600</v>
      </c>
      <c r="AV2599" s="248">
        <f>VLOOKUP(T2599,'[1]段ボール 送料'!$H$16:$X$1013,11,FALSE)</f>
        <v>490</v>
      </c>
      <c r="AW2599" s="248"/>
      <c r="AX2599" s="207"/>
      <c r="AY2599" s="247">
        <f t="shared" ref="AY2599:AY2602" si="414">SUBTOTAL(9,AV2599:AX2599)</f>
        <v>490</v>
      </c>
      <c r="AZ2599" s="247">
        <f t="shared" si="405"/>
        <v>490</v>
      </c>
      <c r="BA2599" s="247">
        <f t="shared" si="406"/>
        <v>0</v>
      </c>
      <c r="BB2599" s="247">
        <f t="shared" si="412"/>
        <v>0</v>
      </c>
      <c r="BC2599" s="247">
        <f t="shared" si="407"/>
        <v>2090</v>
      </c>
      <c r="BD2599" s="207"/>
      <c r="BE2599" s="207"/>
      <c r="BF2599" s="207"/>
      <c r="BG2599" s="228"/>
      <c r="BH2599" s="228"/>
      <c r="BI2599" s="228"/>
      <c r="BJ2599" s="246"/>
      <c r="BK2599" s="415" t="s">
        <v>2953</v>
      </c>
      <c r="BL2599" s="228"/>
      <c r="BM2599" s="228"/>
      <c r="CX2599" s="200" t="s">
        <v>1769</v>
      </c>
      <c r="DN2599" s="284"/>
      <c r="DO2599" s="283"/>
      <c r="DP2599" s="278"/>
      <c r="DQ2599" s="278"/>
      <c r="DR2599" s="281"/>
      <c r="DS2599" s="280"/>
      <c r="DT2599" s="280"/>
      <c r="DU2599" s="278"/>
    </row>
    <row r="2600" spans="1:126" ht="16.350000000000001" customHeight="1">
      <c r="A2600" s="296" t="s">
        <v>2962</v>
      </c>
      <c r="B2600" s="295" t="s">
        <v>2974</v>
      </c>
      <c r="C2600" s="294" t="s">
        <v>2973</v>
      </c>
      <c r="D2600" s="293" t="s">
        <v>2972</v>
      </c>
      <c r="E2600" s="292" t="str">
        <f t="shared" si="403"/>
        <v>441007</v>
      </c>
      <c r="F2600" s="296" t="s">
        <v>148</v>
      </c>
      <c r="G2600" s="291" t="s">
        <v>2971</v>
      </c>
      <c r="H2600" s="223" t="s">
        <v>2970</v>
      </c>
      <c r="I2600" s="219" t="s">
        <v>2956</v>
      </c>
      <c r="J2600" s="222">
        <v>1</v>
      </c>
      <c r="K2600" s="212">
        <v>10000</v>
      </c>
      <c r="L2600" s="212">
        <f t="shared" si="411"/>
        <v>11000</v>
      </c>
      <c r="M2600" s="288" t="s">
        <v>1671</v>
      </c>
      <c r="O2600" s="219"/>
      <c r="P2600" s="245"/>
      <c r="Q2600" s="244"/>
      <c r="R2600" s="289">
        <v>670</v>
      </c>
      <c r="S2600" s="242">
        <v>670</v>
      </c>
      <c r="T2600" s="219" t="s">
        <v>2969</v>
      </c>
      <c r="U2600" s="248">
        <f>VLOOKUP(T2600,'[1]段ボール 送料'!$H$16:$X$1013,16,FALSE)</f>
        <v>840</v>
      </c>
      <c r="V2600" s="248">
        <f>VLOOKUP(T2600,'[1]段ボール 送料'!$H$16:$X$1013,13,FALSE)</f>
        <v>260</v>
      </c>
      <c r="W2600" s="248">
        <f>VLOOKUP(T2600,'[1]段ボール 送料'!$H$16:$X$1013,14,FALSE)</f>
        <v>260</v>
      </c>
      <c r="X2600" s="248">
        <f>VLOOKUP(T2600,'[1]段ボール 送料'!$H$16:$X$1013,15,FALSE)</f>
        <v>320</v>
      </c>
      <c r="Y2600" s="219"/>
      <c r="Z2600" s="287"/>
      <c r="AA2600" s="287"/>
      <c r="AB2600" s="287"/>
      <c r="AC2600" s="287"/>
      <c r="AD2600" s="344"/>
      <c r="AE2600" s="344"/>
      <c r="AF2600" s="344"/>
      <c r="AG2600" s="344"/>
      <c r="AH2600" s="344"/>
      <c r="AI2600" s="213" t="s">
        <v>2703</v>
      </c>
      <c r="AJ2600" s="392" t="s">
        <v>2543</v>
      </c>
      <c r="AK2600" s="228" t="s">
        <v>2542</v>
      </c>
      <c r="AL2600" s="211">
        <v>2888</v>
      </c>
      <c r="AM2600" s="211">
        <f t="shared" si="410"/>
        <v>973</v>
      </c>
      <c r="AN2600" s="353">
        <f>VLOOKUP(T2600,'[1]段ボール 送料'!$H$16:$X$1013,6,FALSE)</f>
        <v>83</v>
      </c>
      <c r="AO2600" s="353">
        <f>VLOOKUP(T2600,'[1]段ボール 送料'!$H$16:$X$1013,17,FALSE)</f>
        <v>890</v>
      </c>
      <c r="AP2600" s="229" t="s">
        <v>2954</v>
      </c>
      <c r="AQ2600" s="360">
        <v>1</v>
      </c>
      <c r="AR2600" s="247"/>
      <c r="AS2600" s="247"/>
      <c r="AT2600" s="247"/>
      <c r="AU2600" s="359">
        <f t="shared" si="413"/>
        <v>670</v>
      </c>
      <c r="AV2600" s="248">
        <f>VLOOKUP(T2600,'[1]段ボール 送料'!$H$16:$X$1013,11,FALSE)</f>
        <v>320</v>
      </c>
      <c r="AW2600" s="248"/>
      <c r="AX2600" s="207"/>
      <c r="AY2600" s="247">
        <f t="shared" si="414"/>
        <v>320</v>
      </c>
      <c r="AZ2600" s="247">
        <f t="shared" si="405"/>
        <v>320</v>
      </c>
      <c r="BA2600" s="247">
        <f t="shared" si="406"/>
        <v>0</v>
      </c>
      <c r="BB2600" s="247">
        <f t="shared" si="412"/>
        <v>0</v>
      </c>
      <c r="BC2600" s="247">
        <f t="shared" si="407"/>
        <v>990</v>
      </c>
      <c r="BD2600" s="207"/>
      <c r="BE2600" s="207"/>
      <c r="BF2600" s="207"/>
      <c r="BG2600" s="228"/>
      <c r="BH2600" s="228"/>
      <c r="BI2600" s="228" t="s">
        <v>1705</v>
      </c>
      <c r="BJ2600" s="246"/>
      <c r="BK2600" s="415" t="s">
        <v>2953</v>
      </c>
      <c r="BL2600" s="228"/>
      <c r="BM2600" s="228"/>
      <c r="CX2600" s="200" t="s">
        <v>1769</v>
      </c>
      <c r="DN2600" s="284"/>
      <c r="DO2600" s="283"/>
      <c r="DP2600" s="278"/>
      <c r="DQ2600" s="278"/>
      <c r="DR2600" s="281"/>
      <c r="DS2600" s="280"/>
      <c r="DT2600" s="280"/>
      <c r="DU2600" s="278"/>
    </row>
    <row r="2601" spans="1:126" ht="16.350000000000001" customHeight="1">
      <c r="A2601" s="296" t="s">
        <v>2962</v>
      </c>
      <c r="B2601" s="295" t="s">
        <v>2968</v>
      </c>
      <c r="C2601" s="294" t="s">
        <v>2967</v>
      </c>
      <c r="D2601" s="293" t="s">
        <v>2966</v>
      </c>
      <c r="E2601" s="292" t="str">
        <f t="shared" si="403"/>
        <v>441014</v>
      </c>
      <c r="F2601" s="296" t="s">
        <v>148</v>
      </c>
      <c r="G2601" s="291" t="s">
        <v>2965</v>
      </c>
      <c r="H2601" s="223" t="s">
        <v>2964</v>
      </c>
      <c r="I2601" s="219" t="s">
        <v>2956</v>
      </c>
      <c r="J2601" s="222">
        <v>1</v>
      </c>
      <c r="K2601" s="212">
        <v>15000</v>
      </c>
      <c r="L2601" s="212">
        <f t="shared" si="411"/>
        <v>16500</v>
      </c>
      <c r="M2601" s="288" t="s">
        <v>1671</v>
      </c>
      <c r="O2601" s="219"/>
      <c r="P2601" s="245"/>
      <c r="Q2601" s="244"/>
      <c r="R2601" s="416">
        <v>1600</v>
      </c>
      <c r="S2601" s="242">
        <v>1600</v>
      </c>
      <c r="T2601" s="219" t="s">
        <v>2963</v>
      </c>
      <c r="U2601" s="248">
        <f>VLOOKUP(T2601,'[1]段ボール 送料'!$H$16:$X$1013,16,FALSE)</f>
        <v>980</v>
      </c>
      <c r="V2601" s="248">
        <f>VLOOKUP(T2601,'[1]段ボール 送料'!$H$16:$X$1013,13,FALSE)</f>
        <v>265</v>
      </c>
      <c r="W2601" s="248">
        <f>VLOOKUP(T2601,'[1]段ボール 送料'!$H$16:$X$1013,14,FALSE)</f>
        <v>265</v>
      </c>
      <c r="X2601" s="248">
        <f>VLOOKUP(T2601,'[1]段ボール 送料'!$H$16:$X$1013,15,FALSE)</f>
        <v>450</v>
      </c>
      <c r="Y2601" s="219"/>
      <c r="Z2601" s="287"/>
      <c r="AA2601" s="287"/>
      <c r="AB2601" s="287"/>
      <c r="AC2601" s="287"/>
      <c r="AD2601" s="344"/>
      <c r="AE2601" s="344"/>
      <c r="AF2601" s="344"/>
      <c r="AG2601" s="344"/>
      <c r="AH2601" s="344"/>
      <c r="AI2601" s="213" t="s">
        <v>2703</v>
      </c>
      <c r="AJ2601" s="392" t="s">
        <v>2543</v>
      </c>
      <c r="AK2601" s="228" t="s">
        <v>2542</v>
      </c>
      <c r="AL2601" s="211">
        <v>2298</v>
      </c>
      <c r="AM2601" s="211">
        <f t="shared" si="410"/>
        <v>1028</v>
      </c>
      <c r="AN2601" s="353">
        <f>VLOOKUP(T2601,'[1]段ボール 送料'!$H$16:$X$1013,6,FALSE)</f>
        <v>138</v>
      </c>
      <c r="AO2601" s="353">
        <f>VLOOKUP(T2601,'[1]段ボール 送料'!$H$16:$X$1013,17,FALSE)</f>
        <v>890</v>
      </c>
      <c r="AP2601" s="229" t="s">
        <v>2954</v>
      </c>
      <c r="AQ2601" s="360">
        <v>1</v>
      </c>
      <c r="AR2601" s="247"/>
      <c r="AS2601" s="247"/>
      <c r="AT2601" s="247"/>
      <c r="AU2601" s="359">
        <f t="shared" si="413"/>
        <v>1600</v>
      </c>
      <c r="AV2601" s="248">
        <f>VLOOKUP(T2601,'[1]段ボール 送料'!$H$16:$X$1013,11,FALSE)</f>
        <v>490</v>
      </c>
      <c r="AW2601" s="248"/>
      <c r="AX2601" s="207"/>
      <c r="AY2601" s="247">
        <f t="shared" si="414"/>
        <v>490</v>
      </c>
      <c r="AZ2601" s="247">
        <f t="shared" si="405"/>
        <v>490</v>
      </c>
      <c r="BA2601" s="247">
        <f t="shared" si="406"/>
        <v>0</v>
      </c>
      <c r="BB2601" s="247">
        <f t="shared" si="412"/>
        <v>0</v>
      </c>
      <c r="BC2601" s="247">
        <f t="shared" si="407"/>
        <v>2090</v>
      </c>
      <c r="BD2601" s="207"/>
      <c r="BE2601" s="207"/>
      <c r="BF2601" s="207"/>
      <c r="BG2601" s="228"/>
      <c r="BH2601" s="228"/>
      <c r="BI2601" s="228" t="s">
        <v>1705</v>
      </c>
      <c r="BJ2601" s="246"/>
      <c r="BK2601" s="415" t="s">
        <v>2953</v>
      </c>
      <c r="BL2601" s="228"/>
      <c r="BM2601" s="228"/>
      <c r="CX2601" s="200" t="s">
        <v>1769</v>
      </c>
      <c r="DN2601" s="284"/>
      <c r="DO2601" s="283"/>
      <c r="DP2601" s="278"/>
      <c r="DQ2601" s="278"/>
      <c r="DR2601" s="281"/>
      <c r="DS2601" s="280"/>
      <c r="DT2601" s="280"/>
      <c r="DU2601" s="278"/>
    </row>
    <row r="2602" spans="1:126" ht="16.350000000000001" customHeight="1">
      <c r="A2602" s="296" t="s">
        <v>2962</v>
      </c>
      <c r="B2602" s="295" t="s">
        <v>2961</v>
      </c>
      <c r="C2602" s="294" t="s">
        <v>2960</v>
      </c>
      <c r="D2602" s="293" t="s">
        <v>2959</v>
      </c>
      <c r="E2602" s="292" t="str">
        <f t="shared" si="403"/>
        <v>441021</v>
      </c>
      <c r="F2602" s="296" t="s">
        <v>148</v>
      </c>
      <c r="G2602" s="291" t="s">
        <v>2958</v>
      </c>
      <c r="H2602" s="223" t="s">
        <v>2957</v>
      </c>
      <c r="I2602" s="219" t="s">
        <v>2956</v>
      </c>
      <c r="J2602" s="222">
        <v>1</v>
      </c>
      <c r="K2602" s="212">
        <v>6000</v>
      </c>
      <c r="L2602" s="212">
        <f t="shared" si="411"/>
        <v>6600.0000000000009</v>
      </c>
      <c r="M2602" s="288" t="s">
        <v>1671</v>
      </c>
      <c r="O2602" s="219"/>
      <c r="P2602" s="245"/>
      <c r="Q2602" s="244"/>
      <c r="R2602" s="289">
        <v>620</v>
      </c>
      <c r="S2602" s="242">
        <v>620</v>
      </c>
      <c r="T2602" s="219" t="s">
        <v>2955</v>
      </c>
      <c r="U2602" s="248">
        <f>VLOOKUP(T2602,'[1]段ボール 送料'!$H$16:$X$1013,16,FALSE)</f>
        <v>730</v>
      </c>
      <c r="V2602" s="248">
        <f>VLOOKUP(T2602,'[1]段ボール 送料'!$H$16:$X$1013,13,FALSE)</f>
        <v>200</v>
      </c>
      <c r="W2602" s="248">
        <f>VLOOKUP(T2602,'[1]段ボール 送料'!$H$16:$X$1013,14,FALSE)</f>
        <v>200</v>
      </c>
      <c r="X2602" s="248">
        <f>VLOOKUP(T2602,'[1]段ボール 送料'!$H$16:$X$1013,15,FALSE)</f>
        <v>330</v>
      </c>
      <c r="Y2602" s="219"/>
      <c r="Z2602" s="287"/>
      <c r="AA2602" s="287"/>
      <c r="AB2602" s="287"/>
      <c r="AC2602" s="287"/>
      <c r="AD2602" s="344"/>
      <c r="AE2602" s="344"/>
      <c r="AF2602" s="344"/>
      <c r="AG2602" s="344"/>
      <c r="AH2602" s="344"/>
      <c r="AI2602" s="213" t="s">
        <v>2703</v>
      </c>
      <c r="AJ2602" s="392" t="s">
        <v>2543</v>
      </c>
      <c r="AK2602" s="228" t="s">
        <v>2542</v>
      </c>
      <c r="AL2602" s="211">
        <v>1033</v>
      </c>
      <c r="AM2602" s="211">
        <f t="shared" si="410"/>
        <v>749</v>
      </c>
      <c r="AN2602" s="353">
        <f>VLOOKUP(T2602,'[1]段ボール 送料'!$H$16:$X$1013,6,FALSE)</f>
        <v>79</v>
      </c>
      <c r="AO2602" s="353">
        <f>VLOOKUP(T2602,'[1]段ボール 送料'!$H$16:$X$1013,17,FALSE)</f>
        <v>670</v>
      </c>
      <c r="AP2602" s="229" t="s">
        <v>2954</v>
      </c>
      <c r="AQ2602" s="360">
        <v>1</v>
      </c>
      <c r="AR2602" s="247"/>
      <c r="AS2602" s="247"/>
      <c r="AT2602" s="247"/>
      <c r="AU2602" s="359">
        <f t="shared" si="413"/>
        <v>620</v>
      </c>
      <c r="AV2602" s="248">
        <f>VLOOKUP(T2602,'[1]段ボール 送料'!$H$16:$X$1013,11,FALSE)</f>
        <v>256</v>
      </c>
      <c r="AW2602" s="248"/>
      <c r="AX2602" s="207"/>
      <c r="AY2602" s="247">
        <f t="shared" si="414"/>
        <v>256</v>
      </c>
      <c r="AZ2602" s="247">
        <f t="shared" si="405"/>
        <v>256</v>
      </c>
      <c r="BA2602" s="247">
        <f t="shared" si="406"/>
        <v>0</v>
      </c>
      <c r="BB2602" s="247">
        <f t="shared" si="412"/>
        <v>0</v>
      </c>
      <c r="BC2602" s="247">
        <f t="shared" si="407"/>
        <v>876</v>
      </c>
      <c r="BD2602" s="207"/>
      <c r="BE2602" s="207"/>
      <c r="BF2602" s="207"/>
      <c r="BG2602" s="228"/>
      <c r="BH2602" s="228"/>
      <c r="BI2602" s="228" t="s">
        <v>1705</v>
      </c>
      <c r="BJ2602" s="246"/>
      <c r="BK2602" s="415" t="s">
        <v>2953</v>
      </c>
      <c r="BL2602" s="228"/>
      <c r="BM2602" s="228"/>
      <c r="CX2602" s="200" t="s">
        <v>1769</v>
      </c>
      <c r="DN2602" s="284"/>
      <c r="DO2602" s="283"/>
      <c r="DP2602" s="278"/>
      <c r="DQ2602" s="278"/>
      <c r="DR2602" s="281"/>
      <c r="DS2602" s="280"/>
      <c r="DT2602" s="280"/>
      <c r="DU2602" s="278"/>
    </row>
    <row r="2603" spans="1:126" ht="16.350000000000001" customHeight="1">
      <c r="A2603" s="207" t="s">
        <v>1729</v>
      </c>
      <c r="B2603" s="227" t="s">
        <v>2952</v>
      </c>
      <c r="D2603" s="264" t="s">
        <v>2951</v>
      </c>
      <c r="E2603" s="224" t="str">
        <f t="shared" si="403"/>
        <v>703294</v>
      </c>
      <c r="F2603" s="207" t="s">
        <v>66</v>
      </c>
      <c r="G2603" s="220" t="s">
        <v>2950</v>
      </c>
      <c r="H2603" s="223" t="s">
        <v>2949</v>
      </c>
      <c r="J2603" s="225">
        <v>1</v>
      </c>
      <c r="K2603" s="212">
        <v>2000</v>
      </c>
      <c r="L2603" s="408">
        <f t="shared" si="411"/>
        <v>2200</v>
      </c>
      <c r="M2603" s="288" t="s">
        <v>947</v>
      </c>
      <c r="O2603" s="219" t="s">
        <v>2948</v>
      </c>
      <c r="P2603" s="245"/>
      <c r="Q2603" s="244"/>
      <c r="R2603" s="261"/>
      <c r="S2603" s="242"/>
      <c r="T2603" s="260" t="s">
        <v>1964</v>
      </c>
      <c r="U2603" s="248">
        <f>VLOOKUP(T2603,'[1]段ボール 送料'!$H$16:$X$1013,16,FALSE)</f>
        <v>1390</v>
      </c>
      <c r="V2603" s="248">
        <f>VLOOKUP(T2603,'[1]段ボール 送料'!$H$16:$X$1013,13,FALSE)</f>
        <v>200</v>
      </c>
      <c r="W2603" s="248">
        <f>VLOOKUP(T2603,'[1]段ボール 送料'!$H$16:$X$1013,14,FALSE)</f>
        <v>125</v>
      </c>
      <c r="X2603" s="248">
        <f>VLOOKUP(T2603,'[1]段ボール 送料'!$H$16:$X$1013,15,FALSE)</f>
        <v>1065</v>
      </c>
      <c r="Y2603" s="219"/>
      <c r="Z2603" s="248"/>
      <c r="AA2603" s="248"/>
      <c r="AB2603" s="248"/>
      <c r="AC2603" s="248"/>
      <c r="AD2603" s="353"/>
      <c r="AE2603" s="353"/>
      <c r="AF2603" s="353"/>
      <c r="AG2603" s="353"/>
      <c r="AH2603" s="353"/>
      <c r="AI2603" s="228" t="s">
        <v>1709</v>
      </c>
      <c r="AJ2603" s="286" t="s">
        <v>1708</v>
      </c>
      <c r="AK2603" s="228" t="s">
        <v>1724</v>
      </c>
      <c r="AL2603" s="211">
        <v>700</v>
      </c>
      <c r="AM2603" s="211">
        <f t="shared" si="410"/>
        <v>1340</v>
      </c>
      <c r="AN2603" s="353">
        <f>VLOOKUP(T2603,'[1]段ボール 送料'!$H$16:$X$1013,6,FALSE)</f>
        <v>160</v>
      </c>
      <c r="AO2603" s="353">
        <f>VLOOKUP(T2603,'[1]段ボール 送料'!$H$16:$X$1013,17,FALSE)</f>
        <v>1180</v>
      </c>
      <c r="AP2603" s="229" t="s">
        <v>1717</v>
      </c>
      <c r="AQ2603" s="355"/>
      <c r="AR2603" s="247"/>
      <c r="AS2603" s="247"/>
      <c r="AT2603" s="247"/>
      <c r="AU2603" s="247"/>
      <c r="AV2603" s="207"/>
      <c r="AW2603" s="207"/>
      <c r="AX2603" s="207"/>
      <c r="AY2603" s="207"/>
      <c r="AZ2603" s="247"/>
      <c r="BA2603" s="247"/>
      <c r="BB2603" s="247"/>
      <c r="BC2603" s="247"/>
      <c r="BD2603" s="207"/>
      <c r="BE2603" s="207"/>
      <c r="BF2603" s="207"/>
      <c r="BG2603" s="228"/>
      <c r="BH2603" s="228"/>
      <c r="BI2603" s="228"/>
      <c r="BJ2603" s="246"/>
      <c r="BK2603" s="265" t="s">
        <v>2728</v>
      </c>
      <c r="BL2603" s="228"/>
      <c r="BM2603" s="228"/>
      <c r="BS2603" s="204" t="s">
        <v>1702</v>
      </c>
      <c r="BY2603" s="254"/>
      <c r="DN2603" s="284"/>
      <c r="DO2603" s="283"/>
      <c r="DP2603" s="278"/>
      <c r="DQ2603" s="282"/>
      <c r="DR2603" s="281"/>
      <c r="DS2603" s="280"/>
      <c r="DT2603" s="279"/>
      <c r="DU2603" s="278"/>
      <c r="DV2603" s="194"/>
    </row>
    <row r="2604" spans="1:126" ht="16.350000000000001" customHeight="1">
      <c r="A2604" s="207" t="s">
        <v>1855</v>
      </c>
      <c r="B2604" s="227" t="s">
        <v>2947</v>
      </c>
      <c r="D2604" s="264" t="s">
        <v>2946</v>
      </c>
      <c r="E2604" s="224" t="str">
        <f t="shared" si="403"/>
        <v>425090</v>
      </c>
      <c r="F2604" s="207" t="s">
        <v>66</v>
      </c>
      <c r="G2604" s="220" t="s">
        <v>2945</v>
      </c>
      <c r="H2604" s="223" t="s">
        <v>2944</v>
      </c>
      <c r="J2604" s="225">
        <v>1</v>
      </c>
      <c r="K2604" s="212">
        <v>5000</v>
      </c>
      <c r="L2604" s="408">
        <f t="shared" si="411"/>
        <v>5500</v>
      </c>
      <c r="M2604" s="288" t="s">
        <v>1671</v>
      </c>
      <c r="N2604" s="219" t="s">
        <v>2943</v>
      </c>
      <c r="O2604" s="219"/>
      <c r="P2604" s="245"/>
      <c r="Q2604" s="244"/>
      <c r="R2604" s="261"/>
      <c r="S2604" s="242"/>
      <c r="T2604" s="219"/>
      <c r="U2604" s="287"/>
      <c r="V2604" s="287"/>
      <c r="W2604" s="287"/>
      <c r="X2604" s="287"/>
      <c r="Y2604" s="219"/>
      <c r="Z2604" s="287"/>
      <c r="AA2604" s="287"/>
      <c r="AB2604" s="287"/>
      <c r="AC2604" s="287"/>
      <c r="AD2604" s="344"/>
      <c r="AE2604" s="344"/>
      <c r="AF2604" s="344"/>
      <c r="AG2604" s="344"/>
      <c r="AH2604" s="344"/>
      <c r="AI2604" s="228" t="s">
        <v>1694</v>
      </c>
      <c r="AJ2604" s="286" t="s">
        <v>1708</v>
      </c>
      <c r="AK2604" s="228" t="s">
        <v>1724</v>
      </c>
      <c r="AN2604" s="344"/>
      <c r="AO2604" s="344"/>
      <c r="AP2604" s="229" t="s">
        <v>2634</v>
      </c>
      <c r="AQ2604" s="345"/>
      <c r="AR2604" s="247"/>
      <c r="AS2604" s="247"/>
      <c r="AT2604" s="247"/>
      <c r="AU2604" s="247"/>
      <c r="AV2604" s="207"/>
      <c r="AW2604" s="207"/>
      <c r="AX2604" s="207"/>
      <c r="AY2604" s="207"/>
      <c r="AZ2604" s="247"/>
      <c r="BA2604" s="247"/>
      <c r="BB2604" s="247"/>
      <c r="BC2604" s="247"/>
      <c r="BD2604" s="207"/>
      <c r="BE2604" s="207"/>
      <c r="BF2604" s="207"/>
      <c r="BG2604" s="228"/>
      <c r="BH2604" s="228"/>
      <c r="BI2604" s="228"/>
      <c r="BJ2604" s="246"/>
      <c r="BK2604" s="255"/>
      <c r="BL2604" s="228"/>
      <c r="BM2604" s="228"/>
      <c r="BQ2604" s="205" t="s">
        <v>1701</v>
      </c>
      <c r="BY2604" s="254"/>
      <c r="DN2604" s="284"/>
      <c r="DO2604" s="283"/>
      <c r="DP2604" s="278"/>
      <c r="DQ2604" s="282"/>
      <c r="DR2604" s="281"/>
      <c r="DS2604" s="280"/>
      <c r="DT2604" s="279"/>
      <c r="DU2604" s="278"/>
      <c r="DV2604" s="194"/>
    </row>
    <row r="2605" spans="1:126" ht="16.350000000000001" customHeight="1">
      <c r="A2605" s="207" t="s">
        <v>1855</v>
      </c>
      <c r="B2605" s="227" t="s">
        <v>2942</v>
      </c>
      <c r="D2605" s="274" t="s">
        <v>2941</v>
      </c>
      <c r="E2605" s="224" t="str">
        <f t="shared" si="403"/>
        <v>583291</v>
      </c>
      <c r="F2605" s="207" t="s">
        <v>66</v>
      </c>
      <c r="G2605" s="220" t="s">
        <v>2940</v>
      </c>
      <c r="H2605" s="223" t="s">
        <v>2939</v>
      </c>
      <c r="J2605" s="225">
        <v>1</v>
      </c>
      <c r="K2605" s="212">
        <v>7999.9999999999991</v>
      </c>
      <c r="L2605" s="408">
        <f t="shared" si="411"/>
        <v>8800</v>
      </c>
      <c r="M2605" s="288" t="s">
        <v>1671</v>
      </c>
      <c r="N2605" s="219" t="s">
        <v>2938</v>
      </c>
      <c r="O2605" s="219"/>
      <c r="P2605" s="245"/>
      <c r="Q2605" s="244"/>
      <c r="R2605" s="261"/>
      <c r="S2605" s="242"/>
      <c r="T2605" s="219"/>
      <c r="U2605" s="287"/>
      <c r="V2605" s="287"/>
      <c r="W2605" s="287"/>
      <c r="X2605" s="287"/>
      <c r="Y2605" s="219"/>
      <c r="Z2605" s="287"/>
      <c r="AA2605" s="287"/>
      <c r="AB2605" s="287"/>
      <c r="AC2605" s="287"/>
      <c r="AD2605" s="344"/>
      <c r="AE2605" s="344"/>
      <c r="AF2605" s="344"/>
      <c r="AG2605" s="344"/>
      <c r="AH2605" s="344"/>
      <c r="AI2605" s="228" t="s">
        <v>1694</v>
      </c>
      <c r="AJ2605" s="286" t="s">
        <v>1708</v>
      </c>
      <c r="AK2605" s="228" t="s">
        <v>1724</v>
      </c>
      <c r="AN2605" s="344"/>
      <c r="AO2605" s="344"/>
      <c r="AP2605" s="229" t="s">
        <v>2634</v>
      </c>
      <c r="AQ2605" s="345"/>
      <c r="AR2605" s="247"/>
      <c r="AS2605" s="247"/>
      <c r="AT2605" s="247"/>
      <c r="AU2605" s="247"/>
      <c r="AV2605" s="207"/>
      <c r="AW2605" s="207"/>
      <c r="AX2605" s="207"/>
      <c r="AY2605" s="207"/>
      <c r="AZ2605" s="247"/>
      <c r="BA2605" s="247"/>
      <c r="BB2605" s="247"/>
      <c r="BC2605" s="247"/>
      <c r="BD2605" s="207"/>
      <c r="BE2605" s="207"/>
      <c r="BF2605" s="207"/>
      <c r="BG2605" s="228"/>
      <c r="BH2605" s="228"/>
      <c r="BI2605" s="228"/>
      <c r="BJ2605" s="246"/>
      <c r="BK2605" s="255"/>
      <c r="BL2605" s="228"/>
      <c r="BM2605" s="228"/>
      <c r="BQ2605" s="205" t="s">
        <v>1701</v>
      </c>
      <c r="BY2605" s="254"/>
      <c r="DN2605" s="284"/>
      <c r="DO2605" s="283"/>
      <c r="DP2605" s="278"/>
      <c r="DQ2605" s="282"/>
      <c r="DR2605" s="281"/>
      <c r="DS2605" s="280"/>
      <c r="DT2605" s="279"/>
      <c r="DU2605" s="278"/>
      <c r="DV2605" s="194"/>
    </row>
    <row r="2606" spans="1:126" ht="16.350000000000001" customHeight="1">
      <c r="A2606" s="207" t="s">
        <v>1855</v>
      </c>
      <c r="B2606" s="227" t="s">
        <v>2937</v>
      </c>
      <c r="D2606" s="264" t="s">
        <v>2936</v>
      </c>
      <c r="E2606" s="224" t="str">
        <f t="shared" si="403"/>
        <v>426592</v>
      </c>
      <c r="F2606" s="207" t="s">
        <v>66</v>
      </c>
      <c r="G2606" s="220" t="s">
        <v>2935</v>
      </c>
      <c r="H2606" s="223" t="s">
        <v>2934</v>
      </c>
      <c r="J2606" s="225">
        <v>1</v>
      </c>
      <c r="K2606" s="212">
        <v>3499.9999999999995</v>
      </c>
      <c r="L2606" s="408">
        <f t="shared" si="411"/>
        <v>3850</v>
      </c>
      <c r="M2606" s="288" t="s">
        <v>1671</v>
      </c>
      <c r="N2606" s="219" t="s">
        <v>2933</v>
      </c>
      <c r="O2606" s="219"/>
      <c r="P2606" s="245"/>
      <c r="Q2606" s="244"/>
      <c r="R2606" s="261"/>
      <c r="S2606" s="242"/>
      <c r="T2606" s="219"/>
      <c r="U2606" s="287"/>
      <c r="V2606" s="287"/>
      <c r="W2606" s="287"/>
      <c r="X2606" s="287"/>
      <c r="Y2606" s="219"/>
      <c r="Z2606" s="287"/>
      <c r="AA2606" s="287"/>
      <c r="AB2606" s="287"/>
      <c r="AC2606" s="287"/>
      <c r="AD2606" s="344"/>
      <c r="AE2606" s="344"/>
      <c r="AF2606" s="344"/>
      <c r="AG2606" s="344"/>
      <c r="AH2606" s="344"/>
      <c r="AI2606" s="228" t="s">
        <v>1694</v>
      </c>
      <c r="AJ2606" s="286" t="s">
        <v>1708</v>
      </c>
      <c r="AK2606" s="228" t="s">
        <v>1724</v>
      </c>
      <c r="AN2606" s="344"/>
      <c r="AO2606" s="344"/>
      <c r="AP2606" s="229" t="s">
        <v>2634</v>
      </c>
      <c r="AQ2606" s="345"/>
      <c r="AR2606" s="247"/>
      <c r="AS2606" s="247"/>
      <c r="AT2606" s="247"/>
      <c r="AU2606" s="247"/>
      <c r="AV2606" s="207"/>
      <c r="AW2606" s="207"/>
      <c r="AX2606" s="207"/>
      <c r="AY2606" s="207"/>
      <c r="AZ2606" s="247"/>
      <c r="BA2606" s="247"/>
      <c r="BB2606" s="247"/>
      <c r="BC2606" s="247"/>
      <c r="BD2606" s="207"/>
      <c r="BE2606" s="207"/>
      <c r="BF2606" s="207"/>
      <c r="BG2606" s="228"/>
      <c r="BH2606" s="228"/>
      <c r="BI2606" s="228"/>
      <c r="BJ2606" s="246"/>
      <c r="BK2606" s="255"/>
      <c r="BL2606" s="228"/>
      <c r="BM2606" s="228"/>
      <c r="BQ2606" s="205" t="s">
        <v>1701</v>
      </c>
      <c r="BY2606" s="254"/>
      <c r="DN2606" s="284"/>
      <c r="DO2606" s="283"/>
      <c r="DP2606" s="278"/>
      <c r="DQ2606" s="282"/>
      <c r="DR2606" s="281"/>
      <c r="DS2606" s="280"/>
      <c r="DT2606" s="279"/>
      <c r="DU2606" s="278"/>
      <c r="DV2606" s="194"/>
    </row>
    <row r="2607" spans="1:126" ht="16.350000000000001" customHeight="1">
      <c r="A2607" s="322"/>
      <c r="B2607" s="226" t="s">
        <v>2932</v>
      </c>
      <c r="C2607" s="226" t="s">
        <v>2931</v>
      </c>
      <c r="D2607" s="225" t="s">
        <v>2930</v>
      </c>
      <c r="E2607" s="224" t="str">
        <f t="shared" ref="E2607:E2617" si="415">MID(D2607,9,10)</f>
        <v>728099</v>
      </c>
      <c r="F2607" s="322" t="s">
        <v>2902</v>
      </c>
      <c r="G2607" s="220" t="s">
        <v>2929</v>
      </c>
      <c r="H2607" s="223" t="s">
        <v>2928</v>
      </c>
      <c r="I2607" s="223"/>
      <c r="J2607" s="225">
        <v>1</v>
      </c>
      <c r="K2607" s="329">
        <v>2500</v>
      </c>
      <c r="L2607" s="212">
        <f t="shared" si="411"/>
        <v>2750</v>
      </c>
      <c r="M2607" s="379" t="s">
        <v>1434</v>
      </c>
      <c r="N2607" s="262"/>
      <c r="O2607" s="314"/>
      <c r="P2607" s="245"/>
      <c r="Q2607" s="328"/>
      <c r="R2607" s="327"/>
      <c r="S2607" s="242"/>
      <c r="T2607" s="312"/>
      <c r="U2607" s="303"/>
      <c r="V2607" s="303"/>
      <c r="W2607" s="303"/>
      <c r="X2607" s="303"/>
      <c r="Y2607" s="312"/>
      <c r="Z2607" s="303"/>
      <c r="AA2607" s="303"/>
      <c r="AB2607" s="303"/>
      <c r="AC2607" s="303"/>
      <c r="AD2607" s="378"/>
      <c r="AE2607" s="378"/>
      <c r="AF2607" s="378"/>
      <c r="AG2607" s="378"/>
      <c r="AH2607" s="378"/>
      <c r="AJ2607" s="286"/>
      <c r="AK2607" s="213"/>
      <c r="AL2607" s="325"/>
      <c r="AM2607" s="325"/>
      <c r="AN2607" s="378"/>
      <c r="AO2607" s="378"/>
      <c r="AP2607" s="229"/>
      <c r="AQ2607" s="377"/>
      <c r="AR2607" s="247"/>
      <c r="AS2607" s="247"/>
      <c r="AT2607" s="247"/>
      <c r="AU2607" s="247"/>
      <c r="AV2607" s="207"/>
      <c r="AW2607" s="207"/>
      <c r="AX2607" s="207"/>
      <c r="AY2607" s="207"/>
      <c r="AZ2607" s="247"/>
      <c r="BA2607" s="247"/>
      <c r="BB2607" s="247"/>
      <c r="BC2607" s="247"/>
      <c r="BD2607" s="207"/>
      <c r="BE2607" s="207"/>
      <c r="BF2607" s="207"/>
      <c r="BG2607" s="300"/>
      <c r="BH2607" s="300"/>
      <c r="BI2607" s="299"/>
      <c r="BJ2607" s="246"/>
      <c r="BK2607" s="414"/>
      <c r="BL2607" s="213"/>
      <c r="BM2607" s="213"/>
      <c r="BN2607" s="322"/>
      <c r="BO2607" s="321"/>
      <c r="BY2607" s="254"/>
      <c r="DN2607" s="284"/>
      <c r="DO2607" s="283"/>
      <c r="DP2607" s="278"/>
      <c r="DQ2607" s="282"/>
      <c r="DR2607" s="281"/>
      <c r="DS2607" s="280"/>
      <c r="DT2607" s="279"/>
      <c r="DU2607" s="278"/>
      <c r="DV2607" s="194"/>
    </row>
    <row r="2608" spans="1:126" ht="16.350000000000001" customHeight="1">
      <c r="A2608" s="322"/>
      <c r="B2608" s="226" t="s">
        <v>2927</v>
      </c>
      <c r="C2608" s="226" t="s">
        <v>2926</v>
      </c>
      <c r="D2608" s="225" t="s">
        <v>2925</v>
      </c>
      <c r="E2608" s="224" t="str">
        <f t="shared" si="415"/>
        <v>728105</v>
      </c>
      <c r="F2608" s="322" t="s">
        <v>2902</v>
      </c>
      <c r="G2608" s="220" t="s">
        <v>2924</v>
      </c>
      <c r="H2608" s="223" t="s">
        <v>2923</v>
      </c>
      <c r="I2608" s="223"/>
      <c r="J2608" s="225">
        <v>1</v>
      </c>
      <c r="K2608" s="329">
        <v>3500</v>
      </c>
      <c r="L2608" s="212">
        <f t="shared" si="411"/>
        <v>3850.0000000000005</v>
      </c>
      <c r="M2608" s="379" t="s">
        <v>1434</v>
      </c>
      <c r="N2608" s="262"/>
      <c r="O2608" s="314"/>
      <c r="P2608" s="245"/>
      <c r="Q2608" s="328"/>
      <c r="R2608" s="327"/>
      <c r="S2608" s="242"/>
      <c r="T2608" s="312"/>
      <c r="U2608" s="303"/>
      <c r="V2608" s="303"/>
      <c r="W2608" s="303"/>
      <c r="X2608" s="303"/>
      <c r="Y2608" s="312"/>
      <c r="Z2608" s="303"/>
      <c r="AA2608" s="303"/>
      <c r="AB2608" s="303"/>
      <c r="AC2608" s="303"/>
      <c r="AD2608" s="378"/>
      <c r="AE2608" s="378"/>
      <c r="AF2608" s="378"/>
      <c r="AG2608" s="378"/>
      <c r="AH2608" s="378"/>
      <c r="AJ2608" s="286"/>
      <c r="AK2608" s="213"/>
      <c r="AL2608" s="325"/>
      <c r="AM2608" s="325"/>
      <c r="AN2608" s="378"/>
      <c r="AO2608" s="378"/>
      <c r="AP2608" s="229"/>
      <c r="AQ2608" s="377"/>
      <c r="AR2608" s="247"/>
      <c r="AS2608" s="247"/>
      <c r="AT2608" s="247"/>
      <c r="AU2608" s="247"/>
      <c r="AV2608" s="207"/>
      <c r="AW2608" s="207"/>
      <c r="AX2608" s="207"/>
      <c r="AY2608" s="207"/>
      <c r="AZ2608" s="247"/>
      <c r="BA2608" s="247"/>
      <c r="BB2608" s="247"/>
      <c r="BC2608" s="247"/>
      <c r="BD2608" s="207"/>
      <c r="BE2608" s="207"/>
      <c r="BF2608" s="207"/>
      <c r="BG2608" s="300"/>
      <c r="BH2608" s="300"/>
      <c r="BI2608" s="299"/>
      <c r="BJ2608" s="246"/>
      <c r="BK2608" s="414"/>
      <c r="BL2608" s="213"/>
      <c r="BM2608" s="213"/>
      <c r="BN2608" s="322"/>
      <c r="BO2608" s="321"/>
      <c r="BY2608" s="254"/>
      <c r="DN2608" s="284"/>
      <c r="DO2608" s="283"/>
      <c r="DP2608" s="278"/>
      <c r="DQ2608" s="282"/>
      <c r="DR2608" s="281"/>
      <c r="DS2608" s="280"/>
      <c r="DT2608" s="279"/>
      <c r="DU2608" s="278"/>
      <c r="DV2608" s="194"/>
    </row>
    <row r="2609" spans="1:126" ht="16.350000000000001" customHeight="1">
      <c r="A2609" s="322"/>
      <c r="B2609" s="226" t="s">
        <v>2922</v>
      </c>
      <c r="C2609" s="226" t="s">
        <v>2921</v>
      </c>
      <c r="D2609" s="225" t="s">
        <v>2920</v>
      </c>
      <c r="E2609" s="224" t="str">
        <f t="shared" si="415"/>
        <v>728112</v>
      </c>
      <c r="F2609" s="322" t="s">
        <v>2902</v>
      </c>
      <c r="G2609" s="220" t="s">
        <v>2919</v>
      </c>
      <c r="H2609" s="223" t="s">
        <v>2918</v>
      </c>
      <c r="I2609" s="223"/>
      <c r="J2609" s="225">
        <v>1</v>
      </c>
      <c r="K2609" s="329">
        <v>5000</v>
      </c>
      <c r="L2609" s="212">
        <f t="shared" si="411"/>
        <v>5500</v>
      </c>
      <c r="M2609" s="379" t="s">
        <v>1434</v>
      </c>
      <c r="N2609" s="229"/>
      <c r="O2609" s="229"/>
      <c r="P2609" s="245"/>
      <c r="Q2609" s="328"/>
      <c r="R2609" s="327"/>
      <c r="S2609" s="242"/>
      <c r="T2609" s="312"/>
      <c r="U2609" s="303"/>
      <c r="V2609" s="303"/>
      <c r="W2609" s="303"/>
      <c r="X2609" s="303"/>
      <c r="Y2609" s="312"/>
      <c r="Z2609" s="303"/>
      <c r="AA2609" s="303"/>
      <c r="AB2609" s="303"/>
      <c r="AC2609" s="303"/>
      <c r="AD2609" s="378"/>
      <c r="AE2609" s="378"/>
      <c r="AF2609" s="378"/>
      <c r="AG2609" s="378"/>
      <c r="AH2609" s="378"/>
      <c r="AJ2609" s="286"/>
      <c r="AK2609" s="213"/>
      <c r="AL2609" s="325"/>
      <c r="AM2609" s="325"/>
      <c r="AN2609" s="378"/>
      <c r="AO2609" s="378"/>
      <c r="AP2609" s="229"/>
      <c r="AQ2609" s="377"/>
      <c r="AR2609" s="247"/>
      <c r="AS2609" s="247"/>
      <c r="AT2609" s="247"/>
      <c r="AU2609" s="247"/>
      <c r="AV2609" s="207"/>
      <c r="AW2609" s="207"/>
      <c r="AX2609" s="207"/>
      <c r="AY2609" s="207"/>
      <c r="AZ2609" s="247"/>
      <c r="BA2609" s="247"/>
      <c r="BB2609" s="247"/>
      <c r="BC2609" s="247"/>
      <c r="BD2609" s="207"/>
      <c r="BE2609" s="207"/>
      <c r="BF2609" s="207"/>
      <c r="BG2609" s="300"/>
      <c r="BH2609" s="300"/>
      <c r="BI2609" s="299"/>
      <c r="BJ2609" s="246"/>
      <c r="BK2609" s="255"/>
      <c r="BL2609" s="213"/>
      <c r="BM2609" s="213"/>
      <c r="BN2609" s="322"/>
      <c r="BO2609" s="321"/>
      <c r="BY2609" s="254"/>
      <c r="DN2609" s="284"/>
      <c r="DO2609" s="283"/>
      <c r="DP2609" s="278"/>
      <c r="DQ2609" s="282"/>
      <c r="DR2609" s="281"/>
      <c r="DS2609" s="280"/>
      <c r="DT2609" s="279"/>
      <c r="DU2609" s="278"/>
      <c r="DV2609" s="194"/>
    </row>
    <row r="2610" spans="1:126" ht="16.350000000000001" customHeight="1">
      <c r="A2610" s="322"/>
      <c r="B2610" s="226" t="s">
        <v>2917</v>
      </c>
      <c r="C2610" s="226" t="s">
        <v>2916</v>
      </c>
      <c r="D2610" s="225" t="s">
        <v>2915</v>
      </c>
      <c r="E2610" s="224" t="str">
        <f t="shared" si="415"/>
        <v>728129</v>
      </c>
      <c r="F2610" s="322" t="s">
        <v>2902</v>
      </c>
      <c r="G2610" s="220" t="s">
        <v>2914</v>
      </c>
      <c r="H2610" s="223" t="s">
        <v>2913</v>
      </c>
      <c r="I2610" s="223"/>
      <c r="J2610" s="225">
        <v>1</v>
      </c>
      <c r="K2610" s="329">
        <v>18000</v>
      </c>
      <c r="L2610" s="212">
        <f t="shared" si="411"/>
        <v>19800</v>
      </c>
      <c r="M2610" s="379" t="s">
        <v>1434</v>
      </c>
      <c r="N2610" s="229"/>
      <c r="O2610" s="229"/>
      <c r="P2610" s="245"/>
      <c r="Q2610" s="328"/>
      <c r="R2610" s="327"/>
      <c r="S2610" s="242"/>
      <c r="T2610" s="312"/>
      <c r="U2610" s="303"/>
      <c r="V2610" s="303"/>
      <c r="W2610" s="303"/>
      <c r="X2610" s="303"/>
      <c r="Y2610" s="312"/>
      <c r="Z2610" s="303"/>
      <c r="AA2610" s="303"/>
      <c r="AB2610" s="303"/>
      <c r="AC2610" s="303"/>
      <c r="AD2610" s="378"/>
      <c r="AE2610" s="378"/>
      <c r="AF2610" s="378"/>
      <c r="AG2610" s="378"/>
      <c r="AH2610" s="378"/>
      <c r="AJ2610" s="286"/>
      <c r="AK2610" s="213"/>
      <c r="AL2610" s="325"/>
      <c r="AM2610" s="325"/>
      <c r="AN2610" s="378"/>
      <c r="AO2610" s="378"/>
      <c r="AP2610" s="229"/>
      <c r="AQ2610" s="377"/>
      <c r="AR2610" s="247"/>
      <c r="AS2610" s="247"/>
      <c r="AT2610" s="247"/>
      <c r="AU2610" s="247"/>
      <c r="AV2610" s="207"/>
      <c r="AW2610" s="207"/>
      <c r="AX2610" s="207"/>
      <c r="AY2610" s="207"/>
      <c r="AZ2610" s="247"/>
      <c r="BA2610" s="247"/>
      <c r="BB2610" s="247"/>
      <c r="BC2610" s="247"/>
      <c r="BD2610" s="207"/>
      <c r="BE2610" s="207"/>
      <c r="BF2610" s="207"/>
      <c r="BG2610" s="300"/>
      <c r="BH2610" s="300"/>
      <c r="BI2610" s="299"/>
      <c r="BJ2610" s="246"/>
      <c r="BK2610" s="255"/>
      <c r="BL2610" s="213"/>
      <c r="BM2610" s="213"/>
      <c r="BN2610" s="322"/>
      <c r="BO2610" s="321"/>
      <c r="BY2610" s="254"/>
      <c r="DN2610" s="284"/>
      <c r="DO2610" s="283"/>
      <c r="DP2610" s="278"/>
      <c r="DQ2610" s="282"/>
      <c r="DR2610" s="281"/>
      <c r="DS2610" s="280"/>
      <c r="DT2610" s="279"/>
      <c r="DU2610" s="278"/>
      <c r="DV2610" s="194"/>
    </row>
    <row r="2611" spans="1:126" ht="16.350000000000001" customHeight="1">
      <c r="A2611" s="322"/>
      <c r="B2611" s="226" t="s">
        <v>2912</v>
      </c>
      <c r="C2611" s="226" t="s">
        <v>2911</v>
      </c>
      <c r="D2611" s="225" t="s">
        <v>2910</v>
      </c>
      <c r="E2611" s="224" t="str">
        <f t="shared" si="415"/>
        <v>728136</v>
      </c>
      <c r="F2611" s="322" t="s">
        <v>2902</v>
      </c>
      <c r="G2611" s="220" t="s">
        <v>2909</v>
      </c>
      <c r="H2611" s="223" t="s">
        <v>2908</v>
      </c>
      <c r="I2611" s="223"/>
      <c r="J2611" s="225">
        <v>1</v>
      </c>
      <c r="K2611" s="329">
        <v>45000</v>
      </c>
      <c r="L2611" s="212">
        <f t="shared" si="411"/>
        <v>49500.000000000007</v>
      </c>
      <c r="M2611" s="379" t="s">
        <v>1434</v>
      </c>
      <c r="N2611" s="229"/>
      <c r="O2611" s="229"/>
      <c r="P2611" s="245"/>
      <c r="Q2611" s="328"/>
      <c r="R2611" s="327"/>
      <c r="S2611" s="242"/>
      <c r="T2611" s="312"/>
      <c r="U2611" s="303"/>
      <c r="V2611" s="303"/>
      <c r="W2611" s="303"/>
      <c r="X2611" s="303"/>
      <c r="Y2611" s="312"/>
      <c r="Z2611" s="303"/>
      <c r="AA2611" s="303"/>
      <c r="AB2611" s="303"/>
      <c r="AC2611" s="303"/>
      <c r="AD2611" s="378"/>
      <c r="AE2611" s="378"/>
      <c r="AF2611" s="378"/>
      <c r="AG2611" s="378"/>
      <c r="AH2611" s="378"/>
      <c r="AJ2611" s="286"/>
      <c r="AK2611" s="213"/>
      <c r="AL2611" s="325"/>
      <c r="AM2611" s="325"/>
      <c r="AN2611" s="378"/>
      <c r="AO2611" s="378"/>
      <c r="AP2611" s="229"/>
      <c r="AQ2611" s="377"/>
      <c r="AR2611" s="247"/>
      <c r="AS2611" s="247"/>
      <c r="AT2611" s="247"/>
      <c r="AU2611" s="247"/>
      <c r="AV2611" s="207"/>
      <c r="AW2611" s="207"/>
      <c r="AX2611" s="207"/>
      <c r="AY2611" s="207"/>
      <c r="AZ2611" s="247"/>
      <c r="BA2611" s="247"/>
      <c r="BB2611" s="247"/>
      <c r="BC2611" s="247"/>
      <c r="BD2611" s="207"/>
      <c r="BE2611" s="207"/>
      <c r="BF2611" s="207"/>
      <c r="BG2611" s="300"/>
      <c r="BH2611" s="300"/>
      <c r="BI2611" s="299"/>
      <c r="BJ2611" s="246"/>
      <c r="BK2611" s="255"/>
      <c r="BL2611" s="213"/>
      <c r="BM2611" s="213"/>
      <c r="BN2611" s="322"/>
      <c r="BO2611" s="321"/>
      <c r="BY2611" s="254"/>
      <c r="DN2611" s="284"/>
      <c r="DO2611" s="283"/>
      <c r="DP2611" s="278"/>
      <c r="DQ2611" s="282"/>
      <c r="DR2611" s="281"/>
      <c r="DS2611" s="280"/>
      <c r="DT2611" s="279"/>
      <c r="DU2611" s="278"/>
      <c r="DV2611" s="194"/>
    </row>
    <row r="2612" spans="1:126" ht="16.350000000000001" customHeight="1">
      <c r="A2612" s="322"/>
      <c r="B2612" s="226" t="s">
        <v>2907</v>
      </c>
      <c r="C2612" s="226" t="s">
        <v>2906</v>
      </c>
      <c r="D2612" s="225" t="s">
        <v>2905</v>
      </c>
      <c r="E2612" s="224" t="str">
        <f t="shared" si="415"/>
        <v>728143</v>
      </c>
      <c r="F2612" s="322" t="s">
        <v>2902</v>
      </c>
      <c r="G2612" s="220" t="s">
        <v>2904</v>
      </c>
      <c r="H2612" s="223" t="s">
        <v>2903</v>
      </c>
      <c r="I2612" s="223"/>
      <c r="J2612" s="225">
        <v>1</v>
      </c>
      <c r="K2612" s="329">
        <v>2500</v>
      </c>
      <c r="L2612" s="212">
        <f t="shared" si="411"/>
        <v>2750</v>
      </c>
      <c r="M2612" s="379" t="s">
        <v>1434</v>
      </c>
      <c r="N2612" s="229"/>
      <c r="O2612" s="229"/>
      <c r="P2612" s="245"/>
      <c r="Q2612" s="328"/>
      <c r="R2612" s="327"/>
      <c r="S2612" s="242"/>
      <c r="T2612" s="312"/>
      <c r="U2612" s="303"/>
      <c r="V2612" s="303"/>
      <c r="W2612" s="303"/>
      <c r="X2612" s="303"/>
      <c r="Y2612" s="312"/>
      <c r="Z2612" s="303"/>
      <c r="AA2612" s="303"/>
      <c r="AB2612" s="303"/>
      <c r="AC2612" s="303"/>
      <c r="AD2612" s="378"/>
      <c r="AE2612" s="378"/>
      <c r="AF2612" s="378"/>
      <c r="AG2612" s="378"/>
      <c r="AH2612" s="378"/>
      <c r="AJ2612" s="286"/>
      <c r="AK2612" s="213"/>
      <c r="AL2612" s="325"/>
      <c r="AM2612" s="325"/>
      <c r="AN2612" s="378"/>
      <c r="AO2612" s="378"/>
      <c r="AP2612" s="229"/>
      <c r="AQ2612" s="377"/>
      <c r="AR2612" s="247"/>
      <c r="AS2612" s="247"/>
      <c r="AT2612" s="247"/>
      <c r="AU2612" s="247"/>
      <c r="AV2612" s="207"/>
      <c r="AW2612" s="207"/>
      <c r="AX2612" s="207"/>
      <c r="AY2612" s="207"/>
      <c r="AZ2612" s="247"/>
      <c r="BA2612" s="247"/>
      <c r="BB2612" s="247"/>
      <c r="BC2612" s="247"/>
      <c r="BD2612" s="207"/>
      <c r="BE2612" s="207"/>
      <c r="BF2612" s="207"/>
      <c r="BG2612" s="300"/>
      <c r="BH2612" s="300"/>
      <c r="BI2612" s="299"/>
      <c r="BJ2612" s="246"/>
      <c r="BK2612" s="255"/>
      <c r="BL2612" s="213"/>
      <c r="BM2612" s="213"/>
      <c r="BN2612" s="322"/>
      <c r="BO2612" s="321"/>
      <c r="BY2612" s="254"/>
      <c r="DN2612" s="284"/>
      <c r="DO2612" s="283"/>
      <c r="DP2612" s="278"/>
      <c r="DQ2612" s="282"/>
      <c r="DR2612" s="281"/>
      <c r="DS2612" s="280"/>
      <c r="DT2612" s="279"/>
      <c r="DU2612" s="278"/>
      <c r="DV2612" s="194"/>
    </row>
    <row r="2613" spans="1:126" ht="16.350000000000001" customHeight="1">
      <c r="A2613" s="322"/>
      <c r="B2613" s="226" t="s">
        <v>2901</v>
      </c>
      <c r="C2613" s="226" t="s">
        <v>2900</v>
      </c>
      <c r="D2613" s="225" t="s">
        <v>2899</v>
      </c>
      <c r="E2613" s="224" t="str">
        <f t="shared" si="415"/>
        <v>728150</v>
      </c>
      <c r="F2613" s="322" t="s">
        <v>2902</v>
      </c>
      <c r="G2613" s="220" t="s">
        <v>2898</v>
      </c>
      <c r="H2613" s="223" t="s">
        <v>2897</v>
      </c>
      <c r="I2613" s="223"/>
      <c r="J2613" s="225">
        <v>1</v>
      </c>
      <c r="K2613" s="329">
        <v>3500</v>
      </c>
      <c r="L2613" s="212">
        <f t="shared" si="411"/>
        <v>3850.0000000000005</v>
      </c>
      <c r="M2613" s="379" t="s">
        <v>1434</v>
      </c>
      <c r="N2613" s="229"/>
      <c r="O2613" s="229"/>
      <c r="P2613" s="245"/>
      <c r="Q2613" s="328"/>
      <c r="R2613" s="327"/>
      <c r="S2613" s="242"/>
      <c r="T2613" s="312"/>
      <c r="U2613" s="303"/>
      <c r="V2613" s="303"/>
      <c r="W2613" s="303"/>
      <c r="X2613" s="303"/>
      <c r="Y2613" s="312"/>
      <c r="Z2613" s="303"/>
      <c r="AA2613" s="303"/>
      <c r="AB2613" s="303"/>
      <c r="AC2613" s="303"/>
      <c r="AD2613" s="378"/>
      <c r="AE2613" s="378"/>
      <c r="AF2613" s="378"/>
      <c r="AG2613" s="378"/>
      <c r="AH2613" s="378"/>
      <c r="AJ2613" s="286"/>
      <c r="AK2613" s="213"/>
      <c r="AL2613" s="325"/>
      <c r="AM2613" s="325"/>
      <c r="AN2613" s="378"/>
      <c r="AO2613" s="378"/>
      <c r="AP2613" s="229"/>
      <c r="AQ2613" s="377"/>
      <c r="AR2613" s="247"/>
      <c r="AS2613" s="247"/>
      <c r="AT2613" s="247"/>
      <c r="AU2613" s="247"/>
      <c r="AV2613" s="207"/>
      <c r="AW2613" s="207"/>
      <c r="AX2613" s="207"/>
      <c r="AY2613" s="207"/>
      <c r="AZ2613" s="247"/>
      <c r="BA2613" s="247"/>
      <c r="BB2613" s="247"/>
      <c r="BC2613" s="247"/>
      <c r="BD2613" s="207"/>
      <c r="BE2613" s="207"/>
      <c r="BF2613" s="207"/>
      <c r="BG2613" s="300"/>
      <c r="BH2613" s="300"/>
      <c r="BI2613" s="299"/>
      <c r="BJ2613" s="246"/>
      <c r="BK2613" s="255"/>
      <c r="BL2613" s="213"/>
      <c r="BM2613" s="213"/>
      <c r="BN2613" s="322"/>
      <c r="BO2613" s="321"/>
      <c r="BY2613" s="254"/>
      <c r="DN2613" s="284"/>
      <c r="DO2613" s="283"/>
      <c r="DP2613" s="278"/>
      <c r="DQ2613" s="282"/>
      <c r="DR2613" s="281"/>
      <c r="DS2613" s="280"/>
      <c r="DT2613" s="279"/>
      <c r="DU2613" s="278"/>
      <c r="DV2613" s="194"/>
    </row>
    <row r="2614" spans="1:126" ht="16.350000000000001" customHeight="1">
      <c r="A2614" s="322"/>
      <c r="B2614" s="226" t="s">
        <v>2896</v>
      </c>
      <c r="C2614" s="226" t="s">
        <v>2895</v>
      </c>
      <c r="D2614" s="225" t="s">
        <v>2894</v>
      </c>
      <c r="E2614" s="224" t="str">
        <f t="shared" si="415"/>
        <v>420071</v>
      </c>
      <c r="F2614" s="322" t="s">
        <v>2881</v>
      </c>
      <c r="G2614" s="220" t="s">
        <v>2893</v>
      </c>
      <c r="H2614" s="223" t="s">
        <v>2892</v>
      </c>
      <c r="I2614" s="223"/>
      <c r="J2614" s="225">
        <v>1</v>
      </c>
      <c r="K2614" s="329">
        <v>2000</v>
      </c>
      <c r="L2614" s="212">
        <f t="shared" si="411"/>
        <v>2200</v>
      </c>
      <c r="M2614" s="379" t="s">
        <v>1434</v>
      </c>
      <c r="N2614" s="229"/>
      <c r="O2614" s="229"/>
      <c r="P2614" s="245"/>
      <c r="Q2614" s="328"/>
      <c r="R2614" s="327"/>
      <c r="S2614" s="242"/>
      <c r="T2614" s="312"/>
      <c r="U2614" s="303"/>
      <c r="V2614" s="303"/>
      <c r="W2614" s="303"/>
      <c r="X2614" s="303"/>
      <c r="Y2614" s="312"/>
      <c r="Z2614" s="303"/>
      <c r="AA2614" s="303"/>
      <c r="AB2614" s="303"/>
      <c r="AC2614" s="303"/>
      <c r="AD2614" s="378"/>
      <c r="AE2614" s="378"/>
      <c r="AF2614" s="378"/>
      <c r="AG2614" s="378"/>
      <c r="AH2614" s="378"/>
      <c r="AJ2614" s="286"/>
      <c r="AK2614" s="213"/>
      <c r="AL2614" s="325"/>
      <c r="AM2614" s="325"/>
      <c r="AN2614" s="378"/>
      <c r="AO2614" s="378"/>
      <c r="AP2614" s="229"/>
      <c r="AQ2614" s="377"/>
      <c r="AR2614" s="247"/>
      <c r="AS2614" s="247"/>
      <c r="AT2614" s="247"/>
      <c r="AU2614" s="247"/>
      <c r="AV2614" s="207"/>
      <c r="AW2614" s="207"/>
      <c r="AX2614" s="207"/>
      <c r="AY2614" s="207"/>
      <c r="AZ2614" s="247"/>
      <c r="BA2614" s="247"/>
      <c r="BB2614" s="247"/>
      <c r="BC2614" s="247"/>
      <c r="BD2614" s="207"/>
      <c r="BE2614" s="207"/>
      <c r="BF2614" s="207"/>
      <c r="BG2614" s="300"/>
      <c r="BH2614" s="300"/>
      <c r="BI2614" s="299"/>
      <c r="BJ2614" s="246"/>
      <c r="BK2614" s="255" t="s">
        <v>2875</v>
      </c>
      <c r="BL2614" s="213"/>
      <c r="BM2614" s="213"/>
      <c r="BN2614" s="322"/>
      <c r="BO2614" s="321"/>
      <c r="BY2614" s="254"/>
      <c r="DN2614" s="284"/>
      <c r="DO2614" s="283"/>
      <c r="DP2614" s="278"/>
      <c r="DQ2614" s="282"/>
      <c r="DR2614" s="281"/>
      <c r="DS2614" s="280"/>
      <c r="DT2614" s="279"/>
      <c r="DU2614" s="278"/>
      <c r="DV2614" s="194"/>
    </row>
    <row r="2615" spans="1:126" ht="16.350000000000001" customHeight="1">
      <c r="A2615" s="322"/>
      <c r="B2615" s="226" t="s">
        <v>2891</v>
      </c>
      <c r="C2615" s="226" t="s">
        <v>2890</v>
      </c>
      <c r="D2615" s="225" t="s">
        <v>2889</v>
      </c>
      <c r="E2615" s="224" t="str">
        <f t="shared" si="415"/>
        <v>420088</v>
      </c>
      <c r="F2615" s="322" t="s">
        <v>2881</v>
      </c>
      <c r="G2615" s="220" t="s">
        <v>2888</v>
      </c>
      <c r="H2615" s="223" t="s">
        <v>2887</v>
      </c>
      <c r="I2615" s="223"/>
      <c r="J2615" s="225">
        <v>1</v>
      </c>
      <c r="K2615" s="329">
        <v>2000</v>
      </c>
      <c r="L2615" s="212">
        <f t="shared" si="411"/>
        <v>2200</v>
      </c>
      <c r="M2615" s="379" t="s">
        <v>1434</v>
      </c>
      <c r="N2615" s="229"/>
      <c r="O2615" s="229"/>
      <c r="P2615" s="245"/>
      <c r="Q2615" s="328"/>
      <c r="R2615" s="327"/>
      <c r="S2615" s="242"/>
      <c r="T2615" s="312"/>
      <c r="U2615" s="303"/>
      <c r="V2615" s="303"/>
      <c r="W2615" s="303"/>
      <c r="X2615" s="303"/>
      <c r="Y2615" s="312"/>
      <c r="Z2615" s="303"/>
      <c r="AA2615" s="303"/>
      <c r="AB2615" s="303"/>
      <c r="AC2615" s="303"/>
      <c r="AD2615" s="378"/>
      <c r="AE2615" s="378"/>
      <c r="AF2615" s="378"/>
      <c r="AG2615" s="378"/>
      <c r="AH2615" s="378"/>
      <c r="AJ2615" s="286"/>
      <c r="AK2615" s="213"/>
      <c r="AL2615" s="325"/>
      <c r="AM2615" s="325"/>
      <c r="AN2615" s="378"/>
      <c r="AO2615" s="378"/>
      <c r="AP2615" s="229"/>
      <c r="AQ2615" s="377"/>
      <c r="AR2615" s="247"/>
      <c r="AS2615" s="247"/>
      <c r="AT2615" s="247"/>
      <c r="AU2615" s="247"/>
      <c r="AV2615" s="207"/>
      <c r="AW2615" s="207"/>
      <c r="AX2615" s="207"/>
      <c r="AY2615" s="207"/>
      <c r="AZ2615" s="247"/>
      <c r="BA2615" s="247"/>
      <c r="BB2615" s="247"/>
      <c r="BC2615" s="247"/>
      <c r="BD2615" s="207"/>
      <c r="BE2615" s="207"/>
      <c r="BF2615" s="207"/>
      <c r="BG2615" s="300"/>
      <c r="BH2615" s="300"/>
      <c r="BI2615" s="299"/>
      <c r="BJ2615" s="246"/>
      <c r="BK2615" s="255" t="s">
        <v>2875</v>
      </c>
      <c r="BL2615" s="213"/>
      <c r="BM2615" s="213"/>
      <c r="BN2615" s="322"/>
      <c r="BO2615" s="321"/>
      <c r="BY2615" s="254"/>
      <c r="DN2615" s="284"/>
      <c r="DO2615" s="283"/>
      <c r="DP2615" s="278"/>
      <c r="DQ2615" s="282"/>
      <c r="DR2615" s="281"/>
      <c r="DS2615" s="280"/>
      <c r="DT2615" s="279"/>
      <c r="DU2615" s="278"/>
      <c r="DV2615" s="194"/>
    </row>
    <row r="2616" spans="1:126" ht="16.350000000000001" customHeight="1">
      <c r="A2616" s="322"/>
      <c r="B2616" s="226" t="s">
        <v>2886</v>
      </c>
      <c r="C2616" s="226" t="s">
        <v>2885</v>
      </c>
      <c r="D2616" s="225" t="s">
        <v>2884</v>
      </c>
      <c r="E2616" s="224" t="str">
        <f t="shared" si="415"/>
        <v>420095</v>
      </c>
      <c r="F2616" s="322" t="s">
        <v>2881</v>
      </c>
      <c r="G2616" s="220" t="s">
        <v>2883</v>
      </c>
      <c r="H2616" s="223" t="s">
        <v>2882</v>
      </c>
      <c r="I2616" s="223"/>
      <c r="J2616" s="225">
        <v>1</v>
      </c>
      <c r="K2616" s="329">
        <v>1800</v>
      </c>
      <c r="L2616" s="212">
        <f t="shared" si="411"/>
        <v>1980.0000000000002</v>
      </c>
      <c r="M2616" s="379" t="s">
        <v>1434</v>
      </c>
      <c r="N2616" s="229"/>
      <c r="O2616" s="229"/>
      <c r="P2616" s="245"/>
      <c r="Q2616" s="193"/>
      <c r="R2616" s="413"/>
      <c r="S2616" s="242"/>
      <c r="T2616" s="312"/>
      <c r="U2616" s="303"/>
      <c r="V2616" s="303"/>
      <c r="W2616" s="303"/>
      <c r="X2616" s="303"/>
      <c r="Y2616" s="312"/>
      <c r="Z2616" s="303"/>
      <c r="AA2616" s="303"/>
      <c r="AB2616" s="303"/>
      <c r="AC2616" s="303"/>
      <c r="AD2616" s="378"/>
      <c r="AE2616" s="378"/>
      <c r="AF2616" s="378"/>
      <c r="AG2616" s="378"/>
      <c r="AH2616" s="378"/>
      <c r="AJ2616" s="286"/>
      <c r="AK2616" s="213"/>
      <c r="AL2616" s="325"/>
      <c r="AM2616" s="325"/>
      <c r="AN2616" s="378"/>
      <c r="AO2616" s="378"/>
      <c r="AP2616" s="229"/>
      <c r="AQ2616" s="377"/>
      <c r="AR2616" s="247"/>
      <c r="AS2616" s="247"/>
      <c r="AT2616" s="247"/>
      <c r="AU2616" s="247"/>
      <c r="AV2616" s="207"/>
      <c r="AW2616" s="207"/>
      <c r="AX2616" s="207"/>
      <c r="AY2616" s="207"/>
      <c r="AZ2616" s="247"/>
      <c r="BA2616" s="247"/>
      <c r="BB2616" s="247"/>
      <c r="BC2616" s="247"/>
      <c r="BD2616" s="207"/>
      <c r="BE2616" s="207"/>
      <c r="BF2616" s="207"/>
      <c r="BG2616" s="300"/>
      <c r="BH2616" s="300"/>
      <c r="BI2616" s="299"/>
      <c r="BJ2616" s="246"/>
      <c r="BK2616" s="255" t="s">
        <v>2875</v>
      </c>
      <c r="BL2616" s="213"/>
      <c r="BM2616" s="213"/>
      <c r="BN2616" s="322"/>
      <c r="BO2616" s="321"/>
      <c r="BY2616" s="254"/>
      <c r="DN2616" s="284"/>
      <c r="DO2616" s="283"/>
      <c r="DP2616" s="278"/>
      <c r="DQ2616" s="282"/>
      <c r="DR2616" s="281"/>
      <c r="DS2616" s="280"/>
      <c r="DT2616" s="279"/>
      <c r="DU2616" s="278"/>
      <c r="DV2616" s="194"/>
    </row>
    <row r="2617" spans="1:126" ht="16.350000000000001" customHeight="1">
      <c r="A2617" s="322"/>
      <c r="B2617" s="226" t="s">
        <v>2880</v>
      </c>
      <c r="C2617" s="226" t="s">
        <v>2879</v>
      </c>
      <c r="D2617" s="225" t="s">
        <v>2878</v>
      </c>
      <c r="E2617" s="224" t="str">
        <f t="shared" si="415"/>
        <v>420101</v>
      </c>
      <c r="F2617" s="322" t="s">
        <v>2881</v>
      </c>
      <c r="G2617" s="220" t="s">
        <v>2877</v>
      </c>
      <c r="H2617" s="223" t="s">
        <v>2876</v>
      </c>
      <c r="I2617" s="223"/>
      <c r="J2617" s="225">
        <v>1</v>
      </c>
      <c r="K2617" s="329">
        <v>1800</v>
      </c>
      <c r="L2617" s="212">
        <f t="shared" si="411"/>
        <v>1980.0000000000002</v>
      </c>
      <c r="M2617" s="379" t="s">
        <v>1434</v>
      </c>
      <c r="N2617" s="229"/>
      <c r="O2617" s="229"/>
      <c r="P2617" s="245"/>
      <c r="Q2617" s="328"/>
      <c r="R2617" s="327"/>
      <c r="S2617" s="242"/>
      <c r="T2617" s="312"/>
      <c r="U2617" s="303"/>
      <c r="V2617" s="303"/>
      <c r="W2617" s="303"/>
      <c r="X2617" s="303"/>
      <c r="Y2617" s="312"/>
      <c r="Z2617" s="303"/>
      <c r="AA2617" s="303"/>
      <c r="AB2617" s="303"/>
      <c r="AC2617" s="303"/>
      <c r="AD2617" s="378"/>
      <c r="AE2617" s="378"/>
      <c r="AF2617" s="378"/>
      <c r="AG2617" s="378"/>
      <c r="AH2617" s="378"/>
      <c r="AJ2617" s="286"/>
      <c r="AK2617" s="213"/>
      <c r="AL2617" s="325"/>
      <c r="AM2617" s="325"/>
      <c r="AN2617" s="378"/>
      <c r="AO2617" s="378"/>
      <c r="AP2617" s="229"/>
      <c r="AQ2617" s="377"/>
      <c r="AR2617" s="247"/>
      <c r="AS2617" s="247"/>
      <c r="AT2617" s="247"/>
      <c r="AU2617" s="247"/>
      <c r="AV2617" s="207"/>
      <c r="AW2617" s="207"/>
      <c r="AX2617" s="207"/>
      <c r="AY2617" s="207"/>
      <c r="AZ2617" s="247"/>
      <c r="BA2617" s="247"/>
      <c r="BB2617" s="247"/>
      <c r="BC2617" s="247"/>
      <c r="BD2617" s="207"/>
      <c r="BE2617" s="207"/>
      <c r="BF2617" s="207"/>
      <c r="BG2617" s="300"/>
      <c r="BH2617" s="300"/>
      <c r="BI2617" s="299"/>
      <c r="BJ2617" s="246"/>
      <c r="BK2617" s="255" t="s">
        <v>2875</v>
      </c>
      <c r="BL2617" s="213"/>
      <c r="BM2617" s="213"/>
      <c r="BN2617" s="322"/>
      <c r="BO2617" s="321"/>
      <c r="BY2617" s="254"/>
      <c r="DN2617" s="284"/>
      <c r="DO2617" s="283"/>
      <c r="DP2617" s="278"/>
      <c r="DQ2617" s="282"/>
      <c r="DR2617" s="281"/>
      <c r="DS2617" s="280"/>
      <c r="DT2617" s="279"/>
      <c r="DU2617" s="278"/>
      <c r="DV2617" s="194"/>
    </row>
    <row r="2618" spans="1:126" ht="16.350000000000001" customHeight="1">
      <c r="A2618" s="207" t="s">
        <v>2548</v>
      </c>
      <c r="B2618" s="227" t="s">
        <v>2874</v>
      </c>
      <c r="D2618" s="398"/>
      <c r="E2618" s="397" t="str">
        <f t="shared" ref="E2618:E2662" si="416">MID(D2618,8,10)</f>
        <v/>
      </c>
      <c r="F2618" s="207" t="s">
        <v>2549</v>
      </c>
      <c r="G2618" s="220" t="s">
        <v>2873</v>
      </c>
      <c r="H2618" s="223" t="s">
        <v>2832</v>
      </c>
      <c r="J2618" s="225">
        <v>1</v>
      </c>
      <c r="K2618" s="212">
        <v>3800</v>
      </c>
      <c r="L2618" s="408">
        <f t="shared" si="411"/>
        <v>4180</v>
      </c>
      <c r="M2618" s="262" t="s">
        <v>947</v>
      </c>
      <c r="O2618" s="219" t="s">
        <v>2869</v>
      </c>
      <c r="P2618" s="245"/>
      <c r="Q2618" s="244"/>
      <c r="R2618" s="261"/>
      <c r="S2618" s="242"/>
      <c r="T2618" s="260" t="s">
        <v>2868</v>
      </c>
      <c r="U2618" s="248">
        <f>VLOOKUP(T2618,'[1]段ボール 送料'!$H$16:$X$1013,16,FALSE)</f>
        <v>620</v>
      </c>
      <c r="V2618" s="248">
        <f>VLOOKUP(T2618,'[1]段ボール 送料'!$H$16:$X$1013,13,FALSE)</f>
        <v>135</v>
      </c>
      <c r="W2618" s="248">
        <f>VLOOKUP(T2618,'[1]段ボール 送料'!$H$16:$X$1013,14,FALSE)</f>
        <v>135</v>
      </c>
      <c r="X2618" s="248">
        <f>VLOOKUP(T2618,'[1]段ボール 送料'!$H$16:$X$1013,15,FALSE)</f>
        <v>350</v>
      </c>
      <c r="Y2618" s="219"/>
      <c r="Z2618" s="248"/>
      <c r="AA2618" s="248"/>
      <c r="AB2618" s="248"/>
      <c r="AC2618" s="248"/>
      <c r="AD2618" s="353"/>
      <c r="AE2618" s="353"/>
      <c r="AF2618" s="353"/>
      <c r="AG2618" s="353"/>
      <c r="AH2618" s="353"/>
      <c r="AI2618" s="228" t="s">
        <v>2872</v>
      </c>
      <c r="AJ2618" s="286" t="s">
        <v>2543</v>
      </c>
      <c r="AK2618" s="228" t="s">
        <v>2542</v>
      </c>
      <c r="AL2618" s="211">
        <v>2639</v>
      </c>
      <c r="AM2618" s="211">
        <f>AN2618+AO2618</f>
        <v>813</v>
      </c>
      <c r="AN2618" s="353">
        <f>VLOOKUP(T2618,'[1]段ボール 送料'!$H$16:$X$1013,6,FALSE)</f>
        <v>143</v>
      </c>
      <c r="AO2618" s="353">
        <f>VLOOKUP(T2618,'[1]段ボール 送料'!$H$16:$X$1013,17,FALSE)</f>
        <v>670</v>
      </c>
      <c r="AP2618" s="229" t="s">
        <v>2811</v>
      </c>
      <c r="AQ2618" s="355"/>
      <c r="AR2618" s="247"/>
      <c r="AS2618" s="247"/>
      <c r="AT2618" s="247"/>
      <c r="AU2618" s="247"/>
      <c r="AV2618" s="207"/>
      <c r="AW2618" s="207"/>
      <c r="AX2618" s="207"/>
      <c r="AY2618" s="207"/>
      <c r="AZ2618" s="247"/>
      <c r="BA2618" s="247"/>
      <c r="BB2618" s="247"/>
      <c r="BC2618" s="247"/>
      <c r="BD2618" s="207"/>
      <c r="BE2618" s="207"/>
      <c r="BF2618" s="207"/>
      <c r="BG2618" s="228"/>
      <c r="BH2618" s="228"/>
      <c r="BI2618" s="228"/>
      <c r="BJ2618" s="246"/>
      <c r="BK2618" s="265" t="s">
        <v>2867</v>
      </c>
      <c r="BL2618" s="228"/>
      <c r="BM2618" s="228"/>
      <c r="BS2618" s="204" t="s">
        <v>1702</v>
      </c>
      <c r="BY2618" s="254"/>
      <c r="DN2618" s="284"/>
      <c r="DO2618" s="283"/>
      <c r="DP2618" s="278"/>
      <c r="DQ2618" s="282"/>
      <c r="DR2618" s="281"/>
      <c r="DS2618" s="280"/>
      <c r="DT2618" s="279"/>
      <c r="DU2618" s="278"/>
      <c r="DV2618" s="194"/>
    </row>
    <row r="2619" spans="1:126" ht="16.350000000000001" customHeight="1">
      <c r="A2619" s="207" t="s">
        <v>2548</v>
      </c>
      <c r="B2619" s="227" t="s">
        <v>2871</v>
      </c>
      <c r="D2619" s="398"/>
      <c r="E2619" s="397" t="str">
        <f t="shared" si="416"/>
        <v/>
      </c>
      <c r="F2619" s="207" t="s">
        <v>2549</v>
      </c>
      <c r="G2619" s="220" t="s">
        <v>2870</v>
      </c>
      <c r="H2619" s="223" t="s">
        <v>2832</v>
      </c>
      <c r="J2619" s="225">
        <v>1</v>
      </c>
      <c r="K2619" s="212">
        <v>3800</v>
      </c>
      <c r="L2619" s="408">
        <f t="shared" si="411"/>
        <v>4180</v>
      </c>
      <c r="M2619" s="288" t="s">
        <v>947</v>
      </c>
      <c r="O2619" s="219" t="s">
        <v>2869</v>
      </c>
      <c r="P2619" s="245"/>
      <c r="Q2619" s="244"/>
      <c r="R2619" s="261"/>
      <c r="S2619" s="242"/>
      <c r="T2619" s="260" t="s">
        <v>2868</v>
      </c>
      <c r="U2619" s="248">
        <f>VLOOKUP(T2619,'[1]段ボール 送料'!$H$16:$X$1013,16,FALSE)</f>
        <v>620</v>
      </c>
      <c r="V2619" s="248">
        <f>VLOOKUP(T2619,'[1]段ボール 送料'!$H$16:$X$1013,13,FALSE)</f>
        <v>135</v>
      </c>
      <c r="W2619" s="248">
        <f>VLOOKUP(T2619,'[1]段ボール 送料'!$H$16:$X$1013,14,FALSE)</f>
        <v>135</v>
      </c>
      <c r="X2619" s="248">
        <f>VLOOKUP(T2619,'[1]段ボール 送料'!$H$16:$X$1013,15,FALSE)</f>
        <v>350</v>
      </c>
      <c r="Y2619" s="219"/>
      <c r="Z2619" s="248"/>
      <c r="AA2619" s="248"/>
      <c r="AB2619" s="248"/>
      <c r="AC2619" s="248"/>
      <c r="AD2619" s="353"/>
      <c r="AE2619" s="353"/>
      <c r="AF2619" s="353"/>
      <c r="AG2619" s="353"/>
      <c r="AH2619" s="353"/>
      <c r="AI2619" s="228" t="s">
        <v>2544</v>
      </c>
      <c r="AJ2619" s="286" t="s">
        <v>2543</v>
      </c>
      <c r="AK2619" s="228" t="s">
        <v>2542</v>
      </c>
      <c r="AL2619" s="211">
        <v>2639</v>
      </c>
      <c r="AM2619" s="211">
        <f>AN2619+AO2619</f>
        <v>813</v>
      </c>
      <c r="AN2619" s="353">
        <f>VLOOKUP(T2619,'[1]段ボール 送料'!$H$16:$X$1013,6,FALSE)</f>
        <v>143</v>
      </c>
      <c r="AO2619" s="353">
        <f>VLOOKUP(T2619,'[1]段ボール 送料'!$H$16:$X$1013,17,FALSE)</f>
        <v>670</v>
      </c>
      <c r="AP2619" s="229" t="s">
        <v>2811</v>
      </c>
      <c r="AQ2619" s="355"/>
      <c r="AR2619" s="247"/>
      <c r="AS2619" s="247"/>
      <c r="AT2619" s="247"/>
      <c r="AU2619" s="247"/>
      <c r="AV2619" s="207"/>
      <c r="AW2619" s="207"/>
      <c r="AX2619" s="207"/>
      <c r="AY2619" s="207"/>
      <c r="AZ2619" s="247"/>
      <c r="BA2619" s="247"/>
      <c r="BB2619" s="247"/>
      <c r="BC2619" s="247"/>
      <c r="BD2619" s="207"/>
      <c r="BE2619" s="207"/>
      <c r="BF2619" s="207"/>
      <c r="BG2619" s="228"/>
      <c r="BH2619" s="228"/>
      <c r="BI2619" s="228"/>
      <c r="BJ2619" s="246"/>
      <c r="BK2619" s="265" t="s">
        <v>2867</v>
      </c>
      <c r="BL2619" s="228"/>
      <c r="BM2619" s="228"/>
      <c r="BS2619" s="204" t="s">
        <v>1702</v>
      </c>
      <c r="BY2619" s="254"/>
      <c r="DN2619" s="284"/>
      <c r="DO2619" s="283"/>
      <c r="DP2619" s="278"/>
      <c r="DQ2619" s="282"/>
      <c r="DR2619" s="281"/>
      <c r="DS2619" s="280"/>
      <c r="DT2619" s="279"/>
      <c r="DU2619" s="278"/>
      <c r="DV2619" s="194"/>
    </row>
    <row r="2620" spans="1:126" ht="16.350000000000001" customHeight="1">
      <c r="A2620" s="405" t="s">
        <v>2548</v>
      </c>
      <c r="B2620" s="226" t="s">
        <v>2866</v>
      </c>
      <c r="C2620" s="385"/>
      <c r="D2620" s="398"/>
      <c r="E2620" s="224" t="str">
        <f t="shared" si="416"/>
        <v/>
      </c>
      <c r="F2620" s="207" t="s">
        <v>2822</v>
      </c>
      <c r="G2620" s="220" t="s">
        <v>2865</v>
      </c>
      <c r="H2620" s="223" t="s">
        <v>2864</v>
      </c>
      <c r="I2620" s="383"/>
      <c r="J2620" s="225">
        <v>1</v>
      </c>
      <c r="K2620" s="329">
        <v>14000</v>
      </c>
      <c r="L2620" s="408">
        <f t="shared" si="411"/>
        <v>15400.000000000002</v>
      </c>
      <c r="M2620" s="288" t="s">
        <v>1671</v>
      </c>
      <c r="N2620" s="290"/>
      <c r="O2620" s="229"/>
      <c r="P2620" s="312"/>
      <c r="Q2620" s="312"/>
      <c r="R2620" s="289"/>
      <c r="S2620" s="381"/>
      <c r="T2620" s="227"/>
      <c r="U2620" s="248"/>
      <c r="V2620" s="248"/>
      <c r="W2620" s="248"/>
      <c r="X2620" s="248"/>
      <c r="Y2620" s="219"/>
      <c r="Z2620" s="248"/>
      <c r="AA2620" s="248"/>
      <c r="AB2620" s="248"/>
      <c r="AC2620" s="248"/>
      <c r="AD2620" s="402"/>
      <c r="AE2620" s="402"/>
      <c r="AF2620" s="402"/>
      <c r="AG2620" s="402"/>
      <c r="AH2620" s="402"/>
      <c r="AI2620" s="228" t="s">
        <v>2544</v>
      </c>
      <c r="AJ2620" s="286" t="s">
        <v>2543</v>
      </c>
      <c r="AK2620" s="228" t="s">
        <v>2542</v>
      </c>
      <c r="AL2620" s="403"/>
      <c r="AM2620" s="403"/>
      <c r="AN2620" s="402"/>
      <c r="AO2620" s="402"/>
      <c r="AP2620" s="229"/>
      <c r="AQ2620" s="401"/>
      <c r="AR2620" s="247"/>
      <c r="AS2620" s="247"/>
      <c r="AT2620" s="247"/>
      <c r="AU2620" s="247"/>
      <c r="AV2620" s="207"/>
      <c r="AW2620" s="207"/>
      <c r="AX2620" s="207"/>
      <c r="AY2620" s="207"/>
      <c r="AZ2620" s="247"/>
      <c r="BA2620" s="247"/>
      <c r="BB2620" s="247"/>
      <c r="BC2620" s="247"/>
      <c r="BD2620" s="207"/>
      <c r="BE2620" s="207"/>
      <c r="BF2620" s="207"/>
      <c r="BG2620" s="228"/>
      <c r="BH2620" s="228"/>
      <c r="BI2620" s="228"/>
      <c r="BJ2620" s="246"/>
      <c r="BK2620" s="207"/>
      <c r="BL2620" s="228"/>
      <c r="BM2620" s="228"/>
      <c r="BN2620" s="405"/>
      <c r="BO2620" s="200"/>
      <c r="BP2620" s="204" t="s">
        <v>2823</v>
      </c>
      <c r="BY2620" s="254"/>
      <c r="DN2620" s="284"/>
      <c r="DO2620" s="283"/>
      <c r="DP2620" s="278"/>
      <c r="DQ2620" s="282"/>
      <c r="DR2620" s="281"/>
      <c r="DS2620" s="280"/>
      <c r="DT2620" s="279"/>
      <c r="DU2620" s="278"/>
      <c r="DV2620" s="194"/>
    </row>
    <row r="2621" spans="1:126" ht="16.350000000000001" customHeight="1">
      <c r="A2621" s="405" t="s">
        <v>2548</v>
      </c>
      <c r="B2621" s="226" t="s">
        <v>2863</v>
      </c>
      <c r="C2621" s="385"/>
      <c r="D2621" s="398"/>
      <c r="E2621" s="224" t="str">
        <f t="shared" si="416"/>
        <v/>
      </c>
      <c r="F2621" s="207" t="s">
        <v>2822</v>
      </c>
      <c r="G2621" s="220" t="s">
        <v>2862</v>
      </c>
      <c r="H2621" s="223" t="s">
        <v>2861</v>
      </c>
      <c r="I2621" s="383"/>
      <c r="J2621" s="225">
        <v>1</v>
      </c>
      <c r="K2621" s="329">
        <v>20000</v>
      </c>
      <c r="L2621" s="408">
        <f t="shared" si="411"/>
        <v>22000</v>
      </c>
      <c r="M2621" s="288" t="s">
        <v>1671</v>
      </c>
      <c r="N2621" s="290"/>
      <c r="O2621" s="229"/>
      <c r="P2621" s="312"/>
      <c r="Q2621" s="312"/>
      <c r="R2621" s="289"/>
      <c r="S2621" s="381"/>
      <c r="T2621" s="227"/>
      <c r="U2621" s="248"/>
      <c r="V2621" s="248"/>
      <c r="W2621" s="248"/>
      <c r="X2621" s="248"/>
      <c r="Y2621" s="219"/>
      <c r="Z2621" s="248"/>
      <c r="AA2621" s="248"/>
      <c r="AB2621" s="248"/>
      <c r="AC2621" s="248"/>
      <c r="AD2621" s="402"/>
      <c r="AE2621" s="402"/>
      <c r="AF2621" s="402"/>
      <c r="AG2621" s="402"/>
      <c r="AH2621" s="402"/>
      <c r="AI2621" s="228" t="s">
        <v>2544</v>
      </c>
      <c r="AJ2621" s="286" t="s">
        <v>2543</v>
      </c>
      <c r="AK2621" s="228" t="s">
        <v>2542</v>
      </c>
      <c r="AL2621" s="403"/>
      <c r="AM2621" s="403"/>
      <c r="AN2621" s="402"/>
      <c r="AO2621" s="402"/>
      <c r="AP2621" s="229"/>
      <c r="AQ2621" s="401"/>
      <c r="AR2621" s="247"/>
      <c r="AS2621" s="247"/>
      <c r="AT2621" s="247"/>
      <c r="AU2621" s="247"/>
      <c r="AV2621" s="207"/>
      <c r="AW2621" s="207"/>
      <c r="AX2621" s="207"/>
      <c r="AY2621" s="207"/>
      <c r="AZ2621" s="247"/>
      <c r="BA2621" s="247"/>
      <c r="BB2621" s="247"/>
      <c r="BC2621" s="247"/>
      <c r="BD2621" s="207"/>
      <c r="BE2621" s="207"/>
      <c r="BF2621" s="207"/>
      <c r="BG2621" s="228"/>
      <c r="BH2621" s="228"/>
      <c r="BI2621" s="228"/>
      <c r="BJ2621" s="246"/>
      <c r="BK2621" s="207"/>
      <c r="BL2621" s="228"/>
      <c r="BM2621" s="228"/>
      <c r="BN2621" s="405"/>
      <c r="BO2621" s="200"/>
      <c r="BP2621" s="204" t="s">
        <v>2823</v>
      </c>
      <c r="BY2621" s="254"/>
      <c r="DN2621" s="284"/>
      <c r="DO2621" s="283"/>
      <c r="DP2621" s="278"/>
      <c r="DQ2621" s="282"/>
      <c r="DR2621" s="281"/>
      <c r="DS2621" s="280"/>
      <c r="DT2621" s="279"/>
      <c r="DU2621" s="278"/>
      <c r="DV2621" s="194"/>
    </row>
    <row r="2622" spans="1:126" ht="16.350000000000001" customHeight="1">
      <c r="A2622" s="207" t="s">
        <v>2548</v>
      </c>
      <c r="B2622" s="226" t="s">
        <v>2860</v>
      </c>
      <c r="C2622" s="385"/>
      <c r="D2622" s="398"/>
      <c r="E2622" s="224" t="str">
        <f t="shared" si="416"/>
        <v/>
      </c>
      <c r="F2622" s="207" t="s">
        <v>2822</v>
      </c>
      <c r="G2622" s="220" t="s">
        <v>2859</v>
      </c>
      <c r="H2622" s="223" t="s">
        <v>2858</v>
      </c>
      <c r="I2622" s="383"/>
      <c r="J2622" s="225">
        <v>1</v>
      </c>
      <c r="K2622" s="329">
        <v>30000</v>
      </c>
      <c r="L2622" s="408">
        <f t="shared" si="411"/>
        <v>33000</v>
      </c>
      <c r="M2622" s="288" t="s">
        <v>1671</v>
      </c>
      <c r="N2622" s="290"/>
      <c r="O2622" s="229"/>
      <c r="P2622" s="312"/>
      <c r="Q2622" s="312"/>
      <c r="R2622" s="289"/>
      <c r="S2622" s="381"/>
      <c r="T2622" s="227"/>
      <c r="U2622" s="248"/>
      <c r="V2622" s="248"/>
      <c r="W2622" s="248"/>
      <c r="X2622" s="248"/>
      <c r="Y2622" s="219"/>
      <c r="Z2622" s="248"/>
      <c r="AA2622" s="248"/>
      <c r="AB2622" s="248"/>
      <c r="AC2622" s="248"/>
      <c r="AD2622" s="402"/>
      <c r="AE2622" s="402"/>
      <c r="AF2622" s="402"/>
      <c r="AG2622" s="402"/>
      <c r="AH2622" s="402"/>
      <c r="AI2622" s="228" t="s">
        <v>2544</v>
      </c>
      <c r="AJ2622" s="286" t="s">
        <v>2543</v>
      </c>
      <c r="AK2622" s="228" t="s">
        <v>2542</v>
      </c>
      <c r="AL2622" s="403"/>
      <c r="AM2622" s="403"/>
      <c r="AN2622" s="402"/>
      <c r="AO2622" s="402"/>
      <c r="AP2622" s="229"/>
      <c r="AQ2622" s="401"/>
      <c r="AR2622" s="247"/>
      <c r="AS2622" s="247"/>
      <c r="AT2622" s="247"/>
      <c r="AU2622" s="247"/>
      <c r="AV2622" s="207"/>
      <c r="AW2622" s="207"/>
      <c r="AX2622" s="207"/>
      <c r="AY2622" s="207"/>
      <c r="AZ2622" s="247"/>
      <c r="BA2622" s="247"/>
      <c r="BB2622" s="247"/>
      <c r="BC2622" s="247"/>
      <c r="BD2622" s="207"/>
      <c r="BE2622" s="207"/>
      <c r="BF2622" s="207"/>
      <c r="BG2622" s="228"/>
      <c r="BH2622" s="228"/>
      <c r="BI2622" s="228"/>
      <c r="BJ2622" s="246"/>
      <c r="BK2622" s="207"/>
      <c r="BL2622" s="228"/>
      <c r="BM2622" s="228"/>
      <c r="BP2622" s="204" t="s">
        <v>2823</v>
      </c>
      <c r="BY2622" s="254"/>
      <c r="DN2622" s="284"/>
      <c r="DO2622" s="283"/>
      <c r="DP2622" s="278"/>
      <c r="DQ2622" s="282"/>
      <c r="DR2622" s="281"/>
      <c r="DS2622" s="280"/>
      <c r="DT2622" s="279"/>
      <c r="DU2622" s="278"/>
      <c r="DV2622" s="194"/>
    </row>
    <row r="2623" spans="1:126" ht="16.350000000000001" customHeight="1">
      <c r="A2623" s="207" t="s">
        <v>2548</v>
      </c>
      <c r="B2623" s="226" t="s">
        <v>2857</v>
      </c>
      <c r="C2623" s="385"/>
      <c r="D2623" s="398"/>
      <c r="E2623" s="224" t="str">
        <f t="shared" si="416"/>
        <v/>
      </c>
      <c r="F2623" s="207" t="s">
        <v>2822</v>
      </c>
      <c r="G2623" s="220" t="s">
        <v>2856</v>
      </c>
      <c r="H2623" s="223" t="s">
        <v>2855</v>
      </c>
      <c r="I2623" s="383"/>
      <c r="J2623" s="225">
        <v>1</v>
      </c>
      <c r="K2623" s="329">
        <v>50000</v>
      </c>
      <c r="L2623" s="408">
        <f t="shared" si="411"/>
        <v>55000.000000000007</v>
      </c>
      <c r="M2623" s="288" t="s">
        <v>1671</v>
      </c>
      <c r="N2623" s="290"/>
      <c r="O2623" s="229"/>
      <c r="P2623" s="312"/>
      <c r="Q2623" s="312"/>
      <c r="R2623" s="289"/>
      <c r="S2623" s="381"/>
      <c r="T2623" s="227"/>
      <c r="U2623" s="248"/>
      <c r="V2623" s="248"/>
      <c r="W2623" s="248"/>
      <c r="X2623" s="248"/>
      <c r="Y2623" s="219"/>
      <c r="Z2623" s="248"/>
      <c r="AA2623" s="248"/>
      <c r="AB2623" s="248"/>
      <c r="AC2623" s="248"/>
      <c r="AD2623" s="402"/>
      <c r="AE2623" s="402"/>
      <c r="AF2623" s="402"/>
      <c r="AG2623" s="402"/>
      <c r="AH2623" s="402"/>
      <c r="AI2623" s="228" t="s">
        <v>2544</v>
      </c>
      <c r="AJ2623" s="286" t="s">
        <v>2543</v>
      </c>
      <c r="AK2623" s="228" t="s">
        <v>2542</v>
      </c>
      <c r="AL2623" s="403"/>
      <c r="AM2623" s="403"/>
      <c r="AN2623" s="402"/>
      <c r="AO2623" s="402"/>
      <c r="AP2623" s="229"/>
      <c r="AQ2623" s="401"/>
      <c r="AR2623" s="247"/>
      <c r="AS2623" s="247"/>
      <c r="AT2623" s="247"/>
      <c r="AU2623" s="247"/>
      <c r="AV2623" s="207"/>
      <c r="AW2623" s="207"/>
      <c r="AX2623" s="207"/>
      <c r="AY2623" s="207"/>
      <c r="AZ2623" s="247"/>
      <c r="BA2623" s="247"/>
      <c r="BB2623" s="247"/>
      <c r="BC2623" s="247"/>
      <c r="BD2623" s="207"/>
      <c r="BE2623" s="207"/>
      <c r="BF2623" s="207"/>
      <c r="BG2623" s="228"/>
      <c r="BH2623" s="228"/>
      <c r="BI2623" s="228"/>
      <c r="BJ2623" s="246"/>
      <c r="BK2623" s="207"/>
      <c r="BL2623" s="228"/>
      <c r="BM2623" s="228"/>
      <c r="BP2623" s="204" t="s">
        <v>2823</v>
      </c>
      <c r="BY2623" s="254"/>
      <c r="DN2623" s="284"/>
      <c r="DO2623" s="283"/>
      <c r="DP2623" s="278"/>
      <c r="DQ2623" s="282"/>
      <c r="DR2623" s="281"/>
      <c r="DS2623" s="280"/>
      <c r="DT2623" s="279"/>
      <c r="DU2623" s="278"/>
      <c r="DV2623" s="194"/>
    </row>
    <row r="2624" spans="1:126" ht="16.350000000000001" customHeight="1">
      <c r="A2624" s="322" t="s">
        <v>2548</v>
      </c>
      <c r="B2624" s="226" t="s">
        <v>2854</v>
      </c>
      <c r="C2624" s="385"/>
      <c r="D2624" s="398"/>
      <c r="E2624" s="224" t="str">
        <f t="shared" si="416"/>
        <v/>
      </c>
      <c r="F2624" s="207" t="s">
        <v>2822</v>
      </c>
      <c r="G2624" s="220" t="s">
        <v>2853</v>
      </c>
      <c r="H2624" s="223" t="s">
        <v>2852</v>
      </c>
      <c r="I2624" s="383"/>
      <c r="J2624" s="225">
        <v>1</v>
      </c>
      <c r="K2624" s="329">
        <v>6000</v>
      </c>
      <c r="L2624" s="408">
        <f t="shared" si="411"/>
        <v>6600.0000000000009</v>
      </c>
      <c r="M2624" s="288" t="s">
        <v>1671</v>
      </c>
      <c r="N2624" s="290"/>
      <c r="O2624" s="229"/>
      <c r="P2624" s="412"/>
      <c r="Q2624" s="412"/>
      <c r="R2624" s="289"/>
      <c r="S2624" s="381"/>
      <c r="T2624" s="227"/>
      <c r="U2624" s="248"/>
      <c r="V2624" s="248"/>
      <c r="W2624" s="248"/>
      <c r="X2624" s="248"/>
      <c r="Y2624" s="219"/>
      <c r="Z2624" s="248"/>
      <c r="AA2624" s="248"/>
      <c r="AB2624" s="248"/>
      <c r="AC2624" s="248"/>
      <c r="AD2624" s="402"/>
      <c r="AE2624" s="402"/>
      <c r="AF2624" s="402"/>
      <c r="AG2624" s="402"/>
      <c r="AH2624" s="402"/>
      <c r="AI2624" s="228" t="s">
        <v>2544</v>
      </c>
      <c r="AJ2624" s="286" t="s">
        <v>2543</v>
      </c>
      <c r="AK2624" s="228" t="s">
        <v>2542</v>
      </c>
      <c r="AL2624" s="403"/>
      <c r="AM2624" s="403"/>
      <c r="AN2624" s="402"/>
      <c r="AO2624" s="402"/>
      <c r="AP2624" s="229"/>
      <c r="AQ2624" s="401"/>
      <c r="AR2624" s="247"/>
      <c r="AS2624" s="247"/>
      <c r="AT2624" s="247"/>
      <c r="AU2624" s="247"/>
      <c r="AV2624" s="207"/>
      <c r="AW2624" s="207"/>
      <c r="AX2624" s="207"/>
      <c r="AY2624" s="207"/>
      <c r="AZ2624" s="247"/>
      <c r="BA2624" s="247"/>
      <c r="BB2624" s="247"/>
      <c r="BC2624" s="247"/>
      <c r="BD2624" s="207"/>
      <c r="BE2624" s="207"/>
      <c r="BF2624" s="207"/>
      <c r="BG2624" s="228"/>
      <c r="BH2624" s="228"/>
      <c r="BI2624" s="228"/>
      <c r="BJ2624" s="246"/>
      <c r="BK2624" s="207"/>
      <c r="BL2624" s="228"/>
      <c r="BM2624" s="228"/>
      <c r="BN2624" s="322"/>
      <c r="BO2624" s="321"/>
      <c r="BP2624" s="204" t="s">
        <v>2823</v>
      </c>
      <c r="BY2624" s="254"/>
      <c r="DN2624" s="284"/>
      <c r="DO2624" s="283"/>
      <c r="DP2624" s="278"/>
      <c r="DQ2624" s="282"/>
      <c r="DR2624" s="281"/>
      <c r="DS2624" s="280"/>
      <c r="DT2624" s="279"/>
      <c r="DU2624" s="278"/>
      <c r="DV2624" s="194"/>
    </row>
    <row r="2625" spans="1:126" ht="16.350000000000001" customHeight="1">
      <c r="A2625" s="322" t="s">
        <v>2548</v>
      </c>
      <c r="B2625" s="226" t="s">
        <v>2851</v>
      </c>
      <c r="C2625" s="385"/>
      <c r="D2625" s="398"/>
      <c r="E2625" s="224" t="str">
        <f t="shared" si="416"/>
        <v/>
      </c>
      <c r="F2625" s="207" t="s">
        <v>2822</v>
      </c>
      <c r="G2625" s="220" t="s">
        <v>2850</v>
      </c>
      <c r="H2625" s="223" t="s">
        <v>2849</v>
      </c>
      <c r="I2625" s="383"/>
      <c r="J2625" s="225">
        <v>1</v>
      </c>
      <c r="K2625" s="329">
        <v>6000</v>
      </c>
      <c r="L2625" s="408">
        <f t="shared" si="411"/>
        <v>6600.0000000000009</v>
      </c>
      <c r="M2625" s="288" t="s">
        <v>1671</v>
      </c>
      <c r="N2625" s="290"/>
      <c r="O2625" s="229"/>
      <c r="P2625" s="412"/>
      <c r="Q2625" s="412"/>
      <c r="R2625" s="289"/>
      <c r="S2625" s="381"/>
      <c r="T2625" s="227"/>
      <c r="U2625" s="248"/>
      <c r="V2625" s="248"/>
      <c r="W2625" s="248"/>
      <c r="X2625" s="248"/>
      <c r="Y2625" s="219"/>
      <c r="Z2625" s="248"/>
      <c r="AA2625" s="248"/>
      <c r="AB2625" s="248"/>
      <c r="AC2625" s="248"/>
      <c r="AD2625" s="402"/>
      <c r="AE2625" s="402"/>
      <c r="AF2625" s="402"/>
      <c r="AG2625" s="402"/>
      <c r="AH2625" s="402"/>
      <c r="AI2625" s="228" t="s">
        <v>2544</v>
      </c>
      <c r="AJ2625" s="286" t="s">
        <v>2543</v>
      </c>
      <c r="AK2625" s="228" t="s">
        <v>2542</v>
      </c>
      <c r="AL2625" s="403"/>
      <c r="AM2625" s="403"/>
      <c r="AN2625" s="402"/>
      <c r="AO2625" s="402"/>
      <c r="AP2625" s="229"/>
      <c r="AQ2625" s="401"/>
      <c r="AR2625" s="247"/>
      <c r="AS2625" s="247"/>
      <c r="AT2625" s="247"/>
      <c r="AU2625" s="247"/>
      <c r="AV2625" s="207"/>
      <c r="AW2625" s="207"/>
      <c r="AX2625" s="207"/>
      <c r="AY2625" s="207"/>
      <c r="AZ2625" s="247"/>
      <c r="BA2625" s="247"/>
      <c r="BB2625" s="247"/>
      <c r="BC2625" s="247"/>
      <c r="BD2625" s="207"/>
      <c r="BE2625" s="207"/>
      <c r="BF2625" s="207"/>
      <c r="BG2625" s="228"/>
      <c r="BH2625" s="228"/>
      <c r="BI2625" s="228"/>
      <c r="BJ2625" s="246"/>
      <c r="BK2625" s="207"/>
      <c r="BL2625" s="228"/>
      <c r="BM2625" s="228"/>
      <c r="BN2625" s="322"/>
      <c r="BO2625" s="321"/>
      <c r="BP2625" s="204" t="s">
        <v>2823</v>
      </c>
      <c r="BY2625" s="254"/>
      <c r="DN2625" s="284"/>
      <c r="DO2625" s="283"/>
      <c r="DP2625" s="278"/>
      <c r="DQ2625" s="282"/>
      <c r="DR2625" s="281"/>
      <c r="DS2625" s="280"/>
      <c r="DT2625" s="279"/>
      <c r="DU2625" s="278"/>
      <c r="DV2625" s="194"/>
    </row>
    <row r="2626" spans="1:126" ht="16.350000000000001" customHeight="1">
      <c r="A2626" s="322" t="s">
        <v>2548</v>
      </c>
      <c r="B2626" s="226" t="s">
        <v>2848</v>
      </c>
      <c r="C2626" s="385"/>
      <c r="D2626" s="398"/>
      <c r="E2626" s="224" t="str">
        <f t="shared" si="416"/>
        <v/>
      </c>
      <c r="F2626" s="207" t="s">
        <v>2822</v>
      </c>
      <c r="G2626" s="220" t="s">
        <v>2847</v>
      </c>
      <c r="H2626" s="223" t="s">
        <v>2846</v>
      </c>
      <c r="I2626" s="383"/>
      <c r="J2626" s="225">
        <v>1</v>
      </c>
      <c r="K2626" s="329">
        <v>28000</v>
      </c>
      <c r="L2626" s="408">
        <f t="shared" si="411"/>
        <v>30800.000000000004</v>
      </c>
      <c r="M2626" s="288" t="s">
        <v>900</v>
      </c>
      <c r="N2626" s="290"/>
      <c r="O2626" s="229"/>
      <c r="P2626" s="412"/>
      <c r="Q2626" s="412"/>
      <c r="R2626" s="382"/>
      <c r="S2626" s="381"/>
      <c r="T2626" s="227"/>
      <c r="U2626" s="248"/>
      <c r="V2626" s="248"/>
      <c r="W2626" s="248"/>
      <c r="X2626" s="248"/>
      <c r="Y2626" s="219"/>
      <c r="Z2626" s="248"/>
      <c r="AA2626" s="248"/>
      <c r="AB2626" s="248"/>
      <c r="AC2626" s="248"/>
      <c r="AD2626" s="378"/>
      <c r="AE2626" s="378"/>
      <c r="AF2626" s="378"/>
      <c r="AG2626" s="378"/>
      <c r="AH2626" s="378"/>
      <c r="AI2626" s="228" t="s">
        <v>2544</v>
      </c>
      <c r="AJ2626" s="286" t="s">
        <v>2543</v>
      </c>
      <c r="AK2626" s="228" t="s">
        <v>2542</v>
      </c>
      <c r="AL2626" s="325"/>
      <c r="AM2626" s="325"/>
      <c r="AN2626" s="378"/>
      <c r="AO2626" s="378"/>
      <c r="AP2626" s="229"/>
      <c r="AQ2626" s="377"/>
      <c r="AR2626" s="247"/>
      <c r="AS2626" s="247"/>
      <c r="AT2626" s="247"/>
      <c r="AU2626" s="247"/>
      <c r="AV2626" s="207"/>
      <c r="AW2626" s="207"/>
      <c r="AX2626" s="207"/>
      <c r="AY2626" s="207"/>
      <c r="AZ2626" s="247"/>
      <c r="BA2626" s="247"/>
      <c r="BB2626" s="247"/>
      <c r="BC2626" s="247"/>
      <c r="BD2626" s="207"/>
      <c r="BE2626" s="207"/>
      <c r="BF2626" s="207"/>
      <c r="BG2626" s="228"/>
      <c r="BH2626" s="228"/>
      <c r="BI2626" s="228"/>
      <c r="BJ2626" s="246" t="s">
        <v>2673</v>
      </c>
      <c r="BK2626" s="207"/>
      <c r="BL2626" s="228"/>
      <c r="BM2626" s="228"/>
      <c r="BN2626" s="322"/>
      <c r="BO2626" s="321"/>
      <c r="BY2626" s="254"/>
      <c r="DN2626" s="284"/>
      <c r="DO2626" s="283"/>
      <c r="DP2626" s="278"/>
      <c r="DQ2626" s="282"/>
      <c r="DR2626" s="281"/>
      <c r="DS2626" s="280"/>
      <c r="DT2626" s="279"/>
      <c r="DU2626" s="278"/>
      <c r="DV2626" s="194"/>
    </row>
    <row r="2627" spans="1:126" ht="16.350000000000001" customHeight="1">
      <c r="A2627" s="322" t="s">
        <v>2548</v>
      </c>
      <c r="B2627" s="226" t="s">
        <v>2845</v>
      </c>
      <c r="C2627" s="385"/>
      <c r="D2627" s="398"/>
      <c r="E2627" s="224" t="str">
        <f t="shared" si="416"/>
        <v/>
      </c>
      <c r="F2627" s="207" t="s">
        <v>2822</v>
      </c>
      <c r="G2627" s="220" t="s">
        <v>2844</v>
      </c>
      <c r="H2627" s="223" t="s">
        <v>2841</v>
      </c>
      <c r="I2627" s="383"/>
      <c r="J2627" s="225">
        <v>1</v>
      </c>
      <c r="K2627" s="329">
        <v>6000</v>
      </c>
      <c r="L2627" s="408">
        <f t="shared" si="411"/>
        <v>6600.0000000000009</v>
      </c>
      <c r="M2627" s="288" t="s">
        <v>1671</v>
      </c>
      <c r="N2627" s="290"/>
      <c r="O2627" s="229"/>
      <c r="P2627" s="312"/>
      <c r="Q2627" s="312"/>
      <c r="R2627" s="289"/>
      <c r="S2627" s="381"/>
      <c r="T2627" s="227"/>
      <c r="U2627" s="248"/>
      <c r="V2627" s="248"/>
      <c r="W2627" s="248"/>
      <c r="X2627" s="248"/>
      <c r="Y2627" s="219"/>
      <c r="Z2627" s="248"/>
      <c r="AA2627" s="248"/>
      <c r="AB2627" s="248"/>
      <c r="AC2627" s="248"/>
      <c r="AD2627" s="402"/>
      <c r="AE2627" s="402"/>
      <c r="AF2627" s="402"/>
      <c r="AG2627" s="402"/>
      <c r="AH2627" s="402"/>
      <c r="AI2627" s="228" t="s">
        <v>2544</v>
      </c>
      <c r="AJ2627" s="286" t="s">
        <v>2543</v>
      </c>
      <c r="AK2627" s="228" t="s">
        <v>2542</v>
      </c>
      <c r="AL2627" s="403"/>
      <c r="AM2627" s="403"/>
      <c r="AN2627" s="402"/>
      <c r="AO2627" s="402"/>
      <c r="AP2627" s="229"/>
      <c r="AQ2627" s="401"/>
      <c r="AR2627" s="247"/>
      <c r="AS2627" s="247"/>
      <c r="AT2627" s="247"/>
      <c r="AU2627" s="247"/>
      <c r="AV2627" s="207"/>
      <c r="AW2627" s="207"/>
      <c r="AX2627" s="207"/>
      <c r="AY2627" s="207"/>
      <c r="AZ2627" s="247"/>
      <c r="BA2627" s="247"/>
      <c r="BB2627" s="247"/>
      <c r="BC2627" s="247"/>
      <c r="BD2627" s="207"/>
      <c r="BE2627" s="207"/>
      <c r="BF2627" s="207"/>
      <c r="BG2627" s="228"/>
      <c r="BH2627" s="228"/>
      <c r="BI2627" s="228"/>
      <c r="BJ2627" s="246"/>
      <c r="BK2627" s="207"/>
      <c r="BL2627" s="228"/>
      <c r="BM2627" s="228"/>
      <c r="BN2627" s="322"/>
      <c r="BO2627" s="321"/>
      <c r="BP2627" s="204" t="s">
        <v>2823</v>
      </c>
      <c r="BY2627" s="254"/>
      <c r="DN2627" s="284"/>
      <c r="DO2627" s="283"/>
      <c r="DP2627" s="278"/>
      <c r="DQ2627" s="282"/>
      <c r="DR2627" s="281"/>
      <c r="DS2627" s="280"/>
      <c r="DT2627" s="279"/>
      <c r="DU2627" s="278"/>
      <c r="DV2627" s="194"/>
    </row>
    <row r="2628" spans="1:126" ht="16.350000000000001" customHeight="1">
      <c r="A2628" s="298" t="s">
        <v>2548</v>
      </c>
      <c r="B2628" s="226" t="s">
        <v>2843</v>
      </c>
      <c r="C2628" s="385"/>
      <c r="D2628" s="398"/>
      <c r="E2628" s="224" t="str">
        <f t="shared" si="416"/>
        <v/>
      </c>
      <c r="F2628" s="207" t="s">
        <v>2822</v>
      </c>
      <c r="G2628" s="220" t="s">
        <v>2842</v>
      </c>
      <c r="H2628" s="223" t="s">
        <v>2841</v>
      </c>
      <c r="I2628" s="383"/>
      <c r="J2628" s="225">
        <v>1</v>
      </c>
      <c r="K2628" s="329">
        <v>6000</v>
      </c>
      <c r="L2628" s="408">
        <f t="shared" si="411"/>
        <v>6600.0000000000009</v>
      </c>
      <c r="M2628" s="288" t="s">
        <v>1671</v>
      </c>
      <c r="N2628" s="290"/>
      <c r="O2628" s="229"/>
      <c r="P2628" s="412"/>
      <c r="Q2628" s="412"/>
      <c r="R2628" s="289"/>
      <c r="S2628" s="381"/>
      <c r="T2628" s="227"/>
      <c r="U2628" s="248"/>
      <c r="V2628" s="248"/>
      <c r="W2628" s="248"/>
      <c r="X2628" s="248"/>
      <c r="Y2628" s="219"/>
      <c r="Z2628" s="248"/>
      <c r="AA2628" s="248"/>
      <c r="AB2628" s="248"/>
      <c r="AC2628" s="248"/>
      <c r="AD2628" s="402"/>
      <c r="AE2628" s="402"/>
      <c r="AF2628" s="402"/>
      <c r="AG2628" s="402"/>
      <c r="AH2628" s="402"/>
      <c r="AI2628" s="228" t="s">
        <v>2544</v>
      </c>
      <c r="AJ2628" s="286" t="s">
        <v>2543</v>
      </c>
      <c r="AK2628" s="228" t="s">
        <v>2542</v>
      </c>
      <c r="AL2628" s="403"/>
      <c r="AM2628" s="403"/>
      <c r="AN2628" s="402"/>
      <c r="AO2628" s="402"/>
      <c r="AP2628" s="229"/>
      <c r="AQ2628" s="401"/>
      <c r="AR2628" s="247"/>
      <c r="AS2628" s="247"/>
      <c r="AT2628" s="247"/>
      <c r="AU2628" s="247"/>
      <c r="AV2628" s="207"/>
      <c r="AW2628" s="207"/>
      <c r="AX2628" s="207"/>
      <c r="AY2628" s="207"/>
      <c r="AZ2628" s="247"/>
      <c r="BA2628" s="247"/>
      <c r="BB2628" s="247"/>
      <c r="BC2628" s="247"/>
      <c r="BD2628" s="207"/>
      <c r="BE2628" s="207"/>
      <c r="BF2628" s="207"/>
      <c r="BG2628" s="228"/>
      <c r="BH2628" s="228"/>
      <c r="BI2628" s="228"/>
      <c r="BJ2628" s="246"/>
      <c r="BK2628" s="207"/>
      <c r="BL2628" s="228"/>
      <c r="BM2628" s="228"/>
      <c r="BN2628" s="298"/>
      <c r="BO2628" s="297"/>
      <c r="BP2628" s="204" t="s">
        <v>2823</v>
      </c>
      <c r="BY2628" s="254"/>
      <c r="DN2628" s="284"/>
      <c r="DO2628" s="283"/>
      <c r="DP2628" s="278"/>
      <c r="DQ2628" s="282"/>
      <c r="DR2628" s="281"/>
      <c r="DS2628" s="280"/>
      <c r="DT2628" s="279"/>
      <c r="DU2628" s="278"/>
      <c r="DV2628" s="194"/>
    </row>
    <row r="2629" spans="1:126" ht="16.350000000000001" customHeight="1">
      <c r="A2629" s="298" t="s">
        <v>2548</v>
      </c>
      <c r="B2629" s="226" t="s">
        <v>2840</v>
      </c>
      <c r="C2629" s="385" t="s">
        <v>2839</v>
      </c>
      <c r="D2629" s="398" t="s">
        <v>2838</v>
      </c>
      <c r="E2629" s="224" t="str">
        <f t="shared" si="416"/>
        <v>423218</v>
      </c>
      <c r="F2629" s="207" t="s">
        <v>2822</v>
      </c>
      <c r="G2629" s="220" t="s">
        <v>2837</v>
      </c>
      <c r="H2629" s="223" t="s">
        <v>2832</v>
      </c>
      <c r="I2629" s="383"/>
      <c r="J2629" s="225">
        <v>1</v>
      </c>
      <c r="K2629" s="329">
        <v>4000</v>
      </c>
      <c r="L2629" s="408">
        <f t="shared" si="411"/>
        <v>4400</v>
      </c>
      <c r="M2629" s="288" t="s">
        <v>1671</v>
      </c>
      <c r="N2629" s="290"/>
      <c r="O2629" s="229"/>
      <c r="P2629" s="312"/>
      <c r="Q2629" s="312"/>
      <c r="R2629" s="289"/>
      <c r="S2629" s="381"/>
      <c r="T2629" s="227"/>
      <c r="U2629" s="248"/>
      <c r="V2629" s="248"/>
      <c r="W2629" s="248"/>
      <c r="X2629" s="248"/>
      <c r="Y2629" s="219"/>
      <c r="Z2629" s="248"/>
      <c r="AA2629" s="248"/>
      <c r="AB2629" s="248"/>
      <c r="AC2629" s="248"/>
      <c r="AD2629" s="402"/>
      <c r="AE2629" s="402"/>
      <c r="AF2629" s="402"/>
      <c r="AG2629" s="402"/>
      <c r="AH2629" s="402"/>
      <c r="AI2629" s="228" t="s">
        <v>2544</v>
      </c>
      <c r="AJ2629" s="286" t="s">
        <v>2543</v>
      </c>
      <c r="AK2629" s="228" t="s">
        <v>2542</v>
      </c>
      <c r="AL2629" s="403"/>
      <c r="AM2629" s="403"/>
      <c r="AN2629" s="402"/>
      <c r="AO2629" s="402"/>
      <c r="AP2629" s="229"/>
      <c r="AQ2629" s="401"/>
      <c r="AR2629" s="247"/>
      <c r="AS2629" s="247"/>
      <c r="AT2629" s="247"/>
      <c r="AU2629" s="247"/>
      <c r="AV2629" s="207"/>
      <c r="AW2629" s="207"/>
      <c r="AX2629" s="207"/>
      <c r="AY2629" s="207"/>
      <c r="AZ2629" s="247"/>
      <c r="BA2629" s="247"/>
      <c r="BB2629" s="247"/>
      <c r="BC2629" s="247"/>
      <c r="BD2629" s="207"/>
      <c r="BE2629" s="207"/>
      <c r="BF2629" s="207"/>
      <c r="BG2629" s="228"/>
      <c r="BH2629" s="228"/>
      <c r="BI2629" s="228"/>
      <c r="BJ2629" s="246"/>
      <c r="BK2629" s="207"/>
      <c r="BL2629" s="228"/>
      <c r="BM2629" s="228"/>
      <c r="BN2629" s="298"/>
      <c r="BO2629" s="297"/>
      <c r="BP2629" s="204" t="s">
        <v>2823</v>
      </c>
      <c r="BY2629" s="254"/>
      <c r="DN2629" s="284"/>
      <c r="DO2629" s="283"/>
      <c r="DP2629" s="278"/>
      <c r="DQ2629" s="282"/>
      <c r="DR2629" s="281"/>
      <c r="DS2629" s="280"/>
      <c r="DT2629" s="279"/>
      <c r="DU2629" s="278"/>
      <c r="DV2629" s="194"/>
    </row>
    <row r="2630" spans="1:126" ht="16.350000000000001" customHeight="1">
      <c r="A2630" s="298" t="s">
        <v>2548</v>
      </c>
      <c r="B2630" s="226" t="s">
        <v>2836</v>
      </c>
      <c r="C2630" s="385" t="s">
        <v>2835</v>
      </c>
      <c r="D2630" s="398" t="s">
        <v>2834</v>
      </c>
      <c r="E2630" s="224" t="str">
        <f t="shared" si="416"/>
        <v>423232</v>
      </c>
      <c r="F2630" s="207" t="s">
        <v>2822</v>
      </c>
      <c r="G2630" s="220" t="s">
        <v>2833</v>
      </c>
      <c r="H2630" s="223" t="s">
        <v>2832</v>
      </c>
      <c r="I2630" s="383"/>
      <c r="J2630" s="225">
        <v>1</v>
      </c>
      <c r="K2630" s="329">
        <v>4000</v>
      </c>
      <c r="L2630" s="408">
        <f t="shared" si="411"/>
        <v>4400</v>
      </c>
      <c r="M2630" s="288" t="s">
        <v>1671</v>
      </c>
      <c r="N2630" s="290"/>
      <c r="O2630" s="411"/>
      <c r="P2630" s="312"/>
      <c r="Q2630" s="312"/>
      <c r="R2630" s="289"/>
      <c r="S2630" s="381"/>
      <c r="T2630" s="227"/>
      <c r="U2630" s="248"/>
      <c r="V2630" s="248"/>
      <c r="W2630" s="248"/>
      <c r="X2630" s="248"/>
      <c r="Y2630" s="219"/>
      <c r="Z2630" s="248"/>
      <c r="AA2630" s="248"/>
      <c r="AB2630" s="248"/>
      <c r="AC2630" s="248"/>
      <c r="AD2630" s="402"/>
      <c r="AE2630" s="402"/>
      <c r="AF2630" s="402"/>
      <c r="AG2630" s="402"/>
      <c r="AH2630" s="402"/>
      <c r="AI2630" s="228" t="s">
        <v>2544</v>
      </c>
      <c r="AJ2630" s="286" t="s">
        <v>2543</v>
      </c>
      <c r="AK2630" s="228" t="s">
        <v>2542</v>
      </c>
      <c r="AL2630" s="403"/>
      <c r="AM2630" s="403"/>
      <c r="AN2630" s="402"/>
      <c r="AO2630" s="402"/>
      <c r="AP2630" s="229"/>
      <c r="AQ2630" s="401"/>
      <c r="AR2630" s="247"/>
      <c r="AS2630" s="247"/>
      <c r="AT2630" s="247"/>
      <c r="AU2630" s="247"/>
      <c r="AV2630" s="207"/>
      <c r="AW2630" s="207"/>
      <c r="AX2630" s="207"/>
      <c r="AY2630" s="207"/>
      <c r="AZ2630" s="247"/>
      <c r="BA2630" s="247"/>
      <c r="BB2630" s="247"/>
      <c r="BC2630" s="247"/>
      <c r="BD2630" s="207"/>
      <c r="BE2630" s="207"/>
      <c r="BF2630" s="207"/>
      <c r="BG2630" s="228"/>
      <c r="BH2630" s="228"/>
      <c r="BI2630" s="228"/>
      <c r="BJ2630" s="246"/>
      <c r="BK2630" s="207"/>
      <c r="BL2630" s="228"/>
      <c r="BM2630" s="228"/>
      <c r="BN2630" s="298"/>
      <c r="BO2630" s="297"/>
      <c r="BP2630" s="204" t="s">
        <v>2823</v>
      </c>
      <c r="BY2630" s="254"/>
      <c r="DN2630" s="284"/>
      <c r="DO2630" s="283"/>
      <c r="DP2630" s="278"/>
      <c r="DQ2630" s="282"/>
      <c r="DR2630" s="281"/>
      <c r="DS2630" s="280"/>
      <c r="DT2630" s="279"/>
      <c r="DU2630" s="278"/>
      <c r="DV2630" s="194"/>
    </row>
    <row r="2631" spans="1:126" ht="16.350000000000001" customHeight="1">
      <c r="A2631" s="298" t="s">
        <v>2548</v>
      </c>
      <c r="B2631" s="226" t="s">
        <v>2831</v>
      </c>
      <c r="C2631" s="385"/>
      <c r="D2631" s="398"/>
      <c r="E2631" s="224" t="str">
        <f t="shared" si="416"/>
        <v/>
      </c>
      <c r="F2631" s="207" t="s">
        <v>2822</v>
      </c>
      <c r="G2631" s="220" t="s">
        <v>2830</v>
      </c>
      <c r="H2631" s="223" t="s">
        <v>2827</v>
      </c>
      <c r="I2631" s="223"/>
      <c r="J2631" s="225">
        <v>1</v>
      </c>
      <c r="K2631" s="329">
        <v>20000</v>
      </c>
      <c r="L2631" s="408">
        <f t="shared" si="411"/>
        <v>22000</v>
      </c>
      <c r="M2631" s="288" t="s">
        <v>1671</v>
      </c>
      <c r="N2631" s="290"/>
      <c r="O2631" s="229"/>
      <c r="P2631" s="312"/>
      <c r="Q2631" s="312"/>
      <c r="R2631" s="289"/>
      <c r="S2631" s="381"/>
      <c r="T2631" s="227"/>
      <c r="U2631" s="248"/>
      <c r="V2631" s="248"/>
      <c r="W2631" s="248"/>
      <c r="X2631" s="248"/>
      <c r="Y2631" s="219"/>
      <c r="Z2631" s="248"/>
      <c r="AA2631" s="248"/>
      <c r="AB2631" s="248"/>
      <c r="AC2631" s="248"/>
      <c r="AD2631" s="402"/>
      <c r="AE2631" s="402"/>
      <c r="AF2631" s="402"/>
      <c r="AG2631" s="402"/>
      <c r="AH2631" s="402"/>
      <c r="AI2631" s="228" t="s">
        <v>2544</v>
      </c>
      <c r="AJ2631" s="286" t="s">
        <v>2543</v>
      </c>
      <c r="AK2631" s="228" t="s">
        <v>2542</v>
      </c>
      <c r="AL2631" s="403"/>
      <c r="AM2631" s="403"/>
      <c r="AN2631" s="402"/>
      <c r="AO2631" s="402"/>
      <c r="AP2631" s="229"/>
      <c r="AQ2631" s="401"/>
      <c r="AR2631" s="247"/>
      <c r="AS2631" s="247"/>
      <c r="AT2631" s="247"/>
      <c r="AU2631" s="247"/>
      <c r="AV2631" s="207"/>
      <c r="AW2631" s="207"/>
      <c r="AX2631" s="207"/>
      <c r="AY2631" s="207"/>
      <c r="AZ2631" s="247"/>
      <c r="BA2631" s="247"/>
      <c r="BB2631" s="247"/>
      <c r="BC2631" s="247"/>
      <c r="BD2631" s="207"/>
      <c r="BE2631" s="207"/>
      <c r="BF2631" s="207"/>
      <c r="BG2631" s="228"/>
      <c r="BH2631" s="228"/>
      <c r="BI2631" s="228"/>
      <c r="BJ2631" s="246"/>
      <c r="BK2631" s="207"/>
      <c r="BL2631" s="228"/>
      <c r="BM2631" s="228"/>
      <c r="BN2631" s="298"/>
      <c r="BO2631" s="297"/>
      <c r="BP2631" s="204" t="s">
        <v>2823</v>
      </c>
      <c r="BY2631" s="254"/>
      <c r="DN2631" s="284"/>
      <c r="DO2631" s="283"/>
      <c r="DP2631" s="278"/>
      <c r="DQ2631" s="282"/>
      <c r="DR2631" s="281"/>
      <c r="DS2631" s="280"/>
      <c r="DT2631" s="279"/>
      <c r="DU2631" s="278"/>
      <c r="DV2631" s="194"/>
    </row>
    <row r="2632" spans="1:126" ht="16.350000000000001" customHeight="1">
      <c r="A2632" s="298" t="s">
        <v>2548</v>
      </c>
      <c r="B2632" s="226" t="s">
        <v>2829</v>
      </c>
      <c r="C2632" s="385"/>
      <c r="D2632" s="398"/>
      <c r="E2632" s="224" t="str">
        <f t="shared" si="416"/>
        <v/>
      </c>
      <c r="F2632" s="207" t="s">
        <v>2822</v>
      </c>
      <c r="G2632" s="220" t="s">
        <v>2828</v>
      </c>
      <c r="H2632" s="223" t="s">
        <v>2827</v>
      </c>
      <c r="I2632" s="383"/>
      <c r="J2632" s="225">
        <v>1</v>
      </c>
      <c r="K2632" s="329">
        <v>20000</v>
      </c>
      <c r="L2632" s="408">
        <f t="shared" si="411"/>
        <v>22000</v>
      </c>
      <c r="M2632" s="410" t="s">
        <v>900</v>
      </c>
      <c r="N2632" s="290"/>
      <c r="O2632" s="229"/>
      <c r="P2632" s="312"/>
      <c r="Q2632" s="312"/>
      <c r="R2632" s="382"/>
      <c r="S2632" s="381"/>
      <c r="T2632" s="227"/>
      <c r="U2632" s="248"/>
      <c r="V2632" s="248"/>
      <c r="W2632" s="248"/>
      <c r="X2632" s="248"/>
      <c r="Y2632" s="219"/>
      <c r="Z2632" s="248"/>
      <c r="AA2632" s="248"/>
      <c r="AB2632" s="248"/>
      <c r="AC2632" s="248"/>
      <c r="AD2632" s="378"/>
      <c r="AE2632" s="378"/>
      <c r="AF2632" s="378"/>
      <c r="AG2632" s="378"/>
      <c r="AH2632" s="378"/>
      <c r="AI2632" s="228" t="s">
        <v>2544</v>
      </c>
      <c r="AJ2632" s="286" t="s">
        <v>2543</v>
      </c>
      <c r="AK2632" s="228" t="s">
        <v>2542</v>
      </c>
      <c r="AL2632" s="325"/>
      <c r="AM2632" s="325"/>
      <c r="AN2632" s="378"/>
      <c r="AO2632" s="378"/>
      <c r="AP2632" s="229"/>
      <c r="AQ2632" s="377"/>
      <c r="AR2632" s="247"/>
      <c r="AS2632" s="247"/>
      <c r="AT2632" s="247"/>
      <c r="AU2632" s="247"/>
      <c r="AV2632" s="207"/>
      <c r="AW2632" s="207"/>
      <c r="AX2632" s="207"/>
      <c r="AY2632" s="207"/>
      <c r="AZ2632" s="247"/>
      <c r="BA2632" s="247"/>
      <c r="BB2632" s="247"/>
      <c r="BC2632" s="247"/>
      <c r="BD2632" s="207"/>
      <c r="BE2632" s="207"/>
      <c r="BF2632" s="207"/>
      <c r="BG2632" s="228"/>
      <c r="BH2632" s="228"/>
      <c r="BI2632" s="228"/>
      <c r="BJ2632" s="246"/>
      <c r="BK2632" s="207"/>
      <c r="BL2632" s="228"/>
      <c r="BM2632" s="228"/>
      <c r="BN2632" s="298"/>
      <c r="BO2632" s="297"/>
      <c r="BY2632" s="254"/>
      <c r="DN2632" s="284"/>
      <c r="DO2632" s="283"/>
      <c r="DP2632" s="278"/>
      <c r="DQ2632" s="282"/>
      <c r="DR2632" s="281"/>
      <c r="DS2632" s="280"/>
      <c r="DT2632" s="279"/>
      <c r="DU2632" s="278"/>
      <c r="DV2632" s="194"/>
    </row>
    <row r="2633" spans="1:126" ht="16.350000000000001" customHeight="1">
      <c r="A2633" s="298" t="s">
        <v>2548</v>
      </c>
      <c r="B2633" s="226" t="s">
        <v>2826</v>
      </c>
      <c r="C2633" s="385"/>
      <c r="D2633" s="398"/>
      <c r="E2633" s="224" t="str">
        <f t="shared" si="416"/>
        <v/>
      </c>
      <c r="F2633" s="207" t="s">
        <v>2822</v>
      </c>
      <c r="G2633" s="220" t="s">
        <v>2825</v>
      </c>
      <c r="H2633" s="223" t="s">
        <v>2824</v>
      </c>
      <c r="I2633" s="383"/>
      <c r="J2633" s="225">
        <v>1</v>
      </c>
      <c r="K2633" s="329">
        <v>35000</v>
      </c>
      <c r="L2633" s="408">
        <f t="shared" si="411"/>
        <v>38500</v>
      </c>
      <c r="M2633" s="288" t="s">
        <v>1671</v>
      </c>
      <c r="N2633" s="290"/>
      <c r="O2633" s="229"/>
      <c r="P2633" s="312"/>
      <c r="Q2633" s="312"/>
      <c r="R2633" s="289"/>
      <c r="S2633" s="381"/>
      <c r="T2633" s="227"/>
      <c r="U2633" s="248"/>
      <c r="V2633" s="248"/>
      <c r="W2633" s="248"/>
      <c r="X2633" s="248"/>
      <c r="Y2633" s="219"/>
      <c r="Z2633" s="248"/>
      <c r="AA2633" s="248"/>
      <c r="AB2633" s="248"/>
      <c r="AC2633" s="248"/>
      <c r="AD2633" s="402"/>
      <c r="AE2633" s="402"/>
      <c r="AF2633" s="402"/>
      <c r="AG2633" s="402"/>
      <c r="AH2633" s="402"/>
      <c r="AI2633" s="228" t="s">
        <v>2544</v>
      </c>
      <c r="AJ2633" s="286" t="s">
        <v>2543</v>
      </c>
      <c r="AK2633" s="228" t="s">
        <v>2542</v>
      </c>
      <c r="AL2633" s="403"/>
      <c r="AM2633" s="403"/>
      <c r="AN2633" s="402"/>
      <c r="AO2633" s="402"/>
      <c r="AP2633" s="229"/>
      <c r="AQ2633" s="401"/>
      <c r="AR2633" s="247"/>
      <c r="AS2633" s="247"/>
      <c r="AT2633" s="247"/>
      <c r="AU2633" s="247"/>
      <c r="AV2633" s="207"/>
      <c r="AW2633" s="207"/>
      <c r="AX2633" s="207"/>
      <c r="AY2633" s="207"/>
      <c r="AZ2633" s="247"/>
      <c r="BA2633" s="247"/>
      <c r="BB2633" s="247"/>
      <c r="BC2633" s="247"/>
      <c r="BD2633" s="207"/>
      <c r="BE2633" s="207"/>
      <c r="BF2633" s="207"/>
      <c r="BG2633" s="228"/>
      <c r="BH2633" s="228"/>
      <c r="BI2633" s="228"/>
      <c r="BJ2633" s="246"/>
      <c r="BK2633" s="207"/>
      <c r="BL2633" s="228"/>
      <c r="BM2633" s="228"/>
      <c r="BN2633" s="298"/>
      <c r="BO2633" s="297"/>
      <c r="BP2633" s="204" t="s">
        <v>2823</v>
      </c>
      <c r="BY2633" s="254"/>
      <c r="DN2633" s="284"/>
      <c r="DO2633" s="283"/>
      <c r="DP2633" s="278"/>
      <c r="DQ2633" s="282"/>
      <c r="DR2633" s="281"/>
      <c r="DS2633" s="280"/>
      <c r="DT2633" s="279"/>
      <c r="DU2633" s="278"/>
      <c r="DV2633" s="194"/>
    </row>
    <row r="2634" spans="1:126" ht="16.350000000000001" customHeight="1">
      <c r="A2634" s="298" t="s">
        <v>2548</v>
      </c>
      <c r="B2634" s="226" t="s">
        <v>2821</v>
      </c>
      <c r="C2634" s="385"/>
      <c r="D2634" s="398"/>
      <c r="E2634" s="224" t="str">
        <f t="shared" si="416"/>
        <v/>
      </c>
      <c r="F2634" s="207" t="s">
        <v>2822</v>
      </c>
      <c r="G2634" s="220" t="s">
        <v>2820</v>
      </c>
      <c r="H2634" s="223" t="s">
        <v>2819</v>
      </c>
      <c r="I2634" s="383"/>
      <c r="J2634" s="225">
        <v>1</v>
      </c>
      <c r="K2634" s="329">
        <v>30000</v>
      </c>
      <c r="L2634" s="408">
        <f t="shared" si="411"/>
        <v>33000</v>
      </c>
      <c r="M2634" s="410" t="s">
        <v>900</v>
      </c>
      <c r="N2634" s="290"/>
      <c r="O2634" s="229"/>
      <c r="P2634" s="312"/>
      <c r="Q2634" s="312"/>
      <c r="R2634" s="382"/>
      <c r="S2634" s="381"/>
      <c r="T2634" s="227"/>
      <c r="U2634" s="248"/>
      <c r="V2634" s="248"/>
      <c r="W2634" s="248"/>
      <c r="X2634" s="248"/>
      <c r="Y2634" s="219"/>
      <c r="Z2634" s="248"/>
      <c r="AA2634" s="248"/>
      <c r="AB2634" s="248"/>
      <c r="AC2634" s="248"/>
      <c r="AD2634" s="378"/>
      <c r="AE2634" s="378"/>
      <c r="AF2634" s="378"/>
      <c r="AG2634" s="378"/>
      <c r="AH2634" s="378"/>
      <c r="AI2634" s="228" t="s">
        <v>2544</v>
      </c>
      <c r="AJ2634" s="286" t="s">
        <v>2543</v>
      </c>
      <c r="AK2634" s="228" t="s">
        <v>2542</v>
      </c>
      <c r="AL2634" s="325"/>
      <c r="AM2634" s="325"/>
      <c r="AN2634" s="378"/>
      <c r="AO2634" s="378"/>
      <c r="AP2634" s="229"/>
      <c r="AQ2634" s="377"/>
      <c r="AR2634" s="247"/>
      <c r="AS2634" s="247"/>
      <c r="AT2634" s="247"/>
      <c r="AU2634" s="247"/>
      <c r="AV2634" s="207"/>
      <c r="AW2634" s="207"/>
      <c r="AX2634" s="207"/>
      <c r="AY2634" s="207"/>
      <c r="AZ2634" s="247"/>
      <c r="BA2634" s="247"/>
      <c r="BB2634" s="247"/>
      <c r="BC2634" s="247"/>
      <c r="BD2634" s="207"/>
      <c r="BE2634" s="207"/>
      <c r="BF2634" s="207"/>
      <c r="BG2634" s="228"/>
      <c r="BH2634" s="228"/>
      <c r="BI2634" s="228"/>
      <c r="BJ2634" s="246"/>
      <c r="BK2634" s="207"/>
      <c r="BL2634" s="228"/>
      <c r="BM2634" s="228"/>
      <c r="BN2634" s="298"/>
      <c r="BO2634" s="297"/>
      <c r="BY2634" s="254"/>
      <c r="DN2634" s="284"/>
      <c r="DO2634" s="283"/>
      <c r="DP2634" s="278"/>
      <c r="DQ2634" s="282"/>
      <c r="DR2634" s="281"/>
      <c r="DS2634" s="280"/>
      <c r="DT2634" s="279"/>
      <c r="DU2634" s="278"/>
      <c r="DV2634" s="194"/>
    </row>
    <row r="2635" spans="1:126" ht="16.350000000000001" customHeight="1">
      <c r="A2635" s="207" t="s">
        <v>2548</v>
      </c>
      <c r="B2635" s="227" t="s">
        <v>2818</v>
      </c>
      <c r="D2635" s="409" t="s">
        <v>2817</v>
      </c>
      <c r="E2635" s="224" t="str">
        <f t="shared" si="416"/>
        <v>432494</v>
      </c>
      <c r="F2635" s="207" t="s">
        <v>2549</v>
      </c>
      <c r="G2635" s="220" t="s">
        <v>2816</v>
      </c>
      <c r="H2635" s="223" t="s">
        <v>2815</v>
      </c>
      <c r="J2635" s="225">
        <v>1</v>
      </c>
      <c r="K2635" s="212">
        <v>6000</v>
      </c>
      <c r="L2635" s="263">
        <f t="shared" si="411"/>
        <v>6600.0000000000009</v>
      </c>
      <c r="M2635" s="288" t="s">
        <v>1671</v>
      </c>
      <c r="N2635" s="219" t="s">
        <v>2814</v>
      </c>
      <c r="O2635" s="219" t="s">
        <v>2813</v>
      </c>
      <c r="P2635" s="245"/>
      <c r="Q2635" s="244"/>
      <c r="R2635" s="261">
        <v>270</v>
      </c>
      <c r="S2635" s="242">
        <v>270</v>
      </c>
      <c r="T2635" s="260" t="s">
        <v>2812</v>
      </c>
      <c r="U2635" s="248">
        <f>VLOOKUP(T2635,'[1]段ボール 送料'!$H$16:$X$1013,16,FALSE)</f>
        <v>498</v>
      </c>
      <c r="V2635" s="248">
        <f>VLOOKUP(T2635,'[1]段ボール 送料'!$H$16:$X$1013,13,FALSE)</f>
        <v>126</v>
      </c>
      <c r="W2635" s="248">
        <f>VLOOKUP(T2635,'[1]段ボール 送料'!$H$16:$X$1013,14,FALSE)</f>
        <v>126</v>
      </c>
      <c r="X2635" s="248">
        <f>VLOOKUP(T2635,'[1]段ボール 送料'!$H$16:$X$1013,15,FALSE)</f>
        <v>246</v>
      </c>
      <c r="Y2635" s="219"/>
      <c r="Z2635" s="248"/>
      <c r="AA2635" s="248"/>
      <c r="AB2635" s="248"/>
      <c r="AC2635" s="248"/>
      <c r="AD2635" s="353"/>
      <c r="AE2635" s="353"/>
      <c r="AF2635" s="353"/>
      <c r="AG2635" s="353"/>
      <c r="AH2635" s="353"/>
      <c r="AI2635" s="228" t="s">
        <v>2544</v>
      </c>
      <c r="AJ2635" s="286" t="s">
        <v>2543</v>
      </c>
      <c r="AK2635" s="228" t="s">
        <v>2542</v>
      </c>
      <c r="AL2635" s="211">
        <v>1150</v>
      </c>
      <c r="AM2635" s="211">
        <f>AN2635+AO2635</f>
        <v>650</v>
      </c>
      <c r="AN2635" s="353">
        <f>VLOOKUP(T2635,'[1]段ボール 送料'!$H$16:$X$1013,6,FALSE)</f>
        <v>160</v>
      </c>
      <c r="AO2635" s="353">
        <f>VLOOKUP(T2635,'[1]段ボール 送料'!$H$16:$X$1013,17,FALSE)</f>
        <v>490</v>
      </c>
      <c r="AP2635" s="229" t="s">
        <v>2811</v>
      </c>
      <c r="AQ2635" s="355"/>
      <c r="AR2635" s="247"/>
      <c r="AS2635" s="247"/>
      <c r="AT2635" s="247"/>
      <c r="AU2635" s="247"/>
      <c r="AV2635" s="207"/>
      <c r="AW2635" s="207"/>
      <c r="AX2635" s="207"/>
      <c r="AY2635" s="207"/>
      <c r="AZ2635" s="247"/>
      <c r="BA2635" s="247"/>
      <c r="BB2635" s="247"/>
      <c r="BC2635" s="247"/>
      <c r="BD2635" s="207"/>
      <c r="BE2635" s="207"/>
      <c r="BF2635" s="207"/>
      <c r="BG2635" s="228"/>
      <c r="BH2635" s="228"/>
      <c r="BI2635" s="228"/>
      <c r="BJ2635" s="246"/>
      <c r="BK2635" s="265" t="s">
        <v>2728</v>
      </c>
      <c r="BL2635" s="228"/>
      <c r="BM2635" s="228"/>
      <c r="BS2635" s="204" t="s">
        <v>1702</v>
      </c>
      <c r="BY2635" s="254"/>
      <c r="DN2635" s="284"/>
      <c r="DO2635" s="283"/>
      <c r="DP2635" s="278"/>
      <c r="DQ2635" s="282"/>
      <c r="DR2635" s="281"/>
      <c r="DS2635" s="280"/>
      <c r="DT2635" s="279"/>
      <c r="DU2635" s="278"/>
      <c r="DV2635" s="194"/>
    </row>
    <row r="2636" spans="1:126" ht="16.350000000000001" customHeight="1">
      <c r="A2636" s="298" t="s">
        <v>2776</v>
      </c>
      <c r="B2636" s="226" t="s">
        <v>2810</v>
      </c>
      <c r="C2636" s="385"/>
      <c r="D2636" s="398"/>
      <c r="E2636" s="224" t="str">
        <f t="shared" si="416"/>
        <v/>
      </c>
      <c r="F2636" s="207" t="s">
        <v>2777</v>
      </c>
      <c r="G2636" s="220" t="s">
        <v>2809</v>
      </c>
      <c r="H2636" s="223" t="s">
        <v>2808</v>
      </c>
      <c r="I2636" s="383"/>
      <c r="J2636" s="225">
        <v>1</v>
      </c>
      <c r="K2636" s="329">
        <v>6000</v>
      </c>
      <c r="L2636" s="408">
        <f t="shared" si="411"/>
        <v>6600.0000000000009</v>
      </c>
      <c r="M2636" s="288" t="s">
        <v>1671</v>
      </c>
      <c r="N2636" s="290"/>
      <c r="O2636" s="229"/>
      <c r="P2636" s="312"/>
      <c r="Q2636" s="312"/>
      <c r="R2636" s="289"/>
      <c r="S2636" s="381"/>
      <c r="T2636" s="227"/>
      <c r="U2636" s="259"/>
      <c r="V2636" s="259"/>
      <c r="W2636" s="259"/>
      <c r="X2636" s="259"/>
      <c r="Y2636" s="219"/>
      <c r="Z2636" s="259"/>
      <c r="AA2636" s="259"/>
      <c r="AB2636" s="259"/>
      <c r="AC2636" s="259"/>
      <c r="AD2636" s="407"/>
      <c r="AE2636" s="407"/>
      <c r="AF2636" s="407"/>
      <c r="AG2636" s="407"/>
      <c r="AH2636" s="407"/>
      <c r="AI2636" s="228" t="s">
        <v>2544</v>
      </c>
      <c r="AJ2636" s="286" t="s">
        <v>2543</v>
      </c>
      <c r="AK2636" s="228" t="s">
        <v>2542</v>
      </c>
      <c r="AL2636" s="403"/>
      <c r="AM2636" s="403"/>
      <c r="AN2636" s="407"/>
      <c r="AO2636" s="407"/>
      <c r="AP2636" s="229"/>
      <c r="AQ2636" s="406"/>
      <c r="AR2636" s="207"/>
      <c r="AS2636" s="207"/>
      <c r="AT2636" s="207"/>
      <c r="AU2636" s="207"/>
      <c r="AV2636" s="207"/>
      <c r="AW2636" s="207"/>
      <c r="AX2636" s="207"/>
      <c r="AY2636" s="207"/>
      <c r="AZ2636" s="207"/>
      <c r="BA2636" s="207"/>
      <c r="BB2636" s="207"/>
      <c r="BC2636" s="207"/>
      <c r="BD2636" s="207"/>
      <c r="BE2636" s="207"/>
      <c r="BF2636" s="207"/>
      <c r="BG2636" s="228"/>
      <c r="BH2636" s="228"/>
      <c r="BI2636" s="228"/>
      <c r="BJ2636" s="246" t="s">
        <v>2673</v>
      </c>
      <c r="BK2636" s="207"/>
      <c r="BL2636" s="228"/>
      <c r="BM2636" s="228"/>
      <c r="BN2636" s="298"/>
      <c r="BO2636" s="297"/>
      <c r="BQ2636" s="205" t="s">
        <v>1701</v>
      </c>
      <c r="BV2636" s="194" t="s">
        <v>1701</v>
      </c>
      <c r="BY2636" s="254"/>
      <c r="DN2636" s="284"/>
      <c r="DO2636" s="283"/>
      <c r="DP2636" s="278"/>
      <c r="DQ2636" s="282"/>
      <c r="DR2636" s="281"/>
      <c r="DS2636" s="280"/>
      <c r="DT2636" s="279"/>
      <c r="DU2636" s="278"/>
      <c r="DV2636" s="194"/>
    </row>
    <row r="2637" spans="1:126" ht="16.350000000000001" customHeight="1">
      <c r="A2637" s="298" t="s">
        <v>2776</v>
      </c>
      <c r="B2637" s="226" t="s">
        <v>2807</v>
      </c>
      <c r="C2637" s="385"/>
      <c r="D2637" s="398"/>
      <c r="E2637" s="224" t="str">
        <f t="shared" si="416"/>
        <v/>
      </c>
      <c r="F2637" s="207" t="s">
        <v>2777</v>
      </c>
      <c r="G2637" s="220" t="s">
        <v>2806</v>
      </c>
      <c r="H2637" s="223" t="s">
        <v>2805</v>
      </c>
      <c r="I2637" s="383"/>
      <c r="J2637" s="225">
        <v>1</v>
      </c>
      <c r="K2637" s="329">
        <v>12000</v>
      </c>
      <c r="L2637" s="263">
        <f t="shared" si="411"/>
        <v>13200.000000000002</v>
      </c>
      <c r="M2637" s="288" t="s">
        <v>1671</v>
      </c>
      <c r="N2637" s="290"/>
      <c r="O2637" s="229"/>
      <c r="P2637" s="312"/>
      <c r="Q2637" s="312"/>
      <c r="R2637" s="289"/>
      <c r="S2637" s="381"/>
      <c r="T2637" s="227"/>
      <c r="U2637" s="248"/>
      <c r="V2637" s="248"/>
      <c r="W2637" s="248"/>
      <c r="X2637" s="248"/>
      <c r="Y2637" s="219"/>
      <c r="Z2637" s="248"/>
      <c r="AA2637" s="248"/>
      <c r="AB2637" s="248"/>
      <c r="AC2637" s="248"/>
      <c r="AD2637" s="402"/>
      <c r="AE2637" s="402"/>
      <c r="AF2637" s="402"/>
      <c r="AG2637" s="402"/>
      <c r="AH2637" s="402"/>
      <c r="AI2637" s="228" t="s">
        <v>2544</v>
      </c>
      <c r="AJ2637" s="286" t="s">
        <v>2543</v>
      </c>
      <c r="AK2637" s="228" t="s">
        <v>2542</v>
      </c>
      <c r="AL2637" s="403"/>
      <c r="AM2637" s="403"/>
      <c r="AN2637" s="402"/>
      <c r="AO2637" s="402"/>
      <c r="AP2637" s="229"/>
      <c r="AQ2637" s="401"/>
      <c r="AR2637" s="247"/>
      <c r="AS2637" s="247"/>
      <c r="AT2637" s="247"/>
      <c r="AU2637" s="247"/>
      <c r="AV2637" s="207"/>
      <c r="AW2637" s="207"/>
      <c r="AX2637" s="207"/>
      <c r="AY2637" s="207"/>
      <c r="AZ2637" s="247"/>
      <c r="BA2637" s="247"/>
      <c r="BB2637" s="247"/>
      <c r="BC2637" s="247"/>
      <c r="BD2637" s="207"/>
      <c r="BE2637" s="207"/>
      <c r="BF2637" s="207"/>
      <c r="BG2637" s="228"/>
      <c r="BH2637" s="228"/>
      <c r="BI2637" s="228"/>
      <c r="BJ2637" s="246" t="s">
        <v>2673</v>
      </c>
      <c r="BK2637" s="207"/>
      <c r="BL2637" s="228"/>
      <c r="BM2637" s="228"/>
      <c r="BN2637" s="298"/>
      <c r="BO2637" s="297"/>
      <c r="BQ2637" s="205" t="s">
        <v>1701</v>
      </c>
      <c r="BV2637" s="194" t="s">
        <v>1701</v>
      </c>
      <c r="BY2637" s="254"/>
      <c r="DN2637" s="284"/>
      <c r="DO2637" s="283"/>
      <c r="DP2637" s="278"/>
      <c r="DQ2637" s="282"/>
      <c r="DR2637" s="281"/>
      <c r="DS2637" s="280"/>
      <c r="DT2637" s="279"/>
      <c r="DU2637" s="278"/>
      <c r="DV2637" s="194"/>
    </row>
    <row r="2638" spans="1:126" ht="16.350000000000001" customHeight="1">
      <c r="A2638" s="298" t="s">
        <v>2776</v>
      </c>
      <c r="B2638" s="226" t="s">
        <v>2804</v>
      </c>
      <c r="C2638" s="385"/>
      <c r="D2638" s="398"/>
      <c r="E2638" s="224" t="str">
        <f t="shared" si="416"/>
        <v/>
      </c>
      <c r="F2638" s="207" t="s">
        <v>2777</v>
      </c>
      <c r="G2638" s="220" t="s">
        <v>2803</v>
      </c>
      <c r="H2638" s="223" t="s">
        <v>2802</v>
      </c>
      <c r="I2638" s="383"/>
      <c r="J2638" s="225">
        <v>1</v>
      </c>
      <c r="K2638" s="329">
        <v>45000</v>
      </c>
      <c r="L2638" s="263">
        <f t="shared" si="411"/>
        <v>49500.000000000007</v>
      </c>
      <c r="M2638" s="288" t="s">
        <v>1671</v>
      </c>
      <c r="N2638" s="290"/>
      <c r="O2638" s="229"/>
      <c r="P2638" s="312"/>
      <c r="Q2638" s="312"/>
      <c r="R2638" s="289"/>
      <c r="S2638" s="381"/>
      <c r="T2638" s="227"/>
      <c r="U2638" s="248"/>
      <c r="V2638" s="248"/>
      <c r="W2638" s="248"/>
      <c r="X2638" s="248"/>
      <c r="Y2638" s="219"/>
      <c r="Z2638" s="248"/>
      <c r="AA2638" s="248"/>
      <c r="AB2638" s="248"/>
      <c r="AC2638" s="248"/>
      <c r="AD2638" s="402"/>
      <c r="AE2638" s="402"/>
      <c r="AF2638" s="402"/>
      <c r="AG2638" s="402"/>
      <c r="AH2638" s="402"/>
      <c r="AI2638" s="228" t="s">
        <v>2544</v>
      </c>
      <c r="AJ2638" s="286" t="s">
        <v>2543</v>
      </c>
      <c r="AK2638" s="228" t="s">
        <v>2542</v>
      </c>
      <c r="AL2638" s="403"/>
      <c r="AM2638" s="403"/>
      <c r="AN2638" s="402"/>
      <c r="AO2638" s="402"/>
      <c r="AP2638" s="229"/>
      <c r="AQ2638" s="401"/>
      <c r="AR2638" s="247"/>
      <c r="AS2638" s="247"/>
      <c r="AT2638" s="247"/>
      <c r="AU2638" s="247"/>
      <c r="AV2638" s="207"/>
      <c r="AW2638" s="207"/>
      <c r="AX2638" s="207"/>
      <c r="AY2638" s="207"/>
      <c r="AZ2638" s="247"/>
      <c r="BA2638" s="247"/>
      <c r="BB2638" s="247"/>
      <c r="BC2638" s="247"/>
      <c r="BD2638" s="207"/>
      <c r="BE2638" s="207"/>
      <c r="BF2638" s="207"/>
      <c r="BG2638" s="228"/>
      <c r="BH2638" s="228"/>
      <c r="BI2638" s="228"/>
      <c r="BJ2638" s="246" t="s">
        <v>2673</v>
      </c>
      <c r="BK2638" s="207"/>
      <c r="BL2638" s="228"/>
      <c r="BM2638" s="228"/>
      <c r="BN2638" s="298"/>
      <c r="BO2638" s="297"/>
      <c r="BQ2638" s="205" t="s">
        <v>1701</v>
      </c>
      <c r="BV2638" s="194" t="s">
        <v>1701</v>
      </c>
      <c r="BY2638" s="254"/>
      <c r="DN2638" s="284"/>
      <c r="DO2638" s="283"/>
      <c r="DP2638" s="278"/>
      <c r="DQ2638" s="282"/>
      <c r="DR2638" s="281"/>
      <c r="DS2638" s="280"/>
      <c r="DT2638" s="279"/>
      <c r="DU2638" s="278"/>
      <c r="DV2638" s="194"/>
    </row>
    <row r="2639" spans="1:126" ht="16.350000000000001" customHeight="1">
      <c r="A2639" s="207" t="s">
        <v>2795</v>
      </c>
      <c r="B2639" s="226" t="s">
        <v>2801</v>
      </c>
      <c r="C2639" s="385"/>
      <c r="D2639" s="398"/>
      <c r="E2639" s="224" t="str">
        <f t="shared" si="416"/>
        <v/>
      </c>
      <c r="F2639" s="207" t="s">
        <v>2777</v>
      </c>
      <c r="G2639" s="220" t="s">
        <v>2800</v>
      </c>
      <c r="H2639" s="223" t="s">
        <v>2799</v>
      </c>
      <c r="I2639" s="223"/>
      <c r="J2639" s="225">
        <v>1</v>
      </c>
      <c r="K2639" s="329">
        <v>6000</v>
      </c>
      <c r="L2639" s="263">
        <f t="shared" si="411"/>
        <v>6600.0000000000009</v>
      </c>
      <c r="M2639" s="288" t="s">
        <v>1671</v>
      </c>
      <c r="N2639" s="290"/>
      <c r="O2639" s="229"/>
      <c r="P2639" s="312"/>
      <c r="Q2639" s="312"/>
      <c r="R2639" s="289"/>
      <c r="S2639" s="381"/>
      <c r="T2639" s="227"/>
      <c r="U2639" s="248"/>
      <c r="V2639" s="248"/>
      <c r="W2639" s="248"/>
      <c r="X2639" s="248"/>
      <c r="Y2639" s="219"/>
      <c r="Z2639" s="248"/>
      <c r="AA2639" s="248"/>
      <c r="AB2639" s="248"/>
      <c r="AC2639" s="248"/>
      <c r="AD2639" s="402"/>
      <c r="AE2639" s="402"/>
      <c r="AF2639" s="402"/>
      <c r="AG2639" s="402"/>
      <c r="AH2639" s="402"/>
      <c r="AI2639" s="228" t="s">
        <v>2544</v>
      </c>
      <c r="AJ2639" s="286" t="s">
        <v>2543</v>
      </c>
      <c r="AK2639" s="228" t="s">
        <v>2542</v>
      </c>
      <c r="AL2639" s="403"/>
      <c r="AM2639" s="403"/>
      <c r="AN2639" s="402"/>
      <c r="AO2639" s="402"/>
      <c r="AP2639" s="229"/>
      <c r="AQ2639" s="401"/>
      <c r="AR2639" s="247"/>
      <c r="AS2639" s="247"/>
      <c r="AT2639" s="247"/>
      <c r="AU2639" s="247"/>
      <c r="AV2639" s="207"/>
      <c r="AW2639" s="207"/>
      <c r="AX2639" s="207"/>
      <c r="AY2639" s="207"/>
      <c r="AZ2639" s="247"/>
      <c r="BA2639" s="247"/>
      <c r="BB2639" s="247"/>
      <c r="BC2639" s="247"/>
      <c r="BD2639" s="207"/>
      <c r="BE2639" s="207"/>
      <c r="BF2639" s="207"/>
      <c r="BG2639" s="228"/>
      <c r="BH2639" s="228"/>
      <c r="BI2639" s="228"/>
      <c r="BJ2639" s="246" t="s">
        <v>2673</v>
      </c>
      <c r="BK2639" s="207"/>
      <c r="BL2639" s="228"/>
      <c r="BM2639" s="228"/>
      <c r="BQ2639" s="205" t="s">
        <v>1701</v>
      </c>
      <c r="BV2639" s="194" t="s">
        <v>1701</v>
      </c>
      <c r="BY2639" s="254"/>
      <c r="DN2639" s="284"/>
      <c r="DO2639" s="283"/>
      <c r="DP2639" s="278"/>
      <c r="DQ2639" s="282"/>
      <c r="DR2639" s="281"/>
      <c r="DS2639" s="280"/>
      <c r="DT2639" s="279"/>
      <c r="DU2639" s="278"/>
      <c r="DV2639" s="194"/>
    </row>
    <row r="2640" spans="1:126" ht="16.350000000000001" customHeight="1">
      <c r="A2640" s="405" t="s">
        <v>2795</v>
      </c>
      <c r="B2640" s="226" t="s">
        <v>2798</v>
      </c>
      <c r="C2640" s="385"/>
      <c r="D2640" s="398"/>
      <c r="E2640" s="224" t="str">
        <f t="shared" si="416"/>
        <v/>
      </c>
      <c r="F2640" s="207" t="s">
        <v>2777</v>
      </c>
      <c r="G2640" s="220" t="s">
        <v>2797</v>
      </c>
      <c r="H2640" s="223" t="s">
        <v>2796</v>
      </c>
      <c r="I2640" s="383"/>
      <c r="J2640" s="225">
        <v>1</v>
      </c>
      <c r="K2640" s="329">
        <v>12000</v>
      </c>
      <c r="L2640" s="263">
        <f t="shared" ref="L2640:L2647" si="417">K2640*1.1</f>
        <v>13200.000000000002</v>
      </c>
      <c r="M2640" s="288" t="s">
        <v>1671</v>
      </c>
      <c r="N2640" s="290"/>
      <c r="O2640" s="229"/>
      <c r="P2640" s="312"/>
      <c r="Q2640" s="312"/>
      <c r="R2640" s="289"/>
      <c r="S2640" s="381"/>
      <c r="T2640" s="227"/>
      <c r="U2640" s="248"/>
      <c r="V2640" s="248"/>
      <c r="W2640" s="248"/>
      <c r="X2640" s="248"/>
      <c r="Y2640" s="219"/>
      <c r="Z2640" s="248"/>
      <c r="AA2640" s="248"/>
      <c r="AB2640" s="248"/>
      <c r="AC2640" s="248"/>
      <c r="AD2640" s="402"/>
      <c r="AE2640" s="402"/>
      <c r="AF2640" s="402"/>
      <c r="AG2640" s="402"/>
      <c r="AH2640" s="402"/>
      <c r="AI2640" s="228" t="s">
        <v>2544</v>
      </c>
      <c r="AJ2640" s="286" t="s">
        <v>2543</v>
      </c>
      <c r="AK2640" s="228" t="s">
        <v>2542</v>
      </c>
      <c r="AL2640" s="403"/>
      <c r="AM2640" s="403"/>
      <c r="AN2640" s="402"/>
      <c r="AO2640" s="402"/>
      <c r="AP2640" s="229"/>
      <c r="AQ2640" s="401"/>
      <c r="AR2640" s="247"/>
      <c r="AS2640" s="247"/>
      <c r="AT2640" s="247"/>
      <c r="AU2640" s="247"/>
      <c r="AV2640" s="207"/>
      <c r="AW2640" s="207"/>
      <c r="AX2640" s="207"/>
      <c r="AY2640" s="207"/>
      <c r="AZ2640" s="247"/>
      <c r="BA2640" s="247"/>
      <c r="BB2640" s="247"/>
      <c r="BC2640" s="247"/>
      <c r="BD2640" s="207"/>
      <c r="BE2640" s="207"/>
      <c r="BF2640" s="207"/>
      <c r="BG2640" s="228"/>
      <c r="BH2640" s="228"/>
      <c r="BI2640" s="228"/>
      <c r="BJ2640" s="246" t="s">
        <v>2673</v>
      </c>
      <c r="BK2640" s="207"/>
      <c r="BL2640" s="228"/>
      <c r="BM2640" s="228"/>
      <c r="BN2640" s="405"/>
      <c r="BO2640" s="200"/>
      <c r="BQ2640" s="205" t="s">
        <v>1701</v>
      </c>
      <c r="BV2640" s="194" t="s">
        <v>1701</v>
      </c>
      <c r="BY2640" s="254"/>
      <c r="DN2640" s="284"/>
      <c r="DO2640" s="283"/>
      <c r="DP2640" s="278"/>
      <c r="DQ2640" s="282"/>
      <c r="DR2640" s="281"/>
      <c r="DS2640" s="280"/>
      <c r="DT2640" s="279"/>
      <c r="DU2640" s="348"/>
      <c r="DV2640" s="194"/>
    </row>
    <row r="2641" spans="1:126" ht="16.350000000000001" customHeight="1">
      <c r="A2641" s="207" t="s">
        <v>2795</v>
      </c>
      <c r="B2641" s="226" t="s">
        <v>2794</v>
      </c>
      <c r="C2641" s="385"/>
      <c r="D2641" s="398"/>
      <c r="E2641" s="224" t="str">
        <f t="shared" si="416"/>
        <v/>
      </c>
      <c r="F2641" s="207" t="s">
        <v>2777</v>
      </c>
      <c r="G2641" s="220" t="s">
        <v>2793</v>
      </c>
      <c r="H2641" s="223" t="s">
        <v>2792</v>
      </c>
      <c r="I2641" s="383"/>
      <c r="J2641" s="225">
        <v>1</v>
      </c>
      <c r="K2641" s="329">
        <v>25000</v>
      </c>
      <c r="L2641" s="263">
        <f t="shared" si="417"/>
        <v>27500.000000000004</v>
      </c>
      <c r="M2641" s="262" t="s">
        <v>1671</v>
      </c>
      <c r="N2641" s="290"/>
      <c r="O2641" s="229"/>
      <c r="P2641" s="312"/>
      <c r="Q2641" s="312"/>
      <c r="R2641" s="289"/>
      <c r="S2641" s="381"/>
      <c r="T2641" s="227"/>
      <c r="U2641" s="248"/>
      <c r="V2641" s="248"/>
      <c r="W2641" s="248"/>
      <c r="X2641" s="248"/>
      <c r="Y2641" s="219"/>
      <c r="Z2641" s="248"/>
      <c r="AA2641" s="248"/>
      <c r="AB2641" s="248"/>
      <c r="AC2641" s="248"/>
      <c r="AD2641" s="402"/>
      <c r="AE2641" s="402"/>
      <c r="AF2641" s="402"/>
      <c r="AG2641" s="402"/>
      <c r="AH2641" s="402"/>
      <c r="AI2641" s="228" t="s">
        <v>2544</v>
      </c>
      <c r="AJ2641" s="286" t="s">
        <v>2543</v>
      </c>
      <c r="AK2641" s="228" t="s">
        <v>2542</v>
      </c>
      <c r="AL2641" s="403"/>
      <c r="AM2641" s="403"/>
      <c r="AN2641" s="402"/>
      <c r="AO2641" s="402"/>
      <c r="AP2641" s="229"/>
      <c r="AQ2641" s="401"/>
      <c r="AR2641" s="247"/>
      <c r="AS2641" s="247"/>
      <c r="AT2641" s="247"/>
      <c r="AU2641" s="247"/>
      <c r="AV2641" s="207"/>
      <c r="AW2641" s="207"/>
      <c r="AX2641" s="207"/>
      <c r="AY2641" s="207"/>
      <c r="AZ2641" s="247"/>
      <c r="BA2641" s="247"/>
      <c r="BB2641" s="247"/>
      <c r="BC2641" s="247"/>
      <c r="BD2641" s="207"/>
      <c r="BE2641" s="207"/>
      <c r="BF2641" s="207"/>
      <c r="BG2641" s="228"/>
      <c r="BH2641" s="228"/>
      <c r="BI2641" s="228"/>
      <c r="BJ2641" s="246" t="s">
        <v>2673</v>
      </c>
      <c r="BK2641" s="207"/>
      <c r="BL2641" s="228"/>
      <c r="BM2641" s="228"/>
      <c r="BQ2641" s="205" t="s">
        <v>1701</v>
      </c>
      <c r="BV2641" s="194" t="s">
        <v>1701</v>
      </c>
      <c r="BY2641" s="254"/>
      <c r="DN2641" s="284"/>
      <c r="DO2641" s="283"/>
      <c r="DP2641" s="278"/>
      <c r="DQ2641" s="282"/>
      <c r="DR2641" s="281"/>
      <c r="DS2641" s="280"/>
      <c r="DT2641" s="279"/>
      <c r="DU2641" s="278"/>
      <c r="DV2641" s="194"/>
    </row>
    <row r="2642" spans="1:126" ht="16.350000000000001" customHeight="1">
      <c r="A2642" s="298" t="s">
        <v>2776</v>
      </c>
      <c r="B2642" s="226" t="s">
        <v>2791</v>
      </c>
      <c r="C2642" s="385"/>
      <c r="D2642" s="398"/>
      <c r="E2642" s="224" t="str">
        <f t="shared" si="416"/>
        <v/>
      </c>
      <c r="F2642" s="207" t="s">
        <v>2777</v>
      </c>
      <c r="G2642" s="220" t="s">
        <v>2790</v>
      </c>
      <c r="H2642" s="223" t="s">
        <v>2789</v>
      </c>
      <c r="I2642" s="223"/>
      <c r="J2642" s="225">
        <v>1</v>
      </c>
      <c r="K2642" s="404">
        <v>20000</v>
      </c>
      <c r="L2642" s="356">
        <f t="shared" si="417"/>
        <v>22000</v>
      </c>
      <c r="M2642" s="288" t="s">
        <v>1671</v>
      </c>
      <c r="N2642" s="290"/>
      <c r="O2642" s="229"/>
      <c r="P2642" s="312"/>
      <c r="Q2642" s="312"/>
      <c r="R2642" s="289"/>
      <c r="S2642" s="381"/>
      <c r="T2642" s="227"/>
      <c r="U2642" s="248"/>
      <c r="V2642" s="248"/>
      <c r="W2642" s="248"/>
      <c r="X2642" s="248"/>
      <c r="Y2642" s="219"/>
      <c r="Z2642" s="248"/>
      <c r="AA2642" s="248"/>
      <c r="AB2642" s="248"/>
      <c r="AC2642" s="248"/>
      <c r="AD2642" s="402"/>
      <c r="AE2642" s="402"/>
      <c r="AF2642" s="402"/>
      <c r="AG2642" s="402"/>
      <c r="AH2642" s="402"/>
      <c r="AI2642" s="228" t="s">
        <v>2544</v>
      </c>
      <c r="AJ2642" s="286" t="s">
        <v>2543</v>
      </c>
      <c r="AK2642" s="228" t="s">
        <v>2542</v>
      </c>
      <c r="AL2642" s="403"/>
      <c r="AM2642" s="403"/>
      <c r="AN2642" s="402"/>
      <c r="AO2642" s="402"/>
      <c r="AP2642" s="229"/>
      <c r="AQ2642" s="401"/>
      <c r="AR2642" s="247"/>
      <c r="AS2642" s="247"/>
      <c r="AT2642" s="247"/>
      <c r="AU2642" s="247"/>
      <c r="AV2642" s="207"/>
      <c r="AW2642" s="207"/>
      <c r="AX2642" s="207"/>
      <c r="AY2642" s="207"/>
      <c r="AZ2642" s="247"/>
      <c r="BA2642" s="247"/>
      <c r="BB2642" s="247"/>
      <c r="BC2642" s="247"/>
      <c r="BD2642" s="207"/>
      <c r="BE2642" s="207"/>
      <c r="BF2642" s="207"/>
      <c r="BG2642" s="228"/>
      <c r="BH2642" s="228"/>
      <c r="BI2642" s="228"/>
      <c r="BJ2642" s="246" t="s">
        <v>2673</v>
      </c>
      <c r="BK2642" s="207"/>
      <c r="BL2642" s="228"/>
      <c r="BM2642" s="228"/>
      <c r="BN2642" s="298"/>
      <c r="BO2642" s="297"/>
      <c r="BP2642" s="204" t="s">
        <v>1701</v>
      </c>
      <c r="BY2642" s="254"/>
      <c r="DN2642" s="284"/>
      <c r="DO2642" s="283"/>
      <c r="DP2642" s="278"/>
      <c r="DQ2642" s="282"/>
      <c r="DR2642" s="281"/>
      <c r="DS2642" s="280"/>
      <c r="DT2642" s="279"/>
      <c r="DU2642" s="278"/>
      <c r="DV2642" s="194"/>
    </row>
    <row r="2643" spans="1:126" ht="16.350000000000001" customHeight="1">
      <c r="A2643" s="298" t="s">
        <v>2776</v>
      </c>
      <c r="B2643" s="226" t="s">
        <v>2788</v>
      </c>
      <c r="C2643" s="385"/>
      <c r="D2643" s="398"/>
      <c r="E2643" s="224" t="str">
        <f t="shared" si="416"/>
        <v/>
      </c>
      <c r="F2643" s="207" t="s">
        <v>2777</v>
      </c>
      <c r="G2643" s="220" t="s">
        <v>2787</v>
      </c>
      <c r="H2643" s="223" t="s">
        <v>2786</v>
      </c>
      <c r="I2643" s="223"/>
      <c r="J2643" s="225">
        <v>1</v>
      </c>
      <c r="K2643" s="329">
        <v>30000</v>
      </c>
      <c r="L2643" s="263">
        <f t="shared" si="417"/>
        <v>33000</v>
      </c>
      <c r="M2643" s="262" t="s">
        <v>1671</v>
      </c>
      <c r="N2643" s="290"/>
      <c r="O2643" s="229"/>
      <c r="P2643" s="312"/>
      <c r="Q2643" s="312"/>
      <c r="R2643" s="289"/>
      <c r="S2643" s="381"/>
      <c r="T2643" s="227"/>
      <c r="U2643" s="248"/>
      <c r="V2643" s="248"/>
      <c r="W2643" s="248"/>
      <c r="X2643" s="248"/>
      <c r="Y2643" s="219"/>
      <c r="Z2643" s="248"/>
      <c r="AA2643" s="248"/>
      <c r="AB2643" s="248"/>
      <c r="AC2643" s="248"/>
      <c r="AD2643" s="402"/>
      <c r="AE2643" s="402"/>
      <c r="AF2643" s="402"/>
      <c r="AG2643" s="402"/>
      <c r="AH2643" s="402"/>
      <c r="AI2643" s="228" t="s">
        <v>2544</v>
      </c>
      <c r="AJ2643" s="286" t="s">
        <v>2543</v>
      </c>
      <c r="AK2643" s="228" t="s">
        <v>2542</v>
      </c>
      <c r="AL2643" s="403"/>
      <c r="AM2643" s="403"/>
      <c r="AN2643" s="402"/>
      <c r="AO2643" s="402"/>
      <c r="AP2643" s="229"/>
      <c r="AQ2643" s="401"/>
      <c r="AR2643" s="247"/>
      <c r="AS2643" s="247"/>
      <c r="AT2643" s="247"/>
      <c r="AU2643" s="247"/>
      <c r="AV2643" s="207"/>
      <c r="AW2643" s="207"/>
      <c r="AX2643" s="207"/>
      <c r="AY2643" s="207"/>
      <c r="AZ2643" s="247"/>
      <c r="BA2643" s="247"/>
      <c r="BB2643" s="247"/>
      <c r="BC2643" s="247"/>
      <c r="BD2643" s="207"/>
      <c r="BE2643" s="207"/>
      <c r="BF2643" s="207"/>
      <c r="BG2643" s="228"/>
      <c r="BH2643" s="228"/>
      <c r="BI2643" s="228"/>
      <c r="BJ2643" s="246" t="s">
        <v>2673</v>
      </c>
      <c r="BK2643" s="207"/>
      <c r="BL2643" s="228"/>
      <c r="BM2643" s="228"/>
      <c r="BN2643" s="298"/>
      <c r="BO2643" s="297"/>
      <c r="BQ2643" s="205" t="s">
        <v>1701</v>
      </c>
      <c r="BY2643" s="254"/>
      <c r="DN2643" s="284"/>
      <c r="DO2643" s="283"/>
      <c r="DP2643" s="278"/>
      <c r="DQ2643" s="282"/>
      <c r="DR2643" s="281"/>
      <c r="DS2643" s="280"/>
      <c r="DT2643" s="279"/>
      <c r="DU2643" s="278"/>
      <c r="DV2643" s="194"/>
    </row>
    <row r="2644" spans="1:126" ht="16.350000000000001" customHeight="1">
      <c r="A2644" s="298" t="s">
        <v>2776</v>
      </c>
      <c r="B2644" s="226" t="s">
        <v>2785</v>
      </c>
      <c r="C2644" s="385"/>
      <c r="D2644" s="398"/>
      <c r="E2644" s="224" t="str">
        <f t="shared" si="416"/>
        <v/>
      </c>
      <c r="F2644" s="207" t="s">
        <v>2777</v>
      </c>
      <c r="G2644" s="220" t="s">
        <v>2784</v>
      </c>
      <c r="H2644" s="223" t="s">
        <v>2781</v>
      </c>
      <c r="I2644" s="383"/>
      <c r="J2644" s="225">
        <v>1</v>
      </c>
      <c r="K2644" s="329">
        <v>10000</v>
      </c>
      <c r="L2644" s="263">
        <f t="shared" si="417"/>
        <v>11000</v>
      </c>
      <c r="M2644" s="262" t="s">
        <v>1671</v>
      </c>
      <c r="N2644" s="290"/>
      <c r="O2644" s="229"/>
      <c r="P2644" s="312"/>
      <c r="Q2644" s="312"/>
      <c r="R2644" s="289"/>
      <c r="S2644" s="381"/>
      <c r="T2644" s="227"/>
      <c r="U2644" s="248"/>
      <c r="V2644" s="248"/>
      <c r="W2644" s="248"/>
      <c r="X2644" s="248"/>
      <c r="Y2644" s="219"/>
      <c r="Z2644" s="248"/>
      <c r="AA2644" s="248"/>
      <c r="AB2644" s="248"/>
      <c r="AC2644" s="248"/>
      <c r="AD2644" s="402"/>
      <c r="AE2644" s="402"/>
      <c r="AF2644" s="402"/>
      <c r="AG2644" s="402"/>
      <c r="AH2644" s="402"/>
      <c r="AI2644" s="228" t="s">
        <v>2544</v>
      </c>
      <c r="AJ2644" s="286" t="s">
        <v>2543</v>
      </c>
      <c r="AK2644" s="228" t="s">
        <v>2542</v>
      </c>
      <c r="AL2644" s="403"/>
      <c r="AM2644" s="403"/>
      <c r="AN2644" s="402"/>
      <c r="AO2644" s="402"/>
      <c r="AP2644" s="229"/>
      <c r="AQ2644" s="401"/>
      <c r="AR2644" s="247"/>
      <c r="AS2644" s="247"/>
      <c r="AT2644" s="247"/>
      <c r="AU2644" s="247"/>
      <c r="AV2644" s="207"/>
      <c r="AW2644" s="207"/>
      <c r="AX2644" s="207"/>
      <c r="AY2644" s="207"/>
      <c r="AZ2644" s="247"/>
      <c r="BA2644" s="247"/>
      <c r="BB2644" s="247"/>
      <c r="BC2644" s="247"/>
      <c r="BD2644" s="207"/>
      <c r="BE2644" s="207"/>
      <c r="BF2644" s="207"/>
      <c r="BG2644" s="228"/>
      <c r="BH2644" s="228"/>
      <c r="BI2644" s="228"/>
      <c r="BJ2644" s="246" t="s">
        <v>2673</v>
      </c>
      <c r="BK2644" s="207"/>
      <c r="BL2644" s="228"/>
      <c r="BM2644" s="228"/>
      <c r="BN2644" s="298"/>
      <c r="BO2644" s="297"/>
      <c r="BQ2644" s="205" t="s">
        <v>1701</v>
      </c>
      <c r="BY2644" s="254"/>
      <c r="DN2644" s="284"/>
      <c r="DO2644" s="283"/>
      <c r="DP2644" s="278"/>
      <c r="DQ2644" s="282"/>
      <c r="DR2644" s="281"/>
      <c r="DS2644" s="280"/>
      <c r="DT2644" s="279"/>
      <c r="DU2644" s="278"/>
      <c r="DV2644" s="194"/>
    </row>
    <row r="2645" spans="1:126" ht="16.350000000000001" customHeight="1">
      <c r="A2645" s="298" t="s">
        <v>2776</v>
      </c>
      <c r="B2645" s="226" t="s">
        <v>2783</v>
      </c>
      <c r="C2645" s="385"/>
      <c r="D2645" s="398"/>
      <c r="E2645" s="224" t="str">
        <f t="shared" si="416"/>
        <v/>
      </c>
      <c r="F2645" s="207" t="s">
        <v>2777</v>
      </c>
      <c r="G2645" s="220" t="s">
        <v>2782</v>
      </c>
      <c r="H2645" s="223" t="s">
        <v>2781</v>
      </c>
      <c r="I2645" s="383"/>
      <c r="J2645" s="225">
        <v>1</v>
      </c>
      <c r="K2645" s="329">
        <v>10000</v>
      </c>
      <c r="L2645" s="263">
        <f t="shared" si="417"/>
        <v>11000</v>
      </c>
      <c r="M2645" s="288" t="s">
        <v>1671</v>
      </c>
      <c r="N2645" s="290"/>
      <c r="O2645" s="229"/>
      <c r="P2645" s="312"/>
      <c r="Q2645" s="312"/>
      <c r="R2645" s="289"/>
      <c r="S2645" s="381"/>
      <c r="T2645" s="227"/>
      <c r="U2645" s="248"/>
      <c r="V2645" s="248"/>
      <c r="W2645" s="248"/>
      <c r="X2645" s="248"/>
      <c r="Y2645" s="219"/>
      <c r="Z2645" s="248"/>
      <c r="AA2645" s="248"/>
      <c r="AB2645" s="248"/>
      <c r="AC2645" s="248"/>
      <c r="AD2645" s="402"/>
      <c r="AE2645" s="402"/>
      <c r="AF2645" s="402"/>
      <c r="AG2645" s="402"/>
      <c r="AH2645" s="402"/>
      <c r="AI2645" s="228" t="s">
        <v>2544</v>
      </c>
      <c r="AJ2645" s="286" t="s">
        <v>2543</v>
      </c>
      <c r="AK2645" s="228" t="s">
        <v>2542</v>
      </c>
      <c r="AL2645" s="403"/>
      <c r="AM2645" s="403"/>
      <c r="AN2645" s="402"/>
      <c r="AO2645" s="402"/>
      <c r="AP2645" s="229"/>
      <c r="AQ2645" s="401"/>
      <c r="AR2645" s="247"/>
      <c r="AS2645" s="247"/>
      <c r="AT2645" s="247"/>
      <c r="AU2645" s="247"/>
      <c r="AV2645" s="207"/>
      <c r="AW2645" s="207"/>
      <c r="AX2645" s="207"/>
      <c r="AY2645" s="207"/>
      <c r="AZ2645" s="247"/>
      <c r="BA2645" s="247"/>
      <c r="BB2645" s="247"/>
      <c r="BC2645" s="247"/>
      <c r="BD2645" s="207"/>
      <c r="BE2645" s="207"/>
      <c r="BF2645" s="207"/>
      <c r="BG2645" s="228"/>
      <c r="BH2645" s="228"/>
      <c r="BI2645" s="228"/>
      <c r="BJ2645" s="246" t="s">
        <v>2673</v>
      </c>
      <c r="BK2645" s="207"/>
      <c r="BL2645" s="228"/>
      <c r="BM2645" s="228"/>
      <c r="BN2645" s="298"/>
      <c r="BO2645" s="297"/>
      <c r="BQ2645" s="205" t="s">
        <v>1701</v>
      </c>
      <c r="BY2645" s="254"/>
      <c r="DN2645" s="284"/>
      <c r="DO2645" s="283"/>
      <c r="DP2645" s="278"/>
      <c r="DQ2645" s="282"/>
      <c r="DR2645" s="281"/>
      <c r="DS2645" s="280"/>
      <c r="DT2645" s="279"/>
      <c r="DU2645" s="278"/>
      <c r="DV2645" s="194"/>
    </row>
    <row r="2646" spans="1:126" ht="16.350000000000001" customHeight="1">
      <c r="A2646" s="298" t="s">
        <v>2776</v>
      </c>
      <c r="B2646" s="226" t="s">
        <v>2780</v>
      </c>
      <c r="C2646" s="385"/>
      <c r="D2646" s="398"/>
      <c r="E2646" s="224" t="str">
        <f t="shared" si="416"/>
        <v/>
      </c>
      <c r="F2646" s="207" t="s">
        <v>2777</v>
      </c>
      <c r="G2646" s="220" t="s">
        <v>2779</v>
      </c>
      <c r="H2646" s="223" t="s">
        <v>2778</v>
      </c>
      <c r="I2646" s="383"/>
      <c r="J2646" s="225">
        <v>1</v>
      </c>
      <c r="K2646" s="329">
        <v>20000</v>
      </c>
      <c r="L2646" s="263">
        <f t="shared" si="417"/>
        <v>22000</v>
      </c>
      <c r="M2646" s="262" t="s">
        <v>1671</v>
      </c>
      <c r="N2646" s="290"/>
      <c r="O2646" s="229"/>
      <c r="P2646" s="312"/>
      <c r="Q2646" s="312"/>
      <c r="R2646" s="289"/>
      <c r="S2646" s="381"/>
      <c r="T2646" s="227"/>
      <c r="U2646" s="248"/>
      <c r="V2646" s="248"/>
      <c r="W2646" s="248"/>
      <c r="X2646" s="248"/>
      <c r="Y2646" s="219"/>
      <c r="Z2646" s="248"/>
      <c r="AA2646" s="248"/>
      <c r="AB2646" s="248"/>
      <c r="AC2646" s="248"/>
      <c r="AD2646" s="402"/>
      <c r="AE2646" s="402"/>
      <c r="AF2646" s="402"/>
      <c r="AG2646" s="402"/>
      <c r="AH2646" s="402"/>
      <c r="AI2646" s="228" t="s">
        <v>2544</v>
      </c>
      <c r="AJ2646" s="286" t="s">
        <v>2543</v>
      </c>
      <c r="AK2646" s="228" t="s">
        <v>2542</v>
      </c>
      <c r="AL2646" s="403"/>
      <c r="AM2646" s="403"/>
      <c r="AN2646" s="402"/>
      <c r="AO2646" s="402"/>
      <c r="AP2646" s="229"/>
      <c r="AQ2646" s="401"/>
      <c r="AR2646" s="247"/>
      <c r="AS2646" s="247"/>
      <c r="AT2646" s="247"/>
      <c r="AU2646" s="247"/>
      <c r="AV2646" s="207"/>
      <c r="AW2646" s="207"/>
      <c r="AX2646" s="207"/>
      <c r="AY2646" s="207"/>
      <c r="AZ2646" s="247"/>
      <c r="BA2646" s="247"/>
      <c r="BB2646" s="247"/>
      <c r="BC2646" s="247"/>
      <c r="BD2646" s="207"/>
      <c r="BE2646" s="207"/>
      <c r="BF2646" s="207"/>
      <c r="BG2646" s="228"/>
      <c r="BH2646" s="228"/>
      <c r="BI2646" s="228"/>
      <c r="BJ2646" s="246" t="s">
        <v>2673</v>
      </c>
      <c r="BK2646" s="207"/>
      <c r="BL2646" s="228"/>
      <c r="BM2646" s="228"/>
      <c r="BN2646" s="298"/>
      <c r="BO2646" s="297"/>
      <c r="BQ2646" s="205" t="s">
        <v>1701</v>
      </c>
      <c r="BY2646" s="254"/>
      <c r="DN2646" s="284"/>
      <c r="DO2646" s="283"/>
      <c r="DP2646" s="278"/>
      <c r="DQ2646" s="282"/>
      <c r="DR2646" s="281"/>
      <c r="DS2646" s="280"/>
      <c r="DT2646" s="279"/>
      <c r="DU2646" s="278"/>
      <c r="DV2646" s="194"/>
    </row>
    <row r="2647" spans="1:126" ht="16.350000000000001" customHeight="1">
      <c r="A2647" s="298" t="s">
        <v>2776</v>
      </c>
      <c r="B2647" s="226" t="s">
        <v>2775</v>
      </c>
      <c r="C2647" s="385"/>
      <c r="D2647" s="398"/>
      <c r="E2647" s="224" t="str">
        <f t="shared" si="416"/>
        <v/>
      </c>
      <c r="F2647" s="207" t="s">
        <v>2777</v>
      </c>
      <c r="G2647" s="220" t="s">
        <v>2774</v>
      </c>
      <c r="H2647" s="223" t="s">
        <v>2773</v>
      </c>
      <c r="I2647" s="383"/>
      <c r="J2647" s="225">
        <v>1</v>
      </c>
      <c r="K2647" s="329">
        <v>20000</v>
      </c>
      <c r="L2647" s="263">
        <f t="shared" si="417"/>
        <v>22000</v>
      </c>
      <c r="M2647" s="262" t="s">
        <v>1671</v>
      </c>
      <c r="N2647" s="290"/>
      <c r="O2647" s="229"/>
      <c r="P2647" s="312"/>
      <c r="Q2647" s="312"/>
      <c r="R2647" s="289"/>
      <c r="S2647" s="381"/>
      <c r="T2647" s="227"/>
      <c r="U2647" s="248"/>
      <c r="V2647" s="248"/>
      <c r="W2647" s="248"/>
      <c r="X2647" s="248"/>
      <c r="Y2647" s="219"/>
      <c r="Z2647" s="248"/>
      <c r="AA2647" s="248"/>
      <c r="AB2647" s="248"/>
      <c r="AC2647" s="248"/>
      <c r="AD2647" s="402"/>
      <c r="AE2647" s="402"/>
      <c r="AF2647" s="402"/>
      <c r="AG2647" s="402"/>
      <c r="AH2647" s="402"/>
      <c r="AI2647" s="228" t="s">
        <v>2544</v>
      </c>
      <c r="AJ2647" s="286" t="s">
        <v>2543</v>
      </c>
      <c r="AK2647" s="228" t="s">
        <v>2542</v>
      </c>
      <c r="AL2647" s="403"/>
      <c r="AM2647" s="403"/>
      <c r="AN2647" s="402"/>
      <c r="AO2647" s="402"/>
      <c r="AP2647" s="229"/>
      <c r="AQ2647" s="401"/>
      <c r="AR2647" s="247"/>
      <c r="AS2647" s="247"/>
      <c r="AT2647" s="247"/>
      <c r="AU2647" s="247"/>
      <c r="AV2647" s="207"/>
      <c r="AW2647" s="207"/>
      <c r="AX2647" s="207"/>
      <c r="AY2647" s="207"/>
      <c r="AZ2647" s="247"/>
      <c r="BA2647" s="247"/>
      <c r="BB2647" s="247"/>
      <c r="BC2647" s="247"/>
      <c r="BD2647" s="207"/>
      <c r="BE2647" s="207"/>
      <c r="BF2647" s="207"/>
      <c r="BG2647" s="228"/>
      <c r="BH2647" s="228"/>
      <c r="BI2647" s="228"/>
      <c r="BJ2647" s="246" t="s">
        <v>2673</v>
      </c>
      <c r="BK2647" s="207"/>
      <c r="BL2647" s="228"/>
      <c r="BM2647" s="228"/>
      <c r="BN2647" s="298"/>
      <c r="BO2647" s="297"/>
      <c r="BQ2647" s="205" t="s">
        <v>1701</v>
      </c>
      <c r="BY2647" s="254"/>
      <c r="DN2647" s="284"/>
      <c r="DO2647" s="283"/>
      <c r="DP2647" s="278"/>
      <c r="DQ2647" s="282"/>
      <c r="DR2647" s="281"/>
      <c r="DS2647" s="280"/>
      <c r="DT2647" s="279"/>
      <c r="DU2647" s="278"/>
      <c r="DV2647" s="194"/>
    </row>
    <row r="2648" spans="1:126" ht="16.350000000000001" customHeight="1">
      <c r="B2648" s="227" t="s">
        <v>2772</v>
      </c>
      <c r="D2648" s="398"/>
      <c r="E2648" s="397" t="str">
        <f t="shared" si="416"/>
        <v/>
      </c>
      <c r="F2648" s="207" t="s">
        <v>2694</v>
      </c>
      <c r="G2648" s="220" t="s">
        <v>2771</v>
      </c>
      <c r="J2648" s="225">
        <v>1</v>
      </c>
      <c r="K2648" s="212">
        <v>13000</v>
      </c>
      <c r="L2648" s="263">
        <v>14300.000000000002</v>
      </c>
      <c r="M2648" s="262" t="s">
        <v>1671</v>
      </c>
      <c r="O2648" s="219"/>
      <c r="P2648" s="245"/>
      <c r="Q2648" s="244"/>
      <c r="R2648" s="261"/>
      <c r="S2648" s="242"/>
      <c r="T2648" s="393"/>
      <c r="U2648" s="287"/>
      <c r="V2648" s="287"/>
      <c r="W2648" s="287"/>
      <c r="X2648" s="287"/>
      <c r="Y2648" s="219"/>
      <c r="Z2648" s="287"/>
      <c r="AA2648" s="287"/>
      <c r="AB2648" s="287"/>
      <c r="AC2648" s="287"/>
      <c r="AD2648" s="344"/>
      <c r="AE2648" s="344"/>
      <c r="AF2648" s="344"/>
      <c r="AG2648" s="344"/>
      <c r="AH2648" s="344"/>
      <c r="AI2648" s="213" t="s">
        <v>2544</v>
      </c>
      <c r="AJ2648" s="286" t="s">
        <v>2748</v>
      </c>
      <c r="AK2648" s="228" t="s">
        <v>2689</v>
      </c>
      <c r="AN2648" s="344"/>
      <c r="AO2648" s="344"/>
      <c r="AP2648" s="229"/>
      <c r="AQ2648" s="345"/>
      <c r="AR2648" s="247"/>
      <c r="AS2648" s="247"/>
      <c r="AT2648" s="247"/>
      <c r="AU2648" s="247"/>
      <c r="AV2648" s="207"/>
      <c r="AW2648" s="207"/>
      <c r="AX2648" s="207"/>
      <c r="AY2648" s="207"/>
      <c r="AZ2648" s="247"/>
      <c r="BA2648" s="247"/>
      <c r="BB2648" s="247"/>
      <c r="BC2648" s="247"/>
      <c r="BD2648" s="207"/>
      <c r="BE2648" s="207"/>
      <c r="BF2648" s="207"/>
      <c r="BG2648" s="228"/>
      <c r="BH2648" s="228"/>
      <c r="BI2648" s="228"/>
      <c r="BJ2648" s="246" t="s">
        <v>2673</v>
      </c>
      <c r="BK2648" s="255"/>
      <c r="BL2648" s="228"/>
      <c r="BM2648" s="228"/>
      <c r="BP2648" s="204" t="s">
        <v>1702</v>
      </c>
      <c r="BY2648" s="254"/>
      <c r="DN2648" s="284"/>
      <c r="DO2648" s="283"/>
      <c r="DP2648" s="278"/>
      <c r="DQ2648" s="282"/>
      <c r="DR2648" s="281"/>
      <c r="DS2648" s="280"/>
      <c r="DT2648" s="279"/>
      <c r="DU2648" s="278"/>
      <c r="DV2648" s="194"/>
    </row>
    <row r="2649" spans="1:126" ht="16.350000000000001" customHeight="1">
      <c r="B2649" s="227" t="s">
        <v>2770</v>
      </c>
      <c r="D2649" s="398"/>
      <c r="E2649" s="397" t="str">
        <f t="shared" si="416"/>
        <v/>
      </c>
      <c r="F2649" s="207" t="s">
        <v>2694</v>
      </c>
      <c r="G2649" s="220" t="s">
        <v>2769</v>
      </c>
      <c r="J2649" s="225">
        <v>1</v>
      </c>
      <c r="K2649" s="212">
        <v>31600</v>
      </c>
      <c r="L2649" s="263">
        <v>34760</v>
      </c>
      <c r="M2649" s="262" t="s">
        <v>1671</v>
      </c>
      <c r="O2649" s="219"/>
      <c r="P2649" s="245"/>
      <c r="Q2649" s="244"/>
      <c r="R2649" s="261"/>
      <c r="S2649" s="242"/>
      <c r="T2649" s="393"/>
      <c r="U2649" s="287"/>
      <c r="V2649" s="287"/>
      <c r="W2649" s="287"/>
      <c r="X2649" s="287"/>
      <c r="Y2649" s="219"/>
      <c r="Z2649" s="287"/>
      <c r="AA2649" s="287"/>
      <c r="AB2649" s="287"/>
      <c r="AC2649" s="287"/>
      <c r="AD2649" s="344"/>
      <c r="AE2649" s="344"/>
      <c r="AF2649" s="344"/>
      <c r="AG2649" s="344"/>
      <c r="AH2649" s="344"/>
      <c r="AI2649" s="213" t="s">
        <v>2544</v>
      </c>
      <c r="AJ2649" s="286" t="s">
        <v>2748</v>
      </c>
      <c r="AK2649" s="228" t="s">
        <v>2689</v>
      </c>
      <c r="AN2649" s="344"/>
      <c r="AO2649" s="344"/>
      <c r="AP2649" s="229"/>
      <c r="AQ2649" s="345"/>
      <c r="AR2649" s="247"/>
      <c r="AS2649" s="247"/>
      <c r="AT2649" s="247"/>
      <c r="AU2649" s="247"/>
      <c r="AV2649" s="207"/>
      <c r="AW2649" s="207"/>
      <c r="AX2649" s="207"/>
      <c r="AY2649" s="207"/>
      <c r="AZ2649" s="247"/>
      <c r="BA2649" s="247"/>
      <c r="BB2649" s="247"/>
      <c r="BC2649" s="247"/>
      <c r="BD2649" s="207"/>
      <c r="BE2649" s="207"/>
      <c r="BF2649" s="207"/>
      <c r="BG2649" s="228"/>
      <c r="BH2649" s="228"/>
      <c r="BI2649" s="228"/>
      <c r="BJ2649" s="246" t="s">
        <v>2673</v>
      </c>
      <c r="BK2649" s="255"/>
      <c r="BL2649" s="228"/>
      <c r="BM2649" s="228"/>
      <c r="BP2649" s="204" t="s">
        <v>1702</v>
      </c>
      <c r="BY2649" s="254"/>
      <c r="DN2649" s="284"/>
      <c r="DO2649" s="283"/>
      <c r="DP2649" s="278"/>
      <c r="DQ2649" s="282"/>
      <c r="DR2649" s="281"/>
      <c r="DS2649" s="280"/>
      <c r="DT2649" s="279"/>
      <c r="DU2649" s="278"/>
      <c r="DV2649" s="194"/>
    </row>
    <row r="2650" spans="1:126" ht="16.350000000000001" customHeight="1">
      <c r="B2650" s="227" t="s">
        <v>2768</v>
      </c>
      <c r="D2650" s="398"/>
      <c r="E2650" s="397" t="str">
        <f t="shared" si="416"/>
        <v/>
      </c>
      <c r="F2650" s="207" t="s">
        <v>2694</v>
      </c>
      <c r="G2650" s="220" t="s">
        <v>2767</v>
      </c>
      <c r="J2650" s="225">
        <v>1</v>
      </c>
      <c r="K2650" s="400"/>
      <c r="L2650" s="399"/>
      <c r="M2650" s="262" t="s">
        <v>1671</v>
      </c>
      <c r="O2650" s="219"/>
      <c r="P2650" s="245"/>
      <c r="Q2650" s="244"/>
      <c r="R2650" s="261"/>
      <c r="S2650" s="242"/>
      <c r="T2650" s="393"/>
      <c r="U2650" s="287"/>
      <c r="V2650" s="287"/>
      <c r="W2650" s="287"/>
      <c r="X2650" s="287"/>
      <c r="Y2650" s="219"/>
      <c r="Z2650" s="287"/>
      <c r="AA2650" s="287"/>
      <c r="AB2650" s="287"/>
      <c r="AC2650" s="287"/>
      <c r="AD2650" s="344"/>
      <c r="AE2650" s="344"/>
      <c r="AF2650" s="344"/>
      <c r="AG2650" s="344"/>
      <c r="AH2650" s="344"/>
      <c r="AJ2650" s="286" t="s">
        <v>2748</v>
      </c>
      <c r="AK2650" s="228" t="s">
        <v>2689</v>
      </c>
      <c r="AN2650" s="344"/>
      <c r="AO2650" s="344"/>
      <c r="AP2650" s="229"/>
      <c r="AQ2650" s="345"/>
      <c r="AR2650" s="247"/>
      <c r="AS2650" s="247"/>
      <c r="AT2650" s="247"/>
      <c r="AU2650" s="247"/>
      <c r="AV2650" s="207"/>
      <c r="AW2650" s="207"/>
      <c r="AX2650" s="207"/>
      <c r="AY2650" s="207"/>
      <c r="AZ2650" s="247"/>
      <c r="BA2650" s="247"/>
      <c r="BB2650" s="247"/>
      <c r="BC2650" s="247"/>
      <c r="BD2650" s="207"/>
      <c r="BE2650" s="207"/>
      <c r="BF2650" s="207"/>
      <c r="BG2650" s="228"/>
      <c r="BH2650" s="228"/>
      <c r="BI2650" s="228"/>
      <c r="BJ2650" s="246" t="s">
        <v>2673</v>
      </c>
      <c r="BK2650" s="255"/>
      <c r="BL2650" s="228"/>
      <c r="BM2650" s="228"/>
      <c r="BP2650" s="204" t="s">
        <v>1702</v>
      </c>
      <c r="BY2650" s="254"/>
      <c r="DN2650" s="284"/>
      <c r="DO2650" s="283"/>
      <c r="DP2650" s="278"/>
      <c r="DQ2650" s="282"/>
      <c r="DR2650" s="281"/>
      <c r="DS2650" s="280"/>
      <c r="DT2650" s="279"/>
      <c r="DU2650" s="278"/>
      <c r="DV2650" s="194"/>
    </row>
    <row r="2651" spans="1:126" ht="16.350000000000001" customHeight="1">
      <c r="B2651" s="227" t="s">
        <v>2766</v>
      </c>
      <c r="D2651" s="398"/>
      <c r="E2651" s="397" t="str">
        <f t="shared" si="416"/>
        <v/>
      </c>
      <c r="F2651" s="207" t="s">
        <v>2694</v>
      </c>
      <c r="G2651" s="220" t="s">
        <v>2765</v>
      </c>
      <c r="J2651" s="225">
        <v>1</v>
      </c>
      <c r="K2651" s="400"/>
      <c r="L2651" s="399"/>
      <c r="M2651" s="262" t="s">
        <v>1671</v>
      </c>
      <c r="O2651" s="219"/>
      <c r="P2651" s="245"/>
      <c r="Q2651" s="244"/>
      <c r="R2651" s="261"/>
      <c r="S2651" s="242"/>
      <c r="T2651" s="393"/>
      <c r="U2651" s="287"/>
      <c r="V2651" s="287"/>
      <c r="W2651" s="287"/>
      <c r="X2651" s="287"/>
      <c r="Y2651" s="219"/>
      <c r="Z2651" s="287"/>
      <c r="AA2651" s="287"/>
      <c r="AB2651" s="287"/>
      <c r="AC2651" s="287"/>
      <c r="AD2651" s="344"/>
      <c r="AE2651" s="344"/>
      <c r="AF2651" s="344"/>
      <c r="AG2651" s="344"/>
      <c r="AH2651" s="344"/>
      <c r="AJ2651" s="286" t="s">
        <v>2748</v>
      </c>
      <c r="AK2651" s="228" t="s">
        <v>2689</v>
      </c>
      <c r="AN2651" s="344"/>
      <c r="AO2651" s="344"/>
      <c r="AP2651" s="229"/>
      <c r="AQ2651" s="345"/>
      <c r="AR2651" s="247"/>
      <c r="AS2651" s="247"/>
      <c r="AT2651" s="247"/>
      <c r="AU2651" s="247"/>
      <c r="AV2651" s="207"/>
      <c r="AW2651" s="207"/>
      <c r="AX2651" s="207"/>
      <c r="AY2651" s="207"/>
      <c r="AZ2651" s="247"/>
      <c r="BA2651" s="247"/>
      <c r="BB2651" s="247"/>
      <c r="BC2651" s="247"/>
      <c r="BD2651" s="207"/>
      <c r="BE2651" s="207"/>
      <c r="BF2651" s="207"/>
      <c r="BG2651" s="228"/>
      <c r="BH2651" s="228"/>
      <c r="BI2651" s="228"/>
      <c r="BJ2651" s="246" t="s">
        <v>2673</v>
      </c>
      <c r="BK2651" s="255"/>
      <c r="BL2651" s="228"/>
      <c r="BM2651" s="228"/>
      <c r="BP2651" s="204" t="s">
        <v>1702</v>
      </c>
      <c r="BY2651" s="254"/>
      <c r="DN2651" s="284"/>
      <c r="DO2651" s="283"/>
      <c r="DP2651" s="278"/>
      <c r="DQ2651" s="282"/>
      <c r="DR2651" s="281"/>
      <c r="DS2651" s="280"/>
      <c r="DT2651" s="279"/>
      <c r="DU2651" s="278"/>
      <c r="DV2651" s="194"/>
    </row>
    <row r="2652" spans="1:126" ht="16.350000000000001" customHeight="1">
      <c r="B2652" s="227" t="s">
        <v>2764</v>
      </c>
      <c r="D2652" s="398"/>
      <c r="E2652" s="397" t="str">
        <f t="shared" si="416"/>
        <v/>
      </c>
      <c r="F2652" s="207" t="s">
        <v>2694</v>
      </c>
      <c r="G2652" s="220" t="s">
        <v>2763</v>
      </c>
      <c r="J2652" s="225">
        <v>1</v>
      </c>
      <c r="K2652" s="400"/>
      <c r="L2652" s="399"/>
      <c r="M2652" s="262" t="s">
        <v>1671</v>
      </c>
      <c r="O2652" s="219"/>
      <c r="P2652" s="245"/>
      <c r="Q2652" s="244"/>
      <c r="R2652" s="261"/>
      <c r="S2652" s="242"/>
      <c r="T2652" s="393"/>
      <c r="U2652" s="287"/>
      <c r="V2652" s="287"/>
      <c r="W2652" s="287"/>
      <c r="X2652" s="287"/>
      <c r="Y2652" s="219"/>
      <c r="Z2652" s="287"/>
      <c r="AA2652" s="287"/>
      <c r="AB2652" s="287"/>
      <c r="AC2652" s="287"/>
      <c r="AD2652" s="344"/>
      <c r="AE2652" s="344"/>
      <c r="AF2652" s="344"/>
      <c r="AG2652" s="344"/>
      <c r="AH2652" s="344"/>
      <c r="AJ2652" s="286" t="s">
        <v>2748</v>
      </c>
      <c r="AK2652" s="228" t="s">
        <v>2689</v>
      </c>
      <c r="AN2652" s="344"/>
      <c r="AO2652" s="344"/>
      <c r="AP2652" s="229"/>
      <c r="AQ2652" s="345"/>
      <c r="AR2652" s="247"/>
      <c r="AS2652" s="247"/>
      <c r="AT2652" s="247"/>
      <c r="AU2652" s="247"/>
      <c r="AV2652" s="207"/>
      <c r="AW2652" s="207"/>
      <c r="AX2652" s="207"/>
      <c r="AY2652" s="207"/>
      <c r="AZ2652" s="247"/>
      <c r="BA2652" s="247"/>
      <c r="BB2652" s="247"/>
      <c r="BC2652" s="247"/>
      <c r="BD2652" s="207"/>
      <c r="BE2652" s="207"/>
      <c r="BF2652" s="207"/>
      <c r="BG2652" s="228"/>
      <c r="BH2652" s="228"/>
      <c r="BI2652" s="228"/>
      <c r="BJ2652" s="246" t="s">
        <v>2673</v>
      </c>
      <c r="BK2652" s="255"/>
      <c r="BL2652" s="228"/>
      <c r="BM2652" s="228"/>
      <c r="BP2652" s="204" t="s">
        <v>1702</v>
      </c>
      <c r="BY2652" s="254"/>
      <c r="DN2652" s="284"/>
      <c r="DO2652" s="283"/>
      <c r="DP2652" s="278"/>
      <c r="DQ2652" s="282"/>
      <c r="DR2652" s="281"/>
      <c r="DS2652" s="280"/>
      <c r="DT2652" s="279"/>
      <c r="DU2652" s="278"/>
      <c r="DV2652" s="194"/>
    </row>
    <row r="2653" spans="1:126" ht="16.350000000000001" customHeight="1">
      <c r="B2653" s="227" t="s">
        <v>2762</v>
      </c>
      <c r="D2653" s="398"/>
      <c r="E2653" s="397" t="str">
        <f t="shared" si="416"/>
        <v/>
      </c>
      <c r="F2653" s="207" t="s">
        <v>2694</v>
      </c>
      <c r="G2653" s="220" t="s">
        <v>2761</v>
      </c>
      <c r="J2653" s="225">
        <v>1</v>
      </c>
      <c r="K2653" s="400"/>
      <c r="L2653" s="399"/>
      <c r="M2653" s="262" t="s">
        <v>1671</v>
      </c>
      <c r="O2653" s="219"/>
      <c r="P2653" s="245"/>
      <c r="Q2653" s="244"/>
      <c r="R2653" s="261"/>
      <c r="S2653" s="242"/>
      <c r="T2653" s="393"/>
      <c r="U2653" s="287"/>
      <c r="V2653" s="287"/>
      <c r="W2653" s="287"/>
      <c r="X2653" s="287"/>
      <c r="Y2653" s="219"/>
      <c r="Z2653" s="287"/>
      <c r="AA2653" s="287"/>
      <c r="AB2653" s="287"/>
      <c r="AC2653" s="287"/>
      <c r="AD2653" s="344"/>
      <c r="AE2653" s="344"/>
      <c r="AF2653" s="344"/>
      <c r="AG2653" s="344"/>
      <c r="AH2653" s="344"/>
      <c r="AJ2653" s="286" t="s">
        <v>2748</v>
      </c>
      <c r="AK2653" s="228" t="s">
        <v>2689</v>
      </c>
      <c r="AN2653" s="344"/>
      <c r="AO2653" s="344"/>
      <c r="AP2653" s="229"/>
      <c r="AQ2653" s="345"/>
      <c r="AR2653" s="247"/>
      <c r="AS2653" s="247"/>
      <c r="AT2653" s="247"/>
      <c r="AU2653" s="247"/>
      <c r="AV2653" s="207"/>
      <c r="AW2653" s="207"/>
      <c r="AX2653" s="207"/>
      <c r="AY2653" s="207"/>
      <c r="AZ2653" s="247"/>
      <c r="BA2653" s="247"/>
      <c r="BB2653" s="247"/>
      <c r="BC2653" s="247"/>
      <c r="BD2653" s="207"/>
      <c r="BE2653" s="207"/>
      <c r="BF2653" s="207"/>
      <c r="BG2653" s="228"/>
      <c r="BH2653" s="228"/>
      <c r="BI2653" s="228"/>
      <c r="BJ2653" s="246" t="s">
        <v>2673</v>
      </c>
      <c r="BK2653" s="255"/>
      <c r="BL2653" s="228"/>
      <c r="BM2653" s="228"/>
      <c r="BP2653" s="204" t="s">
        <v>1702</v>
      </c>
      <c r="BY2653" s="254"/>
      <c r="DN2653" s="284"/>
      <c r="DO2653" s="283"/>
      <c r="DP2653" s="278"/>
      <c r="DQ2653" s="282"/>
      <c r="DR2653" s="281"/>
      <c r="DS2653" s="280"/>
      <c r="DT2653" s="279"/>
      <c r="DU2653" s="278"/>
      <c r="DV2653" s="194"/>
    </row>
    <row r="2654" spans="1:126" ht="16.350000000000001" customHeight="1">
      <c r="B2654" s="227" t="s">
        <v>2760</v>
      </c>
      <c r="D2654" s="398"/>
      <c r="E2654" s="397" t="str">
        <f t="shared" si="416"/>
        <v/>
      </c>
      <c r="F2654" s="207" t="s">
        <v>2694</v>
      </c>
      <c r="G2654" s="220" t="s">
        <v>2759</v>
      </c>
      <c r="J2654" s="225">
        <v>1</v>
      </c>
      <c r="K2654" s="400"/>
      <c r="L2654" s="399"/>
      <c r="M2654" s="288" t="s">
        <v>1671</v>
      </c>
      <c r="O2654" s="219"/>
      <c r="P2654" s="245"/>
      <c r="Q2654" s="244"/>
      <c r="R2654" s="261"/>
      <c r="S2654" s="242"/>
      <c r="T2654" s="393"/>
      <c r="U2654" s="287"/>
      <c r="V2654" s="287"/>
      <c r="W2654" s="287"/>
      <c r="X2654" s="287"/>
      <c r="Y2654" s="219"/>
      <c r="Z2654" s="287"/>
      <c r="AA2654" s="287"/>
      <c r="AB2654" s="287"/>
      <c r="AC2654" s="287"/>
      <c r="AD2654" s="344"/>
      <c r="AE2654" s="344"/>
      <c r="AF2654" s="344"/>
      <c r="AG2654" s="344"/>
      <c r="AH2654" s="344"/>
      <c r="AJ2654" s="286" t="s">
        <v>2748</v>
      </c>
      <c r="AK2654" s="228" t="s">
        <v>2689</v>
      </c>
      <c r="AN2654" s="344"/>
      <c r="AO2654" s="344"/>
      <c r="AP2654" s="229"/>
      <c r="AQ2654" s="345"/>
      <c r="AR2654" s="247"/>
      <c r="AS2654" s="247"/>
      <c r="AT2654" s="247"/>
      <c r="AU2654" s="247"/>
      <c r="AV2654" s="207"/>
      <c r="AW2654" s="207"/>
      <c r="AX2654" s="207"/>
      <c r="AY2654" s="207"/>
      <c r="AZ2654" s="247"/>
      <c r="BA2654" s="247"/>
      <c r="BB2654" s="247"/>
      <c r="BC2654" s="247"/>
      <c r="BD2654" s="207"/>
      <c r="BE2654" s="207"/>
      <c r="BF2654" s="207"/>
      <c r="BG2654" s="228"/>
      <c r="BH2654" s="228"/>
      <c r="BI2654" s="228"/>
      <c r="BJ2654" s="246" t="s">
        <v>2673</v>
      </c>
      <c r="BK2654" s="255"/>
      <c r="BL2654" s="228"/>
      <c r="BM2654" s="228"/>
      <c r="BP2654" s="204" t="s">
        <v>1702</v>
      </c>
      <c r="BY2654" s="254"/>
      <c r="DN2654" s="284"/>
      <c r="DO2654" s="283"/>
      <c r="DP2654" s="278"/>
      <c r="DQ2654" s="282"/>
      <c r="DR2654" s="281"/>
      <c r="DS2654" s="280"/>
      <c r="DT2654" s="279"/>
      <c r="DU2654" s="278"/>
      <c r="DV2654" s="194"/>
    </row>
    <row r="2655" spans="1:126" ht="16.350000000000001" customHeight="1">
      <c r="B2655" s="227" t="s">
        <v>2758</v>
      </c>
      <c r="D2655" s="398"/>
      <c r="E2655" s="397" t="str">
        <f t="shared" si="416"/>
        <v/>
      </c>
      <c r="F2655" s="207" t="s">
        <v>2694</v>
      </c>
      <c r="G2655" s="220" t="s">
        <v>2757</v>
      </c>
      <c r="J2655" s="225">
        <v>1</v>
      </c>
      <c r="K2655" s="400"/>
      <c r="L2655" s="399"/>
      <c r="M2655" s="288" t="s">
        <v>1671</v>
      </c>
      <c r="O2655" s="219"/>
      <c r="P2655" s="245"/>
      <c r="Q2655" s="244"/>
      <c r="R2655" s="261"/>
      <c r="S2655" s="242"/>
      <c r="T2655" s="393"/>
      <c r="U2655" s="287"/>
      <c r="V2655" s="287"/>
      <c r="W2655" s="287"/>
      <c r="X2655" s="287"/>
      <c r="Y2655" s="219"/>
      <c r="Z2655" s="287"/>
      <c r="AA2655" s="287"/>
      <c r="AB2655" s="287"/>
      <c r="AC2655" s="287"/>
      <c r="AD2655" s="344"/>
      <c r="AE2655" s="344"/>
      <c r="AF2655" s="344"/>
      <c r="AG2655" s="344"/>
      <c r="AH2655" s="344"/>
      <c r="AJ2655" s="286" t="s">
        <v>2690</v>
      </c>
      <c r="AK2655" s="228" t="s">
        <v>2689</v>
      </c>
      <c r="AN2655" s="344"/>
      <c r="AO2655" s="344"/>
      <c r="AP2655" s="229"/>
      <c r="AQ2655" s="345"/>
      <c r="AR2655" s="247"/>
      <c r="AS2655" s="247"/>
      <c r="AT2655" s="247"/>
      <c r="AU2655" s="247"/>
      <c r="AV2655" s="207"/>
      <c r="AW2655" s="207"/>
      <c r="AX2655" s="207"/>
      <c r="AY2655" s="207"/>
      <c r="AZ2655" s="247"/>
      <c r="BA2655" s="247"/>
      <c r="BB2655" s="247"/>
      <c r="BC2655" s="247"/>
      <c r="BD2655" s="207"/>
      <c r="BE2655" s="207"/>
      <c r="BF2655" s="207"/>
      <c r="BG2655" s="228"/>
      <c r="BH2655" s="228"/>
      <c r="BI2655" s="228"/>
      <c r="BJ2655" s="246" t="s">
        <v>2673</v>
      </c>
      <c r="BK2655" s="255"/>
      <c r="BL2655" s="228"/>
      <c r="BM2655" s="228"/>
      <c r="BP2655" s="204" t="s">
        <v>1702</v>
      </c>
      <c r="BY2655" s="254"/>
      <c r="DN2655" s="284"/>
      <c r="DO2655" s="283"/>
      <c r="DP2655" s="278"/>
      <c r="DQ2655" s="282"/>
      <c r="DR2655" s="281"/>
      <c r="DS2655" s="280"/>
      <c r="DT2655" s="279"/>
      <c r="DU2655" s="278"/>
      <c r="DV2655" s="194"/>
    </row>
    <row r="2656" spans="1:126" ht="16.350000000000001" customHeight="1">
      <c r="B2656" s="227" t="s">
        <v>2756</v>
      </c>
      <c r="D2656" s="398"/>
      <c r="E2656" s="397" t="str">
        <f t="shared" si="416"/>
        <v/>
      </c>
      <c r="F2656" s="207" t="s">
        <v>2694</v>
      </c>
      <c r="G2656" s="220" t="s">
        <v>2755</v>
      </c>
      <c r="J2656" s="225">
        <v>1</v>
      </c>
      <c r="K2656" s="400"/>
      <c r="L2656" s="399"/>
      <c r="M2656" s="288" t="s">
        <v>1671</v>
      </c>
      <c r="O2656" s="219"/>
      <c r="P2656" s="245"/>
      <c r="Q2656" s="244"/>
      <c r="R2656" s="261"/>
      <c r="S2656" s="242"/>
      <c r="T2656" s="393"/>
      <c r="U2656" s="287"/>
      <c r="V2656" s="287"/>
      <c r="W2656" s="287"/>
      <c r="X2656" s="287"/>
      <c r="Y2656" s="219"/>
      <c r="Z2656" s="287"/>
      <c r="AA2656" s="287"/>
      <c r="AB2656" s="287"/>
      <c r="AC2656" s="287"/>
      <c r="AD2656" s="344"/>
      <c r="AE2656" s="344"/>
      <c r="AF2656" s="344"/>
      <c r="AG2656" s="344"/>
      <c r="AH2656" s="344"/>
      <c r="AJ2656" s="286" t="s">
        <v>2748</v>
      </c>
      <c r="AK2656" s="228" t="s">
        <v>2689</v>
      </c>
      <c r="AN2656" s="344"/>
      <c r="AO2656" s="344"/>
      <c r="AP2656" s="229"/>
      <c r="AQ2656" s="345"/>
      <c r="AR2656" s="247"/>
      <c r="AS2656" s="247"/>
      <c r="AT2656" s="247"/>
      <c r="AU2656" s="247"/>
      <c r="AV2656" s="207"/>
      <c r="AW2656" s="207"/>
      <c r="AX2656" s="207"/>
      <c r="AY2656" s="207"/>
      <c r="AZ2656" s="247"/>
      <c r="BA2656" s="247"/>
      <c r="BB2656" s="247"/>
      <c r="BC2656" s="247"/>
      <c r="BD2656" s="207"/>
      <c r="BE2656" s="207"/>
      <c r="BF2656" s="207"/>
      <c r="BG2656" s="228"/>
      <c r="BH2656" s="228"/>
      <c r="BI2656" s="228"/>
      <c r="BJ2656" s="246" t="s">
        <v>2673</v>
      </c>
      <c r="BK2656" s="255"/>
      <c r="BL2656" s="228"/>
      <c r="BM2656" s="228"/>
      <c r="BP2656" s="204" t="s">
        <v>1702</v>
      </c>
      <c r="BY2656" s="254"/>
      <c r="DN2656" s="284"/>
      <c r="DO2656" s="283"/>
      <c r="DP2656" s="278"/>
      <c r="DQ2656" s="282"/>
      <c r="DR2656" s="281"/>
      <c r="DS2656" s="280"/>
      <c r="DT2656" s="279"/>
      <c r="DU2656" s="278"/>
      <c r="DV2656" s="194"/>
    </row>
    <row r="2657" spans="1:126" ht="16.350000000000001" customHeight="1">
      <c r="B2657" s="227" t="s">
        <v>2754</v>
      </c>
      <c r="D2657" s="398"/>
      <c r="E2657" s="397" t="str">
        <f t="shared" si="416"/>
        <v/>
      </c>
      <c r="F2657" s="206" t="s">
        <v>2694</v>
      </c>
      <c r="G2657" s="220" t="s">
        <v>2753</v>
      </c>
      <c r="J2657" s="225">
        <v>1</v>
      </c>
      <c r="K2657" s="400"/>
      <c r="L2657" s="399"/>
      <c r="M2657" s="288" t="s">
        <v>1671</v>
      </c>
      <c r="O2657" s="219"/>
      <c r="P2657" s="245"/>
      <c r="Q2657" s="244"/>
      <c r="R2657" s="261"/>
      <c r="S2657" s="242"/>
      <c r="T2657" s="393"/>
      <c r="U2657" s="287"/>
      <c r="V2657" s="287"/>
      <c r="W2657" s="287"/>
      <c r="X2657" s="287"/>
      <c r="Y2657" s="219"/>
      <c r="Z2657" s="287"/>
      <c r="AA2657" s="287"/>
      <c r="AB2657" s="287"/>
      <c r="AC2657" s="287"/>
      <c r="AD2657" s="344"/>
      <c r="AE2657" s="344"/>
      <c r="AF2657" s="344"/>
      <c r="AG2657" s="344"/>
      <c r="AH2657" s="344"/>
      <c r="AJ2657" s="286" t="s">
        <v>2748</v>
      </c>
      <c r="AK2657" s="228" t="s">
        <v>2689</v>
      </c>
      <c r="AN2657" s="344"/>
      <c r="AO2657" s="344"/>
      <c r="AP2657" s="229"/>
      <c r="AQ2657" s="345"/>
      <c r="AR2657" s="247"/>
      <c r="AS2657" s="247"/>
      <c r="AT2657" s="247"/>
      <c r="AU2657" s="247"/>
      <c r="AV2657" s="207"/>
      <c r="AW2657" s="207"/>
      <c r="AX2657" s="207"/>
      <c r="AY2657" s="207"/>
      <c r="AZ2657" s="247"/>
      <c r="BA2657" s="247"/>
      <c r="BB2657" s="247"/>
      <c r="BC2657" s="247"/>
      <c r="BD2657" s="207"/>
      <c r="BE2657" s="207"/>
      <c r="BF2657" s="207"/>
      <c r="BG2657" s="228"/>
      <c r="BH2657" s="228"/>
      <c r="BI2657" s="228"/>
      <c r="BJ2657" s="246" t="s">
        <v>2673</v>
      </c>
      <c r="BK2657" s="255"/>
      <c r="BL2657" s="228"/>
      <c r="BM2657" s="228"/>
      <c r="BP2657" s="204" t="s">
        <v>1702</v>
      </c>
      <c r="BY2657" s="254"/>
      <c r="DN2657" s="284"/>
      <c r="DO2657" s="283"/>
      <c r="DP2657" s="278"/>
      <c r="DQ2657" s="282"/>
      <c r="DR2657" s="281"/>
      <c r="DS2657" s="280"/>
      <c r="DT2657" s="279"/>
      <c r="DU2657" s="278"/>
      <c r="DV2657" s="194"/>
    </row>
    <row r="2658" spans="1:126" ht="16.350000000000001" customHeight="1">
      <c r="B2658" s="227" t="s">
        <v>2752</v>
      </c>
      <c r="D2658" s="398"/>
      <c r="E2658" s="397" t="str">
        <f t="shared" si="416"/>
        <v/>
      </c>
      <c r="F2658" s="206" t="s">
        <v>2694</v>
      </c>
      <c r="G2658" s="220" t="s">
        <v>2751</v>
      </c>
      <c r="J2658" s="225">
        <v>1</v>
      </c>
      <c r="K2658" s="400"/>
      <c r="L2658" s="399"/>
      <c r="M2658" s="288" t="s">
        <v>1671</v>
      </c>
      <c r="O2658" s="219"/>
      <c r="P2658" s="245"/>
      <c r="Q2658" s="244"/>
      <c r="R2658" s="261"/>
      <c r="S2658" s="242"/>
      <c r="T2658" s="393"/>
      <c r="U2658" s="287"/>
      <c r="V2658" s="287"/>
      <c r="W2658" s="287"/>
      <c r="X2658" s="287"/>
      <c r="Y2658" s="219"/>
      <c r="Z2658" s="287"/>
      <c r="AA2658" s="287"/>
      <c r="AB2658" s="287"/>
      <c r="AC2658" s="287"/>
      <c r="AD2658" s="344"/>
      <c r="AE2658" s="344"/>
      <c r="AF2658" s="344"/>
      <c r="AG2658" s="344"/>
      <c r="AH2658" s="344"/>
      <c r="AJ2658" s="286" t="s">
        <v>2748</v>
      </c>
      <c r="AK2658" s="228" t="s">
        <v>2689</v>
      </c>
      <c r="AN2658" s="344"/>
      <c r="AO2658" s="344"/>
      <c r="AP2658" s="229"/>
      <c r="AQ2658" s="345"/>
      <c r="AR2658" s="247"/>
      <c r="AS2658" s="247"/>
      <c r="AT2658" s="247"/>
      <c r="AU2658" s="247"/>
      <c r="AV2658" s="207"/>
      <c r="AW2658" s="207"/>
      <c r="AX2658" s="207"/>
      <c r="AY2658" s="207"/>
      <c r="AZ2658" s="247"/>
      <c r="BA2658" s="247"/>
      <c r="BB2658" s="247"/>
      <c r="BC2658" s="247"/>
      <c r="BD2658" s="207"/>
      <c r="BE2658" s="207"/>
      <c r="BF2658" s="207"/>
      <c r="BG2658" s="228"/>
      <c r="BH2658" s="228"/>
      <c r="BI2658" s="228"/>
      <c r="BJ2658" s="246" t="s">
        <v>2673</v>
      </c>
      <c r="BK2658" s="255"/>
      <c r="BL2658" s="228"/>
      <c r="BM2658" s="228"/>
      <c r="BP2658" s="204" t="s">
        <v>1702</v>
      </c>
      <c r="BY2658" s="254"/>
      <c r="DN2658" s="284"/>
      <c r="DO2658" s="283"/>
      <c r="DP2658" s="278"/>
      <c r="DQ2658" s="282"/>
      <c r="DR2658" s="281"/>
      <c r="DS2658" s="280"/>
      <c r="DT2658" s="279"/>
      <c r="DU2658" s="278"/>
      <c r="DV2658" s="194"/>
    </row>
    <row r="2659" spans="1:126" ht="16.350000000000001" customHeight="1">
      <c r="B2659" s="227" t="s">
        <v>2750</v>
      </c>
      <c r="D2659" s="398"/>
      <c r="E2659" s="397" t="str">
        <f t="shared" si="416"/>
        <v/>
      </c>
      <c r="F2659" s="207" t="s">
        <v>2694</v>
      </c>
      <c r="G2659" s="220" t="s">
        <v>2749</v>
      </c>
      <c r="J2659" s="225">
        <v>1</v>
      </c>
      <c r="K2659" s="400"/>
      <c r="L2659" s="399"/>
      <c r="M2659" s="262" t="s">
        <v>1671</v>
      </c>
      <c r="O2659" s="219"/>
      <c r="P2659" s="245"/>
      <c r="Q2659" s="244"/>
      <c r="R2659" s="261"/>
      <c r="S2659" s="242"/>
      <c r="T2659" s="393"/>
      <c r="U2659" s="287"/>
      <c r="V2659" s="287"/>
      <c r="W2659" s="287"/>
      <c r="X2659" s="287"/>
      <c r="Y2659" s="219"/>
      <c r="Z2659" s="287"/>
      <c r="AA2659" s="287"/>
      <c r="AB2659" s="287"/>
      <c r="AC2659" s="287"/>
      <c r="AD2659" s="344"/>
      <c r="AE2659" s="344"/>
      <c r="AF2659" s="344"/>
      <c r="AG2659" s="344"/>
      <c r="AH2659" s="344"/>
      <c r="AJ2659" s="286" t="s">
        <v>2748</v>
      </c>
      <c r="AK2659" s="228" t="s">
        <v>2689</v>
      </c>
      <c r="AN2659" s="344"/>
      <c r="AO2659" s="344"/>
      <c r="AP2659" s="229"/>
      <c r="AQ2659" s="345"/>
      <c r="AR2659" s="247"/>
      <c r="AS2659" s="247"/>
      <c r="AT2659" s="247"/>
      <c r="AU2659" s="247"/>
      <c r="AV2659" s="207"/>
      <c r="AW2659" s="207"/>
      <c r="AX2659" s="207"/>
      <c r="AY2659" s="207"/>
      <c r="AZ2659" s="247"/>
      <c r="BA2659" s="247"/>
      <c r="BB2659" s="247"/>
      <c r="BC2659" s="247"/>
      <c r="BD2659" s="207"/>
      <c r="BE2659" s="207"/>
      <c r="BF2659" s="207"/>
      <c r="BG2659" s="228"/>
      <c r="BH2659" s="228"/>
      <c r="BI2659" s="228"/>
      <c r="BJ2659" s="246" t="s">
        <v>2673</v>
      </c>
      <c r="BK2659" s="255"/>
      <c r="BL2659" s="228"/>
      <c r="BM2659" s="228"/>
      <c r="BP2659" s="204" t="s">
        <v>1702</v>
      </c>
      <c r="BY2659" s="254"/>
      <c r="DN2659" s="284"/>
      <c r="DO2659" s="283"/>
      <c r="DP2659" s="278"/>
      <c r="DQ2659" s="282"/>
      <c r="DR2659" s="281"/>
      <c r="DS2659" s="280"/>
      <c r="DT2659" s="279"/>
      <c r="DU2659" s="278"/>
      <c r="DV2659" s="194"/>
    </row>
    <row r="2660" spans="1:126" ht="16.350000000000001" customHeight="1">
      <c r="A2660" s="207" t="s">
        <v>2548</v>
      </c>
      <c r="B2660" s="227" t="s">
        <v>2747</v>
      </c>
      <c r="D2660" s="398"/>
      <c r="E2660" s="397" t="str">
        <f t="shared" si="416"/>
        <v/>
      </c>
      <c r="F2660" s="207" t="s">
        <v>2549</v>
      </c>
      <c r="G2660" s="220" t="s">
        <v>2746</v>
      </c>
      <c r="H2660" s="223" t="s">
        <v>2745</v>
      </c>
      <c r="J2660" s="225">
        <v>1</v>
      </c>
      <c r="K2660" s="212">
        <v>90000</v>
      </c>
      <c r="L2660" s="263">
        <f>K2660*1.1</f>
        <v>99000.000000000015</v>
      </c>
      <c r="M2660" s="262" t="s">
        <v>947</v>
      </c>
      <c r="O2660" s="219" t="s">
        <v>2744</v>
      </c>
      <c r="P2660" s="245"/>
      <c r="Q2660" s="244"/>
      <c r="R2660" s="261"/>
      <c r="S2660" s="242"/>
      <c r="T2660" s="260" t="s">
        <v>2743</v>
      </c>
      <c r="U2660" s="248">
        <f>VLOOKUP(T2660,'[1]段ボール 送料'!$H$16:$X$1013,16,FALSE)</f>
        <v>2370</v>
      </c>
      <c r="V2660" s="248">
        <f>VLOOKUP(T2660,'[1]段ボール 送料'!$H$16:$X$1013,13,FALSE)</f>
        <v>360</v>
      </c>
      <c r="W2660" s="248">
        <f>VLOOKUP(T2660,'[1]段ボール 送料'!$H$16:$X$1013,14,FALSE)</f>
        <v>360</v>
      </c>
      <c r="X2660" s="248">
        <f>VLOOKUP(T2660,'[1]段ボール 送料'!$H$16:$X$1013,15,FALSE)</f>
        <v>1650</v>
      </c>
      <c r="Y2660" s="219"/>
      <c r="Z2660" s="248"/>
      <c r="AA2660" s="248"/>
      <c r="AB2660" s="248"/>
      <c r="AC2660" s="248"/>
      <c r="AD2660" s="353"/>
      <c r="AE2660" s="353"/>
      <c r="AF2660" s="353"/>
      <c r="AG2660" s="353"/>
      <c r="AH2660" s="353"/>
      <c r="AI2660" s="228" t="s">
        <v>2544</v>
      </c>
      <c r="AJ2660" s="286" t="s">
        <v>2543</v>
      </c>
      <c r="AK2660" s="228" t="s">
        <v>2742</v>
      </c>
      <c r="AL2660" s="211">
        <v>3604</v>
      </c>
      <c r="AM2660" s="211">
        <f>AN2660+AO2660</f>
        <v>1301</v>
      </c>
      <c r="AN2660" s="353">
        <f>VLOOKUP(T2661,'[1]段ボール 送料'!$H$16:$X$1013,6,FALSE)</f>
        <v>121</v>
      </c>
      <c r="AO2660" s="353">
        <f>VLOOKUP(T2661,'[1]段ボール 送料'!$H$16:$X$1013,17,FALSE)</f>
        <v>1180</v>
      </c>
      <c r="AP2660" s="229" t="s">
        <v>2741</v>
      </c>
      <c r="AQ2660" s="355"/>
      <c r="AR2660" s="247"/>
      <c r="AS2660" s="247"/>
      <c r="AT2660" s="247"/>
      <c r="AU2660" s="247"/>
      <c r="AV2660" s="207"/>
      <c r="AW2660" s="207"/>
      <c r="AX2660" s="207"/>
      <c r="AY2660" s="207"/>
      <c r="AZ2660" s="247"/>
      <c r="BA2660" s="247"/>
      <c r="BB2660" s="247"/>
      <c r="BC2660" s="247"/>
      <c r="BD2660" s="207"/>
      <c r="BE2660" s="207"/>
      <c r="BF2660" s="207"/>
      <c r="BG2660" s="228"/>
      <c r="BH2660" s="228"/>
      <c r="BI2660" s="228"/>
      <c r="BJ2660" s="246" t="s">
        <v>2673</v>
      </c>
      <c r="BK2660" s="265" t="s">
        <v>2728</v>
      </c>
      <c r="BL2660" s="228"/>
      <c r="BM2660" s="228"/>
      <c r="BS2660" s="204" t="s">
        <v>1702</v>
      </c>
      <c r="BY2660" s="254"/>
      <c r="DN2660" s="284"/>
      <c r="DO2660" s="283"/>
      <c r="DP2660" s="278"/>
      <c r="DQ2660" s="282"/>
      <c r="DR2660" s="281"/>
      <c r="DS2660" s="280"/>
      <c r="DT2660" s="279"/>
      <c r="DU2660" s="278"/>
      <c r="DV2660" s="194"/>
    </row>
    <row r="2661" spans="1:126" ht="16.350000000000001" customHeight="1">
      <c r="A2661" s="207" t="s">
        <v>2548</v>
      </c>
      <c r="B2661" s="227" t="s">
        <v>2740</v>
      </c>
      <c r="D2661" s="398"/>
      <c r="E2661" s="397" t="str">
        <f t="shared" si="416"/>
        <v/>
      </c>
      <c r="F2661" s="207" t="s">
        <v>2549</v>
      </c>
      <c r="G2661" s="220" t="s">
        <v>2739</v>
      </c>
      <c r="H2661" s="223" t="s">
        <v>2738</v>
      </c>
      <c r="J2661" s="225">
        <v>1</v>
      </c>
      <c r="K2661" s="212">
        <v>15000</v>
      </c>
      <c r="L2661" s="263">
        <f>K2661*1.1</f>
        <v>16500</v>
      </c>
      <c r="M2661" s="288" t="s">
        <v>947</v>
      </c>
      <c r="O2661" s="219" t="s">
        <v>2731</v>
      </c>
      <c r="P2661" s="245"/>
      <c r="Q2661" s="244"/>
      <c r="R2661" s="261"/>
      <c r="S2661" s="242"/>
      <c r="T2661" s="260" t="s">
        <v>2737</v>
      </c>
      <c r="U2661" s="248">
        <f>VLOOKUP(T2661,'[1]段ボール 送料'!$H$16:$X$1013,16,FALSE)</f>
        <v>1250</v>
      </c>
      <c r="V2661" s="248">
        <f>VLOOKUP(T2661,'[1]段ボール 送料'!$H$16:$X$1013,13,FALSE)</f>
        <v>670</v>
      </c>
      <c r="W2661" s="248">
        <f>VLOOKUP(T2661,'[1]段ボール 送料'!$H$16:$X$1013,14,FALSE)</f>
        <v>230</v>
      </c>
      <c r="X2661" s="248">
        <f>VLOOKUP(T2661,'[1]段ボール 送料'!$H$16:$X$1013,15,FALSE)</f>
        <v>350</v>
      </c>
      <c r="Y2661" s="219"/>
      <c r="Z2661" s="248"/>
      <c r="AA2661" s="248"/>
      <c r="AB2661" s="248"/>
      <c r="AC2661" s="248"/>
      <c r="AD2661" s="353"/>
      <c r="AE2661" s="353"/>
      <c r="AF2661" s="353"/>
      <c r="AG2661" s="353"/>
      <c r="AH2661" s="353"/>
      <c r="AI2661" s="228" t="s">
        <v>2544</v>
      </c>
      <c r="AJ2661" s="286" t="s">
        <v>2543</v>
      </c>
      <c r="AK2661" s="228" t="s">
        <v>2542</v>
      </c>
      <c r="AL2661" s="211">
        <v>1920</v>
      </c>
      <c r="AM2661" s="211">
        <f>AN2661+AO2661</f>
        <v>1387</v>
      </c>
      <c r="AN2661" s="353">
        <f>VLOOKUP(T2662,'[1]段ボール 送料'!$H$16:$X$1013,6,FALSE)</f>
        <v>207</v>
      </c>
      <c r="AO2661" s="353">
        <f>VLOOKUP(T2662,'[1]段ボール 送料'!$H$16:$X$1013,17,FALSE)</f>
        <v>1180</v>
      </c>
      <c r="AP2661" s="229" t="s">
        <v>2736</v>
      </c>
      <c r="AQ2661" s="355"/>
      <c r="AR2661" s="247"/>
      <c r="AS2661" s="247"/>
      <c r="AT2661" s="247"/>
      <c r="AU2661" s="247"/>
      <c r="AV2661" s="207"/>
      <c r="AW2661" s="207"/>
      <c r="AX2661" s="207"/>
      <c r="AY2661" s="207"/>
      <c r="AZ2661" s="247"/>
      <c r="BA2661" s="247"/>
      <c r="BB2661" s="247"/>
      <c r="BC2661" s="247"/>
      <c r="BD2661" s="207"/>
      <c r="BE2661" s="207"/>
      <c r="BF2661" s="207"/>
      <c r="BG2661" s="228"/>
      <c r="BH2661" s="228"/>
      <c r="BI2661" s="228"/>
      <c r="BJ2661" s="246" t="s">
        <v>2673</v>
      </c>
      <c r="BK2661" s="265" t="s">
        <v>2728</v>
      </c>
      <c r="BL2661" s="228"/>
      <c r="BM2661" s="228"/>
      <c r="BS2661" s="204" t="s">
        <v>1702</v>
      </c>
      <c r="BY2661" s="254"/>
      <c r="DN2661" s="284"/>
      <c r="DO2661" s="283"/>
      <c r="DP2661" s="278"/>
      <c r="DQ2661" s="282"/>
      <c r="DR2661" s="281"/>
      <c r="DS2661" s="280"/>
      <c r="DT2661" s="279"/>
      <c r="DU2661" s="278"/>
      <c r="DV2661" s="194"/>
    </row>
    <row r="2662" spans="1:126" ht="16.350000000000001" customHeight="1">
      <c r="A2662" s="207" t="s">
        <v>2735</v>
      </c>
      <c r="B2662" s="227" t="s">
        <v>2734</v>
      </c>
      <c r="D2662" s="398"/>
      <c r="E2662" s="397" t="str">
        <f t="shared" si="416"/>
        <v/>
      </c>
      <c r="F2662" s="207" t="s">
        <v>123</v>
      </c>
      <c r="G2662" s="387" t="s">
        <v>2733</v>
      </c>
      <c r="H2662" s="223" t="s">
        <v>2732</v>
      </c>
      <c r="J2662" s="225">
        <v>1</v>
      </c>
      <c r="K2662" s="212">
        <v>12000</v>
      </c>
      <c r="L2662" s="263">
        <f>K2662*1.1</f>
        <v>13200.000000000002</v>
      </c>
      <c r="M2662" s="288" t="s">
        <v>947</v>
      </c>
      <c r="O2662" s="219" t="s">
        <v>2731</v>
      </c>
      <c r="P2662" s="245"/>
      <c r="Q2662" s="244"/>
      <c r="R2662" s="261"/>
      <c r="S2662" s="242"/>
      <c r="T2662" s="260" t="s">
        <v>2730</v>
      </c>
      <c r="U2662" s="248">
        <f>VLOOKUP(T2662,'[1]段ボール 送料'!$H$16:$X$1013,16,FALSE)</f>
        <v>1360</v>
      </c>
      <c r="V2662" s="248">
        <f>VLOOKUP(T2662,'[1]段ボール 送料'!$H$16:$X$1013,13,FALSE)</f>
        <v>305</v>
      </c>
      <c r="W2662" s="248">
        <f>VLOOKUP(T2662,'[1]段ボール 送料'!$H$16:$X$1013,14,FALSE)</f>
        <v>305</v>
      </c>
      <c r="X2662" s="248">
        <f>VLOOKUP(T2662,'[1]段ボール 送料'!$H$16:$X$1013,15,FALSE)</f>
        <v>750</v>
      </c>
      <c r="Y2662" s="219"/>
      <c r="Z2662" s="248"/>
      <c r="AA2662" s="248"/>
      <c r="AB2662" s="248"/>
      <c r="AC2662" s="248"/>
      <c r="AD2662" s="353"/>
      <c r="AE2662" s="353"/>
      <c r="AF2662" s="353"/>
      <c r="AG2662" s="353"/>
      <c r="AH2662" s="353"/>
      <c r="AI2662" s="228" t="s">
        <v>2717</v>
      </c>
      <c r="AJ2662" s="286" t="s">
        <v>2543</v>
      </c>
      <c r="AK2662" s="228" t="s">
        <v>2542</v>
      </c>
      <c r="AL2662" s="211">
        <v>1697</v>
      </c>
      <c r="AM2662" s="211">
        <f>AN2662+AO2662</f>
        <v>1387</v>
      </c>
      <c r="AN2662" s="353">
        <f>VLOOKUP(T2662,'[1]段ボール 送料'!$H$16:$X$1013,6,FALSE)</f>
        <v>207</v>
      </c>
      <c r="AO2662" s="353">
        <f>VLOOKUP(T2662,'[1]段ボール 送料'!$H$16:$X$1013,17,FALSE)</f>
        <v>1180</v>
      </c>
      <c r="AP2662" s="229" t="s">
        <v>2729</v>
      </c>
      <c r="AQ2662" s="355"/>
      <c r="AR2662" s="247"/>
      <c r="AS2662" s="247"/>
      <c r="AT2662" s="247"/>
      <c r="AU2662" s="247"/>
      <c r="AV2662" s="207"/>
      <c r="AW2662" s="207"/>
      <c r="AX2662" s="207"/>
      <c r="AY2662" s="207"/>
      <c r="AZ2662" s="247"/>
      <c r="BA2662" s="247"/>
      <c r="BB2662" s="247"/>
      <c r="BC2662" s="247"/>
      <c r="BD2662" s="207"/>
      <c r="BE2662" s="207"/>
      <c r="BF2662" s="207"/>
      <c r="BG2662" s="228"/>
      <c r="BH2662" s="228"/>
      <c r="BI2662" s="228"/>
      <c r="BJ2662" s="246" t="s">
        <v>2673</v>
      </c>
      <c r="BK2662" s="265" t="s">
        <v>2728</v>
      </c>
      <c r="BL2662" s="228"/>
      <c r="BM2662" s="228"/>
      <c r="BS2662" s="204" t="s">
        <v>1702</v>
      </c>
      <c r="BY2662" s="254"/>
      <c r="DN2662" s="284"/>
      <c r="DO2662" s="283"/>
      <c r="DP2662" s="278"/>
      <c r="DQ2662" s="282"/>
      <c r="DR2662" s="281"/>
      <c r="DS2662" s="280"/>
      <c r="DT2662" s="279"/>
      <c r="DU2662" s="278"/>
      <c r="DV2662" s="194"/>
    </row>
    <row r="2663" spans="1:126" ht="16.350000000000001" customHeight="1">
      <c r="B2663" s="227" t="s">
        <v>2727</v>
      </c>
      <c r="D2663" s="226" t="s">
        <v>2726</v>
      </c>
      <c r="E2663" s="227"/>
      <c r="F2663" s="207" t="s">
        <v>2694</v>
      </c>
      <c r="G2663" s="220" t="s">
        <v>2691</v>
      </c>
      <c r="J2663" s="225">
        <v>1</v>
      </c>
      <c r="L2663" s="232"/>
      <c r="M2663" s="262" t="s">
        <v>1671</v>
      </c>
      <c r="O2663" s="219"/>
      <c r="P2663" s="245"/>
      <c r="Q2663" s="244"/>
      <c r="R2663" s="261"/>
      <c r="S2663" s="242"/>
      <c r="T2663" s="393"/>
      <c r="U2663" s="287"/>
      <c r="V2663" s="287"/>
      <c r="W2663" s="287"/>
      <c r="X2663" s="287"/>
      <c r="Y2663" s="219"/>
      <c r="Z2663" s="287"/>
      <c r="AA2663" s="287"/>
      <c r="AB2663" s="287"/>
      <c r="AC2663" s="287"/>
      <c r="AD2663" s="344"/>
      <c r="AE2663" s="344"/>
      <c r="AF2663" s="344"/>
      <c r="AG2663" s="344"/>
      <c r="AH2663" s="344"/>
      <c r="AI2663" s="213" t="s">
        <v>2544</v>
      </c>
      <c r="AJ2663" s="392" t="s">
        <v>2690</v>
      </c>
      <c r="AK2663" s="228" t="s">
        <v>2689</v>
      </c>
      <c r="AN2663" s="344"/>
      <c r="AO2663" s="344"/>
      <c r="AP2663" s="229"/>
      <c r="AQ2663" s="345"/>
      <c r="AR2663" s="247"/>
      <c r="AS2663" s="247"/>
      <c r="AT2663" s="247"/>
      <c r="AU2663" s="247"/>
      <c r="AV2663" s="207"/>
      <c r="AW2663" s="207"/>
      <c r="AX2663" s="207"/>
      <c r="AY2663" s="207"/>
      <c r="AZ2663" s="247"/>
      <c r="BA2663" s="247"/>
      <c r="BB2663" s="247"/>
      <c r="BC2663" s="247"/>
      <c r="BD2663" s="207"/>
      <c r="BE2663" s="207"/>
      <c r="BF2663" s="207"/>
      <c r="BG2663" s="228"/>
      <c r="BH2663" s="228"/>
      <c r="BI2663" s="228"/>
      <c r="BJ2663" s="246" t="s">
        <v>2673</v>
      </c>
      <c r="BK2663" s="255"/>
      <c r="BL2663" s="228"/>
      <c r="BM2663" s="228"/>
      <c r="BT2663" s="204" t="s">
        <v>1873</v>
      </c>
      <c r="BY2663" s="254"/>
      <c r="DN2663" s="284"/>
      <c r="DO2663" s="283"/>
      <c r="DP2663" s="278"/>
      <c r="DQ2663" s="282"/>
      <c r="DR2663" s="281"/>
      <c r="DS2663" s="280"/>
      <c r="DT2663" s="279"/>
      <c r="DU2663" s="278"/>
      <c r="DV2663" s="194"/>
    </row>
    <row r="2664" spans="1:126" ht="16.350000000000001" customHeight="1">
      <c r="B2664" s="227" t="s">
        <v>2725</v>
      </c>
      <c r="D2664" s="227" t="s">
        <v>2724</v>
      </c>
      <c r="F2664" s="207" t="s">
        <v>2694</v>
      </c>
      <c r="G2664" s="220" t="s">
        <v>2691</v>
      </c>
      <c r="J2664" s="225">
        <v>1</v>
      </c>
      <c r="L2664" s="232"/>
      <c r="M2664" s="288" t="s">
        <v>1671</v>
      </c>
      <c r="O2664" s="219"/>
      <c r="P2664" s="245"/>
      <c r="Q2664" s="244"/>
      <c r="R2664" s="261"/>
      <c r="S2664" s="242"/>
      <c r="T2664" s="393"/>
      <c r="U2664" s="287"/>
      <c r="V2664" s="287"/>
      <c r="W2664" s="287"/>
      <c r="X2664" s="287"/>
      <c r="Y2664" s="219"/>
      <c r="Z2664" s="287"/>
      <c r="AA2664" s="287"/>
      <c r="AB2664" s="287"/>
      <c r="AC2664" s="287"/>
      <c r="AD2664" s="344"/>
      <c r="AE2664" s="344"/>
      <c r="AF2664" s="344"/>
      <c r="AG2664" s="344"/>
      <c r="AH2664" s="344"/>
      <c r="AI2664" s="213" t="s">
        <v>2723</v>
      </c>
      <c r="AJ2664" s="392" t="s">
        <v>2690</v>
      </c>
      <c r="AK2664" s="228" t="s">
        <v>2689</v>
      </c>
      <c r="AN2664" s="344"/>
      <c r="AO2664" s="344"/>
      <c r="AP2664" s="229"/>
      <c r="AQ2664" s="345"/>
      <c r="AR2664" s="247"/>
      <c r="AS2664" s="247"/>
      <c r="AT2664" s="247"/>
      <c r="AU2664" s="247"/>
      <c r="AV2664" s="207"/>
      <c r="AW2664" s="207"/>
      <c r="AX2664" s="207"/>
      <c r="AY2664" s="207"/>
      <c r="AZ2664" s="247"/>
      <c r="BA2664" s="247"/>
      <c r="BB2664" s="247"/>
      <c r="BC2664" s="247"/>
      <c r="BD2664" s="207"/>
      <c r="BE2664" s="207"/>
      <c r="BF2664" s="207"/>
      <c r="BG2664" s="228"/>
      <c r="BH2664" s="228"/>
      <c r="BI2664" s="228"/>
      <c r="BJ2664" s="246" t="s">
        <v>2673</v>
      </c>
      <c r="BK2664" s="255"/>
      <c r="BL2664" s="228"/>
      <c r="BM2664" s="228"/>
      <c r="BT2664" s="204" t="s">
        <v>1873</v>
      </c>
      <c r="BY2664" s="254"/>
      <c r="DN2664" s="284"/>
      <c r="DO2664" s="283"/>
      <c r="DP2664" s="278"/>
      <c r="DQ2664" s="282"/>
      <c r="DR2664" s="281"/>
      <c r="DS2664" s="280"/>
      <c r="DT2664" s="279"/>
      <c r="DU2664" s="278"/>
      <c r="DV2664" s="194"/>
    </row>
    <row r="2665" spans="1:126" ht="16.350000000000001" customHeight="1">
      <c r="B2665" s="227" t="s">
        <v>2722</v>
      </c>
      <c r="D2665" s="227" t="s">
        <v>2721</v>
      </c>
      <c r="E2665" s="227"/>
      <c r="F2665" s="207" t="s">
        <v>2694</v>
      </c>
      <c r="G2665" s="220" t="s">
        <v>2691</v>
      </c>
      <c r="J2665" s="225">
        <v>1</v>
      </c>
      <c r="L2665" s="232"/>
      <c r="M2665" s="288" t="s">
        <v>1671</v>
      </c>
      <c r="O2665" s="219"/>
      <c r="P2665" s="245"/>
      <c r="Q2665" s="244"/>
      <c r="R2665" s="261"/>
      <c r="S2665" s="242"/>
      <c r="T2665" s="393"/>
      <c r="U2665" s="287"/>
      <c r="V2665" s="287"/>
      <c r="W2665" s="287"/>
      <c r="X2665" s="287"/>
      <c r="Y2665" s="219"/>
      <c r="Z2665" s="287"/>
      <c r="AA2665" s="287"/>
      <c r="AB2665" s="287"/>
      <c r="AC2665" s="287"/>
      <c r="AD2665" s="344"/>
      <c r="AE2665" s="344"/>
      <c r="AF2665" s="344"/>
      <c r="AG2665" s="344"/>
      <c r="AH2665" s="344"/>
      <c r="AI2665" s="213" t="s">
        <v>2720</v>
      </c>
      <c r="AJ2665" s="392" t="s">
        <v>2690</v>
      </c>
      <c r="AK2665" s="228" t="s">
        <v>2689</v>
      </c>
      <c r="AN2665" s="344"/>
      <c r="AO2665" s="344"/>
      <c r="AP2665" s="229"/>
      <c r="AQ2665" s="345"/>
      <c r="AR2665" s="247"/>
      <c r="AS2665" s="247"/>
      <c r="AT2665" s="247"/>
      <c r="AU2665" s="247"/>
      <c r="AV2665" s="207"/>
      <c r="AW2665" s="207"/>
      <c r="AX2665" s="207"/>
      <c r="AY2665" s="207"/>
      <c r="AZ2665" s="247"/>
      <c r="BA2665" s="247"/>
      <c r="BB2665" s="247"/>
      <c r="BC2665" s="247"/>
      <c r="BD2665" s="207"/>
      <c r="BE2665" s="207"/>
      <c r="BF2665" s="207"/>
      <c r="BG2665" s="228"/>
      <c r="BH2665" s="228"/>
      <c r="BI2665" s="228"/>
      <c r="BJ2665" s="246" t="s">
        <v>2673</v>
      </c>
      <c r="BK2665" s="394"/>
      <c r="BL2665" s="228"/>
      <c r="BM2665" s="228"/>
      <c r="BT2665" s="204" t="s">
        <v>1873</v>
      </c>
      <c r="BY2665" s="254"/>
      <c r="DN2665" s="284"/>
      <c r="DO2665" s="283"/>
      <c r="DP2665" s="278"/>
      <c r="DQ2665" s="282"/>
      <c r="DR2665" s="281"/>
      <c r="DS2665" s="280"/>
      <c r="DT2665" s="279"/>
      <c r="DU2665" s="278"/>
      <c r="DV2665" s="194"/>
    </row>
    <row r="2666" spans="1:126" ht="16.350000000000001" customHeight="1">
      <c r="B2666" s="227" t="s">
        <v>2719</v>
      </c>
      <c r="C2666" s="227"/>
      <c r="D2666" s="227" t="s">
        <v>2718</v>
      </c>
      <c r="E2666" s="225"/>
      <c r="F2666" s="207" t="s">
        <v>2694</v>
      </c>
      <c r="G2666" s="220" t="s">
        <v>2691</v>
      </c>
      <c r="J2666" s="225">
        <v>1</v>
      </c>
      <c r="L2666" s="232"/>
      <c r="M2666" s="262" t="s">
        <v>1671</v>
      </c>
      <c r="O2666" s="219"/>
      <c r="P2666" s="245"/>
      <c r="Q2666" s="244"/>
      <c r="R2666" s="261"/>
      <c r="S2666" s="242"/>
      <c r="T2666" s="393"/>
      <c r="U2666" s="287"/>
      <c r="V2666" s="287"/>
      <c r="W2666" s="287"/>
      <c r="X2666" s="287"/>
      <c r="Y2666" s="219"/>
      <c r="Z2666" s="287"/>
      <c r="AA2666" s="287"/>
      <c r="AB2666" s="287"/>
      <c r="AC2666" s="287"/>
      <c r="AD2666" s="344"/>
      <c r="AE2666" s="344"/>
      <c r="AF2666" s="344"/>
      <c r="AG2666" s="344"/>
      <c r="AH2666" s="344"/>
      <c r="AI2666" s="213" t="s">
        <v>2717</v>
      </c>
      <c r="AJ2666" s="392" t="s">
        <v>2690</v>
      </c>
      <c r="AK2666" s="228" t="s">
        <v>2689</v>
      </c>
      <c r="AN2666" s="344"/>
      <c r="AO2666" s="344"/>
      <c r="AP2666" s="229"/>
      <c r="AQ2666" s="345"/>
      <c r="AR2666" s="247"/>
      <c r="AS2666" s="247"/>
      <c r="AT2666" s="247"/>
      <c r="AU2666" s="247"/>
      <c r="AV2666" s="207"/>
      <c r="AW2666" s="207"/>
      <c r="AX2666" s="207"/>
      <c r="AY2666" s="207"/>
      <c r="AZ2666" s="247"/>
      <c r="BA2666" s="247"/>
      <c r="BB2666" s="247"/>
      <c r="BC2666" s="247"/>
      <c r="BD2666" s="207"/>
      <c r="BE2666" s="207"/>
      <c r="BF2666" s="207"/>
      <c r="BG2666" s="228"/>
      <c r="BH2666" s="228"/>
      <c r="BI2666" s="228"/>
      <c r="BJ2666" s="246" t="s">
        <v>2673</v>
      </c>
      <c r="BK2666" s="255"/>
      <c r="BL2666" s="228"/>
      <c r="BM2666" s="228"/>
      <c r="BT2666" s="204" t="s">
        <v>1873</v>
      </c>
      <c r="BY2666" s="254"/>
      <c r="DN2666" s="284"/>
      <c r="DO2666" s="283"/>
      <c r="DP2666" s="278"/>
      <c r="DQ2666" s="282"/>
      <c r="DR2666" s="281"/>
      <c r="DS2666" s="280"/>
      <c r="DT2666" s="279"/>
      <c r="DU2666" s="278"/>
      <c r="DV2666" s="194"/>
    </row>
    <row r="2667" spans="1:126" ht="16.350000000000001" customHeight="1">
      <c r="B2667" s="227" t="s">
        <v>2716</v>
      </c>
      <c r="C2667" s="227"/>
      <c r="D2667" s="227" t="s">
        <v>2715</v>
      </c>
      <c r="E2667" s="225"/>
      <c r="F2667" s="207" t="s">
        <v>2694</v>
      </c>
      <c r="G2667" s="220" t="s">
        <v>2691</v>
      </c>
      <c r="J2667" s="225">
        <v>1</v>
      </c>
      <c r="L2667" s="232"/>
      <c r="M2667" s="288" t="s">
        <v>1671</v>
      </c>
      <c r="O2667" s="219"/>
      <c r="P2667" s="245"/>
      <c r="Q2667" s="244"/>
      <c r="R2667" s="261"/>
      <c r="S2667" s="242"/>
      <c r="T2667" s="393"/>
      <c r="U2667" s="287"/>
      <c r="V2667" s="287"/>
      <c r="W2667" s="287"/>
      <c r="X2667" s="287"/>
      <c r="Y2667" s="219"/>
      <c r="Z2667" s="287"/>
      <c r="AA2667" s="287"/>
      <c r="AB2667" s="287"/>
      <c r="AC2667" s="287"/>
      <c r="AD2667" s="344"/>
      <c r="AE2667" s="344"/>
      <c r="AF2667" s="344"/>
      <c r="AG2667" s="344"/>
      <c r="AH2667" s="344"/>
      <c r="AI2667" s="213" t="s">
        <v>2714</v>
      </c>
      <c r="AJ2667" s="392" t="s">
        <v>2690</v>
      </c>
      <c r="AK2667" s="228" t="s">
        <v>2689</v>
      </c>
      <c r="AN2667" s="344"/>
      <c r="AO2667" s="344"/>
      <c r="AP2667" s="229"/>
      <c r="AQ2667" s="345"/>
      <c r="AR2667" s="247"/>
      <c r="AS2667" s="247"/>
      <c r="AT2667" s="247"/>
      <c r="AU2667" s="247"/>
      <c r="AV2667" s="207"/>
      <c r="AW2667" s="207"/>
      <c r="AX2667" s="207"/>
      <c r="AY2667" s="207"/>
      <c r="AZ2667" s="247"/>
      <c r="BA2667" s="247"/>
      <c r="BB2667" s="247"/>
      <c r="BC2667" s="247"/>
      <c r="BD2667" s="207"/>
      <c r="BE2667" s="207"/>
      <c r="BF2667" s="207"/>
      <c r="BG2667" s="228"/>
      <c r="BH2667" s="228"/>
      <c r="BI2667" s="228"/>
      <c r="BJ2667" s="246" t="s">
        <v>2673</v>
      </c>
      <c r="BK2667" s="255"/>
      <c r="BL2667" s="228"/>
      <c r="BM2667" s="228"/>
      <c r="BT2667" s="204" t="s">
        <v>1873</v>
      </c>
      <c r="BY2667" s="254"/>
      <c r="DN2667" s="284"/>
      <c r="DO2667" s="283"/>
      <c r="DP2667" s="278"/>
      <c r="DQ2667" s="282"/>
      <c r="DR2667" s="281"/>
      <c r="DS2667" s="280"/>
      <c r="DT2667" s="279"/>
      <c r="DU2667" s="278"/>
      <c r="DV2667" s="194"/>
    </row>
    <row r="2668" spans="1:126" ht="16.350000000000001" customHeight="1">
      <c r="B2668" s="227" t="s">
        <v>2713</v>
      </c>
      <c r="D2668" s="227" t="s">
        <v>2712</v>
      </c>
      <c r="F2668" s="207" t="s">
        <v>2694</v>
      </c>
      <c r="G2668" s="220" t="s">
        <v>2691</v>
      </c>
      <c r="J2668" s="225">
        <v>1</v>
      </c>
      <c r="L2668" s="232"/>
      <c r="M2668" s="288" t="s">
        <v>1671</v>
      </c>
      <c r="O2668" s="219"/>
      <c r="P2668" s="245"/>
      <c r="Q2668" s="244"/>
      <c r="R2668" s="261"/>
      <c r="S2668" s="242"/>
      <c r="T2668" s="393"/>
      <c r="U2668" s="287"/>
      <c r="V2668" s="287"/>
      <c r="W2668" s="287"/>
      <c r="X2668" s="287"/>
      <c r="Y2668" s="219"/>
      <c r="Z2668" s="287"/>
      <c r="AA2668" s="287"/>
      <c r="AB2668" s="287"/>
      <c r="AC2668" s="287"/>
      <c r="AD2668" s="344"/>
      <c r="AE2668" s="344"/>
      <c r="AF2668" s="344"/>
      <c r="AG2668" s="344"/>
      <c r="AH2668" s="344"/>
      <c r="AI2668" s="213" t="s">
        <v>2711</v>
      </c>
      <c r="AJ2668" s="392" t="s">
        <v>2690</v>
      </c>
      <c r="AK2668" s="228" t="s">
        <v>2689</v>
      </c>
      <c r="AN2668" s="344"/>
      <c r="AO2668" s="344"/>
      <c r="AP2668" s="328"/>
      <c r="AQ2668" s="345"/>
      <c r="AR2668" s="396"/>
      <c r="AS2668" s="396"/>
      <c r="AT2668" s="396"/>
      <c r="AU2668" s="396"/>
      <c r="AV2668" s="395"/>
      <c r="AW2668" s="395"/>
      <c r="AX2668" s="395"/>
      <c r="AY2668" s="395"/>
      <c r="AZ2668" s="396"/>
      <c r="BA2668" s="396"/>
      <c r="BB2668" s="396"/>
      <c r="BC2668" s="396"/>
      <c r="BD2668" s="395"/>
      <c r="BE2668" s="395"/>
      <c r="BF2668" s="395"/>
      <c r="BG2668" s="316"/>
      <c r="BH2668" s="316"/>
      <c r="BI2668" s="228"/>
      <c r="BJ2668" s="246" t="s">
        <v>2673</v>
      </c>
      <c r="BK2668" s="255"/>
      <c r="BL2668" s="228"/>
      <c r="BM2668" s="228"/>
      <c r="BT2668" s="204" t="s">
        <v>1873</v>
      </c>
      <c r="BY2668" s="254"/>
      <c r="DN2668" s="284"/>
      <c r="DO2668" s="283"/>
      <c r="DP2668" s="278"/>
      <c r="DQ2668" s="282"/>
      <c r="DR2668" s="281"/>
      <c r="DS2668" s="280"/>
      <c r="DT2668" s="279"/>
      <c r="DU2668" s="278"/>
      <c r="DV2668" s="194"/>
    </row>
    <row r="2669" spans="1:126" ht="16.350000000000001" customHeight="1">
      <c r="B2669" s="227" t="s">
        <v>2710</v>
      </c>
      <c r="D2669" s="227" t="s">
        <v>2709</v>
      </c>
      <c r="F2669" s="207" t="s">
        <v>2694</v>
      </c>
      <c r="G2669" s="220" t="s">
        <v>2691</v>
      </c>
      <c r="J2669" s="225">
        <v>1</v>
      </c>
      <c r="L2669" s="232"/>
      <c r="M2669" s="288" t="s">
        <v>1671</v>
      </c>
      <c r="O2669" s="219"/>
      <c r="P2669" s="245"/>
      <c r="Q2669" s="244"/>
      <c r="R2669" s="261"/>
      <c r="S2669" s="242"/>
      <c r="T2669" s="393"/>
      <c r="U2669" s="287"/>
      <c r="V2669" s="287"/>
      <c r="W2669" s="287"/>
      <c r="X2669" s="287"/>
      <c r="Y2669" s="219"/>
      <c r="Z2669" s="248"/>
      <c r="AA2669" s="248"/>
      <c r="AB2669" s="248"/>
      <c r="AC2669" s="248"/>
      <c r="AD2669" s="344"/>
      <c r="AE2669" s="344"/>
      <c r="AF2669" s="344"/>
      <c r="AG2669" s="344"/>
      <c r="AH2669" s="344"/>
      <c r="AI2669" s="213" t="s">
        <v>2708</v>
      </c>
      <c r="AJ2669" s="392" t="s">
        <v>2690</v>
      </c>
      <c r="AK2669" s="228" t="s">
        <v>2689</v>
      </c>
      <c r="AN2669" s="344"/>
      <c r="AO2669" s="344"/>
      <c r="AP2669" s="229"/>
      <c r="AQ2669" s="345"/>
      <c r="AR2669" s="247"/>
      <c r="AS2669" s="247"/>
      <c r="AT2669" s="247"/>
      <c r="AU2669" s="247"/>
      <c r="AV2669" s="207"/>
      <c r="AW2669" s="207"/>
      <c r="AX2669" s="207"/>
      <c r="AY2669" s="207"/>
      <c r="AZ2669" s="247"/>
      <c r="BA2669" s="247"/>
      <c r="BB2669" s="247"/>
      <c r="BC2669" s="247"/>
      <c r="BD2669" s="207"/>
      <c r="BE2669" s="207"/>
      <c r="BF2669" s="207"/>
      <c r="BG2669" s="228"/>
      <c r="BH2669" s="228"/>
      <c r="BI2669" s="228"/>
      <c r="BJ2669" s="246" t="s">
        <v>2673</v>
      </c>
      <c r="BK2669" s="255"/>
      <c r="BL2669" s="228"/>
      <c r="BM2669" s="228"/>
      <c r="BT2669" s="204" t="s">
        <v>1873</v>
      </c>
      <c r="BY2669" s="254"/>
      <c r="DN2669" s="284"/>
      <c r="DO2669" s="283"/>
      <c r="DP2669" s="278"/>
      <c r="DQ2669" s="282"/>
      <c r="DR2669" s="281"/>
      <c r="DS2669" s="280"/>
      <c r="DT2669" s="279"/>
      <c r="DU2669" s="278"/>
      <c r="DV2669" s="194"/>
    </row>
    <row r="2670" spans="1:126" ht="16.350000000000001" customHeight="1">
      <c r="B2670" s="227" t="s">
        <v>2707</v>
      </c>
      <c r="C2670" s="227"/>
      <c r="D2670" s="227" t="s">
        <v>2706</v>
      </c>
      <c r="E2670" s="264"/>
      <c r="F2670" s="207" t="s">
        <v>2694</v>
      </c>
      <c r="G2670" s="220" t="s">
        <v>2691</v>
      </c>
      <c r="J2670" s="225">
        <v>1</v>
      </c>
      <c r="L2670" s="232"/>
      <c r="M2670" s="288" t="s">
        <v>1671</v>
      </c>
      <c r="O2670" s="219"/>
      <c r="P2670" s="245"/>
      <c r="Q2670" s="244"/>
      <c r="R2670" s="261"/>
      <c r="S2670" s="242"/>
      <c r="T2670" s="393"/>
      <c r="U2670" s="287"/>
      <c r="V2670" s="287"/>
      <c r="W2670" s="287"/>
      <c r="X2670" s="287"/>
      <c r="Y2670" s="219"/>
      <c r="Z2670" s="287"/>
      <c r="AA2670" s="287"/>
      <c r="AB2670" s="287"/>
      <c r="AC2670" s="287"/>
      <c r="AD2670" s="344"/>
      <c r="AE2670" s="344"/>
      <c r="AF2670" s="344"/>
      <c r="AG2670" s="344"/>
      <c r="AH2670" s="344"/>
      <c r="AI2670" s="213" t="s">
        <v>1945</v>
      </c>
      <c r="AJ2670" s="392" t="s">
        <v>2690</v>
      </c>
      <c r="AK2670" s="228" t="s">
        <v>2689</v>
      </c>
      <c r="AN2670" s="344"/>
      <c r="AO2670" s="344"/>
      <c r="AP2670" s="229"/>
      <c r="AQ2670" s="345"/>
      <c r="AR2670" s="247"/>
      <c r="AS2670" s="247"/>
      <c r="AT2670" s="247"/>
      <c r="AU2670" s="247"/>
      <c r="AV2670" s="207"/>
      <c r="AW2670" s="207"/>
      <c r="AX2670" s="207"/>
      <c r="AY2670" s="207"/>
      <c r="AZ2670" s="247"/>
      <c r="BA2670" s="247"/>
      <c r="BB2670" s="247"/>
      <c r="BC2670" s="247"/>
      <c r="BD2670" s="207"/>
      <c r="BE2670" s="207"/>
      <c r="BF2670" s="207"/>
      <c r="BG2670" s="228"/>
      <c r="BH2670" s="228"/>
      <c r="BI2670" s="228"/>
      <c r="BJ2670" s="246" t="s">
        <v>2673</v>
      </c>
      <c r="BK2670" s="255"/>
      <c r="BL2670" s="228"/>
      <c r="BM2670" s="228"/>
      <c r="BT2670" s="204" t="s">
        <v>1873</v>
      </c>
      <c r="BY2670" s="254"/>
      <c r="DN2670" s="284"/>
      <c r="DO2670" s="283"/>
      <c r="DP2670" s="278"/>
      <c r="DQ2670" s="282"/>
      <c r="DR2670" s="281"/>
      <c r="DS2670" s="280"/>
      <c r="DT2670" s="279"/>
      <c r="DU2670" s="278"/>
      <c r="DV2670" s="194"/>
    </row>
    <row r="2671" spans="1:126" ht="16.350000000000001" customHeight="1">
      <c r="B2671" s="227" t="s">
        <v>2705</v>
      </c>
      <c r="C2671" s="227"/>
      <c r="D2671" s="227" t="s">
        <v>2704</v>
      </c>
      <c r="E2671" s="227"/>
      <c r="F2671" s="207" t="s">
        <v>2694</v>
      </c>
      <c r="G2671" s="220" t="s">
        <v>2691</v>
      </c>
      <c r="J2671" s="225">
        <v>1</v>
      </c>
      <c r="L2671" s="232"/>
      <c r="M2671" s="288" t="s">
        <v>1671</v>
      </c>
      <c r="O2671" s="219"/>
      <c r="P2671" s="245"/>
      <c r="Q2671" s="244"/>
      <c r="R2671" s="261"/>
      <c r="S2671" s="242"/>
      <c r="T2671" s="393"/>
      <c r="U2671" s="287"/>
      <c r="V2671" s="287"/>
      <c r="W2671" s="287"/>
      <c r="X2671" s="287"/>
      <c r="Y2671" s="219"/>
      <c r="Z2671" s="287"/>
      <c r="AA2671" s="287"/>
      <c r="AB2671" s="287"/>
      <c r="AC2671" s="287"/>
      <c r="AD2671" s="344"/>
      <c r="AE2671" s="344"/>
      <c r="AF2671" s="344"/>
      <c r="AG2671" s="344"/>
      <c r="AH2671" s="344"/>
      <c r="AI2671" s="213" t="s">
        <v>2703</v>
      </c>
      <c r="AJ2671" s="392" t="s">
        <v>2690</v>
      </c>
      <c r="AK2671" s="228" t="s">
        <v>2689</v>
      </c>
      <c r="AN2671" s="344"/>
      <c r="AO2671" s="344"/>
      <c r="AP2671" s="229"/>
      <c r="AQ2671" s="345"/>
      <c r="AR2671" s="247"/>
      <c r="AS2671" s="247"/>
      <c r="AT2671" s="247"/>
      <c r="AU2671" s="247"/>
      <c r="AV2671" s="207"/>
      <c r="AW2671" s="207"/>
      <c r="AX2671" s="207"/>
      <c r="AY2671" s="207"/>
      <c r="AZ2671" s="247"/>
      <c r="BA2671" s="247"/>
      <c r="BB2671" s="247"/>
      <c r="BC2671" s="247"/>
      <c r="BD2671" s="207"/>
      <c r="BE2671" s="207"/>
      <c r="BF2671" s="207"/>
      <c r="BG2671" s="228"/>
      <c r="BH2671" s="228"/>
      <c r="BI2671" s="228"/>
      <c r="BJ2671" s="246" t="s">
        <v>2673</v>
      </c>
      <c r="BK2671" s="394"/>
      <c r="BL2671" s="228"/>
      <c r="BM2671" s="228"/>
      <c r="BT2671" s="204" t="s">
        <v>1873</v>
      </c>
      <c r="BY2671" s="254"/>
      <c r="DN2671" s="284"/>
      <c r="DO2671" s="283"/>
      <c r="DP2671" s="278"/>
      <c r="DQ2671" s="282"/>
      <c r="DR2671" s="281"/>
      <c r="DS2671" s="280"/>
      <c r="DT2671" s="279"/>
      <c r="DU2671" s="278"/>
      <c r="DV2671" s="194"/>
    </row>
    <row r="2672" spans="1:126" ht="16.350000000000001" customHeight="1">
      <c r="B2672" s="227" t="s">
        <v>2702</v>
      </c>
      <c r="C2672" s="227"/>
      <c r="D2672" s="227" t="s">
        <v>2701</v>
      </c>
      <c r="E2672" s="225"/>
      <c r="F2672" s="207" t="s">
        <v>2694</v>
      </c>
      <c r="G2672" s="220" t="s">
        <v>2691</v>
      </c>
      <c r="J2672" s="225">
        <v>1</v>
      </c>
      <c r="L2672" s="232"/>
      <c r="M2672" s="288" t="s">
        <v>1671</v>
      </c>
      <c r="O2672" s="219"/>
      <c r="P2672" s="245"/>
      <c r="Q2672" s="244"/>
      <c r="R2672" s="261"/>
      <c r="S2672" s="242"/>
      <c r="T2672" s="393"/>
      <c r="U2672" s="287"/>
      <c r="V2672" s="287"/>
      <c r="W2672" s="287"/>
      <c r="X2672" s="287"/>
      <c r="Y2672" s="219"/>
      <c r="Z2672" s="287"/>
      <c r="AA2672" s="287"/>
      <c r="AB2672" s="287"/>
      <c r="AC2672" s="287"/>
      <c r="AD2672" s="344"/>
      <c r="AE2672" s="344"/>
      <c r="AF2672" s="344"/>
      <c r="AG2672" s="344"/>
      <c r="AH2672" s="344"/>
      <c r="AI2672" s="213" t="s">
        <v>2700</v>
      </c>
      <c r="AJ2672" s="392" t="s">
        <v>2690</v>
      </c>
      <c r="AK2672" s="228" t="s">
        <v>2689</v>
      </c>
      <c r="AN2672" s="344"/>
      <c r="AO2672" s="344"/>
      <c r="AP2672" s="229"/>
      <c r="AQ2672" s="345"/>
      <c r="AR2672" s="247"/>
      <c r="AS2672" s="247"/>
      <c r="AT2672" s="247"/>
      <c r="AU2672" s="247"/>
      <c r="AV2672" s="207"/>
      <c r="AW2672" s="207"/>
      <c r="AX2672" s="207"/>
      <c r="AY2672" s="207"/>
      <c r="AZ2672" s="247"/>
      <c r="BA2672" s="247"/>
      <c r="BB2672" s="247"/>
      <c r="BC2672" s="247"/>
      <c r="BD2672" s="207"/>
      <c r="BE2672" s="207"/>
      <c r="BF2672" s="207"/>
      <c r="BG2672" s="228"/>
      <c r="BH2672" s="228"/>
      <c r="BI2672" s="228"/>
      <c r="BJ2672" s="246" t="s">
        <v>2673</v>
      </c>
      <c r="BK2672" s="255"/>
      <c r="BL2672" s="228"/>
      <c r="BM2672" s="228"/>
      <c r="BT2672" s="204" t="s">
        <v>1873</v>
      </c>
      <c r="BY2672" s="254"/>
      <c r="DN2672" s="284"/>
      <c r="DO2672" s="283"/>
      <c r="DP2672" s="278"/>
      <c r="DQ2672" s="282"/>
      <c r="DR2672" s="281"/>
      <c r="DS2672" s="280"/>
      <c r="DT2672" s="279"/>
      <c r="DU2672" s="278"/>
      <c r="DV2672" s="194"/>
    </row>
    <row r="2673" spans="1:126" ht="16.350000000000001" customHeight="1">
      <c r="B2673" s="227" t="s">
        <v>2699</v>
      </c>
      <c r="D2673" s="227" t="s">
        <v>2698</v>
      </c>
      <c r="E2673" s="227"/>
      <c r="F2673" s="207" t="s">
        <v>2694</v>
      </c>
      <c r="G2673" s="220" t="s">
        <v>2691</v>
      </c>
      <c r="J2673" s="225">
        <v>1</v>
      </c>
      <c r="L2673" s="232"/>
      <c r="M2673" s="288" t="s">
        <v>1671</v>
      </c>
      <c r="O2673" s="219"/>
      <c r="P2673" s="245"/>
      <c r="Q2673" s="244"/>
      <c r="R2673" s="261"/>
      <c r="S2673" s="242"/>
      <c r="T2673" s="393"/>
      <c r="U2673" s="287"/>
      <c r="V2673" s="287"/>
      <c r="W2673" s="287"/>
      <c r="X2673" s="287"/>
      <c r="Y2673" s="219"/>
      <c r="Z2673" s="287"/>
      <c r="AA2673" s="287"/>
      <c r="AB2673" s="287"/>
      <c r="AC2673" s="287"/>
      <c r="AD2673" s="344"/>
      <c r="AE2673" s="344"/>
      <c r="AF2673" s="344"/>
      <c r="AG2673" s="344"/>
      <c r="AH2673" s="344"/>
      <c r="AI2673" s="213" t="s">
        <v>1694</v>
      </c>
      <c r="AJ2673" s="392" t="s">
        <v>2690</v>
      </c>
      <c r="AK2673" s="228" t="s">
        <v>2689</v>
      </c>
      <c r="AN2673" s="344"/>
      <c r="AO2673" s="344"/>
      <c r="AP2673" s="229"/>
      <c r="AQ2673" s="345"/>
      <c r="AR2673" s="247"/>
      <c r="AS2673" s="247"/>
      <c r="AT2673" s="247"/>
      <c r="AU2673" s="247"/>
      <c r="AV2673" s="207"/>
      <c r="AW2673" s="207"/>
      <c r="AX2673" s="207"/>
      <c r="AY2673" s="207"/>
      <c r="AZ2673" s="247"/>
      <c r="BA2673" s="247"/>
      <c r="BB2673" s="247"/>
      <c r="BC2673" s="247"/>
      <c r="BD2673" s="207"/>
      <c r="BE2673" s="207"/>
      <c r="BF2673" s="207"/>
      <c r="BG2673" s="228"/>
      <c r="BH2673" s="228"/>
      <c r="BI2673" s="228"/>
      <c r="BJ2673" s="246" t="s">
        <v>2673</v>
      </c>
      <c r="BK2673" s="255"/>
      <c r="BL2673" s="228"/>
      <c r="BM2673" s="228"/>
      <c r="BT2673" s="204" t="s">
        <v>1873</v>
      </c>
      <c r="BY2673" s="254"/>
      <c r="DN2673" s="284"/>
      <c r="DO2673" s="283"/>
      <c r="DP2673" s="278"/>
      <c r="DQ2673" s="282"/>
      <c r="DR2673" s="281"/>
      <c r="DS2673" s="280"/>
      <c r="DT2673" s="279"/>
      <c r="DU2673" s="278"/>
      <c r="DV2673" s="194"/>
    </row>
    <row r="2674" spans="1:126" ht="16.350000000000001" customHeight="1">
      <c r="B2674" s="227" t="s">
        <v>2697</v>
      </c>
      <c r="D2674" s="227" t="s">
        <v>2696</v>
      </c>
      <c r="E2674" s="227"/>
      <c r="F2674" s="207" t="s">
        <v>2694</v>
      </c>
      <c r="G2674" s="220" t="s">
        <v>2691</v>
      </c>
      <c r="J2674" s="225">
        <v>1</v>
      </c>
      <c r="L2674" s="232"/>
      <c r="M2674" s="288" t="s">
        <v>1671</v>
      </c>
      <c r="O2674" s="219"/>
      <c r="P2674" s="245"/>
      <c r="Q2674" s="244"/>
      <c r="R2674" s="261"/>
      <c r="S2674" s="242"/>
      <c r="T2674" s="393"/>
      <c r="U2674" s="287"/>
      <c r="V2674" s="287"/>
      <c r="W2674" s="287"/>
      <c r="X2674" s="287"/>
      <c r="Y2674" s="219"/>
      <c r="Z2674" s="287"/>
      <c r="AA2674" s="287"/>
      <c r="AB2674" s="287"/>
      <c r="AC2674" s="287"/>
      <c r="AD2674" s="344"/>
      <c r="AE2674" s="344"/>
      <c r="AF2674" s="344"/>
      <c r="AG2674" s="344"/>
      <c r="AH2674" s="344"/>
      <c r="AI2674" s="213" t="s">
        <v>2695</v>
      </c>
      <c r="AJ2674" s="392" t="s">
        <v>2690</v>
      </c>
      <c r="AK2674" s="228" t="s">
        <v>2689</v>
      </c>
      <c r="AN2674" s="344"/>
      <c r="AO2674" s="344"/>
      <c r="AP2674" s="229"/>
      <c r="AQ2674" s="345"/>
      <c r="AR2674" s="247"/>
      <c r="AS2674" s="247"/>
      <c r="AT2674" s="247"/>
      <c r="AU2674" s="247"/>
      <c r="AV2674" s="207"/>
      <c r="AW2674" s="207"/>
      <c r="AX2674" s="207"/>
      <c r="AY2674" s="207"/>
      <c r="AZ2674" s="247"/>
      <c r="BA2674" s="247"/>
      <c r="BB2674" s="247"/>
      <c r="BC2674" s="247"/>
      <c r="BD2674" s="207"/>
      <c r="BE2674" s="207"/>
      <c r="BF2674" s="207"/>
      <c r="BG2674" s="228"/>
      <c r="BH2674" s="228"/>
      <c r="BI2674" s="228"/>
      <c r="BJ2674" s="246" t="s">
        <v>2673</v>
      </c>
      <c r="BK2674" s="255"/>
      <c r="BL2674" s="228"/>
      <c r="BM2674" s="228"/>
      <c r="BT2674" s="204" t="s">
        <v>1873</v>
      </c>
      <c r="BY2674" s="254"/>
      <c r="DN2674" s="284"/>
      <c r="DO2674" s="283"/>
      <c r="DP2674" s="278"/>
      <c r="DQ2674" s="282"/>
      <c r="DR2674" s="281"/>
      <c r="DS2674" s="280"/>
      <c r="DT2674" s="279"/>
      <c r="DU2674" s="278"/>
      <c r="DV2674" s="194"/>
    </row>
    <row r="2675" spans="1:126" ht="16.350000000000001" customHeight="1">
      <c r="B2675" s="227" t="s">
        <v>2693</v>
      </c>
      <c r="D2675" s="227" t="s">
        <v>2692</v>
      </c>
      <c r="E2675" s="227"/>
      <c r="F2675" s="207" t="s">
        <v>2694</v>
      </c>
      <c r="G2675" s="220" t="s">
        <v>2691</v>
      </c>
      <c r="J2675" s="225">
        <v>1</v>
      </c>
      <c r="L2675" s="232"/>
      <c r="M2675" s="288" t="s">
        <v>1671</v>
      </c>
      <c r="O2675" s="219"/>
      <c r="P2675" s="347"/>
      <c r="Q2675" s="346"/>
      <c r="R2675" s="261"/>
      <c r="S2675" s="242"/>
      <c r="T2675" s="393"/>
      <c r="U2675" s="287"/>
      <c r="V2675" s="287"/>
      <c r="W2675" s="287"/>
      <c r="X2675" s="287"/>
      <c r="Y2675" s="219"/>
      <c r="Z2675" s="287"/>
      <c r="AA2675" s="287"/>
      <c r="AB2675" s="287"/>
      <c r="AC2675" s="287"/>
      <c r="AD2675" s="344"/>
      <c r="AE2675" s="344"/>
      <c r="AF2675" s="344"/>
      <c r="AG2675" s="344"/>
      <c r="AH2675" s="344"/>
      <c r="AI2675" s="213" t="s">
        <v>2068</v>
      </c>
      <c r="AJ2675" s="392" t="s">
        <v>2690</v>
      </c>
      <c r="AK2675" s="228" t="s">
        <v>2689</v>
      </c>
      <c r="AN2675" s="344"/>
      <c r="AO2675" s="344"/>
      <c r="AP2675" s="229"/>
      <c r="AQ2675" s="345"/>
      <c r="AR2675" s="247"/>
      <c r="AS2675" s="247"/>
      <c r="AT2675" s="247"/>
      <c r="AU2675" s="247"/>
      <c r="AV2675" s="207"/>
      <c r="AW2675" s="207"/>
      <c r="AX2675" s="207"/>
      <c r="AY2675" s="207"/>
      <c r="AZ2675" s="247"/>
      <c r="BA2675" s="247"/>
      <c r="BB2675" s="247"/>
      <c r="BC2675" s="247"/>
      <c r="BD2675" s="207"/>
      <c r="BE2675" s="207"/>
      <c r="BF2675" s="207"/>
      <c r="BG2675" s="228"/>
      <c r="BH2675" s="228"/>
      <c r="BI2675" s="228"/>
      <c r="BJ2675" s="246" t="s">
        <v>2673</v>
      </c>
      <c r="BK2675" s="255"/>
      <c r="BL2675" s="228"/>
      <c r="BM2675" s="228"/>
      <c r="BT2675" s="204" t="s">
        <v>1873</v>
      </c>
      <c r="BY2675" s="254"/>
      <c r="DN2675" s="284"/>
      <c r="DO2675" s="283"/>
      <c r="DP2675" s="278"/>
      <c r="DQ2675" s="282"/>
      <c r="DR2675" s="281"/>
      <c r="DS2675" s="280"/>
      <c r="DT2675" s="279"/>
      <c r="DU2675" s="278"/>
      <c r="DV2675" s="194"/>
    </row>
    <row r="2676" spans="1:126" ht="16.350000000000001" customHeight="1">
      <c r="A2676" s="207" t="s">
        <v>2683</v>
      </c>
      <c r="B2676" s="227" t="s">
        <v>2688</v>
      </c>
      <c r="D2676" s="264" t="s">
        <v>2687</v>
      </c>
      <c r="E2676" s="224" t="str">
        <f t="shared" ref="E2676:E2707" si="418">MID(D2676,8,10)</f>
        <v>422488</v>
      </c>
      <c r="F2676" s="207" t="s">
        <v>2549</v>
      </c>
      <c r="G2676" s="220" t="s">
        <v>2686</v>
      </c>
      <c r="H2676" s="223" t="s">
        <v>2685</v>
      </c>
      <c r="J2676" s="225">
        <v>1</v>
      </c>
      <c r="K2676" s="277">
        <v>150000</v>
      </c>
      <c r="L2676" s="356">
        <f t="shared" ref="L2676:L2739" si="419">K2676*1.1</f>
        <v>165000</v>
      </c>
      <c r="M2676" s="262" t="s">
        <v>1671</v>
      </c>
      <c r="N2676" s="219" t="s">
        <v>2684</v>
      </c>
      <c r="O2676" s="219" t="s">
        <v>2677</v>
      </c>
      <c r="P2676" s="251">
        <v>45582</v>
      </c>
      <c r="Q2676" s="244">
        <v>100000</v>
      </c>
      <c r="R2676" s="261"/>
      <c r="S2676" s="242"/>
      <c r="T2676" s="219"/>
      <c r="U2676" s="287"/>
      <c r="V2676" s="287"/>
      <c r="W2676" s="287"/>
      <c r="X2676" s="287"/>
      <c r="Y2676" s="219"/>
      <c r="Z2676" s="287"/>
      <c r="AA2676" s="287"/>
      <c r="AB2676" s="287"/>
      <c r="AC2676" s="287"/>
      <c r="AD2676" s="344"/>
      <c r="AE2676" s="344"/>
      <c r="AF2676" s="344"/>
      <c r="AG2676" s="344"/>
      <c r="AH2676" s="344"/>
      <c r="AI2676" s="213" t="s">
        <v>2544</v>
      </c>
      <c r="AJ2676" s="286" t="s">
        <v>2676</v>
      </c>
      <c r="AK2676" s="228" t="s">
        <v>2675</v>
      </c>
      <c r="AL2676" s="211">
        <v>90000</v>
      </c>
      <c r="AN2676" s="344"/>
      <c r="AO2676" s="344"/>
      <c r="AP2676" s="391" t="s">
        <v>2674</v>
      </c>
      <c r="AQ2676" s="345"/>
      <c r="AR2676" s="390"/>
      <c r="AS2676" s="390"/>
      <c r="AT2676" s="390"/>
      <c r="AU2676" s="390"/>
      <c r="AV2676" s="389"/>
      <c r="AW2676" s="389"/>
      <c r="AX2676" s="389"/>
      <c r="AY2676" s="389"/>
      <c r="AZ2676" s="390"/>
      <c r="BA2676" s="390"/>
      <c r="BB2676" s="390"/>
      <c r="BC2676" s="390"/>
      <c r="BD2676" s="389"/>
      <c r="BE2676" s="389"/>
      <c r="BF2676" s="389"/>
      <c r="BG2676" s="228" t="s">
        <v>1703</v>
      </c>
      <c r="BH2676" s="228"/>
      <c r="BI2676" s="228"/>
      <c r="BJ2676" s="246" t="s">
        <v>2673</v>
      </c>
      <c r="BK2676" s="255"/>
      <c r="BL2676" s="228"/>
      <c r="BM2676" s="228"/>
      <c r="BP2676" s="204" t="s">
        <v>1702</v>
      </c>
      <c r="BY2676" s="254"/>
      <c r="DN2676" s="284"/>
      <c r="DO2676" s="283"/>
      <c r="DP2676" s="278"/>
      <c r="DQ2676" s="282"/>
      <c r="DR2676" s="281"/>
      <c r="DS2676" s="280"/>
      <c r="DT2676" s="279"/>
      <c r="DU2676" s="278"/>
      <c r="DV2676" s="194"/>
    </row>
    <row r="2677" spans="1:126" ht="16.350000000000001" customHeight="1">
      <c r="A2677" s="207" t="s">
        <v>2683</v>
      </c>
      <c r="B2677" s="227" t="s">
        <v>2682</v>
      </c>
      <c r="D2677" s="264" t="s">
        <v>2681</v>
      </c>
      <c r="E2677" s="224" t="str">
        <f t="shared" si="418"/>
        <v>422495</v>
      </c>
      <c r="F2677" s="207" t="s">
        <v>2549</v>
      </c>
      <c r="G2677" s="220" t="s">
        <v>2680</v>
      </c>
      <c r="H2677" s="223" t="s">
        <v>2679</v>
      </c>
      <c r="J2677" s="225">
        <v>1</v>
      </c>
      <c r="K2677" s="277">
        <v>258182</v>
      </c>
      <c r="L2677" s="356">
        <f t="shared" si="419"/>
        <v>284000.2</v>
      </c>
      <c r="M2677" s="288" t="s">
        <v>1671</v>
      </c>
      <c r="N2677" s="219" t="s">
        <v>2678</v>
      </c>
      <c r="O2677" s="219" t="s">
        <v>2677</v>
      </c>
      <c r="P2677" s="251">
        <v>45582</v>
      </c>
      <c r="Q2677" s="244">
        <v>180000</v>
      </c>
      <c r="R2677" s="261"/>
      <c r="S2677" s="242"/>
      <c r="T2677" s="219"/>
      <c r="U2677" s="287"/>
      <c r="V2677" s="287"/>
      <c r="W2677" s="287"/>
      <c r="X2677" s="287"/>
      <c r="Y2677" s="219"/>
      <c r="Z2677" s="287"/>
      <c r="AA2677" s="287"/>
      <c r="AB2677" s="287"/>
      <c r="AC2677" s="287"/>
      <c r="AD2677" s="344"/>
      <c r="AE2677" s="344"/>
      <c r="AF2677" s="344"/>
      <c r="AG2677" s="344"/>
      <c r="AH2677" s="344"/>
      <c r="AI2677" s="213" t="s">
        <v>2544</v>
      </c>
      <c r="AJ2677" s="286" t="s">
        <v>2676</v>
      </c>
      <c r="AK2677" s="228" t="s">
        <v>2675</v>
      </c>
      <c r="AL2677" s="211">
        <v>154909</v>
      </c>
      <c r="AN2677" s="344"/>
      <c r="AO2677" s="344"/>
      <c r="AP2677" s="391" t="s">
        <v>2674</v>
      </c>
      <c r="AQ2677" s="345"/>
      <c r="AR2677" s="390"/>
      <c r="AS2677" s="390"/>
      <c r="AT2677" s="390"/>
      <c r="AU2677" s="390"/>
      <c r="AV2677" s="389"/>
      <c r="AW2677" s="389"/>
      <c r="AX2677" s="389"/>
      <c r="AY2677" s="389"/>
      <c r="AZ2677" s="390"/>
      <c r="BA2677" s="390"/>
      <c r="BB2677" s="390"/>
      <c r="BC2677" s="390"/>
      <c r="BD2677" s="389"/>
      <c r="BE2677" s="389"/>
      <c r="BF2677" s="389"/>
      <c r="BG2677" s="228" t="s">
        <v>1703</v>
      </c>
      <c r="BH2677" s="228"/>
      <c r="BI2677" s="228"/>
      <c r="BJ2677" s="246" t="s">
        <v>2673</v>
      </c>
      <c r="BK2677" s="255"/>
      <c r="BL2677" s="228"/>
      <c r="BM2677" s="228"/>
      <c r="BP2677" s="204" t="s">
        <v>1702</v>
      </c>
      <c r="BY2677" s="254"/>
      <c r="DN2677" s="284"/>
      <c r="DO2677" s="283"/>
      <c r="DP2677" s="278"/>
      <c r="DQ2677" s="282"/>
      <c r="DR2677" s="281"/>
      <c r="DS2677" s="280"/>
      <c r="DT2677" s="279"/>
      <c r="DU2677" s="348"/>
      <c r="DV2677" s="194"/>
    </row>
    <row r="2678" spans="1:126" ht="16.350000000000001" customHeight="1">
      <c r="A2678" s="207" t="s">
        <v>1799</v>
      </c>
      <c r="B2678" s="227" t="s">
        <v>2672</v>
      </c>
      <c r="D2678" s="264" t="s">
        <v>2671</v>
      </c>
      <c r="E2678" s="224" t="str">
        <f t="shared" si="418"/>
        <v>427933</v>
      </c>
      <c r="F2678" s="207" t="s">
        <v>66</v>
      </c>
      <c r="G2678" s="220" t="s">
        <v>2670</v>
      </c>
      <c r="H2678" s="223" t="s">
        <v>2669</v>
      </c>
      <c r="J2678" s="225">
        <v>1</v>
      </c>
      <c r="K2678" s="212">
        <v>1400</v>
      </c>
      <c r="L2678" s="263">
        <f t="shared" si="419"/>
        <v>1540.0000000000002</v>
      </c>
      <c r="M2678" s="288" t="s">
        <v>1671</v>
      </c>
      <c r="N2678" s="290"/>
      <c r="O2678" s="219"/>
      <c r="P2678" s="225"/>
      <c r="Q2678" s="227"/>
      <c r="R2678" s="289"/>
      <c r="S2678" s="242"/>
      <c r="T2678" s="219"/>
      <c r="U2678" s="287"/>
      <c r="V2678" s="287"/>
      <c r="W2678" s="287"/>
      <c r="X2678" s="287"/>
      <c r="Y2678" s="219"/>
      <c r="Z2678" s="287"/>
      <c r="AA2678" s="287"/>
      <c r="AB2678" s="287"/>
      <c r="AC2678" s="287"/>
      <c r="AD2678" s="344"/>
      <c r="AE2678" s="344"/>
      <c r="AF2678" s="344"/>
      <c r="AG2678" s="344"/>
      <c r="AH2678" s="344"/>
      <c r="AI2678" s="228" t="s">
        <v>1709</v>
      </c>
      <c r="AJ2678" s="286" t="s">
        <v>1708</v>
      </c>
      <c r="AK2678" s="228" t="s">
        <v>1724</v>
      </c>
      <c r="AN2678" s="344"/>
      <c r="AO2678" s="344"/>
      <c r="AP2678" s="229" t="s">
        <v>1717</v>
      </c>
      <c r="AQ2678" s="345"/>
      <c r="AR2678" s="247"/>
      <c r="AS2678" s="247"/>
      <c r="AT2678" s="247"/>
      <c r="AU2678" s="247"/>
      <c r="AV2678" s="207"/>
      <c r="AW2678" s="207"/>
      <c r="AX2678" s="207"/>
      <c r="AY2678" s="207"/>
      <c r="AZ2678" s="247"/>
      <c r="BA2678" s="247"/>
      <c r="BB2678" s="247"/>
      <c r="BC2678" s="247"/>
      <c r="BD2678" s="207"/>
      <c r="BE2678" s="207"/>
      <c r="BF2678" s="207"/>
      <c r="BG2678" s="228"/>
      <c r="BH2678" s="228"/>
      <c r="BI2678" s="228"/>
      <c r="BJ2678" s="246"/>
      <c r="BK2678" s="255"/>
      <c r="BL2678" s="228"/>
      <c r="BM2678" s="228"/>
      <c r="BQ2678" s="205" t="s">
        <v>1701</v>
      </c>
      <c r="BY2678" s="254"/>
      <c r="DN2678" s="284"/>
      <c r="DO2678" s="283"/>
      <c r="DP2678" s="278"/>
      <c r="DQ2678" s="282"/>
      <c r="DR2678" s="281"/>
      <c r="DS2678" s="280"/>
      <c r="DT2678" s="279"/>
      <c r="DU2678" s="278"/>
      <c r="DV2678" s="194"/>
    </row>
    <row r="2679" spans="1:126" ht="16.350000000000001" customHeight="1">
      <c r="A2679" s="207" t="s">
        <v>1729</v>
      </c>
      <c r="B2679" s="227" t="s">
        <v>2668</v>
      </c>
      <c r="D2679" s="264" t="s">
        <v>2667</v>
      </c>
      <c r="E2679" s="224" t="str">
        <f t="shared" si="418"/>
        <v>421672</v>
      </c>
      <c r="F2679" s="207" t="s">
        <v>66</v>
      </c>
      <c r="G2679" s="220" t="s">
        <v>2666</v>
      </c>
      <c r="H2679" s="223" t="s">
        <v>2665</v>
      </c>
      <c r="J2679" s="225">
        <v>1</v>
      </c>
      <c r="K2679" s="212">
        <v>799.99999999999989</v>
      </c>
      <c r="L2679" s="263">
        <f t="shared" si="419"/>
        <v>880</v>
      </c>
      <c r="M2679" s="288" t="s">
        <v>1671</v>
      </c>
      <c r="O2679" s="219"/>
      <c r="P2679" s="245"/>
      <c r="Q2679" s="244"/>
      <c r="R2679" s="261"/>
      <c r="S2679" s="242"/>
      <c r="T2679" s="219"/>
      <c r="U2679" s="287"/>
      <c r="V2679" s="287"/>
      <c r="W2679" s="287"/>
      <c r="X2679" s="287"/>
      <c r="Y2679" s="219"/>
      <c r="Z2679" s="287"/>
      <c r="AA2679" s="287"/>
      <c r="AB2679" s="287"/>
      <c r="AC2679" s="287"/>
      <c r="AD2679" s="344"/>
      <c r="AE2679" s="344"/>
      <c r="AF2679" s="344"/>
      <c r="AG2679" s="344"/>
      <c r="AH2679" s="344"/>
      <c r="AI2679" s="228" t="s">
        <v>1709</v>
      </c>
      <c r="AJ2679" s="286" t="s">
        <v>1708</v>
      </c>
      <c r="AK2679" s="228" t="s">
        <v>1724</v>
      </c>
      <c r="AN2679" s="344"/>
      <c r="AO2679" s="344"/>
      <c r="AP2679" s="229" t="s">
        <v>1717</v>
      </c>
      <c r="AQ2679" s="345"/>
      <c r="AR2679" s="247"/>
      <c r="AS2679" s="247"/>
      <c r="AT2679" s="247"/>
      <c r="AU2679" s="247"/>
      <c r="AV2679" s="207"/>
      <c r="AW2679" s="207"/>
      <c r="AX2679" s="207"/>
      <c r="AY2679" s="207"/>
      <c r="AZ2679" s="247"/>
      <c r="BA2679" s="247"/>
      <c r="BB2679" s="247"/>
      <c r="BC2679" s="247"/>
      <c r="BD2679" s="207"/>
      <c r="BE2679" s="207"/>
      <c r="BF2679" s="207"/>
      <c r="BG2679" s="228"/>
      <c r="BH2679" s="228"/>
      <c r="BI2679" s="228"/>
      <c r="BJ2679" s="246"/>
      <c r="BK2679" s="255"/>
      <c r="BL2679" s="228"/>
      <c r="BM2679" s="228"/>
      <c r="BQ2679" s="205" t="s">
        <v>1701</v>
      </c>
      <c r="BY2679" s="254"/>
      <c r="DN2679" s="284"/>
      <c r="DO2679" s="283"/>
      <c r="DP2679" s="278"/>
      <c r="DQ2679" s="282"/>
      <c r="DR2679" s="281"/>
      <c r="DS2679" s="280"/>
      <c r="DT2679" s="279"/>
      <c r="DU2679" s="278"/>
      <c r="DV2679" s="194"/>
    </row>
    <row r="2680" spans="1:126" ht="16.350000000000001" customHeight="1">
      <c r="A2680" s="207" t="s">
        <v>1729</v>
      </c>
      <c r="B2680" s="227" t="s">
        <v>2664</v>
      </c>
      <c r="D2680" s="264" t="s">
        <v>2663</v>
      </c>
      <c r="E2680" s="224" t="str">
        <f t="shared" si="418"/>
        <v>428169</v>
      </c>
      <c r="F2680" s="207" t="s">
        <v>66</v>
      </c>
      <c r="G2680" s="220" t="s">
        <v>2662</v>
      </c>
      <c r="H2680" s="223" t="s">
        <v>2661</v>
      </c>
      <c r="J2680" s="225">
        <v>1</v>
      </c>
      <c r="K2680" s="212">
        <v>1200</v>
      </c>
      <c r="L2680" s="263">
        <f t="shared" si="419"/>
        <v>1320</v>
      </c>
      <c r="M2680" s="288" t="s">
        <v>1671</v>
      </c>
      <c r="O2680" s="219"/>
      <c r="P2680" s="245"/>
      <c r="Q2680" s="244"/>
      <c r="R2680" s="261"/>
      <c r="S2680" s="242"/>
      <c r="T2680" s="219"/>
      <c r="U2680" s="287"/>
      <c r="V2680" s="287"/>
      <c r="W2680" s="287"/>
      <c r="X2680" s="287"/>
      <c r="Y2680" s="219"/>
      <c r="Z2680" s="287"/>
      <c r="AA2680" s="287"/>
      <c r="AB2680" s="287"/>
      <c r="AC2680" s="287"/>
      <c r="AD2680" s="344"/>
      <c r="AE2680" s="344"/>
      <c r="AF2680" s="344"/>
      <c r="AG2680" s="344"/>
      <c r="AH2680" s="344"/>
      <c r="AI2680" s="228" t="s">
        <v>1709</v>
      </c>
      <c r="AJ2680" s="286" t="s">
        <v>1708</v>
      </c>
      <c r="AK2680" s="228" t="s">
        <v>1724</v>
      </c>
      <c r="AN2680" s="344"/>
      <c r="AO2680" s="344"/>
      <c r="AP2680" s="229" t="s">
        <v>1717</v>
      </c>
      <c r="AQ2680" s="345"/>
      <c r="AR2680" s="247"/>
      <c r="AS2680" s="247"/>
      <c r="AT2680" s="247"/>
      <c r="AU2680" s="247"/>
      <c r="AV2680" s="207"/>
      <c r="AW2680" s="207"/>
      <c r="AX2680" s="207"/>
      <c r="AY2680" s="207"/>
      <c r="AZ2680" s="247"/>
      <c r="BA2680" s="247"/>
      <c r="BB2680" s="247"/>
      <c r="BC2680" s="247"/>
      <c r="BD2680" s="207"/>
      <c r="BE2680" s="207"/>
      <c r="BF2680" s="207"/>
      <c r="BG2680" s="228"/>
      <c r="BH2680" s="228"/>
      <c r="BI2680" s="228"/>
      <c r="BJ2680" s="246"/>
      <c r="BK2680" s="255"/>
      <c r="BL2680" s="228"/>
      <c r="BM2680" s="228"/>
      <c r="BQ2680" s="205" t="s">
        <v>1701</v>
      </c>
      <c r="BY2680" s="254"/>
      <c r="DN2680" s="284"/>
      <c r="DO2680" s="283"/>
      <c r="DP2680" s="278"/>
      <c r="DQ2680" s="282"/>
      <c r="DR2680" s="281"/>
      <c r="DS2680" s="280"/>
      <c r="DT2680" s="279"/>
      <c r="DU2680" s="278"/>
      <c r="DV2680" s="194"/>
    </row>
    <row r="2681" spans="1:126" ht="16.350000000000001" customHeight="1">
      <c r="A2681" s="207" t="s">
        <v>1729</v>
      </c>
      <c r="B2681" s="227" t="s">
        <v>2660</v>
      </c>
      <c r="D2681" s="264" t="s">
        <v>2659</v>
      </c>
      <c r="E2681" s="224" t="str">
        <f t="shared" si="418"/>
        <v>428961</v>
      </c>
      <c r="F2681" s="207" t="s">
        <v>66</v>
      </c>
      <c r="G2681" s="220" t="s">
        <v>2658</v>
      </c>
      <c r="H2681" s="223" t="s">
        <v>2657</v>
      </c>
      <c r="J2681" s="225">
        <v>1</v>
      </c>
      <c r="K2681" s="212">
        <v>1799.9999999999998</v>
      </c>
      <c r="L2681" s="263">
        <f t="shared" si="419"/>
        <v>1980</v>
      </c>
      <c r="M2681" s="288" t="s">
        <v>1671</v>
      </c>
      <c r="O2681" s="219"/>
      <c r="P2681" s="245"/>
      <c r="Q2681" s="244"/>
      <c r="R2681" s="261"/>
      <c r="S2681" s="242"/>
      <c r="T2681" s="219"/>
      <c r="U2681" s="287"/>
      <c r="V2681" s="287"/>
      <c r="W2681" s="287"/>
      <c r="X2681" s="287"/>
      <c r="Y2681" s="219"/>
      <c r="Z2681" s="287"/>
      <c r="AA2681" s="287"/>
      <c r="AB2681" s="287"/>
      <c r="AC2681" s="287"/>
      <c r="AD2681" s="344"/>
      <c r="AE2681" s="344"/>
      <c r="AF2681" s="344"/>
      <c r="AG2681" s="344"/>
      <c r="AH2681" s="344"/>
      <c r="AI2681" s="228" t="s">
        <v>1709</v>
      </c>
      <c r="AJ2681" s="286" t="s">
        <v>1708</v>
      </c>
      <c r="AK2681" s="228" t="s">
        <v>1724</v>
      </c>
      <c r="AN2681" s="344"/>
      <c r="AO2681" s="344"/>
      <c r="AP2681" s="229" t="s">
        <v>1717</v>
      </c>
      <c r="AQ2681" s="345"/>
      <c r="AR2681" s="247"/>
      <c r="AS2681" s="247"/>
      <c r="AT2681" s="247"/>
      <c r="AU2681" s="247"/>
      <c r="AV2681" s="207"/>
      <c r="AW2681" s="207"/>
      <c r="AX2681" s="207"/>
      <c r="AY2681" s="207"/>
      <c r="AZ2681" s="247"/>
      <c r="BA2681" s="247"/>
      <c r="BB2681" s="247"/>
      <c r="BC2681" s="247"/>
      <c r="BD2681" s="207"/>
      <c r="BE2681" s="207"/>
      <c r="BF2681" s="207"/>
      <c r="BG2681" s="228"/>
      <c r="BH2681" s="228"/>
      <c r="BI2681" s="228"/>
      <c r="BJ2681" s="246"/>
      <c r="BK2681" s="255"/>
      <c r="BL2681" s="228"/>
      <c r="BM2681" s="228"/>
      <c r="BQ2681" s="205" t="s">
        <v>1701</v>
      </c>
      <c r="BY2681" s="254"/>
      <c r="DN2681" s="284"/>
      <c r="DO2681" s="283"/>
      <c r="DP2681" s="278"/>
      <c r="DQ2681" s="282"/>
      <c r="DR2681" s="281"/>
      <c r="DS2681" s="280"/>
      <c r="DT2681" s="279"/>
      <c r="DU2681" s="278"/>
      <c r="DV2681" s="194"/>
    </row>
    <row r="2682" spans="1:126" ht="16.350000000000001" customHeight="1">
      <c r="A2682" s="207" t="s">
        <v>1887</v>
      </c>
      <c r="B2682" s="227" t="s">
        <v>2656</v>
      </c>
      <c r="D2682" s="264" t="s">
        <v>2655</v>
      </c>
      <c r="E2682" s="224" t="str">
        <f t="shared" si="418"/>
        <v>428978</v>
      </c>
      <c r="F2682" s="207" t="s">
        <v>66</v>
      </c>
      <c r="G2682" s="220" t="s">
        <v>2654</v>
      </c>
      <c r="H2682" s="223" t="s">
        <v>2653</v>
      </c>
      <c r="J2682" s="225">
        <v>1</v>
      </c>
      <c r="K2682" s="212">
        <v>999.99999999999989</v>
      </c>
      <c r="L2682" s="263">
        <f t="shared" si="419"/>
        <v>1100</v>
      </c>
      <c r="M2682" s="288" t="s">
        <v>1671</v>
      </c>
      <c r="O2682" s="219"/>
      <c r="P2682" s="245"/>
      <c r="Q2682" s="244"/>
      <c r="R2682" s="261"/>
      <c r="S2682" s="242"/>
      <c r="T2682" s="219"/>
      <c r="U2682" s="287"/>
      <c r="V2682" s="287"/>
      <c r="W2682" s="287"/>
      <c r="X2682" s="287"/>
      <c r="Y2682" s="219"/>
      <c r="Z2682" s="287"/>
      <c r="AA2682" s="287"/>
      <c r="AB2682" s="287"/>
      <c r="AC2682" s="287"/>
      <c r="AD2682" s="344"/>
      <c r="AE2682" s="344"/>
      <c r="AF2682" s="344"/>
      <c r="AG2682" s="344"/>
      <c r="AH2682" s="344"/>
      <c r="AI2682" s="228" t="s">
        <v>1709</v>
      </c>
      <c r="AJ2682" s="286" t="s">
        <v>1708</v>
      </c>
      <c r="AK2682" s="228" t="s">
        <v>1724</v>
      </c>
      <c r="AN2682" s="344"/>
      <c r="AO2682" s="344"/>
      <c r="AP2682" s="229" t="s">
        <v>1717</v>
      </c>
      <c r="AQ2682" s="345"/>
      <c r="AR2682" s="247"/>
      <c r="AS2682" s="247"/>
      <c r="AT2682" s="247"/>
      <c r="AU2682" s="247"/>
      <c r="AV2682" s="207"/>
      <c r="AW2682" s="207"/>
      <c r="AX2682" s="207"/>
      <c r="AY2682" s="207"/>
      <c r="AZ2682" s="247"/>
      <c r="BA2682" s="247"/>
      <c r="BB2682" s="247"/>
      <c r="BC2682" s="247"/>
      <c r="BD2682" s="207"/>
      <c r="BE2682" s="207"/>
      <c r="BF2682" s="207"/>
      <c r="BG2682" s="228"/>
      <c r="BH2682" s="228"/>
      <c r="BI2682" s="228"/>
      <c r="BJ2682" s="246"/>
      <c r="BK2682" s="255"/>
      <c r="BL2682" s="228"/>
      <c r="BM2682" s="228"/>
      <c r="BQ2682" s="205" t="s">
        <v>1701</v>
      </c>
      <c r="BY2682" s="254"/>
      <c r="DN2682" s="284"/>
      <c r="DO2682" s="283"/>
      <c r="DP2682" s="278"/>
      <c r="DQ2682" s="282"/>
      <c r="DR2682" s="281"/>
      <c r="DS2682" s="280"/>
      <c r="DT2682" s="279"/>
      <c r="DU2682" s="278"/>
      <c r="DV2682" s="194"/>
    </row>
    <row r="2683" spans="1:126" ht="16.350000000000001" customHeight="1">
      <c r="A2683" s="207" t="s">
        <v>1820</v>
      </c>
      <c r="B2683" s="227" t="s">
        <v>2652</v>
      </c>
      <c r="D2683" s="264" t="s">
        <v>2651</v>
      </c>
      <c r="E2683" s="224" t="str">
        <f t="shared" si="418"/>
        <v>429418</v>
      </c>
      <c r="F2683" s="207" t="s">
        <v>66</v>
      </c>
      <c r="G2683" s="220" t="s">
        <v>2650</v>
      </c>
      <c r="H2683" s="223" t="s">
        <v>2649</v>
      </c>
      <c r="J2683" s="225">
        <v>1</v>
      </c>
      <c r="K2683" s="212">
        <v>300</v>
      </c>
      <c r="L2683" s="263">
        <f t="shared" si="419"/>
        <v>330</v>
      </c>
      <c r="M2683" s="288" t="s">
        <v>900</v>
      </c>
      <c r="O2683" s="219"/>
      <c r="P2683" s="245"/>
      <c r="Q2683" s="244"/>
      <c r="R2683" s="350"/>
      <c r="S2683" s="242"/>
      <c r="T2683" s="219"/>
      <c r="U2683" s="287"/>
      <c r="V2683" s="287"/>
      <c r="W2683" s="287"/>
      <c r="X2683" s="287"/>
      <c r="Y2683" s="219"/>
      <c r="Z2683" s="287"/>
      <c r="AA2683" s="287"/>
      <c r="AB2683" s="287"/>
      <c r="AC2683" s="287"/>
      <c r="AD2683" s="344"/>
      <c r="AE2683" s="344"/>
      <c r="AF2683" s="344"/>
      <c r="AG2683" s="344"/>
      <c r="AH2683" s="344"/>
      <c r="AI2683" s="228" t="s">
        <v>1709</v>
      </c>
      <c r="AJ2683" s="286" t="s">
        <v>1708</v>
      </c>
      <c r="AK2683" s="228" t="s">
        <v>1724</v>
      </c>
      <c r="AN2683" s="344"/>
      <c r="AO2683" s="344"/>
      <c r="AP2683" s="229" t="s">
        <v>1717</v>
      </c>
      <c r="AQ2683" s="345"/>
      <c r="AR2683" s="247"/>
      <c r="AS2683" s="247"/>
      <c r="AT2683" s="247"/>
      <c r="AU2683" s="247"/>
      <c r="AV2683" s="207"/>
      <c r="AW2683" s="207"/>
      <c r="AX2683" s="207"/>
      <c r="AY2683" s="207"/>
      <c r="AZ2683" s="247"/>
      <c r="BA2683" s="247"/>
      <c r="BB2683" s="247"/>
      <c r="BC2683" s="247"/>
      <c r="BD2683" s="207"/>
      <c r="BE2683" s="207"/>
      <c r="BF2683" s="207"/>
      <c r="BG2683" s="228"/>
      <c r="BH2683" s="228"/>
      <c r="BI2683" s="228"/>
      <c r="BJ2683" s="246"/>
      <c r="BK2683" s="255"/>
      <c r="BL2683" s="228"/>
      <c r="BM2683" s="228"/>
      <c r="BQ2683" s="205" t="s">
        <v>1701</v>
      </c>
      <c r="BY2683" s="254"/>
      <c r="DN2683" s="284"/>
      <c r="DO2683" s="283"/>
      <c r="DP2683" s="278"/>
      <c r="DQ2683" s="282"/>
      <c r="DR2683" s="281"/>
      <c r="DS2683" s="280"/>
      <c r="DT2683" s="279"/>
      <c r="DU2683" s="278"/>
      <c r="DV2683" s="194"/>
    </row>
    <row r="2684" spans="1:126" ht="16.350000000000001" customHeight="1">
      <c r="A2684" s="207" t="s">
        <v>1746</v>
      </c>
      <c r="B2684" s="227" t="s">
        <v>2648</v>
      </c>
      <c r="D2684" s="264" t="s">
        <v>2647</v>
      </c>
      <c r="E2684" s="224" t="str">
        <f t="shared" si="418"/>
        <v>430971</v>
      </c>
      <c r="F2684" s="207" t="s">
        <v>66</v>
      </c>
      <c r="G2684" s="220" t="s">
        <v>2646</v>
      </c>
      <c r="H2684" s="223" t="s">
        <v>2645</v>
      </c>
      <c r="J2684" s="225">
        <v>1</v>
      </c>
      <c r="K2684" s="212">
        <v>999.99999999999989</v>
      </c>
      <c r="L2684" s="263">
        <f t="shared" si="419"/>
        <v>1100</v>
      </c>
      <c r="M2684" s="288" t="s">
        <v>1671</v>
      </c>
      <c r="O2684" s="219"/>
      <c r="P2684" s="245"/>
      <c r="Q2684" s="244"/>
      <c r="R2684" s="261"/>
      <c r="S2684" s="242"/>
      <c r="T2684" s="219"/>
      <c r="U2684" s="287"/>
      <c r="V2684" s="287"/>
      <c r="W2684" s="287"/>
      <c r="X2684" s="287"/>
      <c r="Y2684" s="219"/>
      <c r="Z2684" s="287"/>
      <c r="AA2684" s="287"/>
      <c r="AB2684" s="287"/>
      <c r="AC2684" s="287"/>
      <c r="AD2684" s="344"/>
      <c r="AE2684" s="344"/>
      <c r="AF2684" s="344"/>
      <c r="AG2684" s="344"/>
      <c r="AH2684" s="344"/>
      <c r="AI2684" s="228" t="s">
        <v>1709</v>
      </c>
      <c r="AJ2684" s="286" t="s">
        <v>1708</v>
      </c>
      <c r="AK2684" s="228" t="s">
        <v>1724</v>
      </c>
      <c r="AN2684" s="344"/>
      <c r="AO2684" s="344"/>
      <c r="AP2684" s="229" t="s">
        <v>1717</v>
      </c>
      <c r="AQ2684" s="345"/>
      <c r="AR2684" s="247"/>
      <c r="AS2684" s="247"/>
      <c r="AT2684" s="247"/>
      <c r="AU2684" s="247"/>
      <c r="AV2684" s="207"/>
      <c r="AW2684" s="207"/>
      <c r="AX2684" s="207"/>
      <c r="AY2684" s="207"/>
      <c r="AZ2684" s="247"/>
      <c r="BA2684" s="247"/>
      <c r="BB2684" s="247"/>
      <c r="BC2684" s="247"/>
      <c r="BD2684" s="207"/>
      <c r="BE2684" s="207"/>
      <c r="BF2684" s="207"/>
      <c r="BG2684" s="228"/>
      <c r="BH2684" s="228"/>
      <c r="BI2684" s="228"/>
      <c r="BJ2684" s="246"/>
      <c r="BK2684" s="255"/>
      <c r="BL2684" s="228"/>
      <c r="BM2684" s="228"/>
      <c r="BQ2684" s="205" t="s">
        <v>1701</v>
      </c>
      <c r="BY2684" s="254"/>
      <c r="DN2684" s="284"/>
      <c r="DO2684" s="283"/>
      <c r="DP2684" s="278"/>
      <c r="DQ2684" s="282"/>
      <c r="DR2684" s="281"/>
      <c r="DS2684" s="280"/>
      <c r="DT2684" s="279"/>
      <c r="DU2684" s="278"/>
      <c r="DV2684" s="194"/>
    </row>
    <row r="2685" spans="1:126" ht="16.350000000000001" customHeight="1">
      <c r="A2685" s="207" t="s">
        <v>1855</v>
      </c>
      <c r="B2685" s="227" t="s">
        <v>2644</v>
      </c>
      <c r="D2685" s="264" t="s">
        <v>2643</v>
      </c>
      <c r="E2685" s="224" t="str">
        <f t="shared" si="418"/>
        <v>196313</v>
      </c>
      <c r="F2685" s="207" t="s">
        <v>66</v>
      </c>
      <c r="G2685" s="220" t="s">
        <v>2642</v>
      </c>
      <c r="H2685" s="223" t="s">
        <v>2641</v>
      </c>
      <c r="J2685" s="225">
        <v>1</v>
      </c>
      <c r="K2685" s="212">
        <v>3079.9999999999995</v>
      </c>
      <c r="L2685" s="263">
        <f t="shared" si="419"/>
        <v>3388</v>
      </c>
      <c r="M2685" s="288" t="s">
        <v>1671</v>
      </c>
      <c r="N2685" s="219" t="s">
        <v>2640</v>
      </c>
      <c r="O2685" s="219"/>
      <c r="P2685" s="245"/>
      <c r="Q2685" s="244"/>
      <c r="R2685" s="261"/>
      <c r="S2685" s="242"/>
      <c r="T2685" s="219"/>
      <c r="U2685" s="287"/>
      <c r="V2685" s="287"/>
      <c r="W2685" s="287"/>
      <c r="X2685" s="287"/>
      <c r="Y2685" s="219"/>
      <c r="Z2685" s="287"/>
      <c r="AA2685" s="287"/>
      <c r="AB2685" s="287"/>
      <c r="AC2685" s="287"/>
      <c r="AD2685" s="344"/>
      <c r="AE2685" s="344"/>
      <c r="AF2685" s="344"/>
      <c r="AG2685" s="344"/>
      <c r="AH2685" s="344"/>
      <c r="AI2685" s="228" t="s">
        <v>1694</v>
      </c>
      <c r="AJ2685" s="286" t="s">
        <v>1708</v>
      </c>
      <c r="AK2685" s="228" t="s">
        <v>1724</v>
      </c>
      <c r="AN2685" s="344"/>
      <c r="AO2685" s="344"/>
      <c r="AP2685" s="229" t="s">
        <v>1860</v>
      </c>
      <c r="AQ2685" s="345"/>
      <c r="AR2685" s="247"/>
      <c r="AS2685" s="247"/>
      <c r="AT2685" s="247"/>
      <c r="AU2685" s="247"/>
      <c r="AV2685" s="207"/>
      <c r="AW2685" s="207"/>
      <c r="AX2685" s="207"/>
      <c r="AY2685" s="207"/>
      <c r="AZ2685" s="247"/>
      <c r="BA2685" s="247"/>
      <c r="BB2685" s="247"/>
      <c r="BC2685" s="247"/>
      <c r="BD2685" s="207"/>
      <c r="BE2685" s="207"/>
      <c r="BF2685" s="207"/>
      <c r="BG2685" s="228"/>
      <c r="BH2685" s="228"/>
      <c r="BI2685" s="228"/>
      <c r="BJ2685" s="246"/>
      <c r="BK2685" s="255"/>
      <c r="BL2685" s="228"/>
      <c r="BM2685" s="228"/>
      <c r="BQ2685" s="205" t="s">
        <v>1701</v>
      </c>
      <c r="BY2685" s="254"/>
      <c r="DN2685" s="284"/>
      <c r="DO2685" s="283"/>
      <c r="DP2685" s="278"/>
      <c r="DQ2685" s="282"/>
      <c r="DR2685" s="281"/>
      <c r="DS2685" s="280"/>
      <c r="DT2685" s="279"/>
      <c r="DU2685" s="278"/>
      <c r="DV2685" s="194"/>
    </row>
    <row r="2686" spans="1:126" ht="16.350000000000001" customHeight="1">
      <c r="A2686" s="207" t="s">
        <v>1855</v>
      </c>
      <c r="B2686" s="227" t="s">
        <v>2639</v>
      </c>
      <c r="D2686" s="264" t="s">
        <v>2638</v>
      </c>
      <c r="E2686" s="224" t="str">
        <f t="shared" si="418"/>
        <v>197129</v>
      </c>
      <c r="F2686" s="207" t="s">
        <v>66</v>
      </c>
      <c r="G2686" s="220" t="s">
        <v>2637</v>
      </c>
      <c r="H2686" s="223" t="s">
        <v>2636</v>
      </c>
      <c r="J2686" s="225">
        <v>1</v>
      </c>
      <c r="K2686" s="212">
        <v>8580</v>
      </c>
      <c r="L2686" s="263">
        <f t="shared" si="419"/>
        <v>9438</v>
      </c>
      <c r="M2686" s="288" t="s">
        <v>1671</v>
      </c>
      <c r="N2686" s="219" t="s">
        <v>2635</v>
      </c>
      <c r="O2686" s="219"/>
      <c r="P2686" s="245"/>
      <c r="Q2686" s="244"/>
      <c r="R2686" s="261"/>
      <c r="S2686" s="242"/>
      <c r="T2686" s="219"/>
      <c r="U2686" s="287"/>
      <c r="V2686" s="287"/>
      <c r="W2686" s="287"/>
      <c r="X2686" s="287"/>
      <c r="Y2686" s="219"/>
      <c r="Z2686" s="287"/>
      <c r="AA2686" s="287"/>
      <c r="AB2686" s="287"/>
      <c r="AC2686" s="287"/>
      <c r="AD2686" s="344"/>
      <c r="AE2686" s="344"/>
      <c r="AF2686" s="344"/>
      <c r="AG2686" s="344"/>
      <c r="AH2686" s="344"/>
      <c r="AI2686" s="228" t="s">
        <v>1694</v>
      </c>
      <c r="AJ2686" s="286" t="s">
        <v>1708</v>
      </c>
      <c r="AK2686" s="228" t="s">
        <v>1724</v>
      </c>
      <c r="AN2686" s="344"/>
      <c r="AO2686" s="344"/>
      <c r="AP2686" s="229" t="s">
        <v>2634</v>
      </c>
      <c r="AQ2686" s="345"/>
      <c r="AR2686" s="247"/>
      <c r="AS2686" s="247"/>
      <c r="AT2686" s="247"/>
      <c r="AU2686" s="247"/>
      <c r="AV2686" s="207"/>
      <c r="AW2686" s="207"/>
      <c r="AX2686" s="207"/>
      <c r="AY2686" s="207"/>
      <c r="AZ2686" s="247"/>
      <c r="BA2686" s="247"/>
      <c r="BB2686" s="247"/>
      <c r="BC2686" s="247"/>
      <c r="BD2686" s="207"/>
      <c r="BE2686" s="207"/>
      <c r="BF2686" s="207"/>
      <c r="BG2686" s="228"/>
      <c r="BH2686" s="228"/>
      <c r="BI2686" s="228"/>
      <c r="BJ2686" s="246"/>
      <c r="BK2686" s="255"/>
      <c r="BL2686" s="228"/>
      <c r="BM2686" s="228"/>
      <c r="BQ2686" s="205" t="s">
        <v>1701</v>
      </c>
      <c r="BY2686" s="254"/>
      <c r="DN2686" s="284"/>
      <c r="DO2686" s="283"/>
      <c r="DP2686" s="278"/>
      <c r="DQ2686" s="282"/>
      <c r="DR2686" s="281"/>
      <c r="DS2686" s="280"/>
      <c r="DT2686" s="279"/>
      <c r="DU2686" s="278"/>
      <c r="DV2686" s="194"/>
    </row>
    <row r="2687" spans="1:126" ht="16.350000000000001" customHeight="1">
      <c r="A2687" s="207" t="s">
        <v>1855</v>
      </c>
      <c r="B2687" s="227" t="s">
        <v>2633</v>
      </c>
      <c r="D2687" s="264" t="s">
        <v>2632</v>
      </c>
      <c r="E2687" s="224" t="str">
        <f t="shared" si="418"/>
        <v>195019</v>
      </c>
      <c r="F2687" s="207" t="s">
        <v>66</v>
      </c>
      <c r="G2687" s="220" t="s">
        <v>2631</v>
      </c>
      <c r="H2687" s="223" t="s">
        <v>2630</v>
      </c>
      <c r="J2687" s="225">
        <v>1</v>
      </c>
      <c r="K2687" s="212">
        <v>2750</v>
      </c>
      <c r="L2687" s="263">
        <f t="shared" si="419"/>
        <v>3025.0000000000005</v>
      </c>
      <c r="M2687" s="288" t="s">
        <v>1671</v>
      </c>
      <c r="N2687" s="219" t="s">
        <v>2629</v>
      </c>
      <c r="O2687" s="219"/>
      <c r="P2687" s="245"/>
      <c r="Q2687" s="244"/>
      <c r="R2687" s="261"/>
      <c r="S2687" s="242"/>
      <c r="T2687" s="219"/>
      <c r="U2687" s="287"/>
      <c r="V2687" s="287"/>
      <c r="W2687" s="287"/>
      <c r="X2687" s="287"/>
      <c r="Y2687" s="219"/>
      <c r="Z2687" s="287"/>
      <c r="AA2687" s="287"/>
      <c r="AB2687" s="287"/>
      <c r="AC2687" s="287"/>
      <c r="AD2687" s="344"/>
      <c r="AE2687" s="344"/>
      <c r="AF2687" s="344"/>
      <c r="AG2687" s="344"/>
      <c r="AH2687" s="344"/>
      <c r="AI2687" s="228" t="s">
        <v>1694</v>
      </c>
      <c r="AJ2687" s="286" t="s">
        <v>1708</v>
      </c>
      <c r="AK2687" s="228" t="s">
        <v>1724</v>
      </c>
      <c r="AN2687" s="344"/>
      <c r="AO2687" s="344"/>
      <c r="AP2687" s="229" t="s">
        <v>1860</v>
      </c>
      <c r="AQ2687" s="345"/>
      <c r="AR2687" s="247"/>
      <c r="AS2687" s="247"/>
      <c r="AT2687" s="247"/>
      <c r="AU2687" s="247"/>
      <c r="AV2687" s="207"/>
      <c r="AW2687" s="207"/>
      <c r="AX2687" s="207"/>
      <c r="AY2687" s="207"/>
      <c r="AZ2687" s="247"/>
      <c r="BA2687" s="247"/>
      <c r="BB2687" s="247"/>
      <c r="BC2687" s="247"/>
      <c r="BD2687" s="207"/>
      <c r="BE2687" s="207"/>
      <c r="BF2687" s="207"/>
      <c r="BG2687" s="228"/>
      <c r="BH2687" s="228"/>
      <c r="BI2687" s="228"/>
      <c r="BJ2687" s="246"/>
      <c r="BK2687" s="255"/>
      <c r="BL2687" s="228"/>
      <c r="BM2687" s="228"/>
      <c r="BQ2687" s="205" t="s">
        <v>1701</v>
      </c>
      <c r="BY2687" s="254"/>
      <c r="DN2687" s="284"/>
      <c r="DO2687" s="283"/>
      <c r="DP2687" s="278"/>
      <c r="DQ2687" s="282"/>
      <c r="DR2687" s="281"/>
      <c r="DS2687" s="280"/>
      <c r="DT2687" s="279"/>
      <c r="DU2687" s="278"/>
      <c r="DV2687" s="194"/>
    </row>
    <row r="2688" spans="1:126" ht="16.350000000000001" customHeight="1">
      <c r="A2688" s="207" t="s">
        <v>1855</v>
      </c>
      <c r="B2688" s="227" t="s">
        <v>2628</v>
      </c>
      <c r="D2688" s="264" t="s">
        <v>2627</v>
      </c>
      <c r="E2688" s="224" t="str">
        <f t="shared" si="418"/>
        <v>197990</v>
      </c>
      <c r="F2688" s="207" t="s">
        <v>66</v>
      </c>
      <c r="G2688" s="220" t="s">
        <v>2626</v>
      </c>
      <c r="H2688" s="223" t="s">
        <v>2625</v>
      </c>
      <c r="J2688" s="225">
        <v>1</v>
      </c>
      <c r="K2688" s="212">
        <v>1979.9999999999998</v>
      </c>
      <c r="L2688" s="263">
        <f t="shared" si="419"/>
        <v>2178</v>
      </c>
      <c r="M2688" s="288" t="s">
        <v>1671</v>
      </c>
      <c r="N2688" s="219" t="s">
        <v>2624</v>
      </c>
      <c r="O2688" s="219"/>
      <c r="P2688" s="245"/>
      <c r="Q2688" s="244"/>
      <c r="R2688" s="261"/>
      <c r="S2688" s="242"/>
      <c r="T2688" s="219"/>
      <c r="U2688" s="287"/>
      <c r="V2688" s="287"/>
      <c r="W2688" s="287"/>
      <c r="X2688" s="287"/>
      <c r="Y2688" s="219"/>
      <c r="Z2688" s="287"/>
      <c r="AA2688" s="287"/>
      <c r="AB2688" s="287"/>
      <c r="AC2688" s="287"/>
      <c r="AD2688" s="344"/>
      <c r="AE2688" s="344"/>
      <c r="AF2688" s="344"/>
      <c r="AG2688" s="344"/>
      <c r="AH2688" s="344"/>
      <c r="AI2688" s="228" t="s">
        <v>1694</v>
      </c>
      <c r="AJ2688" s="286" t="s">
        <v>1708</v>
      </c>
      <c r="AK2688" s="228" t="s">
        <v>1724</v>
      </c>
      <c r="AN2688" s="344"/>
      <c r="AO2688" s="344"/>
      <c r="AP2688" s="229" t="s">
        <v>2608</v>
      </c>
      <c r="AQ2688" s="345"/>
      <c r="AR2688" s="247"/>
      <c r="AS2688" s="247"/>
      <c r="AT2688" s="247"/>
      <c r="AU2688" s="247"/>
      <c r="AV2688" s="207"/>
      <c r="AW2688" s="207"/>
      <c r="AX2688" s="207"/>
      <c r="AY2688" s="207"/>
      <c r="AZ2688" s="247"/>
      <c r="BA2688" s="247"/>
      <c r="BB2688" s="247"/>
      <c r="BC2688" s="247"/>
      <c r="BD2688" s="207"/>
      <c r="BE2688" s="207"/>
      <c r="BF2688" s="207"/>
      <c r="BG2688" s="228"/>
      <c r="BH2688" s="228"/>
      <c r="BI2688" s="228"/>
      <c r="BJ2688" s="246"/>
      <c r="BK2688" s="255"/>
      <c r="BL2688" s="228"/>
      <c r="BM2688" s="228"/>
      <c r="BQ2688" s="205" t="s">
        <v>1701</v>
      </c>
      <c r="BY2688" s="254"/>
      <c r="DN2688" s="284"/>
      <c r="DO2688" s="283"/>
      <c r="DP2688" s="278"/>
      <c r="DQ2688" s="282"/>
      <c r="DR2688" s="281"/>
      <c r="DS2688" s="280"/>
      <c r="DT2688" s="279"/>
      <c r="DU2688" s="278"/>
      <c r="DV2688" s="194"/>
    </row>
    <row r="2689" spans="1:126" ht="16.350000000000001" customHeight="1">
      <c r="A2689" s="207" t="s">
        <v>1855</v>
      </c>
      <c r="B2689" s="227" t="s">
        <v>2623</v>
      </c>
      <c r="D2689" s="264" t="s">
        <v>842</v>
      </c>
      <c r="E2689" s="224" t="str">
        <f t="shared" si="418"/>
        <v>197976</v>
      </c>
      <c r="F2689" s="207" t="s">
        <v>66</v>
      </c>
      <c r="G2689" s="220" t="s">
        <v>843</v>
      </c>
      <c r="H2689" s="223" t="s">
        <v>2622</v>
      </c>
      <c r="J2689" s="225">
        <v>1</v>
      </c>
      <c r="K2689" s="277">
        <v>3500</v>
      </c>
      <c r="L2689" s="263">
        <f t="shared" si="419"/>
        <v>3850.0000000000005</v>
      </c>
      <c r="M2689" s="288" t="s">
        <v>1671</v>
      </c>
      <c r="N2689" s="219" t="s">
        <v>2621</v>
      </c>
      <c r="O2689" s="219"/>
      <c r="P2689" s="251">
        <v>45444</v>
      </c>
      <c r="Q2689" s="244">
        <v>2420</v>
      </c>
      <c r="R2689" s="261"/>
      <c r="S2689" s="242"/>
      <c r="T2689" s="219"/>
      <c r="U2689" s="287"/>
      <c r="V2689" s="287"/>
      <c r="W2689" s="287"/>
      <c r="X2689" s="287"/>
      <c r="Y2689" s="219"/>
      <c r="Z2689" s="287"/>
      <c r="AA2689" s="287"/>
      <c r="AB2689" s="287"/>
      <c r="AC2689" s="287"/>
      <c r="AD2689" s="344"/>
      <c r="AE2689" s="344"/>
      <c r="AF2689" s="344"/>
      <c r="AG2689" s="344"/>
      <c r="AH2689" s="344"/>
      <c r="AI2689" s="228" t="s">
        <v>1694</v>
      </c>
      <c r="AJ2689" s="286" t="s">
        <v>1708</v>
      </c>
      <c r="AK2689" s="228" t="s">
        <v>1724</v>
      </c>
      <c r="AL2689" s="211">
        <v>540</v>
      </c>
      <c r="AN2689" s="344"/>
      <c r="AO2689" s="344"/>
      <c r="AP2689" s="229" t="s">
        <v>2608</v>
      </c>
      <c r="AQ2689" s="345"/>
      <c r="AR2689" s="247"/>
      <c r="AS2689" s="247"/>
      <c r="AT2689" s="247"/>
      <c r="AU2689" s="247"/>
      <c r="AV2689" s="207"/>
      <c r="AW2689" s="207"/>
      <c r="AX2689" s="207"/>
      <c r="AY2689" s="207"/>
      <c r="AZ2689" s="247"/>
      <c r="BA2689" s="247"/>
      <c r="BB2689" s="247"/>
      <c r="BC2689" s="247"/>
      <c r="BD2689" s="207"/>
      <c r="BE2689" s="207"/>
      <c r="BF2689" s="207"/>
      <c r="BG2689" s="228"/>
      <c r="BH2689" s="228"/>
      <c r="BI2689" s="228"/>
      <c r="BJ2689" s="246"/>
      <c r="BK2689" s="255"/>
      <c r="BL2689" s="228"/>
      <c r="BM2689" s="228"/>
      <c r="BQ2689" s="205" t="s">
        <v>1701</v>
      </c>
      <c r="BY2689" s="254"/>
      <c r="DN2689" s="284">
        <v>3500</v>
      </c>
      <c r="DO2689" s="283">
        <f>DN2689*1.1</f>
        <v>3850.0000000000005</v>
      </c>
      <c r="DP2689" s="349">
        <v>45444</v>
      </c>
      <c r="DQ2689" s="282"/>
      <c r="DR2689" s="281"/>
      <c r="DS2689" s="280"/>
      <c r="DT2689" s="279"/>
      <c r="DU2689" s="348" t="s">
        <v>2007</v>
      </c>
      <c r="DV2689" s="194"/>
    </row>
    <row r="2690" spans="1:126" ht="16.350000000000001" customHeight="1">
      <c r="A2690" s="207" t="s">
        <v>1855</v>
      </c>
      <c r="B2690" s="227" t="s">
        <v>844</v>
      </c>
      <c r="D2690" s="264" t="s">
        <v>845</v>
      </c>
      <c r="E2690" s="224" t="str">
        <f t="shared" si="418"/>
        <v>189339</v>
      </c>
      <c r="F2690" s="207" t="s">
        <v>66</v>
      </c>
      <c r="G2690" s="220" t="s">
        <v>846</v>
      </c>
      <c r="H2690" s="223" t="s">
        <v>2620</v>
      </c>
      <c r="J2690" s="225">
        <v>1</v>
      </c>
      <c r="K2690" s="277">
        <v>3500</v>
      </c>
      <c r="L2690" s="263">
        <f t="shared" si="419"/>
        <v>3850.0000000000005</v>
      </c>
      <c r="M2690" s="288" t="s">
        <v>1671</v>
      </c>
      <c r="N2690" s="219" t="s">
        <v>2619</v>
      </c>
      <c r="O2690" s="219"/>
      <c r="P2690" s="251">
        <v>45444</v>
      </c>
      <c r="Q2690" s="244">
        <v>2420</v>
      </c>
      <c r="R2690" s="261"/>
      <c r="S2690" s="242"/>
      <c r="T2690" s="219"/>
      <c r="U2690" s="287"/>
      <c r="V2690" s="287"/>
      <c r="W2690" s="287"/>
      <c r="X2690" s="287"/>
      <c r="Y2690" s="219"/>
      <c r="Z2690" s="287"/>
      <c r="AA2690" s="287"/>
      <c r="AB2690" s="287"/>
      <c r="AC2690" s="287"/>
      <c r="AD2690" s="344"/>
      <c r="AE2690" s="344"/>
      <c r="AF2690" s="344"/>
      <c r="AG2690" s="344"/>
      <c r="AH2690" s="344"/>
      <c r="AI2690" s="228" t="s">
        <v>1694</v>
      </c>
      <c r="AJ2690" s="286" t="s">
        <v>1708</v>
      </c>
      <c r="AK2690" s="228" t="s">
        <v>1724</v>
      </c>
      <c r="AL2690" s="211">
        <v>428</v>
      </c>
      <c r="AN2690" s="344"/>
      <c r="AO2690" s="344"/>
      <c r="AP2690" s="229" t="s">
        <v>2608</v>
      </c>
      <c r="AQ2690" s="345"/>
      <c r="AR2690" s="247"/>
      <c r="AS2690" s="247"/>
      <c r="AT2690" s="247"/>
      <c r="AU2690" s="247"/>
      <c r="AV2690" s="207"/>
      <c r="AW2690" s="207"/>
      <c r="AX2690" s="207"/>
      <c r="AY2690" s="207"/>
      <c r="AZ2690" s="247"/>
      <c r="BA2690" s="247"/>
      <c r="BB2690" s="247"/>
      <c r="BC2690" s="247"/>
      <c r="BD2690" s="207"/>
      <c r="BE2690" s="207"/>
      <c r="BF2690" s="207"/>
      <c r="BG2690" s="228"/>
      <c r="BH2690" s="228"/>
      <c r="BI2690" s="228"/>
      <c r="BJ2690" s="246"/>
      <c r="BK2690" s="255"/>
      <c r="BL2690" s="228"/>
      <c r="BM2690" s="228"/>
      <c r="BQ2690" s="205" t="s">
        <v>1701</v>
      </c>
      <c r="BY2690" s="254"/>
      <c r="DN2690" s="284">
        <v>3500</v>
      </c>
      <c r="DO2690" s="283">
        <f>DN2690*1.1</f>
        <v>3850.0000000000005</v>
      </c>
      <c r="DP2690" s="349">
        <v>45444</v>
      </c>
      <c r="DQ2690" s="282"/>
      <c r="DR2690" s="281"/>
      <c r="DS2690" s="280"/>
      <c r="DT2690" s="279"/>
      <c r="DU2690" s="348" t="s">
        <v>2007</v>
      </c>
      <c r="DV2690" s="194"/>
    </row>
    <row r="2691" spans="1:126" ht="16.350000000000001" customHeight="1">
      <c r="A2691" s="207" t="s">
        <v>1855</v>
      </c>
      <c r="B2691" s="227" t="s">
        <v>847</v>
      </c>
      <c r="D2691" s="264" t="s">
        <v>848</v>
      </c>
      <c r="E2691" s="224" t="str">
        <f t="shared" si="418"/>
        <v>189278</v>
      </c>
      <c r="F2691" s="207" t="s">
        <v>66</v>
      </c>
      <c r="G2691" s="220" t="s">
        <v>849</v>
      </c>
      <c r="H2691" s="223" t="s">
        <v>2618</v>
      </c>
      <c r="J2691" s="225">
        <v>1</v>
      </c>
      <c r="K2691" s="277">
        <v>2000</v>
      </c>
      <c r="L2691" s="263">
        <f t="shared" si="419"/>
        <v>2200</v>
      </c>
      <c r="M2691" s="288" t="s">
        <v>1671</v>
      </c>
      <c r="N2691" s="219" t="s">
        <v>2617</v>
      </c>
      <c r="O2691" s="219"/>
      <c r="P2691" s="251">
        <v>45444</v>
      </c>
      <c r="Q2691" s="244">
        <v>1979.9999999999998</v>
      </c>
      <c r="R2691" s="261"/>
      <c r="S2691" s="242"/>
      <c r="T2691" s="219"/>
      <c r="U2691" s="287"/>
      <c r="V2691" s="287"/>
      <c r="W2691" s="287"/>
      <c r="X2691" s="287"/>
      <c r="Y2691" s="219"/>
      <c r="Z2691" s="287"/>
      <c r="AA2691" s="287"/>
      <c r="AB2691" s="287"/>
      <c r="AC2691" s="287"/>
      <c r="AD2691" s="344"/>
      <c r="AE2691" s="344"/>
      <c r="AF2691" s="344"/>
      <c r="AG2691" s="344"/>
      <c r="AH2691" s="344"/>
      <c r="AI2691" s="228" t="s">
        <v>1694</v>
      </c>
      <c r="AJ2691" s="286" t="s">
        <v>1708</v>
      </c>
      <c r="AK2691" s="228" t="s">
        <v>1724</v>
      </c>
      <c r="AL2691" s="211">
        <v>383</v>
      </c>
      <c r="AN2691" s="344"/>
      <c r="AO2691" s="344"/>
      <c r="AP2691" s="229" t="s">
        <v>2608</v>
      </c>
      <c r="AQ2691" s="345"/>
      <c r="AR2691" s="247"/>
      <c r="AS2691" s="247"/>
      <c r="AT2691" s="247"/>
      <c r="AU2691" s="247"/>
      <c r="AV2691" s="207"/>
      <c r="AW2691" s="207"/>
      <c r="AX2691" s="207"/>
      <c r="AY2691" s="207"/>
      <c r="AZ2691" s="247"/>
      <c r="BA2691" s="247"/>
      <c r="BB2691" s="247"/>
      <c r="BC2691" s="247"/>
      <c r="BD2691" s="207"/>
      <c r="BE2691" s="207"/>
      <c r="BF2691" s="207"/>
      <c r="BG2691" s="228"/>
      <c r="BH2691" s="228"/>
      <c r="BI2691" s="228"/>
      <c r="BJ2691" s="246"/>
      <c r="BK2691" s="255"/>
      <c r="BL2691" s="228"/>
      <c r="BM2691" s="228"/>
      <c r="BQ2691" s="205" t="s">
        <v>1701</v>
      </c>
      <c r="BY2691" s="254"/>
      <c r="DN2691" s="284">
        <v>2000</v>
      </c>
      <c r="DO2691" s="283">
        <f>DN2691*1.1</f>
        <v>2200</v>
      </c>
      <c r="DP2691" s="349">
        <v>45444</v>
      </c>
      <c r="DQ2691" s="282"/>
      <c r="DR2691" s="281"/>
      <c r="DS2691" s="280"/>
      <c r="DT2691" s="279"/>
      <c r="DU2691" s="348" t="s">
        <v>2007</v>
      </c>
      <c r="DV2691" s="194"/>
    </row>
    <row r="2692" spans="1:126" ht="16.350000000000001" customHeight="1">
      <c r="A2692" s="207" t="s">
        <v>1855</v>
      </c>
      <c r="B2692" s="227" t="s">
        <v>2616</v>
      </c>
      <c r="D2692" s="264" t="s">
        <v>2615</v>
      </c>
      <c r="E2692" s="224" t="str">
        <f t="shared" si="418"/>
        <v>211136</v>
      </c>
      <c r="F2692" s="207" t="s">
        <v>66</v>
      </c>
      <c r="G2692" s="220" t="s">
        <v>2614</v>
      </c>
      <c r="H2692" s="223" t="s">
        <v>2613</v>
      </c>
      <c r="J2692" s="225">
        <v>1</v>
      </c>
      <c r="K2692" s="212">
        <v>7699.9999999999991</v>
      </c>
      <c r="L2692" s="263">
        <f t="shared" si="419"/>
        <v>8470</v>
      </c>
      <c r="M2692" s="288" t="s">
        <v>1671</v>
      </c>
      <c r="N2692" s="219" t="s">
        <v>2612</v>
      </c>
      <c r="O2692" s="219"/>
      <c r="P2692" s="245"/>
      <c r="Q2692" s="244"/>
      <c r="R2692" s="261"/>
      <c r="S2692" s="242"/>
      <c r="T2692" s="219"/>
      <c r="U2692" s="287"/>
      <c r="V2692" s="287"/>
      <c r="W2692" s="287"/>
      <c r="X2692" s="287"/>
      <c r="Y2692" s="219"/>
      <c r="Z2692" s="287"/>
      <c r="AA2692" s="287"/>
      <c r="AB2692" s="287"/>
      <c r="AC2692" s="287"/>
      <c r="AD2692" s="344"/>
      <c r="AE2692" s="344"/>
      <c r="AF2692" s="344"/>
      <c r="AG2692" s="344"/>
      <c r="AH2692" s="344"/>
      <c r="AI2692" s="228" t="s">
        <v>1694</v>
      </c>
      <c r="AJ2692" s="286" t="s">
        <v>1708</v>
      </c>
      <c r="AK2692" s="228" t="s">
        <v>1724</v>
      </c>
      <c r="AN2692" s="344"/>
      <c r="AO2692" s="344"/>
      <c r="AP2692" s="229" t="s">
        <v>2611</v>
      </c>
      <c r="AQ2692" s="345"/>
      <c r="AR2692" s="247"/>
      <c r="AS2692" s="247"/>
      <c r="AT2692" s="247"/>
      <c r="AU2692" s="247"/>
      <c r="AV2692" s="207"/>
      <c r="AW2692" s="207"/>
      <c r="AX2692" s="207"/>
      <c r="AY2692" s="207"/>
      <c r="AZ2692" s="247"/>
      <c r="BA2692" s="247"/>
      <c r="BB2692" s="247"/>
      <c r="BC2692" s="247"/>
      <c r="BD2692" s="207"/>
      <c r="BE2692" s="207"/>
      <c r="BF2692" s="207"/>
      <c r="BG2692" s="228"/>
      <c r="BH2692" s="228"/>
      <c r="BI2692" s="228"/>
      <c r="BJ2692" s="246"/>
      <c r="BK2692" s="255"/>
      <c r="BL2692" s="228"/>
      <c r="BM2692" s="228"/>
      <c r="BQ2692" s="205" t="s">
        <v>1701</v>
      </c>
      <c r="BY2692" s="254"/>
      <c r="DN2692" s="284"/>
      <c r="DO2692" s="283"/>
      <c r="DP2692" s="278"/>
      <c r="DQ2692" s="282"/>
      <c r="DR2692" s="281"/>
      <c r="DS2692" s="280"/>
      <c r="DT2692" s="279"/>
      <c r="DU2692" s="278"/>
      <c r="DV2692" s="194"/>
    </row>
    <row r="2693" spans="1:126" ht="16.350000000000001" customHeight="1">
      <c r="A2693" s="207" t="s">
        <v>1855</v>
      </c>
      <c r="B2693" s="227" t="s">
        <v>850</v>
      </c>
      <c r="D2693" s="264" t="s">
        <v>851</v>
      </c>
      <c r="E2693" s="224" t="str">
        <f t="shared" si="418"/>
        <v>189247</v>
      </c>
      <c r="F2693" s="207" t="s">
        <v>66</v>
      </c>
      <c r="G2693" s="220" t="s">
        <v>852</v>
      </c>
      <c r="H2693" s="223" t="s">
        <v>2610</v>
      </c>
      <c r="J2693" s="225">
        <v>1</v>
      </c>
      <c r="K2693" s="277">
        <v>4000</v>
      </c>
      <c r="L2693" s="263">
        <f t="shared" si="419"/>
        <v>4400</v>
      </c>
      <c r="M2693" s="288" t="s">
        <v>1671</v>
      </c>
      <c r="N2693" s="219" t="s">
        <v>2609</v>
      </c>
      <c r="O2693" s="219"/>
      <c r="P2693" s="251">
        <v>45444</v>
      </c>
      <c r="Q2693" s="244">
        <v>3079.9999999999995</v>
      </c>
      <c r="R2693" s="261"/>
      <c r="S2693" s="242"/>
      <c r="T2693" s="219"/>
      <c r="U2693" s="287"/>
      <c r="V2693" s="287"/>
      <c r="W2693" s="287"/>
      <c r="X2693" s="287"/>
      <c r="Y2693" s="219"/>
      <c r="Z2693" s="287"/>
      <c r="AA2693" s="287"/>
      <c r="AB2693" s="287"/>
      <c r="AC2693" s="287"/>
      <c r="AD2693" s="344"/>
      <c r="AE2693" s="344"/>
      <c r="AF2693" s="344"/>
      <c r="AG2693" s="344"/>
      <c r="AH2693" s="344"/>
      <c r="AI2693" s="228" t="s">
        <v>1694</v>
      </c>
      <c r="AJ2693" s="286" t="s">
        <v>1708</v>
      </c>
      <c r="AK2693" s="228" t="s">
        <v>1724</v>
      </c>
      <c r="AL2693" s="211">
        <v>788</v>
      </c>
      <c r="AN2693" s="344"/>
      <c r="AO2693" s="344"/>
      <c r="AP2693" s="229" t="s">
        <v>2608</v>
      </c>
      <c r="AQ2693" s="345"/>
      <c r="AR2693" s="247"/>
      <c r="AS2693" s="247"/>
      <c r="AT2693" s="247"/>
      <c r="AU2693" s="247"/>
      <c r="AV2693" s="207"/>
      <c r="AW2693" s="207"/>
      <c r="AX2693" s="207"/>
      <c r="AY2693" s="207"/>
      <c r="AZ2693" s="247"/>
      <c r="BA2693" s="247"/>
      <c r="BB2693" s="247"/>
      <c r="BC2693" s="247"/>
      <c r="BD2693" s="207"/>
      <c r="BE2693" s="207"/>
      <c r="BF2693" s="207"/>
      <c r="BG2693" s="228"/>
      <c r="BH2693" s="228"/>
      <c r="BI2693" s="228"/>
      <c r="BJ2693" s="246"/>
      <c r="BK2693" s="255"/>
      <c r="BL2693" s="228"/>
      <c r="BM2693" s="228"/>
      <c r="BQ2693" s="205" t="s">
        <v>1701</v>
      </c>
      <c r="BY2693" s="254"/>
      <c r="DN2693" s="284">
        <v>4000</v>
      </c>
      <c r="DO2693" s="283">
        <f>DN2693*1.1</f>
        <v>4400</v>
      </c>
      <c r="DP2693" s="349">
        <v>45444</v>
      </c>
      <c r="DQ2693" s="282"/>
      <c r="DR2693" s="281"/>
      <c r="DS2693" s="280"/>
      <c r="DT2693" s="279"/>
      <c r="DU2693" s="348" t="s">
        <v>2007</v>
      </c>
      <c r="DV2693" s="194"/>
    </row>
    <row r="2694" spans="1:126" ht="16.350000000000001" customHeight="1">
      <c r="A2694" s="207" t="s">
        <v>1855</v>
      </c>
      <c r="B2694" s="227" t="s">
        <v>2607</v>
      </c>
      <c r="D2694" s="264" t="s">
        <v>2606</v>
      </c>
      <c r="E2694" s="224" t="str">
        <f t="shared" si="418"/>
        <v>589521</v>
      </c>
      <c r="F2694" s="207" t="s">
        <v>66</v>
      </c>
      <c r="G2694" s="220" t="s">
        <v>2605</v>
      </c>
      <c r="H2694" s="223" t="s">
        <v>2604</v>
      </c>
      <c r="J2694" s="225">
        <v>1</v>
      </c>
      <c r="K2694" s="212">
        <v>2500</v>
      </c>
      <c r="L2694" s="263">
        <f t="shared" si="419"/>
        <v>2750</v>
      </c>
      <c r="M2694" s="288" t="s">
        <v>1671</v>
      </c>
      <c r="N2694" s="219" t="s">
        <v>2603</v>
      </c>
      <c r="O2694" s="219"/>
      <c r="P2694" s="245"/>
      <c r="Q2694" s="244"/>
      <c r="R2694" s="261"/>
      <c r="S2694" s="242"/>
      <c r="T2694" s="219"/>
      <c r="U2694" s="287"/>
      <c r="V2694" s="287"/>
      <c r="W2694" s="287"/>
      <c r="X2694" s="287"/>
      <c r="Y2694" s="219"/>
      <c r="Z2694" s="287"/>
      <c r="AA2694" s="287"/>
      <c r="AB2694" s="287"/>
      <c r="AC2694" s="287"/>
      <c r="AD2694" s="344"/>
      <c r="AE2694" s="344"/>
      <c r="AF2694" s="344"/>
      <c r="AG2694" s="344"/>
      <c r="AH2694" s="344"/>
      <c r="AI2694" s="228" t="s">
        <v>1694</v>
      </c>
      <c r="AJ2694" s="286" t="s">
        <v>1708</v>
      </c>
      <c r="AK2694" s="228" t="s">
        <v>1724</v>
      </c>
      <c r="AN2694" s="344"/>
      <c r="AO2694" s="344"/>
      <c r="AP2694" s="229" t="s">
        <v>2597</v>
      </c>
      <c r="AQ2694" s="345"/>
      <c r="AR2694" s="247"/>
      <c r="AS2694" s="247"/>
      <c r="AT2694" s="247"/>
      <c r="AU2694" s="247"/>
      <c r="AV2694" s="207"/>
      <c r="AW2694" s="207"/>
      <c r="AX2694" s="207"/>
      <c r="AY2694" s="207"/>
      <c r="AZ2694" s="247"/>
      <c r="BA2694" s="247"/>
      <c r="BB2694" s="247"/>
      <c r="BC2694" s="247"/>
      <c r="BD2694" s="207"/>
      <c r="BE2694" s="207"/>
      <c r="BF2694" s="207"/>
      <c r="BG2694" s="228"/>
      <c r="BH2694" s="228"/>
      <c r="BI2694" s="228"/>
      <c r="BJ2694" s="246"/>
      <c r="BK2694" s="255"/>
      <c r="BL2694" s="228"/>
      <c r="BM2694" s="228"/>
      <c r="BQ2694" s="205" t="s">
        <v>1701</v>
      </c>
      <c r="BY2694" s="254"/>
      <c r="DN2694" s="284"/>
      <c r="DO2694" s="283"/>
      <c r="DP2694" s="278"/>
      <c r="DQ2694" s="282"/>
      <c r="DR2694" s="281"/>
      <c r="DS2694" s="280"/>
      <c r="DT2694" s="279"/>
      <c r="DU2694" s="278"/>
      <c r="DV2694" s="194"/>
    </row>
    <row r="2695" spans="1:126" ht="16.350000000000001" customHeight="1">
      <c r="A2695" s="207" t="s">
        <v>1855</v>
      </c>
      <c r="B2695" s="227" t="s">
        <v>2602</v>
      </c>
      <c r="D2695" s="264" t="s">
        <v>2601</v>
      </c>
      <c r="E2695" s="224" t="str">
        <f t="shared" si="418"/>
        <v>589538</v>
      </c>
      <c r="F2695" s="207" t="s">
        <v>66</v>
      </c>
      <c r="G2695" s="220" t="s">
        <v>2600</v>
      </c>
      <c r="H2695" s="223" t="s">
        <v>2599</v>
      </c>
      <c r="J2695" s="225">
        <v>1</v>
      </c>
      <c r="K2695" s="212">
        <v>1499.9999999999998</v>
      </c>
      <c r="L2695" s="263">
        <f t="shared" si="419"/>
        <v>1649.9999999999998</v>
      </c>
      <c r="M2695" s="288" t="s">
        <v>1671</v>
      </c>
      <c r="N2695" s="219" t="s">
        <v>2598</v>
      </c>
      <c r="O2695" s="219"/>
      <c r="P2695" s="245"/>
      <c r="Q2695" s="244"/>
      <c r="R2695" s="261"/>
      <c r="S2695" s="242"/>
      <c r="T2695" s="219"/>
      <c r="U2695" s="287"/>
      <c r="V2695" s="287"/>
      <c r="W2695" s="287"/>
      <c r="X2695" s="287"/>
      <c r="Y2695" s="219"/>
      <c r="Z2695" s="287"/>
      <c r="AA2695" s="287"/>
      <c r="AB2695" s="287"/>
      <c r="AC2695" s="287"/>
      <c r="AD2695" s="344"/>
      <c r="AE2695" s="344"/>
      <c r="AF2695" s="344"/>
      <c r="AG2695" s="344"/>
      <c r="AH2695" s="344"/>
      <c r="AI2695" s="228" t="s">
        <v>1694</v>
      </c>
      <c r="AJ2695" s="286" t="s">
        <v>1708</v>
      </c>
      <c r="AK2695" s="228" t="s">
        <v>1724</v>
      </c>
      <c r="AN2695" s="344"/>
      <c r="AO2695" s="344"/>
      <c r="AP2695" s="229" t="s">
        <v>2597</v>
      </c>
      <c r="AQ2695" s="345"/>
      <c r="AR2695" s="247"/>
      <c r="AS2695" s="247"/>
      <c r="AT2695" s="247"/>
      <c r="AU2695" s="247"/>
      <c r="AV2695" s="207"/>
      <c r="AW2695" s="207"/>
      <c r="AX2695" s="207"/>
      <c r="AY2695" s="207"/>
      <c r="AZ2695" s="247"/>
      <c r="BA2695" s="247"/>
      <c r="BB2695" s="247"/>
      <c r="BC2695" s="247"/>
      <c r="BD2695" s="207"/>
      <c r="BE2695" s="207"/>
      <c r="BF2695" s="207"/>
      <c r="BG2695" s="228"/>
      <c r="BH2695" s="228"/>
      <c r="BI2695" s="228"/>
      <c r="BJ2695" s="246"/>
      <c r="BK2695" s="255"/>
      <c r="BL2695" s="228"/>
      <c r="BM2695" s="228"/>
      <c r="BQ2695" s="205" t="s">
        <v>1701</v>
      </c>
      <c r="BY2695" s="254"/>
      <c r="DN2695" s="284"/>
      <c r="DO2695" s="283"/>
      <c r="DP2695" s="278"/>
      <c r="DQ2695" s="282"/>
      <c r="DR2695" s="281"/>
      <c r="DS2695" s="280"/>
      <c r="DT2695" s="279"/>
      <c r="DU2695" s="278"/>
      <c r="DV2695" s="194"/>
    </row>
    <row r="2696" spans="1:126" ht="16.350000000000001" customHeight="1">
      <c r="A2696" s="207" t="s">
        <v>1855</v>
      </c>
      <c r="B2696" s="227" t="s">
        <v>2596</v>
      </c>
      <c r="D2696" s="264" t="s">
        <v>2595</v>
      </c>
      <c r="E2696" s="224" t="str">
        <f t="shared" si="418"/>
        <v>839449</v>
      </c>
      <c r="F2696" s="207" t="s">
        <v>66</v>
      </c>
      <c r="G2696" s="220" t="s">
        <v>2594</v>
      </c>
      <c r="H2696" s="223" t="s">
        <v>2593</v>
      </c>
      <c r="J2696" s="225">
        <v>1</v>
      </c>
      <c r="K2696" s="212">
        <v>11999.999999999998</v>
      </c>
      <c r="L2696" s="263">
        <f t="shared" si="419"/>
        <v>13199.999999999998</v>
      </c>
      <c r="M2696" s="288" t="s">
        <v>1671</v>
      </c>
      <c r="N2696" s="219">
        <v>40028</v>
      </c>
      <c r="O2696" s="219"/>
      <c r="P2696" s="245"/>
      <c r="Q2696" s="244"/>
      <c r="R2696" s="261"/>
      <c r="S2696" s="242"/>
      <c r="T2696" s="219"/>
      <c r="U2696" s="287"/>
      <c r="V2696" s="287"/>
      <c r="W2696" s="287"/>
      <c r="X2696" s="287"/>
      <c r="Y2696" s="219"/>
      <c r="Z2696" s="287"/>
      <c r="AA2696" s="287"/>
      <c r="AB2696" s="287"/>
      <c r="AC2696" s="287"/>
      <c r="AD2696" s="344"/>
      <c r="AE2696" s="344"/>
      <c r="AF2696" s="344"/>
      <c r="AG2696" s="344"/>
      <c r="AH2696" s="344"/>
      <c r="AI2696" s="228" t="s">
        <v>1694</v>
      </c>
      <c r="AJ2696" s="286" t="s">
        <v>1708</v>
      </c>
      <c r="AK2696" s="228" t="s">
        <v>1724</v>
      </c>
      <c r="AN2696" s="344"/>
      <c r="AO2696" s="344"/>
      <c r="AP2696" s="229" t="s">
        <v>2592</v>
      </c>
      <c r="AQ2696" s="345"/>
      <c r="AR2696" s="247"/>
      <c r="AS2696" s="247"/>
      <c r="AT2696" s="247"/>
      <c r="AU2696" s="247"/>
      <c r="AV2696" s="207"/>
      <c r="AW2696" s="207"/>
      <c r="AX2696" s="207"/>
      <c r="AY2696" s="207"/>
      <c r="AZ2696" s="247"/>
      <c r="BA2696" s="247"/>
      <c r="BB2696" s="247"/>
      <c r="BC2696" s="247"/>
      <c r="BD2696" s="207"/>
      <c r="BE2696" s="207"/>
      <c r="BF2696" s="207"/>
      <c r="BG2696" s="228"/>
      <c r="BH2696" s="228"/>
      <c r="BI2696" s="228"/>
      <c r="BJ2696" s="246"/>
      <c r="BK2696" s="255"/>
      <c r="BL2696" s="228"/>
      <c r="BM2696" s="228"/>
      <c r="BQ2696" s="205" t="s">
        <v>1701</v>
      </c>
      <c r="BY2696" s="254"/>
      <c r="DN2696" s="284"/>
      <c r="DO2696" s="283"/>
      <c r="DP2696" s="278"/>
      <c r="DQ2696" s="282"/>
      <c r="DR2696" s="281"/>
      <c r="DS2696" s="280"/>
      <c r="DT2696" s="279"/>
      <c r="DU2696" s="278"/>
      <c r="DV2696" s="194"/>
    </row>
    <row r="2697" spans="1:126" ht="16.350000000000001" customHeight="1">
      <c r="A2697" s="207" t="s">
        <v>1855</v>
      </c>
      <c r="B2697" s="227" t="s">
        <v>2591</v>
      </c>
      <c r="D2697" s="264" t="s">
        <v>2590</v>
      </c>
      <c r="E2697" s="224" t="str">
        <f t="shared" si="418"/>
        <v>831054</v>
      </c>
      <c r="F2697" s="207" t="s">
        <v>66</v>
      </c>
      <c r="G2697" s="220" t="s">
        <v>2589</v>
      </c>
      <c r="H2697" s="223" t="s">
        <v>2585</v>
      </c>
      <c r="J2697" s="225">
        <v>1</v>
      </c>
      <c r="K2697" s="212">
        <v>2999.9999999999995</v>
      </c>
      <c r="L2697" s="263">
        <f t="shared" si="419"/>
        <v>3299.9999999999995</v>
      </c>
      <c r="M2697" s="288" t="s">
        <v>1671</v>
      </c>
      <c r="N2697" s="219">
        <v>77123</v>
      </c>
      <c r="O2697" s="219"/>
      <c r="P2697" s="245"/>
      <c r="Q2697" s="244"/>
      <c r="R2697" s="261"/>
      <c r="S2697" s="242"/>
      <c r="T2697" s="219"/>
      <c r="U2697" s="287"/>
      <c r="V2697" s="287"/>
      <c r="W2697" s="287"/>
      <c r="X2697" s="287"/>
      <c r="Y2697" s="219"/>
      <c r="Z2697" s="287"/>
      <c r="AA2697" s="287"/>
      <c r="AB2697" s="287"/>
      <c r="AC2697" s="287"/>
      <c r="AD2697" s="344"/>
      <c r="AE2697" s="344"/>
      <c r="AF2697" s="344"/>
      <c r="AG2697" s="344"/>
      <c r="AH2697" s="344"/>
      <c r="AI2697" s="228" t="s">
        <v>1694</v>
      </c>
      <c r="AJ2697" s="286" t="s">
        <v>1708</v>
      </c>
      <c r="AK2697" s="228" t="s">
        <v>1724</v>
      </c>
      <c r="AN2697" s="344"/>
      <c r="AO2697" s="344"/>
      <c r="AP2697" s="229" t="s">
        <v>2584</v>
      </c>
      <c r="AQ2697" s="345"/>
      <c r="AR2697" s="247"/>
      <c r="AS2697" s="247"/>
      <c r="AT2697" s="247"/>
      <c r="AU2697" s="247"/>
      <c r="AV2697" s="207"/>
      <c r="AW2697" s="207"/>
      <c r="AX2697" s="207"/>
      <c r="AY2697" s="207"/>
      <c r="AZ2697" s="247"/>
      <c r="BA2697" s="247"/>
      <c r="BB2697" s="247"/>
      <c r="BC2697" s="247"/>
      <c r="BD2697" s="207"/>
      <c r="BE2697" s="207"/>
      <c r="BF2697" s="207"/>
      <c r="BG2697" s="228"/>
      <c r="BH2697" s="228"/>
      <c r="BI2697" s="228"/>
      <c r="BJ2697" s="246"/>
      <c r="BK2697" s="255"/>
      <c r="BL2697" s="228"/>
      <c r="BM2697" s="228"/>
      <c r="BQ2697" s="205" t="s">
        <v>1701</v>
      </c>
      <c r="BY2697" s="254"/>
      <c r="DN2697" s="284"/>
      <c r="DO2697" s="283"/>
      <c r="DP2697" s="278"/>
      <c r="DQ2697" s="282"/>
      <c r="DR2697" s="281"/>
      <c r="DS2697" s="280"/>
      <c r="DT2697" s="279"/>
      <c r="DU2697" s="278"/>
      <c r="DV2697" s="194"/>
    </row>
    <row r="2698" spans="1:126" ht="16.350000000000001" customHeight="1">
      <c r="A2698" s="207" t="s">
        <v>1855</v>
      </c>
      <c r="B2698" s="227" t="s">
        <v>2588</v>
      </c>
      <c r="D2698" s="264" t="s">
        <v>2587</v>
      </c>
      <c r="E2698" s="224" t="str">
        <f t="shared" si="418"/>
        <v>831061</v>
      </c>
      <c r="F2698" s="207" t="s">
        <v>66</v>
      </c>
      <c r="G2698" s="220" t="s">
        <v>2586</v>
      </c>
      <c r="H2698" s="223" t="s">
        <v>2585</v>
      </c>
      <c r="J2698" s="225">
        <v>1</v>
      </c>
      <c r="K2698" s="212">
        <v>3499.9999999999995</v>
      </c>
      <c r="L2698" s="263">
        <f t="shared" si="419"/>
        <v>3850</v>
      </c>
      <c r="M2698" s="262" t="s">
        <v>1671</v>
      </c>
      <c r="N2698" s="219">
        <v>77124</v>
      </c>
      <c r="O2698" s="219"/>
      <c r="P2698" s="245"/>
      <c r="Q2698" s="244"/>
      <c r="R2698" s="261"/>
      <c r="S2698" s="242"/>
      <c r="T2698" s="219"/>
      <c r="U2698" s="287"/>
      <c r="V2698" s="287"/>
      <c r="W2698" s="287"/>
      <c r="X2698" s="287"/>
      <c r="Y2698" s="219"/>
      <c r="Z2698" s="287"/>
      <c r="AA2698" s="287"/>
      <c r="AB2698" s="287"/>
      <c r="AC2698" s="287"/>
      <c r="AD2698" s="344"/>
      <c r="AE2698" s="344"/>
      <c r="AF2698" s="344"/>
      <c r="AG2698" s="344"/>
      <c r="AH2698" s="344"/>
      <c r="AI2698" s="228" t="s">
        <v>1694</v>
      </c>
      <c r="AJ2698" s="286" t="s">
        <v>1708</v>
      </c>
      <c r="AK2698" s="228" t="s">
        <v>1724</v>
      </c>
      <c r="AN2698" s="344"/>
      <c r="AO2698" s="344"/>
      <c r="AP2698" s="229" t="s">
        <v>2584</v>
      </c>
      <c r="AQ2698" s="345"/>
      <c r="AR2698" s="247"/>
      <c r="AS2698" s="247"/>
      <c r="AT2698" s="247"/>
      <c r="AU2698" s="247"/>
      <c r="AV2698" s="207"/>
      <c r="AW2698" s="207"/>
      <c r="AX2698" s="207"/>
      <c r="AY2698" s="207"/>
      <c r="AZ2698" s="247"/>
      <c r="BA2698" s="247"/>
      <c r="BB2698" s="247"/>
      <c r="BC2698" s="247"/>
      <c r="BD2698" s="207"/>
      <c r="BE2698" s="207"/>
      <c r="BF2698" s="207"/>
      <c r="BG2698" s="228"/>
      <c r="BH2698" s="228"/>
      <c r="BI2698" s="228"/>
      <c r="BJ2698" s="246"/>
      <c r="BK2698" s="255"/>
      <c r="BL2698" s="228"/>
      <c r="BM2698" s="228"/>
      <c r="BQ2698" s="205" t="s">
        <v>1701</v>
      </c>
      <c r="BY2698" s="254"/>
      <c r="DN2698" s="284"/>
      <c r="DO2698" s="283"/>
      <c r="DP2698" s="278"/>
      <c r="DQ2698" s="282"/>
      <c r="DR2698" s="281"/>
      <c r="DS2698" s="280"/>
      <c r="DT2698" s="279"/>
      <c r="DU2698" s="278"/>
      <c r="DV2698" s="194"/>
    </row>
    <row r="2699" spans="1:126" ht="16.350000000000001" customHeight="1">
      <c r="A2699" s="207" t="s">
        <v>1855</v>
      </c>
      <c r="B2699" s="227" t="s">
        <v>2583</v>
      </c>
      <c r="D2699" s="264" t="s">
        <v>2582</v>
      </c>
      <c r="E2699" s="224" t="str">
        <f t="shared" si="418"/>
        <v>273001</v>
      </c>
      <c r="F2699" s="207" t="s">
        <v>66</v>
      </c>
      <c r="G2699" s="220" t="s">
        <v>2581</v>
      </c>
      <c r="H2699" s="223" t="s">
        <v>2577</v>
      </c>
      <c r="J2699" s="225">
        <v>1</v>
      </c>
      <c r="K2699" s="212">
        <v>9000</v>
      </c>
      <c r="L2699" s="263">
        <f t="shared" si="419"/>
        <v>9900</v>
      </c>
      <c r="M2699" s="288" t="s">
        <v>1671</v>
      </c>
      <c r="N2699" s="219">
        <v>56034</v>
      </c>
      <c r="O2699" s="219"/>
      <c r="P2699" s="245"/>
      <c r="Q2699" s="244"/>
      <c r="R2699" s="261"/>
      <c r="S2699" s="242"/>
      <c r="T2699" s="219"/>
      <c r="U2699" s="287"/>
      <c r="V2699" s="287"/>
      <c r="W2699" s="287"/>
      <c r="X2699" s="287"/>
      <c r="Y2699" s="219"/>
      <c r="Z2699" s="287"/>
      <c r="AA2699" s="287"/>
      <c r="AB2699" s="287"/>
      <c r="AC2699" s="287"/>
      <c r="AD2699" s="344"/>
      <c r="AE2699" s="344"/>
      <c r="AF2699" s="344"/>
      <c r="AG2699" s="344"/>
      <c r="AH2699" s="344"/>
      <c r="AI2699" s="228" t="s">
        <v>1694</v>
      </c>
      <c r="AJ2699" s="286" t="s">
        <v>1708</v>
      </c>
      <c r="AK2699" s="228" t="s">
        <v>1724</v>
      </c>
      <c r="AN2699" s="344"/>
      <c r="AO2699" s="344"/>
      <c r="AP2699" s="229" t="s">
        <v>2576</v>
      </c>
      <c r="AQ2699" s="345"/>
      <c r="AR2699" s="247"/>
      <c r="AS2699" s="247"/>
      <c r="AT2699" s="247"/>
      <c r="AU2699" s="247"/>
      <c r="AV2699" s="207"/>
      <c r="AW2699" s="207"/>
      <c r="AX2699" s="207"/>
      <c r="AY2699" s="207"/>
      <c r="AZ2699" s="247"/>
      <c r="BA2699" s="247"/>
      <c r="BB2699" s="247"/>
      <c r="BC2699" s="247"/>
      <c r="BD2699" s="207"/>
      <c r="BE2699" s="207"/>
      <c r="BF2699" s="207"/>
      <c r="BG2699" s="228"/>
      <c r="BH2699" s="228"/>
      <c r="BI2699" s="228"/>
      <c r="BJ2699" s="246"/>
      <c r="BK2699" s="255"/>
      <c r="BL2699" s="228"/>
      <c r="BM2699" s="228"/>
      <c r="BQ2699" s="205" t="s">
        <v>1701</v>
      </c>
      <c r="BY2699" s="254"/>
      <c r="DN2699" s="284"/>
      <c r="DO2699" s="283"/>
      <c r="DP2699" s="278"/>
      <c r="DQ2699" s="282"/>
      <c r="DR2699" s="281"/>
      <c r="DS2699" s="280"/>
      <c r="DT2699" s="279"/>
      <c r="DU2699" s="278"/>
      <c r="DV2699" s="194"/>
    </row>
    <row r="2700" spans="1:126" ht="16.350000000000001" customHeight="1">
      <c r="A2700" s="207" t="s">
        <v>1855</v>
      </c>
      <c r="B2700" s="227" t="s">
        <v>2580</v>
      </c>
      <c r="D2700" s="264" t="s">
        <v>2579</v>
      </c>
      <c r="E2700" s="224" t="str">
        <f t="shared" si="418"/>
        <v>273018</v>
      </c>
      <c r="F2700" s="207" t="s">
        <v>66</v>
      </c>
      <c r="G2700" s="220" t="s">
        <v>2578</v>
      </c>
      <c r="H2700" s="223" t="s">
        <v>2577</v>
      </c>
      <c r="J2700" s="225">
        <v>1</v>
      </c>
      <c r="K2700" s="212">
        <v>9000</v>
      </c>
      <c r="L2700" s="263">
        <f t="shared" si="419"/>
        <v>9900</v>
      </c>
      <c r="M2700" s="288" t="s">
        <v>1671</v>
      </c>
      <c r="N2700" s="219">
        <v>56035</v>
      </c>
      <c r="O2700" s="219"/>
      <c r="P2700" s="245"/>
      <c r="Q2700" s="244"/>
      <c r="R2700" s="261"/>
      <c r="S2700" s="242"/>
      <c r="T2700" s="219"/>
      <c r="U2700" s="287"/>
      <c r="V2700" s="287"/>
      <c r="W2700" s="287"/>
      <c r="X2700" s="287"/>
      <c r="Y2700" s="219"/>
      <c r="Z2700" s="287"/>
      <c r="AA2700" s="287"/>
      <c r="AB2700" s="287"/>
      <c r="AC2700" s="287"/>
      <c r="AD2700" s="344"/>
      <c r="AE2700" s="344"/>
      <c r="AF2700" s="344"/>
      <c r="AG2700" s="344"/>
      <c r="AH2700" s="344"/>
      <c r="AI2700" s="228" t="s">
        <v>1694</v>
      </c>
      <c r="AJ2700" s="286" t="s">
        <v>1708</v>
      </c>
      <c r="AK2700" s="228" t="s">
        <v>1724</v>
      </c>
      <c r="AN2700" s="344"/>
      <c r="AO2700" s="344"/>
      <c r="AP2700" s="229" t="s">
        <v>2576</v>
      </c>
      <c r="AQ2700" s="345"/>
      <c r="AR2700" s="247"/>
      <c r="AS2700" s="247"/>
      <c r="AT2700" s="247"/>
      <c r="AU2700" s="247"/>
      <c r="AV2700" s="207"/>
      <c r="AW2700" s="207"/>
      <c r="AX2700" s="207"/>
      <c r="AY2700" s="207"/>
      <c r="AZ2700" s="247"/>
      <c r="BA2700" s="247"/>
      <c r="BB2700" s="247"/>
      <c r="BC2700" s="247"/>
      <c r="BD2700" s="207"/>
      <c r="BE2700" s="207"/>
      <c r="BF2700" s="207"/>
      <c r="BG2700" s="228"/>
      <c r="BH2700" s="228"/>
      <c r="BI2700" s="228"/>
      <c r="BJ2700" s="246"/>
      <c r="BK2700" s="255"/>
      <c r="BL2700" s="228"/>
      <c r="BM2700" s="228"/>
      <c r="BQ2700" s="205" t="s">
        <v>1701</v>
      </c>
      <c r="BY2700" s="254"/>
      <c r="DN2700" s="284"/>
      <c r="DO2700" s="283"/>
      <c r="DP2700" s="278"/>
      <c r="DQ2700" s="282"/>
      <c r="DR2700" s="281"/>
      <c r="DS2700" s="280"/>
      <c r="DT2700" s="279"/>
      <c r="DU2700" s="278"/>
      <c r="DV2700" s="194"/>
    </row>
    <row r="2701" spans="1:126" ht="16.350000000000001" customHeight="1">
      <c r="A2701" s="207" t="s">
        <v>1855</v>
      </c>
      <c r="B2701" s="227" t="s">
        <v>2575</v>
      </c>
      <c r="D2701" s="264" t="s">
        <v>2574</v>
      </c>
      <c r="E2701" s="224" t="str">
        <f t="shared" si="418"/>
        <v>272783</v>
      </c>
      <c r="F2701" s="207" t="s">
        <v>66</v>
      </c>
      <c r="G2701" s="220" t="s">
        <v>2573</v>
      </c>
      <c r="H2701" s="223" t="s">
        <v>2572</v>
      </c>
      <c r="J2701" s="225">
        <v>1</v>
      </c>
      <c r="K2701" s="212">
        <v>2999.9999999999995</v>
      </c>
      <c r="L2701" s="263">
        <f t="shared" si="419"/>
        <v>3299.9999999999995</v>
      </c>
      <c r="M2701" s="288" t="s">
        <v>1671</v>
      </c>
      <c r="N2701" s="219">
        <v>39023</v>
      </c>
      <c r="O2701" s="219"/>
      <c r="P2701" s="245"/>
      <c r="Q2701" s="244"/>
      <c r="R2701" s="261"/>
      <c r="S2701" s="242"/>
      <c r="T2701" s="219"/>
      <c r="U2701" s="287"/>
      <c r="V2701" s="287"/>
      <c r="W2701" s="287"/>
      <c r="X2701" s="287"/>
      <c r="Y2701" s="219"/>
      <c r="Z2701" s="287"/>
      <c r="AA2701" s="287"/>
      <c r="AB2701" s="287"/>
      <c r="AC2701" s="287"/>
      <c r="AD2701" s="344"/>
      <c r="AE2701" s="344"/>
      <c r="AF2701" s="344"/>
      <c r="AG2701" s="344"/>
      <c r="AH2701" s="344"/>
      <c r="AI2701" s="228" t="s">
        <v>1694</v>
      </c>
      <c r="AJ2701" s="286" t="s">
        <v>1708</v>
      </c>
      <c r="AK2701" s="228" t="s">
        <v>1724</v>
      </c>
      <c r="AN2701" s="344"/>
      <c r="AO2701" s="344"/>
      <c r="AP2701" s="229" t="s">
        <v>2571</v>
      </c>
      <c r="AQ2701" s="345"/>
      <c r="AR2701" s="247"/>
      <c r="AS2701" s="247"/>
      <c r="AT2701" s="247"/>
      <c r="AU2701" s="247"/>
      <c r="AV2701" s="207"/>
      <c r="AW2701" s="207"/>
      <c r="AX2701" s="207"/>
      <c r="AY2701" s="207"/>
      <c r="AZ2701" s="247"/>
      <c r="BA2701" s="247"/>
      <c r="BB2701" s="247"/>
      <c r="BC2701" s="247"/>
      <c r="BD2701" s="207"/>
      <c r="BE2701" s="207"/>
      <c r="BF2701" s="207"/>
      <c r="BG2701" s="228"/>
      <c r="BH2701" s="228"/>
      <c r="BI2701" s="228"/>
      <c r="BJ2701" s="246"/>
      <c r="BK2701" s="255"/>
      <c r="BL2701" s="228"/>
      <c r="BM2701" s="228"/>
      <c r="BQ2701" s="205" t="s">
        <v>1701</v>
      </c>
      <c r="BY2701" s="254"/>
      <c r="DN2701" s="284"/>
      <c r="DO2701" s="283"/>
      <c r="DP2701" s="278"/>
      <c r="DQ2701" s="282"/>
      <c r="DR2701" s="281"/>
      <c r="DS2701" s="280"/>
      <c r="DT2701" s="279"/>
      <c r="DU2701" s="278"/>
      <c r="DV2701" s="194"/>
    </row>
    <row r="2702" spans="1:126" ht="16.350000000000001" customHeight="1">
      <c r="A2702" s="207" t="s">
        <v>1855</v>
      </c>
      <c r="B2702" s="227" t="s">
        <v>2570</v>
      </c>
      <c r="D2702" s="264" t="s">
        <v>2569</v>
      </c>
      <c r="E2702" s="224" t="str">
        <f t="shared" si="418"/>
        <v>431442</v>
      </c>
      <c r="F2702" s="207" t="s">
        <v>66</v>
      </c>
      <c r="G2702" s="220" t="s">
        <v>2568</v>
      </c>
      <c r="H2702" s="223" t="s">
        <v>2567</v>
      </c>
      <c r="J2702" s="225">
        <v>1</v>
      </c>
      <c r="K2702" s="212">
        <v>1500</v>
      </c>
      <c r="L2702" s="263">
        <f t="shared" si="419"/>
        <v>1650.0000000000002</v>
      </c>
      <c r="M2702" s="288" t="s">
        <v>1671</v>
      </c>
      <c r="O2702" s="219"/>
      <c r="P2702" s="245"/>
      <c r="Q2702" s="244"/>
      <c r="R2702" s="261"/>
      <c r="S2702" s="242"/>
      <c r="T2702" s="260" t="s">
        <v>2566</v>
      </c>
      <c r="U2702" s="248">
        <f>VLOOKUP(T2702,'[1]段ボール 送料'!$H$16:$X$1013,16,FALSE)</f>
        <v>498</v>
      </c>
      <c r="V2702" s="248">
        <f>VLOOKUP(T2702,'[1]段ボール 送料'!$H$16:$X$1013,13,FALSE)</f>
        <v>126</v>
      </c>
      <c r="W2702" s="248">
        <f>VLOOKUP(T2702,'[1]段ボール 送料'!$H$16:$X$1013,14,FALSE)</f>
        <v>126</v>
      </c>
      <c r="X2702" s="248">
        <f>VLOOKUP(T2702,'[1]段ボール 送料'!$H$16:$X$1013,15,FALSE)</f>
        <v>246</v>
      </c>
      <c r="Y2702" s="219"/>
      <c r="Z2702" s="248"/>
      <c r="AA2702" s="248"/>
      <c r="AB2702" s="248"/>
      <c r="AC2702" s="248"/>
      <c r="AD2702" s="353"/>
      <c r="AE2702" s="353"/>
      <c r="AF2702" s="353"/>
      <c r="AG2702" s="353"/>
      <c r="AH2702" s="353"/>
      <c r="AI2702" s="228" t="s">
        <v>1694</v>
      </c>
      <c r="AJ2702" s="286" t="s">
        <v>1708</v>
      </c>
      <c r="AK2702" s="228" t="s">
        <v>1692</v>
      </c>
      <c r="AL2702" s="211">
        <v>450</v>
      </c>
      <c r="AM2702" s="388">
        <f>AN2702+AO2702</f>
        <v>650</v>
      </c>
      <c r="AN2702" s="353">
        <f>VLOOKUP(T2702,'[1]段ボール 送料'!$H$16:$X$1013,6,FALSE)</f>
        <v>160</v>
      </c>
      <c r="AO2702" s="353">
        <f>VLOOKUP(T2702,'[1]段ボール 送料'!$H$16:$X$1013,17,FALSE)</f>
        <v>490</v>
      </c>
      <c r="AP2702" s="229" t="s">
        <v>2565</v>
      </c>
      <c r="AQ2702" s="355"/>
      <c r="AR2702" s="247"/>
      <c r="AS2702" s="247"/>
      <c r="AT2702" s="247"/>
      <c r="AU2702" s="247"/>
      <c r="AV2702" s="207"/>
      <c r="AW2702" s="207"/>
      <c r="AX2702" s="207"/>
      <c r="AY2702" s="207"/>
      <c r="AZ2702" s="247"/>
      <c r="BA2702" s="247"/>
      <c r="BB2702" s="247"/>
      <c r="BC2702" s="247"/>
      <c r="BD2702" s="207"/>
      <c r="BE2702" s="207"/>
      <c r="BF2702" s="207"/>
      <c r="BG2702" s="228"/>
      <c r="BH2702" s="228"/>
      <c r="BI2702" s="228"/>
      <c r="BJ2702" s="246"/>
      <c r="BK2702" s="265" t="s">
        <v>1962</v>
      </c>
      <c r="BL2702" s="228"/>
      <c r="BM2702" s="228"/>
      <c r="BR2702" s="204" t="s">
        <v>1702</v>
      </c>
      <c r="BY2702" s="254"/>
      <c r="DN2702" s="284"/>
      <c r="DO2702" s="283"/>
      <c r="DP2702" s="278"/>
      <c r="DQ2702" s="282"/>
      <c r="DR2702" s="281"/>
      <c r="DS2702" s="280"/>
      <c r="DT2702" s="279"/>
      <c r="DU2702" s="278"/>
      <c r="DV2702" s="194"/>
    </row>
    <row r="2703" spans="1:126" ht="16.350000000000001" customHeight="1">
      <c r="A2703" s="207" t="s">
        <v>2564</v>
      </c>
      <c r="B2703" s="227" t="s">
        <v>2563</v>
      </c>
      <c r="D2703" s="225" t="s">
        <v>2562</v>
      </c>
      <c r="E2703" s="224" t="str">
        <f t="shared" si="418"/>
        <v>032286</v>
      </c>
      <c r="F2703" s="207" t="s">
        <v>1731</v>
      </c>
      <c r="G2703" s="387" t="s">
        <v>2561</v>
      </c>
      <c r="H2703" s="223" t="s">
        <v>2560</v>
      </c>
      <c r="J2703" s="222">
        <v>1</v>
      </c>
      <c r="K2703" s="212">
        <v>5000</v>
      </c>
      <c r="L2703" s="232">
        <f t="shared" si="419"/>
        <v>5500</v>
      </c>
      <c r="M2703" s="288" t="s">
        <v>1671</v>
      </c>
      <c r="N2703" s="219" t="s">
        <v>2559</v>
      </c>
      <c r="O2703" s="219"/>
      <c r="P2703" s="245"/>
      <c r="Q2703" s="244"/>
      <c r="R2703" s="261">
        <v>570</v>
      </c>
      <c r="S2703" s="242">
        <v>570</v>
      </c>
      <c r="T2703" s="337" t="s">
        <v>2558</v>
      </c>
      <c r="U2703" s="248">
        <f>VLOOKUP(T2703,'[1]段ボール 送料'!$H$16:$X$1013,16,FALSE)</f>
        <v>990</v>
      </c>
      <c r="V2703" s="248">
        <f>VLOOKUP(T2703,'[1]段ボール 送料'!$H$16:$X$1013,13,FALSE)</f>
        <v>465</v>
      </c>
      <c r="W2703" s="248">
        <f>VLOOKUP(T2703,'[1]段ボール 送料'!$H$16:$X$1013,14,FALSE)</f>
        <v>465</v>
      </c>
      <c r="X2703" s="248">
        <f>VLOOKUP(T2703,'[1]段ボール 送料'!$H$16:$X$1013,15,FALSE)</f>
        <v>60</v>
      </c>
      <c r="Y2703" s="219"/>
      <c r="Z2703" s="287"/>
      <c r="AA2703" s="287"/>
      <c r="AB2703" s="287"/>
      <c r="AC2703" s="287"/>
      <c r="AD2703" s="353"/>
      <c r="AE2703" s="353"/>
      <c r="AF2703" s="353"/>
      <c r="AG2703" s="353"/>
      <c r="AH2703" s="353"/>
      <c r="AI2703" s="213" t="s">
        <v>1694</v>
      </c>
      <c r="AJ2703" s="286" t="s">
        <v>1693</v>
      </c>
      <c r="AK2703" s="228" t="s">
        <v>1724</v>
      </c>
      <c r="AL2703" s="211">
        <v>1750</v>
      </c>
      <c r="AM2703" s="211">
        <f>AN2703+AO2703</f>
        <v>1045</v>
      </c>
      <c r="AN2703" s="353">
        <f>VLOOKUP(T2703,'[1]段ボール 送料'!$H$16:$X$1013,6,FALSE)</f>
        <v>145</v>
      </c>
      <c r="AO2703" s="353">
        <f>VLOOKUP(T2703,'[1]段ボール 送料'!$H$16:$X$1013,17,FALSE)</f>
        <v>900</v>
      </c>
      <c r="AP2703" s="229" t="s">
        <v>2557</v>
      </c>
      <c r="AQ2703" s="352">
        <v>1</v>
      </c>
      <c r="AR2703" s="352"/>
      <c r="AS2703" s="352"/>
      <c r="AT2703" s="352"/>
      <c r="AU2703" s="352"/>
      <c r="AV2703" s="207"/>
      <c r="AW2703" s="207"/>
      <c r="AX2703" s="207"/>
      <c r="AY2703" s="207"/>
      <c r="AZ2703" s="352"/>
      <c r="BA2703" s="352"/>
      <c r="BB2703" s="352"/>
      <c r="BC2703" s="352"/>
      <c r="BD2703" s="207"/>
      <c r="BE2703" s="207"/>
      <c r="BF2703" s="207"/>
      <c r="BG2703" s="228"/>
      <c r="BH2703" s="228"/>
      <c r="BI2703" s="228"/>
      <c r="BJ2703" s="246"/>
      <c r="BK2703" s="255"/>
      <c r="BL2703" s="228"/>
      <c r="BM2703" s="228" t="s">
        <v>1703</v>
      </c>
      <c r="CN2703" s="200" t="s">
        <v>1769</v>
      </c>
      <c r="CY2703" s="254"/>
      <c r="CZ2703" s="254"/>
      <c r="DA2703" s="254"/>
      <c r="DB2703" s="254"/>
      <c r="DC2703" s="254"/>
      <c r="DD2703" s="254"/>
      <c r="DE2703" s="254"/>
      <c r="DF2703" s="254"/>
      <c r="DG2703" s="254"/>
      <c r="DH2703" s="254"/>
      <c r="DI2703" s="254"/>
      <c r="DJ2703" s="254"/>
      <c r="DK2703" s="254"/>
      <c r="DL2703" s="254"/>
      <c r="DM2703" s="254"/>
      <c r="DN2703" s="284"/>
      <c r="DO2703" s="283"/>
      <c r="DP2703" s="278"/>
      <c r="DQ2703" s="278"/>
      <c r="DR2703" s="281"/>
      <c r="DS2703" s="280"/>
      <c r="DT2703" s="279"/>
      <c r="DU2703" s="278"/>
    </row>
    <row r="2704" spans="1:126" ht="16.350000000000001" customHeight="1">
      <c r="A2704" s="207" t="s">
        <v>1716</v>
      </c>
      <c r="B2704" s="227" t="s">
        <v>2556</v>
      </c>
      <c r="D2704" s="264" t="s">
        <v>2555</v>
      </c>
      <c r="E2704" s="224" t="str">
        <f t="shared" si="418"/>
        <v>428299</v>
      </c>
      <c r="F2704" s="207" t="s">
        <v>66</v>
      </c>
      <c r="G2704" s="387" t="s">
        <v>2554</v>
      </c>
      <c r="H2704" s="223" t="s">
        <v>2553</v>
      </c>
      <c r="J2704" s="225">
        <v>1</v>
      </c>
      <c r="K2704" s="212">
        <v>1799.9999999999998</v>
      </c>
      <c r="L2704" s="263">
        <f t="shared" si="419"/>
        <v>1980</v>
      </c>
      <c r="M2704" s="288" t="s">
        <v>1671</v>
      </c>
      <c r="O2704" s="219"/>
      <c r="P2704" s="245"/>
      <c r="Q2704" s="244"/>
      <c r="R2704" s="261"/>
      <c r="S2704" s="242"/>
      <c r="T2704" s="219"/>
      <c r="U2704" s="287"/>
      <c r="V2704" s="287"/>
      <c r="W2704" s="287"/>
      <c r="X2704" s="287"/>
      <c r="Y2704" s="219"/>
      <c r="Z2704" s="287"/>
      <c r="AA2704" s="287"/>
      <c r="AB2704" s="287"/>
      <c r="AC2704" s="287"/>
      <c r="AD2704" s="344"/>
      <c r="AE2704" s="344"/>
      <c r="AF2704" s="344"/>
      <c r="AG2704" s="344"/>
      <c r="AH2704" s="344"/>
      <c r="AI2704" s="228" t="s">
        <v>1709</v>
      </c>
      <c r="AJ2704" s="286" t="s">
        <v>1708</v>
      </c>
      <c r="AK2704" s="228" t="s">
        <v>1724</v>
      </c>
      <c r="AN2704" s="344"/>
      <c r="AO2704" s="344"/>
      <c r="AP2704" s="229" t="s">
        <v>1717</v>
      </c>
      <c r="AQ2704" s="345"/>
      <c r="AR2704" s="247"/>
      <c r="AS2704" s="247"/>
      <c r="AT2704" s="247"/>
      <c r="AU2704" s="247"/>
      <c r="AV2704" s="207"/>
      <c r="AW2704" s="207"/>
      <c r="AX2704" s="207"/>
      <c r="AY2704" s="207"/>
      <c r="AZ2704" s="247"/>
      <c r="BA2704" s="247"/>
      <c r="BB2704" s="247"/>
      <c r="BC2704" s="247"/>
      <c r="BD2704" s="207"/>
      <c r="BE2704" s="207"/>
      <c r="BF2704" s="207"/>
      <c r="BG2704" s="228"/>
      <c r="BH2704" s="228"/>
      <c r="BI2704" s="228"/>
      <c r="BJ2704" s="246"/>
      <c r="BK2704" s="255"/>
      <c r="BL2704" s="228" t="s">
        <v>1703</v>
      </c>
      <c r="BM2704" s="228" t="s">
        <v>1703</v>
      </c>
      <c r="BQ2704" s="205" t="s">
        <v>1701</v>
      </c>
      <c r="BY2704" s="254"/>
      <c r="DN2704" s="284"/>
      <c r="DO2704" s="283"/>
      <c r="DP2704" s="278"/>
      <c r="DQ2704" s="282"/>
      <c r="DR2704" s="281"/>
      <c r="DS2704" s="280"/>
      <c r="DT2704" s="279"/>
      <c r="DU2704" s="278"/>
      <c r="DV2704" s="194"/>
    </row>
    <row r="2705" spans="1:126" ht="16.350000000000001" customHeight="1">
      <c r="A2705" s="207" t="s">
        <v>1746</v>
      </c>
      <c r="B2705" s="227" t="s">
        <v>2552</v>
      </c>
      <c r="D2705" s="264" t="s">
        <v>2551</v>
      </c>
      <c r="E2705" s="224" t="str">
        <f t="shared" si="418"/>
        <v>426707</v>
      </c>
      <c r="F2705" s="207" t="s">
        <v>66</v>
      </c>
      <c r="G2705" s="220" t="s">
        <v>2343</v>
      </c>
      <c r="H2705" s="223" t="s">
        <v>2550</v>
      </c>
      <c r="J2705" s="225">
        <v>1</v>
      </c>
      <c r="K2705" s="212">
        <v>1499.9999999999998</v>
      </c>
      <c r="L2705" s="263">
        <f t="shared" si="419"/>
        <v>1649.9999999999998</v>
      </c>
      <c r="M2705" s="288" t="s">
        <v>1671</v>
      </c>
      <c r="O2705" s="219"/>
      <c r="P2705" s="245"/>
      <c r="Q2705" s="244"/>
      <c r="R2705" s="261"/>
      <c r="S2705" s="242"/>
      <c r="T2705" s="219"/>
      <c r="U2705" s="287"/>
      <c r="V2705" s="287"/>
      <c r="W2705" s="287"/>
      <c r="X2705" s="287"/>
      <c r="Y2705" s="219"/>
      <c r="Z2705" s="287"/>
      <c r="AA2705" s="287"/>
      <c r="AB2705" s="287"/>
      <c r="AC2705" s="287"/>
      <c r="AD2705" s="344"/>
      <c r="AE2705" s="344"/>
      <c r="AF2705" s="344"/>
      <c r="AG2705" s="344"/>
      <c r="AH2705" s="344"/>
      <c r="AI2705" s="228" t="s">
        <v>1709</v>
      </c>
      <c r="AJ2705" s="286" t="s">
        <v>1708</v>
      </c>
      <c r="AK2705" s="228" t="s">
        <v>1724</v>
      </c>
      <c r="AN2705" s="344"/>
      <c r="AO2705" s="344"/>
      <c r="AP2705" s="229" t="s">
        <v>1717</v>
      </c>
      <c r="AQ2705" s="345"/>
      <c r="AR2705" s="247"/>
      <c r="AS2705" s="247"/>
      <c r="AT2705" s="247"/>
      <c r="AU2705" s="247"/>
      <c r="AV2705" s="207"/>
      <c r="AW2705" s="207"/>
      <c r="AX2705" s="207"/>
      <c r="AY2705" s="207"/>
      <c r="AZ2705" s="247"/>
      <c r="BA2705" s="247"/>
      <c r="BB2705" s="247"/>
      <c r="BC2705" s="247"/>
      <c r="BD2705" s="207"/>
      <c r="BE2705" s="207"/>
      <c r="BF2705" s="207"/>
      <c r="BG2705" s="228"/>
      <c r="BH2705" s="228"/>
      <c r="BI2705" s="228"/>
      <c r="BJ2705" s="246"/>
      <c r="BK2705" s="255"/>
      <c r="BL2705" s="228"/>
      <c r="BM2705" s="228"/>
      <c r="BQ2705" s="205" t="s">
        <v>1701</v>
      </c>
      <c r="BY2705" s="254"/>
      <c r="DN2705" s="284"/>
      <c r="DO2705" s="283"/>
      <c r="DP2705" s="278"/>
      <c r="DQ2705" s="282"/>
      <c r="DR2705" s="281"/>
      <c r="DS2705" s="280"/>
      <c r="DT2705" s="279"/>
      <c r="DU2705" s="278"/>
      <c r="DV2705" s="194"/>
    </row>
    <row r="2706" spans="1:126" ht="16.350000000000001" customHeight="1">
      <c r="A2706" s="298" t="s">
        <v>2548</v>
      </c>
      <c r="B2706" s="226" t="s">
        <v>2547</v>
      </c>
      <c r="C2706" s="385"/>
      <c r="D2706" s="384"/>
      <c r="E2706" s="224" t="str">
        <f t="shared" si="418"/>
        <v/>
      </c>
      <c r="F2706" s="386" t="s">
        <v>2549</v>
      </c>
      <c r="G2706" s="220" t="s">
        <v>2546</v>
      </c>
      <c r="H2706" s="223" t="s">
        <v>2545</v>
      </c>
      <c r="I2706" s="383"/>
      <c r="J2706" s="225">
        <v>1</v>
      </c>
      <c r="K2706" s="329">
        <v>33000</v>
      </c>
      <c r="L2706" s="263">
        <f t="shared" si="419"/>
        <v>36300</v>
      </c>
      <c r="M2706" s="288" t="s">
        <v>900</v>
      </c>
      <c r="N2706" s="290"/>
      <c r="O2706" s="229"/>
      <c r="P2706" s="312"/>
      <c r="Q2706" s="312"/>
      <c r="R2706" s="382"/>
      <c r="S2706" s="381"/>
      <c r="T2706" s="227"/>
      <c r="U2706" s="248"/>
      <c r="V2706" s="248"/>
      <c r="W2706" s="248"/>
      <c r="X2706" s="248"/>
      <c r="Y2706" s="219"/>
      <c r="Z2706" s="248"/>
      <c r="AA2706" s="248"/>
      <c r="AB2706" s="248"/>
      <c r="AC2706" s="248"/>
      <c r="AD2706" s="378"/>
      <c r="AE2706" s="378"/>
      <c r="AF2706" s="378"/>
      <c r="AG2706" s="378"/>
      <c r="AH2706" s="378"/>
      <c r="AI2706" s="228" t="s">
        <v>2544</v>
      </c>
      <c r="AJ2706" s="286" t="s">
        <v>2543</v>
      </c>
      <c r="AK2706" s="228" t="s">
        <v>2542</v>
      </c>
      <c r="AL2706" s="325"/>
      <c r="AM2706" s="325"/>
      <c r="AN2706" s="378"/>
      <c r="AO2706" s="378"/>
      <c r="AP2706" s="229"/>
      <c r="AQ2706" s="377"/>
      <c r="AR2706" s="247"/>
      <c r="AS2706" s="247"/>
      <c r="AT2706" s="247"/>
      <c r="AU2706" s="247"/>
      <c r="AV2706" s="207"/>
      <c r="AW2706" s="207"/>
      <c r="AX2706" s="207"/>
      <c r="AY2706" s="207"/>
      <c r="AZ2706" s="247"/>
      <c r="BA2706" s="247"/>
      <c r="BB2706" s="247"/>
      <c r="BC2706" s="247"/>
      <c r="BD2706" s="207"/>
      <c r="BE2706" s="207"/>
      <c r="BF2706" s="207"/>
      <c r="BG2706" s="299"/>
      <c r="BH2706" s="299"/>
      <c r="BI2706" s="299"/>
      <c r="BJ2706" s="246"/>
      <c r="BK2706" s="207"/>
      <c r="BL2706" s="213"/>
      <c r="BM2706" s="213"/>
      <c r="BN2706" s="298"/>
      <c r="BO2706" s="297"/>
      <c r="BY2706" s="254"/>
      <c r="DN2706" s="284"/>
      <c r="DO2706" s="283"/>
      <c r="DP2706" s="278"/>
      <c r="DQ2706" s="282"/>
      <c r="DR2706" s="281"/>
      <c r="DS2706" s="280"/>
      <c r="DT2706" s="279"/>
      <c r="DU2706" s="278"/>
      <c r="DV2706" s="194"/>
    </row>
    <row r="2707" spans="1:126" ht="16.350000000000001" customHeight="1">
      <c r="A2707" s="207" t="s">
        <v>1729</v>
      </c>
      <c r="B2707" s="227" t="s">
        <v>2541</v>
      </c>
      <c r="D2707" s="274" t="s">
        <v>2540</v>
      </c>
      <c r="E2707" s="224" t="str">
        <f t="shared" si="418"/>
        <v>425137</v>
      </c>
      <c r="F2707" s="207" t="s">
        <v>66</v>
      </c>
      <c r="G2707" s="220" t="s">
        <v>2539</v>
      </c>
      <c r="H2707" s="223" t="s">
        <v>2538</v>
      </c>
      <c r="J2707" s="225">
        <v>1</v>
      </c>
      <c r="K2707" s="212">
        <v>2800</v>
      </c>
      <c r="L2707" s="263">
        <f t="shared" si="419"/>
        <v>3080.0000000000005</v>
      </c>
      <c r="M2707" s="288" t="s">
        <v>1671</v>
      </c>
      <c r="N2707" s="290"/>
      <c r="O2707" s="219" t="s">
        <v>2537</v>
      </c>
      <c r="P2707" s="245"/>
      <c r="Q2707" s="244"/>
      <c r="R2707" s="261"/>
      <c r="S2707" s="242"/>
      <c r="T2707" s="219"/>
      <c r="U2707" s="287"/>
      <c r="V2707" s="287"/>
      <c r="W2707" s="287"/>
      <c r="X2707" s="287"/>
      <c r="Y2707" s="219"/>
      <c r="Z2707" s="287"/>
      <c r="AA2707" s="287"/>
      <c r="AB2707" s="287"/>
      <c r="AC2707" s="287"/>
      <c r="AD2707" s="344"/>
      <c r="AE2707" s="344"/>
      <c r="AF2707" s="344"/>
      <c r="AG2707" s="344"/>
      <c r="AH2707" s="344"/>
      <c r="AI2707" s="228" t="s">
        <v>1709</v>
      </c>
      <c r="AJ2707" s="286" t="s">
        <v>1708</v>
      </c>
      <c r="AK2707" s="228" t="s">
        <v>1724</v>
      </c>
      <c r="AN2707" s="344"/>
      <c r="AO2707" s="344"/>
      <c r="AP2707" s="229" t="s">
        <v>1717</v>
      </c>
      <c r="AQ2707" s="345"/>
      <c r="AR2707" s="247"/>
      <c r="AS2707" s="247"/>
      <c r="AT2707" s="247"/>
      <c r="AU2707" s="247"/>
      <c r="AV2707" s="207"/>
      <c r="AW2707" s="207"/>
      <c r="AX2707" s="207"/>
      <c r="AY2707" s="207"/>
      <c r="AZ2707" s="247"/>
      <c r="BA2707" s="247"/>
      <c r="BB2707" s="247"/>
      <c r="BC2707" s="247"/>
      <c r="BD2707" s="207"/>
      <c r="BE2707" s="207"/>
      <c r="BF2707" s="207"/>
      <c r="BG2707" s="228"/>
      <c r="BH2707" s="228"/>
      <c r="BI2707" s="228"/>
      <c r="BJ2707" s="246"/>
      <c r="BK2707" s="255"/>
      <c r="BL2707" s="228" t="s">
        <v>1703</v>
      </c>
      <c r="BM2707" s="228" t="s">
        <v>1703</v>
      </c>
      <c r="BQ2707" s="205" t="s">
        <v>1701</v>
      </c>
      <c r="BY2707" s="254"/>
      <c r="DN2707" s="284"/>
      <c r="DO2707" s="283"/>
      <c r="DP2707" s="278"/>
      <c r="DQ2707" s="282"/>
      <c r="DR2707" s="281"/>
      <c r="DS2707" s="280"/>
      <c r="DT2707" s="279"/>
      <c r="DU2707" s="278"/>
      <c r="DV2707" s="194"/>
    </row>
    <row r="2708" spans="1:126" ht="16.350000000000001" customHeight="1">
      <c r="A2708" s="322"/>
      <c r="B2708" s="226" t="s">
        <v>2536</v>
      </c>
      <c r="C2708" s="226" t="s">
        <v>2535</v>
      </c>
      <c r="D2708" s="225" t="s">
        <v>2534</v>
      </c>
      <c r="E2708" s="224" t="str">
        <f>MID(D2708,9,10)</f>
        <v>706509</v>
      </c>
      <c r="F2708" s="322" t="s">
        <v>2447</v>
      </c>
      <c r="G2708" s="220" t="s">
        <v>2533</v>
      </c>
      <c r="H2708" s="223" t="s">
        <v>2532</v>
      </c>
      <c r="I2708" s="223"/>
      <c r="J2708" s="225">
        <v>1</v>
      </c>
      <c r="K2708" s="329">
        <v>400</v>
      </c>
      <c r="L2708" s="232">
        <f t="shared" si="419"/>
        <v>440.00000000000006</v>
      </c>
      <c r="M2708" s="379" t="s">
        <v>1434</v>
      </c>
      <c r="N2708" s="229"/>
      <c r="O2708" s="229"/>
      <c r="P2708" s="245"/>
      <c r="Q2708" s="328"/>
      <c r="R2708" s="327"/>
      <c r="S2708" s="242"/>
      <c r="T2708" s="312"/>
      <c r="U2708" s="303"/>
      <c r="V2708" s="303"/>
      <c r="W2708" s="303"/>
      <c r="X2708" s="303"/>
      <c r="Y2708" s="312"/>
      <c r="Z2708" s="303"/>
      <c r="AA2708" s="303"/>
      <c r="AB2708" s="303"/>
      <c r="AC2708" s="303"/>
      <c r="AD2708" s="378"/>
      <c r="AE2708" s="378"/>
      <c r="AF2708" s="378"/>
      <c r="AG2708" s="378"/>
      <c r="AH2708" s="378"/>
      <c r="AJ2708" s="286"/>
      <c r="AK2708" s="213"/>
      <c r="AL2708" s="325"/>
      <c r="AM2708" s="325"/>
      <c r="AN2708" s="378"/>
      <c r="AO2708" s="378"/>
      <c r="AP2708" s="229"/>
      <c r="AQ2708" s="377"/>
      <c r="AR2708" s="247"/>
      <c r="AS2708" s="247"/>
      <c r="AT2708" s="247"/>
      <c r="AU2708" s="247"/>
      <c r="AV2708" s="207"/>
      <c r="AW2708" s="207"/>
      <c r="AX2708" s="207"/>
      <c r="AY2708" s="207"/>
      <c r="AZ2708" s="247"/>
      <c r="BA2708" s="247"/>
      <c r="BB2708" s="247"/>
      <c r="BC2708" s="247"/>
      <c r="BD2708" s="207"/>
      <c r="BE2708" s="207"/>
      <c r="BF2708" s="207"/>
      <c r="BG2708" s="300"/>
      <c r="BH2708" s="300"/>
      <c r="BI2708" s="299"/>
      <c r="BJ2708" s="246"/>
      <c r="BK2708" s="255"/>
      <c r="BL2708" s="213"/>
      <c r="BM2708" s="213"/>
      <c r="BN2708" s="322"/>
      <c r="BO2708" s="321"/>
      <c r="BY2708" s="254"/>
      <c r="DN2708" s="284"/>
      <c r="DO2708" s="283"/>
      <c r="DP2708" s="278"/>
      <c r="DQ2708" s="282"/>
      <c r="DR2708" s="281"/>
      <c r="DS2708" s="280"/>
      <c r="DT2708" s="279"/>
      <c r="DU2708" s="278"/>
      <c r="DV2708" s="194"/>
    </row>
    <row r="2709" spans="1:126" ht="16.350000000000001" customHeight="1">
      <c r="A2709" s="322"/>
      <c r="B2709" s="226" t="s">
        <v>2531</v>
      </c>
      <c r="C2709" s="226" t="s">
        <v>2530</v>
      </c>
      <c r="D2709" s="225" t="s">
        <v>2529</v>
      </c>
      <c r="E2709" s="224" t="str">
        <f>MID(D2709,9,10)</f>
        <v>706516</v>
      </c>
      <c r="F2709" s="322" t="s">
        <v>2447</v>
      </c>
      <c r="G2709" s="220" t="s">
        <v>2528</v>
      </c>
      <c r="H2709" s="223" t="s">
        <v>2527</v>
      </c>
      <c r="I2709" s="223"/>
      <c r="J2709" s="225">
        <v>1</v>
      </c>
      <c r="K2709" s="329">
        <v>500</v>
      </c>
      <c r="L2709" s="232">
        <f t="shared" si="419"/>
        <v>550</v>
      </c>
      <c r="M2709" s="379" t="s">
        <v>1434</v>
      </c>
      <c r="N2709" s="229"/>
      <c r="O2709" s="229"/>
      <c r="P2709" s="245"/>
      <c r="Q2709" s="328"/>
      <c r="R2709" s="327"/>
      <c r="S2709" s="242"/>
      <c r="T2709" s="312"/>
      <c r="U2709" s="303"/>
      <c r="V2709" s="303"/>
      <c r="W2709" s="303"/>
      <c r="X2709" s="303"/>
      <c r="Y2709" s="312"/>
      <c r="Z2709" s="303"/>
      <c r="AA2709" s="303"/>
      <c r="AB2709" s="303"/>
      <c r="AC2709" s="303"/>
      <c r="AD2709" s="378"/>
      <c r="AE2709" s="378"/>
      <c r="AF2709" s="378"/>
      <c r="AG2709" s="378"/>
      <c r="AH2709" s="378"/>
      <c r="AJ2709" s="286"/>
      <c r="AK2709" s="213"/>
      <c r="AL2709" s="325"/>
      <c r="AM2709" s="325"/>
      <c r="AN2709" s="378"/>
      <c r="AO2709" s="378"/>
      <c r="AP2709" s="229"/>
      <c r="AQ2709" s="377"/>
      <c r="AR2709" s="247"/>
      <c r="AS2709" s="247"/>
      <c r="AT2709" s="247"/>
      <c r="AU2709" s="247"/>
      <c r="AV2709" s="207"/>
      <c r="AW2709" s="207"/>
      <c r="AX2709" s="207"/>
      <c r="AY2709" s="207"/>
      <c r="AZ2709" s="247"/>
      <c r="BA2709" s="247"/>
      <c r="BB2709" s="247"/>
      <c r="BC2709" s="247"/>
      <c r="BD2709" s="207"/>
      <c r="BE2709" s="207"/>
      <c r="BF2709" s="207"/>
      <c r="BG2709" s="300"/>
      <c r="BH2709" s="300"/>
      <c r="BI2709" s="299"/>
      <c r="BJ2709" s="246"/>
      <c r="BK2709" s="255"/>
      <c r="BL2709" s="213"/>
      <c r="BM2709" s="213"/>
      <c r="BN2709" s="322"/>
      <c r="BO2709" s="321"/>
      <c r="BY2709" s="254"/>
      <c r="DN2709" s="284"/>
      <c r="DO2709" s="283"/>
      <c r="DP2709" s="278"/>
      <c r="DQ2709" s="282"/>
      <c r="DR2709" s="281"/>
      <c r="DS2709" s="280"/>
      <c r="DT2709" s="279"/>
      <c r="DU2709" s="278"/>
      <c r="DV2709" s="194"/>
    </row>
    <row r="2710" spans="1:126" ht="16.350000000000001" customHeight="1">
      <c r="A2710" s="207" t="s">
        <v>1729</v>
      </c>
      <c r="B2710" s="227" t="s">
        <v>2526</v>
      </c>
      <c r="D2710" s="264" t="s">
        <v>2525</v>
      </c>
      <c r="E2710" s="224" t="str">
        <f>MID(D2710,8,10)</f>
        <v>430308</v>
      </c>
      <c r="F2710" s="207" t="s">
        <v>66</v>
      </c>
      <c r="G2710" s="220" t="s">
        <v>2524</v>
      </c>
      <c r="H2710" s="223" t="s">
        <v>2523</v>
      </c>
      <c r="J2710" s="225">
        <v>1</v>
      </c>
      <c r="K2710" s="212">
        <v>7999.9999999999991</v>
      </c>
      <c r="L2710" s="263">
        <f t="shared" si="419"/>
        <v>8800</v>
      </c>
      <c r="M2710" s="288" t="s">
        <v>1671</v>
      </c>
      <c r="O2710" s="219"/>
      <c r="P2710" s="245"/>
      <c r="Q2710" s="244"/>
      <c r="R2710" s="261"/>
      <c r="S2710" s="242"/>
      <c r="T2710" s="219"/>
      <c r="U2710" s="287"/>
      <c r="V2710" s="287"/>
      <c r="W2710" s="287"/>
      <c r="X2710" s="287"/>
      <c r="Y2710" s="219"/>
      <c r="Z2710" s="287"/>
      <c r="AA2710" s="287"/>
      <c r="AB2710" s="287"/>
      <c r="AC2710" s="287"/>
      <c r="AD2710" s="344"/>
      <c r="AE2710" s="344"/>
      <c r="AF2710" s="344"/>
      <c r="AG2710" s="344"/>
      <c r="AH2710" s="344"/>
      <c r="AI2710" s="228" t="s">
        <v>1709</v>
      </c>
      <c r="AJ2710" s="286" t="s">
        <v>1708</v>
      </c>
      <c r="AK2710" s="228" t="s">
        <v>1724</v>
      </c>
      <c r="AN2710" s="344"/>
      <c r="AO2710" s="344"/>
      <c r="AP2710" s="229" t="s">
        <v>1717</v>
      </c>
      <c r="AQ2710" s="345"/>
      <c r="AR2710" s="247"/>
      <c r="AS2710" s="247"/>
      <c r="AT2710" s="247"/>
      <c r="AU2710" s="247"/>
      <c r="AV2710" s="207"/>
      <c r="AW2710" s="207"/>
      <c r="AX2710" s="207"/>
      <c r="AY2710" s="207"/>
      <c r="AZ2710" s="247"/>
      <c r="BA2710" s="247"/>
      <c r="BB2710" s="247"/>
      <c r="BC2710" s="247"/>
      <c r="BD2710" s="207"/>
      <c r="BE2710" s="207"/>
      <c r="BF2710" s="207"/>
      <c r="BG2710" s="228"/>
      <c r="BH2710" s="228"/>
      <c r="BI2710" s="228"/>
      <c r="BJ2710" s="246"/>
      <c r="BK2710" s="255"/>
      <c r="BL2710" s="228"/>
      <c r="BM2710" s="228"/>
      <c r="BQ2710" s="205" t="s">
        <v>1701</v>
      </c>
      <c r="BY2710" s="254"/>
      <c r="DN2710" s="284"/>
      <c r="DO2710" s="283"/>
      <c r="DP2710" s="278"/>
      <c r="DQ2710" s="282"/>
      <c r="DR2710" s="281"/>
      <c r="DS2710" s="280"/>
      <c r="DT2710" s="279"/>
      <c r="DU2710" s="278"/>
      <c r="DV2710" s="194"/>
    </row>
    <row r="2711" spans="1:126" ht="16.350000000000001" customHeight="1">
      <c r="A2711" s="322"/>
      <c r="B2711" s="226" t="s">
        <v>2522</v>
      </c>
      <c r="C2711" s="226" t="s">
        <v>2521</v>
      </c>
      <c r="D2711" s="225" t="s">
        <v>2520</v>
      </c>
      <c r="E2711" s="224" t="str">
        <f t="shared" ref="E2711:E2718" si="420">MID(D2711,9,10)</f>
        <v>719899</v>
      </c>
      <c r="F2711" s="322" t="s">
        <v>1839</v>
      </c>
      <c r="G2711" s="220" t="s">
        <v>2519</v>
      </c>
      <c r="H2711" s="223" t="s">
        <v>2518</v>
      </c>
      <c r="I2711" s="223"/>
      <c r="J2711" s="225">
        <v>1</v>
      </c>
      <c r="K2711" s="329">
        <v>3500</v>
      </c>
      <c r="L2711" s="232">
        <f t="shared" si="419"/>
        <v>3850.0000000000005</v>
      </c>
      <c r="M2711" s="379" t="s">
        <v>1434</v>
      </c>
      <c r="N2711" s="229"/>
      <c r="O2711" s="229"/>
      <c r="P2711" s="245"/>
      <c r="Q2711" s="328"/>
      <c r="R2711" s="327"/>
      <c r="S2711" s="242"/>
      <c r="T2711" s="312"/>
      <c r="U2711" s="303"/>
      <c r="V2711" s="303"/>
      <c r="W2711" s="303"/>
      <c r="X2711" s="303"/>
      <c r="Y2711" s="312"/>
      <c r="Z2711" s="303"/>
      <c r="AA2711" s="303"/>
      <c r="AB2711" s="303"/>
      <c r="AC2711" s="303"/>
      <c r="AD2711" s="378"/>
      <c r="AE2711" s="378"/>
      <c r="AF2711" s="378"/>
      <c r="AG2711" s="378"/>
      <c r="AH2711" s="378"/>
      <c r="AJ2711" s="286"/>
      <c r="AK2711" s="213"/>
      <c r="AL2711" s="325"/>
      <c r="AM2711" s="325"/>
      <c r="AN2711" s="378"/>
      <c r="AO2711" s="378"/>
      <c r="AP2711" s="229"/>
      <c r="AQ2711" s="377"/>
      <c r="AR2711" s="247"/>
      <c r="AS2711" s="247"/>
      <c r="AT2711" s="247"/>
      <c r="AU2711" s="247"/>
      <c r="AV2711" s="207"/>
      <c r="AW2711" s="207"/>
      <c r="AX2711" s="207"/>
      <c r="AY2711" s="207"/>
      <c r="AZ2711" s="247"/>
      <c r="BA2711" s="247"/>
      <c r="BB2711" s="247"/>
      <c r="BC2711" s="247"/>
      <c r="BD2711" s="207"/>
      <c r="BE2711" s="207"/>
      <c r="BF2711" s="207"/>
      <c r="BG2711" s="300"/>
      <c r="BH2711" s="300"/>
      <c r="BI2711" s="299"/>
      <c r="BJ2711" s="246"/>
      <c r="BK2711" s="255"/>
      <c r="BL2711" s="213"/>
      <c r="BM2711" s="213"/>
      <c r="BN2711" s="322"/>
      <c r="BO2711" s="321"/>
      <c r="BY2711" s="254"/>
      <c r="DN2711" s="284"/>
      <c r="DO2711" s="283"/>
      <c r="DP2711" s="278"/>
      <c r="DQ2711" s="282"/>
      <c r="DR2711" s="281"/>
      <c r="DS2711" s="280"/>
      <c r="DT2711" s="279"/>
      <c r="DU2711" s="278"/>
      <c r="DV2711" s="194"/>
    </row>
    <row r="2712" spans="1:126" ht="16.350000000000001" customHeight="1">
      <c r="A2712" s="322"/>
      <c r="B2712" s="226" t="s">
        <v>2517</v>
      </c>
      <c r="C2712" s="226" t="s">
        <v>2516</v>
      </c>
      <c r="D2712" s="225" t="s">
        <v>2515</v>
      </c>
      <c r="E2712" s="224" t="str">
        <f t="shared" si="420"/>
        <v>719905</v>
      </c>
      <c r="F2712" s="322" t="s">
        <v>1839</v>
      </c>
      <c r="G2712" s="220" t="s">
        <v>2514</v>
      </c>
      <c r="H2712" s="223" t="s">
        <v>2513</v>
      </c>
      <c r="I2712" s="223"/>
      <c r="J2712" s="225">
        <v>1</v>
      </c>
      <c r="K2712" s="329">
        <v>6500</v>
      </c>
      <c r="L2712" s="232">
        <f t="shared" si="419"/>
        <v>7150.0000000000009</v>
      </c>
      <c r="M2712" s="379" t="s">
        <v>1434</v>
      </c>
      <c r="N2712" s="229"/>
      <c r="O2712" s="229"/>
      <c r="P2712" s="347"/>
      <c r="Q2712" s="380"/>
      <c r="R2712" s="327"/>
      <c r="S2712" s="242"/>
      <c r="T2712" s="312"/>
      <c r="U2712" s="303"/>
      <c r="V2712" s="303"/>
      <c r="W2712" s="303"/>
      <c r="X2712" s="303"/>
      <c r="Y2712" s="312"/>
      <c r="Z2712" s="303"/>
      <c r="AA2712" s="303"/>
      <c r="AB2712" s="303"/>
      <c r="AC2712" s="303"/>
      <c r="AD2712" s="378"/>
      <c r="AE2712" s="378"/>
      <c r="AF2712" s="378"/>
      <c r="AG2712" s="378"/>
      <c r="AH2712" s="378"/>
      <c r="AJ2712" s="286"/>
      <c r="AK2712" s="213"/>
      <c r="AL2712" s="325"/>
      <c r="AM2712" s="325"/>
      <c r="AN2712" s="378"/>
      <c r="AO2712" s="378"/>
      <c r="AP2712" s="229"/>
      <c r="AQ2712" s="377"/>
      <c r="AR2712" s="247"/>
      <c r="AS2712" s="247"/>
      <c r="AT2712" s="247"/>
      <c r="AU2712" s="247"/>
      <c r="AV2712" s="207"/>
      <c r="AW2712" s="207"/>
      <c r="AX2712" s="207"/>
      <c r="AY2712" s="207"/>
      <c r="AZ2712" s="247"/>
      <c r="BA2712" s="247"/>
      <c r="BB2712" s="247"/>
      <c r="BC2712" s="247"/>
      <c r="BD2712" s="207"/>
      <c r="BE2712" s="207"/>
      <c r="BF2712" s="207"/>
      <c r="BG2712" s="300"/>
      <c r="BH2712" s="300"/>
      <c r="BI2712" s="299"/>
      <c r="BJ2712" s="246"/>
      <c r="BK2712" s="255"/>
      <c r="BL2712" s="213"/>
      <c r="BM2712" s="213"/>
      <c r="BN2712" s="322"/>
      <c r="BO2712" s="321"/>
      <c r="BY2712" s="254"/>
      <c r="DN2712" s="284"/>
      <c r="DO2712" s="283"/>
      <c r="DP2712" s="278"/>
      <c r="DQ2712" s="282"/>
      <c r="DR2712" s="281"/>
      <c r="DS2712" s="280"/>
      <c r="DT2712" s="279"/>
      <c r="DU2712" s="348"/>
      <c r="DV2712" s="194"/>
    </row>
    <row r="2713" spans="1:126" ht="16.350000000000001" customHeight="1">
      <c r="A2713" s="322"/>
      <c r="B2713" s="226" t="s">
        <v>2512</v>
      </c>
      <c r="C2713" s="226" t="s">
        <v>2511</v>
      </c>
      <c r="D2713" s="225" t="s">
        <v>2510</v>
      </c>
      <c r="E2713" s="224" t="str">
        <f t="shared" si="420"/>
        <v>719912</v>
      </c>
      <c r="F2713" s="322" t="s">
        <v>1839</v>
      </c>
      <c r="G2713" s="220" t="s">
        <v>2509</v>
      </c>
      <c r="H2713" s="223" t="s">
        <v>2508</v>
      </c>
      <c r="I2713" s="223"/>
      <c r="J2713" s="225">
        <v>1</v>
      </c>
      <c r="K2713" s="329">
        <v>14000</v>
      </c>
      <c r="L2713" s="232">
        <f t="shared" si="419"/>
        <v>15400.000000000002</v>
      </c>
      <c r="M2713" s="379" t="s">
        <v>1434</v>
      </c>
      <c r="N2713" s="229"/>
      <c r="O2713" s="229"/>
      <c r="P2713" s="347"/>
      <c r="Q2713" s="380"/>
      <c r="R2713" s="327"/>
      <c r="S2713" s="242"/>
      <c r="T2713" s="312"/>
      <c r="U2713" s="303"/>
      <c r="V2713" s="303"/>
      <c r="W2713" s="303"/>
      <c r="X2713" s="303"/>
      <c r="Y2713" s="312"/>
      <c r="Z2713" s="303"/>
      <c r="AA2713" s="303"/>
      <c r="AB2713" s="303"/>
      <c r="AC2713" s="303"/>
      <c r="AD2713" s="378"/>
      <c r="AE2713" s="378"/>
      <c r="AF2713" s="378"/>
      <c r="AG2713" s="378"/>
      <c r="AH2713" s="378"/>
      <c r="AJ2713" s="286"/>
      <c r="AK2713" s="213"/>
      <c r="AL2713" s="325"/>
      <c r="AM2713" s="325"/>
      <c r="AN2713" s="378"/>
      <c r="AO2713" s="378"/>
      <c r="AP2713" s="229"/>
      <c r="AQ2713" s="377"/>
      <c r="AR2713" s="247"/>
      <c r="AS2713" s="247"/>
      <c r="AT2713" s="247"/>
      <c r="AU2713" s="247"/>
      <c r="AV2713" s="207"/>
      <c r="AW2713" s="207"/>
      <c r="AX2713" s="207"/>
      <c r="AY2713" s="207"/>
      <c r="AZ2713" s="247"/>
      <c r="BA2713" s="247"/>
      <c r="BB2713" s="247"/>
      <c r="BC2713" s="247"/>
      <c r="BD2713" s="207"/>
      <c r="BE2713" s="207"/>
      <c r="BF2713" s="207"/>
      <c r="BG2713" s="300"/>
      <c r="BH2713" s="300"/>
      <c r="BI2713" s="299"/>
      <c r="BJ2713" s="246"/>
      <c r="BK2713" s="255"/>
      <c r="BL2713" s="213"/>
      <c r="BM2713" s="213"/>
      <c r="BN2713" s="322"/>
      <c r="BO2713" s="321"/>
      <c r="BY2713" s="254"/>
      <c r="DN2713" s="284"/>
      <c r="DO2713" s="283"/>
      <c r="DP2713" s="278"/>
      <c r="DQ2713" s="282"/>
      <c r="DR2713" s="281"/>
      <c r="DS2713" s="280"/>
      <c r="DT2713" s="279"/>
      <c r="DU2713" s="278"/>
      <c r="DV2713" s="194"/>
    </row>
    <row r="2714" spans="1:126" ht="16.350000000000001" customHeight="1">
      <c r="A2714" s="322"/>
      <c r="B2714" s="226" t="s">
        <v>2507</v>
      </c>
      <c r="C2714" s="226" t="s">
        <v>2506</v>
      </c>
      <c r="D2714" s="225" t="s">
        <v>2505</v>
      </c>
      <c r="E2714" s="224" t="str">
        <f t="shared" si="420"/>
        <v>719929</v>
      </c>
      <c r="F2714" s="322" t="s">
        <v>1839</v>
      </c>
      <c r="G2714" s="220" t="s">
        <v>2504</v>
      </c>
      <c r="H2714" s="223" t="s">
        <v>2503</v>
      </c>
      <c r="I2714" s="223"/>
      <c r="J2714" s="225">
        <v>1</v>
      </c>
      <c r="K2714" s="329">
        <v>5500</v>
      </c>
      <c r="L2714" s="232">
        <f t="shared" si="419"/>
        <v>6050.0000000000009</v>
      </c>
      <c r="M2714" s="379" t="s">
        <v>1434</v>
      </c>
      <c r="N2714" s="229"/>
      <c r="O2714" s="229"/>
      <c r="P2714" s="245"/>
      <c r="Q2714" s="328"/>
      <c r="R2714" s="327"/>
      <c r="S2714" s="242"/>
      <c r="T2714" s="312"/>
      <c r="U2714" s="303"/>
      <c r="V2714" s="303"/>
      <c r="W2714" s="303"/>
      <c r="X2714" s="303"/>
      <c r="Y2714" s="312"/>
      <c r="Z2714" s="303"/>
      <c r="AA2714" s="303"/>
      <c r="AB2714" s="303"/>
      <c r="AC2714" s="303"/>
      <c r="AD2714" s="378"/>
      <c r="AE2714" s="378"/>
      <c r="AF2714" s="378"/>
      <c r="AG2714" s="378"/>
      <c r="AH2714" s="378"/>
      <c r="AJ2714" s="286"/>
      <c r="AK2714" s="213"/>
      <c r="AL2714" s="325"/>
      <c r="AM2714" s="325"/>
      <c r="AN2714" s="378"/>
      <c r="AO2714" s="378"/>
      <c r="AP2714" s="229"/>
      <c r="AQ2714" s="377"/>
      <c r="AR2714" s="247"/>
      <c r="AS2714" s="247"/>
      <c r="AT2714" s="247"/>
      <c r="AU2714" s="247"/>
      <c r="AV2714" s="207"/>
      <c r="AW2714" s="207"/>
      <c r="AX2714" s="207"/>
      <c r="AY2714" s="207"/>
      <c r="AZ2714" s="247"/>
      <c r="BA2714" s="247"/>
      <c r="BB2714" s="247"/>
      <c r="BC2714" s="247"/>
      <c r="BD2714" s="207"/>
      <c r="BE2714" s="207"/>
      <c r="BF2714" s="207"/>
      <c r="BG2714" s="300"/>
      <c r="BH2714" s="300"/>
      <c r="BI2714" s="299"/>
      <c r="BJ2714" s="246"/>
      <c r="BK2714" s="255"/>
      <c r="BL2714" s="213"/>
      <c r="BM2714" s="213"/>
      <c r="BN2714" s="322"/>
      <c r="BO2714" s="321"/>
      <c r="BY2714" s="254"/>
      <c r="DN2714" s="284"/>
      <c r="DO2714" s="283"/>
      <c r="DP2714" s="278"/>
      <c r="DQ2714" s="282"/>
      <c r="DR2714" s="281"/>
      <c r="DS2714" s="280"/>
      <c r="DT2714" s="279"/>
      <c r="DU2714" s="278"/>
      <c r="DV2714" s="194"/>
    </row>
    <row r="2715" spans="1:126" ht="16.350000000000001" customHeight="1">
      <c r="A2715" s="322"/>
      <c r="B2715" s="226" t="s">
        <v>2502</v>
      </c>
      <c r="C2715" s="226" t="s">
        <v>2501</v>
      </c>
      <c r="D2715" s="225" t="s">
        <v>2500</v>
      </c>
      <c r="E2715" s="224" t="str">
        <f t="shared" si="420"/>
        <v>719936</v>
      </c>
      <c r="F2715" s="322" t="s">
        <v>1839</v>
      </c>
      <c r="G2715" s="220" t="s">
        <v>2499</v>
      </c>
      <c r="H2715" s="223" t="s">
        <v>2498</v>
      </c>
      <c r="I2715" s="223"/>
      <c r="J2715" s="225">
        <v>1</v>
      </c>
      <c r="K2715" s="329">
        <v>13000</v>
      </c>
      <c r="L2715" s="232">
        <f t="shared" si="419"/>
        <v>14300.000000000002</v>
      </c>
      <c r="M2715" s="379" t="s">
        <v>1434</v>
      </c>
      <c r="N2715" s="229"/>
      <c r="O2715" s="229"/>
      <c r="P2715" s="245"/>
      <c r="Q2715" s="328"/>
      <c r="R2715" s="327"/>
      <c r="S2715" s="242"/>
      <c r="T2715" s="312"/>
      <c r="U2715" s="303"/>
      <c r="V2715" s="303"/>
      <c r="W2715" s="303"/>
      <c r="X2715" s="303"/>
      <c r="Y2715" s="312"/>
      <c r="Z2715" s="303"/>
      <c r="AA2715" s="303"/>
      <c r="AB2715" s="303"/>
      <c r="AC2715" s="303"/>
      <c r="AD2715" s="378"/>
      <c r="AE2715" s="378"/>
      <c r="AF2715" s="378"/>
      <c r="AG2715" s="378"/>
      <c r="AH2715" s="378"/>
      <c r="AJ2715" s="286"/>
      <c r="AK2715" s="213"/>
      <c r="AL2715" s="325"/>
      <c r="AM2715" s="325"/>
      <c r="AN2715" s="378"/>
      <c r="AO2715" s="378"/>
      <c r="AP2715" s="229"/>
      <c r="AQ2715" s="377"/>
      <c r="AR2715" s="247"/>
      <c r="AS2715" s="247"/>
      <c r="AT2715" s="247"/>
      <c r="AU2715" s="247"/>
      <c r="AV2715" s="207"/>
      <c r="AW2715" s="207"/>
      <c r="AX2715" s="207"/>
      <c r="AY2715" s="207"/>
      <c r="AZ2715" s="247"/>
      <c r="BA2715" s="247"/>
      <c r="BB2715" s="247"/>
      <c r="BC2715" s="247"/>
      <c r="BD2715" s="207"/>
      <c r="BE2715" s="207"/>
      <c r="BF2715" s="207"/>
      <c r="BG2715" s="300"/>
      <c r="BH2715" s="300"/>
      <c r="BI2715" s="299"/>
      <c r="BJ2715" s="246"/>
      <c r="BK2715" s="255"/>
      <c r="BL2715" s="213"/>
      <c r="BM2715" s="213"/>
      <c r="BN2715" s="322"/>
      <c r="BO2715" s="321"/>
      <c r="BY2715" s="254"/>
      <c r="DN2715" s="284"/>
      <c r="DO2715" s="283"/>
      <c r="DP2715" s="278"/>
      <c r="DQ2715" s="282"/>
      <c r="DR2715" s="281"/>
      <c r="DS2715" s="280"/>
      <c r="DT2715" s="279"/>
      <c r="DU2715" s="278"/>
      <c r="DV2715" s="194"/>
    </row>
    <row r="2716" spans="1:126" ht="16.350000000000001" customHeight="1">
      <c r="A2716" s="322"/>
      <c r="B2716" s="226" t="s">
        <v>2497</v>
      </c>
      <c r="C2716" s="226" t="s">
        <v>2496</v>
      </c>
      <c r="D2716" s="225" t="s">
        <v>2495</v>
      </c>
      <c r="E2716" s="224" t="str">
        <f t="shared" si="420"/>
        <v>719943</v>
      </c>
      <c r="F2716" s="322" t="s">
        <v>1839</v>
      </c>
      <c r="G2716" s="220" t="s">
        <v>2494</v>
      </c>
      <c r="H2716" s="223" t="s">
        <v>2493</v>
      </c>
      <c r="I2716" s="223"/>
      <c r="J2716" s="225">
        <v>1</v>
      </c>
      <c r="K2716" s="329">
        <v>12000</v>
      </c>
      <c r="L2716" s="232">
        <f t="shared" si="419"/>
        <v>13200.000000000002</v>
      </c>
      <c r="M2716" s="379" t="s">
        <v>1434</v>
      </c>
      <c r="N2716" s="229"/>
      <c r="O2716" s="229"/>
      <c r="P2716" s="245"/>
      <c r="Q2716" s="328"/>
      <c r="R2716" s="327"/>
      <c r="S2716" s="242"/>
      <c r="T2716" s="312"/>
      <c r="U2716" s="303"/>
      <c r="V2716" s="303"/>
      <c r="W2716" s="303"/>
      <c r="X2716" s="303"/>
      <c r="Y2716" s="312"/>
      <c r="Z2716" s="303"/>
      <c r="AA2716" s="303"/>
      <c r="AB2716" s="303"/>
      <c r="AC2716" s="303"/>
      <c r="AD2716" s="378"/>
      <c r="AE2716" s="378"/>
      <c r="AF2716" s="378"/>
      <c r="AG2716" s="378"/>
      <c r="AH2716" s="378"/>
      <c r="AJ2716" s="286"/>
      <c r="AK2716" s="213"/>
      <c r="AL2716" s="325"/>
      <c r="AM2716" s="325"/>
      <c r="AN2716" s="378"/>
      <c r="AO2716" s="378"/>
      <c r="AP2716" s="229"/>
      <c r="AQ2716" s="377"/>
      <c r="AR2716" s="247"/>
      <c r="AS2716" s="247"/>
      <c r="AT2716" s="247"/>
      <c r="AU2716" s="247"/>
      <c r="AV2716" s="207"/>
      <c r="AW2716" s="207"/>
      <c r="AX2716" s="207"/>
      <c r="AY2716" s="207"/>
      <c r="AZ2716" s="247"/>
      <c r="BA2716" s="247"/>
      <c r="BB2716" s="247"/>
      <c r="BC2716" s="247"/>
      <c r="BD2716" s="207"/>
      <c r="BE2716" s="207"/>
      <c r="BF2716" s="207"/>
      <c r="BG2716" s="300"/>
      <c r="BH2716" s="300"/>
      <c r="BI2716" s="299"/>
      <c r="BJ2716" s="246"/>
      <c r="BK2716" s="255"/>
      <c r="BL2716" s="213"/>
      <c r="BM2716" s="213"/>
      <c r="BN2716" s="322"/>
      <c r="BO2716" s="321"/>
      <c r="BY2716" s="254"/>
      <c r="DN2716" s="284"/>
      <c r="DO2716" s="283"/>
      <c r="DP2716" s="278"/>
      <c r="DQ2716" s="282"/>
      <c r="DR2716" s="281"/>
      <c r="DS2716" s="280"/>
      <c r="DT2716" s="279"/>
      <c r="DU2716" s="278"/>
      <c r="DV2716" s="194"/>
    </row>
    <row r="2717" spans="1:126" ht="16.350000000000001" customHeight="1">
      <c r="A2717" s="322"/>
      <c r="B2717" s="226" t="s">
        <v>2492</v>
      </c>
      <c r="C2717" s="226" t="s">
        <v>2491</v>
      </c>
      <c r="D2717" s="225" t="s">
        <v>2490</v>
      </c>
      <c r="E2717" s="224" t="str">
        <f t="shared" si="420"/>
        <v>719950</v>
      </c>
      <c r="F2717" s="322" t="s">
        <v>1839</v>
      </c>
      <c r="G2717" s="220" t="s">
        <v>2489</v>
      </c>
      <c r="H2717" s="223" t="s">
        <v>2488</v>
      </c>
      <c r="I2717" s="223"/>
      <c r="J2717" s="225">
        <v>1</v>
      </c>
      <c r="K2717" s="329">
        <v>1400</v>
      </c>
      <c r="L2717" s="232">
        <f t="shared" si="419"/>
        <v>1540.0000000000002</v>
      </c>
      <c r="M2717" s="379" t="s">
        <v>1434</v>
      </c>
      <c r="N2717" s="229"/>
      <c r="O2717" s="229"/>
      <c r="P2717" s="245"/>
      <c r="Q2717" s="328"/>
      <c r="R2717" s="327"/>
      <c r="S2717" s="242"/>
      <c r="T2717" s="312"/>
      <c r="U2717" s="303"/>
      <c r="V2717" s="303"/>
      <c r="W2717" s="303"/>
      <c r="X2717" s="303"/>
      <c r="Y2717" s="312"/>
      <c r="Z2717" s="303"/>
      <c r="AA2717" s="303"/>
      <c r="AB2717" s="303"/>
      <c r="AC2717" s="303"/>
      <c r="AD2717" s="378"/>
      <c r="AE2717" s="378"/>
      <c r="AF2717" s="378"/>
      <c r="AG2717" s="378"/>
      <c r="AH2717" s="378"/>
      <c r="AJ2717" s="286"/>
      <c r="AK2717" s="213"/>
      <c r="AL2717" s="325"/>
      <c r="AM2717" s="325"/>
      <c r="AN2717" s="378"/>
      <c r="AO2717" s="378"/>
      <c r="AP2717" s="229"/>
      <c r="AQ2717" s="377"/>
      <c r="AR2717" s="247"/>
      <c r="AS2717" s="247"/>
      <c r="AT2717" s="247"/>
      <c r="AU2717" s="247"/>
      <c r="AV2717" s="207"/>
      <c r="AW2717" s="207"/>
      <c r="AX2717" s="207"/>
      <c r="AY2717" s="207"/>
      <c r="AZ2717" s="247"/>
      <c r="BA2717" s="247"/>
      <c r="BB2717" s="247"/>
      <c r="BC2717" s="247"/>
      <c r="BD2717" s="207"/>
      <c r="BE2717" s="207"/>
      <c r="BF2717" s="207"/>
      <c r="BG2717" s="300"/>
      <c r="BH2717" s="300"/>
      <c r="BI2717" s="299"/>
      <c r="BJ2717" s="246"/>
      <c r="BK2717" s="255"/>
      <c r="BL2717" s="213"/>
      <c r="BM2717" s="213"/>
      <c r="BN2717" s="322"/>
      <c r="BO2717" s="321"/>
      <c r="BY2717" s="254"/>
      <c r="DN2717" s="284"/>
      <c r="DO2717" s="283"/>
      <c r="DP2717" s="278"/>
      <c r="DQ2717" s="282"/>
      <c r="DR2717" s="281"/>
      <c r="DS2717" s="280"/>
      <c r="DT2717" s="279"/>
      <c r="DU2717" s="278"/>
      <c r="DV2717" s="194"/>
    </row>
    <row r="2718" spans="1:126" ht="16.350000000000001" customHeight="1">
      <c r="A2718" s="322"/>
      <c r="B2718" s="226" t="s">
        <v>2487</v>
      </c>
      <c r="C2718" s="226" t="s">
        <v>2486</v>
      </c>
      <c r="D2718" s="225" t="s">
        <v>2485</v>
      </c>
      <c r="E2718" s="224" t="str">
        <f t="shared" si="420"/>
        <v>719967</v>
      </c>
      <c r="F2718" s="322" t="s">
        <v>1839</v>
      </c>
      <c r="G2718" s="220" t="s">
        <v>2484</v>
      </c>
      <c r="H2718" s="223" t="s">
        <v>2483</v>
      </c>
      <c r="I2718" s="223"/>
      <c r="J2718" s="225">
        <v>1</v>
      </c>
      <c r="K2718" s="329">
        <v>4500</v>
      </c>
      <c r="L2718" s="232">
        <f t="shared" si="419"/>
        <v>4950</v>
      </c>
      <c r="M2718" s="379" t="s">
        <v>1434</v>
      </c>
      <c r="N2718" s="229"/>
      <c r="O2718" s="229"/>
      <c r="P2718" s="245"/>
      <c r="Q2718" s="328"/>
      <c r="R2718" s="327"/>
      <c r="S2718" s="242"/>
      <c r="T2718" s="312"/>
      <c r="U2718" s="303"/>
      <c r="V2718" s="303"/>
      <c r="W2718" s="303"/>
      <c r="X2718" s="303"/>
      <c r="Y2718" s="312"/>
      <c r="Z2718" s="303"/>
      <c r="AA2718" s="303"/>
      <c r="AB2718" s="303"/>
      <c r="AC2718" s="303"/>
      <c r="AD2718" s="378"/>
      <c r="AE2718" s="378"/>
      <c r="AF2718" s="378"/>
      <c r="AG2718" s="378"/>
      <c r="AH2718" s="378"/>
      <c r="AJ2718" s="286"/>
      <c r="AK2718" s="213"/>
      <c r="AL2718" s="325"/>
      <c r="AM2718" s="325"/>
      <c r="AN2718" s="378"/>
      <c r="AO2718" s="378"/>
      <c r="AP2718" s="229"/>
      <c r="AQ2718" s="377"/>
      <c r="AR2718" s="247"/>
      <c r="AS2718" s="247"/>
      <c r="AT2718" s="247"/>
      <c r="AU2718" s="247"/>
      <c r="AV2718" s="207"/>
      <c r="AW2718" s="207"/>
      <c r="AX2718" s="207"/>
      <c r="AY2718" s="207"/>
      <c r="AZ2718" s="247"/>
      <c r="BA2718" s="247"/>
      <c r="BB2718" s="247"/>
      <c r="BC2718" s="247"/>
      <c r="BD2718" s="207"/>
      <c r="BE2718" s="207"/>
      <c r="BF2718" s="207"/>
      <c r="BG2718" s="300"/>
      <c r="BH2718" s="300"/>
      <c r="BI2718" s="299"/>
      <c r="BJ2718" s="246"/>
      <c r="BK2718" s="255"/>
      <c r="BL2718" s="213"/>
      <c r="BM2718" s="213"/>
      <c r="BN2718" s="322"/>
      <c r="BO2718" s="321"/>
      <c r="BY2718" s="254"/>
      <c r="DN2718" s="284"/>
      <c r="DO2718" s="283"/>
      <c r="DP2718" s="278"/>
      <c r="DQ2718" s="282"/>
      <c r="DR2718" s="281"/>
      <c r="DS2718" s="280"/>
      <c r="DT2718" s="279"/>
      <c r="DU2718" s="278"/>
      <c r="DV2718" s="194"/>
    </row>
    <row r="2719" spans="1:126" ht="16.350000000000001" customHeight="1">
      <c r="A2719" s="207" t="s">
        <v>1986</v>
      </c>
      <c r="B2719" s="227" t="s">
        <v>2482</v>
      </c>
      <c r="D2719" s="264" t="s">
        <v>2481</v>
      </c>
      <c r="E2719" s="224" t="str">
        <f t="shared" ref="E2719:E2750" si="421">MID(D2719,8,10)</f>
        <v>429074</v>
      </c>
      <c r="F2719" s="207" t="s">
        <v>66</v>
      </c>
      <c r="G2719" s="328" t="s">
        <v>2480</v>
      </c>
      <c r="H2719" s="223" t="s">
        <v>2479</v>
      </c>
      <c r="J2719" s="225">
        <v>1</v>
      </c>
      <c r="K2719" s="212">
        <v>999.99999999999989</v>
      </c>
      <c r="L2719" s="263">
        <f t="shared" si="419"/>
        <v>1100</v>
      </c>
      <c r="M2719" s="288" t="s">
        <v>1671</v>
      </c>
      <c r="N2719" s="290"/>
      <c r="O2719" s="219"/>
      <c r="P2719" s="225"/>
      <c r="Q2719" s="227"/>
      <c r="R2719" s="289"/>
      <c r="S2719" s="242"/>
      <c r="T2719" s="219"/>
      <c r="U2719" s="287"/>
      <c r="V2719" s="287"/>
      <c r="W2719" s="287"/>
      <c r="X2719" s="287"/>
      <c r="Y2719" s="219"/>
      <c r="Z2719" s="287"/>
      <c r="AA2719" s="287"/>
      <c r="AB2719" s="287"/>
      <c r="AC2719" s="287"/>
      <c r="AD2719" s="344"/>
      <c r="AE2719" s="344"/>
      <c r="AF2719" s="344"/>
      <c r="AG2719" s="344"/>
      <c r="AH2719" s="344"/>
      <c r="AI2719" s="228" t="s">
        <v>1709</v>
      </c>
      <c r="AJ2719" s="286" t="s">
        <v>1708</v>
      </c>
      <c r="AK2719" s="228" t="s">
        <v>1724</v>
      </c>
      <c r="AN2719" s="344"/>
      <c r="AO2719" s="344"/>
      <c r="AP2719" s="229" t="s">
        <v>1717</v>
      </c>
      <c r="AQ2719" s="345"/>
      <c r="AR2719" s="247"/>
      <c r="AS2719" s="247"/>
      <c r="AT2719" s="247"/>
      <c r="AU2719" s="247"/>
      <c r="AV2719" s="207"/>
      <c r="AW2719" s="207"/>
      <c r="AX2719" s="207"/>
      <c r="AY2719" s="207"/>
      <c r="AZ2719" s="247"/>
      <c r="BA2719" s="247"/>
      <c r="BB2719" s="247"/>
      <c r="BC2719" s="247"/>
      <c r="BD2719" s="207"/>
      <c r="BE2719" s="207"/>
      <c r="BF2719" s="207"/>
      <c r="BG2719" s="228"/>
      <c r="BH2719" s="228"/>
      <c r="BI2719" s="228"/>
      <c r="BJ2719" s="246"/>
      <c r="BK2719" s="255"/>
      <c r="BL2719" s="228"/>
      <c r="BM2719" s="228"/>
      <c r="BQ2719" s="205" t="s">
        <v>1701</v>
      </c>
      <c r="BY2719" s="254"/>
      <c r="DN2719" s="284"/>
      <c r="DO2719" s="283"/>
      <c r="DP2719" s="278"/>
      <c r="DQ2719" s="282"/>
      <c r="DR2719" s="281"/>
      <c r="DS2719" s="280"/>
      <c r="DT2719" s="279"/>
      <c r="DU2719" s="278"/>
      <c r="DV2719" s="194"/>
    </row>
    <row r="2720" spans="1:126" ht="16.350000000000001" customHeight="1">
      <c r="A2720" s="207" t="s">
        <v>1986</v>
      </c>
      <c r="B2720" s="227" t="s">
        <v>2478</v>
      </c>
      <c r="D2720" s="264" t="s">
        <v>2477</v>
      </c>
      <c r="E2720" s="224" t="str">
        <f t="shared" si="421"/>
        <v>421702</v>
      </c>
      <c r="F2720" s="207" t="s">
        <v>66</v>
      </c>
      <c r="G2720" s="220" t="s">
        <v>2476</v>
      </c>
      <c r="H2720" s="223" t="s">
        <v>2475</v>
      </c>
      <c r="J2720" s="225">
        <v>1</v>
      </c>
      <c r="K2720" s="212">
        <v>2500</v>
      </c>
      <c r="L2720" s="263">
        <f t="shared" si="419"/>
        <v>2750</v>
      </c>
      <c r="M2720" s="288" t="s">
        <v>1671</v>
      </c>
      <c r="N2720" s="290"/>
      <c r="O2720" s="219"/>
      <c r="P2720" s="225"/>
      <c r="Q2720" s="227"/>
      <c r="R2720" s="289"/>
      <c r="S2720" s="242"/>
      <c r="T2720" s="219"/>
      <c r="U2720" s="287"/>
      <c r="V2720" s="287"/>
      <c r="W2720" s="287"/>
      <c r="X2720" s="287"/>
      <c r="Y2720" s="219"/>
      <c r="Z2720" s="287"/>
      <c r="AA2720" s="287"/>
      <c r="AB2720" s="287"/>
      <c r="AC2720" s="287"/>
      <c r="AD2720" s="344"/>
      <c r="AE2720" s="344"/>
      <c r="AF2720" s="344"/>
      <c r="AG2720" s="344"/>
      <c r="AH2720" s="344"/>
      <c r="AI2720" s="228" t="s">
        <v>1709</v>
      </c>
      <c r="AJ2720" s="286" t="s">
        <v>1708</v>
      </c>
      <c r="AK2720" s="228" t="s">
        <v>1724</v>
      </c>
      <c r="AN2720" s="344"/>
      <c r="AO2720" s="344"/>
      <c r="AP2720" s="229" t="s">
        <v>1717</v>
      </c>
      <c r="AQ2720" s="345"/>
      <c r="AR2720" s="247"/>
      <c r="AS2720" s="247"/>
      <c r="AT2720" s="247"/>
      <c r="AU2720" s="247"/>
      <c r="AV2720" s="207"/>
      <c r="AW2720" s="207"/>
      <c r="AX2720" s="207"/>
      <c r="AY2720" s="207"/>
      <c r="AZ2720" s="247"/>
      <c r="BA2720" s="247"/>
      <c r="BB2720" s="247"/>
      <c r="BC2720" s="247"/>
      <c r="BD2720" s="207"/>
      <c r="BE2720" s="207"/>
      <c r="BF2720" s="207"/>
      <c r="BG2720" s="228"/>
      <c r="BH2720" s="228"/>
      <c r="BI2720" s="228"/>
      <c r="BJ2720" s="246"/>
      <c r="BK2720" s="255"/>
      <c r="BL2720" s="228"/>
      <c r="BM2720" s="228"/>
      <c r="BQ2720" s="205" t="s">
        <v>1701</v>
      </c>
      <c r="BY2720" s="254"/>
      <c r="DN2720" s="284"/>
      <c r="DO2720" s="283"/>
      <c r="DP2720" s="278"/>
      <c r="DQ2720" s="282"/>
      <c r="DR2720" s="281"/>
      <c r="DS2720" s="280"/>
      <c r="DT2720" s="279"/>
      <c r="DU2720" s="278"/>
      <c r="DV2720" s="194"/>
    </row>
    <row r="2721" spans="1:126" ht="16.350000000000001" customHeight="1">
      <c r="A2721" s="207" t="s">
        <v>1825</v>
      </c>
      <c r="B2721" s="227" t="s">
        <v>2474</v>
      </c>
      <c r="D2721" s="264" t="s">
        <v>2473</v>
      </c>
      <c r="E2721" s="224" t="str">
        <f t="shared" si="421"/>
        <v>424116</v>
      </c>
      <c r="F2721" s="207" t="s">
        <v>66</v>
      </c>
      <c r="G2721" s="220" t="s">
        <v>2472</v>
      </c>
      <c r="H2721" s="223" t="s">
        <v>2471</v>
      </c>
      <c r="J2721" s="225">
        <v>1</v>
      </c>
      <c r="K2721" s="212">
        <v>1799.9999999999998</v>
      </c>
      <c r="L2721" s="263">
        <f t="shared" si="419"/>
        <v>1980</v>
      </c>
      <c r="M2721" s="288" t="s">
        <v>1671</v>
      </c>
      <c r="O2721" s="219"/>
      <c r="P2721" s="251">
        <v>44896</v>
      </c>
      <c r="Q2721" s="302">
        <v>1500</v>
      </c>
      <c r="R2721" s="354"/>
      <c r="S2721" s="242"/>
      <c r="T2721" s="219"/>
      <c r="U2721" s="287"/>
      <c r="V2721" s="287"/>
      <c r="W2721" s="287"/>
      <c r="X2721" s="287"/>
      <c r="Y2721" s="219"/>
      <c r="Z2721" s="287"/>
      <c r="AA2721" s="287"/>
      <c r="AB2721" s="287"/>
      <c r="AC2721" s="287"/>
      <c r="AD2721" s="344"/>
      <c r="AE2721" s="344"/>
      <c r="AF2721" s="344"/>
      <c r="AG2721" s="344"/>
      <c r="AH2721" s="344"/>
      <c r="AI2721" s="228" t="s">
        <v>1709</v>
      </c>
      <c r="AJ2721" s="286" t="s">
        <v>1708</v>
      </c>
      <c r="AK2721" s="228" t="s">
        <v>1724</v>
      </c>
      <c r="AN2721" s="344"/>
      <c r="AO2721" s="344"/>
      <c r="AP2721" s="229" t="s">
        <v>1717</v>
      </c>
      <c r="AQ2721" s="345"/>
      <c r="AR2721" s="247"/>
      <c r="AS2721" s="247"/>
      <c r="AT2721" s="247"/>
      <c r="AU2721" s="247"/>
      <c r="AV2721" s="207"/>
      <c r="AW2721" s="207"/>
      <c r="AX2721" s="207"/>
      <c r="AY2721" s="207"/>
      <c r="AZ2721" s="247"/>
      <c r="BA2721" s="247"/>
      <c r="BB2721" s="247"/>
      <c r="BC2721" s="247"/>
      <c r="BD2721" s="207"/>
      <c r="BE2721" s="207"/>
      <c r="BF2721" s="207"/>
      <c r="BG2721" s="228"/>
      <c r="BH2721" s="228"/>
      <c r="BI2721" s="228"/>
      <c r="BJ2721" s="246"/>
      <c r="BK2721" s="255"/>
      <c r="BL2721" s="228" t="s">
        <v>1703</v>
      </c>
      <c r="BM2721" s="228" t="s">
        <v>1703</v>
      </c>
      <c r="BQ2721" s="205" t="s">
        <v>1701</v>
      </c>
      <c r="BY2721" s="254"/>
      <c r="DN2721" s="284"/>
      <c r="DO2721" s="283"/>
      <c r="DP2721" s="278"/>
      <c r="DQ2721" s="282"/>
      <c r="DR2721" s="281"/>
      <c r="DS2721" s="280"/>
      <c r="DT2721" s="279"/>
      <c r="DU2721" s="278"/>
      <c r="DV2721" s="194"/>
    </row>
    <row r="2722" spans="1:126" ht="14.25" customHeight="1">
      <c r="A2722" s="207" t="s">
        <v>1887</v>
      </c>
      <c r="B2722" s="227" t="s">
        <v>2470</v>
      </c>
      <c r="D2722" s="264" t="s">
        <v>2469</v>
      </c>
      <c r="E2722" s="224" t="str">
        <f t="shared" si="421"/>
        <v>428138</v>
      </c>
      <c r="F2722" s="207" t="s">
        <v>66</v>
      </c>
      <c r="G2722" s="220" t="s">
        <v>2468</v>
      </c>
      <c r="H2722" s="223" t="s">
        <v>2467</v>
      </c>
      <c r="J2722" s="225">
        <v>1</v>
      </c>
      <c r="K2722" s="212">
        <v>3499.9999999999995</v>
      </c>
      <c r="L2722" s="263">
        <f t="shared" si="419"/>
        <v>3850</v>
      </c>
      <c r="M2722" s="288" t="s">
        <v>1671</v>
      </c>
      <c r="O2722" s="219"/>
      <c r="P2722" s="245"/>
      <c r="Q2722" s="244"/>
      <c r="R2722" s="261"/>
      <c r="S2722" s="242"/>
      <c r="T2722" s="219"/>
      <c r="U2722" s="287"/>
      <c r="V2722" s="287"/>
      <c r="W2722" s="287"/>
      <c r="X2722" s="287"/>
      <c r="Y2722" s="219"/>
      <c r="Z2722" s="287"/>
      <c r="AA2722" s="287"/>
      <c r="AB2722" s="287"/>
      <c r="AC2722" s="287"/>
      <c r="AD2722" s="344"/>
      <c r="AE2722" s="344"/>
      <c r="AF2722" s="344"/>
      <c r="AG2722" s="344"/>
      <c r="AH2722" s="344"/>
      <c r="AI2722" s="228" t="s">
        <v>1709</v>
      </c>
      <c r="AJ2722" s="286" t="s">
        <v>1708</v>
      </c>
      <c r="AK2722" s="228" t="s">
        <v>1724</v>
      </c>
      <c r="AN2722" s="344"/>
      <c r="AO2722" s="344"/>
      <c r="AP2722" s="229" t="s">
        <v>1717</v>
      </c>
      <c r="AQ2722" s="345"/>
      <c r="AR2722" s="247"/>
      <c r="AS2722" s="247"/>
      <c r="AT2722" s="247"/>
      <c r="AU2722" s="247"/>
      <c r="AV2722" s="207"/>
      <c r="AW2722" s="207"/>
      <c r="AX2722" s="207"/>
      <c r="AY2722" s="207"/>
      <c r="AZ2722" s="247"/>
      <c r="BA2722" s="247"/>
      <c r="BB2722" s="247"/>
      <c r="BC2722" s="247"/>
      <c r="BD2722" s="207"/>
      <c r="BE2722" s="207"/>
      <c r="BF2722" s="207"/>
      <c r="BG2722" s="228"/>
      <c r="BH2722" s="228"/>
      <c r="BI2722" s="228"/>
      <c r="BJ2722" s="246"/>
      <c r="BK2722" s="255"/>
      <c r="BL2722" s="228"/>
      <c r="BM2722" s="228"/>
      <c r="BQ2722" s="205" t="s">
        <v>1701</v>
      </c>
      <c r="BY2722" s="254"/>
      <c r="DN2722" s="284"/>
      <c r="DO2722" s="283"/>
      <c r="DP2722" s="278"/>
      <c r="DQ2722" s="282"/>
      <c r="DR2722" s="281"/>
      <c r="DS2722" s="280"/>
      <c r="DT2722" s="279"/>
      <c r="DU2722" s="278"/>
      <c r="DV2722" s="194"/>
    </row>
    <row r="2723" spans="1:126" ht="15" customHeight="1">
      <c r="A2723" s="207" t="s">
        <v>1729</v>
      </c>
      <c r="B2723" s="227" t="s">
        <v>2466</v>
      </c>
      <c r="D2723" s="264" t="s">
        <v>2465</v>
      </c>
      <c r="E2723" s="224" t="str">
        <f t="shared" si="421"/>
        <v>428671</v>
      </c>
      <c r="F2723" s="207" t="s">
        <v>66</v>
      </c>
      <c r="G2723" s="220" t="s">
        <v>2464</v>
      </c>
      <c r="H2723" s="223" t="s">
        <v>2463</v>
      </c>
      <c r="J2723" s="225">
        <v>1</v>
      </c>
      <c r="K2723" s="212">
        <v>3500</v>
      </c>
      <c r="L2723" s="263">
        <f t="shared" si="419"/>
        <v>3850.0000000000005</v>
      </c>
      <c r="M2723" s="288" t="s">
        <v>1671</v>
      </c>
      <c r="O2723" s="219"/>
      <c r="P2723" s="245"/>
      <c r="Q2723" s="244"/>
      <c r="R2723" s="272">
        <v>1200</v>
      </c>
      <c r="S2723" s="242">
        <v>1200</v>
      </c>
      <c r="T2723" s="260" t="s">
        <v>1964</v>
      </c>
      <c r="U2723" s="248">
        <f>VLOOKUP(T2723,'[1]段ボール 送料'!$H$16:$X$1013,16,FALSE)</f>
        <v>1390</v>
      </c>
      <c r="V2723" s="248">
        <f>VLOOKUP(T2723,'[1]段ボール 送料'!$H$16:$X$1013,13,FALSE)</f>
        <v>200</v>
      </c>
      <c r="W2723" s="248">
        <f>VLOOKUP(T2723,'[1]段ボール 送料'!$H$16:$X$1013,14,FALSE)</f>
        <v>125</v>
      </c>
      <c r="X2723" s="248">
        <f>VLOOKUP(T2723,'[1]段ボール 送料'!$H$16:$X$1013,15,FALSE)</f>
        <v>1065</v>
      </c>
      <c r="Y2723" s="219"/>
      <c r="Z2723" s="248"/>
      <c r="AA2723" s="248"/>
      <c r="AB2723" s="248"/>
      <c r="AC2723" s="248"/>
      <c r="AD2723" s="353"/>
      <c r="AE2723" s="353"/>
      <c r="AF2723" s="353"/>
      <c r="AG2723" s="353"/>
      <c r="AH2723" s="353"/>
      <c r="AI2723" s="228" t="s">
        <v>1709</v>
      </c>
      <c r="AJ2723" s="286" t="s">
        <v>1708</v>
      </c>
      <c r="AK2723" s="228" t="s">
        <v>1724</v>
      </c>
      <c r="AL2723" s="211">
        <v>613</v>
      </c>
      <c r="AM2723" s="211">
        <f>AN2723+AO2723</f>
        <v>1340</v>
      </c>
      <c r="AN2723" s="353">
        <f>VLOOKUP(T2723,'[1]段ボール 送料'!$H$16:$X$1013,6,FALSE)</f>
        <v>160</v>
      </c>
      <c r="AO2723" s="353">
        <f>VLOOKUP(T2723,'[1]段ボール 送料'!$H$16:$X$1013,17,FALSE)</f>
        <v>1180</v>
      </c>
      <c r="AP2723" s="229" t="s">
        <v>1717</v>
      </c>
      <c r="AQ2723" s="355"/>
      <c r="AR2723" s="247"/>
      <c r="AS2723" s="247"/>
      <c r="AT2723" s="247"/>
      <c r="AU2723" s="247"/>
      <c r="AV2723" s="207"/>
      <c r="AW2723" s="207"/>
      <c r="AX2723" s="207"/>
      <c r="AY2723" s="207"/>
      <c r="AZ2723" s="247"/>
      <c r="BA2723" s="247"/>
      <c r="BB2723" s="247"/>
      <c r="BC2723" s="247"/>
      <c r="BD2723" s="207"/>
      <c r="BE2723" s="207"/>
      <c r="BF2723" s="207"/>
      <c r="BG2723" s="228"/>
      <c r="BH2723" s="228"/>
      <c r="BI2723" s="228"/>
      <c r="BJ2723" s="246"/>
      <c r="BK2723" s="265" t="s">
        <v>1962</v>
      </c>
      <c r="BL2723" s="228"/>
      <c r="BM2723" s="228"/>
      <c r="BR2723" s="204" t="s">
        <v>1702</v>
      </c>
      <c r="BY2723" s="254"/>
      <c r="DN2723" s="284"/>
      <c r="DO2723" s="283"/>
      <c r="DP2723" s="278"/>
      <c r="DQ2723" s="282"/>
      <c r="DR2723" s="281"/>
      <c r="DS2723" s="280"/>
      <c r="DT2723" s="279"/>
      <c r="DU2723" s="278"/>
      <c r="DV2723" s="194"/>
    </row>
    <row r="2724" spans="1:126" ht="15" customHeight="1">
      <c r="A2724" s="207" t="s">
        <v>1855</v>
      </c>
      <c r="B2724" s="227" t="s">
        <v>2462</v>
      </c>
      <c r="D2724" s="264" t="s">
        <v>2461</v>
      </c>
      <c r="E2724" s="224" t="str">
        <f t="shared" si="421"/>
        <v>429319</v>
      </c>
      <c r="F2724" s="207" t="s">
        <v>66</v>
      </c>
      <c r="G2724" s="220" t="s">
        <v>2460</v>
      </c>
      <c r="H2724" s="223" t="s">
        <v>2459</v>
      </c>
      <c r="J2724" s="225">
        <v>1</v>
      </c>
      <c r="K2724" s="212">
        <v>4500</v>
      </c>
      <c r="L2724" s="263">
        <f t="shared" si="419"/>
        <v>4950</v>
      </c>
      <c r="M2724" s="288" t="s">
        <v>947</v>
      </c>
      <c r="N2724" s="245"/>
      <c r="O2724" s="219"/>
      <c r="P2724" s="245"/>
      <c r="Q2724" s="244"/>
      <c r="R2724" s="261"/>
      <c r="S2724" s="242"/>
      <c r="T2724" s="219"/>
      <c r="U2724" s="287"/>
      <c r="V2724" s="287"/>
      <c r="W2724" s="287"/>
      <c r="X2724" s="287"/>
      <c r="Y2724" s="219"/>
      <c r="Z2724" s="287"/>
      <c r="AA2724" s="287"/>
      <c r="AB2724" s="287"/>
      <c r="AC2724" s="287"/>
      <c r="AD2724" s="344"/>
      <c r="AE2724" s="344"/>
      <c r="AF2724" s="344"/>
      <c r="AG2724" s="344"/>
      <c r="AH2724" s="344"/>
      <c r="AI2724" s="228" t="s">
        <v>1694</v>
      </c>
      <c r="AJ2724" s="286" t="s">
        <v>1708</v>
      </c>
      <c r="AK2724" s="228" t="s">
        <v>1724</v>
      </c>
      <c r="AN2724" s="344"/>
      <c r="AO2724" s="344"/>
      <c r="AP2724" s="229" t="s">
        <v>1860</v>
      </c>
      <c r="AQ2724" s="345"/>
      <c r="AR2724" s="247"/>
      <c r="AS2724" s="247"/>
      <c r="AT2724" s="247"/>
      <c r="AU2724" s="247"/>
      <c r="AV2724" s="207"/>
      <c r="AW2724" s="207"/>
      <c r="AX2724" s="207"/>
      <c r="AY2724" s="207"/>
      <c r="AZ2724" s="247"/>
      <c r="BA2724" s="247"/>
      <c r="BB2724" s="247"/>
      <c r="BC2724" s="247"/>
      <c r="BD2724" s="207"/>
      <c r="BE2724" s="207"/>
      <c r="BF2724" s="207"/>
      <c r="BG2724" s="228"/>
      <c r="BH2724" s="228"/>
      <c r="BI2724" s="228"/>
      <c r="BJ2724" s="246"/>
      <c r="BK2724" s="255"/>
      <c r="BL2724" s="228"/>
      <c r="BM2724" s="228"/>
      <c r="BQ2724" s="205" t="s">
        <v>1701</v>
      </c>
      <c r="BY2724" s="254"/>
      <c r="DN2724" s="284"/>
      <c r="DO2724" s="283"/>
      <c r="DP2724" s="278"/>
      <c r="DQ2724" s="282"/>
      <c r="DR2724" s="281"/>
      <c r="DS2724" s="280"/>
      <c r="DT2724" s="279"/>
      <c r="DU2724" s="278"/>
      <c r="DV2724" s="194"/>
    </row>
    <row r="2725" spans="1:126" ht="15" customHeight="1">
      <c r="A2725" s="207" t="s">
        <v>1855</v>
      </c>
      <c r="B2725" s="227" t="s">
        <v>2458</v>
      </c>
      <c r="D2725" s="264" t="s">
        <v>2457</v>
      </c>
      <c r="E2725" s="224" t="str">
        <f t="shared" si="421"/>
        <v>429326</v>
      </c>
      <c r="F2725" s="207" t="s">
        <v>66</v>
      </c>
      <c r="G2725" s="220" t="s">
        <v>2456</v>
      </c>
      <c r="H2725" s="223" t="s">
        <v>2455</v>
      </c>
      <c r="J2725" s="225">
        <v>1</v>
      </c>
      <c r="K2725" s="212">
        <v>2800</v>
      </c>
      <c r="L2725" s="263">
        <f t="shared" si="419"/>
        <v>3080.0000000000005</v>
      </c>
      <c r="M2725" s="262" t="s">
        <v>947</v>
      </c>
      <c r="N2725" s="245"/>
      <c r="O2725" s="219"/>
      <c r="P2725" s="245"/>
      <c r="Q2725" s="244"/>
      <c r="R2725" s="261"/>
      <c r="S2725" s="242"/>
      <c r="T2725" s="219"/>
      <c r="U2725" s="287"/>
      <c r="V2725" s="287"/>
      <c r="W2725" s="287"/>
      <c r="X2725" s="287"/>
      <c r="Y2725" s="219"/>
      <c r="Z2725" s="287"/>
      <c r="AA2725" s="287"/>
      <c r="AB2725" s="287"/>
      <c r="AC2725" s="287"/>
      <c r="AD2725" s="344"/>
      <c r="AE2725" s="344"/>
      <c r="AF2725" s="344"/>
      <c r="AG2725" s="344"/>
      <c r="AH2725" s="344"/>
      <c r="AI2725" s="228" t="s">
        <v>1694</v>
      </c>
      <c r="AJ2725" s="286" t="s">
        <v>1708</v>
      </c>
      <c r="AK2725" s="228" t="s">
        <v>1724</v>
      </c>
      <c r="AN2725" s="344"/>
      <c r="AO2725" s="344"/>
      <c r="AP2725" s="229" t="s">
        <v>1860</v>
      </c>
      <c r="AQ2725" s="345"/>
      <c r="AR2725" s="247"/>
      <c r="AS2725" s="247"/>
      <c r="AT2725" s="247"/>
      <c r="AU2725" s="247"/>
      <c r="AV2725" s="207"/>
      <c r="AW2725" s="207"/>
      <c r="AX2725" s="207"/>
      <c r="AY2725" s="207"/>
      <c r="AZ2725" s="247"/>
      <c r="BA2725" s="247"/>
      <c r="BB2725" s="247"/>
      <c r="BC2725" s="247"/>
      <c r="BD2725" s="207"/>
      <c r="BE2725" s="207"/>
      <c r="BF2725" s="207"/>
      <c r="BG2725" s="228"/>
      <c r="BH2725" s="228"/>
      <c r="BI2725" s="228"/>
      <c r="BJ2725" s="246"/>
      <c r="BK2725" s="255"/>
      <c r="BL2725" s="228"/>
      <c r="BM2725" s="228"/>
      <c r="BQ2725" s="205" t="s">
        <v>1701</v>
      </c>
      <c r="BY2725" s="254"/>
      <c r="DN2725" s="284"/>
      <c r="DO2725" s="283"/>
      <c r="DP2725" s="278"/>
      <c r="DQ2725" s="282"/>
      <c r="DR2725" s="281"/>
      <c r="DS2725" s="280"/>
      <c r="DT2725" s="279"/>
      <c r="DU2725" s="278"/>
      <c r="DV2725" s="194"/>
    </row>
    <row r="2726" spans="1:126" ht="15" customHeight="1">
      <c r="A2726" s="207" t="s">
        <v>1799</v>
      </c>
      <c r="B2726" s="227" t="s">
        <v>2454</v>
      </c>
      <c r="D2726" s="264" t="s">
        <v>2453</v>
      </c>
      <c r="E2726" s="224" t="str">
        <f t="shared" si="421"/>
        <v>429432</v>
      </c>
      <c r="F2726" s="207" t="s">
        <v>66</v>
      </c>
      <c r="G2726" s="220" t="s">
        <v>2452</v>
      </c>
      <c r="H2726" s="223" t="s">
        <v>2451</v>
      </c>
      <c r="J2726" s="225">
        <v>1</v>
      </c>
      <c r="K2726" s="212">
        <v>1499.9999999999998</v>
      </c>
      <c r="L2726" s="263">
        <f t="shared" si="419"/>
        <v>1649.9999999999998</v>
      </c>
      <c r="M2726" s="288" t="s">
        <v>1671</v>
      </c>
      <c r="N2726" s="290"/>
      <c r="O2726" s="219"/>
      <c r="P2726" s="225"/>
      <c r="Q2726" s="227"/>
      <c r="R2726" s="289"/>
      <c r="S2726" s="242"/>
      <c r="T2726" s="219"/>
      <c r="U2726" s="287"/>
      <c r="V2726" s="287"/>
      <c r="W2726" s="287"/>
      <c r="X2726" s="287"/>
      <c r="Y2726" s="219"/>
      <c r="Z2726" s="287"/>
      <c r="AA2726" s="287"/>
      <c r="AB2726" s="287"/>
      <c r="AC2726" s="287"/>
      <c r="AD2726" s="344"/>
      <c r="AE2726" s="344"/>
      <c r="AF2726" s="344"/>
      <c r="AG2726" s="344"/>
      <c r="AH2726" s="344"/>
      <c r="AI2726" s="228" t="s">
        <v>1709</v>
      </c>
      <c r="AJ2726" s="286" t="s">
        <v>1708</v>
      </c>
      <c r="AK2726" s="228" t="s">
        <v>1724</v>
      </c>
      <c r="AN2726" s="344"/>
      <c r="AO2726" s="344"/>
      <c r="AP2726" s="229" t="s">
        <v>1717</v>
      </c>
      <c r="AQ2726" s="345"/>
      <c r="AR2726" s="247"/>
      <c r="AS2726" s="247"/>
      <c r="AT2726" s="247"/>
      <c r="AU2726" s="247"/>
      <c r="AV2726" s="207"/>
      <c r="AW2726" s="207"/>
      <c r="AX2726" s="207"/>
      <c r="AY2726" s="207"/>
      <c r="AZ2726" s="247"/>
      <c r="BA2726" s="247"/>
      <c r="BB2726" s="247"/>
      <c r="BC2726" s="247"/>
      <c r="BD2726" s="207"/>
      <c r="BE2726" s="207"/>
      <c r="BF2726" s="207"/>
      <c r="BG2726" s="228"/>
      <c r="BH2726" s="228"/>
      <c r="BI2726" s="228"/>
      <c r="BJ2726" s="246"/>
      <c r="BK2726" s="255"/>
      <c r="BL2726" s="228"/>
      <c r="BM2726" s="228"/>
      <c r="BQ2726" s="205" t="s">
        <v>1701</v>
      </c>
      <c r="BY2726" s="254"/>
      <c r="DN2726" s="284"/>
      <c r="DO2726" s="283"/>
      <c r="DP2726" s="278"/>
      <c r="DQ2726" s="282"/>
      <c r="DR2726" s="281"/>
      <c r="DS2726" s="280"/>
      <c r="DT2726" s="279"/>
      <c r="DU2726" s="278"/>
      <c r="DV2726" s="194"/>
    </row>
    <row r="2727" spans="1:126" ht="15" customHeight="1">
      <c r="A2727" s="207" t="s">
        <v>1799</v>
      </c>
      <c r="B2727" s="227" t="s">
        <v>2450</v>
      </c>
      <c r="D2727" s="264" t="s">
        <v>2449</v>
      </c>
      <c r="E2727" s="224" t="str">
        <f t="shared" si="421"/>
        <v>431992</v>
      </c>
      <c r="F2727" s="207" t="s">
        <v>66</v>
      </c>
      <c r="G2727" s="220" t="s">
        <v>2448</v>
      </c>
      <c r="H2727" s="223" t="s">
        <v>2352</v>
      </c>
      <c r="J2727" s="225">
        <v>1</v>
      </c>
      <c r="K2727" s="212">
        <v>1799.9999999999998</v>
      </c>
      <c r="L2727" s="263">
        <f t="shared" si="419"/>
        <v>1980</v>
      </c>
      <c r="M2727" s="288" t="s">
        <v>1671</v>
      </c>
      <c r="N2727" s="290"/>
      <c r="O2727" s="219"/>
      <c r="P2727" s="225"/>
      <c r="Q2727" s="227"/>
      <c r="R2727" s="289"/>
      <c r="S2727" s="242"/>
      <c r="T2727" s="219"/>
      <c r="U2727" s="287"/>
      <c r="V2727" s="287"/>
      <c r="W2727" s="287"/>
      <c r="X2727" s="287"/>
      <c r="Y2727" s="219"/>
      <c r="Z2727" s="287"/>
      <c r="AA2727" s="287"/>
      <c r="AB2727" s="287"/>
      <c r="AC2727" s="287"/>
      <c r="AD2727" s="344"/>
      <c r="AE2727" s="344"/>
      <c r="AF2727" s="344"/>
      <c r="AG2727" s="344"/>
      <c r="AH2727" s="344"/>
      <c r="AI2727" s="228" t="s">
        <v>1709</v>
      </c>
      <c r="AJ2727" s="286" t="s">
        <v>1708</v>
      </c>
      <c r="AK2727" s="228" t="s">
        <v>1724</v>
      </c>
      <c r="AN2727" s="344"/>
      <c r="AO2727" s="344"/>
      <c r="AP2727" s="229" t="s">
        <v>1717</v>
      </c>
      <c r="AQ2727" s="345"/>
      <c r="AR2727" s="247"/>
      <c r="AS2727" s="247"/>
      <c r="AT2727" s="247"/>
      <c r="AU2727" s="247"/>
      <c r="AV2727" s="207"/>
      <c r="AW2727" s="207"/>
      <c r="AX2727" s="207"/>
      <c r="AY2727" s="207"/>
      <c r="AZ2727" s="247"/>
      <c r="BA2727" s="247"/>
      <c r="BB2727" s="247"/>
      <c r="BC2727" s="247"/>
      <c r="BD2727" s="207"/>
      <c r="BE2727" s="207"/>
      <c r="BF2727" s="207"/>
      <c r="BG2727" s="228"/>
      <c r="BH2727" s="228"/>
      <c r="BI2727" s="228"/>
      <c r="BJ2727" s="246"/>
      <c r="BK2727" s="255"/>
      <c r="BL2727" s="228"/>
      <c r="BM2727" s="228"/>
      <c r="BQ2727" s="205" t="s">
        <v>1701</v>
      </c>
      <c r="BY2727" s="254"/>
      <c r="DN2727" s="284"/>
      <c r="DO2727" s="283"/>
      <c r="DP2727" s="278"/>
      <c r="DQ2727" s="282"/>
      <c r="DR2727" s="281"/>
      <c r="DS2727" s="280"/>
      <c r="DT2727" s="279"/>
      <c r="DU2727" s="278"/>
      <c r="DV2727" s="194"/>
    </row>
    <row r="2728" spans="1:126" ht="15" customHeight="1">
      <c r="A2728" s="308"/>
      <c r="B2728" s="227" t="s">
        <v>2446</v>
      </c>
      <c r="C2728" s="226" t="s">
        <v>2445</v>
      </c>
      <c r="E2728" s="224" t="str">
        <f t="shared" si="421"/>
        <v/>
      </c>
      <c r="F2728" s="308" t="s">
        <v>2447</v>
      </c>
      <c r="G2728" s="220" t="s">
        <v>2444</v>
      </c>
      <c r="I2728" s="306"/>
      <c r="J2728" s="225">
        <v>1</v>
      </c>
      <c r="K2728" s="302">
        <v>1500</v>
      </c>
      <c r="L2728" s="232">
        <f t="shared" si="419"/>
        <v>1650.0000000000002</v>
      </c>
      <c r="M2728" s="288" t="s">
        <v>900</v>
      </c>
      <c r="N2728" s="229"/>
      <c r="O2728" s="290"/>
      <c r="P2728" s="245"/>
      <c r="Q2728" s="227"/>
      <c r="R2728" s="376"/>
      <c r="S2728" s="242"/>
      <c r="T2728" s="219"/>
      <c r="U2728" s="303"/>
      <c r="V2728" s="303"/>
      <c r="W2728" s="303"/>
      <c r="X2728" s="303"/>
      <c r="Y2728" s="219"/>
      <c r="Z2728" s="303"/>
      <c r="AA2728" s="303"/>
      <c r="AB2728" s="303"/>
      <c r="AC2728" s="303"/>
      <c r="AD2728" s="375"/>
      <c r="AE2728" s="375"/>
      <c r="AF2728" s="375"/>
      <c r="AG2728" s="375"/>
      <c r="AH2728" s="375"/>
      <c r="AJ2728" s="286" t="s">
        <v>1708</v>
      </c>
      <c r="AK2728" s="213" t="s">
        <v>1724</v>
      </c>
      <c r="AL2728" s="302"/>
      <c r="AM2728" s="302"/>
      <c r="AN2728" s="375"/>
      <c r="AO2728" s="375"/>
      <c r="AP2728" s="229"/>
      <c r="AQ2728" s="374"/>
      <c r="AR2728" s="247"/>
      <c r="AS2728" s="247"/>
      <c r="AT2728" s="247"/>
      <c r="AU2728" s="247"/>
      <c r="AV2728" s="207"/>
      <c r="AW2728" s="207"/>
      <c r="AX2728" s="207"/>
      <c r="AY2728" s="207"/>
      <c r="AZ2728" s="247"/>
      <c r="BA2728" s="247"/>
      <c r="BB2728" s="247"/>
      <c r="BC2728" s="247"/>
      <c r="BD2728" s="207"/>
      <c r="BE2728" s="207"/>
      <c r="BF2728" s="207"/>
      <c r="BG2728" s="300"/>
      <c r="BH2728" s="300"/>
      <c r="BI2728" s="299"/>
      <c r="BJ2728" s="246"/>
      <c r="BK2728" s="255" t="s">
        <v>2443</v>
      </c>
      <c r="BL2728" s="213"/>
      <c r="BM2728" s="213"/>
      <c r="BY2728" s="254"/>
      <c r="DN2728" s="284"/>
      <c r="DO2728" s="283"/>
      <c r="DP2728" s="278"/>
      <c r="DQ2728" s="282"/>
      <c r="DR2728" s="281"/>
      <c r="DS2728" s="280"/>
      <c r="DT2728" s="279"/>
      <c r="DU2728" s="278"/>
      <c r="DV2728" s="194"/>
    </row>
    <row r="2729" spans="1:126" ht="15" customHeight="1">
      <c r="A2729" s="207" t="s">
        <v>1986</v>
      </c>
      <c r="B2729" s="227" t="s">
        <v>2442</v>
      </c>
      <c r="D2729" s="264" t="s">
        <v>2441</v>
      </c>
      <c r="E2729" s="224" t="str">
        <f t="shared" si="421"/>
        <v>736988</v>
      </c>
      <c r="F2729" s="207" t="s">
        <v>66</v>
      </c>
      <c r="G2729" s="220" t="s">
        <v>2440</v>
      </c>
      <c r="H2729" s="223" t="s">
        <v>2439</v>
      </c>
      <c r="J2729" s="225">
        <v>1</v>
      </c>
      <c r="K2729" s="212">
        <v>1499.9999999999998</v>
      </c>
      <c r="L2729" s="263">
        <f t="shared" si="419"/>
        <v>1649.9999999999998</v>
      </c>
      <c r="M2729" s="288" t="s">
        <v>1671</v>
      </c>
      <c r="N2729" s="290"/>
      <c r="O2729" s="219"/>
      <c r="P2729" s="225"/>
      <c r="Q2729" s="227"/>
      <c r="R2729" s="289"/>
      <c r="S2729" s="242"/>
      <c r="T2729" s="219"/>
      <c r="U2729" s="287"/>
      <c r="V2729" s="287"/>
      <c r="W2729" s="287"/>
      <c r="X2729" s="287"/>
      <c r="Y2729" s="219"/>
      <c r="Z2729" s="287"/>
      <c r="AA2729" s="287"/>
      <c r="AB2729" s="287"/>
      <c r="AC2729" s="287"/>
      <c r="AD2729" s="344"/>
      <c r="AE2729" s="344"/>
      <c r="AF2729" s="344"/>
      <c r="AG2729" s="344"/>
      <c r="AH2729" s="344"/>
      <c r="AI2729" s="228" t="s">
        <v>1709</v>
      </c>
      <c r="AJ2729" s="286" t="s">
        <v>1708</v>
      </c>
      <c r="AK2729" s="228" t="s">
        <v>1724</v>
      </c>
      <c r="AN2729" s="344"/>
      <c r="AO2729" s="344"/>
      <c r="AP2729" s="229" t="s">
        <v>1717</v>
      </c>
      <c r="AQ2729" s="345"/>
      <c r="AR2729" s="247"/>
      <c r="AS2729" s="247"/>
      <c r="AT2729" s="247"/>
      <c r="AU2729" s="247"/>
      <c r="AV2729" s="207"/>
      <c r="AW2729" s="207"/>
      <c r="AX2729" s="207"/>
      <c r="AY2729" s="207"/>
      <c r="AZ2729" s="247"/>
      <c r="BA2729" s="247"/>
      <c r="BB2729" s="247"/>
      <c r="BC2729" s="247"/>
      <c r="BD2729" s="207"/>
      <c r="BE2729" s="207"/>
      <c r="BF2729" s="207"/>
      <c r="BG2729" s="228"/>
      <c r="BH2729" s="228"/>
      <c r="BI2729" s="228"/>
      <c r="BJ2729" s="246"/>
      <c r="BK2729" s="255"/>
      <c r="BL2729" s="228"/>
      <c r="BM2729" s="228"/>
      <c r="BQ2729" s="205" t="s">
        <v>1701</v>
      </c>
      <c r="BY2729" s="254"/>
      <c r="DN2729" s="284"/>
      <c r="DO2729" s="283"/>
      <c r="DP2729" s="278"/>
      <c r="DQ2729" s="282"/>
      <c r="DR2729" s="281"/>
      <c r="DS2729" s="280"/>
      <c r="DT2729" s="279"/>
      <c r="DU2729" s="278"/>
      <c r="DV2729" s="194"/>
    </row>
    <row r="2730" spans="1:126" ht="15" customHeight="1">
      <c r="A2730" s="207" t="s">
        <v>1825</v>
      </c>
      <c r="B2730" s="227" t="s">
        <v>2438</v>
      </c>
      <c r="D2730" s="264" t="s">
        <v>2437</v>
      </c>
      <c r="E2730" s="224" t="str">
        <f t="shared" si="421"/>
        <v>421061</v>
      </c>
      <c r="F2730" s="207" t="s">
        <v>66</v>
      </c>
      <c r="G2730" s="220" t="s">
        <v>2436</v>
      </c>
      <c r="H2730" s="223" t="s">
        <v>2435</v>
      </c>
      <c r="J2730" s="225">
        <v>1</v>
      </c>
      <c r="K2730" s="212">
        <v>1499.9999999999998</v>
      </c>
      <c r="L2730" s="263">
        <f t="shared" si="419"/>
        <v>1649.9999999999998</v>
      </c>
      <c r="M2730" s="288" t="s">
        <v>1671</v>
      </c>
      <c r="O2730" s="219"/>
      <c r="P2730" s="245"/>
      <c r="Q2730" s="244"/>
      <c r="R2730" s="261"/>
      <c r="S2730" s="242"/>
      <c r="T2730" s="219"/>
      <c r="U2730" s="287"/>
      <c r="V2730" s="287"/>
      <c r="W2730" s="287"/>
      <c r="X2730" s="287"/>
      <c r="Y2730" s="219"/>
      <c r="Z2730" s="287"/>
      <c r="AA2730" s="287"/>
      <c r="AB2730" s="287"/>
      <c r="AC2730" s="287"/>
      <c r="AD2730" s="344"/>
      <c r="AE2730" s="344"/>
      <c r="AF2730" s="344"/>
      <c r="AG2730" s="344"/>
      <c r="AH2730" s="344"/>
      <c r="AI2730" s="228" t="s">
        <v>1709</v>
      </c>
      <c r="AJ2730" s="286" t="s">
        <v>1708</v>
      </c>
      <c r="AK2730" s="228" t="s">
        <v>1724</v>
      </c>
      <c r="AN2730" s="344"/>
      <c r="AO2730" s="344"/>
      <c r="AP2730" s="229" t="s">
        <v>1717</v>
      </c>
      <c r="AQ2730" s="345"/>
      <c r="AR2730" s="247"/>
      <c r="AS2730" s="247"/>
      <c r="AT2730" s="247"/>
      <c r="AU2730" s="247"/>
      <c r="AV2730" s="207"/>
      <c r="AW2730" s="207"/>
      <c r="AX2730" s="207"/>
      <c r="AY2730" s="207"/>
      <c r="AZ2730" s="247"/>
      <c r="BA2730" s="247"/>
      <c r="BB2730" s="247"/>
      <c r="BC2730" s="247"/>
      <c r="BD2730" s="207"/>
      <c r="BE2730" s="207"/>
      <c r="BF2730" s="207"/>
      <c r="BG2730" s="228"/>
      <c r="BH2730" s="228"/>
      <c r="BI2730" s="228"/>
      <c r="BJ2730" s="246"/>
      <c r="BK2730" s="255"/>
      <c r="BL2730" s="228" t="s">
        <v>1703</v>
      </c>
      <c r="BM2730" s="228" t="s">
        <v>1703</v>
      </c>
      <c r="BQ2730" s="205" t="s">
        <v>1701</v>
      </c>
      <c r="BY2730" s="254"/>
      <c r="DN2730" s="284"/>
      <c r="DO2730" s="283"/>
      <c r="DP2730" s="278"/>
      <c r="DQ2730" s="282"/>
      <c r="DR2730" s="281"/>
      <c r="DS2730" s="280"/>
      <c r="DT2730" s="279"/>
      <c r="DU2730" s="278"/>
      <c r="DV2730" s="194"/>
    </row>
    <row r="2731" spans="1:126" ht="15" customHeight="1">
      <c r="A2731" s="207" t="s">
        <v>1716</v>
      </c>
      <c r="B2731" s="227" t="s">
        <v>2434</v>
      </c>
      <c r="D2731" s="264" t="s">
        <v>2433</v>
      </c>
      <c r="E2731" s="224" t="str">
        <f t="shared" si="421"/>
        <v>422822</v>
      </c>
      <c r="F2731" s="207" t="s">
        <v>66</v>
      </c>
      <c r="G2731" s="220" t="s">
        <v>2432</v>
      </c>
      <c r="H2731" s="223" t="s">
        <v>2431</v>
      </c>
      <c r="J2731" s="225">
        <v>1</v>
      </c>
      <c r="K2731" s="212">
        <v>4500</v>
      </c>
      <c r="L2731" s="263">
        <f t="shared" si="419"/>
        <v>4950</v>
      </c>
      <c r="M2731" s="288" t="s">
        <v>947</v>
      </c>
      <c r="N2731" s="245"/>
      <c r="O2731" s="219"/>
      <c r="P2731" s="245"/>
      <c r="Q2731" s="244"/>
      <c r="R2731" s="261"/>
      <c r="S2731" s="242"/>
      <c r="T2731" s="219"/>
      <c r="U2731" s="287"/>
      <c r="V2731" s="287"/>
      <c r="W2731" s="287"/>
      <c r="X2731" s="287"/>
      <c r="Y2731" s="219"/>
      <c r="Z2731" s="287"/>
      <c r="AA2731" s="287"/>
      <c r="AB2731" s="287"/>
      <c r="AC2731" s="287"/>
      <c r="AD2731" s="344"/>
      <c r="AE2731" s="344"/>
      <c r="AF2731" s="344"/>
      <c r="AG2731" s="344"/>
      <c r="AH2731" s="344"/>
      <c r="AI2731" s="228" t="s">
        <v>1709</v>
      </c>
      <c r="AJ2731" s="286" t="s">
        <v>1708</v>
      </c>
      <c r="AK2731" s="228" t="s">
        <v>1707</v>
      </c>
      <c r="AN2731" s="344"/>
      <c r="AO2731" s="344"/>
      <c r="AP2731" s="229" t="s">
        <v>1717</v>
      </c>
      <c r="AQ2731" s="345"/>
      <c r="AR2731" s="247"/>
      <c r="AS2731" s="247"/>
      <c r="AT2731" s="247"/>
      <c r="AU2731" s="247"/>
      <c r="AV2731" s="207"/>
      <c r="AW2731" s="207"/>
      <c r="AX2731" s="207"/>
      <c r="AY2731" s="207"/>
      <c r="AZ2731" s="247"/>
      <c r="BA2731" s="247"/>
      <c r="BB2731" s="247"/>
      <c r="BC2731" s="247"/>
      <c r="BD2731" s="207"/>
      <c r="BE2731" s="207"/>
      <c r="BF2731" s="207"/>
      <c r="BG2731" s="316"/>
      <c r="BH2731" s="316"/>
      <c r="BI2731" s="228"/>
      <c r="BJ2731" s="246"/>
      <c r="BK2731" s="255"/>
      <c r="BL2731" s="228"/>
      <c r="BM2731" s="228"/>
      <c r="BQ2731" s="205" t="s">
        <v>1701</v>
      </c>
      <c r="BY2731" s="254"/>
      <c r="DN2731" s="284"/>
      <c r="DO2731" s="283"/>
      <c r="DP2731" s="278"/>
      <c r="DQ2731" s="282"/>
      <c r="DR2731" s="281"/>
      <c r="DS2731" s="280"/>
      <c r="DT2731" s="279"/>
      <c r="DU2731" s="278"/>
      <c r="DV2731" s="194"/>
    </row>
    <row r="2732" spans="1:126" ht="15" customHeight="1">
      <c r="A2732" s="207" t="s">
        <v>1729</v>
      </c>
      <c r="B2732" s="227" t="s">
        <v>2430</v>
      </c>
      <c r="D2732" s="264" t="s">
        <v>2429</v>
      </c>
      <c r="E2732" s="224" t="str">
        <f t="shared" si="421"/>
        <v>424413</v>
      </c>
      <c r="F2732" s="207" t="s">
        <v>66</v>
      </c>
      <c r="G2732" s="220" t="s">
        <v>2428</v>
      </c>
      <c r="H2732" s="223" t="s">
        <v>2427</v>
      </c>
      <c r="J2732" s="222">
        <v>1</v>
      </c>
      <c r="K2732" s="212">
        <v>2000</v>
      </c>
      <c r="L2732" s="263">
        <f t="shared" si="419"/>
        <v>2200</v>
      </c>
      <c r="M2732" s="288" t="s">
        <v>1671</v>
      </c>
      <c r="O2732" s="219"/>
      <c r="P2732" s="245"/>
      <c r="Q2732" s="244"/>
      <c r="R2732" s="261"/>
      <c r="S2732" s="338"/>
      <c r="T2732" s="219" t="s">
        <v>1875</v>
      </c>
      <c r="U2732" s="248">
        <f>VLOOKUP(T2732,'[1]段ボール 送料'!$H$16:$X$1013,16,FALSE)</f>
        <v>1390</v>
      </c>
      <c r="V2732" s="248">
        <f>VLOOKUP(T2732,'[1]段ボール 送料'!$H$16:$X$1013,13,FALSE)</f>
        <v>200</v>
      </c>
      <c r="W2732" s="248">
        <f>VLOOKUP(T2732,'[1]段ボール 送料'!$H$16:$X$1013,14,FALSE)</f>
        <v>125</v>
      </c>
      <c r="X2732" s="248">
        <f>VLOOKUP(T2732,'[1]段ボール 送料'!$H$16:$X$1013,15,FALSE)</f>
        <v>1065</v>
      </c>
      <c r="Y2732" s="219"/>
      <c r="Z2732" s="248"/>
      <c r="AA2732" s="248"/>
      <c r="AB2732" s="248"/>
      <c r="AC2732" s="248"/>
      <c r="AD2732" s="353"/>
      <c r="AE2732" s="353"/>
      <c r="AF2732" s="353"/>
      <c r="AG2732" s="353"/>
      <c r="AH2732" s="353"/>
      <c r="AI2732" s="228" t="s">
        <v>1709</v>
      </c>
      <c r="AJ2732" s="286" t="s">
        <v>1693</v>
      </c>
      <c r="AK2732" s="228" t="s">
        <v>1724</v>
      </c>
      <c r="AL2732" s="211">
        <v>270</v>
      </c>
      <c r="AM2732" s="211">
        <f>AN2732+AO2732</f>
        <v>1340</v>
      </c>
      <c r="AN2732" s="353">
        <f>VLOOKUP(T2732,'[1]段ボール 送料'!$H$16:$X$1013,6,FALSE)</f>
        <v>160</v>
      </c>
      <c r="AO2732" s="353">
        <f>VLOOKUP(T2732,'[1]段ボール 送料'!$H$16:$X$1013,17,FALSE)</f>
        <v>1180</v>
      </c>
      <c r="AP2732" s="229" t="s">
        <v>1706</v>
      </c>
      <c r="AQ2732" s="355"/>
      <c r="AR2732" s="247"/>
      <c r="AS2732" s="247"/>
      <c r="AT2732" s="247"/>
      <c r="AU2732" s="247"/>
      <c r="AV2732" s="207"/>
      <c r="AW2732" s="207"/>
      <c r="AX2732" s="207"/>
      <c r="AY2732" s="207"/>
      <c r="AZ2732" s="247"/>
      <c r="BA2732" s="247"/>
      <c r="BB2732" s="247"/>
      <c r="BC2732" s="247"/>
      <c r="BD2732" s="207"/>
      <c r="BE2732" s="207"/>
      <c r="BF2732" s="207"/>
      <c r="BG2732" s="228"/>
      <c r="BH2732" s="228"/>
      <c r="BI2732" s="228"/>
      <c r="BJ2732" s="246"/>
      <c r="BK2732" s="265" t="s">
        <v>1881</v>
      </c>
      <c r="BL2732" s="228"/>
      <c r="BM2732" s="228"/>
      <c r="BY2732" s="254"/>
      <c r="DN2732" s="284"/>
      <c r="DO2732" s="283"/>
      <c r="DP2732" s="278"/>
      <c r="DQ2732" s="282"/>
      <c r="DR2732" s="281"/>
      <c r="DS2732" s="280"/>
      <c r="DT2732" s="279"/>
      <c r="DU2732" s="278"/>
      <c r="DV2732" s="194"/>
    </row>
    <row r="2733" spans="1:126" ht="15" customHeight="1">
      <c r="A2733" s="207" t="s">
        <v>1729</v>
      </c>
      <c r="B2733" s="227" t="s">
        <v>2426</v>
      </c>
      <c r="D2733" s="264" t="s">
        <v>2425</v>
      </c>
      <c r="E2733" s="224" t="str">
        <f t="shared" si="421"/>
        <v>427858</v>
      </c>
      <c r="F2733" s="207" t="s">
        <v>66</v>
      </c>
      <c r="G2733" s="220" t="s">
        <v>2424</v>
      </c>
      <c r="H2733" s="223" t="s">
        <v>2423</v>
      </c>
      <c r="J2733" s="225">
        <v>1</v>
      </c>
      <c r="K2733" s="212">
        <v>600</v>
      </c>
      <c r="L2733" s="263">
        <f t="shared" si="419"/>
        <v>660</v>
      </c>
      <c r="M2733" s="288" t="s">
        <v>1671</v>
      </c>
      <c r="O2733" s="219"/>
      <c r="P2733" s="347"/>
      <c r="Q2733" s="346"/>
      <c r="R2733" s="261"/>
      <c r="S2733" s="242"/>
      <c r="T2733" s="219"/>
      <c r="U2733" s="287"/>
      <c r="V2733" s="287"/>
      <c r="W2733" s="287"/>
      <c r="X2733" s="287"/>
      <c r="Y2733" s="219"/>
      <c r="Z2733" s="287"/>
      <c r="AA2733" s="287"/>
      <c r="AB2733" s="287"/>
      <c r="AC2733" s="287"/>
      <c r="AD2733" s="344"/>
      <c r="AE2733" s="344"/>
      <c r="AF2733" s="344"/>
      <c r="AG2733" s="344"/>
      <c r="AH2733" s="344"/>
      <c r="AI2733" s="228" t="s">
        <v>1709</v>
      </c>
      <c r="AJ2733" s="286" t="s">
        <v>1708</v>
      </c>
      <c r="AK2733" s="228" t="s">
        <v>1724</v>
      </c>
      <c r="AN2733" s="211"/>
      <c r="AO2733" s="211"/>
      <c r="AP2733" s="229" t="s">
        <v>1717</v>
      </c>
      <c r="AQ2733" s="285"/>
      <c r="AR2733" s="207"/>
      <c r="AS2733" s="207"/>
      <c r="AT2733" s="247"/>
      <c r="AU2733" s="247"/>
      <c r="AV2733" s="207"/>
      <c r="AW2733" s="207"/>
      <c r="AX2733" s="207"/>
      <c r="AY2733" s="207"/>
      <c r="AZ2733" s="207"/>
      <c r="BA2733" s="207"/>
      <c r="BB2733" s="247"/>
      <c r="BC2733" s="247"/>
      <c r="BD2733" s="207"/>
      <c r="BE2733" s="207"/>
      <c r="BF2733" s="207"/>
      <c r="BG2733" s="228"/>
      <c r="BH2733" s="228"/>
      <c r="BI2733" s="228"/>
      <c r="BJ2733" s="246"/>
      <c r="BK2733" s="255"/>
      <c r="BL2733" s="228"/>
      <c r="BM2733" s="228"/>
      <c r="BQ2733" s="205" t="s">
        <v>1701</v>
      </c>
      <c r="BY2733" s="254"/>
      <c r="DN2733" s="284"/>
      <c r="DO2733" s="283"/>
      <c r="DP2733" s="278"/>
      <c r="DQ2733" s="282"/>
      <c r="DR2733" s="281"/>
      <c r="DS2733" s="280"/>
      <c r="DT2733" s="279"/>
      <c r="DU2733" s="278"/>
      <c r="DV2733" s="194"/>
    </row>
    <row r="2734" spans="1:126" ht="15" customHeight="1">
      <c r="A2734" s="207" t="s">
        <v>1986</v>
      </c>
      <c r="B2734" s="227" t="s">
        <v>2422</v>
      </c>
      <c r="D2734" s="264" t="s">
        <v>2421</v>
      </c>
      <c r="E2734" s="224" t="str">
        <f t="shared" si="421"/>
        <v>428688</v>
      </c>
      <c r="F2734" s="207" t="s">
        <v>66</v>
      </c>
      <c r="G2734" s="220" t="s">
        <v>2420</v>
      </c>
      <c r="H2734" s="223" t="s">
        <v>2419</v>
      </c>
      <c r="J2734" s="225">
        <v>1</v>
      </c>
      <c r="K2734" s="212">
        <v>799.99999999999989</v>
      </c>
      <c r="L2734" s="263">
        <f t="shared" si="419"/>
        <v>880</v>
      </c>
      <c r="M2734" s="288" t="s">
        <v>1671</v>
      </c>
      <c r="N2734" s="290"/>
      <c r="O2734" s="219"/>
      <c r="P2734" s="225"/>
      <c r="Q2734" s="227"/>
      <c r="R2734" s="289"/>
      <c r="S2734" s="242"/>
      <c r="T2734" s="219"/>
      <c r="U2734" s="287"/>
      <c r="V2734" s="287"/>
      <c r="W2734" s="287"/>
      <c r="X2734" s="287"/>
      <c r="Y2734" s="219"/>
      <c r="Z2734" s="287"/>
      <c r="AA2734" s="287"/>
      <c r="AB2734" s="287"/>
      <c r="AC2734" s="287"/>
      <c r="AD2734" s="344"/>
      <c r="AE2734" s="344"/>
      <c r="AF2734" s="344"/>
      <c r="AG2734" s="344"/>
      <c r="AH2734" s="344"/>
      <c r="AI2734" s="228" t="s">
        <v>1709</v>
      </c>
      <c r="AJ2734" s="286" t="s">
        <v>1708</v>
      </c>
      <c r="AK2734" s="228" t="s">
        <v>1724</v>
      </c>
      <c r="AN2734" s="344"/>
      <c r="AO2734" s="344"/>
      <c r="AP2734" s="229" t="s">
        <v>1717</v>
      </c>
      <c r="AQ2734" s="345"/>
      <c r="AR2734" s="247"/>
      <c r="AS2734" s="247"/>
      <c r="AT2734" s="247"/>
      <c r="AU2734" s="247"/>
      <c r="AV2734" s="207"/>
      <c r="AW2734" s="207"/>
      <c r="AX2734" s="207"/>
      <c r="AY2734" s="207"/>
      <c r="AZ2734" s="247"/>
      <c r="BA2734" s="247"/>
      <c r="BB2734" s="247"/>
      <c r="BC2734" s="247"/>
      <c r="BD2734" s="207"/>
      <c r="BE2734" s="207"/>
      <c r="BF2734" s="207"/>
      <c r="BG2734" s="228"/>
      <c r="BH2734" s="228"/>
      <c r="BI2734" s="228"/>
      <c r="BJ2734" s="246"/>
      <c r="BK2734" s="255"/>
      <c r="BL2734" s="228"/>
      <c r="BM2734" s="228"/>
      <c r="BQ2734" s="205" t="s">
        <v>1701</v>
      </c>
      <c r="BY2734" s="254"/>
      <c r="DN2734" s="284"/>
      <c r="DO2734" s="283"/>
      <c r="DP2734" s="278"/>
      <c r="DQ2734" s="282"/>
      <c r="DR2734" s="281"/>
      <c r="DS2734" s="280"/>
      <c r="DT2734" s="279"/>
      <c r="DU2734" s="278"/>
      <c r="DV2734" s="194"/>
    </row>
    <row r="2735" spans="1:126" ht="15" customHeight="1">
      <c r="A2735" s="207" t="s">
        <v>1986</v>
      </c>
      <c r="B2735" s="227" t="s">
        <v>2418</v>
      </c>
      <c r="D2735" s="264" t="s">
        <v>2417</v>
      </c>
      <c r="E2735" s="224" t="str">
        <f t="shared" si="421"/>
        <v>429296</v>
      </c>
      <c r="F2735" s="207" t="s">
        <v>66</v>
      </c>
      <c r="G2735" s="220" t="s">
        <v>2416</v>
      </c>
      <c r="H2735" s="223" t="s">
        <v>2415</v>
      </c>
      <c r="J2735" s="225">
        <v>1</v>
      </c>
      <c r="K2735" s="212">
        <v>1200</v>
      </c>
      <c r="L2735" s="263">
        <f t="shared" si="419"/>
        <v>1320</v>
      </c>
      <c r="M2735" s="288" t="s">
        <v>1671</v>
      </c>
      <c r="N2735" s="290"/>
      <c r="O2735" s="219"/>
      <c r="P2735" s="225"/>
      <c r="Q2735" s="227"/>
      <c r="R2735" s="289"/>
      <c r="S2735" s="242"/>
      <c r="T2735" s="219"/>
      <c r="U2735" s="287"/>
      <c r="V2735" s="287"/>
      <c r="W2735" s="287"/>
      <c r="X2735" s="287"/>
      <c r="Y2735" s="219"/>
      <c r="Z2735" s="287"/>
      <c r="AA2735" s="287"/>
      <c r="AB2735" s="287"/>
      <c r="AC2735" s="287"/>
      <c r="AD2735" s="344"/>
      <c r="AE2735" s="344"/>
      <c r="AF2735" s="344"/>
      <c r="AG2735" s="344"/>
      <c r="AH2735" s="344"/>
      <c r="AI2735" s="228" t="s">
        <v>1709</v>
      </c>
      <c r="AJ2735" s="286" t="s">
        <v>1708</v>
      </c>
      <c r="AK2735" s="228" t="s">
        <v>1724</v>
      </c>
      <c r="AN2735" s="344"/>
      <c r="AO2735" s="344"/>
      <c r="AP2735" s="229" t="s">
        <v>1717</v>
      </c>
      <c r="AQ2735" s="345"/>
      <c r="AR2735" s="247"/>
      <c r="AS2735" s="247"/>
      <c r="AT2735" s="247"/>
      <c r="AU2735" s="247"/>
      <c r="AV2735" s="207"/>
      <c r="AW2735" s="207"/>
      <c r="AX2735" s="207"/>
      <c r="AY2735" s="207"/>
      <c r="AZ2735" s="247"/>
      <c r="BA2735" s="247"/>
      <c r="BB2735" s="247"/>
      <c r="BC2735" s="247"/>
      <c r="BD2735" s="207"/>
      <c r="BE2735" s="207"/>
      <c r="BF2735" s="207"/>
      <c r="BG2735" s="228"/>
      <c r="BH2735" s="228"/>
      <c r="BI2735" s="228"/>
      <c r="BJ2735" s="246"/>
      <c r="BK2735" s="255"/>
      <c r="BL2735" s="228"/>
      <c r="BM2735" s="228"/>
      <c r="BQ2735" s="205" t="s">
        <v>1701</v>
      </c>
      <c r="BY2735" s="254"/>
      <c r="DN2735" s="284"/>
      <c r="DO2735" s="283"/>
      <c r="DP2735" s="278"/>
      <c r="DQ2735" s="282"/>
      <c r="DR2735" s="281"/>
      <c r="DS2735" s="280"/>
      <c r="DT2735" s="279"/>
      <c r="DU2735" s="278"/>
      <c r="DV2735" s="194"/>
    </row>
    <row r="2736" spans="1:126" ht="16.350000000000001" customHeight="1">
      <c r="A2736" s="207" t="s">
        <v>2414</v>
      </c>
      <c r="B2736" s="227" t="s">
        <v>2413</v>
      </c>
      <c r="D2736" s="225" t="s">
        <v>2412</v>
      </c>
      <c r="E2736" s="224" t="str">
        <f t="shared" si="421"/>
        <v>429449</v>
      </c>
      <c r="F2736" s="207" t="s">
        <v>66</v>
      </c>
      <c r="G2736" s="220" t="s">
        <v>2411</v>
      </c>
      <c r="H2736" s="223" t="s">
        <v>2410</v>
      </c>
      <c r="J2736" s="222">
        <v>1</v>
      </c>
      <c r="K2736" s="212">
        <v>1500</v>
      </c>
      <c r="L2736" s="232">
        <f t="shared" si="419"/>
        <v>1650.0000000000002</v>
      </c>
      <c r="M2736" s="288" t="s">
        <v>1671</v>
      </c>
      <c r="O2736" s="219"/>
      <c r="P2736" s="245"/>
      <c r="Q2736" s="244"/>
      <c r="R2736" s="261">
        <v>30</v>
      </c>
      <c r="S2736" s="242">
        <v>30</v>
      </c>
      <c r="T2736" s="219" t="s">
        <v>1875</v>
      </c>
      <c r="U2736" s="248">
        <f>VLOOKUP(T2736,'[1]段ボール 送料'!$H$16:$X$1013,16,FALSE)</f>
        <v>1390</v>
      </c>
      <c r="V2736" s="248">
        <f>VLOOKUP(T2736,'[1]段ボール 送料'!$H$16:$X$1013,13,FALSE)</f>
        <v>200</v>
      </c>
      <c r="W2736" s="248">
        <f>VLOOKUP(T2736,'[1]段ボール 送料'!$H$16:$X$1013,14,FALSE)</f>
        <v>125</v>
      </c>
      <c r="X2736" s="248">
        <f>VLOOKUP(T2736,'[1]段ボール 送料'!$H$16:$X$1013,15,FALSE)</f>
        <v>1065</v>
      </c>
      <c r="Y2736" s="219"/>
      <c r="Z2736" s="248"/>
      <c r="AA2736" s="248"/>
      <c r="AB2736" s="248"/>
      <c r="AC2736" s="248"/>
      <c r="AD2736" s="353"/>
      <c r="AE2736" s="353"/>
      <c r="AF2736" s="353"/>
      <c r="AG2736" s="353"/>
      <c r="AH2736" s="353"/>
      <c r="AI2736" s="213" t="s">
        <v>1709</v>
      </c>
      <c r="AJ2736" s="286" t="s">
        <v>1693</v>
      </c>
      <c r="AK2736" s="228" t="s">
        <v>1724</v>
      </c>
      <c r="AL2736" s="211">
        <v>273</v>
      </c>
      <c r="AM2736" s="211">
        <f>AN2736+AO2736</f>
        <v>1340</v>
      </c>
      <c r="AN2736" s="353">
        <f>VLOOKUP(T2736,'[1]段ボール 送料'!$H$16:$X$1013,6,FALSE)</f>
        <v>160</v>
      </c>
      <c r="AO2736" s="353">
        <f>VLOOKUP(T2736,'[1]段ボール 送料'!$H$16:$X$1013,17,FALSE)</f>
        <v>1180</v>
      </c>
      <c r="AP2736" s="229" t="s">
        <v>1706</v>
      </c>
      <c r="AQ2736" s="355"/>
      <c r="AR2736" s="247"/>
      <c r="AS2736" s="247"/>
      <c r="AT2736" s="247"/>
      <c r="AU2736" s="247"/>
      <c r="AV2736" s="207"/>
      <c r="AW2736" s="207"/>
      <c r="AX2736" s="207"/>
      <c r="AY2736" s="207"/>
      <c r="AZ2736" s="247"/>
      <c r="BA2736" s="247"/>
      <c r="BB2736" s="247"/>
      <c r="BC2736" s="247"/>
      <c r="BD2736" s="207"/>
      <c r="BE2736" s="207"/>
      <c r="BF2736" s="207"/>
      <c r="BG2736" s="228"/>
      <c r="BH2736" s="228"/>
      <c r="BI2736" s="228"/>
      <c r="BJ2736" s="246"/>
      <c r="BK2736" s="265" t="s">
        <v>2409</v>
      </c>
      <c r="BL2736" s="228"/>
      <c r="BM2736" s="228"/>
      <c r="BX2736" s="204" t="s">
        <v>1873</v>
      </c>
      <c r="BY2736" s="203" t="s">
        <v>1769</v>
      </c>
      <c r="DN2736" s="284"/>
      <c r="DO2736" s="283"/>
      <c r="DP2736" s="278"/>
      <c r="DQ2736" s="282"/>
      <c r="DR2736" s="281"/>
      <c r="DS2736" s="280"/>
      <c r="DT2736" s="279"/>
      <c r="DU2736" s="278"/>
      <c r="DV2736" s="194"/>
    </row>
    <row r="2737" spans="1:126" ht="16.350000000000001" customHeight="1">
      <c r="A2737" s="207" t="s">
        <v>1729</v>
      </c>
      <c r="B2737" s="227" t="s">
        <v>2408</v>
      </c>
      <c r="D2737" s="264" t="s">
        <v>2407</v>
      </c>
      <c r="E2737" s="224" t="str">
        <f t="shared" si="421"/>
        <v>429463</v>
      </c>
      <c r="F2737" s="207" t="s">
        <v>66</v>
      </c>
      <c r="G2737" s="220" t="s">
        <v>2406</v>
      </c>
      <c r="H2737" s="223" t="s">
        <v>1800</v>
      </c>
      <c r="J2737" s="225">
        <v>1</v>
      </c>
      <c r="K2737" s="212">
        <v>3499.9999999999995</v>
      </c>
      <c r="L2737" s="263">
        <f t="shared" si="419"/>
        <v>3850</v>
      </c>
      <c r="M2737" s="288" t="s">
        <v>1671</v>
      </c>
      <c r="O2737" s="219"/>
      <c r="P2737" s="245"/>
      <c r="Q2737" s="244"/>
      <c r="R2737" s="261"/>
      <c r="S2737" s="242"/>
      <c r="T2737" s="219"/>
      <c r="U2737" s="287"/>
      <c r="V2737" s="287"/>
      <c r="W2737" s="287"/>
      <c r="X2737" s="287"/>
      <c r="Y2737" s="219"/>
      <c r="Z2737" s="287"/>
      <c r="AA2737" s="287"/>
      <c r="AB2737" s="287"/>
      <c r="AC2737" s="287"/>
      <c r="AD2737" s="344"/>
      <c r="AE2737" s="344"/>
      <c r="AF2737" s="344"/>
      <c r="AG2737" s="344"/>
      <c r="AH2737" s="344"/>
      <c r="AI2737" s="228" t="s">
        <v>1709</v>
      </c>
      <c r="AJ2737" s="286" t="s">
        <v>1708</v>
      </c>
      <c r="AK2737" s="228" t="s">
        <v>1724</v>
      </c>
      <c r="AN2737" s="344"/>
      <c r="AO2737" s="344"/>
      <c r="AP2737" s="229" t="s">
        <v>1717</v>
      </c>
      <c r="AQ2737" s="345"/>
      <c r="AR2737" s="247"/>
      <c r="AS2737" s="247"/>
      <c r="AT2737" s="247"/>
      <c r="AU2737" s="247"/>
      <c r="AV2737" s="207"/>
      <c r="AW2737" s="207"/>
      <c r="AX2737" s="207"/>
      <c r="AY2737" s="207"/>
      <c r="AZ2737" s="247"/>
      <c r="BA2737" s="247"/>
      <c r="BB2737" s="247"/>
      <c r="BC2737" s="247"/>
      <c r="BD2737" s="207"/>
      <c r="BE2737" s="207"/>
      <c r="BF2737" s="207"/>
      <c r="BG2737" s="228"/>
      <c r="BH2737" s="228"/>
      <c r="BI2737" s="228"/>
      <c r="BJ2737" s="246"/>
      <c r="BK2737" s="255"/>
      <c r="BL2737" s="228"/>
      <c r="BM2737" s="228"/>
      <c r="BQ2737" s="205" t="s">
        <v>1701</v>
      </c>
      <c r="BY2737" s="254"/>
      <c r="DN2737" s="284"/>
      <c r="DO2737" s="283"/>
      <c r="DP2737" s="278"/>
      <c r="DQ2737" s="282"/>
      <c r="DR2737" s="281"/>
      <c r="DS2737" s="280"/>
      <c r="DT2737" s="279"/>
      <c r="DU2737" s="278"/>
      <c r="DV2737" s="194"/>
    </row>
    <row r="2738" spans="1:126" ht="16.350000000000001" customHeight="1">
      <c r="A2738" s="207" t="s">
        <v>1975</v>
      </c>
      <c r="B2738" s="227" t="s">
        <v>2405</v>
      </c>
      <c r="D2738" s="264" t="s">
        <v>2404</v>
      </c>
      <c r="E2738" s="224" t="str">
        <f t="shared" si="421"/>
        <v>432012</v>
      </c>
      <c r="F2738" s="207" t="s">
        <v>66</v>
      </c>
      <c r="G2738" s="220" t="s">
        <v>2403</v>
      </c>
      <c r="H2738" s="223" t="s">
        <v>2402</v>
      </c>
      <c r="J2738" s="225">
        <v>1</v>
      </c>
      <c r="K2738" s="277">
        <v>1500</v>
      </c>
      <c r="L2738" s="356">
        <f t="shared" si="419"/>
        <v>1650.0000000000002</v>
      </c>
      <c r="M2738" s="288" t="s">
        <v>1671</v>
      </c>
      <c r="N2738" s="290"/>
      <c r="O2738" s="219"/>
      <c r="P2738" s="251">
        <v>45093</v>
      </c>
      <c r="Q2738" s="244">
        <v>1800</v>
      </c>
      <c r="R2738" s="261"/>
      <c r="S2738" s="242"/>
      <c r="T2738" s="260" t="s">
        <v>1964</v>
      </c>
      <c r="U2738" s="248">
        <f>VLOOKUP(T2738,'[1]段ボール 送料'!$H$16:$X$1013,16,FALSE)</f>
        <v>1390</v>
      </c>
      <c r="V2738" s="248">
        <f>VLOOKUP(T2738,'[1]段ボール 送料'!$H$16:$X$1013,13,FALSE)</f>
        <v>200</v>
      </c>
      <c r="W2738" s="248">
        <f>VLOOKUP(T2738,'[1]段ボール 送料'!$H$16:$X$1013,14,FALSE)</f>
        <v>125</v>
      </c>
      <c r="X2738" s="248">
        <f>VLOOKUP(T2738,'[1]段ボール 送料'!$H$16:$X$1013,15,FALSE)</f>
        <v>1065</v>
      </c>
      <c r="Y2738" s="219"/>
      <c r="Z2738" s="287"/>
      <c r="AA2738" s="287"/>
      <c r="AB2738" s="287"/>
      <c r="AC2738" s="287"/>
      <c r="AD2738" s="353"/>
      <c r="AE2738" s="353"/>
      <c r="AF2738" s="353"/>
      <c r="AG2738" s="353"/>
      <c r="AH2738" s="353"/>
      <c r="AI2738" s="228" t="s">
        <v>1709</v>
      </c>
      <c r="AJ2738" s="286" t="s">
        <v>1708</v>
      </c>
      <c r="AK2738" s="228" t="s">
        <v>1724</v>
      </c>
      <c r="AL2738" s="211">
        <v>272</v>
      </c>
      <c r="AM2738" s="211">
        <f>AN2738+AO2738</f>
        <v>1340</v>
      </c>
      <c r="AN2738" s="353">
        <f>VLOOKUP(T2738,'[1]段ボール 送料'!$H$16:$X$1013,6,FALSE)</f>
        <v>160</v>
      </c>
      <c r="AO2738" s="353">
        <f>VLOOKUP(T2738,'[1]段ボール 送料'!$H$16:$X$1013,17,FALSE)</f>
        <v>1180</v>
      </c>
      <c r="AP2738" s="229" t="s">
        <v>1717</v>
      </c>
      <c r="AQ2738" s="355"/>
      <c r="AR2738" s="247"/>
      <c r="AS2738" s="247"/>
      <c r="AT2738" s="247"/>
      <c r="AU2738" s="247"/>
      <c r="AV2738" s="207"/>
      <c r="AW2738" s="207"/>
      <c r="AX2738" s="207"/>
      <c r="AY2738" s="207"/>
      <c r="AZ2738" s="247"/>
      <c r="BA2738" s="247"/>
      <c r="BB2738" s="247"/>
      <c r="BC2738" s="247"/>
      <c r="BD2738" s="207"/>
      <c r="BE2738" s="207"/>
      <c r="BF2738" s="207"/>
      <c r="BG2738" s="228"/>
      <c r="BH2738" s="228"/>
      <c r="BI2738" s="228"/>
      <c r="BJ2738" s="246"/>
      <c r="BK2738" s="255"/>
      <c r="BL2738" s="228"/>
      <c r="BM2738" s="228"/>
      <c r="BQ2738" s="205" t="s">
        <v>1701</v>
      </c>
      <c r="BS2738" s="204" t="s">
        <v>1701</v>
      </c>
      <c r="BY2738" s="254"/>
      <c r="DN2738" s="284"/>
      <c r="DO2738" s="283"/>
      <c r="DP2738" s="278"/>
      <c r="DQ2738" s="282"/>
      <c r="DR2738" s="281"/>
      <c r="DS2738" s="280"/>
      <c r="DT2738" s="279"/>
      <c r="DU2738" s="278"/>
      <c r="DV2738" s="194"/>
    </row>
    <row r="2739" spans="1:126" ht="16.350000000000001" customHeight="1">
      <c r="A2739" s="207" t="s">
        <v>1799</v>
      </c>
      <c r="B2739" s="227" t="s">
        <v>2401</v>
      </c>
      <c r="D2739" s="264" t="s">
        <v>2400</v>
      </c>
      <c r="E2739" s="224" t="str">
        <f t="shared" si="421"/>
        <v>431985</v>
      </c>
      <c r="F2739" s="207" t="s">
        <v>66</v>
      </c>
      <c r="G2739" s="220" t="s">
        <v>2399</v>
      </c>
      <c r="H2739" s="223" t="s">
        <v>2398</v>
      </c>
      <c r="J2739" s="225">
        <v>1</v>
      </c>
      <c r="K2739" s="212">
        <v>1999.9999999999998</v>
      </c>
      <c r="L2739" s="263">
        <f t="shared" si="419"/>
        <v>2200</v>
      </c>
      <c r="M2739" s="288" t="s">
        <v>1671</v>
      </c>
      <c r="N2739" s="290"/>
      <c r="O2739" s="219"/>
      <c r="P2739" s="225"/>
      <c r="Q2739" s="227"/>
      <c r="R2739" s="289"/>
      <c r="S2739" s="242"/>
      <c r="T2739" s="219"/>
      <c r="U2739" s="287"/>
      <c r="V2739" s="287"/>
      <c r="W2739" s="287"/>
      <c r="X2739" s="287"/>
      <c r="Y2739" s="219"/>
      <c r="Z2739" s="287"/>
      <c r="AA2739" s="287"/>
      <c r="AB2739" s="287"/>
      <c r="AC2739" s="287"/>
      <c r="AD2739" s="344"/>
      <c r="AE2739" s="344"/>
      <c r="AF2739" s="344"/>
      <c r="AG2739" s="344"/>
      <c r="AH2739" s="344"/>
      <c r="AI2739" s="228" t="s">
        <v>1709</v>
      </c>
      <c r="AJ2739" s="286" t="s">
        <v>1708</v>
      </c>
      <c r="AK2739" s="228" t="s">
        <v>1724</v>
      </c>
      <c r="AN2739" s="344"/>
      <c r="AO2739" s="344"/>
      <c r="AP2739" s="229" t="s">
        <v>1717</v>
      </c>
      <c r="AQ2739" s="345"/>
      <c r="AR2739" s="247"/>
      <c r="AS2739" s="247"/>
      <c r="AT2739" s="247"/>
      <c r="AU2739" s="247"/>
      <c r="AV2739" s="207"/>
      <c r="AW2739" s="207"/>
      <c r="AX2739" s="207"/>
      <c r="AY2739" s="207"/>
      <c r="AZ2739" s="247"/>
      <c r="BA2739" s="247"/>
      <c r="BB2739" s="247"/>
      <c r="BC2739" s="247"/>
      <c r="BD2739" s="207"/>
      <c r="BE2739" s="207"/>
      <c r="BF2739" s="207"/>
      <c r="BG2739" s="228"/>
      <c r="BH2739" s="228"/>
      <c r="BI2739" s="228"/>
      <c r="BJ2739" s="246"/>
      <c r="BK2739" s="255"/>
      <c r="BL2739" s="228"/>
      <c r="BM2739" s="228"/>
      <c r="BQ2739" s="205" t="s">
        <v>1701</v>
      </c>
      <c r="BY2739" s="254"/>
      <c r="DN2739" s="284"/>
      <c r="DO2739" s="283"/>
      <c r="DP2739" s="278"/>
      <c r="DQ2739" s="282"/>
      <c r="DR2739" s="281"/>
      <c r="DS2739" s="280"/>
      <c r="DT2739" s="279"/>
      <c r="DU2739" s="278"/>
      <c r="DV2739" s="194"/>
    </row>
    <row r="2740" spans="1:126" ht="16.350000000000001" customHeight="1">
      <c r="A2740" s="207" t="s">
        <v>1827</v>
      </c>
      <c r="B2740" s="227" t="s">
        <v>853</v>
      </c>
      <c r="D2740" s="264" t="s">
        <v>854</v>
      </c>
      <c r="E2740" s="224" t="str">
        <f t="shared" si="421"/>
        <v>435310</v>
      </c>
      <c r="F2740" s="207" t="s">
        <v>66</v>
      </c>
      <c r="G2740" s="220" t="s">
        <v>855</v>
      </c>
      <c r="H2740" s="223" t="s">
        <v>2397</v>
      </c>
      <c r="J2740" s="225">
        <v>1</v>
      </c>
      <c r="K2740" s="277">
        <v>4000</v>
      </c>
      <c r="L2740" s="263">
        <f t="shared" ref="L2740:L2803" si="422">K2740*1.1</f>
        <v>4400</v>
      </c>
      <c r="M2740" s="288" t="s">
        <v>1671</v>
      </c>
      <c r="O2740" s="219"/>
      <c r="P2740" s="251">
        <v>45444</v>
      </c>
      <c r="Q2740" s="244">
        <v>3800</v>
      </c>
      <c r="R2740" s="261"/>
      <c r="S2740" s="242"/>
      <c r="T2740" s="219"/>
      <c r="U2740" s="287"/>
      <c r="V2740" s="287"/>
      <c r="W2740" s="287"/>
      <c r="X2740" s="287"/>
      <c r="Y2740" s="219"/>
      <c r="Z2740" s="287"/>
      <c r="AA2740" s="287"/>
      <c r="AB2740" s="287"/>
      <c r="AC2740" s="287"/>
      <c r="AD2740" s="344"/>
      <c r="AE2740" s="344"/>
      <c r="AF2740" s="344"/>
      <c r="AG2740" s="344"/>
      <c r="AH2740" s="344"/>
      <c r="AI2740" s="228" t="s">
        <v>1709</v>
      </c>
      <c r="AJ2740" s="286" t="s">
        <v>1708</v>
      </c>
      <c r="AK2740" s="228" t="s">
        <v>1724</v>
      </c>
      <c r="AL2740" s="211">
        <v>1200</v>
      </c>
      <c r="AN2740" s="344"/>
      <c r="AO2740" s="344"/>
      <c r="AP2740" s="229" t="s">
        <v>1717</v>
      </c>
      <c r="AQ2740" s="345"/>
      <c r="AR2740" s="247"/>
      <c r="AS2740" s="247"/>
      <c r="AT2740" s="247"/>
      <c r="AU2740" s="247"/>
      <c r="AV2740" s="207"/>
      <c r="AW2740" s="207"/>
      <c r="AX2740" s="207"/>
      <c r="AY2740" s="207"/>
      <c r="AZ2740" s="247"/>
      <c r="BA2740" s="247"/>
      <c r="BB2740" s="247"/>
      <c r="BC2740" s="247"/>
      <c r="BD2740" s="207"/>
      <c r="BE2740" s="207"/>
      <c r="BF2740" s="207"/>
      <c r="BG2740" s="228"/>
      <c r="BH2740" s="228"/>
      <c r="BI2740" s="228"/>
      <c r="BJ2740" s="246"/>
      <c r="BK2740" s="255"/>
      <c r="BL2740" s="228" t="s">
        <v>1703</v>
      </c>
      <c r="BM2740" s="228" t="s">
        <v>1703</v>
      </c>
      <c r="BQ2740" s="205" t="s">
        <v>1701</v>
      </c>
      <c r="BY2740" s="254"/>
      <c r="DN2740" s="284">
        <v>4000</v>
      </c>
      <c r="DO2740" s="283">
        <f>DN2740*1.1</f>
        <v>4400</v>
      </c>
      <c r="DP2740" s="349">
        <v>45444</v>
      </c>
      <c r="DQ2740" s="282"/>
      <c r="DR2740" s="281"/>
      <c r="DS2740" s="280"/>
      <c r="DT2740" s="279"/>
      <c r="DU2740" s="348"/>
      <c r="DV2740" s="194"/>
    </row>
    <row r="2741" spans="1:126" ht="16.350000000000001" customHeight="1">
      <c r="A2741" s="207" t="s">
        <v>1716</v>
      </c>
      <c r="B2741" s="227" t="s">
        <v>2396</v>
      </c>
      <c r="C2741" s="226" t="s">
        <v>2395</v>
      </c>
      <c r="D2741" s="264" t="s">
        <v>2394</v>
      </c>
      <c r="E2741" s="224" t="str">
        <f t="shared" si="421"/>
        <v>808985</v>
      </c>
      <c r="F2741" s="207" t="s">
        <v>66</v>
      </c>
      <c r="G2741" s="220" t="s">
        <v>2393</v>
      </c>
      <c r="H2741" s="223" t="s">
        <v>2392</v>
      </c>
      <c r="I2741" s="306"/>
      <c r="J2741" s="225">
        <v>1</v>
      </c>
      <c r="K2741" s="302">
        <v>6000</v>
      </c>
      <c r="L2741" s="232">
        <f t="shared" si="422"/>
        <v>6600.0000000000009</v>
      </c>
      <c r="M2741" s="288" t="s">
        <v>947</v>
      </c>
      <c r="N2741" s="229"/>
      <c r="O2741" s="290"/>
      <c r="P2741" s="225"/>
      <c r="Q2741" s="305"/>
      <c r="R2741" s="373"/>
      <c r="S2741" s="242"/>
      <c r="T2741" s="219"/>
      <c r="U2741" s="303"/>
      <c r="V2741" s="303"/>
      <c r="W2741" s="303"/>
      <c r="X2741" s="303"/>
      <c r="Y2741" s="219"/>
      <c r="Z2741" s="303"/>
      <c r="AA2741" s="303"/>
      <c r="AB2741" s="303"/>
      <c r="AC2741" s="303"/>
      <c r="AD2741" s="371"/>
      <c r="AE2741" s="371"/>
      <c r="AF2741" s="371"/>
      <c r="AG2741" s="371"/>
      <c r="AH2741" s="371"/>
      <c r="AI2741" s="228" t="s">
        <v>1709</v>
      </c>
      <c r="AJ2741" s="286" t="s">
        <v>1708</v>
      </c>
      <c r="AK2741" s="228" t="s">
        <v>1707</v>
      </c>
      <c r="AL2741" s="372"/>
      <c r="AM2741" s="372"/>
      <c r="AN2741" s="371"/>
      <c r="AO2741" s="371"/>
      <c r="AP2741" s="229"/>
      <c r="AQ2741" s="370"/>
      <c r="AR2741" s="247"/>
      <c r="AS2741" s="247"/>
      <c r="AT2741" s="247"/>
      <c r="AU2741" s="247"/>
      <c r="AV2741" s="207"/>
      <c r="AW2741" s="207"/>
      <c r="AX2741" s="207"/>
      <c r="AY2741" s="207"/>
      <c r="AZ2741" s="247"/>
      <c r="BA2741" s="247"/>
      <c r="BB2741" s="247"/>
      <c r="BC2741" s="247"/>
      <c r="BD2741" s="207"/>
      <c r="BE2741" s="207"/>
      <c r="BF2741" s="207"/>
      <c r="BG2741" s="300"/>
      <c r="BH2741" s="300"/>
      <c r="BI2741" s="299"/>
      <c r="BJ2741" s="246"/>
      <c r="BK2741" s="255"/>
      <c r="BL2741" s="213"/>
      <c r="BM2741" s="228"/>
      <c r="BQ2741" s="205" t="s">
        <v>1701</v>
      </c>
      <c r="BY2741" s="254"/>
      <c r="DN2741" s="284"/>
      <c r="DO2741" s="283"/>
      <c r="DP2741" s="278"/>
      <c r="DQ2741" s="282"/>
      <c r="DR2741" s="281"/>
      <c r="DS2741" s="280"/>
      <c r="DT2741" s="279"/>
      <c r="DU2741" s="278"/>
      <c r="DV2741" s="194"/>
    </row>
    <row r="2742" spans="1:126" ht="16.350000000000001" customHeight="1">
      <c r="A2742" s="207" t="s">
        <v>1716</v>
      </c>
      <c r="B2742" s="227" t="s">
        <v>2391</v>
      </c>
      <c r="D2742" s="274" t="s">
        <v>2390</v>
      </c>
      <c r="E2742" s="224" t="str">
        <f t="shared" si="421"/>
        <v>808558</v>
      </c>
      <c r="F2742" s="207" t="s">
        <v>66</v>
      </c>
      <c r="G2742" s="220" t="s">
        <v>2389</v>
      </c>
      <c r="H2742" s="223" t="s">
        <v>2388</v>
      </c>
      <c r="J2742" s="225">
        <v>1</v>
      </c>
      <c r="K2742" s="212">
        <v>999.99999999999989</v>
      </c>
      <c r="L2742" s="263">
        <f t="shared" si="422"/>
        <v>1100</v>
      </c>
      <c r="M2742" s="288" t="s">
        <v>1671</v>
      </c>
      <c r="N2742" s="219" t="s">
        <v>2387</v>
      </c>
      <c r="O2742" s="219"/>
      <c r="P2742" s="245"/>
      <c r="Q2742" s="244"/>
      <c r="R2742" s="261"/>
      <c r="S2742" s="242"/>
      <c r="T2742" s="219"/>
      <c r="U2742" s="287"/>
      <c r="V2742" s="287"/>
      <c r="W2742" s="287"/>
      <c r="X2742" s="287"/>
      <c r="Y2742" s="219"/>
      <c r="Z2742" s="287"/>
      <c r="AA2742" s="287"/>
      <c r="AB2742" s="287"/>
      <c r="AC2742" s="287"/>
      <c r="AD2742" s="344"/>
      <c r="AE2742" s="344"/>
      <c r="AF2742" s="344"/>
      <c r="AG2742" s="344"/>
      <c r="AH2742" s="344"/>
      <c r="AI2742" s="228" t="s">
        <v>1709</v>
      </c>
      <c r="AJ2742" s="286" t="s">
        <v>1708</v>
      </c>
      <c r="AK2742" s="228" t="s">
        <v>1724</v>
      </c>
      <c r="AN2742" s="344"/>
      <c r="AO2742" s="344"/>
      <c r="AP2742" s="229" t="s">
        <v>1717</v>
      </c>
      <c r="AQ2742" s="345"/>
      <c r="AR2742" s="247"/>
      <c r="AS2742" s="247"/>
      <c r="AT2742" s="247"/>
      <c r="AU2742" s="247"/>
      <c r="AV2742" s="207"/>
      <c r="AW2742" s="207"/>
      <c r="AX2742" s="207"/>
      <c r="AY2742" s="207"/>
      <c r="AZ2742" s="247"/>
      <c r="BA2742" s="247"/>
      <c r="BB2742" s="247"/>
      <c r="BC2742" s="247"/>
      <c r="BD2742" s="207"/>
      <c r="BE2742" s="207"/>
      <c r="BF2742" s="207"/>
      <c r="BG2742" s="228"/>
      <c r="BH2742" s="228"/>
      <c r="BI2742" s="228"/>
      <c r="BJ2742" s="246"/>
      <c r="BK2742" s="255"/>
      <c r="BL2742" s="228"/>
      <c r="BM2742" s="228"/>
      <c r="BQ2742" s="205" t="s">
        <v>1701</v>
      </c>
      <c r="BY2742" s="254"/>
      <c r="DN2742" s="284"/>
      <c r="DO2742" s="283"/>
      <c r="DP2742" s="278"/>
      <c r="DQ2742" s="282"/>
      <c r="DR2742" s="281"/>
      <c r="DS2742" s="280"/>
      <c r="DT2742" s="279"/>
      <c r="DU2742" s="278"/>
      <c r="DV2742" s="194"/>
    </row>
    <row r="2743" spans="1:126" ht="16.350000000000001" customHeight="1">
      <c r="A2743" s="207" t="s">
        <v>1799</v>
      </c>
      <c r="B2743" s="227" t="s">
        <v>2386</v>
      </c>
      <c r="D2743" s="264" t="s">
        <v>2385</v>
      </c>
      <c r="E2743" s="224" t="str">
        <f t="shared" si="421"/>
        <v>814924</v>
      </c>
      <c r="F2743" s="207" t="s">
        <v>66</v>
      </c>
      <c r="G2743" s="220" t="s">
        <v>2384</v>
      </c>
      <c r="H2743" s="223" t="s">
        <v>2383</v>
      </c>
      <c r="J2743" s="225">
        <v>1</v>
      </c>
      <c r="K2743" s="212">
        <v>5799.9999999999991</v>
      </c>
      <c r="L2743" s="263">
        <f t="shared" si="422"/>
        <v>6379.9999999999991</v>
      </c>
      <c r="M2743" s="288" t="s">
        <v>1671</v>
      </c>
      <c r="N2743" s="290" t="s">
        <v>2382</v>
      </c>
      <c r="O2743" s="219"/>
      <c r="P2743" s="225"/>
      <c r="Q2743" s="227"/>
      <c r="R2743" s="289"/>
      <c r="S2743" s="242"/>
      <c r="T2743" s="219"/>
      <c r="U2743" s="287"/>
      <c r="V2743" s="287"/>
      <c r="W2743" s="287"/>
      <c r="X2743" s="287"/>
      <c r="Y2743" s="219"/>
      <c r="Z2743" s="287"/>
      <c r="AA2743" s="287"/>
      <c r="AB2743" s="287"/>
      <c r="AC2743" s="287"/>
      <c r="AD2743" s="344"/>
      <c r="AE2743" s="344"/>
      <c r="AF2743" s="344"/>
      <c r="AG2743" s="344"/>
      <c r="AH2743" s="344"/>
      <c r="AI2743" s="228" t="s">
        <v>1709</v>
      </c>
      <c r="AJ2743" s="286" t="s">
        <v>1708</v>
      </c>
      <c r="AK2743" s="228" t="s">
        <v>1724</v>
      </c>
      <c r="AN2743" s="344"/>
      <c r="AO2743" s="344"/>
      <c r="AP2743" s="229" t="s">
        <v>1717</v>
      </c>
      <c r="AQ2743" s="345"/>
      <c r="AR2743" s="247"/>
      <c r="AS2743" s="247"/>
      <c r="AT2743" s="247"/>
      <c r="AU2743" s="247"/>
      <c r="AV2743" s="207"/>
      <c r="AW2743" s="207"/>
      <c r="AX2743" s="207"/>
      <c r="AY2743" s="207"/>
      <c r="AZ2743" s="247"/>
      <c r="BA2743" s="247"/>
      <c r="BB2743" s="247"/>
      <c r="BC2743" s="247"/>
      <c r="BD2743" s="207"/>
      <c r="BE2743" s="207"/>
      <c r="BF2743" s="207"/>
      <c r="BG2743" s="228"/>
      <c r="BH2743" s="228"/>
      <c r="BI2743" s="228"/>
      <c r="BJ2743" s="246"/>
      <c r="BK2743" s="255"/>
      <c r="BL2743" s="228"/>
      <c r="BM2743" s="228"/>
      <c r="BQ2743" s="205" t="s">
        <v>1701</v>
      </c>
      <c r="BY2743" s="254"/>
      <c r="DN2743" s="284"/>
      <c r="DO2743" s="283"/>
      <c r="DP2743" s="278"/>
      <c r="DQ2743" s="282"/>
      <c r="DR2743" s="281"/>
      <c r="DS2743" s="280"/>
      <c r="DT2743" s="279"/>
      <c r="DU2743" s="278"/>
      <c r="DV2743" s="194"/>
    </row>
    <row r="2744" spans="1:126" ht="16.350000000000001" customHeight="1">
      <c r="A2744" s="207" t="s">
        <v>1799</v>
      </c>
      <c r="B2744" s="227" t="s">
        <v>2381</v>
      </c>
      <c r="D2744" s="264" t="s">
        <v>2380</v>
      </c>
      <c r="E2744" s="224" t="str">
        <f t="shared" si="421"/>
        <v>321402</v>
      </c>
      <c r="F2744" s="207" t="s">
        <v>66</v>
      </c>
      <c r="G2744" s="220" t="s">
        <v>2379</v>
      </c>
      <c r="H2744" s="223" t="s">
        <v>2378</v>
      </c>
      <c r="J2744" s="225">
        <v>1</v>
      </c>
      <c r="K2744" s="212">
        <v>6999.9999999999991</v>
      </c>
      <c r="L2744" s="263">
        <f t="shared" si="422"/>
        <v>7700</v>
      </c>
      <c r="M2744" s="288" t="s">
        <v>1671</v>
      </c>
      <c r="N2744" s="290" t="s">
        <v>2377</v>
      </c>
      <c r="O2744" s="219"/>
      <c r="P2744" s="225"/>
      <c r="Q2744" s="227"/>
      <c r="R2744" s="289"/>
      <c r="S2744" s="242"/>
      <c r="T2744" s="219"/>
      <c r="U2744" s="287"/>
      <c r="V2744" s="287"/>
      <c r="W2744" s="287"/>
      <c r="X2744" s="287"/>
      <c r="Y2744" s="219"/>
      <c r="Z2744" s="287"/>
      <c r="AA2744" s="287"/>
      <c r="AB2744" s="287"/>
      <c r="AC2744" s="287"/>
      <c r="AD2744" s="344"/>
      <c r="AF2744" s="344"/>
      <c r="AG2744" s="344"/>
      <c r="AH2744" s="344"/>
      <c r="AI2744" s="228" t="s">
        <v>1709</v>
      </c>
      <c r="AJ2744" s="286" t="s">
        <v>1708</v>
      </c>
      <c r="AK2744" s="228" t="s">
        <v>1724</v>
      </c>
      <c r="AN2744" s="344"/>
      <c r="AO2744" s="344"/>
      <c r="AP2744" s="229" t="s">
        <v>1717</v>
      </c>
      <c r="AQ2744" s="345"/>
      <c r="AR2744" s="247"/>
      <c r="AS2744" s="247"/>
      <c r="AT2744" s="247"/>
      <c r="AU2744" s="247"/>
      <c r="AV2744" s="207"/>
      <c r="AW2744" s="207"/>
      <c r="AX2744" s="207"/>
      <c r="AY2744" s="207"/>
      <c r="AZ2744" s="247"/>
      <c r="BA2744" s="247"/>
      <c r="BB2744" s="247"/>
      <c r="BC2744" s="247"/>
      <c r="BD2744" s="207"/>
      <c r="BE2744" s="207"/>
      <c r="BF2744" s="207"/>
      <c r="BG2744" s="228"/>
      <c r="BH2744" s="228"/>
      <c r="BI2744" s="228"/>
      <c r="BJ2744" s="246"/>
      <c r="BK2744" s="255"/>
      <c r="BL2744" s="228"/>
      <c r="BM2744" s="228"/>
      <c r="BQ2744" s="205" t="s">
        <v>1701</v>
      </c>
      <c r="BY2744" s="254"/>
      <c r="DN2744" s="284"/>
      <c r="DO2744" s="283"/>
      <c r="DP2744" s="278"/>
      <c r="DQ2744" s="282"/>
      <c r="DR2744" s="281"/>
      <c r="DS2744" s="280"/>
      <c r="DT2744" s="279"/>
      <c r="DU2744" s="278"/>
      <c r="DV2744" s="194"/>
    </row>
    <row r="2745" spans="1:126" ht="16.350000000000001" customHeight="1">
      <c r="A2745" s="207" t="s">
        <v>1799</v>
      </c>
      <c r="B2745" s="227" t="s">
        <v>2376</v>
      </c>
      <c r="D2745" s="264" t="s">
        <v>2375</v>
      </c>
      <c r="E2745" s="224" t="str">
        <f t="shared" si="421"/>
        <v>790822</v>
      </c>
      <c r="F2745" s="207" t="s">
        <v>66</v>
      </c>
      <c r="G2745" s="220" t="s">
        <v>2374</v>
      </c>
      <c r="H2745" s="223" t="s">
        <v>2370</v>
      </c>
      <c r="J2745" s="225">
        <v>1</v>
      </c>
      <c r="K2745" s="212">
        <v>2500</v>
      </c>
      <c r="L2745" s="263">
        <f t="shared" si="422"/>
        <v>2750</v>
      </c>
      <c r="M2745" s="288" t="s">
        <v>1671</v>
      </c>
      <c r="N2745" s="290" t="s">
        <v>2369</v>
      </c>
      <c r="O2745" s="219"/>
      <c r="P2745" s="225"/>
      <c r="Q2745" s="227"/>
      <c r="R2745" s="289"/>
      <c r="S2745" s="242"/>
      <c r="T2745" s="219"/>
      <c r="U2745" s="287"/>
      <c r="V2745" s="287"/>
      <c r="W2745" s="287"/>
      <c r="X2745" s="287"/>
      <c r="Y2745" s="219"/>
      <c r="Z2745" s="287"/>
      <c r="AA2745" s="287"/>
      <c r="AB2745" s="287"/>
      <c r="AC2745" s="287"/>
      <c r="AD2745" s="344"/>
      <c r="AE2745" s="344"/>
      <c r="AF2745" s="344"/>
      <c r="AG2745" s="344"/>
      <c r="AH2745" s="344"/>
      <c r="AI2745" s="228" t="s">
        <v>1709</v>
      </c>
      <c r="AJ2745" s="286" t="s">
        <v>1708</v>
      </c>
      <c r="AK2745" s="228" t="s">
        <v>1724</v>
      </c>
      <c r="AN2745" s="344"/>
      <c r="AO2745" s="344"/>
      <c r="AP2745" s="229" t="s">
        <v>1717</v>
      </c>
      <c r="AQ2745" s="345"/>
      <c r="AR2745" s="247"/>
      <c r="AS2745" s="247"/>
      <c r="AT2745" s="247"/>
      <c r="AU2745" s="247"/>
      <c r="AV2745" s="207"/>
      <c r="AW2745" s="207"/>
      <c r="AX2745" s="207"/>
      <c r="AY2745" s="207"/>
      <c r="AZ2745" s="247"/>
      <c r="BA2745" s="247"/>
      <c r="BB2745" s="247"/>
      <c r="BC2745" s="247"/>
      <c r="BD2745" s="207"/>
      <c r="BE2745" s="207"/>
      <c r="BF2745" s="207"/>
      <c r="BG2745" s="228"/>
      <c r="BH2745" s="228"/>
      <c r="BI2745" s="228"/>
      <c r="BJ2745" s="246"/>
      <c r="BK2745" s="255"/>
      <c r="BL2745" s="228"/>
      <c r="BM2745" s="228"/>
      <c r="BQ2745" s="205" t="s">
        <v>1701</v>
      </c>
      <c r="BY2745" s="254"/>
      <c r="DN2745" s="284"/>
      <c r="DO2745" s="283"/>
      <c r="DP2745" s="278"/>
      <c r="DQ2745" s="282"/>
      <c r="DR2745" s="281"/>
      <c r="DS2745" s="280"/>
      <c r="DT2745" s="279"/>
      <c r="DU2745" s="278"/>
      <c r="DV2745" s="194"/>
    </row>
    <row r="2746" spans="1:126" ht="16.350000000000001" customHeight="1">
      <c r="A2746" s="207" t="s">
        <v>1799</v>
      </c>
      <c r="B2746" s="227" t="s">
        <v>2373</v>
      </c>
      <c r="D2746" s="264" t="s">
        <v>2372</v>
      </c>
      <c r="E2746" s="224" t="str">
        <f t="shared" si="421"/>
        <v>790815</v>
      </c>
      <c r="F2746" s="207" t="s">
        <v>66</v>
      </c>
      <c r="G2746" s="220" t="s">
        <v>2371</v>
      </c>
      <c r="H2746" s="223" t="s">
        <v>2370</v>
      </c>
      <c r="J2746" s="225">
        <v>1</v>
      </c>
      <c r="K2746" s="212">
        <v>2500</v>
      </c>
      <c r="L2746" s="263">
        <f t="shared" si="422"/>
        <v>2750</v>
      </c>
      <c r="M2746" s="288" t="s">
        <v>1671</v>
      </c>
      <c r="N2746" s="290" t="s">
        <v>2369</v>
      </c>
      <c r="O2746" s="219"/>
      <c r="P2746" s="225"/>
      <c r="Q2746" s="227"/>
      <c r="R2746" s="289"/>
      <c r="S2746" s="242"/>
      <c r="T2746" s="219"/>
      <c r="U2746" s="287"/>
      <c r="V2746" s="287"/>
      <c r="W2746" s="287"/>
      <c r="X2746" s="287"/>
      <c r="Y2746" s="219"/>
      <c r="Z2746" s="287"/>
      <c r="AA2746" s="287"/>
      <c r="AB2746" s="287"/>
      <c r="AC2746" s="287"/>
      <c r="AD2746" s="344"/>
      <c r="AE2746" s="344"/>
      <c r="AF2746" s="344"/>
      <c r="AG2746" s="344"/>
      <c r="AH2746" s="344"/>
      <c r="AI2746" s="228" t="s">
        <v>1709</v>
      </c>
      <c r="AJ2746" s="286" t="s">
        <v>1708</v>
      </c>
      <c r="AK2746" s="228" t="s">
        <v>1724</v>
      </c>
      <c r="AN2746" s="344"/>
      <c r="AO2746" s="344"/>
      <c r="AP2746" s="229" t="s">
        <v>1717</v>
      </c>
      <c r="AQ2746" s="345"/>
      <c r="AR2746" s="247"/>
      <c r="AS2746" s="247"/>
      <c r="AT2746" s="247"/>
      <c r="AU2746" s="247"/>
      <c r="AV2746" s="207"/>
      <c r="AW2746" s="207"/>
      <c r="AX2746" s="207"/>
      <c r="AY2746" s="207"/>
      <c r="AZ2746" s="247"/>
      <c r="BA2746" s="247"/>
      <c r="BB2746" s="247"/>
      <c r="BC2746" s="247"/>
      <c r="BD2746" s="207"/>
      <c r="BE2746" s="207"/>
      <c r="BF2746" s="207"/>
      <c r="BG2746" s="228"/>
      <c r="BH2746" s="228"/>
      <c r="BI2746" s="228"/>
      <c r="BJ2746" s="246"/>
      <c r="BK2746" s="255"/>
      <c r="BL2746" s="228"/>
      <c r="BM2746" s="228"/>
      <c r="BQ2746" s="205" t="s">
        <v>1701</v>
      </c>
      <c r="BY2746" s="254"/>
      <c r="DN2746" s="284"/>
      <c r="DO2746" s="283"/>
      <c r="DP2746" s="278"/>
      <c r="DQ2746" s="282"/>
      <c r="DR2746" s="281"/>
      <c r="DS2746" s="280"/>
      <c r="DT2746" s="279"/>
      <c r="DU2746" s="278"/>
      <c r="DV2746" s="194"/>
    </row>
    <row r="2747" spans="1:126" ht="16.350000000000001" customHeight="1">
      <c r="A2747" s="207" t="s">
        <v>1799</v>
      </c>
      <c r="B2747" s="227" t="s">
        <v>2368</v>
      </c>
      <c r="D2747" s="264" t="s">
        <v>2367</v>
      </c>
      <c r="E2747" s="224" t="str">
        <f t="shared" si="421"/>
        <v>321976</v>
      </c>
      <c r="F2747" s="207" t="s">
        <v>66</v>
      </c>
      <c r="G2747" s="220" t="s">
        <v>2366</v>
      </c>
      <c r="H2747" s="223" t="s">
        <v>2365</v>
      </c>
      <c r="J2747" s="225">
        <v>1</v>
      </c>
      <c r="K2747" s="212">
        <v>1799.9999999999998</v>
      </c>
      <c r="L2747" s="263">
        <f t="shared" si="422"/>
        <v>1980</v>
      </c>
      <c r="M2747" s="288" t="s">
        <v>1671</v>
      </c>
      <c r="N2747" s="290" t="s">
        <v>2364</v>
      </c>
      <c r="O2747" s="219"/>
      <c r="P2747" s="239"/>
      <c r="Q2747" s="241"/>
      <c r="R2747" s="289"/>
      <c r="S2747" s="242"/>
      <c r="T2747" s="219"/>
      <c r="U2747" s="287"/>
      <c r="V2747" s="287"/>
      <c r="W2747" s="287"/>
      <c r="X2747" s="287"/>
      <c r="Y2747" s="219"/>
      <c r="Z2747" s="287"/>
      <c r="AA2747" s="287"/>
      <c r="AB2747" s="287"/>
      <c r="AC2747" s="287"/>
      <c r="AD2747" s="344"/>
      <c r="AE2747" s="344"/>
      <c r="AF2747" s="344"/>
      <c r="AG2747" s="344"/>
      <c r="AH2747" s="344"/>
      <c r="AI2747" s="228" t="s">
        <v>1709</v>
      </c>
      <c r="AJ2747" s="286" t="s">
        <v>1708</v>
      </c>
      <c r="AK2747" s="228" t="s">
        <v>1724</v>
      </c>
      <c r="AN2747" s="344"/>
      <c r="AO2747" s="344"/>
      <c r="AP2747" s="229" t="s">
        <v>1717</v>
      </c>
      <c r="AQ2747" s="345"/>
      <c r="AR2747" s="247"/>
      <c r="AS2747" s="247"/>
      <c r="AT2747" s="247"/>
      <c r="AU2747" s="247"/>
      <c r="AV2747" s="207"/>
      <c r="AW2747" s="207"/>
      <c r="AX2747" s="207"/>
      <c r="AY2747" s="207"/>
      <c r="AZ2747" s="247"/>
      <c r="BA2747" s="247"/>
      <c r="BB2747" s="247"/>
      <c r="BC2747" s="247"/>
      <c r="BD2747" s="207"/>
      <c r="BE2747" s="207"/>
      <c r="BF2747" s="207"/>
      <c r="BG2747" s="228"/>
      <c r="BH2747" s="228"/>
      <c r="BI2747" s="228"/>
      <c r="BJ2747" s="246"/>
      <c r="BK2747" s="255"/>
      <c r="BL2747" s="228"/>
      <c r="BM2747" s="228"/>
      <c r="BQ2747" s="205" t="s">
        <v>1701</v>
      </c>
      <c r="BY2747" s="254"/>
      <c r="DN2747" s="284"/>
      <c r="DO2747" s="283"/>
      <c r="DP2747" s="278"/>
      <c r="DQ2747" s="282"/>
      <c r="DR2747" s="281"/>
      <c r="DS2747" s="280"/>
      <c r="DT2747" s="279"/>
      <c r="DU2747" s="278"/>
      <c r="DV2747" s="194"/>
    </row>
    <row r="2748" spans="1:126" ht="16.350000000000001" customHeight="1">
      <c r="A2748" s="368" t="s">
        <v>2363</v>
      </c>
      <c r="B2748" s="367" t="s">
        <v>2362</v>
      </c>
      <c r="D2748" s="366" t="s">
        <v>2361</v>
      </c>
      <c r="E2748" s="224" t="str">
        <f t="shared" si="421"/>
        <v>821700</v>
      </c>
      <c r="F2748" s="369" t="s">
        <v>66</v>
      </c>
      <c r="G2748" s="365" t="s">
        <v>2360</v>
      </c>
      <c r="H2748" s="223" t="s">
        <v>2359</v>
      </c>
      <c r="J2748" s="225">
        <v>1</v>
      </c>
      <c r="K2748" s="212">
        <v>1500</v>
      </c>
      <c r="L2748" s="263">
        <f t="shared" si="422"/>
        <v>1650.0000000000002</v>
      </c>
      <c r="M2748" s="288" t="s">
        <v>1671</v>
      </c>
      <c r="N2748" s="290" t="s">
        <v>2358</v>
      </c>
      <c r="O2748" s="364" t="s">
        <v>2357</v>
      </c>
      <c r="P2748" s="363"/>
      <c r="Q2748" s="227"/>
      <c r="R2748" s="362"/>
      <c r="S2748" s="361"/>
      <c r="T2748" s="219" t="s">
        <v>1875</v>
      </c>
      <c r="U2748" s="248">
        <f>VLOOKUP(T2748,'[1]段ボール 送料'!$H$16:$X$1013,16,FALSE)</f>
        <v>1390</v>
      </c>
      <c r="V2748" s="248">
        <f>VLOOKUP(T2748,'[1]段ボール 送料'!$H$16:$X$1013,13,FALSE)</f>
        <v>200</v>
      </c>
      <c r="W2748" s="248">
        <f>VLOOKUP(T2748,'[1]段ボール 送料'!$H$16:$X$1013,14,FALSE)</f>
        <v>125</v>
      </c>
      <c r="X2748" s="248">
        <f>VLOOKUP(T2748,'[1]段ボール 送料'!$H$16:$X$1013,15,FALSE)</f>
        <v>1065</v>
      </c>
      <c r="Y2748" s="219"/>
      <c r="Z2748" s="287"/>
      <c r="AA2748" s="287"/>
      <c r="AB2748" s="287"/>
      <c r="AC2748" s="287"/>
      <c r="AD2748" s="344"/>
      <c r="AE2748" s="344"/>
      <c r="AF2748" s="344"/>
      <c r="AG2748" s="344"/>
      <c r="AH2748" s="344"/>
      <c r="AI2748" s="228" t="s">
        <v>1709</v>
      </c>
      <c r="AJ2748" s="286" t="s">
        <v>1708</v>
      </c>
      <c r="AK2748" s="228" t="s">
        <v>1724</v>
      </c>
      <c r="AL2748" s="211">
        <v>420</v>
      </c>
      <c r="AM2748" s="211">
        <f>AN2748+AO2748</f>
        <v>1340</v>
      </c>
      <c r="AN2748" s="353">
        <f>VLOOKUP(T2748,'[1]段ボール 送料'!$H$16:$X$1013,6,FALSE)</f>
        <v>160</v>
      </c>
      <c r="AO2748" s="353">
        <f>VLOOKUP(T2748,'[1]段ボール 送料'!$H$16:$X$1013,17,FALSE)</f>
        <v>1180</v>
      </c>
      <c r="AP2748" s="229" t="s">
        <v>1717</v>
      </c>
      <c r="AQ2748" s="360">
        <v>1</v>
      </c>
      <c r="AR2748" s="247"/>
      <c r="AS2748" s="247"/>
      <c r="AT2748" s="247"/>
      <c r="AU2748" s="359">
        <f>S2748</f>
        <v>0</v>
      </c>
      <c r="AV2748" s="248">
        <f>VLOOKUP(T2748,'[1]段ボール 送料'!$H$16:$X$1013,11,FALSE)</f>
        <v>430</v>
      </c>
      <c r="AW2748" s="207"/>
      <c r="AX2748" s="207"/>
      <c r="AY2748" s="247">
        <f>SUBTOTAL(9,AV2748:AX2748)</f>
        <v>430</v>
      </c>
      <c r="AZ2748" s="247">
        <f>AR2748+AV2748</f>
        <v>430</v>
      </c>
      <c r="BA2748" s="247">
        <f>AS2748+AW2748</f>
        <v>0</v>
      </c>
      <c r="BB2748" s="247">
        <f>AT2748+AX2748</f>
        <v>0</v>
      </c>
      <c r="BC2748" s="247">
        <f>AU2748+AY2748</f>
        <v>430</v>
      </c>
      <c r="BD2748" s="207"/>
      <c r="BE2748" s="207"/>
      <c r="BF2748" s="207"/>
      <c r="BG2748" s="228"/>
      <c r="BH2748" s="228"/>
      <c r="BI2748" s="228"/>
      <c r="BJ2748" s="246"/>
      <c r="BK2748" s="298" t="s">
        <v>2356</v>
      </c>
      <c r="BL2748" s="228"/>
      <c r="BM2748" s="228"/>
      <c r="BY2748" s="254"/>
      <c r="CU2748" s="200" t="s">
        <v>1701</v>
      </c>
      <c r="DE2748" s="200" t="s">
        <v>1701</v>
      </c>
      <c r="DN2748" s="284"/>
      <c r="DO2748" s="283"/>
      <c r="DP2748" s="278"/>
      <c r="DQ2748" s="282"/>
      <c r="DR2748" s="281"/>
      <c r="DS2748" s="280"/>
      <c r="DT2748" s="279"/>
      <c r="DU2748" s="278"/>
      <c r="DV2748" s="194"/>
    </row>
    <row r="2749" spans="1:126" ht="16.350000000000001" customHeight="1">
      <c r="A2749" s="207" t="s">
        <v>1975</v>
      </c>
      <c r="B2749" s="227" t="s">
        <v>2355</v>
      </c>
      <c r="D2749" s="264" t="s">
        <v>2354</v>
      </c>
      <c r="E2749" s="224" t="str">
        <f t="shared" si="421"/>
        <v>811190</v>
      </c>
      <c r="F2749" s="207" t="s">
        <v>66</v>
      </c>
      <c r="G2749" s="220" t="s">
        <v>2353</v>
      </c>
      <c r="H2749" s="223" t="s">
        <v>2352</v>
      </c>
      <c r="J2749" s="225">
        <v>1</v>
      </c>
      <c r="K2749" s="212">
        <v>1799.9999999999998</v>
      </c>
      <c r="L2749" s="263">
        <f t="shared" si="422"/>
        <v>1980</v>
      </c>
      <c r="M2749" s="288" t="s">
        <v>1671</v>
      </c>
      <c r="N2749" s="290" t="s">
        <v>2351</v>
      </c>
      <c r="O2749" s="219"/>
      <c r="P2749" s="225"/>
      <c r="Q2749" s="227"/>
      <c r="R2749" s="289"/>
      <c r="S2749" s="242"/>
      <c r="T2749" s="219"/>
      <c r="U2749" s="287"/>
      <c r="V2749" s="287"/>
      <c r="W2749" s="287"/>
      <c r="X2749" s="287"/>
      <c r="Y2749" s="219"/>
      <c r="Z2749" s="287"/>
      <c r="AA2749" s="287"/>
      <c r="AB2749" s="287"/>
      <c r="AC2749" s="287"/>
      <c r="AD2749" s="344"/>
      <c r="AE2749" s="344"/>
      <c r="AF2749" s="344"/>
      <c r="AG2749" s="344"/>
      <c r="AH2749" s="344"/>
      <c r="AI2749" s="228" t="s">
        <v>1709</v>
      </c>
      <c r="AJ2749" s="286" t="s">
        <v>1708</v>
      </c>
      <c r="AK2749" s="228" t="s">
        <v>1724</v>
      </c>
      <c r="AN2749" s="344"/>
      <c r="AO2749" s="344"/>
      <c r="AP2749" s="229" t="s">
        <v>1717</v>
      </c>
      <c r="AQ2749" s="345"/>
      <c r="AR2749" s="247"/>
      <c r="AS2749" s="247"/>
      <c r="AT2749" s="247"/>
      <c r="AU2749" s="247"/>
      <c r="AV2749" s="207"/>
      <c r="AW2749" s="207"/>
      <c r="AX2749" s="207"/>
      <c r="AY2749" s="207"/>
      <c r="AZ2749" s="247"/>
      <c r="BA2749" s="247"/>
      <c r="BB2749" s="247"/>
      <c r="BC2749" s="247"/>
      <c r="BD2749" s="207"/>
      <c r="BE2749" s="207"/>
      <c r="BF2749" s="207"/>
      <c r="BG2749" s="228"/>
      <c r="BH2749" s="228"/>
      <c r="BI2749" s="228"/>
      <c r="BJ2749" s="246"/>
      <c r="BK2749" s="255"/>
      <c r="BL2749" s="228"/>
      <c r="BM2749" s="228"/>
      <c r="BQ2749" s="205" t="s">
        <v>1701</v>
      </c>
      <c r="BY2749" s="254"/>
      <c r="DN2749" s="284"/>
      <c r="DO2749" s="283"/>
      <c r="DP2749" s="278"/>
      <c r="DQ2749" s="282"/>
      <c r="DR2749" s="281"/>
      <c r="DS2749" s="280"/>
      <c r="DT2749" s="279"/>
      <c r="DU2749" s="278"/>
      <c r="DV2749" s="194"/>
    </row>
    <row r="2750" spans="1:126" ht="16.350000000000001" customHeight="1">
      <c r="A2750" s="207" t="s">
        <v>1975</v>
      </c>
      <c r="B2750" s="227" t="s">
        <v>2350</v>
      </c>
      <c r="D2750" s="264" t="s">
        <v>2349</v>
      </c>
      <c r="E2750" s="224" t="str">
        <f t="shared" si="421"/>
        <v>302326</v>
      </c>
      <c r="F2750" s="207" t="s">
        <v>66</v>
      </c>
      <c r="G2750" s="220" t="s">
        <v>2348</v>
      </c>
      <c r="H2750" s="223" t="s">
        <v>2347</v>
      </c>
      <c r="J2750" s="225">
        <v>1</v>
      </c>
      <c r="K2750" s="212">
        <v>1799.9999999999998</v>
      </c>
      <c r="L2750" s="263">
        <f t="shared" si="422"/>
        <v>1980</v>
      </c>
      <c r="M2750" s="288" t="s">
        <v>1671</v>
      </c>
      <c r="N2750" s="290" t="s">
        <v>2346</v>
      </c>
      <c r="O2750" s="219"/>
      <c r="P2750" s="225"/>
      <c r="Q2750" s="227"/>
      <c r="R2750" s="289"/>
      <c r="S2750" s="242"/>
      <c r="T2750" s="219"/>
      <c r="U2750" s="287"/>
      <c r="V2750" s="287"/>
      <c r="W2750" s="287"/>
      <c r="X2750" s="287"/>
      <c r="Y2750" s="219"/>
      <c r="Z2750" s="287"/>
      <c r="AA2750" s="287"/>
      <c r="AB2750" s="287"/>
      <c r="AC2750" s="287"/>
      <c r="AD2750" s="344"/>
      <c r="AE2750" s="344"/>
      <c r="AF2750" s="344"/>
      <c r="AG2750" s="344"/>
      <c r="AH2750" s="344"/>
      <c r="AI2750" s="228" t="s">
        <v>1709</v>
      </c>
      <c r="AJ2750" s="286" t="s">
        <v>1708</v>
      </c>
      <c r="AK2750" s="228" t="s">
        <v>1724</v>
      </c>
      <c r="AN2750" s="344"/>
      <c r="AO2750" s="344"/>
      <c r="AP2750" s="229" t="s">
        <v>1717</v>
      </c>
      <c r="AQ2750" s="345"/>
      <c r="AR2750" s="247"/>
      <c r="AS2750" s="247"/>
      <c r="AT2750" s="247"/>
      <c r="AU2750" s="247"/>
      <c r="AV2750" s="207"/>
      <c r="AW2750" s="207"/>
      <c r="AX2750" s="207"/>
      <c r="AY2750" s="207"/>
      <c r="AZ2750" s="247"/>
      <c r="BA2750" s="247"/>
      <c r="BB2750" s="247"/>
      <c r="BC2750" s="247"/>
      <c r="BD2750" s="207"/>
      <c r="BE2750" s="207"/>
      <c r="BF2750" s="207"/>
      <c r="BG2750" s="228"/>
      <c r="BH2750" s="228"/>
      <c r="BI2750" s="228"/>
      <c r="BJ2750" s="246"/>
      <c r="BK2750" s="255"/>
      <c r="BL2750" s="228"/>
      <c r="BM2750" s="228"/>
      <c r="BQ2750" s="205" t="s">
        <v>1701</v>
      </c>
      <c r="BY2750" s="254"/>
      <c r="DN2750" s="284"/>
      <c r="DO2750" s="283"/>
      <c r="DP2750" s="278"/>
      <c r="DQ2750" s="282"/>
      <c r="DR2750" s="281"/>
      <c r="DS2750" s="280"/>
      <c r="DT2750" s="279"/>
      <c r="DU2750" s="278"/>
      <c r="DV2750" s="194"/>
    </row>
    <row r="2751" spans="1:126" ht="16.350000000000001" customHeight="1">
      <c r="A2751" s="207" t="s">
        <v>1799</v>
      </c>
      <c r="B2751" s="227" t="s">
        <v>2345</v>
      </c>
      <c r="D2751" s="264" t="s">
        <v>2344</v>
      </c>
      <c r="E2751" s="224" t="str">
        <f t="shared" ref="E2751:E2782" si="423">MID(D2751,8,10)</f>
        <v>323208</v>
      </c>
      <c r="F2751" s="207" t="s">
        <v>66</v>
      </c>
      <c r="G2751" s="220" t="s">
        <v>2343</v>
      </c>
      <c r="H2751" s="223" t="s">
        <v>2326</v>
      </c>
      <c r="J2751" s="225">
        <v>1</v>
      </c>
      <c r="K2751" s="212">
        <v>899.99999999999989</v>
      </c>
      <c r="L2751" s="263">
        <f t="shared" si="422"/>
        <v>990</v>
      </c>
      <c r="M2751" s="288" t="s">
        <v>1671</v>
      </c>
      <c r="N2751" s="290" t="s">
        <v>2342</v>
      </c>
      <c r="O2751" s="219"/>
      <c r="P2751" s="225"/>
      <c r="Q2751" s="227"/>
      <c r="R2751" s="289"/>
      <c r="S2751" s="242"/>
      <c r="T2751" s="219"/>
      <c r="U2751" s="287"/>
      <c r="V2751" s="287"/>
      <c r="W2751" s="287"/>
      <c r="X2751" s="287"/>
      <c r="Y2751" s="219"/>
      <c r="Z2751" s="287"/>
      <c r="AA2751" s="287"/>
      <c r="AB2751" s="287"/>
      <c r="AC2751" s="287"/>
      <c r="AD2751" s="344"/>
      <c r="AE2751" s="344"/>
      <c r="AF2751" s="344"/>
      <c r="AG2751" s="344"/>
      <c r="AH2751" s="344"/>
      <c r="AI2751" s="228" t="s">
        <v>1709</v>
      </c>
      <c r="AJ2751" s="286" t="s">
        <v>1708</v>
      </c>
      <c r="AK2751" s="228" t="s">
        <v>1724</v>
      </c>
      <c r="AN2751" s="344"/>
      <c r="AO2751" s="344"/>
      <c r="AP2751" s="229" t="s">
        <v>1717</v>
      </c>
      <c r="AQ2751" s="345"/>
      <c r="AR2751" s="247"/>
      <c r="AS2751" s="247"/>
      <c r="AT2751" s="247"/>
      <c r="AU2751" s="247"/>
      <c r="AV2751" s="207"/>
      <c r="AW2751" s="207"/>
      <c r="AX2751" s="207"/>
      <c r="AY2751" s="207"/>
      <c r="AZ2751" s="247"/>
      <c r="BA2751" s="247"/>
      <c r="BB2751" s="247"/>
      <c r="BC2751" s="247"/>
      <c r="BD2751" s="207"/>
      <c r="BE2751" s="207"/>
      <c r="BF2751" s="207"/>
      <c r="BG2751" s="228"/>
      <c r="BH2751" s="228"/>
      <c r="BI2751" s="228"/>
      <c r="BJ2751" s="246"/>
      <c r="BK2751" s="255"/>
      <c r="BL2751" s="228"/>
      <c r="BM2751" s="228"/>
      <c r="BQ2751" s="205" t="s">
        <v>1701</v>
      </c>
      <c r="BY2751" s="254"/>
      <c r="DN2751" s="284"/>
      <c r="DO2751" s="283"/>
      <c r="DP2751" s="278"/>
      <c r="DQ2751" s="282"/>
      <c r="DR2751" s="281"/>
      <c r="DS2751" s="280"/>
      <c r="DT2751" s="279"/>
      <c r="DU2751" s="278"/>
      <c r="DV2751" s="194"/>
    </row>
    <row r="2752" spans="1:126" ht="16.350000000000001" customHeight="1">
      <c r="A2752" s="207" t="s">
        <v>1799</v>
      </c>
      <c r="B2752" s="227" t="s">
        <v>2341</v>
      </c>
      <c r="D2752" s="264" t="s">
        <v>2340</v>
      </c>
      <c r="E2752" s="224" t="str">
        <f t="shared" si="423"/>
        <v>323192</v>
      </c>
      <c r="F2752" s="207" t="s">
        <v>66</v>
      </c>
      <c r="G2752" s="220" t="s">
        <v>2339</v>
      </c>
      <c r="H2752" s="223" t="s">
        <v>2334</v>
      </c>
      <c r="J2752" s="225">
        <v>1</v>
      </c>
      <c r="K2752" s="212">
        <v>899.99999999999989</v>
      </c>
      <c r="L2752" s="263">
        <f t="shared" si="422"/>
        <v>990</v>
      </c>
      <c r="M2752" s="288" t="s">
        <v>1671</v>
      </c>
      <c r="N2752" s="290" t="s">
        <v>2338</v>
      </c>
      <c r="O2752" s="219"/>
      <c r="P2752" s="225"/>
      <c r="Q2752" s="227"/>
      <c r="R2752" s="289"/>
      <c r="S2752" s="242"/>
      <c r="T2752" s="219"/>
      <c r="U2752" s="287"/>
      <c r="V2752" s="287"/>
      <c r="W2752" s="287"/>
      <c r="X2752" s="287"/>
      <c r="Y2752" s="219"/>
      <c r="Z2752" s="287"/>
      <c r="AA2752" s="287"/>
      <c r="AB2752" s="287"/>
      <c r="AC2752" s="287"/>
      <c r="AD2752" s="344"/>
      <c r="AE2752" s="344"/>
      <c r="AF2752" s="344"/>
      <c r="AG2752" s="344"/>
      <c r="AH2752" s="344"/>
      <c r="AI2752" s="228" t="s">
        <v>1709</v>
      </c>
      <c r="AJ2752" s="286" t="s">
        <v>1708</v>
      </c>
      <c r="AK2752" s="228" t="s">
        <v>1724</v>
      </c>
      <c r="AN2752" s="344"/>
      <c r="AO2752" s="344"/>
      <c r="AP2752" s="229" t="s">
        <v>1717</v>
      </c>
      <c r="AQ2752" s="345"/>
      <c r="AR2752" s="247"/>
      <c r="AS2752" s="247"/>
      <c r="AT2752" s="247"/>
      <c r="AU2752" s="247"/>
      <c r="AV2752" s="207"/>
      <c r="AW2752" s="207"/>
      <c r="AX2752" s="207"/>
      <c r="AY2752" s="207"/>
      <c r="AZ2752" s="247"/>
      <c r="BA2752" s="247"/>
      <c r="BB2752" s="247"/>
      <c r="BC2752" s="247"/>
      <c r="BD2752" s="207"/>
      <c r="BE2752" s="207"/>
      <c r="BF2752" s="207"/>
      <c r="BG2752" s="228"/>
      <c r="BH2752" s="228"/>
      <c r="BI2752" s="228"/>
      <c r="BJ2752" s="246"/>
      <c r="BK2752" s="255"/>
      <c r="BL2752" s="228"/>
      <c r="BM2752" s="228"/>
      <c r="BQ2752" s="205" t="s">
        <v>1701</v>
      </c>
      <c r="BY2752" s="254"/>
      <c r="DN2752" s="284"/>
      <c r="DO2752" s="283"/>
      <c r="DP2752" s="278"/>
      <c r="DQ2752" s="282"/>
      <c r="DR2752" s="281"/>
      <c r="DS2752" s="280"/>
      <c r="DT2752" s="279"/>
      <c r="DU2752" s="278"/>
      <c r="DV2752" s="194"/>
    </row>
    <row r="2753" spans="1:126" ht="16.350000000000001" customHeight="1">
      <c r="A2753" s="207" t="s">
        <v>1799</v>
      </c>
      <c r="B2753" s="227" t="s">
        <v>2337</v>
      </c>
      <c r="D2753" s="264" t="s">
        <v>2336</v>
      </c>
      <c r="E2753" s="224" t="str">
        <f t="shared" si="423"/>
        <v>323215</v>
      </c>
      <c r="F2753" s="207" t="s">
        <v>66</v>
      </c>
      <c r="G2753" s="220" t="s">
        <v>2335</v>
      </c>
      <c r="H2753" s="223" t="s">
        <v>2334</v>
      </c>
      <c r="J2753" s="225">
        <v>1</v>
      </c>
      <c r="K2753" s="212">
        <v>899.99999999999989</v>
      </c>
      <c r="L2753" s="263">
        <f t="shared" si="422"/>
        <v>990</v>
      </c>
      <c r="M2753" s="288" t="s">
        <v>1671</v>
      </c>
      <c r="N2753" s="290" t="s">
        <v>2333</v>
      </c>
      <c r="O2753" s="219"/>
      <c r="P2753" s="225"/>
      <c r="Q2753" s="227"/>
      <c r="R2753" s="289"/>
      <c r="S2753" s="242"/>
      <c r="T2753" s="219"/>
      <c r="U2753" s="287"/>
      <c r="V2753" s="287"/>
      <c r="W2753" s="287"/>
      <c r="X2753" s="287"/>
      <c r="Y2753" s="219"/>
      <c r="Z2753" s="287"/>
      <c r="AA2753" s="287"/>
      <c r="AB2753" s="287"/>
      <c r="AC2753" s="287"/>
      <c r="AD2753" s="344"/>
      <c r="AE2753" s="344"/>
      <c r="AF2753" s="344"/>
      <c r="AG2753" s="344"/>
      <c r="AH2753" s="344"/>
      <c r="AI2753" s="228" t="s">
        <v>1709</v>
      </c>
      <c r="AJ2753" s="286" t="s">
        <v>1708</v>
      </c>
      <c r="AK2753" s="228" t="s">
        <v>1724</v>
      </c>
      <c r="AN2753" s="344"/>
      <c r="AO2753" s="344"/>
      <c r="AP2753" s="229" t="s">
        <v>1717</v>
      </c>
      <c r="AQ2753" s="345"/>
      <c r="AR2753" s="247"/>
      <c r="AS2753" s="247"/>
      <c r="AT2753" s="247"/>
      <c r="AU2753" s="247"/>
      <c r="AV2753" s="207"/>
      <c r="AW2753" s="207"/>
      <c r="AX2753" s="207"/>
      <c r="AY2753" s="207"/>
      <c r="AZ2753" s="247"/>
      <c r="BA2753" s="247"/>
      <c r="BB2753" s="247"/>
      <c r="BC2753" s="247"/>
      <c r="BD2753" s="207"/>
      <c r="BE2753" s="207"/>
      <c r="BF2753" s="207"/>
      <c r="BG2753" s="228"/>
      <c r="BH2753" s="228"/>
      <c r="BI2753" s="228"/>
      <c r="BJ2753" s="246"/>
      <c r="BK2753" s="255"/>
      <c r="BL2753" s="228"/>
      <c r="BM2753" s="228"/>
      <c r="BQ2753" s="205" t="s">
        <v>1701</v>
      </c>
      <c r="BY2753" s="254"/>
      <c r="DN2753" s="284"/>
      <c r="DO2753" s="283"/>
      <c r="DP2753" s="278"/>
      <c r="DQ2753" s="282"/>
      <c r="DR2753" s="281"/>
      <c r="DS2753" s="280"/>
      <c r="DT2753" s="279"/>
      <c r="DU2753" s="278"/>
      <c r="DV2753" s="194"/>
    </row>
    <row r="2754" spans="1:126" ht="16.350000000000001" customHeight="1">
      <c r="A2754" s="207" t="s">
        <v>1820</v>
      </c>
      <c r="B2754" s="227" t="s">
        <v>2332</v>
      </c>
      <c r="D2754" s="264" t="s">
        <v>2331</v>
      </c>
      <c r="E2754" s="224" t="str">
        <f t="shared" si="423"/>
        <v>314466</v>
      </c>
      <c r="F2754" s="207" t="s">
        <v>66</v>
      </c>
      <c r="G2754" s="220" t="s">
        <v>2330</v>
      </c>
      <c r="H2754" s="223" t="s">
        <v>2326</v>
      </c>
      <c r="J2754" s="225">
        <v>1</v>
      </c>
      <c r="K2754" s="212">
        <v>899.99999999999989</v>
      </c>
      <c r="L2754" s="263">
        <f t="shared" si="422"/>
        <v>990</v>
      </c>
      <c r="M2754" s="288" t="s">
        <v>1671</v>
      </c>
      <c r="N2754" s="219" t="s">
        <v>2325</v>
      </c>
      <c r="O2754" s="219"/>
      <c r="P2754" s="245"/>
      <c r="Q2754" s="244"/>
      <c r="R2754" s="261"/>
      <c r="S2754" s="242"/>
      <c r="T2754" s="219"/>
      <c r="U2754" s="287"/>
      <c r="V2754" s="287"/>
      <c r="W2754" s="287"/>
      <c r="X2754" s="287"/>
      <c r="Y2754" s="219"/>
      <c r="Z2754" s="287"/>
      <c r="AA2754" s="287"/>
      <c r="AB2754" s="287"/>
      <c r="AC2754" s="287"/>
      <c r="AD2754" s="344"/>
      <c r="AE2754" s="344"/>
      <c r="AF2754" s="344"/>
      <c r="AG2754" s="344"/>
      <c r="AH2754" s="344"/>
      <c r="AI2754" s="228" t="s">
        <v>1709</v>
      </c>
      <c r="AJ2754" s="286" t="s">
        <v>1708</v>
      </c>
      <c r="AK2754" s="228" t="s">
        <v>1724</v>
      </c>
      <c r="AN2754" s="344"/>
      <c r="AO2754" s="344"/>
      <c r="AP2754" s="229" t="s">
        <v>1717</v>
      </c>
      <c r="AQ2754" s="345"/>
      <c r="AR2754" s="247"/>
      <c r="AS2754" s="247"/>
      <c r="AT2754" s="247"/>
      <c r="AU2754" s="247"/>
      <c r="AV2754" s="207"/>
      <c r="AW2754" s="207"/>
      <c r="AX2754" s="207"/>
      <c r="AY2754" s="207"/>
      <c r="AZ2754" s="247"/>
      <c r="BA2754" s="247"/>
      <c r="BB2754" s="247"/>
      <c r="BC2754" s="247"/>
      <c r="BD2754" s="207"/>
      <c r="BE2754" s="207"/>
      <c r="BF2754" s="207"/>
      <c r="BG2754" s="228"/>
      <c r="BH2754" s="228"/>
      <c r="BI2754" s="228"/>
      <c r="BJ2754" s="246"/>
      <c r="BK2754" s="255"/>
      <c r="BL2754" s="228"/>
      <c r="BM2754" s="228"/>
      <c r="BQ2754" s="205" t="s">
        <v>1701</v>
      </c>
      <c r="BY2754" s="254"/>
      <c r="DN2754" s="284"/>
      <c r="DO2754" s="283"/>
      <c r="DP2754" s="278"/>
      <c r="DQ2754" s="282"/>
      <c r="DR2754" s="281"/>
      <c r="DS2754" s="280"/>
      <c r="DT2754" s="279"/>
      <c r="DU2754" s="278"/>
      <c r="DV2754" s="194"/>
    </row>
    <row r="2755" spans="1:126" ht="16.350000000000001" customHeight="1">
      <c r="A2755" s="207" t="s">
        <v>1986</v>
      </c>
      <c r="B2755" s="227" t="s">
        <v>2329</v>
      </c>
      <c r="D2755" s="264" t="s">
        <v>2328</v>
      </c>
      <c r="E2755" s="224" t="str">
        <f t="shared" si="423"/>
        <v>314527</v>
      </c>
      <c r="F2755" s="207" t="s">
        <v>66</v>
      </c>
      <c r="G2755" s="220" t="s">
        <v>2327</v>
      </c>
      <c r="H2755" s="223" t="s">
        <v>2326</v>
      </c>
      <c r="J2755" s="225">
        <v>1</v>
      </c>
      <c r="K2755" s="212">
        <v>899.99999999999989</v>
      </c>
      <c r="L2755" s="263">
        <f t="shared" si="422"/>
        <v>990</v>
      </c>
      <c r="M2755" s="288" t="s">
        <v>1671</v>
      </c>
      <c r="N2755" s="290" t="s">
        <v>2325</v>
      </c>
      <c r="O2755" s="219"/>
      <c r="P2755" s="225"/>
      <c r="Q2755" s="227"/>
      <c r="R2755" s="289"/>
      <c r="S2755" s="242"/>
      <c r="T2755" s="219"/>
      <c r="U2755" s="287"/>
      <c r="V2755" s="287"/>
      <c r="W2755" s="287"/>
      <c r="X2755" s="287"/>
      <c r="Y2755" s="219"/>
      <c r="Z2755" s="287"/>
      <c r="AA2755" s="287"/>
      <c r="AB2755" s="287"/>
      <c r="AC2755" s="287"/>
      <c r="AD2755" s="344"/>
      <c r="AE2755" s="344"/>
      <c r="AF2755" s="344"/>
      <c r="AG2755" s="344"/>
      <c r="AH2755" s="344"/>
      <c r="AI2755" s="228" t="s">
        <v>1709</v>
      </c>
      <c r="AJ2755" s="286" t="s">
        <v>1708</v>
      </c>
      <c r="AK2755" s="228" t="s">
        <v>1724</v>
      </c>
      <c r="AN2755" s="344"/>
      <c r="AO2755" s="344"/>
      <c r="AP2755" s="229" t="s">
        <v>1717</v>
      </c>
      <c r="AQ2755" s="345"/>
      <c r="AR2755" s="247"/>
      <c r="AS2755" s="247"/>
      <c r="AT2755" s="247"/>
      <c r="AU2755" s="247"/>
      <c r="AV2755" s="207"/>
      <c r="AW2755" s="207"/>
      <c r="AX2755" s="207"/>
      <c r="AY2755" s="207"/>
      <c r="AZ2755" s="247"/>
      <c r="BA2755" s="247"/>
      <c r="BB2755" s="247"/>
      <c r="BC2755" s="247"/>
      <c r="BD2755" s="207"/>
      <c r="BE2755" s="207"/>
      <c r="BF2755" s="207"/>
      <c r="BG2755" s="228"/>
      <c r="BH2755" s="228"/>
      <c r="BI2755" s="228"/>
      <c r="BJ2755" s="246"/>
      <c r="BK2755" s="255"/>
      <c r="BL2755" s="228"/>
      <c r="BM2755" s="228"/>
      <c r="BQ2755" s="205" t="s">
        <v>1701</v>
      </c>
      <c r="BY2755" s="254"/>
      <c r="DN2755" s="284"/>
      <c r="DO2755" s="283"/>
      <c r="DP2755" s="278"/>
      <c r="DQ2755" s="282"/>
      <c r="DR2755" s="281"/>
      <c r="DS2755" s="280"/>
      <c r="DT2755" s="279"/>
      <c r="DU2755" s="278"/>
      <c r="DV2755" s="194"/>
    </row>
    <row r="2756" spans="1:126" ht="16.350000000000001" customHeight="1">
      <c r="A2756" s="207" t="s">
        <v>1799</v>
      </c>
      <c r="B2756" s="227" t="s">
        <v>2324</v>
      </c>
      <c r="D2756" s="264" t="s">
        <v>2323</v>
      </c>
      <c r="E2756" s="224" t="str">
        <f t="shared" si="423"/>
        <v>812173</v>
      </c>
      <c r="F2756" s="207" t="s">
        <v>66</v>
      </c>
      <c r="G2756" s="220" t="s">
        <v>2322</v>
      </c>
      <c r="H2756" s="223" t="s">
        <v>2312</v>
      </c>
      <c r="J2756" s="225">
        <v>1</v>
      </c>
      <c r="K2756" s="212">
        <v>1799.9999999999998</v>
      </c>
      <c r="L2756" s="263">
        <f t="shared" si="422"/>
        <v>1980</v>
      </c>
      <c r="M2756" s="288" t="s">
        <v>900</v>
      </c>
      <c r="N2756" s="290" t="s">
        <v>2321</v>
      </c>
      <c r="O2756" s="219" t="s">
        <v>1988</v>
      </c>
      <c r="P2756" s="225"/>
      <c r="Q2756" s="227"/>
      <c r="R2756" s="289"/>
      <c r="S2756" s="242"/>
      <c r="T2756" s="219"/>
      <c r="U2756" s="287"/>
      <c r="V2756" s="287"/>
      <c r="W2756" s="287"/>
      <c r="X2756" s="287"/>
      <c r="Y2756" s="219"/>
      <c r="Z2756" s="287"/>
      <c r="AA2756" s="287"/>
      <c r="AB2756" s="287"/>
      <c r="AC2756" s="287"/>
      <c r="AD2756" s="344"/>
      <c r="AE2756" s="344"/>
      <c r="AF2756" s="344"/>
      <c r="AG2756" s="344"/>
      <c r="AH2756" s="344"/>
      <c r="AI2756" s="228" t="s">
        <v>1709</v>
      </c>
      <c r="AJ2756" s="286" t="s">
        <v>1708</v>
      </c>
      <c r="AK2756" s="228" t="s">
        <v>1724</v>
      </c>
      <c r="AN2756" s="344"/>
      <c r="AO2756" s="344"/>
      <c r="AP2756" s="229" t="s">
        <v>1717</v>
      </c>
      <c r="AQ2756" s="345"/>
      <c r="AR2756" s="247"/>
      <c r="AS2756" s="247"/>
      <c r="AT2756" s="247"/>
      <c r="AU2756" s="247"/>
      <c r="AV2756" s="207"/>
      <c r="AW2756" s="207"/>
      <c r="AX2756" s="207"/>
      <c r="AY2756" s="207"/>
      <c r="AZ2756" s="247"/>
      <c r="BA2756" s="247"/>
      <c r="BB2756" s="247"/>
      <c r="BC2756" s="247"/>
      <c r="BD2756" s="207"/>
      <c r="BE2756" s="207"/>
      <c r="BF2756" s="207"/>
      <c r="BG2756" s="228"/>
      <c r="BH2756" s="228"/>
      <c r="BI2756" s="228"/>
      <c r="BJ2756" s="246"/>
      <c r="BK2756" s="255"/>
      <c r="BL2756" s="228"/>
      <c r="BM2756" s="228"/>
      <c r="BQ2756" s="205" t="s">
        <v>1701</v>
      </c>
      <c r="BY2756" s="254"/>
      <c r="DA2756" s="200" t="s">
        <v>1987</v>
      </c>
      <c r="DN2756" s="284"/>
      <c r="DO2756" s="283"/>
      <c r="DP2756" s="278"/>
      <c r="DQ2756" s="282"/>
      <c r="DR2756" s="281"/>
      <c r="DS2756" s="280"/>
      <c r="DT2756" s="279"/>
      <c r="DU2756" s="278"/>
      <c r="DV2756" s="194"/>
    </row>
    <row r="2757" spans="1:126" ht="16.350000000000001" customHeight="1">
      <c r="A2757" s="207" t="s">
        <v>1820</v>
      </c>
      <c r="B2757" s="227" t="s">
        <v>2320</v>
      </c>
      <c r="D2757" s="264" t="s">
        <v>2319</v>
      </c>
      <c r="E2757" s="224" t="str">
        <f t="shared" si="423"/>
        <v>812166</v>
      </c>
      <c r="F2757" s="207" t="s">
        <v>66</v>
      </c>
      <c r="G2757" s="220" t="s">
        <v>2318</v>
      </c>
      <c r="H2757" s="223" t="s">
        <v>2317</v>
      </c>
      <c r="J2757" s="225">
        <v>1</v>
      </c>
      <c r="K2757" s="212">
        <v>1799.9999999999998</v>
      </c>
      <c r="L2757" s="263">
        <f t="shared" si="422"/>
        <v>1980</v>
      </c>
      <c r="M2757" s="288" t="s">
        <v>900</v>
      </c>
      <c r="N2757" s="219" t="s">
        <v>2316</v>
      </c>
      <c r="O2757" s="219" t="s">
        <v>1988</v>
      </c>
      <c r="P2757" s="245"/>
      <c r="Q2757" s="244"/>
      <c r="R2757" s="261"/>
      <c r="S2757" s="242"/>
      <c r="T2757" s="219"/>
      <c r="U2757" s="287"/>
      <c r="V2757" s="287"/>
      <c r="W2757" s="287"/>
      <c r="X2757" s="287"/>
      <c r="Y2757" s="219"/>
      <c r="Z2757" s="287"/>
      <c r="AA2757" s="287"/>
      <c r="AB2757" s="287"/>
      <c r="AC2757" s="287"/>
      <c r="AD2757" s="344"/>
      <c r="AE2757" s="344"/>
      <c r="AF2757" s="344"/>
      <c r="AG2757" s="344"/>
      <c r="AH2757" s="344"/>
      <c r="AI2757" s="228" t="s">
        <v>1709</v>
      </c>
      <c r="AJ2757" s="286" t="s">
        <v>1708</v>
      </c>
      <c r="AK2757" s="228" t="s">
        <v>1724</v>
      </c>
      <c r="AN2757" s="344"/>
      <c r="AO2757" s="344"/>
      <c r="AP2757" s="229" t="s">
        <v>1717</v>
      </c>
      <c r="AQ2757" s="345"/>
      <c r="AR2757" s="247"/>
      <c r="AS2757" s="247"/>
      <c r="AT2757" s="247"/>
      <c r="AU2757" s="247"/>
      <c r="AV2757" s="207"/>
      <c r="AW2757" s="207"/>
      <c r="AX2757" s="207"/>
      <c r="AY2757" s="207"/>
      <c r="AZ2757" s="247"/>
      <c r="BA2757" s="247"/>
      <c r="BB2757" s="247"/>
      <c r="BC2757" s="247"/>
      <c r="BD2757" s="207"/>
      <c r="BE2757" s="207"/>
      <c r="BF2757" s="207"/>
      <c r="BG2757" s="228"/>
      <c r="BH2757" s="228"/>
      <c r="BI2757" s="228"/>
      <c r="BJ2757" s="246"/>
      <c r="BK2757" s="255"/>
      <c r="BL2757" s="228"/>
      <c r="BM2757" s="228"/>
      <c r="BQ2757" s="205" t="s">
        <v>1701</v>
      </c>
      <c r="BY2757" s="254"/>
      <c r="DA2757" s="200" t="s">
        <v>1987</v>
      </c>
      <c r="DN2757" s="284"/>
      <c r="DO2757" s="283"/>
      <c r="DP2757" s="278"/>
      <c r="DQ2757" s="282"/>
      <c r="DR2757" s="281"/>
      <c r="DS2757" s="280"/>
      <c r="DT2757" s="279"/>
      <c r="DU2757" s="278"/>
      <c r="DV2757" s="194"/>
    </row>
    <row r="2758" spans="1:126" ht="16.350000000000001" customHeight="1">
      <c r="A2758" s="207" t="s">
        <v>1799</v>
      </c>
      <c r="B2758" s="227" t="s">
        <v>2315</v>
      </c>
      <c r="D2758" s="264" t="s">
        <v>2314</v>
      </c>
      <c r="E2758" s="224" t="str">
        <f t="shared" si="423"/>
        <v>812180</v>
      </c>
      <c r="F2758" s="207" t="s">
        <v>66</v>
      </c>
      <c r="G2758" s="220" t="s">
        <v>2313</v>
      </c>
      <c r="H2758" s="223" t="s">
        <v>2312</v>
      </c>
      <c r="J2758" s="225">
        <v>1</v>
      </c>
      <c r="K2758" s="212">
        <v>1799.9999999999998</v>
      </c>
      <c r="L2758" s="263">
        <f t="shared" si="422"/>
        <v>1980</v>
      </c>
      <c r="M2758" s="288" t="s">
        <v>900</v>
      </c>
      <c r="N2758" s="290" t="s">
        <v>2311</v>
      </c>
      <c r="O2758" s="219" t="s">
        <v>1988</v>
      </c>
      <c r="P2758" s="225"/>
      <c r="Q2758" s="227"/>
      <c r="R2758" s="289"/>
      <c r="S2758" s="242"/>
      <c r="T2758" s="219"/>
      <c r="U2758" s="287"/>
      <c r="V2758" s="287"/>
      <c r="W2758" s="287"/>
      <c r="X2758" s="287"/>
      <c r="Y2758" s="219"/>
      <c r="Z2758" s="287"/>
      <c r="AA2758" s="287"/>
      <c r="AB2758" s="287"/>
      <c r="AC2758" s="287"/>
      <c r="AD2758" s="344"/>
      <c r="AE2758" s="344"/>
      <c r="AF2758" s="344"/>
      <c r="AG2758" s="344"/>
      <c r="AH2758" s="344"/>
      <c r="AI2758" s="228" t="s">
        <v>1709</v>
      </c>
      <c r="AJ2758" s="286" t="s">
        <v>1708</v>
      </c>
      <c r="AK2758" s="228" t="s">
        <v>1724</v>
      </c>
      <c r="AN2758" s="344"/>
      <c r="AO2758" s="344"/>
      <c r="AP2758" s="229" t="s">
        <v>1717</v>
      </c>
      <c r="AQ2758" s="345"/>
      <c r="AR2758" s="247"/>
      <c r="AS2758" s="247"/>
      <c r="AT2758" s="247"/>
      <c r="AU2758" s="247"/>
      <c r="AV2758" s="207"/>
      <c r="AW2758" s="207"/>
      <c r="AX2758" s="207"/>
      <c r="AY2758" s="207"/>
      <c r="AZ2758" s="247"/>
      <c r="BA2758" s="247"/>
      <c r="BB2758" s="247"/>
      <c r="BC2758" s="247"/>
      <c r="BD2758" s="207"/>
      <c r="BE2758" s="207"/>
      <c r="BF2758" s="207"/>
      <c r="BG2758" s="228"/>
      <c r="BH2758" s="228"/>
      <c r="BI2758" s="228"/>
      <c r="BJ2758" s="246"/>
      <c r="BK2758" s="255"/>
      <c r="BL2758" s="228"/>
      <c r="BM2758" s="228"/>
      <c r="BQ2758" s="205" t="s">
        <v>1701</v>
      </c>
      <c r="BY2758" s="254"/>
      <c r="DA2758" s="200" t="s">
        <v>1987</v>
      </c>
      <c r="DN2758" s="284"/>
      <c r="DO2758" s="283"/>
      <c r="DP2758" s="278"/>
      <c r="DQ2758" s="282"/>
      <c r="DR2758" s="281"/>
      <c r="DS2758" s="280"/>
      <c r="DT2758" s="279"/>
      <c r="DU2758" s="278"/>
      <c r="DV2758" s="194"/>
    </row>
    <row r="2759" spans="1:126" ht="16.350000000000001" customHeight="1">
      <c r="A2759" s="207" t="s">
        <v>1820</v>
      </c>
      <c r="B2759" s="227" t="s">
        <v>2310</v>
      </c>
      <c r="D2759" s="264" t="s">
        <v>2309</v>
      </c>
      <c r="E2759" s="224" t="str">
        <f t="shared" si="423"/>
        <v>815358</v>
      </c>
      <c r="F2759" s="207" t="s">
        <v>66</v>
      </c>
      <c r="G2759" s="220" t="s">
        <v>2308</v>
      </c>
      <c r="H2759" s="223" t="s">
        <v>2299</v>
      </c>
      <c r="J2759" s="225">
        <v>1</v>
      </c>
      <c r="K2759" s="212">
        <v>799.99999999999989</v>
      </c>
      <c r="L2759" s="263">
        <f t="shared" si="422"/>
        <v>880</v>
      </c>
      <c r="M2759" s="288" t="s">
        <v>1671</v>
      </c>
      <c r="N2759" s="219" t="s">
        <v>2303</v>
      </c>
      <c r="O2759" s="219"/>
      <c r="P2759" s="245"/>
      <c r="Q2759" s="244"/>
      <c r="R2759" s="261"/>
      <c r="S2759" s="242"/>
      <c r="T2759" s="219"/>
      <c r="U2759" s="287"/>
      <c r="V2759" s="287"/>
      <c r="W2759" s="287"/>
      <c r="X2759" s="287"/>
      <c r="Y2759" s="219"/>
      <c r="Z2759" s="287"/>
      <c r="AA2759" s="287"/>
      <c r="AB2759" s="287"/>
      <c r="AC2759" s="287"/>
      <c r="AD2759" s="344"/>
      <c r="AE2759" s="344"/>
      <c r="AF2759" s="344"/>
      <c r="AG2759" s="344"/>
      <c r="AH2759" s="344"/>
      <c r="AI2759" s="228" t="s">
        <v>1709</v>
      </c>
      <c r="AJ2759" s="286" t="s">
        <v>1708</v>
      </c>
      <c r="AK2759" s="228" t="s">
        <v>1724</v>
      </c>
      <c r="AN2759" s="344"/>
      <c r="AO2759" s="344"/>
      <c r="AP2759" s="229" t="s">
        <v>1717</v>
      </c>
      <c r="AQ2759" s="345"/>
      <c r="AR2759" s="247"/>
      <c r="AS2759" s="247"/>
      <c r="AT2759" s="247"/>
      <c r="AU2759" s="247"/>
      <c r="AV2759" s="207"/>
      <c r="AW2759" s="207"/>
      <c r="AX2759" s="207"/>
      <c r="AY2759" s="207"/>
      <c r="AZ2759" s="247"/>
      <c r="BA2759" s="247"/>
      <c r="BB2759" s="247"/>
      <c r="BC2759" s="247"/>
      <c r="BD2759" s="207"/>
      <c r="BE2759" s="207"/>
      <c r="BF2759" s="207"/>
      <c r="BG2759" s="228"/>
      <c r="BH2759" s="228"/>
      <c r="BI2759" s="228"/>
      <c r="BJ2759" s="246"/>
      <c r="BK2759" s="255"/>
      <c r="BL2759" s="228"/>
      <c r="BM2759" s="228"/>
      <c r="BQ2759" s="205" t="s">
        <v>1701</v>
      </c>
      <c r="BY2759" s="254"/>
      <c r="DN2759" s="284"/>
      <c r="DO2759" s="283"/>
      <c r="DP2759" s="278"/>
      <c r="DQ2759" s="282"/>
      <c r="DR2759" s="281"/>
      <c r="DS2759" s="280"/>
      <c r="DT2759" s="279"/>
      <c r="DU2759" s="278"/>
      <c r="DV2759" s="194"/>
    </row>
    <row r="2760" spans="1:126" ht="16.350000000000001" customHeight="1">
      <c r="A2760" s="207" t="s">
        <v>1799</v>
      </c>
      <c r="B2760" s="227" t="s">
        <v>2307</v>
      </c>
      <c r="D2760" s="264" t="s">
        <v>2306</v>
      </c>
      <c r="E2760" s="224" t="str">
        <f t="shared" si="423"/>
        <v>815365</v>
      </c>
      <c r="F2760" s="207" t="s">
        <v>66</v>
      </c>
      <c r="G2760" s="220" t="s">
        <v>2305</v>
      </c>
      <c r="H2760" s="223" t="s">
        <v>2304</v>
      </c>
      <c r="J2760" s="225">
        <v>1</v>
      </c>
      <c r="K2760" s="212">
        <v>799.99999999999989</v>
      </c>
      <c r="L2760" s="263">
        <f t="shared" si="422"/>
        <v>880</v>
      </c>
      <c r="M2760" s="288" t="s">
        <v>900</v>
      </c>
      <c r="N2760" s="290" t="s">
        <v>2303</v>
      </c>
      <c r="O2760" s="219" t="s">
        <v>1988</v>
      </c>
      <c r="P2760" s="225"/>
      <c r="Q2760" s="227"/>
      <c r="R2760" s="289"/>
      <c r="S2760" s="242"/>
      <c r="T2760" s="219"/>
      <c r="U2760" s="287"/>
      <c r="V2760" s="287"/>
      <c r="W2760" s="287"/>
      <c r="X2760" s="287"/>
      <c r="Y2760" s="219"/>
      <c r="Z2760" s="287"/>
      <c r="AA2760" s="287"/>
      <c r="AB2760" s="287"/>
      <c r="AC2760" s="287"/>
      <c r="AD2760" s="344"/>
      <c r="AE2760" s="344"/>
      <c r="AF2760" s="344"/>
      <c r="AG2760" s="344"/>
      <c r="AH2760" s="344"/>
      <c r="AI2760" s="228" t="s">
        <v>1709</v>
      </c>
      <c r="AJ2760" s="286" t="s">
        <v>1708</v>
      </c>
      <c r="AK2760" s="228" t="s">
        <v>1724</v>
      </c>
      <c r="AN2760" s="344"/>
      <c r="AO2760" s="344"/>
      <c r="AP2760" s="229" t="s">
        <v>1717</v>
      </c>
      <c r="AQ2760" s="345"/>
      <c r="AR2760" s="247"/>
      <c r="AS2760" s="247"/>
      <c r="AT2760" s="247"/>
      <c r="AU2760" s="247"/>
      <c r="AV2760" s="207"/>
      <c r="AW2760" s="207"/>
      <c r="AX2760" s="207"/>
      <c r="AY2760" s="207"/>
      <c r="AZ2760" s="247"/>
      <c r="BA2760" s="247"/>
      <c r="BB2760" s="247"/>
      <c r="BC2760" s="247"/>
      <c r="BD2760" s="207"/>
      <c r="BE2760" s="207"/>
      <c r="BF2760" s="207"/>
      <c r="BG2760" s="228"/>
      <c r="BH2760" s="228"/>
      <c r="BI2760" s="228"/>
      <c r="BJ2760" s="246"/>
      <c r="BK2760" s="255"/>
      <c r="BL2760" s="228"/>
      <c r="BM2760" s="228"/>
      <c r="BQ2760" s="205" t="s">
        <v>1701</v>
      </c>
      <c r="BY2760" s="254"/>
      <c r="DA2760" s="200" t="s">
        <v>1987</v>
      </c>
      <c r="DN2760" s="284"/>
      <c r="DO2760" s="283"/>
      <c r="DP2760" s="278"/>
      <c r="DQ2760" s="282"/>
      <c r="DR2760" s="281"/>
      <c r="DS2760" s="280"/>
      <c r="DT2760" s="279"/>
      <c r="DU2760" s="278"/>
      <c r="DV2760" s="194"/>
    </row>
    <row r="2761" spans="1:126" ht="16.350000000000001" customHeight="1">
      <c r="A2761" s="207" t="s">
        <v>1975</v>
      </c>
      <c r="B2761" s="227" t="s">
        <v>2302</v>
      </c>
      <c r="D2761" s="264" t="s">
        <v>2301</v>
      </c>
      <c r="E2761" s="224" t="str">
        <f t="shared" si="423"/>
        <v>815372</v>
      </c>
      <c r="F2761" s="207" t="s">
        <v>66</v>
      </c>
      <c r="G2761" s="220" t="s">
        <v>2300</v>
      </c>
      <c r="H2761" s="223" t="s">
        <v>2299</v>
      </c>
      <c r="J2761" s="225">
        <v>1</v>
      </c>
      <c r="K2761" s="212">
        <v>799.99999999999989</v>
      </c>
      <c r="L2761" s="263">
        <f t="shared" si="422"/>
        <v>880</v>
      </c>
      <c r="M2761" s="288" t="s">
        <v>1671</v>
      </c>
      <c r="N2761" s="290" t="s">
        <v>2298</v>
      </c>
      <c r="O2761" s="219"/>
      <c r="P2761" s="239"/>
      <c r="Q2761" s="241"/>
      <c r="R2761" s="289"/>
      <c r="S2761" s="242"/>
      <c r="T2761" s="219"/>
      <c r="U2761" s="287"/>
      <c r="V2761" s="287"/>
      <c r="W2761" s="287"/>
      <c r="X2761" s="287"/>
      <c r="Y2761" s="219"/>
      <c r="Z2761" s="287"/>
      <c r="AA2761" s="287"/>
      <c r="AB2761" s="287"/>
      <c r="AC2761" s="287"/>
      <c r="AD2761" s="344"/>
      <c r="AE2761" s="344"/>
      <c r="AF2761" s="344"/>
      <c r="AG2761" s="344"/>
      <c r="AH2761" s="344"/>
      <c r="AI2761" s="228" t="s">
        <v>1709</v>
      </c>
      <c r="AJ2761" s="286" t="s">
        <v>1708</v>
      </c>
      <c r="AK2761" s="228" t="s">
        <v>1724</v>
      </c>
      <c r="AN2761" s="344"/>
      <c r="AO2761" s="344"/>
      <c r="AP2761" s="229" t="s">
        <v>1717</v>
      </c>
      <c r="AQ2761" s="345"/>
      <c r="AR2761" s="247"/>
      <c r="AS2761" s="247"/>
      <c r="AT2761" s="247"/>
      <c r="AU2761" s="247"/>
      <c r="AV2761" s="207"/>
      <c r="AW2761" s="207"/>
      <c r="AX2761" s="207"/>
      <c r="AY2761" s="207"/>
      <c r="AZ2761" s="247"/>
      <c r="BA2761" s="247"/>
      <c r="BB2761" s="247"/>
      <c r="BC2761" s="247"/>
      <c r="BD2761" s="207"/>
      <c r="BE2761" s="207"/>
      <c r="BF2761" s="207"/>
      <c r="BG2761" s="228"/>
      <c r="BH2761" s="228"/>
      <c r="BI2761" s="228"/>
      <c r="BJ2761" s="246"/>
      <c r="BK2761" s="255"/>
      <c r="BL2761" s="228"/>
      <c r="BM2761" s="228"/>
      <c r="BQ2761" s="205" t="s">
        <v>1701</v>
      </c>
      <c r="BY2761" s="254"/>
      <c r="DN2761" s="284"/>
      <c r="DO2761" s="283"/>
      <c r="DP2761" s="278"/>
      <c r="DQ2761" s="282"/>
      <c r="DR2761" s="281"/>
      <c r="DS2761" s="280"/>
      <c r="DT2761" s="279"/>
      <c r="DU2761" s="278"/>
      <c r="DV2761" s="194"/>
    </row>
    <row r="2762" spans="1:126" ht="16.350000000000001" customHeight="1">
      <c r="A2762" s="207" t="s">
        <v>1746</v>
      </c>
      <c r="B2762" s="227" t="s">
        <v>2297</v>
      </c>
      <c r="D2762" s="264" t="s">
        <v>2296</v>
      </c>
      <c r="E2762" s="224" t="str">
        <f t="shared" si="423"/>
        <v>815280</v>
      </c>
      <c r="F2762" s="207" t="s">
        <v>66</v>
      </c>
      <c r="G2762" s="220" t="s">
        <v>2295</v>
      </c>
      <c r="H2762" s="223" t="s">
        <v>2291</v>
      </c>
      <c r="J2762" s="225">
        <v>1</v>
      </c>
      <c r="K2762" s="212">
        <v>899.99999999999989</v>
      </c>
      <c r="L2762" s="263">
        <f t="shared" si="422"/>
        <v>990</v>
      </c>
      <c r="M2762" s="288" t="s">
        <v>900</v>
      </c>
      <c r="N2762" s="219" t="s">
        <v>2285</v>
      </c>
      <c r="O2762" s="219" t="s">
        <v>1988</v>
      </c>
      <c r="P2762" s="245"/>
      <c r="Q2762" s="244"/>
      <c r="R2762" s="261"/>
      <c r="S2762" s="242"/>
      <c r="T2762" s="219"/>
      <c r="U2762" s="287"/>
      <c r="V2762" s="287"/>
      <c r="W2762" s="287"/>
      <c r="X2762" s="287"/>
      <c r="Y2762" s="219"/>
      <c r="Z2762" s="287"/>
      <c r="AA2762" s="287"/>
      <c r="AB2762" s="287"/>
      <c r="AC2762" s="287"/>
      <c r="AD2762" s="344"/>
      <c r="AE2762" s="344"/>
      <c r="AF2762" s="344"/>
      <c r="AG2762" s="344"/>
      <c r="AH2762" s="344"/>
      <c r="AI2762" s="228" t="s">
        <v>1709</v>
      </c>
      <c r="AJ2762" s="286" t="s">
        <v>1708</v>
      </c>
      <c r="AK2762" s="228" t="s">
        <v>1724</v>
      </c>
      <c r="AN2762" s="344"/>
      <c r="AO2762" s="344"/>
      <c r="AP2762" s="229" t="s">
        <v>1717</v>
      </c>
      <c r="AQ2762" s="345"/>
      <c r="AR2762" s="247"/>
      <c r="AS2762" s="247"/>
      <c r="AT2762" s="247"/>
      <c r="AU2762" s="247"/>
      <c r="AV2762" s="207"/>
      <c r="AW2762" s="207"/>
      <c r="AX2762" s="207"/>
      <c r="AY2762" s="207"/>
      <c r="AZ2762" s="247"/>
      <c r="BA2762" s="247"/>
      <c r="BB2762" s="247"/>
      <c r="BC2762" s="247"/>
      <c r="BD2762" s="207"/>
      <c r="BE2762" s="207"/>
      <c r="BF2762" s="207"/>
      <c r="BG2762" s="228"/>
      <c r="BH2762" s="228"/>
      <c r="BI2762" s="228"/>
      <c r="BJ2762" s="246"/>
      <c r="BK2762" s="255"/>
      <c r="BL2762" s="228"/>
      <c r="BM2762" s="228"/>
      <c r="BQ2762" s="205" t="s">
        <v>1701</v>
      </c>
      <c r="BY2762" s="254"/>
      <c r="DA2762" s="200" t="s">
        <v>1987</v>
      </c>
      <c r="DN2762" s="284"/>
      <c r="DO2762" s="283"/>
      <c r="DP2762" s="278"/>
      <c r="DQ2762" s="282"/>
      <c r="DR2762" s="281"/>
      <c r="DS2762" s="280"/>
      <c r="DT2762" s="279"/>
      <c r="DU2762" s="278"/>
      <c r="DV2762" s="194"/>
    </row>
    <row r="2763" spans="1:126" ht="16.350000000000001" customHeight="1">
      <c r="B2763" s="227" t="s">
        <v>2294</v>
      </c>
      <c r="D2763" s="264" t="s">
        <v>2293</v>
      </c>
      <c r="E2763" s="224" t="str">
        <f t="shared" si="423"/>
        <v>815297</v>
      </c>
      <c r="F2763" s="207" t="s">
        <v>66</v>
      </c>
      <c r="G2763" s="220" t="s">
        <v>2292</v>
      </c>
      <c r="H2763" s="223" t="s">
        <v>2291</v>
      </c>
      <c r="J2763" s="225">
        <v>1</v>
      </c>
      <c r="K2763" s="212">
        <v>899.99999999999989</v>
      </c>
      <c r="L2763" s="263">
        <f t="shared" si="422"/>
        <v>990</v>
      </c>
      <c r="M2763" s="288" t="s">
        <v>900</v>
      </c>
      <c r="N2763" s="219" t="s">
        <v>2290</v>
      </c>
      <c r="O2763" s="219"/>
      <c r="P2763" s="245"/>
      <c r="Q2763" s="244"/>
      <c r="R2763" s="350"/>
      <c r="S2763" s="242"/>
      <c r="T2763" s="219"/>
      <c r="U2763" s="287"/>
      <c r="V2763" s="287"/>
      <c r="W2763" s="287"/>
      <c r="X2763" s="287"/>
      <c r="Y2763" s="219"/>
      <c r="Z2763" s="287"/>
      <c r="AA2763" s="287"/>
      <c r="AB2763" s="287"/>
      <c r="AC2763" s="287"/>
      <c r="AD2763" s="344"/>
      <c r="AE2763" s="344"/>
      <c r="AF2763" s="344"/>
      <c r="AG2763" s="344"/>
      <c r="AH2763" s="344"/>
      <c r="AI2763" s="228" t="s">
        <v>1709</v>
      </c>
      <c r="AJ2763" s="286" t="s">
        <v>1708</v>
      </c>
      <c r="AK2763" s="228" t="s">
        <v>1724</v>
      </c>
      <c r="AN2763" s="344"/>
      <c r="AO2763" s="344"/>
      <c r="AP2763" s="229" t="s">
        <v>1717</v>
      </c>
      <c r="AQ2763" s="345"/>
      <c r="AR2763" s="247"/>
      <c r="AS2763" s="247"/>
      <c r="AT2763" s="247"/>
      <c r="AU2763" s="247"/>
      <c r="AV2763" s="207"/>
      <c r="AW2763" s="207"/>
      <c r="AX2763" s="207"/>
      <c r="AY2763" s="207"/>
      <c r="AZ2763" s="247"/>
      <c r="BA2763" s="247"/>
      <c r="BB2763" s="247"/>
      <c r="BC2763" s="247"/>
      <c r="BD2763" s="207"/>
      <c r="BE2763" s="207"/>
      <c r="BF2763" s="207"/>
      <c r="BG2763" s="228"/>
      <c r="BH2763" s="228"/>
      <c r="BI2763" s="228"/>
      <c r="BJ2763" s="246"/>
      <c r="BK2763" s="255"/>
      <c r="BL2763" s="228"/>
      <c r="BM2763" s="228"/>
      <c r="BY2763" s="254"/>
      <c r="DN2763" s="284"/>
      <c r="DO2763" s="283"/>
      <c r="DP2763" s="278"/>
      <c r="DQ2763" s="282"/>
      <c r="DR2763" s="281"/>
      <c r="DS2763" s="280"/>
      <c r="DT2763" s="279"/>
      <c r="DU2763" s="278"/>
      <c r="DV2763" s="194"/>
    </row>
    <row r="2764" spans="1:126" ht="16.350000000000001" customHeight="1">
      <c r="A2764" s="207" t="s">
        <v>1751</v>
      </c>
      <c r="B2764" s="227" t="s">
        <v>2289</v>
      </c>
      <c r="D2764" s="264" t="s">
        <v>2288</v>
      </c>
      <c r="E2764" s="224" t="str">
        <f t="shared" si="423"/>
        <v>815303</v>
      </c>
      <c r="F2764" s="207" t="s">
        <v>66</v>
      </c>
      <c r="G2764" s="220" t="s">
        <v>2287</v>
      </c>
      <c r="H2764" s="223" t="s">
        <v>2286</v>
      </c>
      <c r="J2764" s="225">
        <v>1</v>
      </c>
      <c r="K2764" s="212">
        <v>899.99999999999989</v>
      </c>
      <c r="L2764" s="263">
        <f t="shared" si="422"/>
        <v>990</v>
      </c>
      <c r="M2764" s="288" t="s">
        <v>900</v>
      </c>
      <c r="N2764" s="219" t="s">
        <v>2285</v>
      </c>
      <c r="O2764" s="219" t="s">
        <v>1988</v>
      </c>
      <c r="P2764" s="225"/>
      <c r="Q2764" s="227"/>
      <c r="R2764" s="358"/>
      <c r="S2764" s="357"/>
      <c r="T2764" s="219"/>
      <c r="U2764" s="287"/>
      <c r="V2764" s="287"/>
      <c r="W2764" s="287"/>
      <c r="X2764" s="287"/>
      <c r="Y2764" s="219"/>
      <c r="Z2764" s="287"/>
      <c r="AA2764" s="287"/>
      <c r="AB2764" s="287"/>
      <c r="AC2764" s="287"/>
      <c r="AD2764" s="344"/>
      <c r="AE2764" s="344"/>
      <c r="AF2764" s="344"/>
      <c r="AG2764" s="344"/>
      <c r="AH2764" s="344"/>
      <c r="AI2764" s="228" t="s">
        <v>1709</v>
      </c>
      <c r="AJ2764" s="286" t="s">
        <v>1708</v>
      </c>
      <c r="AK2764" s="228" t="s">
        <v>1724</v>
      </c>
      <c r="AN2764" s="344"/>
      <c r="AO2764" s="344"/>
      <c r="AP2764" s="229" t="s">
        <v>1717</v>
      </c>
      <c r="AQ2764" s="345"/>
      <c r="AR2764" s="247"/>
      <c r="AS2764" s="247"/>
      <c r="AT2764" s="247"/>
      <c r="AU2764" s="247"/>
      <c r="AV2764" s="207"/>
      <c r="AW2764" s="207"/>
      <c r="AX2764" s="207"/>
      <c r="AY2764" s="207"/>
      <c r="AZ2764" s="247"/>
      <c r="BA2764" s="247"/>
      <c r="BB2764" s="247"/>
      <c r="BC2764" s="247"/>
      <c r="BD2764" s="207"/>
      <c r="BE2764" s="207"/>
      <c r="BF2764" s="207"/>
      <c r="BG2764" s="228"/>
      <c r="BH2764" s="228"/>
      <c r="BI2764" s="228"/>
      <c r="BJ2764" s="246"/>
      <c r="BK2764" s="255"/>
      <c r="BL2764" s="228"/>
      <c r="BM2764" s="228"/>
      <c r="BQ2764" s="205" t="s">
        <v>1701</v>
      </c>
      <c r="BY2764" s="254"/>
      <c r="DA2764" s="200" t="s">
        <v>1987</v>
      </c>
      <c r="DN2764" s="284"/>
      <c r="DO2764" s="283"/>
      <c r="DP2764" s="278"/>
      <c r="DQ2764" s="282"/>
      <c r="DR2764" s="281"/>
      <c r="DS2764" s="280"/>
      <c r="DT2764" s="279"/>
      <c r="DU2764" s="278"/>
      <c r="DV2764" s="194"/>
    </row>
    <row r="2765" spans="1:126" ht="16.350000000000001" customHeight="1">
      <c r="A2765" s="207" t="s">
        <v>1825</v>
      </c>
      <c r="B2765" s="227" t="s">
        <v>2284</v>
      </c>
      <c r="D2765" s="264" t="s">
        <v>2283</v>
      </c>
      <c r="E2765" s="224" t="str">
        <f t="shared" si="423"/>
        <v>804291</v>
      </c>
      <c r="F2765" s="207" t="s">
        <v>66</v>
      </c>
      <c r="G2765" s="220" t="s">
        <v>2282</v>
      </c>
      <c r="H2765" s="223" t="s">
        <v>2278</v>
      </c>
      <c r="J2765" s="225">
        <v>1</v>
      </c>
      <c r="K2765" s="212">
        <v>799.99999999999989</v>
      </c>
      <c r="L2765" s="263">
        <f t="shared" si="422"/>
        <v>880</v>
      </c>
      <c r="M2765" s="288" t="s">
        <v>900</v>
      </c>
      <c r="N2765" s="219" t="s">
        <v>2277</v>
      </c>
      <c r="O2765" s="219" t="s">
        <v>1988</v>
      </c>
      <c r="P2765" s="245"/>
      <c r="Q2765" s="244"/>
      <c r="R2765" s="261"/>
      <c r="S2765" s="242"/>
      <c r="T2765" s="219"/>
      <c r="U2765" s="287"/>
      <c r="V2765" s="287"/>
      <c r="W2765" s="287"/>
      <c r="X2765" s="287"/>
      <c r="Y2765" s="219"/>
      <c r="Z2765" s="287"/>
      <c r="AA2765" s="287"/>
      <c r="AB2765" s="287"/>
      <c r="AC2765" s="287"/>
      <c r="AD2765" s="344"/>
      <c r="AE2765" s="344"/>
      <c r="AF2765" s="344"/>
      <c r="AG2765" s="344"/>
      <c r="AH2765" s="344"/>
      <c r="AI2765" s="228" t="s">
        <v>1709</v>
      </c>
      <c r="AJ2765" s="286" t="s">
        <v>1708</v>
      </c>
      <c r="AK2765" s="228" t="s">
        <v>1724</v>
      </c>
      <c r="AN2765" s="344"/>
      <c r="AO2765" s="344"/>
      <c r="AP2765" s="229" t="s">
        <v>1717</v>
      </c>
      <c r="AQ2765" s="345"/>
      <c r="AR2765" s="247"/>
      <c r="AS2765" s="247"/>
      <c r="AT2765" s="247"/>
      <c r="AU2765" s="247"/>
      <c r="AV2765" s="207"/>
      <c r="AW2765" s="207"/>
      <c r="AX2765" s="207"/>
      <c r="AY2765" s="207"/>
      <c r="AZ2765" s="247"/>
      <c r="BA2765" s="247"/>
      <c r="BB2765" s="247"/>
      <c r="BC2765" s="247"/>
      <c r="BD2765" s="207"/>
      <c r="BE2765" s="207"/>
      <c r="BF2765" s="207"/>
      <c r="BG2765" s="228"/>
      <c r="BH2765" s="228"/>
      <c r="BI2765" s="228"/>
      <c r="BJ2765" s="246"/>
      <c r="BK2765" s="255"/>
      <c r="BL2765" s="228"/>
      <c r="BM2765" s="228"/>
      <c r="BQ2765" s="205" t="s">
        <v>1701</v>
      </c>
      <c r="BY2765" s="254"/>
      <c r="DA2765" s="200" t="s">
        <v>1987</v>
      </c>
      <c r="DN2765" s="284"/>
      <c r="DO2765" s="283"/>
      <c r="DP2765" s="278"/>
      <c r="DQ2765" s="282"/>
      <c r="DR2765" s="281"/>
      <c r="DS2765" s="280"/>
      <c r="DT2765" s="279"/>
      <c r="DU2765" s="278"/>
      <c r="DV2765" s="194"/>
    </row>
    <row r="2766" spans="1:126" ht="16.350000000000001" customHeight="1">
      <c r="A2766" s="207" t="s">
        <v>1825</v>
      </c>
      <c r="B2766" s="227" t="s">
        <v>2281</v>
      </c>
      <c r="D2766" s="264" t="s">
        <v>2280</v>
      </c>
      <c r="E2766" s="224" t="str">
        <f t="shared" si="423"/>
        <v>804284</v>
      </c>
      <c r="F2766" s="207" t="s">
        <v>66</v>
      </c>
      <c r="G2766" s="220" t="s">
        <v>2279</v>
      </c>
      <c r="H2766" s="223" t="s">
        <v>2278</v>
      </c>
      <c r="J2766" s="225">
        <v>1</v>
      </c>
      <c r="K2766" s="212">
        <v>799.99999999999989</v>
      </c>
      <c r="L2766" s="263">
        <f t="shared" si="422"/>
        <v>880</v>
      </c>
      <c r="M2766" s="288" t="s">
        <v>1671</v>
      </c>
      <c r="N2766" s="219" t="s">
        <v>2277</v>
      </c>
      <c r="O2766" s="219"/>
      <c r="P2766" s="245"/>
      <c r="Q2766" s="244"/>
      <c r="R2766" s="261"/>
      <c r="S2766" s="242"/>
      <c r="T2766" s="219"/>
      <c r="U2766" s="287"/>
      <c r="V2766" s="287"/>
      <c r="W2766" s="287"/>
      <c r="X2766" s="287"/>
      <c r="Y2766" s="219"/>
      <c r="Z2766" s="287"/>
      <c r="AA2766" s="287"/>
      <c r="AB2766" s="287"/>
      <c r="AC2766" s="287"/>
      <c r="AD2766" s="344"/>
      <c r="AE2766" s="344"/>
      <c r="AF2766" s="344"/>
      <c r="AG2766" s="344"/>
      <c r="AH2766" s="344"/>
      <c r="AI2766" s="228" t="s">
        <v>1709</v>
      </c>
      <c r="AJ2766" s="286" t="s">
        <v>1708</v>
      </c>
      <c r="AK2766" s="228" t="s">
        <v>1724</v>
      </c>
      <c r="AN2766" s="344"/>
      <c r="AO2766" s="344"/>
      <c r="AP2766" s="229" t="s">
        <v>1717</v>
      </c>
      <c r="AQ2766" s="345"/>
      <c r="AR2766" s="247"/>
      <c r="AS2766" s="247"/>
      <c r="AT2766" s="247"/>
      <c r="AU2766" s="247"/>
      <c r="AV2766" s="207"/>
      <c r="AW2766" s="207"/>
      <c r="AX2766" s="207"/>
      <c r="AY2766" s="207"/>
      <c r="AZ2766" s="247"/>
      <c r="BA2766" s="247"/>
      <c r="BB2766" s="247"/>
      <c r="BC2766" s="247"/>
      <c r="BD2766" s="207"/>
      <c r="BE2766" s="207"/>
      <c r="BF2766" s="207"/>
      <c r="BG2766" s="228"/>
      <c r="BH2766" s="228"/>
      <c r="BI2766" s="228"/>
      <c r="BJ2766" s="246"/>
      <c r="BK2766" s="255"/>
      <c r="BL2766" s="228"/>
      <c r="BM2766" s="228"/>
      <c r="BQ2766" s="205" t="s">
        <v>1701</v>
      </c>
      <c r="BY2766" s="254"/>
      <c r="DN2766" s="284"/>
      <c r="DO2766" s="283"/>
      <c r="DP2766" s="278"/>
      <c r="DQ2766" s="282"/>
      <c r="DR2766" s="281"/>
      <c r="DS2766" s="280"/>
      <c r="DT2766" s="279"/>
      <c r="DU2766" s="278"/>
      <c r="DV2766" s="194"/>
    </row>
    <row r="2767" spans="1:126" ht="16.350000000000001" customHeight="1">
      <c r="A2767" s="207" t="s">
        <v>1820</v>
      </c>
      <c r="B2767" s="227" t="s">
        <v>2276</v>
      </c>
      <c r="D2767" s="264" t="s">
        <v>2275</v>
      </c>
      <c r="E2767" s="224" t="str">
        <f t="shared" si="423"/>
        <v>326094</v>
      </c>
      <c r="F2767" s="207" t="s">
        <v>66</v>
      </c>
      <c r="G2767" s="220" t="s">
        <v>2274</v>
      </c>
      <c r="H2767" s="223" t="s">
        <v>2260</v>
      </c>
      <c r="J2767" s="225">
        <v>1</v>
      </c>
      <c r="K2767" s="212">
        <v>1599.9999999999998</v>
      </c>
      <c r="L2767" s="263">
        <f t="shared" si="422"/>
        <v>1760</v>
      </c>
      <c r="M2767" s="288" t="s">
        <v>1671</v>
      </c>
      <c r="N2767" s="219" t="s">
        <v>2273</v>
      </c>
      <c r="O2767" s="219"/>
      <c r="P2767" s="245"/>
      <c r="Q2767" s="244"/>
      <c r="R2767" s="261"/>
      <c r="S2767" s="242"/>
      <c r="T2767" s="219"/>
      <c r="U2767" s="287"/>
      <c r="V2767" s="287"/>
      <c r="W2767" s="287"/>
      <c r="X2767" s="287"/>
      <c r="Y2767" s="219"/>
      <c r="Z2767" s="287"/>
      <c r="AA2767" s="287"/>
      <c r="AB2767" s="287"/>
      <c r="AC2767" s="287"/>
      <c r="AD2767" s="344"/>
      <c r="AE2767" s="344"/>
      <c r="AF2767" s="344"/>
      <c r="AG2767" s="344"/>
      <c r="AH2767" s="344"/>
      <c r="AI2767" s="228" t="s">
        <v>1709</v>
      </c>
      <c r="AJ2767" s="286" t="s">
        <v>1708</v>
      </c>
      <c r="AK2767" s="228" t="s">
        <v>1724</v>
      </c>
      <c r="AN2767" s="344"/>
      <c r="AO2767" s="344"/>
      <c r="AP2767" s="229" t="s">
        <v>1717</v>
      </c>
      <c r="AQ2767" s="345"/>
      <c r="AR2767" s="247"/>
      <c r="AS2767" s="247"/>
      <c r="AT2767" s="247"/>
      <c r="AU2767" s="247"/>
      <c r="AV2767" s="207"/>
      <c r="AW2767" s="207"/>
      <c r="AX2767" s="207"/>
      <c r="AY2767" s="207"/>
      <c r="AZ2767" s="247"/>
      <c r="BA2767" s="247"/>
      <c r="BB2767" s="247"/>
      <c r="BC2767" s="247"/>
      <c r="BD2767" s="207"/>
      <c r="BE2767" s="207"/>
      <c r="BF2767" s="207"/>
      <c r="BG2767" s="228"/>
      <c r="BH2767" s="228"/>
      <c r="BI2767" s="228"/>
      <c r="BJ2767" s="246"/>
      <c r="BK2767" s="255"/>
      <c r="BL2767" s="228"/>
      <c r="BM2767" s="228"/>
      <c r="BQ2767" s="205" t="s">
        <v>1701</v>
      </c>
      <c r="BY2767" s="254"/>
      <c r="DN2767" s="284"/>
      <c r="DO2767" s="283"/>
      <c r="DP2767" s="278"/>
      <c r="DQ2767" s="282"/>
      <c r="DR2767" s="281"/>
      <c r="DS2767" s="280"/>
      <c r="DT2767" s="279"/>
      <c r="DU2767" s="278"/>
      <c r="DV2767" s="194"/>
    </row>
    <row r="2768" spans="1:126" ht="16.350000000000001" customHeight="1">
      <c r="A2768" s="207" t="s">
        <v>1799</v>
      </c>
      <c r="B2768" s="227" t="s">
        <v>2272</v>
      </c>
      <c r="D2768" s="264" t="s">
        <v>2271</v>
      </c>
      <c r="E2768" s="224" t="str">
        <f t="shared" si="423"/>
        <v>326087</v>
      </c>
      <c r="F2768" s="207" t="s">
        <v>66</v>
      </c>
      <c r="G2768" s="220" t="s">
        <v>2270</v>
      </c>
      <c r="H2768" s="223" t="s">
        <v>2269</v>
      </c>
      <c r="J2768" s="225">
        <v>1</v>
      </c>
      <c r="K2768" s="212">
        <v>1599.9999999999998</v>
      </c>
      <c r="L2768" s="263">
        <f t="shared" si="422"/>
        <v>1760</v>
      </c>
      <c r="M2768" s="288" t="s">
        <v>1671</v>
      </c>
      <c r="N2768" s="290" t="s">
        <v>2268</v>
      </c>
      <c r="O2768" s="219"/>
      <c r="P2768" s="225"/>
      <c r="Q2768" s="227"/>
      <c r="R2768" s="289"/>
      <c r="S2768" s="242"/>
      <c r="T2768" s="219"/>
      <c r="U2768" s="287"/>
      <c r="V2768" s="287"/>
      <c r="W2768" s="287"/>
      <c r="X2768" s="287"/>
      <c r="Y2768" s="219"/>
      <c r="Z2768" s="287"/>
      <c r="AA2768" s="287"/>
      <c r="AB2768" s="287"/>
      <c r="AC2768" s="287"/>
      <c r="AD2768" s="344"/>
      <c r="AE2768" s="344"/>
      <c r="AF2768" s="344"/>
      <c r="AG2768" s="344"/>
      <c r="AH2768" s="344"/>
      <c r="AI2768" s="228" t="s">
        <v>1709</v>
      </c>
      <c r="AJ2768" s="286" t="s">
        <v>1708</v>
      </c>
      <c r="AK2768" s="228" t="s">
        <v>1724</v>
      </c>
      <c r="AN2768" s="344"/>
      <c r="AO2768" s="344"/>
      <c r="AP2768" s="229" t="s">
        <v>1717</v>
      </c>
      <c r="AQ2768" s="345"/>
      <c r="AR2768" s="247"/>
      <c r="AS2768" s="247"/>
      <c r="AT2768" s="247"/>
      <c r="AU2768" s="247"/>
      <c r="AV2768" s="207"/>
      <c r="AW2768" s="207"/>
      <c r="AX2768" s="207"/>
      <c r="AY2768" s="207"/>
      <c r="AZ2768" s="247"/>
      <c r="BA2768" s="247"/>
      <c r="BB2768" s="247"/>
      <c r="BC2768" s="247"/>
      <c r="BD2768" s="207"/>
      <c r="BE2768" s="207"/>
      <c r="BF2768" s="207"/>
      <c r="BG2768" s="228"/>
      <c r="BH2768" s="228"/>
      <c r="BI2768" s="228"/>
      <c r="BJ2768" s="246"/>
      <c r="BK2768" s="255"/>
      <c r="BL2768" s="228"/>
      <c r="BM2768" s="228"/>
      <c r="BQ2768" s="205" t="s">
        <v>1701</v>
      </c>
      <c r="BY2768" s="254"/>
      <c r="DN2768" s="284"/>
      <c r="DO2768" s="283"/>
      <c r="DP2768" s="278"/>
      <c r="DQ2768" s="282"/>
      <c r="DR2768" s="281"/>
      <c r="DS2768" s="280"/>
      <c r="DT2768" s="279"/>
      <c r="DU2768" s="278"/>
      <c r="DV2768" s="194"/>
    </row>
    <row r="2769" spans="1:126" ht="16.350000000000001" customHeight="1">
      <c r="A2769" s="207" t="s">
        <v>1986</v>
      </c>
      <c r="B2769" s="227" t="s">
        <v>2267</v>
      </c>
      <c r="D2769" s="264" t="s">
        <v>2266</v>
      </c>
      <c r="E2769" s="224" t="str">
        <f t="shared" si="423"/>
        <v>326063</v>
      </c>
      <c r="F2769" s="207" t="s">
        <v>66</v>
      </c>
      <c r="G2769" s="220" t="s">
        <v>2265</v>
      </c>
      <c r="H2769" s="223" t="s">
        <v>2260</v>
      </c>
      <c r="J2769" s="225">
        <v>1</v>
      </c>
      <c r="K2769" s="212">
        <v>1599.9999999999998</v>
      </c>
      <c r="L2769" s="263">
        <f t="shared" si="422"/>
        <v>1760</v>
      </c>
      <c r="M2769" s="288" t="s">
        <v>1671</v>
      </c>
      <c r="N2769" s="290" t="s">
        <v>2264</v>
      </c>
      <c r="O2769" s="219"/>
      <c r="P2769" s="225"/>
      <c r="Q2769" s="227"/>
      <c r="R2769" s="289"/>
      <c r="S2769" s="242"/>
      <c r="T2769" s="219"/>
      <c r="U2769" s="287"/>
      <c r="V2769" s="287"/>
      <c r="W2769" s="287"/>
      <c r="X2769" s="287"/>
      <c r="Y2769" s="219"/>
      <c r="Z2769" s="287"/>
      <c r="AA2769" s="287"/>
      <c r="AB2769" s="287"/>
      <c r="AC2769" s="287"/>
      <c r="AD2769" s="344"/>
      <c r="AE2769" s="344"/>
      <c r="AF2769" s="344"/>
      <c r="AG2769" s="344"/>
      <c r="AH2769" s="344"/>
      <c r="AI2769" s="228" t="s">
        <v>1709</v>
      </c>
      <c r="AJ2769" s="286" t="s">
        <v>1708</v>
      </c>
      <c r="AK2769" s="228" t="s">
        <v>1724</v>
      </c>
      <c r="AN2769" s="344"/>
      <c r="AO2769" s="344"/>
      <c r="AP2769" s="229" t="s">
        <v>1717</v>
      </c>
      <c r="AQ2769" s="345"/>
      <c r="AR2769" s="247"/>
      <c r="AS2769" s="247"/>
      <c r="AT2769" s="247"/>
      <c r="AU2769" s="247"/>
      <c r="AV2769" s="207"/>
      <c r="AW2769" s="207"/>
      <c r="AX2769" s="207"/>
      <c r="AY2769" s="207"/>
      <c r="AZ2769" s="247"/>
      <c r="BA2769" s="247"/>
      <c r="BB2769" s="247"/>
      <c r="BC2769" s="247"/>
      <c r="BD2769" s="207"/>
      <c r="BE2769" s="207"/>
      <c r="BF2769" s="207"/>
      <c r="BG2769" s="228"/>
      <c r="BH2769" s="228"/>
      <c r="BI2769" s="228"/>
      <c r="BJ2769" s="246"/>
      <c r="BK2769" s="255"/>
      <c r="BL2769" s="228"/>
      <c r="BM2769" s="228"/>
      <c r="BQ2769" s="205" t="s">
        <v>1701</v>
      </c>
      <c r="BY2769" s="254"/>
      <c r="DN2769" s="284"/>
      <c r="DO2769" s="283"/>
      <c r="DP2769" s="278"/>
      <c r="DQ2769" s="282"/>
      <c r="DR2769" s="281"/>
      <c r="DS2769" s="280"/>
      <c r="DT2769" s="279"/>
      <c r="DU2769" s="278"/>
      <c r="DV2769" s="194"/>
    </row>
    <row r="2770" spans="1:126" ht="16.350000000000001" customHeight="1">
      <c r="A2770" s="207" t="s">
        <v>1887</v>
      </c>
      <c r="B2770" s="227" t="s">
        <v>2263</v>
      </c>
      <c r="D2770" s="264" t="s">
        <v>2262</v>
      </c>
      <c r="E2770" s="224" t="str">
        <f t="shared" si="423"/>
        <v>326070</v>
      </c>
      <c r="F2770" s="207" t="s">
        <v>66</v>
      </c>
      <c r="G2770" s="220" t="s">
        <v>2261</v>
      </c>
      <c r="H2770" s="223" t="s">
        <v>2260</v>
      </c>
      <c r="J2770" s="225">
        <v>1</v>
      </c>
      <c r="K2770" s="212">
        <v>1599.9999999999998</v>
      </c>
      <c r="L2770" s="263">
        <f t="shared" si="422"/>
        <v>1760</v>
      </c>
      <c r="M2770" s="288" t="s">
        <v>1671</v>
      </c>
      <c r="N2770" s="219" t="s">
        <v>2259</v>
      </c>
      <c r="O2770" s="219"/>
      <c r="P2770" s="245"/>
      <c r="Q2770" s="244"/>
      <c r="R2770" s="261"/>
      <c r="S2770" s="242"/>
      <c r="T2770" s="219"/>
      <c r="U2770" s="287"/>
      <c r="V2770" s="287"/>
      <c r="W2770" s="287"/>
      <c r="X2770" s="287"/>
      <c r="Y2770" s="219"/>
      <c r="Z2770" s="287"/>
      <c r="AA2770" s="287"/>
      <c r="AB2770" s="287"/>
      <c r="AC2770" s="287"/>
      <c r="AD2770" s="344"/>
      <c r="AE2770" s="344"/>
      <c r="AF2770" s="344"/>
      <c r="AG2770" s="344"/>
      <c r="AH2770" s="344"/>
      <c r="AI2770" s="228" t="s">
        <v>1709</v>
      </c>
      <c r="AJ2770" s="286" t="s">
        <v>1708</v>
      </c>
      <c r="AK2770" s="228" t="s">
        <v>1724</v>
      </c>
      <c r="AN2770" s="344"/>
      <c r="AO2770" s="344"/>
      <c r="AP2770" s="229" t="s">
        <v>1717</v>
      </c>
      <c r="AQ2770" s="345"/>
      <c r="AR2770" s="247"/>
      <c r="AS2770" s="247"/>
      <c r="AT2770" s="247"/>
      <c r="AU2770" s="247"/>
      <c r="AV2770" s="207"/>
      <c r="AW2770" s="207"/>
      <c r="AX2770" s="207"/>
      <c r="AY2770" s="207"/>
      <c r="AZ2770" s="247"/>
      <c r="BA2770" s="247"/>
      <c r="BB2770" s="247"/>
      <c r="BC2770" s="247"/>
      <c r="BD2770" s="207"/>
      <c r="BE2770" s="207"/>
      <c r="BF2770" s="207"/>
      <c r="BG2770" s="228"/>
      <c r="BH2770" s="228"/>
      <c r="BI2770" s="228"/>
      <c r="BJ2770" s="246"/>
      <c r="BK2770" s="255"/>
      <c r="BL2770" s="228"/>
      <c r="BM2770" s="228"/>
      <c r="BQ2770" s="205" t="s">
        <v>1701</v>
      </c>
      <c r="BY2770" s="254"/>
      <c r="DN2770" s="284"/>
      <c r="DO2770" s="283"/>
      <c r="DP2770" s="278"/>
      <c r="DQ2770" s="282"/>
      <c r="DR2770" s="281"/>
      <c r="DS2770" s="280"/>
      <c r="DT2770" s="279"/>
      <c r="DU2770" s="278"/>
      <c r="DV2770" s="194"/>
    </row>
    <row r="2771" spans="1:126" ht="16.350000000000001" customHeight="1">
      <c r="A2771" s="207" t="s">
        <v>1799</v>
      </c>
      <c r="B2771" s="227" t="s">
        <v>2258</v>
      </c>
      <c r="D2771" s="264" t="s">
        <v>2257</v>
      </c>
      <c r="E2771" s="224" t="str">
        <f t="shared" si="423"/>
        <v>815341</v>
      </c>
      <c r="F2771" s="207" t="s">
        <v>66</v>
      </c>
      <c r="G2771" s="220" t="s">
        <v>2256</v>
      </c>
      <c r="H2771" s="223" t="s">
        <v>2252</v>
      </c>
      <c r="J2771" s="225">
        <v>1</v>
      </c>
      <c r="K2771" s="212">
        <v>999.99999999999989</v>
      </c>
      <c r="L2771" s="263">
        <f t="shared" si="422"/>
        <v>1100</v>
      </c>
      <c r="M2771" s="288" t="s">
        <v>900</v>
      </c>
      <c r="N2771" s="290" t="s">
        <v>2251</v>
      </c>
      <c r="O2771" s="219" t="s">
        <v>1988</v>
      </c>
      <c r="P2771" s="225"/>
      <c r="Q2771" s="227"/>
      <c r="R2771" s="289"/>
      <c r="S2771" s="242"/>
      <c r="T2771" s="219"/>
      <c r="U2771" s="287"/>
      <c r="V2771" s="287"/>
      <c r="W2771" s="287"/>
      <c r="X2771" s="287"/>
      <c r="Y2771" s="219"/>
      <c r="Z2771" s="287"/>
      <c r="AA2771" s="287"/>
      <c r="AB2771" s="287"/>
      <c r="AC2771" s="287"/>
      <c r="AD2771" s="344"/>
      <c r="AE2771" s="344"/>
      <c r="AF2771" s="344"/>
      <c r="AG2771" s="344"/>
      <c r="AH2771" s="344"/>
      <c r="AI2771" s="228" t="s">
        <v>1709</v>
      </c>
      <c r="AJ2771" s="286" t="s">
        <v>1708</v>
      </c>
      <c r="AK2771" s="228" t="s">
        <v>1724</v>
      </c>
      <c r="AN2771" s="344"/>
      <c r="AO2771" s="344"/>
      <c r="AP2771" s="229" t="s">
        <v>1717</v>
      </c>
      <c r="AQ2771" s="345"/>
      <c r="AR2771" s="247"/>
      <c r="AS2771" s="247"/>
      <c r="AT2771" s="247"/>
      <c r="AU2771" s="247"/>
      <c r="AV2771" s="207"/>
      <c r="AW2771" s="207"/>
      <c r="AX2771" s="207"/>
      <c r="AY2771" s="207"/>
      <c r="AZ2771" s="247"/>
      <c r="BA2771" s="247"/>
      <c r="BB2771" s="247"/>
      <c r="BC2771" s="247"/>
      <c r="BD2771" s="207"/>
      <c r="BE2771" s="207"/>
      <c r="BF2771" s="207"/>
      <c r="BG2771" s="228"/>
      <c r="BH2771" s="228"/>
      <c r="BI2771" s="228"/>
      <c r="BJ2771" s="246"/>
      <c r="BK2771" s="255"/>
      <c r="BL2771" s="228"/>
      <c r="BM2771" s="228"/>
      <c r="BQ2771" s="205" t="s">
        <v>1701</v>
      </c>
      <c r="BY2771" s="254"/>
      <c r="DA2771" s="200" t="s">
        <v>1987</v>
      </c>
      <c r="DN2771" s="284"/>
      <c r="DO2771" s="283"/>
      <c r="DP2771" s="278"/>
      <c r="DQ2771" s="282"/>
      <c r="DR2771" s="281"/>
      <c r="DS2771" s="280"/>
      <c r="DT2771" s="279"/>
      <c r="DU2771" s="278"/>
      <c r="DV2771" s="194"/>
    </row>
    <row r="2772" spans="1:126" ht="16.350000000000001" customHeight="1">
      <c r="A2772" s="207" t="s">
        <v>1799</v>
      </c>
      <c r="B2772" s="227" t="s">
        <v>2255</v>
      </c>
      <c r="D2772" s="264" t="s">
        <v>2254</v>
      </c>
      <c r="E2772" s="224" t="str">
        <f t="shared" si="423"/>
        <v>815334</v>
      </c>
      <c r="F2772" s="207" t="s">
        <v>66</v>
      </c>
      <c r="G2772" s="220" t="s">
        <v>2253</v>
      </c>
      <c r="H2772" s="223" t="s">
        <v>2252</v>
      </c>
      <c r="J2772" s="225">
        <v>1</v>
      </c>
      <c r="K2772" s="212">
        <v>999.99999999999989</v>
      </c>
      <c r="L2772" s="263">
        <f t="shared" si="422"/>
        <v>1100</v>
      </c>
      <c r="M2772" s="288" t="s">
        <v>900</v>
      </c>
      <c r="N2772" s="290" t="s">
        <v>2251</v>
      </c>
      <c r="O2772" s="219" t="s">
        <v>1988</v>
      </c>
      <c r="P2772" s="225"/>
      <c r="Q2772" s="227"/>
      <c r="R2772" s="289"/>
      <c r="S2772" s="242"/>
      <c r="T2772" s="219"/>
      <c r="U2772" s="287"/>
      <c r="V2772" s="287"/>
      <c r="W2772" s="287"/>
      <c r="X2772" s="287"/>
      <c r="Y2772" s="219"/>
      <c r="Z2772" s="287"/>
      <c r="AA2772" s="287"/>
      <c r="AB2772" s="287"/>
      <c r="AC2772" s="287"/>
      <c r="AD2772" s="344"/>
      <c r="AE2772" s="344"/>
      <c r="AF2772" s="344"/>
      <c r="AG2772" s="344"/>
      <c r="AH2772" s="344"/>
      <c r="AI2772" s="228" t="s">
        <v>1709</v>
      </c>
      <c r="AJ2772" s="286" t="s">
        <v>1708</v>
      </c>
      <c r="AK2772" s="228" t="s">
        <v>1724</v>
      </c>
      <c r="AN2772" s="344"/>
      <c r="AO2772" s="344"/>
      <c r="AP2772" s="229" t="s">
        <v>1717</v>
      </c>
      <c r="AQ2772" s="345"/>
      <c r="AR2772" s="247"/>
      <c r="AS2772" s="247"/>
      <c r="AT2772" s="247"/>
      <c r="AU2772" s="247"/>
      <c r="AV2772" s="207"/>
      <c r="AW2772" s="207"/>
      <c r="AX2772" s="207"/>
      <c r="AY2772" s="207"/>
      <c r="AZ2772" s="247"/>
      <c r="BA2772" s="247"/>
      <c r="BB2772" s="247"/>
      <c r="BC2772" s="247"/>
      <c r="BD2772" s="207"/>
      <c r="BE2772" s="207"/>
      <c r="BF2772" s="207"/>
      <c r="BG2772" s="228"/>
      <c r="BH2772" s="228"/>
      <c r="BI2772" s="228"/>
      <c r="BJ2772" s="246"/>
      <c r="BK2772" s="255"/>
      <c r="BL2772" s="228"/>
      <c r="BM2772" s="228"/>
      <c r="BQ2772" s="205" t="s">
        <v>1701</v>
      </c>
      <c r="BY2772" s="254"/>
      <c r="DA2772" s="200" t="s">
        <v>1987</v>
      </c>
      <c r="DN2772" s="284"/>
      <c r="DO2772" s="283"/>
      <c r="DP2772" s="278"/>
      <c r="DQ2772" s="282"/>
      <c r="DR2772" s="281"/>
      <c r="DS2772" s="280"/>
      <c r="DT2772" s="279"/>
      <c r="DU2772" s="278"/>
      <c r="DV2772" s="194"/>
    </row>
    <row r="2773" spans="1:126" ht="16.350000000000001" customHeight="1">
      <c r="A2773" s="207" t="s">
        <v>1746</v>
      </c>
      <c r="B2773" s="227" t="s">
        <v>2250</v>
      </c>
      <c r="D2773" s="264" t="s">
        <v>2249</v>
      </c>
      <c r="E2773" s="224" t="str">
        <f t="shared" si="423"/>
        <v>815204</v>
      </c>
      <c r="F2773" s="207" t="s">
        <v>66</v>
      </c>
      <c r="G2773" s="220" t="s">
        <v>2248</v>
      </c>
      <c r="H2773" s="223" t="s">
        <v>2247</v>
      </c>
      <c r="J2773" s="225">
        <v>1</v>
      </c>
      <c r="K2773" s="212">
        <v>899.99999999999989</v>
      </c>
      <c r="L2773" s="263">
        <f t="shared" si="422"/>
        <v>990</v>
      </c>
      <c r="M2773" s="288" t="s">
        <v>900</v>
      </c>
      <c r="N2773" s="219" t="s">
        <v>2246</v>
      </c>
      <c r="O2773" s="219" t="s">
        <v>1988</v>
      </c>
      <c r="P2773" s="245"/>
      <c r="Q2773" s="244"/>
      <c r="R2773" s="261"/>
      <c r="S2773" s="242"/>
      <c r="T2773" s="219"/>
      <c r="U2773" s="287"/>
      <c r="V2773" s="287"/>
      <c r="W2773" s="287"/>
      <c r="X2773" s="287"/>
      <c r="Y2773" s="219"/>
      <c r="Z2773" s="287"/>
      <c r="AA2773" s="287"/>
      <c r="AB2773" s="287"/>
      <c r="AC2773" s="287"/>
      <c r="AD2773" s="344"/>
      <c r="AE2773" s="344"/>
      <c r="AF2773" s="344"/>
      <c r="AG2773" s="344"/>
      <c r="AH2773" s="344"/>
      <c r="AI2773" s="228" t="s">
        <v>1709</v>
      </c>
      <c r="AJ2773" s="286" t="s">
        <v>1708</v>
      </c>
      <c r="AK2773" s="228" t="s">
        <v>1724</v>
      </c>
      <c r="AN2773" s="344"/>
      <c r="AO2773" s="344"/>
      <c r="AP2773" s="229" t="s">
        <v>1717</v>
      </c>
      <c r="AQ2773" s="345"/>
      <c r="AR2773" s="247"/>
      <c r="AS2773" s="247"/>
      <c r="AT2773" s="247"/>
      <c r="AU2773" s="247"/>
      <c r="AV2773" s="207"/>
      <c r="AW2773" s="207"/>
      <c r="AX2773" s="207"/>
      <c r="AY2773" s="207"/>
      <c r="AZ2773" s="247"/>
      <c r="BA2773" s="247"/>
      <c r="BB2773" s="247"/>
      <c r="BC2773" s="247"/>
      <c r="BD2773" s="207"/>
      <c r="BE2773" s="207"/>
      <c r="BF2773" s="207"/>
      <c r="BG2773" s="228"/>
      <c r="BH2773" s="228"/>
      <c r="BI2773" s="228"/>
      <c r="BJ2773" s="246"/>
      <c r="BK2773" s="255"/>
      <c r="BL2773" s="228"/>
      <c r="BM2773" s="228"/>
      <c r="BQ2773" s="205" t="s">
        <v>1701</v>
      </c>
      <c r="BY2773" s="254"/>
      <c r="DA2773" s="200" t="s">
        <v>1987</v>
      </c>
      <c r="DN2773" s="284"/>
      <c r="DO2773" s="283"/>
      <c r="DP2773" s="278"/>
      <c r="DQ2773" s="282"/>
      <c r="DR2773" s="281"/>
      <c r="DS2773" s="280"/>
      <c r="DT2773" s="279"/>
      <c r="DU2773" s="278"/>
      <c r="DV2773" s="194"/>
    </row>
    <row r="2774" spans="1:126" ht="16.350000000000001" customHeight="1">
      <c r="A2774" s="207" t="s">
        <v>1820</v>
      </c>
      <c r="B2774" s="227" t="s">
        <v>2245</v>
      </c>
      <c r="D2774" s="264" t="s">
        <v>2244</v>
      </c>
      <c r="E2774" s="224" t="str">
        <f t="shared" si="423"/>
        <v>815402</v>
      </c>
      <c r="F2774" s="207" t="s">
        <v>66</v>
      </c>
      <c r="G2774" s="220" t="s">
        <v>2243</v>
      </c>
      <c r="H2774" s="223" t="s">
        <v>2242</v>
      </c>
      <c r="J2774" s="225">
        <v>1</v>
      </c>
      <c r="K2774" s="212">
        <v>999.99999999999989</v>
      </c>
      <c r="L2774" s="263">
        <f t="shared" si="422"/>
        <v>1100</v>
      </c>
      <c r="M2774" s="288" t="s">
        <v>1671</v>
      </c>
      <c r="N2774" s="219" t="s">
        <v>2237</v>
      </c>
      <c r="O2774" s="219"/>
      <c r="P2774" s="245"/>
      <c r="Q2774" s="244"/>
      <c r="R2774" s="261"/>
      <c r="S2774" s="242"/>
      <c r="T2774" s="219"/>
      <c r="U2774" s="287"/>
      <c r="V2774" s="287"/>
      <c r="W2774" s="287"/>
      <c r="X2774" s="287"/>
      <c r="Y2774" s="219"/>
      <c r="Z2774" s="287"/>
      <c r="AA2774" s="287"/>
      <c r="AB2774" s="287"/>
      <c r="AC2774" s="287"/>
      <c r="AD2774" s="344"/>
      <c r="AE2774" s="344"/>
      <c r="AF2774" s="344"/>
      <c r="AG2774" s="344"/>
      <c r="AH2774" s="344"/>
      <c r="AI2774" s="228" t="s">
        <v>1709</v>
      </c>
      <c r="AJ2774" s="286" t="s">
        <v>1708</v>
      </c>
      <c r="AK2774" s="228" t="s">
        <v>1724</v>
      </c>
      <c r="AN2774" s="344"/>
      <c r="AO2774" s="344"/>
      <c r="AP2774" s="229" t="s">
        <v>1717</v>
      </c>
      <c r="AQ2774" s="345"/>
      <c r="AR2774" s="247"/>
      <c r="AS2774" s="247"/>
      <c r="AT2774" s="247"/>
      <c r="AU2774" s="247"/>
      <c r="AV2774" s="207"/>
      <c r="AW2774" s="207"/>
      <c r="AX2774" s="207"/>
      <c r="AY2774" s="207"/>
      <c r="AZ2774" s="247"/>
      <c r="BA2774" s="247"/>
      <c r="BB2774" s="247"/>
      <c r="BC2774" s="247"/>
      <c r="BD2774" s="207"/>
      <c r="BE2774" s="207"/>
      <c r="BF2774" s="207"/>
      <c r="BG2774" s="228"/>
      <c r="BH2774" s="228"/>
      <c r="BI2774" s="228"/>
      <c r="BJ2774" s="246"/>
      <c r="BK2774" s="255"/>
      <c r="BL2774" s="228"/>
      <c r="BM2774" s="228"/>
      <c r="BQ2774" s="205" t="s">
        <v>1701</v>
      </c>
      <c r="BY2774" s="254"/>
      <c r="DN2774" s="284"/>
      <c r="DO2774" s="283"/>
      <c r="DP2774" s="278"/>
      <c r="DQ2774" s="282"/>
      <c r="DR2774" s="281"/>
      <c r="DS2774" s="280"/>
      <c r="DT2774" s="279"/>
      <c r="DU2774" s="278"/>
      <c r="DV2774" s="194"/>
    </row>
    <row r="2775" spans="1:126" ht="16.350000000000001" customHeight="1">
      <c r="A2775" s="207" t="s">
        <v>1986</v>
      </c>
      <c r="B2775" s="227" t="s">
        <v>2241</v>
      </c>
      <c r="D2775" s="264" t="s">
        <v>2240</v>
      </c>
      <c r="E2775" s="224" t="str">
        <f t="shared" si="423"/>
        <v>815419</v>
      </c>
      <c r="F2775" s="207" t="s">
        <v>66</v>
      </c>
      <c r="G2775" s="220" t="s">
        <v>2239</v>
      </c>
      <c r="H2775" s="223" t="s">
        <v>2238</v>
      </c>
      <c r="J2775" s="225">
        <v>1</v>
      </c>
      <c r="K2775" s="212">
        <v>999.99999999999989</v>
      </c>
      <c r="L2775" s="263">
        <f t="shared" si="422"/>
        <v>1100</v>
      </c>
      <c r="M2775" s="288" t="s">
        <v>900</v>
      </c>
      <c r="N2775" s="290" t="s">
        <v>2237</v>
      </c>
      <c r="O2775" s="219" t="s">
        <v>1988</v>
      </c>
      <c r="P2775" s="225"/>
      <c r="Q2775" s="227"/>
      <c r="R2775" s="289"/>
      <c r="S2775" s="242"/>
      <c r="T2775" s="219"/>
      <c r="U2775" s="287"/>
      <c r="V2775" s="287"/>
      <c r="W2775" s="287"/>
      <c r="X2775" s="287"/>
      <c r="Y2775" s="219"/>
      <c r="Z2775" s="287"/>
      <c r="AA2775" s="287"/>
      <c r="AB2775" s="287"/>
      <c r="AC2775" s="287"/>
      <c r="AD2775" s="344"/>
      <c r="AE2775" s="344"/>
      <c r="AF2775" s="344"/>
      <c r="AG2775" s="344"/>
      <c r="AH2775" s="344"/>
      <c r="AI2775" s="228" t="s">
        <v>1709</v>
      </c>
      <c r="AJ2775" s="286" t="s">
        <v>1708</v>
      </c>
      <c r="AK2775" s="228" t="s">
        <v>1724</v>
      </c>
      <c r="AN2775" s="344"/>
      <c r="AO2775" s="344"/>
      <c r="AP2775" s="229" t="s">
        <v>1717</v>
      </c>
      <c r="AQ2775" s="345"/>
      <c r="AR2775" s="247"/>
      <c r="AS2775" s="247"/>
      <c r="AT2775" s="247"/>
      <c r="AU2775" s="247"/>
      <c r="AV2775" s="207"/>
      <c r="AW2775" s="207"/>
      <c r="AX2775" s="207"/>
      <c r="AY2775" s="207"/>
      <c r="AZ2775" s="247"/>
      <c r="BA2775" s="247"/>
      <c r="BB2775" s="247"/>
      <c r="BC2775" s="247"/>
      <c r="BD2775" s="207"/>
      <c r="BE2775" s="207"/>
      <c r="BF2775" s="207"/>
      <c r="BG2775" s="228"/>
      <c r="BH2775" s="228"/>
      <c r="BI2775" s="228"/>
      <c r="BJ2775" s="246"/>
      <c r="BK2775" s="255"/>
      <c r="BL2775" s="228"/>
      <c r="BM2775" s="228"/>
      <c r="BQ2775" s="205" t="s">
        <v>1701</v>
      </c>
      <c r="BY2775" s="254"/>
      <c r="DA2775" s="200" t="s">
        <v>1987</v>
      </c>
      <c r="DN2775" s="284"/>
      <c r="DO2775" s="283"/>
      <c r="DP2775" s="278"/>
      <c r="DQ2775" s="282"/>
      <c r="DR2775" s="281"/>
      <c r="DS2775" s="280"/>
      <c r="DT2775" s="279"/>
      <c r="DU2775" s="278"/>
      <c r="DV2775" s="194"/>
    </row>
    <row r="2776" spans="1:126" ht="16.350000000000001" customHeight="1">
      <c r="A2776" s="207" t="s">
        <v>1820</v>
      </c>
      <c r="B2776" s="227" t="s">
        <v>2236</v>
      </c>
      <c r="D2776" s="264" t="s">
        <v>2235</v>
      </c>
      <c r="E2776" s="224" t="str">
        <f t="shared" si="423"/>
        <v>799689</v>
      </c>
      <c r="F2776" s="207" t="s">
        <v>66</v>
      </c>
      <c r="G2776" s="220" t="s">
        <v>2234</v>
      </c>
      <c r="H2776" s="223" t="s">
        <v>2233</v>
      </c>
      <c r="J2776" s="225">
        <v>1</v>
      </c>
      <c r="K2776" s="212">
        <v>3999.9999999999995</v>
      </c>
      <c r="L2776" s="263">
        <f t="shared" si="422"/>
        <v>4400</v>
      </c>
      <c r="M2776" s="288" t="s">
        <v>1671</v>
      </c>
      <c r="N2776" s="219" t="s">
        <v>2232</v>
      </c>
      <c r="O2776" s="219"/>
      <c r="P2776" s="245"/>
      <c r="Q2776" s="244"/>
      <c r="R2776" s="261"/>
      <c r="S2776" s="242"/>
      <c r="T2776" s="219"/>
      <c r="U2776" s="287"/>
      <c r="V2776" s="287"/>
      <c r="W2776" s="287"/>
      <c r="X2776" s="287"/>
      <c r="Y2776" s="219"/>
      <c r="Z2776" s="287"/>
      <c r="AA2776" s="287"/>
      <c r="AB2776" s="287"/>
      <c r="AC2776" s="287"/>
      <c r="AD2776" s="344"/>
      <c r="AE2776" s="344"/>
      <c r="AF2776" s="344"/>
      <c r="AG2776" s="344"/>
      <c r="AH2776" s="344"/>
      <c r="AI2776" s="228" t="s">
        <v>1709</v>
      </c>
      <c r="AJ2776" s="286" t="s">
        <v>1708</v>
      </c>
      <c r="AK2776" s="228" t="s">
        <v>1724</v>
      </c>
      <c r="AN2776" s="344"/>
      <c r="AO2776" s="344"/>
      <c r="AP2776" s="229" t="s">
        <v>1717</v>
      </c>
      <c r="AQ2776" s="345"/>
      <c r="AR2776" s="247"/>
      <c r="AS2776" s="247"/>
      <c r="AT2776" s="247"/>
      <c r="AU2776" s="247"/>
      <c r="AV2776" s="207"/>
      <c r="AW2776" s="207"/>
      <c r="AX2776" s="207"/>
      <c r="AY2776" s="207"/>
      <c r="AZ2776" s="247"/>
      <c r="BA2776" s="247"/>
      <c r="BB2776" s="247"/>
      <c r="BC2776" s="247"/>
      <c r="BD2776" s="207"/>
      <c r="BE2776" s="207"/>
      <c r="BF2776" s="207"/>
      <c r="BG2776" s="228"/>
      <c r="BH2776" s="228"/>
      <c r="BI2776" s="228"/>
      <c r="BJ2776" s="246"/>
      <c r="BK2776" s="255"/>
      <c r="BL2776" s="228"/>
      <c r="BM2776" s="228"/>
      <c r="BQ2776" s="205" t="s">
        <v>1701</v>
      </c>
      <c r="BY2776" s="254"/>
      <c r="DN2776" s="284"/>
      <c r="DO2776" s="283"/>
      <c r="DP2776" s="278"/>
      <c r="DQ2776" s="282"/>
      <c r="DR2776" s="281"/>
      <c r="DS2776" s="280"/>
      <c r="DT2776" s="279"/>
      <c r="DU2776" s="278"/>
      <c r="DV2776" s="194"/>
    </row>
    <row r="2777" spans="1:126" ht="16.350000000000001" customHeight="1">
      <c r="A2777" s="207" t="s">
        <v>1729</v>
      </c>
      <c r="B2777" s="227" t="s">
        <v>856</v>
      </c>
      <c r="D2777" s="264" t="s">
        <v>857</v>
      </c>
      <c r="E2777" s="224" t="str">
        <f t="shared" si="423"/>
        <v>813460</v>
      </c>
      <c r="F2777" s="207" t="s">
        <v>66</v>
      </c>
      <c r="G2777" s="220" t="s">
        <v>858</v>
      </c>
      <c r="H2777" s="223" t="s">
        <v>2181</v>
      </c>
      <c r="J2777" s="225">
        <v>1</v>
      </c>
      <c r="K2777" s="277">
        <v>900</v>
      </c>
      <c r="L2777" s="263">
        <f t="shared" si="422"/>
        <v>990.00000000000011</v>
      </c>
      <c r="M2777" s="288" t="s">
        <v>1671</v>
      </c>
      <c r="N2777" s="290" t="s">
        <v>2231</v>
      </c>
      <c r="O2777" s="219"/>
      <c r="P2777" s="251">
        <v>45444</v>
      </c>
      <c r="Q2777" s="244">
        <v>800</v>
      </c>
      <c r="R2777" s="261"/>
      <c r="S2777" s="242"/>
      <c r="T2777" s="219"/>
      <c r="U2777" s="287"/>
      <c r="V2777" s="287"/>
      <c r="W2777" s="287"/>
      <c r="X2777" s="287"/>
      <c r="Y2777" s="219"/>
      <c r="Z2777" s="287"/>
      <c r="AA2777" s="287"/>
      <c r="AB2777" s="287"/>
      <c r="AC2777" s="287"/>
      <c r="AD2777" s="344"/>
      <c r="AE2777" s="344"/>
      <c r="AF2777" s="344"/>
      <c r="AG2777" s="344"/>
      <c r="AH2777" s="344"/>
      <c r="AI2777" s="228" t="s">
        <v>1709</v>
      </c>
      <c r="AJ2777" s="286" t="s">
        <v>1708</v>
      </c>
      <c r="AK2777" s="228" t="s">
        <v>1724</v>
      </c>
      <c r="AL2777" s="211">
        <v>294</v>
      </c>
      <c r="AN2777" s="344"/>
      <c r="AO2777" s="344"/>
      <c r="AP2777" s="229" t="s">
        <v>1717</v>
      </c>
      <c r="AQ2777" s="345"/>
      <c r="AR2777" s="247"/>
      <c r="AS2777" s="247"/>
      <c r="AT2777" s="247"/>
      <c r="AU2777" s="247"/>
      <c r="AV2777" s="207"/>
      <c r="AW2777" s="207"/>
      <c r="AX2777" s="207"/>
      <c r="AY2777" s="207"/>
      <c r="AZ2777" s="247"/>
      <c r="BA2777" s="247"/>
      <c r="BB2777" s="247"/>
      <c r="BC2777" s="247"/>
      <c r="BD2777" s="207"/>
      <c r="BE2777" s="207"/>
      <c r="BF2777" s="207"/>
      <c r="BG2777" s="228"/>
      <c r="BH2777" s="228"/>
      <c r="BI2777" s="228"/>
      <c r="BJ2777" s="246"/>
      <c r="BK2777" s="255"/>
      <c r="BL2777" s="228"/>
      <c r="BM2777" s="228"/>
      <c r="BQ2777" s="205" t="s">
        <v>1701</v>
      </c>
      <c r="BY2777" s="254"/>
      <c r="DN2777" s="284">
        <v>900</v>
      </c>
      <c r="DO2777" s="283">
        <f>DN2777*1.1</f>
        <v>990.00000000000011</v>
      </c>
      <c r="DP2777" s="349">
        <v>45444</v>
      </c>
      <c r="DQ2777" s="282"/>
      <c r="DR2777" s="281"/>
      <c r="DS2777" s="280"/>
      <c r="DT2777" s="279"/>
      <c r="DU2777" s="348" t="s">
        <v>1671</v>
      </c>
      <c r="DV2777" s="194"/>
    </row>
    <row r="2778" spans="1:126" ht="16.350000000000001" customHeight="1">
      <c r="A2778" s="207" t="s">
        <v>1729</v>
      </c>
      <c r="B2778" s="227" t="s">
        <v>859</v>
      </c>
      <c r="D2778" s="264" t="s">
        <v>860</v>
      </c>
      <c r="E2778" s="224" t="str">
        <f t="shared" si="423"/>
        <v>310611</v>
      </c>
      <c r="F2778" s="207" t="s">
        <v>66</v>
      </c>
      <c r="G2778" s="220" t="s">
        <v>861</v>
      </c>
      <c r="H2778" s="223" t="s">
        <v>2181</v>
      </c>
      <c r="J2778" s="225">
        <v>1</v>
      </c>
      <c r="K2778" s="277">
        <v>900</v>
      </c>
      <c r="L2778" s="263">
        <f t="shared" si="422"/>
        <v>990.00000000000011</v>
      </c>
      <c r="M2778" s="288" t="s">
        <v>1671</v>
      </c>
      <c r="N2778" s="290" t="s">
        <v>2230</v>
      </c>
      <c r="O2778" s="219"/>
      <c r="P2778" s="251">
        <v>45444</v>
      </c>
      <c r="Q2778" s="244">
        <v>799.99999999999989</v>
      </c>
      <c r="R2778" s="261"/>
      <c r="S2778" s="242"/>
      <c r="T2778" s="219"/>
      <c r="U2778" s="287"/>
      <c r="V2778" s="287"/>
      <c r="W2778" s="287"/>
      <c r="X2778" s="287"/>
      <c r="Y2778" s="219"/>
      <c r="Z2778" s="287"/>
      <c r="AA2778" s="287"/>
      <c r="AB2778" s="287"/>
      <c r="AC2778" s="287"/>
      <c r="AD2778" s="344"/>
      <c r="AE2778" s="344"/>
      <c r="AF2778" s="344"/>
      <c r="AG2778" s="344"/>
      <c r="AH2778" s="344"/>
      <c r="AI2778" s="228" t="s">
        <v>1709</v>
      </c>
      <c r="AJ2778" s="286" t="s">
        <v>1708</v>
      </c>
      <c r="AK2778" s="228" t="s">
        <v>1724</v>
      </c>
      <c r="AL2778" s="211">
        <v>294</v>
      </c>
      <c r="AN2778" s="344"/>
      <c r="AO2778" s="344"/>
      <c r="AP2778" s="229" t="s">
        <v>1717</v>
      </c>
      <c r="AQ2778" s="345"/>
      <c r="AR2778" s="247"/>
      <c r="AS2778" s="247"/>
      <c r="AT2778" s="247"/>
      <c r="AU2778" s="247"/>
      <c r="AV2778" s="207"/>
      <c r="AW2778" s="207"/>
      <c r="AX2778" s="207"/>
      <c r="AY2778" s="207"/>
      <c r="AZ2778" s="247"/>
      <c r="BA2778" s="247"/>
      <c r="BB2778" s="247"/>
      <c r="BC2778" s="247"/>
      <c r="BD2778" s="207"/>
      <c r="BE2778" s="207"/>
      <c r="BF2778" s="207"/>
      <c r="BG2778" s="228"/>
      <c r="BH2778" s="228"/>
      <c r="BI2778" s="228"/>
      <c r="BJ2778" s="246"/>
      <c r="BK2778" s="255"/>
      <c r="BL2778" s="228"/>
      <c r="BM2778" s="228"/>
      <c r="BQ2778" s="205" t="s">
        <v>1701</v>
      </c>
      <c r="BY2778" s="254"/>
      <c r="DN2778" s="284">
        <v>900</v>
      </c>
      <c r="DO2778" s="283">
        <f>DN2778*1.1</f>
        <v>990.00000000000011</v>
      </c>
      <c r="DP2778" s="349">
        <v>45444</v>
      </c>
      <c r="DQ2778" s="282"/>
      <c r="DR2778" s="281"/>
      <c r="DS2778" s="280"/>
      <c r="DT2778" s="279"/>
      <c r="DU2778" s="348" t="s">
        <v>2007</v>
      </c>
      <c r="DV2778" s="194"/>
    </row>
    <row r="2779" spans="1:126" ht="16.350000000000001" customHeight="1">
      <c r="A2779" s="207" t="s">
        <v>1729</v>
      </c>
      <c r="B2779" s="227" t="s">
        <v>2229</v>
      </c>
      <c r="D2779" s="264" t="s">
        <v>2228</v>
      </c>
      <c r="E2779" s="224" t="str">
        <f t="shared" si="423"/>
        <v>310604</v>
      </c>
      <c r="F2779" s="207" t="s">
        <v>66</v>
      </c>
      <c r="G2779" s="220" t="s">
        <v>2227</v>
      </c>
      <c r="H2779" s="223" t="s">
        <v>2181</v>
      </c>
      <c r="J2779" s="225">
        <v>1</v>
      </c>
      <c r="K2779" s="212">
        <v>799.99999999999989</v>
      </c>
      <c r="L2779" s="263">
        <f t="shared" si="422"/>
        <v>880</v>
      </c>
      <c r="M2779" s="288" t="s">
        <v>1671</v>
      </c>
      <c r="N2779" s="290" t="s">
        <v>2226</v>
      </c>
      <c r="O2779" s="219"/>
      <c r="P2779" s="245"/>
      <c r="Q2779" s="244"/>
      <c r="R2779" s="261"/>
      <c r="S2779" s="242"/>
      <c r="T2779" s="219"/>
      <c r="U2779" s="287"/>
      <c r="V2779" s="287"/>
      <c r="W2779" s="287"/>
      <c r="X2779" s="287"/>
      <c r="Y2779" s="219"/>
      <c r="Z2779" s="287"/>
      <c r="AA2779" s="287"/>
      <c r="AB2779" s="287"/>
      <c r="AC2779" s="287"/>
      <c r="AD2779" s="344"/>
      <c r="AE2779" s="344"/>
      <c r="AF2779" s="344"/>
      <c r="AG2779" s="344"/>
      <c r="AH2779" s="344"/>
      <c r="AI2779" s="228" t="s">
        <v>1709</v>
      </c>
      <c r="AJ2779" s="286" t="s">
        <v>1708</v>
      </c>
      <c r="AK2779" s="228" t="s">
        <v>1724</v>
      </c>
      <c r="AN2779" s="344"/>
      <c r="AO2779" s="344"/>
      <c r="AP2779" s="229" t="s">
        <v>1717</v>
      </c>
      <c r="AQ2779" s="345"/>
      <c r="AR2779" s="247"/>
      <c r="AS2779" s="247"/>
      <c r="AT2779" s="247"/>
      <c r="AU2779" s="247"/>
      <c r="AV2779" s="207"/>
      <c r="AW2779" s="207"/>
      <c r="AX2779" s="207"/>
      <c r="AY2779" s="207"/>
      <c r="AZ2779" s="247"/>
      <c r="BA2779" s="247"/>
      <c r="BB2779" s="247"/>
      <c r="BC2779" s="247"/>
      <c r="BD2779" s="207"/>
      <c r="BE2779" s="207"/>
      <c r="BF2779" s="207"/>
      <c r="BG2779" s="228"/>
      <c r="BH2779" s="228"/>
      <c r="BI2779" s="228"/>
      <c r="BJ2779" s="246"/>
      <c r="BK2779" s="255"/>
      <c r="BL2779" s="228"/>
      <c r="BM2779" s="228"/>
      <c r="BQ2779" s="205" t="s">
        <v>1701</v>
      </c>
      <c r="BY2779" s="254"/>
      <c r="DN2779" s="284"/>
      <c r="DO2779" s="283"/>
      <c r="DP2779" s="278"/>
      <c r="DQ2779" s="282"/>
      <c r="DR2779" s="281"/>
      <c r="DS2779" s="280"/>
      <c r="DT2779" s="279"/>
      <c r="DU2779" s="278"/>
      <c r="DV2779" s="194"/>
    </row>
    <row r="2780" spans="1:126" ht="16.350000000000001" customHeight="1">
      <c r="A2780" s="207" t="s">
        <v>1729</v>
      </c>
      <c r="B2780" s="227" t="s">
        <v>2225</v>
      </c>
      <c r="D2780" s="264" t="s">
        <v>2224</v>
      </c>
      <c r="E2780" s="224" t="str">
        <f t="shared" si="423"/>
        <v>818113</v>
      </c>
      <c r="F2780" s="207" t="s">
        <v>66</v>
      </c>
      <c r="G2780" s="220" t="s">
        <v>2223</v>
      </c>
      <c r="H2780" s="223" t="s">
        <v>2222</v>
      </c>
      <c r="J2780" s="225">
        <v>1</v>
      </c>
      <c r="K2780" s="212">
        <v>2200</v>
      </c>
      <c r="L2780" s="263">
        <f t="shared" si="422"/>
        <v>2420</v>
      </c>
      <c r="M2780" s="288" t="s">
        <v>1671</v>
      </c>
      <c r="N2780" s="219" t="s">
        <v>2221</v>
      </c>
      <c r="O2780" s="219"/>
      <c r="P2780" s="251">
        <v>44896</v>
      </c>
      <c r="Q2780" s="302">
        <v>1800</v>
      </c>
      <c r="R2780" s="354"/>
      <c r="S2780" s="242"/>
      <c r="T2780" s="219"/>
      <c r="U2780" s="287"/>
      <c r="V2780" s="287"/>
      <c r="W2780" s="287"/>
      <c r="X2780" s="287"/>
      <c r="Y2780" s="219"/>
      <c r="Z2780" s="287"/>
      <c r="AA2780" s="287"/>
      <c r="AB2780" s="287"/>
      <c r="AC2780" s="287"/>
      <c r="AD2780" s="344"/>
      <c r="AE2780" s="344"/>
      <c r="AF2780" s="344"/>
      <c r="AG2780" s="344"/>
      <c r="AH2780" s="344"/>
      <c r="AI2780" s="228" t="s">
        <v>1709</v>
      </c>
      <c r="AJ2780" s="286" t="s">
        <v>1708</v>
      </c>
      <c r="AK2780" s="228" t="s">
        <v>1724</v>
      </c>
      <c r="AN2780" s="344"/>
      <c r="AO2780" s="344"/>
      <c r="AP2780" s="229" t="s">
        <v>1717</v>
      </c>
      <c r="AQ2780" s="345"/>
      <c r="AR2780" s="247"/>
      <c r="AS2780" s="247"/>
      <c r="AT2780" s="247"/>
      <c r="AU2780" s="247"/>
      <c r="AV2780" s="207"/>
      <c r="AW2780" s="207"/>
      <c r="AX2780" s="207"/>
      <c r="AY2780" s="207"/>
      <c r="AZ2780" s="247"/>
      <c r="BA2780" s="247"/>
      <c r="BB2780" s="247"/>
      <c r="BC2780" s="247"/>
      <c r="BD2780" s="207"/>
      <c r="BE2780" s="207"/>
      <c r="BF2780" s="207"/>
      <c r="BG2780" s="228"/>
      <c r="BH2780" s="228"/>
      <c r="BI2780" s="228"/>
      <c r="BJ2780" s="246"/>
      <c r="BK2780" s="255"/>
      <c r="BL2780" s="228"/>
      <c r="BM2780" s="228"/>
      <c r="BQ2780" s="205" t="s">
        <v>1701</v>
      </c>
      <c r="BY2780" s="254"/>
      <c r="DN2780" s="284"/>
      <c r="DO2780" s="283"/>
      <c r="DP2780" s="278"/>
      <c r="DQ2780" s="282"/>
      <c r="DR2780" s="281"/>
      <c r="DS2780" s="280"/>
      <c r="DT2780" s="279"/>
      <c r="DU2780" s="278"/>
      <c r="DV2780" s="194"/>
    </row>
    <row r="2781" spans="1:126" ht="16.350000000000001" customHeight="1">
      <c r="A2781" s="207" t="s">
        <v>1729</v>
      </c>
      <c r="B2781" s="227" t="s">
        <v>2220</v>
      </c>
      <c r="D2781" s="264" t="s">
        <v>2219</v>
      </c>
      <c r="E2781" s="224" t="str">
        <f t="shared" si="423"/>
        <v>814320</v>
      </c>
      <c r="F2781" s="207" t="s">
        <v>66</v>
      </c>
      <c r="G2781" s="220" t="s">
        <v>2218</v>
      </c>
      <c r="H2781" s="223" t="s">
        <v>2213</v>
      </c>
      <c r="J2781" s="225">
        <v>1</v>
      </c>
      <c r="K2781" s="212">
        <v>3999.9999999999995</v>
      </c>
      <c r="L2781" s="263">
        <f t="shared" si="422"/>
        <v>4400</v>
      </c>
      <c r="M2781" s="288" t="s">
        <v>1671</v>
      </c>
      <c r="N2781" s="219" t="s">
        <v>2217</v>
      </c>
      <c r="O2781" s="219"/>
      <c r="P2781" s="245"/>
      <c r="Q2781" s="244"/>
      <c r="R2781" s="261"/>
      <c r="S2781" s="242"/>
      <c r="T2781" s="219"/>
      <c r="U2781" s="287"/>
      <c r="V2781" s="287"/>
      <c r="W2781" s="287"/>
      <c r="X2781" s="287"/>
      <c r="Y2781" s="219"/>
      <c r="Z2781" s="287"/>
      <c r="AA2781" s="287"/>
      <c r="AB2781" s="287"/>
      <c r="AC2781" s="287"/>
      <c r="AD2781" s="344"/>
      <c r="AE2781" s="344"/>
      <c r="AF2781" s="344"/>
      <c r="AG2781" s="344"/>
      <c r="AH2781" s="344"/>
      <c r="AI2781" s="228" t="s">
        <v>1709</v>
      </c>
      <c r="AJ2781" s="286" t="s">
        <v>1708</v>
      </c>
      <c r="AK2781" s="228" t="s">
        <v>1724</v>
      </c>
      <c r="AN2781" s="344"/>
      <c r="AO2781" s="344"/>
      <c r="AP2781" s="229" t="s">
        <v>1717</v>
      </c>
      <c r="AQ2781" s="345"/>
      <c r="AR2781" s="247"/>
      <c r="AS2781" s="247"/>
      <c r="AT2781" s="247"/>
      <c r="AU2781" s="247"/>
      <c r="AV2781" s="207"/>
      <c r="AW2781" s="207"/>
      <c r="AX2781" s="207"/>
      <c r="AY2781" s="207"/>
      <c r="AZ2781" s="247"/>
      <c r="BA2781" s="247"/>
      <c r="BB2781" s="247"/>
      <c r="BC2781" s="247"/>
      <c r="BD2781" s="207"/>
      <c r="BE2781" s="207"/>
      <c r="BF2781" s="207"/>
      <c r="BG2781" s="228"/>
      <c r="BH2781" s="228"/>
      <c r="BI2781" s="228"/>
      <c r="BJ2781" s="246"/>
      <c r="BK2781" s="255"/>
      <c r="BL2781" s="228"/>
      <c r="BM2781" s="228"/>
      <c r="BQ2781" s="205" t="s">
        <v>1701</v>
      </c>
      <c r="BY2781" s="254"/>
      <c r="DN2781" s="284"/>
      <c r="DO2781" s="283"/>
      <c r="DP2781" s="278"/>
      <c r="DQ2781" s="282"/>
      <c r="DR2781" s="281"/>
      <c r="DS2781" s="280"/>
      <c r="DT2781" s="279"/>
      <c r="DU2781" s="278"/>
      <c r="DV2781" s="194"/>
    </row>
    <row r="2782" spans="1:126" ht="16.350000000000001" customHeight="1">
      <c r="A2782" s="207" t="s">
        <v>1729</v>
      </c>
      <c r="B2782" s="227" t="s">
        <v>2216</v>
      </c>
      <c r="D2782" s="264" t="s">
        <v>2215</v>
      </c>
      <c r="E2782" s="224" t="str">
        <f t="shared" si="423"/>
        <v>814337</v>
      </c>
      <c r="F2782" s="207" t="s">
        <v>66</v>
      </c>
      <c r="G2782" s="220" t="s">
        <v>2214</v>
      </c>
      <c r="H2782" s="223" t="s">
        <v>2213</v>
      </c>
      <c r="J2782" s="225">
        <v>1</v>
      </c>
      <c r="K2782" s="212">
        <v>3999.9999999999995</v>
      </c>
      <c r="L2782" s="263">
        <f t="shared" si="422"/>
        <v>4400</v>
      </c>
      <c r="M2782" s="288" t="s">
        <v>1671</v>
      </c>
      <c r="O2782" s="219"/>
      <c r="P2782" s="245"/>
      <c r="Q2782" s="244"/>
      <c r="R2782" s="261"/>
      <c r="S2782" s="242"/>
      <c r="T2782" s="219"/>
      <c r="U2782" s="287"/>
      <c r="V2782" s="287"/>
      <c r="W2782" s="287"/>
      <c r="X2782" s="287"/>
      <c r="Y2782" s="219"/>
      <c r="Z2782" s="287"/>
      <c r="AA2782" s="287"/>
      <c r="AB2782" s="287"/>
      <c r="AC2782" s="287"/>
      <c r="AD2782" s="344"/>
      <c r="AE2782" s="344"/>
      <c r="AF2782" s="344"/>
      <c r="AG2782" s="344"/>
      <c r="AH2782" s="344"/>
      <c r="AI2782" s="228" t="s">
        <v>1709</v>
      </c>
      <c r="AJ2782" s="286" t="s">
        <v>1708</v>
      </c>
      <c r="AK2782" s="228" t="s">
        <v>1724</v>
      </c>
      <c r="AN2782" s="344"/>
      <c r="AO2782" s="344"/>
      <c r="AP2782" s="229" t="s">
        <v>1717</v>
      </c>
      <c r="AQ2782" s="345"/>
      <c r="AR2782" s="247"/>
      <c r="AS2782" s="247"/>
      <c r="AT2782" s="247"/>
      <c r="AU2782" s="247"/>
      <c r="AV2782" s="207"/>
      <c r="AW2782" s="207"/>
      <c r="AX2782" s="207"/>
      <c r="AY2782" s="207"/>
      <c r="AZ2782" s="247"/>
      <c r="BA2782" s="247"/>
      <c r="BB2782" s="247"/>
      <c r="BC2782" s="247"/>
      <c r="BD2782" s="207"/>
      <c r="BE2782" s="207"/>
      <c r="BF2782" s="207"/>
      <c r="BG2782" s="228"/>
      <c r="BH2782" s="228"/>
      <c r="BI2782" s="228"/>
      <c r="BJ2782" s="246"/>
      <c r="BK2782" s="255"/>
      <c r="BL2782" s="228"/>
      <c r="BM2782" s="228"/>
      <c r="BQ2782" s="205" t="s">
        <v>1701</v>
      </c>
      <c r="BY2782" s="254"/>
      <c r="DN2782" s="284"/>
      <c r="DO2782" s="283"/>
      <c r="DP2782" s="278"/>
      <c r="DQ2782" s="282"/>
      <c r="DR2782" s="281"/>
      <c r="DS2782" s="280"/>
      <c r="DT2782" s="279"/>
      <c r="DU2782" s="278"/>
      <c r="DV2782" s="194"/>
    </row>
    <row r="2783" spans="1:126" ht="16.350000000000001" customHeight="1">
      <c r="A2783" s="207" t="s">
        <v>2212</v>
      </c>
      <c r="B2783" s="227" t="s">
        <v>2211</v>
      </c>
      <c r="D2783" s="264" t="s">
        <v>2210</v>
      </c>
      <c r="E2783" s="224" t="str">
        <f t="shared" ref="E2783:E2814" si="424">MID(D2783,8,10)</f>
        <v>821564</v>
      </c>
      <c r="F2783" s="207" t="s">
        <v>66</v>
      </c>
      <c r="G2783" s="220" t="s">
        <v>2209</v>
      </c>
      <c r="H2783" s="223" t="s">
        <v>2208</v>
      </c>
      <c r="J2783" s="225">
        <v>1</v>
      </c>
      <c r="K2783" s="277">
        <v>3500</v>
      </c>
      <c r="L2783" s="356">
        <f t="shared" si="422"/>
        <v>3850.0000000000005</v>
      </c>
      <c r="M2783" s="288" t="s">
        <v>1671</v>
      </c>
      <c r="N2783" s="219" t="s">
        <v>2207</v>
      </c>
      <c r="O2783" s="219"/>
      <c r="P2783" s="251">
        <v>45093</v>
      </c>
      <c r="Q2783" s="244">
        <v>2800</v>
      </c>
      <c r="R2783" s="261"/>
      <c r="S2783" s="242"/>
      <c r="T2783" s="260" t="s">
        <v>1964</v>
      </c>
      <c r="U2783" s="248">
        <f>VLOOKUP(T2783,'[1]段ボール 送料'!$H$16:$X$1013,16,FALSE)</f>
        <v>1390</v>
      </c>
      <c r="V2783" s="248">
        <f>VLOOKUP(T2783,'[1]段ボール 送料'!$H$16:$X$1013,13,FALSE)</f>
        <v>200</v>
      </c>
      <c r="W2783" s="248">
        <f>VLOOKUP(T2783,'[1]段ボール 送料'!$H$16:$X$1013,14,FALSE)</f>
        <v>125</v>
      </c>
      <c r="X2783" s="248">
        <f>VLOOKUP(T2783,'[1]段ボール 送料'!$H$16:$X$1013,15,FALSE)</f>
        <v>1065</v>
      </c>
      <c r="Y2783" s="219"/>
      <c r="Z2783" s="287"/>
      <c r="AA2783" s="287"/>
      <c r="AB2783" s="287"/>
      <c r="AC2783" s="287"/>
      <c r="AD2783" s="353"/>
      <c r="AE2783" s="353"/>
      <c r="AF2783" s="353"/>
      <c r="AG2783" s="353"/>
      <c r="AH2783" s="353"/>
      <c r="AI2783" s="228" t="s">
        <v>1709</v>
      </c>
      <c r="AJ2783" s="286" t="s">
        <v>1708</v>
      </c>
      <c r="AK2783" s="228" t="s">
        <v>1724</v>
      </c>
      <c r="AL2783" s="211">
        <v>800</v>
      </c>
      <c r="AM2783" s="211">
        <f>AN2783+AO2783</f>
        <v>1340</v>
      </c>
      <c r="AN2783" s="353">
        <f>VLOOKUP(T2783,'[1]段ボール 送料'!$H$16:$X$1013,6,FALSE)</f>
        <v>160</v>
      </c>
      <c r="AO2783" s="353">
        <f>VLOOKUP(T2783,'[1]段ボール 送料'!$H$16:$X$1013,17,FALSE)</f>
        <v>1180</v>
      </c>
      <c r="AP2783" s="229" t="s">
        <v>1717</v>
      </c>
      <c r="AQ2783" s="355"/>
      <c r="AR2783" s="247"/>
      <c r="AS2783" s="247"/>
      <c r="AT2783" s="247"/>
      <c r="AU2783" s="247"/>
      <c r="AV2783" s="207"/>
      <c r="AW2783" s="207"/>
      <c r="AX2783" s="207"/>
      <c r="AY2783" s="207"/>
      <c r="AZ2783" s="247"/>
      <c r="BA2783" s="247"/>
      <c r="BB2783" s="247"/>
      <c r="BC2783" s="247"/>
      <c r="BD2783" s="207"/>
      <c r="BE2783" s="207"/>
      <c r="BF2783" s="207"/>
      <c r="BG2783" s="228"/>
      <c r="BH2783" s="228"/>
      <c r="BI2783" s="228"/>
      <c r="BJ2783" s="246"/>
      <c r="BK2783" s="255"/>
      <c r="BL2783" s="228"/>
      <c r="BM2783" s="228"/>
      <c r="BQ2783" s="205" t="s">
        <v>1701</v>
      </c>
      <c r="BS2783" s="204" t="s">
        <v>1701</v>
      </c>
      <c r="BY2783" s="254"/>
      <c r="DN2783" s="284"/>
      <c r="DO2783" s="283"/>
      <c r="DP2783" s="278"/>
      <c r="DQ2783" s="282"/>
      <c r="DR2783" s="281"/>
      <c r="DS2783" s="280"/>
      <c r="DT2783" s="279"/>
      <c r="DU2783" s="278"/>
      <c r="DV2783" s="194"/>
    </row>
    <row r="2784" spans="1:126" ht="16.350000000000001" customHeight="1">
      <c r="A2784" s="207" t="s">
        <v>1729</v>
      </c>
      <c r="B2784" s="227" t="s">
        <v>2206</v>
      </c>
      <c r="D2784" s="264" t="s">
        <v>2205</v>
      </c>
      <c r="E2784" s="224" t="str">
        <f t="shared" si="424"/>
        <v>324045</v>
      </c>
      <c r="F2784" s="207" t="s">
        <v>66</v>
      </c>
      <c r="G2784" s="220" t="s">
        <v>2204</v>
      </c>
      <c r="H2784" s="223" t="s">
        <v>2203</v>
      </c>
      <c r="J2784" s="225">
        <v>1</v>
      </c>
      <c r="K2784" s="212">
        <v>1999.9999999999998</v>
      </c>
      <c r="L2784" s="263">
        <f t="shared" si="422"/>
        <v>2200</v>
      </c>
      <c r="M2784" s="288" t="s">
        <v>1671</v>
      </c>
      <c r="N2784" s="219" t="s">
        <v>2202</v>
      </c>
      <c r="O2784" s="219"/>
      <c r="P2784" s="245"/>
      <c r="Q2784" s="244"/>
      <c r="R2784" s="261"/>
      <c r="S2784" s="242"/>
      <c r="T2784" s="219"/>
      <c r="U2784" s="287"/>
      <c r="V2784" s="287"/>
      <c r="W2784" s="287"/>
      <c r="X2784" s="287"/>
      <c r="Y2784" s="219"/>
      <c r="Z2784" s="287"/>
      <c r="AA2784" s="287"/>
      <c r="AB2784" s="287"/>
      <c r="AC2784" s="287"/>
      <c r="AD2784" s="344"/>
      <c r="AE2784" s="344"/>
      <c r="AF2784" s="344"/>
      <c r="AG2784" s="344"/>
      <c r="AH2784" s="344"/>
      <c r="AI2784" s="228" t="s">
        <v>1709</v>
      </c>
      <c r="AJ2784" s="286" t="s">
        <v>1708</v>
      </c>
      <c r="AK2784" s="228" t="s">
        <v>1724</v>
      </c>
      <c r="AN2784" s="344"/>
      <c r="AO2784" s="344"/>
      <c r="AP2784" s="229" t="s">
        <v>1717</v>
      </c>
      <c r="AQ2784" s="345"/>
      <c r="AR2784" s="247"/>
      <c r="AS2784" s="247"/>
      <c r="AT2784" s="247"/>
      <c r="AU2784" s="247"/>
      <c r="AV2784" s="207"/>
      <c r="AW2784" s="207"/>
      <c r="AX2784" s="207"/>
      <c r="AY2784" s="207"/>
      <c r="AZ2784" s="247"/>
      <c r="BA2784" s="247"/>
      <c r="BB2784" s="247"/>
      <c r="BC2784" s="247"/>
      <c r="BD2784" s="207"/>
      <c r="BE2784" s="207"/>
      <c r="BF2784" s="207"/>
      <c r="BG2784" s="228"/>
      <c r="BH2784" s="228"/>
      <c r="BI2784" s="228"/>
      <c r="BJ2784" s="246"/>
      <c r="BK2784" s="255"/>
      <c r="BL2784" s="228"/>
      <c r="BM2784" s="228"/>
      <c r="BQ2784" s="205" t="s">
        <v>1701</v>
      </c>
      <c r="BY2784" s="254"/>
      <c r="DN2784" s="284"/>
      <c r="DO2784" s="283"/>
      <c r="DP2784" s="278"/>
      <c r="DQ2784" s="282"/>
      <c r="DR2784" s="281"/>
      <c r="DS2784" s="280"/>
      <c r="DT2784" s="279"/>
      <c r="DU2784" s="278"/>
      <c r="DV2784" s="194"/>
    </row>
    <row r="2785" spans="1:126" ht="16.350000000000001" customHeight="1">
      <c r="A2785" s="207" t="s">
        <v>1729</v>
      </c>
      <c r="B2785" s="227" t="s">
        <v>2201</v>
      </c>
      <c r="D2785" s="264" t="s">
        <v>2200</v>
      </c>
      <c r="E2785" s="224" t="str">
        <f t="shared" si="424"/>
        <v>324298</v>
      </c>
      <c r="F2785" s="207" t="s">
        <v>66</v>
      </c>
      <c r="G2785" s="220" t="s">
        <v>2199</v>
      </c>
      <c r="H2785" s="223" t="s">
        <v>2198</v>
      </c>
      <c r="J2785" s="225">
        <v>1</v>
      </c>
      <c r="K2785" s="212">
        <v>1999.9999999999998</v>
      </c>
      <c r="L2785" s="263">
        <f t="shared" si="422"/>
        <v>2200</v>
      </c>
      <c r="M2785" s="288" t="s">
        <v>1671</v>
      </c>
      <c r="N2785" s="219" t="s">
        <v>2197</v>
      </c>
      <c r="O2785" s="219"/>
      <c r="P2785" s="245"/>
      <c r="Q2785" s="244"/>
      <c r="R2785" s="261"/>
      <c r="S2785" s="242"/>
      <c r="T2785" s="219"/>
      <c r="U2785" s="287"/>
      <c r="V2785" s="287"/>
      <c r="W2785" s="287"/>
      <c r="X2785" s="287"/>
      <c r="Y2785" s="219"/>
      <c r="Z2785" s="287"/>
      <c r="AA2785" s="287"/>
      <c r="AB2785" s="287"/>
      <c r="AC2785" s="287"/>
      <c r="AD2785" s="344"/>
      <c r="AE2785" s="344"/>
      <c r="AF2785" s="344"/>
      <c r="AG2785" s="344"/>
      <c r="AH2785" s="344"/>
      <c r="AI2785" s="228" t="s">
        <v>1709</v>
      </c>
      <c r="AJ2785" s="286" t="s">
        <v>1708</v>
      </c>
      <c r="AK2785" s="228" t="s">
        <v>1724</v>
      </c>
      <c r="AN2785" s="344"/>
      <c r="AO2785" s="344"/>
      <c r="AP2785" s="229" t="s">
        <v>1717</v>
      </c>
      <c r="AQ2785" s="345"/>
      <c r="AR2785" s="247"/>
      <c r="AS2785" s="247"/>
      <c r="AT2785" s="247"/>
      <c r="AU2785" s="247"/>
      <c r="AV2785" s="207"/>
      <c r="AW2785" s="207"/>
      <c r="AX2785" s="207"/>
      <c r="AY2785" s="207"/>
      <c r="AZ2785" s="247"/>
      <c r="BA2785" s="247"/>
      <c r="BB2785" s="247"/>
      <c r="BC2785" s="247"/>
      <c r="BD2785" s="207"/>
      <c r="BE2785" s="207"/>
      <c r="BF2785" s="207"/>
      <c r="BG2785" s="228"/>
      <c r="BH2785" s="228"/>
      <c r="BI2785" s="228"/>
      <c r="BJ2785" s="246"/>
      <c r="BK2785" s="255"/>
      <c r="BL2785" s="228"/>
      <c r="BM2785" s="228"/>
      <c r="BQ2785" s="205" t="s">
        <v>1701</v>
      </c>
      <c r="BY2785" s="254"/>
      <c r="DN2785" s="284"/>
      <c r="DO2785" s="283"/>
      <c r="DP2785" s="278"/>
      <c r="DQ2785" s="282"/>
      <c r="DR2785" s="281"/>
      <c r="DS2785" s="280"/>
      <c r="DT2785" s="279"/>
      <c r="DU2785" s="278"/>
      <c r="DV2785" s="194"/>
    </row>
    <row r="2786" spans="1:126" ht="16.350000000000001" customHeight="1">
      <c r="A2786" s="207" t="s">
        <v>1729</v>
      </c>
      <c r="B2786" s="227" t="s">
        <v>2196</v>
      </c>
      <c r="D2786" s="264" t="s">
        <v>2195</v>
      </c>
      <c r="E2786" s="224" t="str">
        <f t="shared" si="424"/>
        <v>821649</v>
      </c>
      <c r="F2786" s="207" t="s">
        <v>66</v>
      </c>
      <c r="G2786" s="220" t="s">
        <v>2194</v>
      </c>
      <c r="H2786" s="223" t="s">
        <v>2193</v>
      </c>
      <c r="J2786" s="225">
        <v>1</v>
      </c>
      <c r="K2786" s="212">
        <v>1200</v>
      </c>
      <c r="L2786" s="263">
        <f t="shared" si="422"/>
        <v>1320</v>
      </c>
      <c r="M2786" s="262" t="s">
        <v>1671</v>
      </c>
      <c r="N2786" s="219" t="s">
        <v>2192</v>
      </c>
      <c r="O2786" s="219"/>
      <c r="P2786" s="245"/>
      <c r="Q2786" s="244"/>
      <c r="R2786" s="261"/>
      <c r="S2786" s="242"/>
      <c r="T2786" s="219"/>
      <c r="U2786" s="287"/>
      <c r="V2786" s="287"/>
      <c r="W2786" s="287"/>
      <c r="X2786" s="287"/>
      <c r="Y2786" s="219"/>
      <c r="Z2786" s="287"/>
      <c r="AA2786" s="287"/>
      <c r="AB2786" s="287"/>
      <c r="AC2786" s="287"/>
      <c r="AD2786" s="344"/>
      <c r="AE2786" s="344"/>
      <c r="AF2786" s="344"/>
      <c r="AG2786" s="344"/>
      <c r="AH2786" s="344"/>
      <c r="AI2786" s="228" t="s">
        <v>1709</v>
      </c>
      <c r="AJ2786" s="286" t="s">
        <v>1708</v>
      </c>
      <c r="AK2786" s="228" t="s">
        <v>1724</v>
      </c>
      <c r="AN2786" s="344"/>
      <c r="AO2786" s="344"/>
      <c r="AP2786" s="229" t="s">
        <v>1717</v>
      </c>
      <c r="AQ2786" s="345"/>
      <c r="AR2786" s="247"/>
      <c r="AS2786" s="247"/>
      <c r="AT2786" s="247"/>
      <c r="AU2786" s="247"/>
      <c r="AV2786" s="207"/>
      <c r="AW2786" s="207"/>
      <c r="AX2786" s="207"/>
      <c r="AY2786" s="207"/>
      <c r="AZ2786" s="247"/>
      <c r="BA2786" s="247"/>
      <c r="BB2786" s="247"/>
      <c r="BC2786" s="247"/>
      <c r="BD2786" s="207"/>
      <c r="BE2786" s="207"/>
      <c r="BF2786" s="207"/>
      <c r="BG2786" s="228"/>
      <c r="BH2786" s="228"/>
      <c r="BI2786" s="228"/>
      <c r="BJ2786" s="246"/>
      <c r="BK2786" s="255"/>
      <c r="BL2786" s="228"/>
      <c r="BM2786" s="228"/>
      <c r="BQ2786" s="205" t="s">
        <v>1701</v>
      </c>
      <c r="BY2786" s="254"/>
      <c r="DN2786" s="284"/>
      <c r="DO2786" s="283"/>
      <c r="DP2786" s="278"/>
      <c r="DQ2786" s="282"/>
      <c r="DR2786" s="281"/>
      <c r="DS2786" s="280"/>
      <c r="DT2786" s="279"/>
      <c r="DU2786" s="278"/>
      <c r="DV2786" s="194"/>
    </row>
    <row r="2787" spans="1:126" ht="16.350000000000001" customHeight="1">
      <c r="A2787" s="207" t="s">
        <v>1729</v>
      </c>
      <c r="B2787" s="227" t="s">
        <v>2191</v>
      </c>
      <c r="D2787" s="264" t="s">
        <v>2190</v>
      </c>
      <c r="E2787" s="224" t="str">
        <f t="shared" si="424"/>
        <v>800262</v>
      </c>
      <c r="F2787" s="207" t="s">
        <v>66</v>
      </c>
      <c r="G2787" s="220" t="s">
        <v>2189</v>
      </c>
      <c r="H2787" s="223" t="s">
        <v>2181</v>
      </c>
      <c r="J2787" s="225">
        <v>1</v>
      </c>
      <c r="K2787" s="212">
        <v>499.99999999999994</v>
      </c>
      <c r="L2787" s="263">
        <f t="shared" si="422"/>
        <v>550</v>
      </c>
      <c r="M2787" s="262" t="s">
        <v>1671</v>
      </c>
      <c r="N2787" s="219" t="s">
        <v>2188</v>
      </c>
      <c r="O2787" s="219"/>
      <c r="P2787" s="245"/>
      <c r="Q2787" s="244"/>
      <c r="R2787" s="261"/>
      <c r="S2787" s="242"/>
      <c r="T2787" s="219"/>
      <c r="U2787" s="287"/>
      <c r="V2787" s="287"/>
      <c r="W2787" s="287"/>
      <c r="X2787" s="287"/>
      <c r="Y2787" s="219"/>
      <c r="Z2787" s="287"/>
      <c r="AA2787" s="287"/>
      <c r="AB2787" s="287"/>
      <c r="AC2787" s="287"/>
      <c r="AD2787" s="344"/>
      <c r="AE2787" s="344"/>
      <c r="AF2787" s="344"/>
      <c r="AG2787" s="344"/>
      <c r="AH2787" s="344"/>
      <c r="AI2787" s="228" t="s">
        <v>1709</v>
      </c>
      <c r="AJ2787" s="286" t="s">
        <v>1708</v>
      </c>
      <c r="AK2787" s="228" t="s">
        <v>1724</v>
      </c>
      <c r="AN2787" s="344"/>
      <c r="AO2787" s="344"/>
      <c r="AP2787" s="229" t="s">
        <v>1717</v>
      </c>
      <c r="AQ2787" s="345"/>
      <c r="AR2787" s="247"/>
      <c r="AS2787" s="247"/>
      <c r="AT2787" s="247"/>
      <c r="AU2787" s="247"/>
      <c r="AV2787" s="207"/>
      <c r="AW2787" s="207"/>
      <c r="AX2787" s="207"/>
      <c r="AY2787" s="207"/>
      <c r="AZ2787" s="247"/>
      <c r="BA2787" s="247"/>
      <c r="BB2787" s="247"/>
      <c r="BC2787" s="247"/>
      <c r="BD2787" s="207"/>
      <c r="BE2787" s="207"/>
      <c r="BF2787" s="207"/>
      <c r="BG2787" s="228"/>
      <c r="BH2787" s="228"/>
      <c r="BI2787" s="228"/>
      <c r="BJ2787" s="246"/>
      <c r="BK2787" s="255"/>
      <c r="BL2787" s="228"/>
      <c r="BM2787" s="228"/>
      <c r="BQ2787" s="205" t="s">
        <v>1701</v>
      </c>
      <c r="BY2787" s="254"/>
      <c r="DN2787" s="284"/>
      <c r="DO2787" s="283"/>
      <c r="DP2787" s="278"/>
      <c r="DQ2787" s="282"/>
      <c r="DR2787" s="281"/>
      <c r="DS2787" s="280"/>
      <c r="DT2787" s="279"/>
      <c r="DU2787" s="278"/>
      <c r="DV2787" s="194"/>
    </row>
    <row r="2788" spans="1:126" ht="16.350000000000001" customHeight="1">
      <c r="A2788" s="207" t="s">
        <v>1729</v>
      </c>
      <c r="B2788" s="227" t="s">
        <v>2187</v>
      </c>
      <c r="D2788" s="264" t="s">
        <v>2186</v>
      </c>
      <c r="E2788" s="224" t="str">
        <f t="shared" si="424"/>
        <v>800279</v>
      </c>
      <c r="F2788" s="207" t="s">
        <v>66</v>
      </c>
      <c r="G2788" s="220" t="s">
        <v>2185</v>
      </c>
      <c r="H2788" s="223" t="s">
        <v>2181</v>
      </c>
      <c r="J2788" s="225">
        <v>1</v>
      </c>
      <c r="K2788" s="212">
        <v>499.99999999999994</v>
      </c>
      <c r="L2788" s="263">
        <f t="shared" si="422"/>
        <v>550</v>
      </c>
      <c r="M2788" s="262" t="s">
        <v>900</v>
      </c>
      <c r="N2788" s="219" t="s">
        <v>2180</v>
      </c>
      <c r="O2788" s="219"/>
      <c r="P2788" s="245"/>
      <c r="Q2788" s="244"/>
      <c r="R2788" s="261"/>
      <c r="S2788" s="242"/>
      <c r="T2788" s="219"/>
      <c r="U2788" s="287"/>
      <c r="V2788" s="287"/>
      <c r="W2788" s="287"/>
      <c r="X2788" s="287"/>
      <c r="Y2788" s="219"/>
      <c r="Z2788" s="287"/>
      <c r="AA2788" s="287"/>
      <c r="AB2788" s="287"/>
      <c r="AC2788" s="287"/>
      <c r="AD2788" s="344"/>
      <c r="AE2788" s="344"/>
      <c r="AF2788" s="344"/>
      <c r="AG2788" s="344"/>
      <c r="AH2788" s="344"/>
      <c r="AI2788" s="228" t="s">
        <v>1709</v>
      </c>
      <c r="AJ2788" s="286" t="s">
        <v>1708</v>
      </c>
      <c r="AK2788" s="228" t="s">
        <v>1724</v>
      </c>
      <c r="AN2788" s="344"/>
      <c r="AO2788" s="344"/>
      <c r="AP2788" s="229" t="s">
        <v>1717</v>
      </c>
      <c r="AQ2788" s="345"/>
      <c r="AR2788" s="247"/>
      <c r="AS2788" s="247"/>
      <c r="AT2788" s="247"/>
      <c r="AU2788" s="247"/>
      <c r="AV2788" s="207"/>
      <c r="AW2788" s="207"/>
      <c r="AX2788" s="207"/>
      <c r="AY2788" s="207"/>
      <c r="AZ2788" s="247"/>
      <c r="BA2788" s="247"/>
      <c r="BB2788" s="247"/>
      <c r="BC2788" s="247"/>
      <c r="BD2788" s="207"/>
      <c r="BE2788" s="207"/>
      <c r="BF2788" s="207"/>
      <c r="BG2788" s="228"/>
      <c r="BH2788" s="228"/>
      <c r="BI2788" s="228"/>
      <c r="BJ2788" s="246"/>
      <c r="BK2788" s="255"/>
      <c r="BL2788" s="228"/>
      <c r="BM2788" s="228"/>
      <c r="BQ2788" s="205" t="s">
        <v>1701</v>
      </c>
      <c r="BY2788" s="254"/>
      <c r="DN2788" s="284"/>
      <c r="DO2788" s="283"/>
      <c r="DP2788" s="278"/>
      <c r="DQ2788" s="282"/>
      <c r="DR2788" s="281"/>
      <c r="DS2788" s="280"/>
      <c r="DT2788" s="279"/>
      <c r="DU2788" s="278"/>
      <c r="DV2788" s="194"/>
    </row>
    <row r="2789" spans="1:126" ht="16.350000000000001" customHeight="1">
      <c r="A2789" s="207" t="s">
        <v>1729</v>
      </c>
      <c r="B2789" s="227" t="s">
        <v>2184</v>
      </c>
      <c r="D2789" s="264" t="s">
        <v>2183</v>
      </c>
      <c r="E2789" s="224" t="str">
        <f t="shared" si="424"/>
        <v>800286</v>
      </c>
      <c r="F2789" s="207" t="s">
        <v>66</v>
      </c>
      <c r="G2789" s="220" t="s">
        <v>2182</v>
      </c>
      <c r="H2789" s="223" t="s">
        <v>2181</v>
      </c>
      <c r="J2789" s="225">
        <v>1</v>
      </c>
      <c r="K2789" s="212">
        <v>499.99999999999994</v>
      </c>
      <c r="L2789" s="263">
        <f t="shared" si="422"/>
        <v>550</v>
      </c>
      <c r="M2789" s="262" t="s">
        <v>1671</v>
      </c>
      <c r="N2789" s="219" t="s">
        <v>2180</v>
      </c>
      <c r="O2789" s="219"/>
      <c r="P2789" s="245"/>
      <c r="Q2789" s="244"/>
      <c r="R2789" s="261"/>
      <c r="S2789" s="242"/>
      <c r="T2789" s="219"/>
      <c r="U2789" s="287"/>
      <c r="V2789" s="287"/>
      <c r="W2789" s="287"/>
      <c r="X2789" s="287"/>
      <c r="Y2789" s="219"/>
      <c r="Z2789" s="287"/>
      <c r="AA2789" s="287"/>
      <c r="AB2789" s="287"/>
      <c r="AC2789" s="287"/>
      <c r="AD2789" s="344"/>
      <c r="AE2789" s="344"/>
      <c r="AF2789" s="344"/>
      <c r="AG2789" s="344"/>
      <c r="AH2789" s="344"/>
      <c r="AI2789" s="228" t="s">
        <v>1709</v>
      </c>
      <c r="AJ2789" s="286" t="s">
        <v>1708</v>
      </c>
      <c r="AK2789" s="228" t="s">
        <v>1724</v>
      </c>
      <c r="AN2789" s="344"/>
      <c r="AO2789" s="344"/>
      <c r="AP2789" s="229" t="s">
        <v>1717</v>
      </c>
      <c r="AQ2789" s="345"/>
      <c r="AR2789" s="247"/>
      <c r="AS2789" s="247"/>
      <c r="AT2789" s="247"/>
      <c r="AU2789" s="247"/>
      <c r="AV2789" s="207"/>
      <c r="AW2789" s="207"/>
      <c r="AX2789" s="207"/>
      <c r="AY2789" s="207"/>
      <c r="AZ2789" s="247"/>
      <c r="BA2789" s="247"/>
      <c r="BB2789" s="247"/>
      <c r="BC2789" s="247"/>
      <c r="BD2789" s="207"/>
      <c r="BE2789" s="207"/>
      <c r="BF2789" s="207"/>
      <c r="BG2789" s="228"/>
      <c r="BH2789" s="228"/>
      <c r="BI2789" s="228"/>
      <c r="BJ2789" s="246"/>
      <c r="BK2789" s="255"/>
      <c r="BL2789" s="228"/>
      <c r="BM2789" s="228"/>
      <c r="BQ2789" s="205" t="s">
        <v>1701</v>
      </c>
      <c r="BY2789" s="254"/>
      <c r="DN2789" s="284"/>
      <c r="DO2789" s="283"/>
      <c r="DP2789" s="278"/>
      <c r="DQ2789" s="282"/>
      <c r="DR2789" s="281"/>
      <c r="DS2789" s="280"/>
      <c r="DT2789" s="279"/>
      <c r="DU2789" s="278"/>
      <c r="DV2789" s="194"/>
    </row>
    <row r="2790" spans="1:126" ht="15.75" customHeight="1">
      <c r="A2790" s="207" t="s">
        <v>1729</v>
      </c>
      <c r="B2790" s="227" t="s">
        <v>2179</v>
      </c>
      <c r="D2790" s="264" t="s">
        <v>2178</v>
      </c>
      <c r="E2790" s="224" t="str">
        <f t="shared" si="424"/>
        <v>814344</v>
      </c>
      <c r="F2790" s="207" t="s">
        <v>66</v>
      </c>
      <c r="G2790" s="220" t="s">
        <v>2177</v>
      </c>
      <c r="H2790" s="223" t="s">
        <v>2176</v>
      </c>
      <c r="J2790" s="225">
        <v>1</v>
      </c>
      <c r="K2790" s="212">
        <v>3999.9999999999995</v>
      </c>
      <c r="L2790" s="263">
        <f t="shared" si="422"/>
        <v>4400</v>
      </c>
      <c r="M2790" s="262" t="s">
        <v>900</v>
      </c>
      <c r="N2790" s="219" t="s">
        <v>2175</v>
      </c>
      <c r="O2790" s="219" t="s">
        <v>2174</v>
      </c>
      <c r="P2790" s="245"/>
      <c r="Q2790" s="244"/>
      <c r="R2790" s="350"/>
      <c r="S2790" s="242"/>
      <c r="T2790" s="219"/>
      <c r="U2790" s="287"/>
      <c r="V2790" s="287"/>
      <c r="W2790" s="287"/>
      <c r="X2790" s="287"/>
      <c r="Y2790" s="219"/>
      <c r="Z2790" s="287"/>
      <c r="AA2790" s="287"/>
      <c r="AB2790" s="287"/>
      <c r="AC2790" s="287"/>
      <c r="AD2790" s="344"/>
      <c r="AE2790" s="344"/>
      <c r="AF2790" s="344"/>
      <c r="AG2790" s="344"/>
      <c r="AH2790" s="344"/>
      <c r="AI2790" s="228" t="s">
        <v>1709</v>
      </c>
      <c r="AJ2790" s="286" t="s">
        <v>1708</v>
      </c>
      <c r="AK2790" s="228" t="s">
        <v>1724</v>
      </c>
      <c r="AN2790" s="344"/>
      <c r="AO2790" s="344"/>
      <c r="AP2790" s="229" t="s">
        <v>1717</v>
      </c>
      <c r="AQ2790" s="345"/>
      <c r="AR2790" s="247"/>
      <c r="AS2790" s="247"/>
      <c r="AT2790" s="247"/>
      <c r="AU2790" s="247"/>
      <c r="AV2790" s="207"/>
      <c r="AW2790" s="207"/>
      <c r="AX2790" s="207"/>
      <c r="AY2790" s="207"/>
      <c r="AZ2790" s="247"/>
      <c r="BA2790" s="247"/>
      <c r="BB2790" s="247"/>
      <c r="BC2790" s="247"/>
      <c r="BD2790" s="207"/>
      <c r="BE2790" s="207"/>
      <c r="BF2790" s="207"/>
      <c r="BG2790" s="228"/>
      <c r="BH2790" s="228"/>
      <c r="BI2790" s="228"/>
      <c r="BJ2790" s="246"/>
      <c r="BK2790" s="255"/>
      <c r="BL2790" s="228"/>
      <c r="BM2790" s="228"/>
      <c r="BQ2790" s="205" t="s">
        <v>1701</v>
      </c>
      <c r="BY2790" s="254"/>
      <c r="DN2790" s="284"/>
      <c r="DO2790" s="283"/>
      <c r="DP2790" s="278"/>
      <c r="DQ2790" s="282"/>
      <c r="DR2790" s="281"/>
      <c r="DS2790" s="280"/>
      <c r="DT2790" s="279"/>
      <c r="DU2790" s="278"/>
      <c r="DV2790" s="194"/>
    </row>
    <row r="2791" spans="1:126" ht="16.350000000000001" customHeight="1">
      <c r="A2791" s="207" t="s">
        <v>1729</v>
      </c>
      <c r="B2791" s="227" t="s">
        <v>2173</v>
      </c>
      <c r="D2791" s="264" t="s">
        <v>2172</v>
      </c>
      <c r="E2791" s="224" t="str">
        <f t="shared" si="424"/>
        <v>810506</v>
      </c>
      <c r="F2791" s="207" t="s">
        <v>66</v>
      </c>
      <c r="G2791" s="220" t="s">
        <v>2171</v>
      </c>
      <c r="H2791" s="223" t="s">
        <v>2170</v>
      </c>
      <c r="J2791" s="225">
        <v>1</v>
      </c>
      <c r="K2791" s="212">
        <v>4800</v>
      </c>
      <c r="L2791" s="263">
        <f t="shared" si="422"/>
        <v>5280</v>
      </c>
      <c r="M2791" s="262" t="s">
        <v>1671</v>
      </c>
      <c r="N2791" s="219" t="s">
        <v>2169</v>
      </c>
      <c r="O2791" s="219"/>
      <c r="P2791" s="251">
        <v>44896</v>
      </c>
      <c r="Q2791" s="302">
        <v>4000</v>
      </c>
      <c r="R2791" s="354"/>
      <c r="S2791" s="242"/>
      <c r="T2791" s="219"/>
      <c r="U2791" s="287"/>
      <c r="V2791" s="287"/>
      <c r="W2791" s="287"/>
      <c r="X2791" s="287"/>
      <c r="Y2791" s="219"/>
      <c r="Z2791" s="287"/>
      <c r="AA2791" s="287"/>
      <c r="AB2791" s="287"/>
      <c r="AC2791" s="287"/>
      <c r="AD2791" s="344"/>
      <c r="AE2791" s="344"/>
      <c r="AF2791" s="344"/>
      <c r="AG2791" s="344"/>
      <c r="AH2791" s="344"/>
      <c r="AI2791" s="228" t="s">
        <v>1709</v>
      </c>
      <c r="AJ2791" s="258" t="s">
        <v>1708</v>
      </c>
      <c r="AK2791" s="228" t="s">
        <v>1724</v>
      </c>
      <c r="AN2791" s="344"/>
      <c r="AO2791" s="344"/>
      <c r="AP2791" s="229" t="s">
        <v>1717</v>
      </c>
      <c r="AQ2791" s="345"/>
      <c r="AR2791" s="247"/>
      <c r="AS2791" s="247"/>
      <c r="AT2791" s="247"/>
      <c r="AU2791" s="247"/>
      <c r="AV2791" s="207"/>
      <c r="AW2791" s="207"/>
      <c r="AX2791" s="207"/>
      <c r="AY2791" s="207"/>
      <c r="AZ2791" s="247"/>
      <c r="BA2791" s="247"/>
      <c r="BB2791" s="247"/>
      <c r="BC2791" s="247"/>
      <c r="BD2791" s="207"/>
      <c r="BE2791" s="207"/>
      <c r="BF2791" s="207"/>
      <c r="BG2791" s="228"/>
      <c r="BH2791" s="228"/>
      <c r="BI2791" s="228"/>
      <c r="BJ2791" s="246"/>
      <c r="BK2791" s="255"/>
      <c r="BL2791" s="228"/>
      <c r="BM2791" s="228"/>
      <c r="BQ2791" s="205" t="s">
        <v>1701</v>
      </c>
      <c r="BY2791" s="254"/>
      <c r="DN2791" s="284"/>
      <c r="DO2791" s="283"/>
      <c r="DP2791" s="278"/>
      <c r="DQ2791" s="282"/>
      <c r="DR2791" s="281"/>
      <c r="DS2791" s="280"/>
      <c r="DT2791" s="279"/>
      <c r="DU2791" s="278"/>
      <c r="DV2791" s="194"/>
    </row>
    <row r="2792" spans="1:126" ht="16.350000000000001" customHeight="1">
      <c r="A2792" s="207" t="s">
        <v>1729</v>
      </c>
      <c r="B2792" s="227" t="s">
        <v>2168</v>
      </c>
      <c r="D2792" s="264" t="s">
        <v>2167</v>
      </c>
      <c r="E2792" s="224" t="str">
        <f t="shared" si="424"/>
        <v>815785</v>
      </c>
      <c r="F2792" s="207" t="s">
        <v>66</v>
      </c>
      <c r="G2792" s="220" t="s">
        <v>2166</v>
      </c>
      <c r="H2792" s="223" t="s">
        <v>2161</v>
      </c>
      <c r="J2792" s="225">
        <v>1</v>
      </c>
      <c r="K2792" s="212">
        <v>1300</v>
      </c>
      <c r="L2792" s="263">
        <f t="shared" si="422"/>
        <v>1430.0000000000002</v>
      </c>
      <c r="M2792" s="262" t="s">
        <v>1671</v>
      </c>
      <c r="N2792" s="219" t="s">
        <v>2165</v>
      </c>
      <c r="O2792" s="219"/>
      <c r="P2792" s="251">
        <v>44896</v>
      </c>
      <c r="Q2792" s="302">
        <v>1200</v>
      </c>
      <c r="R2792" s="354"/>
      <c r="S2792" s="242"/>
      <c r="T2792" s="219"/>
      <c r="U2792" s="287"/>
      <c r="V2792" s="287"/>
      <c r="W2792" s="287"/>
      <c r="X2792" s="287"/>
      <c r="Y2792" s="219"/>
      <c r="Z2792" s="287"/>
      <c r="AA2792" s="287"/>
      <c r="AB2792" s="287"/>
      <c r="AC2792" s="287"/>
      <c r="AD2792" s="344"/>
      <c r="AE2792" s="344"/>
      <c r="AF2792" s="344"/>
      <c r="AG2792" s="344"/>
      <c r="AH2792" s="344"/>
      <c r="AI2792" s="228" t="s">
        <v>1709</v>
      </c>
      <c r="AJ2792" s="258" t="s">
        <v>1708</v>
      </c>
      <c r="AK2792" s="228" t="s">
        <v>1724</v>
      </c>
      <c r="AN2792" s="344"/>
      <c r="AO2792" s="344"/>
      <c r="AP2792" s="229" t="s">
        <v>1717</v>
      </c>
      <c r="AQ2792" s="345"/>
      <c r="AR2792" s="247"/>
      <c r="AS2792" s="247"/>
      <c r="AT2792" s="247"/>
      <c r="AU2792" s="247"/>
      <c r="AV2792" s="207"/>
      <c r="AW2792" s="207"/>
      <c r="AX2792" s="207"/>
      <c r="AY2792" s="207"/>
      <c r="AZ2792" s="247"/>
      <c r="BA2792" s="247"/>
      <c r="BB2792" s="247"/>
      <c r="BC2792" s="247"/>
      <c r="BD2792" s="207"/>
      <c r="BE2792" s="207"/>
      <c r="BF2792" s="207"/>
      <c r="BG2792" s="228"/>
      <c r="BH2792" s="228"/>
      <c r="BI2792" s="228"/>
      <c r="BJ2792" s="246"/>
      <c r="BK2792" s="255"/>
      <c r="BL2792" s="228"/>
      <c r="BM2792" s="228"/>
      <c r="BQ2792" s="205" t="s">
        <v>1701</v>
      </c>
      <c r="BY2792" s="254"/>
      <c r="DN2792" s="284"/>
      <c r="DO2792" s="283"/>
      <c r="DP2792" s="278"/>
      <c r="DQ2792" s="282"/>
      <c r="DR2792" s="281"/>
      <c r="DS2792" s="280"/>
      <c r="DT2792" s="279"/>
      <c r="DU2792" s="278"/>
      <c r="DV2792" s="194"/>
    </row>
    <row r="2793" spans="1:126" ht="16.350000000000001" customHeight="1">
      <c r="A2793" s="207" t="s">
        <v>1729</v>
      </c>
      <c r="B2793" s="227" t="s">
        <v>2164</v>
      </c>
      <c r="D2793" s="264" t="s">
        <v>2163</v>
      </c>
      <c r="E2793" s="224" t="str">
        <f t="shared" si="424"/>
        <v>815792</v>
      </c>
      <c r="F2793" s="207" t="s">
        <v>66</v>
      </c>
      <c r="G2793" s="220" t="s">
        <v>2162</v>
      </c>
      <c r="H2793" s="223" t="s">
        <v>2161</v>
      </c>
      <c r="J2793" s="225">
        <v>1</v>
      </c>
      <c r="K2793" s="212">
        <v>1300</v>
      </c>
      <c r="L2793" s="263">
        <f t="shared" si="422"/>
        <v>1430.0000000000002</v>
      </c>
      <c r="M2793" s="262" t="s">
        <v>1671</v>
      </c>
      <c r="N2793" s="219" t="s">
        <v>2160</v>
      </c>
      <c r="O2793" s="219"/>
      <c r="P2793" s="251">
        <v>44896</v>
      </c>
      <c r="Q2793" s="302">
        <v>1200</v>
      </c>
      <c r="R2793" s="354"/>
      <c r="S2793" s="242"/>
      <c r="T2793" s="219"/>
      <c r="U2793" s="287"/>
      <c r="V2793" s="287"/>
      <c r="W2793" s="287"/>
      <c r="X2793" s="287"/>
      <c r="Y2793" s="219"/>
      <c r="Z2793" s="287"/>
      <c r="AA2793" s="287"/>
      <c r="AB2793" s="287"/>
      <c r="AC2793" s="287"/>
      <c r="AD2793" s="344"/>
      <c r="AE2793" s="344"/>
      <c r="AF2793" s="344"/>
      <c r="AG2793" s="344"/>
      <c r="AH2793" s="344"/>
      <c r="AI2793" s="228" t="s">
        <v>1709</v>
      </c>
      <c r="AJ2793" s="258" t="s">
        <v>1708</v>
      </c>
      <c r="AK2793" s="228" t="s">
        <v>1724</v>
      </c>
      <c r="AN2793" s="344"/>
      <c r="AO2793" s="344"/>
      <c r="AP2793" s="229" t="s">
        <v>1717</v>
      </c>
      <c r="AQ2793" s="345"/>
      <c r="AR2793" s="247"/>
      <c r="AS2793" s="247"/>
      <c r="AT2793" s="247"/>
      <c r="AU2793" s="247"/>
      <c r="AV2793" s="207"/>
      <c r="AW2793" s="207"/>
      <c r="AX2793" s="207"/>
      <c r="AY2793" s="207"/>
      <c r="AZ2793" s="247"/>
      <c r="BA2793" s="247"/>
      <c r="BB2793" s="247"/>
      <c r="BC2793" s="247"/>
      <c r="BD2793" s="207"/>
      <c r="BE2793" s="207"/>
      <c r="BF2793" s="207"/>
      <c r="BG2793" s="228"/>
      <c r="BH2793" s="228"/>
      <c r="BI2793" s="228"/>
      <c r="BJ2793" s="246"/>
      <c r="BK2793" s="255"/>
      <c r="BL2793" s="228"/>
      <c r="BM2793" s="228"/>
      <c r="BQ2793" s="205" t="s">
        <v>1701</v>
      </c>
      <c r="BY2793" s="254"/>
      <c r="DN2793" s="284"/>
      <c r="DO2793" s="283"/>
      <c r="DP2793" s="278"/>
      <c r="DQ2793" s="282"/>
      <c r="DR2793" s="281"/>
      <c r="DS2793" s="280"/>
      <c r="DT2793" s="279"/>
      <c r="DU2793" s="278"/>
      <c r="DV2793" s="194"/>
    </row>
    <row r="2794" spans="1:126" ht="16.350000000000001" customHeight="1">
      <c r="A2794" s="207" t="s">
        <v>1729</v>
      </c>
      <c r="B2794" s="227" t="s">
        <v>2159</v>
      </c>
      <c r="D2794" s="264" t="s">
        <v>2158</v>
      </c>
      <c r="E2794" s="224" t="str">
        <f t="shared" si="424"/>
        <v>814931</v>
      </c>
      <c r="F2794" s="207" t="s">
        <v>66</v>
      </c>
      <c r="G2794" s="220" t="s">
        <v>2157</v>
      </c>
      <c r="H2794" s="223" t="s">
        <v>2150</v>
      </c>
      <c r="J2794" s="225">
        <v>1</v>
      </c>
      <c r="K2794" s="212">
        <v>1799.9999999999998</v>
      </c>
      <c r="L2794" s="263">
        <f t="shared" si="422"/>
        <v>1980</v>
      </c>
      <c r="M2794" s="288" t="s">
        <v>1671</v>
      </c>
      <c r="N2794" s="219" t="s">
        <v>2149</v>
      </c>
      <c r="O2794" s="219"/>
      <c r="P2794" s="245"/>
      <c r="Q2794" s="244"/>
      <c r="R2794" s="261"/>
      <c r="S2794" s="242"/>
      <c r="T2794" s="219"/>
      <c r="U2794" s="287"/>
      <c r="V2794" s="287"/>
      <c r="W2794" s="287"/>
      <c r="X2794" s="287"/>
      <c r="Y2794" s="219"/>
      <c r="Z2794" s="287"/>
      <c r="AA2794" s="287"/>
      <c r="AB2794" s="287"/>
      <c r="AC2794" s="287"/>
      <c r="AD2794" s="344"/>
      <c r="AE2794" s="344"/>
      <c r="AF2794" s="344"/>
      <c r="AG2794" s="344"/>
      <c r="AH2794" s="344"/>
      <c r="AI2794" s="228" t="s">
        <v>1709</v>
      </c>
      <c r="AJ2794" s="258" t="s">
        <v>1708</v>
      </c>
      <c r="AK2794" s="228" t="s">
        <v>1724</v>
      </c>
      <c r="AN2794" s="344"/>
      <c r="AO2794" s="344"/>
      <c r="AP2794" s="229" t="s">
        <v>1717</v>
      </c>
      <c r="AQ2794" s="345"/>
      <c r="AR2794" s="247"/>
      <c r="AS2794" s="247"/>
      <c r="AT2794" s="247"/>
      <c r="AU2794" s="247"/>
      <c r="AV2794" s="207"/>
      <c r="AW2794" s="207"/>
      <c r="AX2794" s="207"/>
      <c r="AY2794" s="207"/>
      <c r="AZ2794" s="247"/>
      <c r="BA2794" s="247"/>
      <c r="BB2794" s="247"/>
      <c r="BC2794" s="247"/>
      <c r="BD2794" s="207"/>
      <c r="BE2794" s="207"/>
      <c r="BF2794" s="207"/>
      <c r="BG2794" s="228"/>
      <c r="BH2794" s="228"/>
      <c r="BI2794" s="228"/>
      <c r="BJ2794" s="246"/>
      <c r="BK2794" s="255"/>
      <c r="BL2794" s="228"/>
      <c r="BM2794" s="228"/>
      <c r="BQ2794" s="205" t="s">
        <v>1701</v>
      </c>
      <c r="BY2794" s="254"/>
      <c r="DN2794" s="284"/>
      <c r="DO2794" s="283"/>
      <c r="DP2794" s="278"/>
      <c r="DQ2794" s="282"/>
      <c r="DR2794" s="281"/>
      <c r="DS2794" s="280"/>
      <c r="DT2794" s="279"/>
      <c r="DU2794" s="278"/>
      <c r="DV2794" s="194"/>
    </row>
    <row r="2795" spans="1:126" ht="16.350000000000001" customHeight="1">
      <c r="A2795" s="207" t="s">
        <v>1729</v>
      </c>
      <c r="B2795" s="227" t="s">
        <v>2156</v>
      </c>
      <c r="D2795" s="264" t="s">
        <v>2155</v>
      </c>
      <c r="E2795" s="224" t="str">
        <f t="shared" si="424"/>
        <v>814948</v>
      </c>
      <c r="F2795" s="207" t="s">
        <v>66</v>
      </c>
      <c r="G2795" s="220" t="s">
        <v>2154</v>
      </c>
      <c r="H2795" s="223" t="s">
        <v>2150</v>
      </c>
      <c r="J2795" s="225">
        <v>1</v>
      </c>
      <c r="K2795" s="212">
        <v>1799.9999999999998</v>
      </c>
      <c r="L2795" s="263">
        <f t="shared" si="422"/>
        <v>1980</v>
      </c>
      <c r="M2795" s="288" t="s">
        <v>1671</v>
      </c>
      <c r="N2795" s="219" t="s">
        <v>2149</v>
      </c>
      <c r="O2795" s="219"/>
      <c r="P2795" s="347"/>
      <c r="Q2795" s="346"/>
      <c r="R2795" s="261"/>
      <c r="S2795" s="242"/>
      <c r="T2795" s="219"/>
      <c r="U2795" s="287"/>
      <c r="V2795" s="287"/>
      <c r="W2795" s="287"/>
      <c r="X2795" s="287"/>
      <c r="Y2795" s="219"/>
      <c r="Z2795" s="287"/>
      <c r="AA2795" s="287"/>
      <c r="AB2795" s="287"/>
      <c r="AC2795" s="287"/>
      <c r="AD2795" s="344"/>
      <c r="AE2795" s="344"/>
      <c r="AF2795" s="344"/>
      <c r="AG2795" s="344"/>
      <c r="AH2795" s="344"/>
      <c r="AI2795" s="228" t="s">
        <v>1709</v>
      </c>
      <c r="AJ2795" s="258" t="s">
        <v>1708</v>
      </c>
      <c r="AK2795" s="228" t="s">
        <v>1724</v>
      </c>
      <c r="AN2795" s="344"/>
      <c r="AO2795" s="344"/>
      <c r="AP2795" s="229" t="s">
        <v>1717</v>
      </c>
      <c r="AQ2795" s="345"/>
      <c r="AR2795" s="247"/>
      <c r="AS2795" s="247"/>
      <c r="AT2795" s="247"/>
      <c r="AU2795" s="247"/>
      <c r="AV2795" s="207"/>
      <c r="AW2795" s="207"/>
      <c r="AX2795" s="207"/>
      <c r="AY2795" s="207"/>
      <c r="AZ2795" s="247"/>
      <c r="BA2795" s="247"/>
      <c r="BB2795" s="247"/>
      <c r="BC2795" s="247"/>
      <c r="BD2795" s="207"/>
      <c r="BE2795" s="207"/>
      <c r="BF2795" s="207"/>
      <c r="BG2795" s="228"/>
      <c r="BH2795" s="228"/>
      <c r="BI2795" s="228"/>
      <c r="BJ2795" s="246"/>
      <c r="BK2795" s="255"/>
      <c r="BL2795" s="228"/>
      <c r="BM2795" s="228"/>
      <c r="BQ2795" s="205" t="s">
        <v>1701</v>
      </c>
      <c r="BY2795" s="254"/>
      <c r="DN2795" s="284"/>
      <c r="DO2795" s="283"/>
      <c r="DP2795" s="278"/>
      <c r="DQ2795" s="282"/>
      <c r="DR2795" s="281"/>
      <c r="DS2795" s="280"/>
      <c r="DT2795" s="279"/>
      <c r="DU2795" s="278"/>
      <c r="DV2795" s="194"/>
    </row>
    <row r="2796" spans="1:126" ht="16.350000000000001" customHeight="1">
      <c r="A2796" s="207" t="s">
        <v>1729</v>
      </c>
      <c r="B2796" s="227" t="s">
        <v>2153</v>
      </c>
      <c r="D2796" s="264" t="s">
        <v>2152</v>
      </c>
      <c r="E2796" s="224" t="str">
        <f t="shared" si="424"/>
        <v>814955</v>
      </c>
      <c r="F2796" s="207" t="s">
        <v>66</v>
      </c>
      <c r="G2796" s="220" t="s">
        <v>2151</v>
      </c>
      <c r="H2796" s="223" t="s">
        <v>2150</v>
      </c>
      <c r="J2796" s="225">
        <v>1</v>
      </c>
      <c r="K2796" s="212">
        <v>1799.9999999999998</v>
      </c>
      <c r="L2796" s="263">
        <f t="shared" si="422"/>
        <v>1980</v>
      </c>
      <c r="M2796" s="288" t="s">
        <v>1671</v>
      </c>
      <c r="N2796" s="219" t="s">
        <v>2149</v>
      </c>
      <c r="O2796" s="219"/>
      <c r="P2796" s="347"/>
      <c r="Q2796" s="346"/>
      <c r="R2796" s="261"/>
      <c r="S2796" s="242"/>
      <c r="T2796" s="219"/>
      <c r="U2796" s="287"/>
      <c r="V2796" s="287"/>
      <c r="W2796" s="287"/>
      <c r="X2796" s="287"/>
      <c r="Y2796" s="219"/>
      <c r="Z2796" s="287"/>
      <c r="AA2796" s="287"/>
      <c r="AB2796" s="287"/>
      <c r="AC2796" s="287"/>
      <c r="AD2796" s="344"/>
      <c r="AE2796" s="344"/>
      <c r="AF2796" s="344"/>
      <c r="AG2796" s="344"/>
      <c r="AH2796" s="344"/>
      <c r="AI2796" s="228" t="s">
        <v>1709</v>
      </c>
      <c r="AJ2796" s="258" t="s">
        <v>1708</v>
      </c>
      <c r="AK2796" s="228" t="s">
        <v>1724</v>
      </c>
      <c r="AN2796" s="344"/>
      <c r="AO2796" s="344"/>
      <c r="AP2796" s="229" t="s">
        <v>1717</v>
      </c>
      <c r="AQ2796" s="345"/>
      <c r="AR2796" s="247"/>
      <c r="AS2796" s="247"/>
      <c r="AT2796" s="247"/>
      <c r="AU2796" s="247"/>
      <c r="AV2796" s="207"/>
      <c r="AW2796" s="207"/>
      <c r="AX2796" s="207"/>
      <c r="AY2796" s="207"/>
      <c r="AZ2796" s="247"/>
      <c r="BA2796" s="247"/>
      <c r="BB2796" s="247"/>
      <c r="BC2796" s="247"/>
      <c r="BD2796" s="207"/>
      <c r="BE2796" s="207"/>
      <c r="BF2796" s="207"/>
      <c r="BG2796" s="228"/>
      <c r="BH2796" s="228"/>
      <c r="BI2796" s="228"/>
      <c r="BJ2796" s="246"/>
      <c r="BK2796" s="255"/>
      <c r="BL2796" s="228"/>
      <c r="BM2796" s="228"/>
      <c r="BQ2796" s="205" t="s">
        <v>1701</v>
      </c>
      <c r="BY2796" s="254"/>
      <c r="DN2796" s="284"/>
      <c r="DO2796" s="283"/>
      <c r="DP2796" s="278"/>
      <c r="DQ2796" s="282"/>
      <c r="DR2796" s="281"/>
      <c r="DS2796" s="280"/>
      <c r="DT2796" s="279"/>
      <c r="DU2796" s="278"/>
      <c r="DV2796" s="194"/>
    </row>
    <row r="2797" spans="1:126" ht="16.350000000000001" customHeight="1">
      <c r="A2797" s="207" t="s">
        <v>1729</v>
      </c>
      <c r="B2797" s="227" t="s">
        <v>2148</v>
      </c>
      <c r="D2797" s="264" t="s">
        <v>2147</v>
      </c>
      <c r="E2797" s="224" t="str">
        <f t="shared" si="424"/>
        <v>811534</v>
      </c>
      <c r="F2797" s="207" t="s">
        <v>66</v>
      </c>
      <c r="G2797" s="220" t="s">
        <v>2146</v>
      </c>
      <c r="H2797" s="223" t="s">
        <v>2145</v>
      </c>
      <c r="J2797" s="225">
        <v>1</v>
      </c>
      <c r="K2797" s="212">
        <v>2500</v>
      </c>
      <c r="L2797" s="263">
        <f t="shared" si="422"/>
        <v>2750</v>
      </c>
      <c r="M2797" s="288" t="s">
        <v>1671</v>
      </c>
      <c r="N2797" s="219" t="s">
        <v>2144</v>
      </c>
      <c r="O2797" s="219"/>
      <c r="P2797" s="347"/>
      <c r="Q2797" s="346"/>
      <c r="R2797" s="261"/>
      <c r="S2797" s="242"/>
      <c r="T2797" s="219"/>
      <c r="U2797" s="287"/>
      <c r="V2797" s="287"/>
      <c r="W2797" s="287"/>
      <c r="X2797" s="287"/>
      <c r="Y2797" s="219"/>
      <c r="Z2797" s="287"/>
      <c r="AA2797" s="287"/>
      <c r="AB2797" s="287"/>
      <c r="AC2797" s="287"/>
      <c r="AD2797" s="344"/>
      <c r="AE2797" s="344"/>
      <c r="AF2797" s="344"/>
      <c r="AG2797" s="344"/>
      <c r="AH2797" s="344"/>
      <c r="AI2797" s="228" t="s">
        <v>1709</v>
      </c>
      <c r="AJ2797" s="258" t="s">
        <v>1708</v>
      </c>
      <c r="AK2797" s="228" t="s">
        <v>1724</v>
      </c>
      <c r="AN2797" s="344"/>
      <c r="AO2797" s="344"/>
      <c r="AP2797" s="229" t="s">
        <v>1717</v>
      </c>
      <c r="AQ2797" s="345"/>
      <c r="AR2797" s="247"/>
      <c r="AS2797" s="247"/>
      <c r="AT2797" s="247"/>
      <c r="AU2797" s="247"/>
      <c r="AV2797" s="207"/>
      <c r="AW2797" s="207"/>
      <c r="AX2797" s="207"/>
      <c r="AY2797" s="207"/>
      <c r="AZ2797" s="247"/>
      <c r="BA2797" s="247"/>
      <c r="BB2797" s="247"/>
      <c r="BC2797" s="247"/>
      <c r="BD2797" s="207"/>
      <c r="BE2797" s="207"/>
      <c r="BF2797" s="207"/>
      <c r="BG2797" s="228"/>
      <c r="BH2797" s="228"/>
      <c r="BI2797" s="228"/>
      <c r="BJ2797" s="246"/>
      <c r="BK2797" s="255"/>
      <c r="BL2797" s="228"/>
      <c r="BM2797" s="228"/>
      <c r="BQ2797" s="205" t="s">
        <v>1701</v>
      </c>
      <c r="BY2797" s="254"/>
      <c r="DN2797" s="284"/>
      <c r="DO2797" s="283"/>
      <c r="DP2797" s="278"/>
      <c r="DQ2797" s="282"/>
      <c r="DR2797" s="281"/>
      <c r="DS2797" s="280"/>
      <c r="DT2797" s="279"/>
      <c r="DU2797" s="278"/>
      <c r="DV2797" s="194"/>
    </row>
    <row r="2798" spans="1:126" ht="16.350000000000001" customHeight="1">
      <c r="A2798" s="207" t="s">
        <v>1729</v>
      </c>
      <c r="B2798" s="227" t="s">
        <v>2143</v>
      </c>
      <c r="D2798" s="264" t="s">
        <v>863</v>
      </c>
      <c r="E2798" s="224" t="str">
        <f t="shared" si="424"/>
        <v>471418</v>
      </c>
      <c r="F2798" s="207" t="s">
        <v>66</v>
      </c>
      <c r="G2798" s="220" t="s">
        <v>864</v>
      </c>
      <c r="H2798" s="223" t="s">
        <v>2142</v>
      </c>
      <c r="J2798" s="225">
        <v>1</v>
      </c>
      <c r="K2798" s="277">
        <v>1800</v>
      </c>
      <c r="L2798" s="263">
        <f t="shared" si="422"/>
        <v>1980.0000000000002</v>
      </c>
      <c r="M2798" s="288" t="s">
        <v>1671</v>
      </c>
      <c r="N2798" s="219" t="s">
        <v>2141</v>
      </c>
      <c r="O2798" s="219" t="s">
        <v>2140</v>
      </c>
      <c r="P2798" s="251">
        <v>45444</v>
      </c>
      <c r="Q2798" s="244">
        <v>1500</v>
      </c>
      <c r="R2798" s="354"/>
      <c r="S2798" s="242"/>
      <c r="T2798" s="219" t="s">
        <v>1964</v>
      </c>
      <c r="U2798" s="248">
        <f>VLOOKUP(T2798,'[1]段ボール 送料'!$H$16:$X$1013,16,FALSE)</f>
        <v>1390</v>
      </c>
      <c r="V2798" s="248">
        <f>VLOOKUP(T2798,'[1]段ボール 送料'!$H$16:$X$1013,13,FALSE)</f>
        <v>200</v>
      </c>
      <c r="W2798" s="248">
        <f>VLOOKUP(T2798,'[1]段ボール 送料'!$H$16:$X$1013,14,FALSE)</f>
        <v>125</v>
      </c>
      <c r="X2798" s="248">
        <f>VLOOKUP(T2798,'[1]段ボール 送料'!$H$16:$X$1013,15,FALSE)</f>
        <v>1065</v>
      </c>
      <c r="Y2798" s="219"/>
      <c r="Z2798" s="287"/>
      <c r="AA2798" s="287"/>
      <c r="AB2798" s="287"/>
      <c r="AC2798" s="287"/>
      <c r="AD2798" s="344"/>
      <c r="AE2798" s="344"/>
      <c r="AF2798" s="344"/>
      <c r="AG2798" s="344"/>
      <c r="AH2798" s="344"/>
      <c r="AI2798" s="228" t="s">
        <v>1709</v>
      </c>
      <c r="AJ2798" s="258" t="s">
        <v>1708</v>
      </c>
      <c r="AK2798" s="228" t="s">
        <v>1724</v>
      </c>
      <c r="AL2798" s="211">
        <v>720</v>
      </c>
      <c r="AM2798" s="211">
        <f>AN2798+AO2798</f>
        <v>1340</v>
      </c>
      <c r="AN2798" s="353">
        <f>VLOOKUP(T2798,'[1]段ボール 送料'!$H$16:$X$1013,6,FALSE)</f>
        <v>160</v>
      </c>
      <c r="AO2798" s="353">
        <f>VLOOKUP(T2798,'[1]段ボール 送料'!$H$16:$X$1013,17,FALSE)</f>
        <v>1180</v>
      </c>
      <c r="AP2798" s="229" t="s">
        <v>2139</v>
      </c>
      <c r="AQ2798" s="352">
        <v>1</v>
      </c>
      <c r="AR2798" s="352"/>
      <c r="AS2798" s="352"/>
      <c r="AT2798" s="247"/>
      <c r="AU2798" s="247"/>
      <c r="AV2798" s="207"/>
      <c r="AW2798" s="207"/>
      <c r="AX2798" s="207"/>
      <c r="AY2798" s="207"/>
      <c r="AZ2798" s="352"/>
      <c r="BA2798" s="352"/>
      <c r="BB2798" s="247"/>
      <c r="BC2798" s="247"/>
      <c r="BD2798" s="207"/>
      <c r="BE2798" s="207"/>
      <c r="BF2798" s="207"/>
      <c r="BG2798" s="228"/>
      <c r="BH2798" s="228"/>
      <c r="BI2798" s="228"/>
      <c r="BJ2798" s="246"/>
      <c r="BK2798" s="255"/>
      <c r="BL2798" s="228" t="s">
        <v>1703</v>
      </c>
      <c r="BM2798" s="228" t="s">
        <v>1703</v>
      </c>
      <c r="BQ2798" s="205" t="s">
        <v>1701</v>
      </c>
      <c r="BY2798" s="254"/>
      <c r="DN2798" s="284">
        <v>1800</v>
      </c>
      <c r="DO2798" s="283">
        <f>DN2798*1.1</f>
        <v>1980.0000000000002</v>
      </c>
      <c r="DP2798" s="349">
        <v>45444</v>
      </c>
      <c r="DQ2798" s="282"/>
      <c r="DR2798" s="281"/>
      <c r="DS2798" s="280"/>
      <c r="DT2798" s="279"/>
      <c r="DU2798" s="348"/>
      <c r="DV2798" s="194"/>
    </row>
    <row r="2799" spans="1:126" ht="16.350000000000001" customHeight="1">
      <c r="A2799" s="207" t="s">
        <v>1975</v>
      </c>
      <c r="B2799" s="227" t="s">
        <v>2138</v>
      </c>
      <c r="D2799" s="274" t="s">
        <v>2137</v>
      </c>
      <c r="E2799" s="224" t="str">
        <f t="shared" si="424"/>
        <v>298483</v>
      </c>
      <c r="F2799" s="207" t="s">
        <v>66</v>
      </c>
      <c r="G2799" s="220" t="s">
        <v>2136</v>
      </c>
      <c r="H2799" s="223" t="s">
        <v>2135</v>
      </c>
      <c r="J2799" s="225">
        <v>1</v>
      </c>
      <c r="K2799" s="212">
        <v>799.99999999999989</v>
      </c>
      <c r="L2799" s="263">
        <f t="shared" si="422"/>
        <v>880</v>
      </c>
      <c r="M2799" s="288" t="s">
        <v>1671</v>
      </c>
      <c r="N2799" s="219" t="s">
        <v>2130</v>
      </c>
      <c r="O2799" s="219"/>
      <c r="P2799" s="225"/>
      <c r="Q2799" s="227"/>
      <c r="R2799" s="289"/>
      <c r="S2799" s="242"/>
      <c r="T2799" s="219"/>
      <c r="U2799" s="287"/>
      <c r="V2799" s="287"/>
      <c r="W2799" s="287"/>
      <c r="X2799" s="287"/>
      <c r="Y2799" s="219"/>
      <c r="Z2799" s="287"/>
      <c r="AA2799" s="287"/>
      <c r="AB2799" s="287"/>
      <c r="AC2799" s="287"/>
      <c r="AD2799" s="344"/>
      <c r="AE2799" s="344"/>
      <c r="AF2799" s="344"/>
      <c r="AG2799" s="344"/>
      <c r="AH2799" s="344"/>
      <c r="AI2799" s="228" t="s">
        <v>1709</v>
      </c>
      <c r="AJ2799" s="258" t="s">
        <v>1708</v>
      </c>
      <c r="AK2799" s="228" t="s">
        <v>1724</v>
      </c>
      <c r="AN2799" s="344"/>
      <c r="AO2799" s="344"/>
      <c r="AP2799" s="229" t="s">
        <v>1717</v>
      </c>
      <c r="AQ2799" s="345"/>
      <c r="AR2799" s="247"/>
      <c r="AS2799" s="247"/>
      <c r="AT2799" s="247"/>
      <c r="AU2799" s="247"/>
      <c r="AV2799" s="207"/>
      <c r="AW2799" s="207"/>
      <c r="AX2799" s="207"/>
      <c r="AY2799" s="207"/>
      <c r="AZ2799" s="247"/>
      <c r="BA2799" s="247"/>
      <c r="BB2799" s="247"/>
      <c r="BC2799" s="247"/>
      <c r="BD2799" s="207"/>
      <c r="BE2799" s="207"/>
      <c r="BF2799" s="207"/>
      <c r="BG2799" s="228"/>
      <c r="BH2799" s="228"/>
      <c r="BI2799" s="228"/>
      <c r="BJ2799" s="246"/>
      <c r="BK2799" s="255"/>
      <c r="BL2799" s="228"/>
      <c r="BM2799" s="228"/>
      <c r="BQ2799" s="205" t="s">
        <v>1701</v>
      </c>
      <c r="BY2799" s="254"/>
      <c r="DN2799" s="284"/>
      <c r="DO2799" s="283"/>
      <c r="DP2799" s="278"/>
      <c r="DQ2799" s="282"/>
      <c r="DR2799" s="281"/>
      <c r="DS2799" s="280"/>
      <c r="DT2799" s="279"/>
      <c r="DU2799" s="278"/>
      <c r="DV2799" s="194"/>
    </row>
    <row r="2800" spans="1:126" ht="16.350000000000001" customHeight="1">
      <c r="A2800" s="207" t="s">
        <v>1820</v>
      </c>
      <c r="B2800" s="227" t="s">
        <v>2134</v>
      </c>
      <c r="D2800" s="274" t="s">
        <v>2133</v>
      </c>
      <c r="E2800" s="224" t="str">
        <f t="shared" si="424"/>
        <v>298476</v>
      </c>
      <c r="F2800" s="207" t="s">
        <v>66</v>
      </c>
      <c r="G2800" s="220" t="s">
        <v>2132</v>
      </c>
      <c r="H2800" s="223" t="s">
        <v>2131</v>
      </c>
      <c r="J2800" s="225">
        <v>1</v>
      </c>
      <c r="K2800" s="212">
        <v>799.99999999999989</v>
      </c>
      <c r="L2800" s="263">
        <f t="shared" si="422"/>
        <v>880</v>
      </c>
      <c r="M2800" s="288" t="s">
        <v>1671</v>
      </c>
      <c r="N2800" s="219" t="s">
        <v>2130</v>
      </c>
      <c r="O2800" s="219"/>
      <c r="P2800" s="245"/>
      <c r="Q2800" s="244"/>
      <c r="R2800" s="261"/>
      <c r="S2800" s="242"/>
      <c r="T2800" s="219"/>
      <c r="U2800" s="287"/>
      <c r="V2800" s="287"/>
      <c r="W2800" s="287"/>
      <c r="X2800" s="287"/>
      <c r="Y2800" s="219"/>
      <c r="Z2800" s="287"/>
      <c r="AA2800" s="287"/>
      <c r="AB2800" s="287"/>
      <c r="AC2800" s="287"/>
      <c r="AD2800" s="344"/>
      <c r="AE2800" s="344"/>
      <c r="AF2800" s="344"/>
      <c r="AG2800" s="344"/>
      <c r="AH2800" s="344"/>
      <c r="AI2800" s="228" t="s">
        <v>1709</v>
      </c>
      <c r="AJ2800" s="258" t="s">
        <v>1708</v>
      </c>
      <c r="AK2800" s="228" t="s">
        <v>1724</v>
      </c>
      <c r="AN2800" s="344"/>
      <c r="AO2800" s="344"/>
      <c r="AP2800" s="229" t="s">
        <v>1717</v>
      </c>
      <c r="AQ2800" s="345"/>
      <c r="AR2800" s="247"/>
      <c r="AS2800" s="247"/>
      <c r="AT2800" s="247"/>
      <c r="AU2800" s="247"/>
      <c r="AV2800" s="207"/>
      <c r="AW2800" s="207"/>
      <c r="AX2800" s="207"/>
      <c r="AY2800" s="207"/>
      <c r="AZ2800" s="247"/>
      <c r="BA2800" s="247"/>
      <c r="BB2800" s="247"/>
      <c r="BC2800" s="247"/>
      <c r="BD2800" s="207"/>
      <c r="BE2800" s="207"/>
      <c r="BF2800" s="207"/>
      <c r="BG2800" s="228"/>
      <c r="BH2800" s="228"/>
      <c r="BI2800" s="228"/>
      <c r="BJ2800" s="246"/>
      <c r="BK2800" s="255"/>
      <c r="BL2800" s="228"/>
      <c r="BM2800" s="228"/>
      <c r="BQ2800" s="205" t="s">
        <v>1701</v>
      </c>
      <c r="BY2800" s="254"/>
      <c r="DN2800" s="284"/>
      <c r="DO2800" s="283"/>
      <c r="DP2800" s="278"/>
      <c r="DQ2800" s="282"/>
      <c r="DR2800" s="281"/>
      <c r="DS2800" s="280"/>
      <c r="DT2800" s="279"/>
      <c r="DU2800" s="278"/>
      <c r="DV2800" s="194"/>
    </row>
    <row r="2801" spans="1:126" ht="16.350000000000001" customHeight="1">
      <c r="A2801" s="207" t="s">
        <v>1820</v>
      </c>
      <c r="B2801" s="227" t="s">
        <v>2129</v>
      </c>
      <c r="D2801" s="274" t="s">
        <v>2128</v>
      </c>
      <c r="E2801" s="224" t="str">
        <f t="shared" si="424"/>
        <v>809913</v>
      </c>
      <c r="F2801" s="207" t="s">
        <v>66</v>
      </c>
      <c r="G2801" s="220" t="s">
        <v>2127</v>
      </c>
      <c r="H2801" s="223" t="s">
        <v>2126</v>
      </c>
      <c r="J2801" s="225">
        <v>1</v>
      </c>
      <c r="K2801" s="212">
        <v>799.99999999999989</v>
      </c>
      <c r="L2801" s="263">
        <f t="shared" si="422"/>
        <v>880</v>
      </c>
      <c r="M2801" s="351" t="s">
        <v>1434</v>
      </c>
      <c r="N2801" s="219" t="s">
        <v>2125</v>
      </c>
      <c r="O2801" s="219"/>
      <c r="P2801" s="245"/>
      <c r="Q2801" s="244"/>
      <c r="R2801" s="350"/>
      <c r="S2801" s="242"/>
      <c r="T2801" s="219"/>
      <c r="U2801" s="287"/>
      <c r="V2801" s="287"/>
      <c r="W2801" s="287"/>
      <c r="X2801" s="287"/>
      <c r="Y2801" s="219"/>
      <c r="Z2801" s="287"/>
      <c r="AA2801" s="287"/>
      <c r="AB2801" s="287"/>
      <c r="AC2801" s="287"/>
      <c r="AD2801" s="344"/>
      <c r="AE2801" s="344"/>
      <c r="AF2801" s="344"/>
      <c r="AG2801" s="344"/>
      <c r="AH2801" s="344"/>
      <c r="AI2801" s="228" t="s">
        <v>1709</v>
      </c>
      <c r="AJ2801" s="258" t="s">
        <v>1708</v>
      </c>
      <c r="AK2801" s="228" t="s">
        <v>1724</v>
      </c>
      <c r="AN2801" s="344"/>
      <c r="AO2801" s="344"/>
      <c r="AP2801" s="229" t="s">
        <v>1717</v>
      </c>
      <c r="AQ2801" s="345"/>
      <c r="AR2801" s="247"/>
      <c r="AS2801" s="247"/>
      <c r="AT2801" s="247"/>
      <c r="AU2801" s="247"/>
      <c r="AV2801" s="207"/>
      <c r="AW2801" s="207"/>
      <c r="AX2801" s="207"/>
      <c r="AY2801" s="207"/>
      <c r="AZ2801" s="247"/>
      <c r="BA2801" s="247"/>
      <c r="BB2801" s="247"/>
      <c r="BC2801" s="247"/>
      <c r="BD2801" s="207"/>
      <c r="BE2801" s="207"/>
      <c r="BF2801" s="207"/>
      <c r="BG2801" s="228"/>
      <c r="BH2801" s="228"/>
      <c r="BI2801" s="228"/>
      <c r="BJ2801" s="246"/>
      <c r="BK2801" s="255"/>
      <c r="BL2801" s="228"/>
      <c r="BM2801" s="228"/>
      <c r="BQ2801" s="205" t="s">
        <v>1701</v>
      </c>
      <c r="BY2801" s="254"/>
      <c r="DN2801" s="284"/>
      <c r="DO2801" s="283"/>
      <c r="DP2801" s="278"/>
      <c r="DQ2801" s="282"/>
      <c r="DR2801" s="281"/>
      <c r="DS2801" s="280"/>
      <c r="DT2801" s="279"/>
      <c r="DU2801" s="278"/>
      <c r="DV2801" s="194"/>
    </row>
    <row r="2802" spans="1:126" ht="16.350000000000001" customHeight="1">
      <c r="A2802" s="207" t="s">
        <v>1820</v>
      </c>
      <c r="B2802" s="227" t="s">
        <v>2124</v>
      </c>
      <c r="D2802" s="274" t="s">
        <v>2123</v>
      </c>
      <c r="E2802" s="224" t="str">
        <f t="shared" si="424"/>
        <v>797203</v>
      </c>
      <c r="F2802" s="207" t="s">
        <v>66</v>
      </c>
      <c r="G2802" s="220" t="s">
        <v>2122</v>
      </c>
      <c r="H2802" s="223" t="s">
        <v>2121</v>
      </c>
      <c r="J2802" s="225">
        <v>1</v>
      </c>
      <c r="K2802" s="212">
        <v>1799.9999999999998</v>
      </c>
      <c r="L2802" s="263">
        <f t="shared" si="422"/>
        <v>1980</v>
      </c>
      <c r="M2802" s="288" t="s">
        <v>1671</v>
      </c>
      <c r="N2802" s="219" t="s">
        <v>2120</v>
      </c>
      <c r="O2802" s="219" t="s">
        <v>2119</v>
      </c>
      <c r="P2802" s="245"/>
      <c r="Q2802" s="244"/>
      <c r="R2802" s="261"/>
      <c r="S2802" s="242"/>
      <c r="T2802" s="219"/>
      <c r="U2802" s="287"/>
      <c r="V2802" s="287"/>
      <c r="W2802" s="287"/>
      <c r="X2802" s="287"/>
      <c r="Y2802" s="219"/>
      <c r="Z2802" s="287"/>
      <c r="AA2802" s="287"/>
      <c r="AB2802" s="287"/>
      <c r="AC2802" s="287"/>
      <c r="AD2802" s="344"/>
      <c r="AE2802" s="344"/>
      <c r="AF2802" s="344"/>
      <c r="AG2802" s="344"/>
      <c r="AH2802" s="344"/>
      <c r="AI2802" s="228" t="s">
        <v>1709</v>
      </c>
      <c r="AJ2802" s="258" t="s">
        <v>1708</v>
      </c>
      <c r="AK2802" s="228" t="s">
        <v>1724</v>
      </c>
      <c r="AN2802" s="344"/>
      <c r="AO2802" s="344"/>
      <c r="AP2802" s="229" t="s">
        <v>1717</v>
      </c>
      <c r="AQ2802" s="345"/>
      <c r="AR2802" s="247"/>
      <c r="AS2802" s="247"/>
      <c r="AT2802" s="247"/>
      <c r="AU2802" s="247"/>
      <c r="AV2802" s="207"/>
      <c r="AW2802" s="207"/>
      <c r="AX2802" s="207"/>
      <c r="AY2802" s="207"/>
      <c r="AZ2802" s="247"/>
      <c r="BA2802" s="247"/>
      <c r="BB2802" s="247"/>
      <c r="BC2802" s="247"/>
      <c r="BD2802" s="207"/>
      <c r="BE2802" s="207"/>
      <c r="BF2802" s="207"/>
      <c r="BG2802" s="228"/>
      <c r="BH2802" s="228"/>
      <c r="BI2802" s="228"/>
      <c r="BJ2802" s="246"/>
      <c r="BK2802" s="255"/>
      <c r="BL2802" s="228"/>
      <c r="BM2802" s="228"/>
      <c r="BQ2802" s="205" t="s">
        <v>1701</v>
      </c>
      <c r="BY2802" s="254"/>
      <c r="DN2802" s="284"/>
      <c r="DO2802" s="283"/>
      <c r="DP2802" s="278"/>
      <c r="DQ2802" s="282"/>
      <c r="DR2802" s="281"/>
      <c r="DS2802" s="280"/>
      <c r="DT2802" s="279"/>
      <c r="DU2802" s="278"/>
      <c r="DV2802" s="194"/>
    </row>
    <row r="2803" spans="1:126" ht="16.350000000000001" customHeight="1">
      <c r="A2803" s="207" t="s">
        <v>1975</v>
      </c>
      <c r="B2803" s="227" t="s">
        <v>2118</v>
      </c>
      <c r="D2803" s="274" t="s">
        <v>2117</v>
      </c>
      <c r="E2803" s="224" t="str">
        <f t="shared" si="424"/>
        <v>812968</v>
      </c>
      <c r="F2803" s="207" t="s">
        <v>66</v>
      </c>
      <c r="G2803" s="220" t="s">
        <v>2116</v>
      </c>
      <c r="H2803" s="223" t="s">
        <v>2115</v>
      </c>
      <c r="J2803" s="225">
        <v>1</v>
      </c>
      <c r="K2803" s="212">
        <v>999.99999999999989</v>
      </c>
      <c r="L2803" s="263">
        <f t="shared" si="422"/>
        <v>1100</v>
      </c>
      <c r="M2803" s="288" t="s">
        <v>900</v>
      </c>
      <c r="N2803" s="219" t="s">
        <v>2114</v>
      </c>
      <c r="O2803" s="219" t="s">
        <v>1988</v>
      </c>
      <c r="P2803" s="225"/>
      <c r="Q2803" s="227"/>
      <c r="R2803" s="289"/>
      <c r="S2803" s="242"/>
      <c r="T2803" s="219"/>
      <c r="U2803" s="287"/>
      <c r="V2803" s="287"/>
      <c r="W2803" s="287"/>
      <c r="X2803" s="287"/>
      <c r="Y2803" s="219"/>
      <c r="Z2803" s="287"/>
      <c r="AA2803" s="287"/>
      <c r="AB2803" s="287"/>
      <c r="AC2803" s="287"/>
      <c r="AD2803" s="344"/>
      <c r="AE2803" s="344"/>
      <c r="AF2803" s="344"/>
      <c r="AG2803" s="344"/>
      <c r="AH2803" s="344"/>
      <c r="AI2803" s="228" t="s">
        <v>1709</v>
      </c>
      <c r="AJ2803" s="258" t="s">
        <v>1708</v>
      </c>
      <c r="AK2803" s="228" t="s">
        <v>1724</v>
      </c>
      <c r="AN2803" s="344"/>
      <c r="AO2803" s="344"/>
      <c r="AP2803" s="229" t="s">
        <v>1717</v>
      </c>
      <c r="AQ2803" s="345"/>
      <c r="AR2803" s="247"/>
      <c r="AS2803" s="247"/>
      <c r="AT2803" s="247"/>
      <c r="AU2803" s="247"/>
      <c r="AV2803" s="207"/>
      <c r="AW2803" s="207"/>
      <c r="AX2803" s="207"/>
      <c r="AY2803" s="207"/>
      <c r="AZ2803" s="247"/>
      <c r="BA2803" s="247"/>
      <c r="BB2803" s="247"/>
      <c r="BC2803" s="247"/>
      <c r="BD2803" s="207"/>
      <c r="BE2803" s="207"/>
      <c r="BF2803" s="207"/>
      <c r="BG2803" s="228"/>
      <c r="BH2803" s="228"/>
      <c r="BI2803" s="228"/>
      <c r="BJ2803" s="246"/>
      <c r="BK2803" s="255"/>
      <c r="BL2803" s="228"/>
      <c r="BM2803" s="228"/>
      <c r="BQ2803" s="205" t="s">
        <v>1701</v>
      </c>
      <c r="BY2803" s="254"/>
      <c r="DA2803" s="200" t="s">
        <v>1987</v>
      </c>
      <c r="DN2803" s="284"/>
      <c r="DO2803" s="283"/>
      <c r="DP2803" s="278"/>
      <c r="DQ2803" s="282"/>
      <c r="DR2803" s="281"/>
      <c r="DS2803" s="280"/>
      <c r="DT2803" s="279"/>
      <c r="DU2803" s="278"/>
      <c r="DV2803" s="194"/>
    </row>
    <row r="2804" spans="1:126" ht="16.350000000000001" customHeight="1">
      <c r="A2804" s="207" t="s">
        <v>1746</v>
      </c>
      <c r="B2804" s="227" t="s">
        <v>2113</v>
      </c>
      <c r="D2804" s="274" t="s">
        <v>2112</v>
      </c>
      <c r="E2804" s="224" t="str">
        <f t="shared" si="424"/>
        <v>812975</v>
      </c>
      <c r="F2804" s="207" t="s">
        <v>66</v>
      </c>
      <c r="G2804" s="220" t="s">
        <v>2111</v>
      </c>
      <c r="H2804" s="223" t="s">
        <v>2106</v>
      </c>
      <c r="J2804" s="225">
        <v>1</v>
      </c>
      <c r="K2804" s="212">
        <v>999.99999999999989</v>
      </c>
      <c r="L2804" s="263">
        <f t="shared" ref="L2804:L2867" si="425">K2804*1.1</f>
        <v>1100</v>
      </c>
      <c r="M2804" s="288" t="s">
        <v>900</v>
      </c>
      <c r="N2804" s="219" t="s">
        <v>2110</v>
      </c>
      <c r="O2804" s="219"/>
      <c r="P2804" s="245"/>
      <c r="Q2804" s="244"/>
      <c r="R2804" s="261"/>
      <c r="S2804" s="242"/>
      <c r="T2804" s="219"/>
      <c r="U2804" s="287"/>
      <c r="V2804" s="287"/>
      <c r="W2804" s="287"/>
      <c r="X2804" s="287"/>
      <c r="Y2804" s="219"/>
      <c r="Z2804" s="287"/>
      <c r="AA2804" s="287"/>
      <c r="AB2804" s="287"/>
      <c r="AC2804" s="287"/>
      <c r="AD2804" s="344"/>
      <c r="AE2804" s="344"/>
      <c r="AF2804" s="344"/>
      <c r="AG2804" s="344"/>
      <c r="AH2804" s="344"/>
      <c r="AI2804" s="228" t="s">
        <v>1709</v>
      </c>
      <c r="AJ2804" s="258" t="s">
        <v>1708</v>
      </c>
      <c r="AK2804" s="228" t="s">
        <v>1724</v>
      </c>
      <c r="AN2804" s="344"/>
      <c r="AO2804" s="344"/>
      <c r="AP2804" s="229" t="s">
        <v>1717</v>
      </c>
      <c r="AQ2804" s="345"/>
      <c r="AR2804" s="247"/>
      <c r="AS2804" s="247"/>
      <c r="AT2804" s="247"/>
      <c r="AU2804" s="247"/>
      <c r="AV2804" s="207"/>
      <c r="AW2804" s="207"/>
      <c r="AX2804" s="207"/>
      <c r="AY2804" s="207"/>
      <c r="AZ2804" s="247"/>
      <c r="BA2804" s="247"/>
      <c r="BB2804" s="247"/>
      <c r="BC2804" s="247"/>
      <c r="BD2804" s="207"/>
      <c r="BE2804" s="207"/>
      <c r="BF2804" s="207"/>
      <c r="BG2804" s="228"/>
      <c r="BH2804" s="228"/>
      <c r="BI2804" s="228"/>
      <c r="BJ2804" s="246"/>
      <c r="BK2804" s="255"/>
      <c r="BL2804" s="228"/>
      <c r="BM2804" s="228"/>
      <c r="BQ2804" s="205" t="s">
        <v>1701</v>
      </c>
      <c r="BY2804" s="254"/>
      <c r="DN2804" s="284"/>
      <c r="DO2804" s="283"/>
      <c r="DP2804" s="278"/>
      <c r="DQ2804" s="282"/>
      <c r="DR2804" s="281"/>
      <c r="DS2804" s="280"/>
      <c r="DT2804" s="279"/>
      <c r="DU2804" s="278"/>
      <c r="DV2804" s="194"/>
    </row>
    <row r="2805" spans="1:126" ht="16.350000000000001" customHeight="1">
      <c r="A2805" s="207" t="s">
        <v>1887</v>
      </c>
      <c r="B2805" s="227" t="s">
        <v>2109</v>
      </c>
      <c r="D2805" s="274" t="s">
        <v>2108</v>
      </c>
      <c r="E2805" s="224" t="str">
        <f t="shared" si="424"/>
        <v>816461</v>
      </c>
      <c r="F2805" s="207" t="s">
        <v>66</v>
      </c>
      <c r="G2805" s="220" t="s">
        <v>2107</v>
      </c>
      <c r="H2805" s="223" t="s">
        <v>2106</v>
      </c>
      <c r="J2805" s="225">
        <v>1</v>
      </c>
      <c r="K2805" s="212">
        <v>999.99999999999989</v>
      </c>
      <c r="L2805" s="263">
        <f t="shared" si="425"/>
        <v>1100</v>
      </c>
      <c r="M2805" s="288" t="s">
        <v>900</v>
      </c>
      <c r="N2805" s="219" t="s">
        <v>2105</v>
      </c>
      <c r="O2805" s="219" t="s">
        <v>1988</v>
      </c>
      <c r="P2805" s="245"/>
      <c r="Q2805" s="244"/>
      <c r="R2805" s="261"/>
      <c r="S2805" s="242"/>
      <c r="T2805" s="219"/>
      <c r="U2805" s="287"/>
      <c r="V2805" s="287"/>
      <c r="W2805" s="287"/>
      <c r="X2805" s="287"/>
      <c r="Y2805" s="219"/>
      <c r="Z2805" s="287"/>
      <c r="AA2805" s="287"/>
      <c r="AB2805" s="287"/>
      <c r="AC2805" s="287"/>
      <c r="AD2805" s="344"/>
      <c r="AF2805" s="344"/>
      <c r="AG2805" s="344"/>
      <c r="AH2805" s="344"/>
      <c r="AI2805" s="228" t="s">
        <v>1709</v>
      </c>
      <c r="AJ2805" s="258" t="s">
        <v>1708</v>
      </c>
      <c r="AK2805" s="228" t="s">
        <v>1724</v>
      </c>
      <c r="AN2805" s="344"/>
      <c r="AO2805" s="344"/>
      <c r="AP2805" s="229" t="s">
        <v>1717</v>
      </c>
      <c r="AQ2805" s="345"/>
      <c r="AR2805" s="247"/>
      <c r="AS2805" s="247"/>
      <c r="AT2805" s="247"/>
      <c r="AU2805" s="247"/>
      <c r="AV2805" s="207"/>
      <c r="AW2805" s="207"/>
      <c r="AX2805" s="207"/>
      <c r="AY2805" s="207"/>
      <c r="AZ2805" s="247"/>
      <c r="BA2805" s="247"/>
      <c r="BB2805" s="247"/>
      <c r="BC2805" s="247"/>
      <c r="BD2805" s="207"/>
      <c r="BE2805" s="207"/>
      <c r="BF2805" s="207"/>
      <c r="BG2805" s="228"/>
      <c r="BH2805" s="228"/>
      <c r="BI2805" s="228"/>
      <c r="BJ2805" s="246"/>
      <c r="BK2805" s="255"/>
      <c r="BL2805" s="228"/>
      <c r="BM2805" s="228"/>
      <c r="BQ2805" s="205" t="s">
        <v>1701</v>
      </c>
      <c r="BY2805" s="254"/>
      <c r="DA2805" s="200" t="s">
        <v>1987</v>
      </c>
      <c r="DN2805" s="284"/>
      <c r="DO2805" s="283"/>
      <c r="DP2805" s="278"/>
      <c r="DQ2805" s="282"/>
      <c r="DR2805" s="281"/>
      <c r="DS2805" s="280"/>
      <c r="DT2805" s="279"/>
      <c r="DU2805" s="278"/>
      <c r="DV2805" s="194"/>
    </row>
    <row r="2806" spans="1:126" ht="16.350000000000001" customHeight="1">
      <c r="A2806" s="207" t="s">
        <v>1746</v>
      </c>
      <c r="B2806" s="227" t="s">
        <v>2104</v>
      </c>
      <c r="D2806" s="264" t="s">
        <v>2103</v>
      </c>
      <c r="E2806" s="224" t="str">
        <f t="shared" si="424"/>
        <v>809036</v>
      </c>
      <c r="F2806" s="207" t="s">
        <v>66</v>
      </c>
      <c r="G2806" s="220" t="s">
        <v>2102</v>
      </c>
      <c r="H2806" s="223" t="s">
        <v>2098</v>
      </c>
      <c r="J2806" s="225">
        <v>1</v>
      </c>
      <c r="K2806" s="212">
        <v>1499.9999999999998</v>
      </c>
      <c r="L2806" s="263">
        <f t="shared" si="425"/>
        <v>1649.9999999999998</v>
      </c>
      <c r="M2806" s="288" t="s">
        <v>1671</v>
      </c>
      <c r="N2806" s="219" t="s">
        <v>2097</v>
      </c>
      <c r="O2806" s="219"/>
      <c r="P2806" s="245"/>
      <c r="Q2806" s="244"/>
      <c r="R2806" s="261"/>
      <c r="S2806" s="242"/>
      <c r="T2806" s="219"/>
      <c r="U2806" s="287"/>
      <c r="V2806" s="287"/>
      <c r="W2806" s="287"/>
      <c r="X2806" s="287"/>
      <c r="Y2806" s="219"/>
      <c r="Z2806" s="287"/>
      <c r="AA2806" s="287"/>
      <c r="AB2806" s="287"/>
      <c r="AC2806" s="287"/>
      <c r="AD2806" s="344"/>
      <c r="AE2806" s="344"/>
      <c r="AF2806" s="344"/>
      <c r="AG2806" s="344"/>
      <c r="AH2806" s="344"/>
      <c r="AI2806" s="228" t="s">
        <v>1709</v>
      </c>
      <c r="AJ2806" s="258" t="s">
        <v>1708</v>
      </c>
      <c r="AK2806" s="228" t="s">
        <v>1724</v>
      </c>
      <c r="AN2806" s="344"/>
      <c r="AO2806" s="344"/>
      <c r="AP2806" s="229" t="s">
        <v>1717</v>
      </c>
      <c r="AQ2806" s="345"/>
      <c r="AR2806" s="247"/>
      <c r="AS2806" s="247"/>
      <c r="AT2806" s="247"/>
      <c r="AU2806" s="247"/>
      <c r="AV2806" s="207"/>
      <c r="AW2806" s="207"/>
      <c r="AX2806" s="207"/>
      <c r="AY2806" s="207"/>
      <c r="AZ2806" s="247"/>
      <c r="BA2806" s="247"/>
      <c r="BB2806" s="247"/>
      <c r="BC2806" s="247"/>
      <c r="BD2806" s="207"/>
      <c r="BE2806" s="207"/>
      <c r="BF2806" s="207"/>
      <c r="BG2806" s="228"/>
      <c r="BH2806" s="228"/>
      <c r="BI2806" s="228"/>
      <c r="BJ2806" s="246"/>
      <c r="BK2806" s="255"/>
      <c r="BL2806" s="228"/>
      <c r="BM2806" s="228"/>
      <c r="BQ2806" s="205" t="s">
        <v>1701</v>
      </c>
      <c r="BY2806" s="254"/>
      <c r="DN2806" s="284"/>
      <c r="DO2806" s="283"/>
      <c r="DP2806" s="278"/>
      <c r="DQ2806" s="282"/>
      <c r="DR2806" s="281"/>
      <c r="DS2806" s="280"/>
      <c r="DT2806" s="279"/>
      <c r="DU2806" s="278"/>
      <c r="DV2806" s="194"/>
    </row>
    <row r="2807" spans="1:126" ht="16.350000000000001" customHeight="1">
      <c r="A2807" s="207" t="s">
        <v>1746</v>
      </c>
      <c r="B2807" s="227" t="s">
        <v>2101</v>
      </c>
      <c r="D2807" s="264" t="s">
        <v>2100</v>
      </c>
      <c r="E2807" s="224" t="str">
        <f t="shared" si="424"/>
        <v>809043</v>
      </c>
      <c r="F2807" s="207" t="s">
        <v>66</v>
      </c>
      <c r="G2807" s="220" t="s">
        <v>2099</v>
      </c>
      <c r="H2807" s="223" t="s">
        <v>2098</v>
      </c>
      <c r="J2807" s="225">
        <v>1</v>
      </c>
      <c r="K2807" s="212">
        <v>1499.9999999999998</v>
      </c>
      <c r="L2807" s="263">
        <f t="shared" si="425"/>
        <v>1649.9999999999998</v>
      </c>
      <c r="M2807" s="288" t="s">
        <v>1671</v>
      </c>
      <c r="N2807" s="219" t="s">
        <v>2097</v>
      </c>
      <c r="O2807" s="219"/>
      <c r="P2807" s="245"/>
      <c r="Q2807" s="244"/>
      <c r="R2807" s="261"/>
      <c r="S2807" s="242"/>
      <c r="T2807" s="219"/>
      <c r="U2807" s="287"/>
      <c r="V2807" s="287"/>
      <c r="W2807" s="287"/>
      <c r="X2807" s="287"/>
      <c r="Y2807" s="219"/>
      <c r="Z2807" s="287"/>
      <c r="AA2807" s="287"/>
      <c r="AB2807" s="287"/>
      <c r="AC2807" s="287"/>
      <c r="AD2807" s="344"/>
      <c r="AE2807" s="344"/>
      <c r="AF2807" s="344"/>
      <c r="AG2807" s="344"/>
      <c r="AH2807" s="344"/>
      <c r="AI2807" s="228" t="s">
        <v>1709</v>
      </c>
      <c r="AJ2807" s="258" t="s">
        <v>1708</v>
      </c>
      <c r="AK2807" s="228" t="s">
        <v>1724</v>
      </c>
      <c r="AN2807" s="344"/>
      <c r="AO2807" s="344"/>
      <c r="AP2807" s="229" t="s">
        <v>1717</v>
      </c>
      <c r="AQ2807" s="345"/>
      <c r="AR2807" s="247"/>
      <c r="AS2807" s="247"/>
      <c r="AT2807" s="247"/>
      <c r="AU2807" s="247"/>
      <c r="AV2807" s="207"/>
      <c r="AW2807" s="207"/>
      <c r="AX2807" s="207"/>
      <c r="AY2807" s="207"/>
      <c r="AZ2807" s="247"/>
      <c r="BA2807" s="247"/>
      <c r="BB2807" s="247"/>
      <c r="BC2807" s="247"/>
      <c r="BD2807" s="207"/>
      <c r="BE2807" s="207"/>
      <c r="BF2807" s="207"/>
      <c r="BG2807" s="228"/>
      <c r="BH2807" s="228"/>
      <c r="BI2807" s="228"/>
      <c r="BJ2807" s="246"/>
      <c r="BK2807" s="255"/>
      <c r="BL2807" s="228"/>
      <c r="BM2807" s="228"/>
      <c r="BQ2807" s="205" t="s">
        <v>1701</v>
      </c>
      <c r="BY2807" s="254"/>
      <c r="DN2807" s="284"/>
      <c r="DO2807" s="283"/>
      <c r="DP2807" s="278"/>
      <c r="DQ2807" s="282"/>
      <c r="DR2807" s="281"/>
      <c r="DS2807" s="280"/>
      <c r="DT2807" s="279"/>
      <c r="DU2807" s="278"/>
      <c r="DV2807" s="194"/>
    </row>
    <row r="2808" spans="1:126" ht="16.350000000000001" customHeight="1">
      <c r="A2808" s="207" t="s">
        <v>1729</v>
      </c>
      <c r="B2808" s="227" t="s">
        <v>2096</v>
      </c>
      <c r="D2808" s="264" t="s">
        <v>2095</v>
      </c>
      <c r="E2808" s="224" t="str">
        <f t="shared" si="424"/>
        <v>818595</v>
      </c>
      <c r="F2808" s="207" t="s">
        <v>66</v>
      </c>
      <c r="G2808" s="220" t="s">
        <v>2094</v>
      </c>
      <c r="H2808" s="223" t="s">
        <v>2093</v>
      </c>
      <c r="J2808" s="225">
        <v>1</v>
      </c>
      <c r="K2808" s="212">
        <v>3999.9999999999995</v>
      </c>
      <c r="L2808" s="263">
        <f t="shared" si="425"/>
        <v>4400</v>
      </c>
      <c r="M2808" s="288" t="s">
        <v>1671</v>
      </c>
      <c r="N2808" s="219" t="s">
        <v>2092</v>
      </c>
      <c r="O2808" s="219"/>
      <c r="P2808" s="245"/>
      <c r="Q2808" s="244"/>
      <c r="R2808" s="261"/>
      <c r="S2808" s="242"/>
      <c r="T2808" s="219"/>
      <c r="U2808" s="287"/>
      <c r="V2808" s="287"/>
      <c r="W2808" s="287"/>
      <c r="X2808" s="287"/>
      <c r="Y2808" s="219"/>
      <c r="Z2808" s="287"/>
      <c r="AA2808" s="287"/>
      <c r="AB2808" s="287"/>
      <c r="AC2808" s="287"/>
      <c r="AD2808" s="344"/>
      <c r="AE2808" s="344"/>
      <c r="AF2808" s="344"/>
      <c r="AG2808" s="344"/>
      <c r="AH2808" s="344"/>
      <c r="AI2808" s="228" t="s">
        <v>1709</v>
      </c>
      <c r="AJ2808" s="258" t="s">
        <v>1708</v>
      </c>
      <c r="AK2808" s="228" t="s">
        <v>1724</v>
      </c>
      <c r="AN2808" s="344"/>
      <c r="AO2808" s="344"/>
      <c r="AP2808" s="229" t="s">
        <v>1717</v>
      </c>
      <c r="AQ2808" s="345"/>
      <c r="AR2808" s="247"/>
      <c r="AS2808" s="247"/>
      <c r="AT2808" s="247"/>
      <c r="AU2808" s="247"/>
      <c r="AV2808" s="207"/>
      <c r="AW2808" s="207"/>
      <c r="AX2808" s="207"/>
      <c r="AY2808" s="207"/>
      <c r="AZ2808" s="247"/>
      <c r="BA2808" s="247"/>
      <c r="BB2808" s="247"/>
      <c r="BC2808" s="247"/>
      <c r="BD2808" s="207"/>
      <c r="BE2808" s="207"/>
      <c r="BF2808" s="207"/>
      <c r="BG2808" s="228"/>
      <c r="BH2808" s="228"/>
      <c r="BI2808" s="228" t="s">
        <v>1703</v>
      </c>
      <c r="BJ2808" s="246"/>
      <c r="BK2808" s="255"/>
      <c r="BL2808" s="228"/>
      <c r="BM2808" s="228"/>
      <c r="BQ2808" s="205" t="s">
        <v>1701</v>
      </c>
      <c r="BY2808" s="254"/>
      <c r="DN2808" s="284"/>
      <c r="DO2808" s="283"/>
      <c r="DP2808" s="278"/>
      <c r="DQ2808" s="282"/>
      <c r="DR2808" s="281"/>
      <c r="DS2808" s="280"/>
      <c r="DT2808" s="279"/>
      <c r="DU2808" s="278"/>
      <c r="DV2808" s="194"/>
    </row>
    <row r="2809" spans="1:126" ht="16.350000000000001" customHeight="1">
      <c r="A2809" s="207" t="s">
        <v>1729</v>
      </c>
      <c r="B2809" s="227" t="s">
        <v>2091</v>
      </c>
      <c r="D2809" s="264" t="s">
        <v>2090</v>
      </c>
      <c r="E2809" s="224" t="str">
        <f t="shared" si="424"/>
        <v>818564</v>
      </c>
      <c r="F2809" s="207" t="s">
        <v>66</v>
      </c>
      <c r="G2809" s="220" t="s">
        <v>2089</v>
      </c>
      <c r="H2809" s="223" t="s">
        <v>2088</v>
      </c>
      <c r="J2809" s="225">
        <v>1</v>
      </c>
      <c r="K2809" s="212">
        <v>1999.9999999999998</v>
      </c>
      <c r="L2809" s="263">
        <f t="shared" si="425"/>
        <v>2200</v>
      </c>
      <c r="M2809" s="288" t="s">
        <v>1671</v>
      </c>
      <c r="N2809" s="219" t="s">
        <v>2087</v>
      </c>
      <c r="O2809" s="219"/>
      <c r="P2809" s="245"/>
      <c r="Q2809" s="244"/>
      <c r="R2809" s="261"/>
      <c r="S2809" s="242"/>
      <c r="T2809" s="219"/>
      <c r="U2809" s="287"/>
      <c r="V2809" s="287"/>
      <c r="W2809" s="287"/>
      <c r="X2809" s="287"/>
      <c r="Y2809" s="219"/>
      <c r="Z2809" s="287"/>
      <c r="AA2809" s="287"/>
      <c r="AB2809" s="287"/>
      <c r="AC2809" s="287"/>
      <c r="AD2809" s="344"/>
      <c r="AE2809" s="344"/>
      <c r="AF2809" s="344"/>
      <c r="AG2809" s="344"/>
      <c r="AH2809" s="344"/>
      <c r="AI2809" s="228" t="s">
        <v>1709</v>
      </c>
      <c r="AJ2809" s="258" t="s">
        <v>1708</v>
      </c>
      <c r="AK2809" s="228" t="s">
        <v>1724</v>
      </c>
      <c r="AN2809" s="344"/>
      <c r="AO2809" s="344"/>
      <c r="AP2809" s="229" t="s">
        <v>1717</v>
      </c>
      <c r="AQ2809" s="345"/>
      <c r="AR2809" s="247"/>
      <c r="AS2809" s="247"/>
      <c r="AT2809" s="247"/>
      <c r="AU2809" s="247"/>
      <c r="AV2809" s="207"/>
      <c r="AW2809" s="207"/>
      <c r="AX2809" s="207"/>
      <c r="AY2809" s="207"/>
      <c r="AZ2809" s="247"/>
      <c r="BA2809" s="247"/>
      <c r="BB2809" s="247"/>
      <c r="BC2809" s="247"/>
      <c r="BD2809" s="207"/>
      <c r="BE2809" s="207"/>
      <c r="BF2809" s="207"/>
      <c r="BG2809" s="228"/>
      <c r="BH2809" s="228"/>
      <c r="BI2809" s="228" t="s">
        <v>1703</v>
      </c>
      <c r="BJ2809" s="246"/>
      <c r="BK2809" s="255"/>
      <c r="BL2809" s="228"/>
      <c r="BM2809" s="228"/>
      <c r="BQ2809" s="205" t="s">
        <v>1701</v>
      </c>
      <c r="BY2809" s="254"/>
      <c r="DN2809" s="284"/>
      <c r="DO2809" s="283"/>
      <c r="DP2809" s="278"/>
      <c r="DQ2809" s="282"/>
      <c r="DR2809" s="281"/>
      <c r="DS2809" s="280"/>
      <c r="DT2809" s="279"/>
      <c r="DU2809" s="278"/>
      <c r="DV2809" s="194"/>
    </row>
    <row r="2810" spans="1:126" ht="16.350000000000001" customHeight="1">
      <c r="A2810" s="207" t="s">
        <v>1729</v>
      </c>
      <c r="B2810" s="227" t="s">
        <v>2086</v>
      </c>
      <c r="D2810" s="264" t="s">
        <v>2085</v>
      </c>
      <c r="E2810" s="224" t="str">
        <f t="shared" si="424"/>
        <v>818540</v>
      </c>
      <c r="F2810" s="207" t="s">
        <v>66</v>
      </c>
      <c r="G2810" s="220" t="s">
        <v>2084</v>
      </c>
      <c r="H2810" s="223" t="s">
        <v>2083</v>
      </c>
      <c r="J2810" s="225">
        <v>1</v>
      </c>
      <c r="K2810" s="212">
        <v>1999.9999999999998</v>
      </c>
      <c r="L2810" s="263">
        <f t="shared" si="425"/>
        <v>2200</v>
      </c>
      <c r="M2810" s="288" t="s">
        <v>1671</v>
      </c>
      <c r="N2810" s="219" t="s">
        <v>2082</v>
      </c>
      <c r="O2810" s="219"/>
      <c r="P2810" s="245"/>
      <c r="Q2810" s="244"/>
      <c r="R2810" s="261"/>
      <c r="S2810" s="242"/>
      <c r="T2810" s="219"/>
      <c r="U2810" s="287"/>
      <c r="V2810" s="287"/>
      <c r="W2810" s="287"/>
      <c r="X2810" s="287"/>
      <c r="Y2810" s="219"/>
      <c r="Z2810" s="287"/>
      <c r="AA2810" s="287"/>
      <c r="AB2810" s="287"/>
      <c r="AC2810" s="287"/>
      <c r="AD2810" s="344"/>
      <c r="AE2810" s="344"/>
      <c r="AF2810" s="344"/>
      <c r="AG2810" s="344"/>
      <c r="AH2810" s="344"/>
      <c r="AI2810" s="228" t="s">
        <v>1709</v>
      </c>
      <c r="AJ2810" s="258" t="s">
        <v>1708</v>
      </c>
      <c r="AK2810" s="228" t="s">
        <v>1724</v>
      </c>
      <c r="AN2810" s="344"/>
      <c r="AO2810" s="344"/>
      <c r="AP2810" s="229" t="s">
        <v>1717</v>
      </c>
      <c r="AQ2810" s="345"/>
      <c r="AR2810" s="247"/>
      <c r="AS2810" s="247"/>
      <c r="AT2810" s="247"/>
      <c r="AU2810" s="247"/>
      <c r="AV2810" s="207"/>
      <c r="AW2810" s="207"/>
      <c r="AX2810" s="207"/>
      <c r="AY2810" s="207"/>
      <c r="AZ2810" s="247"/>
      <c r="BA2810" s="247"/>
      <c r="BB2810" s="247"/>
      <c r="BC2810" s="247"/>
      <c r="BD2810" s="207"/>
      <c r="BE2810" s="207"/>
      <c r="BF2810" s="207"/>
      <c r="BG2810" s="228"/>
      <c r="BH2810" s="228"/>
      <c r="BI2810" s="228" t="s">
        <v>1703</v>
      </c>
      <c r="BJ2810" s="246"/>
      <c r="BK2810" s="255"/>
      <c r="BL2810" s="228"/>
      <c r="BM2810" s="228"/>
      <c r="BQ2810" s="205" t="s">
        <v>1701</v>
      </c>
      <c r="BY2810" s="254"/>
      <c r="DN2810" s="284"/>
      <c r="DO2810" s="283"/>
      <c r="DP2810" s="278"/>
      <c r="DQ2810" s="282"/>
      <c r="DR2810" s="281"/>
      <c r="DS2810" s="280"/>
      <c r="DT2810" s="279"/>
      <c r="DU2810" s="278"/>
      <c r="DV2810" s="194"/>
    </row>
    <row r="2811" spans="1:126" ht="16.350000000000001" customHeight="1">
      <c r="A2811" s="207" t="s">
        <v>1729</v>
      </c>
      <c r="B2811" s="227" t="s">
        <v>2081</v>
      </c>
      <c r="D2811" s="264" t="s">
        <v>2080</v>
      </c>
      <c r="E2811" s="224" t="str">
        <f t="shared" si="424"/>
        <v>818502</v>
      </c>
      <c r="F2811" s="207" t="s">
        <v>66</v>
      </c>
      <c r="G2811" s="220" t="s">
        <v>2079</v>
      </c>
      <c r="H2811" s="223" t="s">
        <v>2078</v>
      </c>
      <c r="J2811" s="225">
        <v>1</v>
      </c>
      <c r="K2811" s="212">
        <v>1999.9999999999998</v>
      </c>
      <c r="L2811" s="263">
        <f t="shared" si="425"/>
        <v>2200</v>
      </c>
      <c r="M2811" s="288" t="s">
        <v>1671</v>
      </c>
      <c r="N2811" s="219" t="s">
        <v>2077</v>
      </c>
      <c r="O2811" s="219"/>
      <c r="P2811" s="245"/>
      <c r="Q2811" s="244"/>
      <c r="R2811" s="261"/>
      <c r="S2811" s="242"/>
      <c r="T2811" s="219"/>
      <c r="U2811" s="287"/>
      <c r="V2811" s="287"/>
      <c r="W2811" s="287"/>
      <c r="X2811" s="287"/>
      <c r="Y2811" s="219"/>
      <c r="Z2811" s="287"/>
      <c r="AA2811" s="287"/>
      <c r="AB2811" s="287"/>
      <c r="AC2811" s="287"/>
      <c r="AD2811" s="344"/>
      <c r="AE2811" s="344"/>
      <c r="AF2811" s="344"/>
      <c r="AG2811" s="344"/>
      <c r="AH2811" s="344"/>
      <c r="AI2811" s="228" t="s">
        <v>1709</v>
      </c>
      <c r="AJ2811" s="258" t="s">
        <v>1708</v>
      </c>
      <c r="AK2811" s="228" t="s">
        <v>1724</v>
      </c>
      <c r="AN2811" s="344"/>
      <c r="AO2811" s="344"/>
      <c r="AP2811" s="229" t="s">
        <v>1717</v>
      </c>
      <c r="AQ2811" s="345"/>
      <c r="AR2811" s="247"/>
      <c r="AS2811" s="247"/>
      <c r="AT2811" s="247"/>
      <c r="AU2811" s="247"/>
      <c r="AV2811" s="207"/>
      <c r="AW2811" s="207"/>
      <c r="AX2811" s="207"/>
      <c r="AY2811" s="207"/>
      <c r="AZ2811" s="247"/>
      <c r="BA2811" s="247"/>
      <c r="BB2811" s="247"/>
      <c r="BC2811" s="247"/>
      <c r="BD2811" s="207"/>
      <c r="BE2811" s="207"/>
      <c r="BF2811" s="207"/>
      <c r="BG2811" s="228"/>
      <c r="BH2811" s="228"/>
      <c r="BI2811" s="228" t="s">
        <v>1703</v>
      </c>
      <c r="BJ2811" s="246"/>
      <c r="BK2811" s="255"/>
      <c r="BL2811" s="228"/>
      <c r="BM2811" s="228"/>
      <c r="BQ2811" s="205" t="s">
        <v>1701</v>
      </c>
      <c r="BY2811" s="254"/>
      <c r="DN2811" s="284"/>
      <c r="DO2811" s="283"/>
      <c r="DP2811" s="278"/>
      <c r="DQ2811" s="282"/>
      <c r="DR2811" s="281"/>
      <c r="DS2811" s="280"/>
      <c r="DT2811" s="279"/>
      <c r="DU2811" s="278"/>
      <c r="DV2811" s="194"/>
    </row>
    <row r="2812" spans="1:126" ht="16.350000000000001" customHeight="1">
      <c r="A2812" s="207" t="s">
        <v>1729</v>
      </c>
      <c r="B2812" s="227" t="s">
        <v>865</v>
      </c>
      <c r="D2812" s="264" t="s">
        <v>866</v>
      </c>
      <c r="E2812" s="224" t="str">
        <f t="shared" si="424"/>
        <v>818526</v>
      </c>
      <c r="F2812" s="207" t="s">
        <v>66</v>
      </c>
      <c r="G2812" s="220" t="s">
        <v>2076</v>
      </c>
      <c r="H2812" s="223" t="s">
        <v>2075</v>
      </c>
      <c r="J2812" s="225">
        <v>1</v>
      </c>
      <c r="K2812" s="277">
        <v>1300</v>
      </c>
      <c r="L2812" s="263">
        <f t="shared" si="425"/>
        <v>1430.0000000000002</v>
      </c>
      <c r="M2812" s="288" t="s">
        <v>1671</v>
      </c>
      <c r="N2812" s="219" t="s">
        <v>2074</v>
      </c>
      <c r="O2812" s="219"/>
      <c r="P2812" s="251">
        <v>45444</v>
      </c>
      <c r="Q2812" s="244">
        <v>1200</v>
      </c>
      <c r="R2812" s="261"/>
      <c r="S2812" s="242"/>
      <c r="T2812" s="219"/>
      <c r="U2812" s="287"/>
      <c r="V2812" s="287"/>
      <c r="W2812" s="287"/>
      <c r="X2812" s="287"/>
      <c r="Y2812" s="219"/>
      <c r="Z2812" s="287"/>
      <c r="AA2812" s="287"/>
      <c r="AB2812" s="287"/>
      <c r="AC2812" s="287"/>
      <c r="AD2812" s="344"/>
      <c r="AE2812" s="344"/>
      <c r="AF2812" s="344"/>
      <c r="AG2812" s="344"/>
      <c r="AH2812" s="344"/>
      <c r="AI2812" s="228" t="s">
        <v>1709</v>
      </c>
      <c r="AJ2812" s="258" t="s">
        <v>1708</v>
      </c>
      <c r="AK2812" s="228" t="s">
        <v>1724</v>
      </c>
      <c r="AL2812" s="211">
        <v>420</v>
      </c>
      <c r="AN2812" s="344"/>
      <c r="AO2812" s="344"/>
      <c r="AP2812" s="229" t="s">
        <v>1717</v>
      </c>
      <c r="AQ2812" s="345"/>
      <c r="AR2812" s="247"/>
      <c r="AS2812" s="247"/>
      <c r="AT2812" s="247"/>
      <c r="AU2812" s="247"/>
      <c r="AV2812" s="207"/>
      <c r="AW2812" s="207"/>
      <c r="AX2812" s="207"/>
      <c r="AY2812" s="207"/>
      <c r="AZ2812" s="247"/>
      <c r="BA2812" s="247"/>
      <c r="BB2812" s="247"/>
      <c r="BC2812" s="247"/>
      <c r="BD2812" s="207"/>
      <c r="BE2812" s="207"/>
      <c r="BF2812" s="207"/>
      <c r="BG2812" s="228"/>
      <c r="BH2812" s="228"/>
      <c r="BI2812" s="228" t="s">
        <v>1703</v>
      </c>
      <c r="BJ2812" s="246"/>
      <c r="BK2812" s="255"/>
      <c r="BL2812" s="228"/>
      <c r="BM2812" s="228"/>
      <c r="BQ2812" s="205" t="s">
        <v>1701</v>
      </c>
      <c r="BY2812" s="254"/>
      <c r="DN2812" s="284">
        <v>1300</v>
      </c>
      <c r="DO2812" s="283">
        <f>DN2812*1.1</f>
        <v>1430.0000000000002</v>
      </c>
      <c r="DP2812" s="349">
        <v>45444</v>
      </c>
      <c r="DQ2812" s="282"/>
      <c r="DR2812" s="281"/>
      <c r="DS2812" s="280"/>
      <c r="DT2812" s="279"/>
      <c r="DU2812" s="348" t="s">
        <v>2007</v>
      </c>
      <c r="DV2812" s="194"/>
    </row>
    <row r="2813" spans="1:126" ht="16.350000000000001" customHeight="1">
      <c r="A2813" s="207" t="s">
        <v>1729</v>
      </c>
      <c r="B2813" s="227" t="s">
        <v>2073</v>
      </c>
      <c r="D2813" s="264" t="s">
        <v>2072</v>
      </c>
      <c r="E2813" s="224" t="str">
        <f t="shared" si="424"/>
        <v>818571</v>
      </c>
      <c r="F2813" s="207" t="s">
        <v>66</v>
      </c>
      <c r="G2813" s="220" t="s">
        <v>2071</v>
      </c>
      <c r="H2813" s="223" t="s">
        <v>2070</v>
      </c>
      <c r="J2813" s="225">
        <v>1</v>
      </c>
      <c r="K2813" s="212">
        <v>799.99999999999989</v>
      </c>
      <c r="L2813" s="263">
        <f t="shared" si="425"/>
        <v>880</v>
      </c>
      <c r="M2813" s="288" t="s">
        <v>1671</v>
      </c>
      <c r="N2813" s="219" t="s">
        <v>2069</v>
      </c>
      <c r="O2813" s="219"/>
      <c r="P2813" s="245"/>
      <c r="Q2813" s="244"/>
      <c r="R2813" s="261"/>
      <c r="S2813" s="242"/>
      <c r="T2813" s="219"/>
      <c r="U2813" s="287"/>
      <c r="V2813" s="287"/>
      <c r="W2813" s="287"/>
      <c r="X2813" s="287"/>
      <c r="Y2813" s="219"/>
      <c r="Z2813" s="287"/>
      <c r="AA2813" s="287"/>
      <c r="AB2813" s="287"/>
      <c r="AC2813" s="287"/>
      <c r="AD2813" s="344"/>
      <c r="AE2813" s="344"/>
      <c r="AF2813" s="344"/>
      <c r="AG2813" s="344"/>
      <c r="AH2813" s="344"/>
      <c r="AI2813" s="228" t="s">
        <v>2068</v>
      </c>
      <c r="AJ2813" s="258" t="s">
        <v>1708</v>
      </c>
      <c r="AK2813" s="228" t="s">
        <v>1724</v>
      </c>
      <c r="AN2813" s="344"/>
      <c r="AO2813" s="344"/>
      <c r="AP2813" s="229" t="s">
        <v>1717</v>
      </c>
      <c r="AQ2813" s="345"/>
      <c r="AR2813" s="247"/>
      <c r="AS2813" s="247"/>
      <c r="AT2813" s="247"/>
      <c r="AU2813" s="247"/>
      <c r="AV2813" s="207"/>
      <c r="AW2813" s="207"/>
      <c r="AX2813" s="207"/>
      <c r="AY2813" s="207"/>
      <c r="AZ2813" s="247"/>
      <c r="BA2813" s="247"/>
      <c r="BB2813" s="247"/>
      <c r="BC2813" s="247"/>
      <c r="BD2813" s="207"/>
      <c r="BE2813" s="207"/>
      <c r="BF2813" s="207"/>
      <c r="BG2813" s="228"/>
      <c r="BH2813" s="228"/>
      <c r="BI2813" s="228" t="s">
        <v>1703</v>
      </c>
      <c r="BJ2813" s="246"/>
      <c r="BK2813" s="255"/>
      <c r="BL2813" s="228"/>
      <c r="BM2813" s="228"/>
      <c r="BQ2813" s="205" t="s">
        <v>1701</v>
      </c>
      <c r="BY2813" s="254"/>
      <c r="DN2813" s="284"/>
      <c r="DO2813" s="283"/>
      <c r="DP2813" s="278"/>
      <c r="DQ2813" s="282"/>
      <c r="DR2813" s="281"/>
      <c r="DS2813" s="280"/>
      <c r="DT2813" s="279"/>
      <c r="DU2813" s="278"/>
      <c r="DV2813" s="194"/>
    </row>
    <row r="2814" spans="1:126" ht="16.350000000000001" customHeight="1">
      <c r="A2814" s="207" t="s">
        <v>1729</v>
      </c>
      <c r="B2814" s="227" t="s">
        <v>2067</v>
      </c>
      <c r="D2814" s="264" t="s">
        <v>2066</v>
      </c>
      <c r="E2814" s="224" t="str">
        <f t="shared" si="424"/>
        <v>818557</v>
      </c>
      <c r="F2814" s="207" t="s">
        <v>66</v>
      </c>
      <c r="G2814" s="220" t="s">
        <v>2065</v>
      </c>
      <c r="H2814" s="223" t="s">
        <v>2064</v>
      </c>
      <c r="J2814" s="225">
        <v>1</v>
      </c>
      <c r="K2814" s="212">
        <v>5999.9999999999991</v>
      </c>
      <c r="L2814" s="263">
        <f t="shared" si="425"/>
        <v>6599.9999999999991</v>
      </c>
      <c r="M2814" s="288" t="s">
        <v>1671</v>
      </c>
      <c r="N2814" s="219" t="s">
        <v>2063</v>
      </c>
      <c r="O2814" s="219"/>
      <c r="P2814" s="245"/>
      <c r="Q2814" s="244"/>
      <c r="R2814" s="261"/>
      <c r="S2814" s="242"/>
      <c r="T2814" s="219"/>
      <c r="U2814" s="287"/>
      <c r="V2814" s="287"/>
      <c r="W2814" s="287"/>
      <c r="X2814" s="287"/>
      <c r="Y2814" s="219"/>
      <c r="Z2814" s="287"/>
      <c r="AA2814" s="287"/>
      <c r="AB2814" s="287"/>
      <c r="AC2814" s="287"/>
      <c r="AD2814" s="344"/>
      <c r="AE2814" s="344"/>
      <c r="AF2814" s="344"/>
      <c r="AG2814" s="344"/>
      <c r="AH2814" s="344"/>
      <c r="AI2814" s="228" t="s">
        <v>1709</v>
      </c>
      <c r="AJ2814" s="258" t="s">
        <v>1708</v>
      </c>
      <c r="AK2814" s="228" t="s">
        <v>1724</v>
      </c>
      <c r="AN2814" s="344"/>
      <c r="AO2814" s="344"/>
      <c r="AP2814" s="229" t="s">
        <v>1717</v>
      </c>
      <c r="AQ2814" s="345"/>
      <c r="AR2814" s="247"/>
      <c r="AS2814" s="247"/>
      <c r="AT2814" s="247"/>
      <c r="AU2814" s="247"/>
      <c r="AV2814" s="207"/>
      <c r="AW2814" s="207"/>
      <c r="AX2814" s="207"/>
      <c r="AY2814" s="207"/>
      <c r="AZ2814" s="247"/>
      <c r="BA2814" s="247"/>
      <c r="BB2814" s="247"/>
      <c r="BC2814" s="247"/>
      <c r="BD2814" s="207"/>
      <c r="BE2814" s="207"/>
      <c r="BF2814" s="207"/>
      <c r="BG2814" s="228"/>
      <c r="BH2814" s="228"/>
      <c r="BI2814" s="228" t="s">
        <v>1703</v>
      </c>
      <c r="BJ2814" s="246"/>
      <c r="BK2814" s="255"/>
      <c r="BL2814" s="228"/>
      <c r="BM2814" s="228"/>
      <c r="BQ2814" s="205" t="s">
        <v>1701</v>
      </c>
      <c r="BY2814" s="254"/>
      <c r="DN2814" s="284"/>
      <c r="DO2814" s="283"/>
      <c r="DP2814" s="278"/>
      <c r="DQ2814" s="282"/>
      <c r="DR2814" s="281"/>
      <c r="DS2814" s="280"/>
      <c r="DT2814" s="279"/>
      <c r="DU2814" s="278"/>
      <c r="DV2814" s="194"/>
    </row>
    <row r="2815" spans="1:126" ht="16.350000000000001" customHeight="1">
      <c r="A2815" s="207" t="s">
        <v>1887</v>
      </c>
      <c r="B2815" s="227" t="s">
        <v>2062</v>
      </c>
      <c r="D2815" s="274" t="s">
        <v>2061</v>
      </c>
      <c r="E2815" s="224" t="str">
        <f t="shared" ref="E2815:E2846" si="426">MID(D2815,8,10)</f>
        <v>446553</v>
      </c>
      <c r="F2815" s="207" t="s">
        <v>66</v>
      </c>
      <c r="G2815" s="220" t="s">
        <v>2060</v>
      </c>
      <c r="H2815" s="223" t="s">
        <v>2055</v>
      </c>
      <c r="J2815" s="225">
        <v>1</v>
      </c>
      <c r="K2815" s="212">
        <v>600</v>
      </c>
      <c r="L2815" s="263">
        <f t="shared" si="425"/>
        <v>660</v>
      </c>
      <c r="M2815" s="288" t="s">
        <v>1671</v>
      </c>
      <c r="N2815" s="219" t="s">
        <v>2059</v>
      </c>
      <c r="O2815" s="219"/>
      <c r="P2815" s="245"/>
      <c r="Q2815" s="244"/>
      <c r="R2815" s="261"/>
      <c r="S2815" s="242"/>
      <c r="T2815" s="219"/>
      <c r="U2815" s="287"/>
      <c r="V2815" s="287"/>
      <c r="W2815" s="287"/>
      <c r="X2815" s="287"/>
      <c r="Y2815" s="219"/>
      <c r="Z2815" s="287"/>
      <c r="AA2815" s="287"/>
      <c r="AB2815" s="287"/>
      <c r="AC2815" s="287"/>
      <c r="AD2815" s="344"/>
      <c r="AE2815" s="344"/>
      <c r="AF2815" s="344"/>
      <c r="AG2815" s="344"/>
      <c r="AH2815" s="344"/>
      <c r="AI2815" s="228" t="s">
        <v>1709</v>
      </c>
      <c r="AJ2815" s="258" t="s">
        <v>1708</v>
      </c>
      <c r="AK2815" s="228" t="s">
        <v>1724</v>
      </c>
      <c r="AN2815" s="344"/>
      <c r="AO2815" s="344"/>
      <c r="AP2815" s="229" t="s">
        <v>1717</v>
      </c>
      <c r="AQ2815" s="345"/>
      <c r="AR2815" s="247"/>
      <c r="AS2815" s="247"/>
      <c r="AT2815" s="247"/>
      <c r="AU2815" s="247"/>
      <c r="AV2815" s="207"/>
      <c r="AW2815" s="207"/>
      <c r="AX2815" s="207"/>
      <c r="AY2815" s="207"/>
      <c r="AZ2815" s="247"/>
      <c r="BA2815" s="247"/>
      <c r="BB2815" s="247"/>
      <c r="BC2815" s="247"/>
      <c r="BD2815" s="207"/>
      <c r="BE2815" s="207"/>
      <c r="BF2815" s="207"/>
      <c r="BG2815" s="228"/>
      <c r="BH2815" s="228"/>
      <c r="BI2815" s="228"/>
      <c r="BJ2815" s="246"/>
      <c r="BK2815" s="255"/>
      <c r="BL2815" s="228"/>
      <c r="BM2815" s="228"/>
      <c r="BQ2815" s="205" t="s">
        <v>1701</v>
      </c>
      <c r="BY2815" s="254"/>
      <c r="DN2815" s="284"/>
      <c r="DO2815" s="283"/>
      <c r="DP2815" s="278"/>
      <c r="DQ2815" s="282"/>
      <c r="DR2815" s="281"/>
      <c r="DS2815" s="280"/>
      <c r="DT2815" s="279"/>
      <c r="DU2815" s="278"/>
      <c r="DV2815" s="194"/>
    </row>
    <row r="2816" spans="1:126" ht="16.350000000000001" customHeight="1">
      <c r="A2816" s="207" t="s">
        <v>1887</v>
      </c>
      <c r="B2816" s="227" t="s">
        <v>2058</v>
      </c>
      <c r="D2816" s="274" t="s">
        <v>2057</v>
      </c>
      <c r="E2816" s="224" t="str">
        <f t="shared" si="426"/>
        <v>446560</v>
      </c>
      <c r="F2816" s="207" t="s">
        <v>66</v>
      </c>
      <c r="G2816" s="220" t="s">
        <v>2056</v>
      </c>
      <c r="H2816" s="223" t="s">
        <v>2055</v>
      </c>
      <c r="J2816" s="225">
        <v>1</v>
      </c>
      <c r="K2816" s="212">
        <v>600</v>
      </c>
      <c r="L2816" s="263">
        <f t="shared" si="425"/>
        <v>660</v>
      </c>
      <c r="M2816" s="288" t="s">
        <v>1671</v>
      </c>
      <c r="N2816" s="219" t="s">
        <v>2054</v>
      </c>
      <c r="O2816" s="219"/>
      <c r="P2816" s="245"/>
      <c r="Q2816" s="244"/>
      <c r="R2816" s="261"/>
      <c r="S2816" s="242"/>
      <c r="T2816" s="219"/>
      <c r="U2816" s="287"/>
      <c r="V2816" s="287"/>
      <c r="W2816" s="287"/>
      <c r="X2816" s="287"/>
      <c r="Y2816" s="219"/>
      <c r="Z2816" s="287"/>
      <c r="AA2816" s="287"/>
      <c r="AB2816" s="287"/>
      <c r="AC2816" s="287"/>
      <c r="AD2816" s="344"/>
      <c r="AE2816" s="344"/>
      <c r="AF2816" s="344"/>
      <c r="AG2816" s="344"/>
      <c r="AH2816" s="344"/>
      <c r="AI2816" s="228" t="s">
        <v>1709</v>
      </c>
      <c r="AJ2816" s="258" t="s">
        <v>1708</v>
      </c>
      <c r="AK2816" s="228" t="s">
        <v>1724</v>
      </c>
      <c r="AN2816" s="344"/>
      <c r="AO2816" s="344"/>
      <c r="AP2816" s="229" t="s">
        <v>1717</v>
      </c>
      <c r="AQ2816" s="345"/>
      <c r="AR2816" s="247"/>
      <c r="AS2816" s="247"/>
      <c r="AT2816" s="247"/>
      <c r="AU2816" s="247"/>
      <c r="AV2816" s="207"/>
      <c r="AW2816" s="207"/>
      <c r="AX2816" s="207"/>
      <c r="AY2816" s="207"/>
      <c r="AZ2816" s="247"/>
      <c r="BA2816" s="247"/>
      <c r="BB2816" s="247"/>
      <c r="BC2816" s="247"/>
      <c r="BD2816" s="207"/>
      <c r="BE2816" s="207"/>
      <c r="BF2816" s="207"/>
      <c r="BG2816" s="228"/>
      <c r="BH2816" s="228"/>
      <c r="BI2816" s="228"/>
      <c r="BJ2816" s="246"/>
      <c r="BK2816" s="255"/>
      <c r="BL2816" s="228"/>
      <c r="BM2816" s="228"/>
      <c r="BQ2816" s="205" t="s">
        <v>1701</v>
      </c>
      <c r="BY2816" s="254"/>
      <c r="DN2816" s="284"/>
      <c r="DO2816" s="283"/>
      <c r="DP2816" s="278"/>
      <c r="DQ2816" s="282"/>
      <c r="DR2816" s="281"/>
      <c r="DS2816" s="280"/>
      <c r="DT2816" s="279"/>
      <c r="DU2816" s="278"/>
      <c r="DV2816" s="194"/>
    </row>
    <row r="2817" spans="1:126" ht="16.350000000000001" customHeight="1">
      <c r="A2817" s="207" t="s">
        <v>1887</v>
      </c>
      <c r="B2817" s="227" t="s">
        <v>2053</v>
      </c>
      <c r="D2817" s="274" t="s">
        <v>2052</v>
      </c>
      <c r="E2817" s="224" t="str">
        <f t="shared" si="426"/>
        <v>818335</v>
      </c>
      <c r="F2817" s="207" t="s">
        <v>66</v>
      </c>
      <c r="G2817" s="220" t="s">
        <v>2051</v>
      </c>
      <c r="H2817" s="223" t="s">
        <v>2050</v>
      </c>
      <c r="J2817" s="225">
        <v>1</v>
      </c>
      <c r="K2817" s="212">
        <v>1499.9999999999998</v>
      </c>
      <c r="L2817" s="263">
        <f t="shared" si="425"/>
        <v>1649.9999999999998</v>
      </c>
      <c r="M2817" s="288" t="s">
        <v>1671</v>
      </c>
      <c r="N2817" s="219" t="s">
        <v>2049</v>
      </c>
      <c r="O2817" s="219"/>
      <c r="P2817" s="347"/>
      <c r="Q2817" s="346"/>
      <c r="R2817" s="261"/>
      <c r="S2817" s="242"/>
      <c r="T2817" s="219"/>
      <c r="U2817" s="287"/>
      <c r="V2817" s="287"/>
      <c r="W2817" s="287"/>
      <c r="X2817" s="287"/>
      <c r="Y2817" s="219"/>
      <c r="Z2817" s="287"/>
      <c r="AA2817" s="287"/>
      <c r="AB2817" s="287"/>
      <c r="AC2817" s="287"/>
      <c r="AD2817" s="344"/>
      <c r="AE2817" s="344"/>
      <c r="AF2817" s="344"/>
      <c r="AG2817" s="344"/>
      <c r="AH2817" s="344"/>
      <c r="AI2817" s="228" t="s">
        <v>1709</v>
      </c>
      <c r="AJ2817" s="258" t="s">
        <v>1708</v>
      </c>
      <c r="AK2817" s="228" t="s">
        <v>1724</v>
      </c>
      <c r="AN2817" s="344"/>
      <c r="AO2817" s="344"/>
      <c r="AP2817" s="229" t="s">
        <v>1717</v>
      </c>
      <c r="AQ2817" s="345"/>
      <c r="AR2817" s="247"/>
      <c r="AS2817" s="247"/>
      <c r="AT2817" s="247"/>
      <c r="AU2817" s="247"/>
      <c r="AV2817" s="207"/>
      <c r="AW2817" s="207"/>
      <c r="AX2817" s="207"/>
      <c r="AY2817" s="207"/>
      <c r="AZ2817" s="247"/>
      <c r="BA2817" s="247"/>
      <c r="BB2817" s="247"/>
      <c r="BC2817" s="247"/>
      <c r="BD2817" s="207"/>
      <c r="BE2817" s="207"/>
      <c r="BF2817" s="207"/>
      <c r="BG2817" s="228"/>
      <c r="BH2817" s="228"/>
      <c r="BI2817" s="228"/>
      <c r="BJ2817" s="246"/>
      <c r="BK2817" s="255"/>
      <c r="BL2817" s="228"/>
      <c r="BM2817" s="228"/>
      <c r="BQ2817" s="205" t="s">
        <v>1701</v>
      </c>
      <c r="BY2817" s="254"/>
      <c r="DN2817" s="284"/>
      <c r="DO2817" s="283"/>
      <c r="DP2817" s="278"/>
      <c r="DQ2817" s="282"/>
      <c r="DR2817" s="281"/>
      <c r="DS2817" s="280"/>
      <c r="DT2817" s="279"/>
      <c r="DU2817" s="278"/>
      <c r="DV2817" s="194"/>
    </row>
    <row r="2818" spans="1:126" ht="16.350000000000001" customHeight="1">
      <c r="A2818" s="207" t="s">
        <v>1887</v>
      </c>
      <c r="B2818" s="227" t="s">
        <v>2048</v>
      </c>
      <c r="D2818" s="274" t="s">
        <v>2047</v>
      </c>
      <c r="E2818" s="224" t="str">
        <f t="shared" si="426"/>
        <v>819646</v>
      </c>
      <c r="F2818" s="207" t="s">
        <v>66</v>
      </c>
      <c r="G2818" s="220" t="s">
        <v>2046</v>
      </c>
      <c r="H2818" s="223" t="s">
        <v>2045</v>
      </c>
      <c r="J2818" s="225">
        <v>1</v>
      </c>
      <c r="K2818" s="212">
        <v>1799.9999999999998</v>
      </c>
      <c r="L2818" s="263">
        <f t="shared" si="425"/>
        <v>1980</v>
      </c>
      <c r="M2818" s="288" t="s">
        <v>1671</v>
      </c>
      <c r="N2818" s="219" t="s">
        <v>2044</v>
      </c>
      <c r="O2818" s="219"/>
      <c r="P2818" s="347"/>
      <c r="Q2818" s="346"/>
      <c r="R2818" s="261"/>
      <c r="S2818" s="242"/>
      <c r="T2818" s="219"/>
      <c r="U2818" s="287"/>
      <c r="V2818" s="287"/>
      <c r="W2818" s="287"/>
      <c r="X2818" s="287"/>
      <c r="Y2818" s="219"/>
      <c r="Z2818" s="287"/>
      <c r="AA2818" s="287"/>
      <c r="AB2818" s="287"/>
      <c r="AC2818" s="287"/>
      <c r="AD2818" s="344"/>
      <c r="AE2818" s="344"/>
      <c r="AF2818" s="344"/>
      <c r="AG2818" s="344"/>
      <c r="AH2818" s="344"/>
      <c r="AI2818" s="228" t="s">
        <v>1709</v>
      </c>
      <c r="AJ2818" s="258" t="s">
        <v>1708</v>
      </c>
      <c r="AK2818" s="228" t="s">
        <v>1724</v>
      </c>
      <c r="AN2818" s="344"/>
      <c r="AO2818" s="344"/>
      <c r="AP2818" s="229" t="s">
        <v>1717</v>
      </c>
      <c r="AQ2818" s="345"/>
      <c r="AR2818" s="247"/>
      <c r="AS2818" s="247"/>
      <c r="AT2818" s="247"/>
      <c r="AU2818" s="247"/>
      <c r="AV2818" s="207"/>
      <c r="AW2818" s="207"/>
      <c r="AX2818" s="207"/>
      <c r="AY2818" s="207"/>
      <c r="AZ2818" s="247"/>
      <c r="BA2818" s="247"/>
      <c r="BB2818" s="247"/>
      <c r="BC2818" s="247"/>
      <c r="BD2818" s="207"/>
      <c r="BE2818" s="207"/>
      <c r="BF2818" s="207"/>
      <c r="BG2818" s="228"/>
      <c r="BH2818" s="228"/>
      <c r="BI2818" s="228"/>
      <c r="BJ2818" s="246"/>
      <c r="BK2818" s="255"/>
      <c r="BL2818" s="228"/>
      <c r="BM2818" s="228"/>
      <c r="BQ2818" s="205" t="s">
        <v>1701</v>
      </c>
      <c r="BY2818" s="254"/>
      <c r="DN2818" s="284"/>
      <c r="DO2818" s="283"/>
      <c r="DP2818" s="278"/>
      <c r="DQ2818" s="282"/>
      <c r="DR2818" s="281"/>
      <c r="DS2818" s="280"/>
      <c r="DT2818" s="279"/>
      <c r="DU2818" s="278"/>
      <c r="DV2818" s="194"/>
    </row>
    <row r="2819" spans="1:126" ht="16.350000000000001" customHeight="1">
      <c r="A2819" s="207" t="s">
        <v>1887</v>
      </c>
      <c r="B2819" s="227" t="s">
        <v>2043</v>
      </c>
      <c r="D2819" s="264" t="s">
        <v>2042</v>
      </c>
      <c r="E2819" s="224" t="str">
        <f t="shared" si="426"/>
        <v>814054</v>
      </c>
      <c r="F2819" s="207" t="s">
        <v>66</v>
      </c>
      <c r="G2819" s="220" t="s">
        <v>2041</v>
      </c>
      <c r="H2819" s="223" t="s">
        <v>2040</v>
      </c>
      <c r="J2819" s="225">
        <v>1</v>
      </c>
      <c r="K2819" s="212">
        <v>1999.9999999999998</v>
      </c>
      <c r="L2819" s="263">
        <f t="shared" si="425"/>
        <v>2200</v>
      </c>
      <c r="M2819" s="288" t="s">
        <v>1671</v>
      </c>
      <c r="N2819" s="219" t="s">
        <v>2039</v>
      </c>
      <c r="O2819" s="219"/>
      <c r="P2819" s="245"/>
      <c r="Q2819" s="244"/>
      <c r="R2819" s="261"/>
      <c r="S2819" s="242"/>
      <c r="T2819" s="219"/>
      <c r="U2819" s="287"/>
      <c r="V2819" s="287"/>
      <c r="W2819" s="287"/>
      <c r="X2819" s="287"/>
      <c r="Y2819" s="219"/>
      <c r="Z2819" s="219"/>
      <c r="AA2819" s="219"/>
      <c r="AB2819" s="219"/>
      <c r="AC2819" s="219"/>
      <c r="AD2819" s="344"/>
      <c r="AE2819" s="344"/>
      <c r="AF2819" s="344"/>
      <c r="AG2819" s="344"/>
      <c r="AH2819" s="344"/>
      <c r="AI2819" s="228" t="s">
        <v>1709</v>
      </c>
      <c r="AJ2819" s="286" t="s">
        <v>1708</v>
      </c>
      <c r="AK2819" s="228" t="s">
        <v>1724</v>
      </c>
      <c r="AN2819" s="344"/>
      <c r="AO2819" s="344"/>
      <c r="AP2819" s="229" t="s">
        <v>1717</v>
      </c>
      <c r="AQ2819" s="345"/>
      <c r="AR2819" s="247"/>
      <c r="AS2819" s="247"/>
      <c r="AT2819" s="247"/>
      <c r="AU2819" s="247"/>
      <c r="AV2819" s="207"/>
      <c r="AW2819" s="207"/>
      <c r="AX2819" s="207"/>
      <c r="AY2819" s="207"/>
      <c r="AZ2819" s="247"/>
      <c r="BA2819" s="247"/>
      <c r="BB2819" s="247"/>
      <c r="BC2819" s="247"/>
      <c r="BD2819" s="207"/>
      <c r="BE2819" s="207"/>
      <c r="BF2819" s="207"/>
      <c r="BG2819" s="228"/>
      <c r="BH2819" s="228"/>
      <c r="BI2819" s="228"/>
      <c r="BJ2819" s="246"/>
      <c r="BK2819" s="255"/>
      <c r="BL2819" s="228"/>
      <c r="BM2819" s="228"/>
      <c r="BQ2819" s="205" t="s">
        <v>1701</v>
      </c>
      <c r="BY2819" s="254"/>
      <c r="DN2819" s="284"/>
      <c r="DO2819" s="283"/>
      <c r="DP2819" s="278"/>
      <c r="DQ2819" s="282"/>
      <c r="DR2819" s="281"/>
      <c r="DS2819" s="280"/>
      <c r="DT2819" s="279"/>
      <c r="DU2819" s="278"/>
      <c r="DV2819" s="194"/>
    </row>
    <row r="2820" spans="1:126" ht="16.350000000000001" customHeight="1">
      <c r="A2820" s="207" t="s">
        <v>1986</v>
      </c>
      <c r="B2820" s="227" t="s">
        <v>2038</v>
      </c>
      <c r="D2820" s="264" t="s">
        <v>2037</v>
      </c>
      <c r="E2820" s="224" t="str">
        <f t="shared" si="426"/>
        <v>820680</v>
      </c>
      <c r="F2820" s="207" t="s">
        <v>66</v>
      </c>
      <c r="G2820" s="220" t="s">
        <v>2036</v>
      </c>
      <c r="H2820" s="223" t="s">
        <v>2035</v>
      </c>
      <c r="J2820" s="225">
        <v>1</v>
      </c>
      <c r="K2820" s="212">
        <v>999.99999999999989</v>
      </c>
      <c r="L2820" s="263">
        <f t="shared" si="425"/>
        <v>1100</v>
      </c>
      <c r="M2820" s="288" t="s">
        <v>1671</v>
      </c>
      <c r="N2820" s="290" t="s">
        <v>2034</v>
      </c>
      <c r="O2820" s="219"/>
      <c r="P2820" s="225"/>
      <c r="Q2820" s="227"/>
      <c r="R2820" s="289"/>
      <c r="S2820" s="242"/>
      <c r="T2820" s="287"/>
      <c r="U2820" s="287"/>
      <c r="V2820" s="287"/>
      <c r="W2820" s="287"/>
      <c r="X2820" s="287"/>
      <c r="Y2820" s="219"/>
      <c r="Z2820" s="219"/>
      <c r="AA2820" s="219"/>
      <c r="AB2820" s="219"/>
      <c r="AC2820" s="219"/>
      <c r="AD2820" s="344"/>
      <c r="AE2820" s="344"/>
      <c r="AF2820" s="344"/>
      <c r="AG2820" s="344"/>
      <c r="AH2820" s="344"/>
      <c r="AI2820" s="228" t="s">
        <v>1709</v>
      </c>
      <c r="AJ2820" s="286" t="s">
        <v>1708</v>
      </c>
      <c r="AK2820" s="228" t="s">
        <v>1724</v>
      </c>
      <c r="AN2820" s="344"/>
      <c r="AO2820" s="344"/>
      <c r="AP2820" s="229" t="s">
        <v>1717</v>
      </c>
      <c r="AQ2820" s="345"/>
      <c r="AR2820" s="247"/>
      <c r="AS2820" s="247"/>
      <c r="AT2820" s="247"/>
      <c r="AU2820" s="247"/>
      <c r="AV2820" s="207"/>
      <c r="AW2820" s="207"/>
      <c r="AX2820" s="207"/>
      <c r="AY2820" s="207"/>
      <c r="AZ2820" s="247"/>
      <c r="BA2820" s="247"/>
      <c r="BB2820" s="247"/>
      <c r="BC2820" s="247"/>
      <c r="BD2820" s="207"/>
      <c r="BE2820" s="207"/>
      <c r="BF2820" s="207"/>
      <c r="BG2820" s="228"/>
      <c r="BH2820" s="228"/>
      <c r="BI2820" s="228"/>
      <c r="BJ2820" s="246"/>
      <c r="BK2820" s="255"/>
      <c r="BL2820" s="228"/>
      <c r="BM2820" s="228"/>
      <c r="BQ2820" s="205" t="s">
        <v>1701</v>
      </c>
      <c r="BY2820" s="254"/>
      <c r="DN2820" s="284"/>
      <c r="DO2820" s="283"/>
      <c r="DP2820" s="278"/>
      <c r="DQ2820" s="282"/>
      <c r="DR2820" s="281"/>
      <c r="DS2820" s="280"/>
      <c r="DT2820" s="279"/>
      <c r="DU2820" s="278"/>
      <c r="DV2820" s="194"/>
    </row>
    <row r="2821" spans="1:126" ht="16.350000000000001" customHeight="1">
      <c r="A2821" s="207" t="s">
        <v>1820</v>
      </c>
      <c r="B2821" s="227" t="s">
        <v>2033</v>
      </c>
      <c r="D2821" s="264" t="s">
        <v>2032</v>
      </c>
      <c r="E2821" s="224" t="str">
        <f t="shared" si="426"/>
        <v>819714</v>
      </c>
      <c r="F2821" s="207" t="s">
        <v>66</v>
      </c>
      <c r="G2821" s="220" t="s">
        <v>2031</v>
      </c>
      <c r="H2821" s="223" t="s">
        <v>2030</v>
      </c>
      <c r="J2821" s="225">
        <v>1</v>
      </c>
      <c r="K2821" s="212">
        <v>1999.9999999999998</v>
      </c>
      <c r="L2821" s="263">
        <f t="shared" si="425"/>
        <v>2200</v>
      </c>
      <c r="M2821" s="288" t="s">
        <v>1671</v>
      </c>
      <c r="N2821" s="219" t="s">
        <v>2029</v>
      </c>
      <c r="O2821" s="219"/>
      <c r="P2821" s="245"/>
      <c r="Q2821" s="244"/>
      <c r="R2821" s="261"/>
      <c r="S2821" s="242"/>
      <c r="T2821" s="219"/>
      <c r="U2821" s="287"/>
      <c r="V2821" s="287"/>
      <c r="W2821" s="287"/>
      <c r="X2821" s="287"/>
      <c r="Y2821" s="219"/>
      <c r="Z2821" s="287"/>
      <c r="AA2821" s="287"/>
      <c r="AB2821" s="287"/>
      <c r="AC2821" s="287"/>
      <c r="AD2821" s="344"/>
      <c r="AE2821" s="344"/>
      <c r="AF2821" s="344"/>
      <c r="AG2821" s="344"/>
      <c r="AH2821" s="344"/>
      <c r="AI2821" s="228" t="s">
        <v>1709</v>
      </c>
      <c r="AJ2821" s="286" t="s">
        <v>1708</v>
      </c>
      <c r="AK2821" s="228" t="s">
        <v>1724</v>
      </c>
      <c r="AN2821" s="344"/>
      <c r="AO2821" s="344"/>
      <c r="AP2821" s="229" t="s">
        <v>1717</v>
      </c>
      <c r="AQ2821" s="345"/>
      <c r="AR2821" s="247"/>
      <c r="AS2821" s="247"/>
      <c r="AT2821" s="247"/>
      <c r="AU2821" s="247"/>
      <c r="AV2821" s="207"/>
      <c r="AW2821" s="207"/>
      <c r="AX2821" s="207"/>
      <c r="AY2821" s="207"/>
      <c r="AZ2821" s="247"/>
      <c r="BA2821" s="247"/>
      <c r="BB2821" s="247"/>
      <c r="BC2821" s="247"/>
      <c r="BD2821" s="207"/>
      <c r="BE2821" s="207"/>
      <c r="BF2821" s="207"/>
      <c r="BG2821" s="228"/>
      <c r="BH2821" s="228"/>
      <c r="BI2821" s="228"/>
      <c r="BJ2821" s="246"/>
      <c r="BK2821" s="255"/>
      <c r="BL2821" s="228"/>
      <c r="BM2821" s="228"/>
      <c r="BQ2821" s="205" t="s">
        <v>1701</v>
      </c>
      <c r="BY2821" s="254"/>
      <c r="DN2821" s="284"/>
      <c r="DO2821" s="283"/>
      <c r="DP2821" s="278"/>
      <c r="DQ2821" s="282"/>
      <c r="DR2821" s="281"/>
      <c r="DS2821" s="280"/>
      <c r="DT2821" s="279"/>
      <c r="DU2821" s="278"/>
      <c r="DV2821" s="194"/>
    </row>
    <row r="2822" spans="1:126" ht="16.350000000000001" customHeight="1">
      <c r="A2822" s="207" t="s">
        <v>1986</v>
      </c>
      <c r="B2822" s="227" t="s">
        <v>2028</v>
      </c>
      <c r="D2822" s="264" t="s">
        <v>2027</v>
      </c>
      <c r="E2822" s="224" t="str">
        <f t="shared" si="426"/>
        <v>819721</v>
      </c>
      <c r="F2822" s="207" t="s">
        <v>66</v>
      </c>
      <c r="G2822" s="220" t="s">
        <v>2026</v>
      </c>
      <c r="H2822" s="223" t="s">
        <v>2025</v>
      </c>
      <c r="J2822" s="225">
        <v>1</v>
      </c>
      <c r="K2822" s="212">
        <v>1999.9999999999998</v>
      </c>
      <c r="L2822" s="263">
        <f t="shared" si="425"/>
        <v>2200</v>
      </c>
      <c r="M2822" s="288" t="s">
        <v>1671</v>
      </c>
      <c r="N2822" s="290" t="s">
        <v>2024</v>
      </c>
      <c r="O2822" s="219"/>
      <c r="P2822" s="225"/>
      <c r="Q2822" s="227"/>
      <c r="R2822" s="289"/>
      <c r="S2822" s="242"/>
      <c r="T2822" s="219"/>
      <c r="U2822" s="287"/>
      <c r="V2822" s="287"/>
      <c r="W2822" s="287"/>
      <c r="X2822" s="287"/>
      <c r="Y2822" s="219"/>
      <c r="Z2822" s="219"/>
      <c r="AA2822" s="219"/>
      <c r="AB2822" s="219"/>
      <c r="AC2822" s="219"/>
      <c r="AI2822" s="228" t="s">
        <v>1709</v>
      </c>
      <c r="AJ2822" s="258" t="s">
        <v>1708</v>
      </c>
      <c r="AK2822" s="228" t="s">
        <v>1724</v>
      </c>
      <c r="AP2822" s="229" t="s">
        <v>1717</v>
      </c>
      <c r="AQ2822" s="345"/>
      <c r="AR2822" s="247"/>
      <c r="AS2822" s="247"/>
      <c r="AT2822" s="247"/>
      <c r="AU2822" s="247"/>
      <c r="AV2822" s="207"/>
      <c r="AW2822" s="207"/>
      <c r="AX2822" s="207"/>
      <c r="AY2822" s="207"/>
      <c r="AZ2822" s="247"/>
      <c r="BA2822" s="247"/>
      <c r="BB2822" s="247"/>
      <c r="BC2822" s="247"/>
      <c r="BD2822" s="207"/>
      <c r="BE2822" s="207"/>
      <c r="BF2822" s="207"/>
      <c r="BG2822" s="228"/>
      <c r="BH2822" s="228"/>
      <c r="BI2822" s="228"/>
      <c r="BJ2822" s="246"/>
      <c r="BK2822" s="255"/>
      <c r="BL2822" s="228"/>
      <c r="BM2822" s="228"/>
      <c r="BQ2822" s="205" t="s">
        <v>1701</v>
      </c>
      <c r="BY2822" s="254"/>
      <c r="DN2822" s="284"/>
      <c r="DO2822" s="283"/>
      <c r="DP2822" s="278"/>
      <c r="DQ2822" s="282"/>
      <c r="DR2822" s="281"/>
      <c r="DS2822" s="280"/>
      <c r="DT2822" s="279"/>
      <c r="DU2822" s="278"/>
      <c r="DV2822" s="194"/>
    </row>
    <row r="2823" spans="1:126" ht="16.350000000000001" customHeight="1">
      <c r="A2823" s="207" t="s">
        <v>1799</v>
      </c>
      <c r="B2823" s="227" t="s">
        <v>2023</v>
      </c>
      <c r="D2823" s="264" t="s">
        <v>2022</v>
      </c>
      <c r="E2823" s="224" t="str">
        <f t="shared" si="426"/>
        <v>817420</v>
      </c>
      <c r="F2823" s="207" t="s">
        <v>66</v>
      </c>
      <c r="G2823" s="220" t="s">
        <v>2021</v>
      </c>
      <c r="H2823" s="223" t="s">
        <v>2017</v>
      </c>
      <c r="J2823" s="225">
        <v>1</v>
      </c>
      <c r="K2823" s="212">
        <v>2999.9999999999995</v>
      </c>
      <c r="L2823" s="263">
        <f t="shared" si="425"/>
        <v>3299.9999999999995</v>
      </c>
      <c r="M2823" s="288" t="s">
        <v>1671</v>
      </c>
      <c r="N2823" s="290" t="s">
        <v>2016</v>
      </c>
      <c r="O2823" s="219"/>
      <c r="P2823" s="225"/>
      <c r="Q2823" s="227"/>
      <c r="R2823" s="289"/>
      <c r="S2823" s="242"/>
      <c r="T2823" s="219"/>
      <c r="U2823" s="287"/>
      <c r="V2823" s="287"/>
      <c r="W2823" s="287"/>
      <c r="X2823" s="287"/>
      <c r="Y2823" s="219"/>
      <c r="Z2823" s="219"/>
      <c r="AA2823" s="219"/>
      <c r="AB2823" s="219"/>
      <c r="AC2823" s="219"/>
      <c r="AD2823" s="211"/>
      <c r="AE2823" s="211"/>
      <c r="AF2823" s="211"/>
      <c r="AG2823" s="211"/>
      <c r="AH2823" s="211"/>
      <c r="AI2823" s="228" t="s">
        <v>1709</v>
      </c>
      <c r="AJ2823" s="286" t="s">
        <v>1708</v>
      </c>
      <c r="AK2823" s="228" t="s">
        <v>1724</v>
      </c>
      <c r="AN2823" s="344"/>
      <c r="AO2823" s="344"/>
      <c r="AP2823" s="229" t="s">
        <v>1717</v>
      </c>
      <c r="AQ2823" s="285"/>
      <c r="AR2823" s="207"/>
      <c r="AS2823" s="207"/>
      <c r="AT2823" s="207"/>
      <c r="AU2823" s="207"/>
      <c r="AV2823" s="207"/>
      <c r="AW2823" s="207"/>
      <c r="AX2823" s="207"/>
      <c r="AY2823" s="207"/>
      <c r="AZ2823" s="207"/>
      <c r="BA2823" s="207"/>
      <c r="BB2823" s="207"/>
      <c r="BC2823" s="207"/>
      <c r="BD2823" s="207"/>
      <c r="BE2823" s="207"/>
      <c r="BF2823" s="207"/>
      <c r="BG2823" s="228"/>
      <c r="BH2823" s="228"/>
      <c r="BI2823" s="228"/>
      <c r="BJ2823" s="246"/>
      <c r="BK2823" s="255"/>
      <c r="BL2823" s="228"/>
      <c r="BM2823" s="228"/>
      <c r="BQ2823" s="205" t="s">
        <v>1701</v>
      </c>
      <c r="BY2823" s="254"/>
      <c r="DQ2823" s="253"/>
      <c r="DT2823" s="252"/>
      <c r="DV2823" s="194"/>
    </row>
    <row r="2824" spans="1:126" ht="16.350000000000001" customHeight="1">
      <c r="A2824" s="207" t="s">
        <v>1799</v>
      </c>
      <c r="B2824" s="227" t="s">
        <v>2020</v>
      </c>
      <c r="D2824" s="264" t="s">
        <v>2019</v>
      </c>
      <c r="E2824" s="224" t="str">
        <f t="shared" si="426"/>
        <v>817413</v>
      </c>
      <c r="F2824" s="207" t="s">
        <v>66</v>
      </c>
      <c r="G2824" s="220" t="s">
        <v>2018</v>
      </c>
      <c r="H2824" s="223" t="s">
        <v>2017</v>
      </c>
      <c r="J2824" s="225">
        <v>1</v>
      </c>
      <c r="K2824" s="212">
        <v>2999.9999999999995</v>
      </c>
      <c r="L2824" s="263">
        <f t="shared" si="425"/>
        <v>3299.9999999999995</v>
      </c>
      <c r="M2824" s="288" t="s">
        <v>1671</v>
      </c>
      <c r="N2824" s="290" t="s">
        <v>2016</v>
      </c>
      <c r="O2824" s="219"/>
      <c r="P2824" s="225"/>
      <c r="Q2824" s="227"/>
      <c r="R2824" s="289"/>
      <c r="S2824" s="242"/>
      <c r="T2824" s="219"/>
      <c r="U2824" s="287"/>
      <c r="V2824" s="287"/>
      <c r="W2824" s="287"/>
      <c r="X2824" s="287"/>
      <c r="Y2824" s="219"/>
      <c r="Z2824" s="219"/>
      <c r="AA2824" s="219"/>
      <c r="AB2824" s="219"/>
      <c r="AC2824" s="219"/>
      <c r="AD2824" s="211"/>
      <c r="AE2824" s="211"/>
      <c r="AF2824" s="211"/>
      <c r="AG2824" s="211"/>
      <c r="AH2824" s="211"/>
      <c r="AI2824" s="228" t="s">
        <v>1709</v>
      </c>
      <c r="AJ2824" s="286" t="s">
        <v>1708</v>
      </c>
      <c r="AK2824" s="228" t="s">
        <v>1724</v>
      </c>
      <c r="AN2824" s="344"/>
      <c r="AO2824" s="344"/>
      <c r="AP2824" s="229" t="s">
        <v>1717</v>
      </c>
      <c r="AQ2824" s="285"/>
      <c r="AR2824" s="207"/>
      <c r="AS2824" s="207"/>
      <c r="AT2824" s="207"/>
      <c r="AU2824" s="207"/>
      <c r="AV2824" s="207"/>
      <c r="AW2824" s="207"/>
      <c r="AX2824" s="207"/>
      <c r="AY2824" s="207"/>
      <c r="AZ2824" s="207"/>
      <c r="BA2824" s="207"/>
      <c r="BB2824" s="207"/>
      <c r="BC2824" s="207"/>
      <c r="BD2824" s="207"/>
      <c r="BE2824" s="207"/>
      <c r="BF2824" s="207"/>
      <c r="BG2824" s="228"/>
      <c r="BH2824" s="228"/>
      <c r="BI2824" s="228"/>
      <c r="BJ2824" s="246"/>
      <c r="BK2824" s="255"/>
      <c r="BL2824" s="228"/>
      <c r="BM2824" s="228"/>
      <c r="BQ2824" s="205" t="s">
        <v>1701</v>
      </c>
      <c r="BY2824" s="254"/>
      <c r="DQ2824" s="253"/>
      <c r="DT2824" s="252"/>
      <c r="DV2824" s="194"/>
    </row>
    <row r="2825" spans="1:126" ht="16.350000000000001" customHeight="1">
      <c r="A2825" s="207" t="s">
        <v>1975</v>
      </c>
      <c r="B2825" s="227" t="s">
        <v>2015</v>
      </c>
      <c r="D2825" s="264" t="s">
        <v>2014</v>
      </c>
      <c r="E2825" s="224" t="str">
        <f t="shared" si="426"/>
        <v>798262</v>
      </c>
      <c r="F2825" s="207" t="s">
        <v>66</v>
      </c>
      <c r="G2825" s="220" t="s">
        <v>2013</v>
      </c>
      <c r="H2825" s="223" t="s">
        <v>2012</v>
      </c>
      <c r="J2825" s="225">
        <v>1</v>
      </c>
      <c r="K2825" s="212">
        <v>999.99999999999989</v>
      </c>
      <c r="L2825" s="263">
        <f t="shared" si="425"/>
        <v>1100</v>
      </c>
      <c r="M2825" s="288" t="s">
        <v>1671</v>
      </c>
      <c r="N2825" s="219" t="s">
        <v>2011</v>
      </c>
      <c r="O2825" s="219"/>
      <c r="P2825" s="225"/>
      <c r="Q2825" s="227"/>
      <c r="R2825" s="289"/>
      <c r="S2825" s="242"/>
      <c r="T2825" s="219"/>
      <c r="U2825" s="287"/>
      <c r="V2825" s="287"/>
      <c r="W2825" s="287"/>
      <c r="X2825" s="287"/>
      <c r="Y2825" s="219"/>
      <c r="Z2825" s="219"/>
      <c r="AA2825" s="219"/>
      <c r="AB2825" s="219"/>
      <c r="AC2825" s="219"/>
      <c r="AD2825" s="211"/>
      <c r="AE2825" s="211"/>
      <c r="AF2825" s="211"/>
      <c r="AG2825" s="211"/>
      <c r="AH2825" s="211"/>
      <c r="AI2825" s="228" t="s">
        <v>1709</v>
      </c>
      <c r="AJ2825" s="286" t="s">
        <v>1708</v>
      </c>
      <c r="AK2825" s="228" t="s">
        <v>1724</v>
      </c>
      <c r="AN2825" s="211"/>
      <c r="AO2825" s="211"/>
      <c r="AP2825" s="229" t="s">
        <v>1717</v>
      </c>
      <c r="AQ2825" s="285"/>
      <c r="AR2825" s="207"/>
      <c r="AS2825" s="207"/>
      <c r="AT2825" s="207"/>
      <c r="AU2825" s="207"/>
      <c r="AV2825" s="207"/>
      <c r="AW2825" s="207"/>
      <c r="AX2825" s="207"/>
      <c r="AY2825" s="207"/>
      <c r="AZ2825" s="207"/>
      <c r="BA2825" s="207"/>
      <c r="BB2825" s="207"/>
      <c r="BC2825" s="207"/>
      <c r="BD2825" s="207"/>
      <c r="BE2825" s="207"/>
      <c r="BF2825" s="207"/>
      <c r="BG2825" s="228"/>
      <c r="BH2825" s="228"/>
      <c r="BI2825" s="228"/>
      <c r="BJ2825" s="246"/>
      <c r="BK2825" s="255"/>
      <c r="BL2825" s="228"/>
      <c r="BM2825" s="228"/>
      <c r="BQ2825" s="205" t="s">
        <v>1701</v>
      </c>
      <c r="BY2825" s="254"/>
      <c r="DQ2825" s="253"/>
      <c r="DT2825" s="252"/>
      <c r="DV2825" s="194"/>
    </row>
    <row r="2826" spans="1:126" ht="16.350000000000001" customHeight="1">
      <c r="A2826" s="207" t="s">
        <v>1729</v>
      </c>
      <c r="B2826" s="227" t="s">
        <v>2010</v>
      </c>
      <c r="D2826" s="264" t="s">
        <v>869</v>
      </c>
      <c r="E2826" s="224" t="str">
        <f t="shared" si="426"/>
        <v>302043</v>
      </c>
      <c r="F2826" s="207" t="s">
        <v>66</v>
      </c>
      <c r="G2826" s="220" t="s">
        <v>870</v>
      </c>
      <c r="H2826" s="223" t="s">
        <v>2009</v>
      </c>
      <c r="J2826" s="225">
        <v>1</v>
      </c>
      <c r="K2826" s="277">
        <v>1800</v>
      </c>
      <c r="L2826" s="263">
        <f t="shared" si="425"/>
        <v>1980.0000000000002</v>
      </c>
      <c r="M2826" s="288" t="s">
        <v>1671</v>
      </c>
      <c r="N2826" s="219" t="s">
        <v>2008</v>
      </c>
      <c r="O2826" s="219"/>
      <c r="P2826" s="251">
        <v>45444</v>
      </c>
      <c r="Q2826" s="244">
        <v>1499.9999999999998</v>
      </c>
      <c r="R2826" s="261"/>
      <c r="S2826" s="242"/>
      <c r="T2826" s="219"/>
      <c r="U2826" s="287"/>
      <c r="V2826" s="287"/>
      <c r="W2826" s="287"/>
      <c r="X2826" s="287"/>
      <c r="Y2826" s="219"/>
      <c r="Z2826" s="219"/>
      <c r="AA2826" s="219"/>
      <c r="AB2826" s="219"/>
      <c r="AC2826" s="219"/>
      <c r="AI2826" s="228" t="s">
        <v>1709</v>
      </c>
      <c r="AJ2826" s="286" t="s">
        <v>1708</v>
      </c>
      <c r="AK2826" s="228" t="s">
        <v>1724</v>
      </c>
      <c r="AL2826" s="211">
        <v>525</v>
      </c>
      <c r="AN2826" s="211"/>
      <c r="AO2826" s="211"/>
      <c r="AP2826" s="229" t="s">
        <v>1717</v>
      </c>
      <c r="AQ2826" s="285"/>
      <c r="AR2826" s="207"/>
      <c r="AS2826" s="207"/>
      <c r="AT2826" s="207"/>
      <c r="AU2826" s="207"/>
      <c r="AV2826" s="207"/>
      <c r="AW2826" s="207"/>
      <c r="AX2826" s="207"/>
      <c r="AY2826" s="207"/>
      <c r="AZ2826" s="207"/>
      <c r="BA2826" s="207"/>
      <c r="BB2826" s="207"/>
      <c r="BC2826" s="207"/>
      <c r="BD2826" s="207"/>
      <c r="BE2826" s="207"/>
      <c r="BF2826" s="207"/>
      <c r="BG2826" s="228"/>
      <c r="BH2826" s="228"/>
      <c r="BI2826" s="228"/>
      <c r="BJ2826" s="246"/>
      <c r="BK2826" s="255"/>
      <c r="BL2826" s="228"/>
      <c r="BM2826" s="228"/>
      <c r="BQ2826" s="205" t="s">
        <v>1701</v>
      </c>
      <c r="BY2826" s="254"/>
      <c r="DN2826" s="199">
        <v>1800</v>
      </c>
      <c r="DO2826" s="198">
        <f>DN2826*1.1</f>
        <v>1980.0000000000002</v>
      </c>
      <c r="DP2826" s="276">
        <v>45444</v>
      </c>
      <c r="DQ2826" s="253"/>
      <c r="DT2826" s="252"/>
      <c r="DU2826" s="275" t="s">
        <v>2007</v>
      </c>
      <c r="DV2826" s="194"/>
    </row>
    <row r="2827" spans="1:126" ht="16.350000000000001" customHeight="1">
      <c r="A2827" s="207" t="s">
        <v>1975</v>
      </c>
      <c r="B2827" s="227" t="s">
        <v>2006</v>
      </c>
      <c r="D2827" s="264" t="s">
        <v>2005</v>
      </c>
      <c r="E2827" s="224" t="str">
        <f t="shared" si="426"/>
        <v>821885</v>
      </c>
      <c r="F2827" s="207" t="s">
        <v>66</v>
      </c>
      <c r="G2827" s="220" t="s">
        <v>2004</v>
      </c>
      <c r="H2827" s="223" t="s">
        <v>1995</v>
      </c>
      <c r="J2827" s="225">
        <v>1</v>
      </c>
      <c r="K2827" s="212">
        <v>799.99999999999989</v>
      </c>
      <c r="L2827" s="263">
        <f t="shared" si="425"/>
        <v>880</v>
      </c>
      <c r="M2827" s="288" t="s">
        <v>1671</v>
      </c>
      <c r="N2827" s="290" t="s">
        <v>2003</v>
      </c>
      <c r="O2827" s="219"/>
      <c r="P2827" s="225"/>
      <c r="Q2827" s="227"/>
      <c r="R2827" s="289"/>
      <c r="S2827" s="242"/>
      <c r="T2827" s="219"/>
      <c r="U2827" s="287"/>
      <c r="V2827" s="287"/>
      <c r="W2827" s="287"/>
      <c r="X2827" s="287"/>
      <c r="Y2827" s="219"/>
      <c r="Z2827" s="219"/>
      <c r="AA2827" s="219"/>
      <c r="AB2827" s="219"/>
      <c r="AC2827" s="219"/>
      <c r="AI2827" s="228" t="s">
        <v>1709</v>
      </c>
      <c r="AJ2827" s="286" t="s">
        <v>1708</v>
      </c>
      <c r="AK2827" s="228" t="s">
        <v>1724</v>
      </c>
      <c r="AN2827" s="211"/>
      <c r="AO2827" s="211"/>
      <c r="AP2827" s="229" t="s">
        <v>1717</v>
      </c>
      <c r="AQ2827" s="285"/>
      <c r="AR2827" s="207"/>
      <c r="AS2827" s="207"/>
      <c r="AT2827" s="207"/>
      <c r="AU2827" s="207"/>
      <c r="AV2827" s="207"/>
      <c r="AW2827" s="207"/>
      <c r="AX2827" s="207"/>
      <c r="AY2827" s="207"/>
      <c r="AZ2827" s="207"/>
      <c r="BA2827" s="207"/>
      <c r="BB2827" s="207"/>
      <c r="BC2827" s="207"/>
      <c r="BD2827" s="207"/>
      <c r="BE2827" s="207"/>
      <c r="BF2827" s="207"/>
      <c r="BG2827" s="228"/>
      <c r="BH2827" s="228"/>
      <c r="BI2827" s="228"/>
      <c r="BJ2827" s="246"/>
      <c r="BK2827" s="255"/>
      <c r="BL2827" s="228"/>
      <c r="BM2827" s="228"/>
      <c r="BQ2827" s="205" t="s">
        <v>1701</v>
      </c>
      <c r="BY2827" s="254"/>
      <c r="DQ2827" s="253"/>
      <c r="DT2827" s="252"/>
      <c r="DV2827" s="194"/>
    </row>
    <row r="2828" spans="1:126" ht="16.350000000000001" customHeight="1">
      <c r="A2828" s="207" t="s">
        <v>1975</v>
      </c>
      <c r="B2828" s="227" t="s">
        <v>2002</v>
      </c>
      <c r="D2828" s="343" t="s">
        <v>2001</v>
      </c>
      <c r="E2828" s="224" t="str">
        <f t="shared" si="426"/>
        <v>821892</v>
      </c>
      <c r="F2828" s="207" t="s">
        <v>66</v>
      </c>
      <c r="G2828" s="220" t="s">
        <v>2000</v>
      </c>
      <c r="H2828" s="223" t="s">
        <v>1995</v>
      </c>
      <c r="J2828" s="225">
        <v>1</v>
      </c>
      <c r="K2828" s="212">
        <v>799.99999999999989</v>
      </c>
      <c r="L2828" s="263">
        <f t="shared" si="425"/>
        <v>880</v>
      </c>
      <c r="M2828" s="288" t="s">
        <v>900</v>
      </c>
      <c r="N2828" s="290" t="s">
        <v>1999</v>
      </c>
      <c r="O2828" s="219" t="s">
        <v>1988</v>
      </c>
      <c r="P2828" s="225"/>
      <c r="Q2828" s="227"/>
      <c r="R2828" s="289"/>
      <c r="S2828" s="242"/>
      <c r="T2828" s="219"/>
      <c r="U2828" s="287"/>
      <c r="V2828" s="287"/>
      <c r="W2828" s="287"/>
      <c r="X2828" s="287"/>
      <c r="Y2828" s="219"/>
      <c r="Z2828" s="219"/>
      <c r="AA2828" s="219"/>
      <c r="AB2828" s="219"/>
      <c r="AC2828" s="219"/>
      <c r="AI2828" s="228" t="s">
        <v>1709</v>
      </c>
      <c r="AJ2828" s="286" t="s">
        <v>1708</v>
      </c>
      <c r="AK2828" s="228" t="s">
        <v>1724</v>
      </c>
      <c r="AN2828" s="211"/>
      <c r="AO2828" s="211"/>
      <c r="AP2828" s="229" t="s">
        <v>1717</v>
      </c>
      <c r="AQ2828" s="285"/>
      <c r="AR2828" s="207"/>
      <c r="AS2828" s="207"/>
      <c r="AT2828" s="207"/>
      <c r="AU2828" s="207"/>
      <c r="AV2828" s="207"/>
      <c r="AW2828" s="207"/>
      <c r="AX2828" s="207"/>
      <c r="AY2828" s="207"/>
      <c r="AZ2828" s="207"/>
      <c r="BA2828" s="207"/>
      <c r="BB2828" s="207"/>
      <c r="BC2828" s="207"/>
      <c r="BD2828" s="207"/>
      <c r="BE2828" s="207"/>
      <c r="BF2828" s="207"/>
      <c r="BG2828" s="228"/>
      <c r="BH2828" s="228"/>
      <c r="BI2828" s="228"/>
      <c r="BJ2828" s="246"/>
      <c r="BK2828" s="255"/>
      <c r="BL2828" s="228"/>
      <c r="BM2828" s="228"/>
      <c r="BQ2828" s="205" t="s">
        <v>1701</v>
      </c>
      <c r="BY2828" s="254"/>
      <c r="DA2828" s="200" t="s">
        <v>1987</v>
      </c>
      <c r="DQ2828" s="253"/>
      <c r="DT2828" s="252"/>
      <c r="DV2828" s="194"/>
    </row>
    <row r="2829" spans="1:126" ht="16.350000000000001" customHeight="1">
      <c r="A2829" s="207" t="s">
        <v>1799</v>
      </c>
      <c r="B2829" s="227" t="s">
        <v>1998</v>
      </c>
      <c r="D2829" s="264" t="s">
        <v>1997</v>
      </c>
      <c r="E2829" s="224" t="str">
        <f t="shared" si="426"/>
        <v>821878</v>
      </c>
      <c r="F2829" s="207" t="s">
        <v>66</v>
      </c>
      <c r="G2829" s="220" t="s">
        <v>1996</v>
      </c>
      <c r="H2829" s="223" t="s">
        <v>1995</v>
      </c>
      <c r="J2829" s="225">
        <v>1</v>
      </c>
      <c r="K2829" s="212">
        <v>799.99999999999989</v>
      </c>
      <c r="L2829" s="263">
        <f t="shared" si="425"/>
        <v>880</v>
      </c>
      <c r="M2829" s="288" t="s">
        <v>900</v>
      </c>
      <c r="N2829" s="290" t="s">
        <v>1994</v>
      </c>
      <c r="O2829" s="219" t="s">
        <v>1988</v>
      </c>
      <c r="P2829" s="225"/>
      <c r="Q2829" s="227"/>
      <c r="R2829" s="289"/>
      <c r="S2829" s="242"/>
      <c r="T2829" s="219"/>
      <c r="U2829" s="287"/>
      <c r="V2829" s="287"/>
      <c r="W2829" s="287"/>
      <c r="X2829" s="287"/>
      <c r="Y2829" s="219"/>
      <c r="Z2829" s="219"/>
      <c r="AA2829" s="219"/>
      <c r="AB2829" s="219"/>
      <c r="AC2829" s="219"/>
      <c r="AI2829" s="228" t="s">
        <v>1709</v>
      </c>
      <c r="AJ2829" s="286" t="s">
        <v>1708</v>
      </c>
      <c r="AK2829" s="228" t="s">
        <v>1724</v>
      </c>
      <c r="AN2829" s="211"/>
      <c r="AO2829" s="211"/>
      <c r="AP2829" s="229" t="s">
        <v>1717</v>
      </c>
      <c r="AQ2829" s="285"/>
      <c r="AR2829" s="207"/>
      <c r="AS2829" s="207"/>
      <c r="AT2829" s="207"/>
      <c r="AU2829" s="207"/>
      <c r="AV2829" s="207"/>
      <c r="AW2829" s="207"/>
      <c r="AX2829" s="207"/>
      <c r="AY2829" s="207"/>
      <c r="AZ2829" s="207"/>
      <c r="BA2829" s="207"/>
      <c r="BB2829" s="207"/>
      <c r="BC2829" s="207"/>
      <c r="BD2829" s="207"/>
      <c r="BE2829" s="207"/>
      <c r="BF2829" s="207"/>
      <c r="BG2829" s="228"/>
      <c r="BH2829" s="228"/>
      <c r="BI2829" s="228"/>
      <c r="BJ2829" s="246"/>
      <c r="BK2829" s="255"/>
      <c r="BL2829" s="228"/>
      <c r="BM2829" s="228"/>
      <c r="BQ2829" s="205" t="s">
        <v>1701</v>
      </c>
      <c r="BY2829" s="254"/>
      <c r="DA2829" s="200" t="s">
        <v>1987</v>
      </c>
      <c r="DQ2829" s="253"/>
      <c r="DT2829" s="252"/>
      <c r="DV2829" s="194"/>
    </row>
    <row r="2830" spans="1:126" ht="16.350000000000001" customHeight="1">
      <c r="A2830" s="207" t="s">
        <v>1820</v>
      </c>
      <c r="B2830" s="227" t="s">
        <v>1993</v>
      </c>
      <c r="D2830" s="264" t="s">
        <v>1992</v>
      </c>
      <c r="E2830" s="224" t="str">
        <f t="shared" si="426"/>
        <v>805083</v>
      </c>
      <c r="F2830" s="207" t="s">
        <v>66</v>
      </c>
      <c r="G2830" s="220" t="s">
        <v>1991</v>
      </c>
      <c r="H2830" s="223" t="s">
        <v>1990</v>
      </c>
      <c r="J2830" s="225">
        <v>1</v>
      </c>
      <c r="K2830" s="212">
        <v>600</v>
      </c>
      <c r="L2830" s="263">
        <f t="shared" si="425"/>
        <v>660</v>
      </c>
      <c r="M2830" s="288" t="s">
        <v>900</v>
      </c>
      <c r="N2830" s="219" t="s">
        <v>1989</v>
      </c>
      <c r="O2830" s="219" t="s">
        <v>1988</v>
      </c>
      <c r="P2830" s="245"/>
      <c r="Q2830" s="244"/>
      <c r="R2830" s="261"/>
      <c r="S2830" s="242"/>
      <c r="T2830" s="219"/>
      <c r="U2830" s="287"/>
      <c r="V2830" s="287"/>
      <c r="W2830" s="287"/>
      <c r="X2830" s="287"/>
      <c r="Y2830" s="219"/>
      <c r="Z2830" s="219"/>
      <c r="AA2830" s="219"/>
      <c r="AB2830" s="219"/>
      <c r="AC2830" s="219"/>
      <c r="AI2830" s="228" t="s">
        <v>1709</v>
      </c>
      <c r="AJ2830" s="286" t="s">
        <v>1708</v>
      </c>
      <c r="AK2830" s="228" t="s">
        <v>1724</v>
      </c>
      <c r="AN2830" s="211"/>
      <c r="AO2830" s="211"/>
      <c r="AP2830" s="229" t="s">
        <v>1717</v>
      </c>
      <c r="AQ2830" s="285"/>
      <c r="AR2830" s="207"/>
      <c r="AS2830" s="207"/>
      <c r="AT2830" s="207"/>
      <c r="AU2830" s="207"/>
      <c r="AV2830" s="207"/>
      <c r="AW2830" s="207"/>
      <c r="AX2830" s="207"/>
      <c r="AY2830" s="207"/>
      <c r="AZ2830" s="207"/>
      <c r="BA2830" s="207"/>
      <c r="BB2830" s="207"/>
      <c r="BC2830" s="207"/>
      <c r="BD2830" s="207"/>
      <c r="BE2830" s="207"/>
      <c r="BF2830" s="207"/>
      <c r="BG2830" s="228"/>
      <c r="BH2830" s="228"/>
      <c r="BI2830" s="228"/>
      <c r="BJ2830" s="246"/>
      <c r="BK2830" s="255"/>
      <c r="BL2830" s="228"/>
      <c r="BM2830" s="228"/>
      <c r="BQ2830" s="205" t="s">
        <v>1701</v>
      </c>
      <c r="BY2830" s="254"/>
      <c r="DA2830" s="200" t="s">
        <v>1987</v>
      </c>
      <c r="DQ2830" s="253"/>
      <c r="DT2830" s="252"/>
      <c r="DV2830" s="194"/>
    </row>
    <row r="2831" spans="1:126" ht="16.350000000000001" customHeight="1">
      <c r="A2831" s="207" t="s">
        <v>1986</v>
      </c>
      <c r="B2831" s="227" t="s">
        <v>1985</v>
      </c>
      <c r="D2831" s="264" t="s">
        <v>1984</v>
      </c>
      <c r="E2831" s="224" t="str">
        <f t="shared" si="426"/>
        <v>805120</v>
      </c>
      <c r="F2831" s="207" t="s">
        <v>66</v>
      </c>
      <c r="G2831" s="220" t="s">
        <v>1983</v>
      </c>
      <c r="H2831" s="223" t="s">
        <v>1982</v>
      </c>
      <c r="J2831" s="225">
        <v>1</v>
      </c>
      <c r="K2831" s="212">
        <v>600</v>
      </c>
      <c r="L2831" s="263">
        <f t="shared" si="425"/>
        <v>660</v>
      </c>
      <c r="M2831" s="288" t="s">
        <v>1671</v>
      </c>
      <c r="N2831" s="290" t="s">
        <v>1981</v>
      </c>
      <c r="O2831" s="219"/>
      <c r="P2831" s="225"/>
      <c r="Q2831" s="227"/>
      <c r="R2831" s="289"/>
      <c r="S2831" s="242"/>
      <c r="T2831" s="219"/>
      <c r="U2831" s="287"/>
      <c r="V2831" s="287"/>
      <c r="W2831" s="287"/>
      <c r="X2831" s="287"/>
      <c r="Y2831" s="219"/>
      <c r="Z2831" s="219"/>
      <c r="AA2831" s="219"/>
      <c r="AB2831" s="219"/>
      <c r="AC2831" s="219"/>
      <c r="AI2831" s="228" t="s">
        <v>1709</v>
      </c>
      <c r="AJ2831" s="286" t="s">
        <v>1708</v>
      </c>
      <c r="AK2831" s="228" t="s">
        <v>1724</v>
      </c>
      <c r="AN2831" s="211"/>
      <c r="AO2831" s="211"/>
      <c r="AP2831" s="229" t="s">
        <v>1717</v>
      </c>
      <c r="AQ2831" s="285"/>
      <c r="AR2831" s="207"/>
      <c r="AS2831" s="207"/>
      <c r="AT2831" s="207"/>
      <c r="AU2831" s="207"/>
      <c r="AV2831" s="207"/>
      <c r="AW2831" s="207"/>
      <c r="AX2831" s="207"/>
      <c r="AY2831" s="207"/>
      <c r="AZ2831" s="207"/>
      <c r="BA2831" s="207"/>
      <c r="BB2831" s="207"/>
      <c r="BC2831" s="207"/>
      <c r="BD2831" s="207"/>
      <c r="BE2831" s="207"/>
      <c r="BF2831" s="207"/>
      <c r="BG2831" s="228"/>
      <c r="BH2831" s="228"/>
      <c r="BI2831" s="228"/>
      <c r="BJ2831" s="246"/>
      <c r="BK2831" s="255"/>
      <c r="BL2831" s="228"/>
      <c r="BM2831" s="228"/>
      <c r="BQ2831" s="205" t="s">
        <v>1701</v>
      </c>
      <c r="BY2831" s="254"/>
      <c r="DQ2831" s="253"/>
      <c r="DT2831" s="252"/>
      <c r="DV2831" s="194"/>
    </row>
    <row r="2832" spans="1:126" ht="16.350000000000001" customHeight="1">
      <c r="A2832" s="207" t="s">
        <v>1975</v>
      </c>
      <c r="B2832" s="227" t="s">
        <v>1980</v>
      </c>
      <c r="D2832" s="264" t="s">
        <v>1979</v>
      </c>
      <c r="E2832" s="224" t="str">
        <f t="shared" si="426"/>
        <v>821946</v>
      </c>
      <c r="F2832" s="207" t="s">
        <v>66</v>
      </c>
      <c r="G2832" s="220" t="s">
        <v>1978</v>
      </c>
      <c r="H2832" s="223" t="s">
        <v>1977</v>
      </c>
      <c r="J2832" s="225">
        <v>1</v>
      </c>
      <c r="K2832" s="212">
        <v>1000</v>
      </c>
      <c r="L2832" s="263">
        <f t="shared" si="425"/>
        <v>1100</v>
      </c>
      <c r="M2832" s="288" t="s">
        <v>1671</v>
      </c>
      <c r="N2832" s="219" t="s">
        <v>1976</v>
      </c>
      <c r="O2832" s="219"/>
      <c r="P2832" s="245"/>
      <c r="Q2832" s="244"/>
      <c r="R2832" s="272">
        <v>2300</v>
      </c>
      <c r="S2832" s="242">
        <v>2300</v>
      </c>
      <c r="T2832" s="260" t="s">
        <v>1964</v>
      </c>
      <c r="U2832" s="248">
        <f>VLOOKUP(T2832,'[1]段ボール 送料'!$H$16:$X$1013,16,FALSE)</f>
        <v>1390</v>
      </c>
      <c r="V2832" s="248">
        <f>VLOOKUP(T2832,'[1]段ボール 送料'!$H$16:$X$1013,13,FALSE)</f>
        <v>200</v>
      </c>
      <c r="W2832" s="248">
        <f>VLOOKUP(T2832,'[1]段ボール 送料'!$H$16:$X$1013,14,FALSE)</f>
        <v>125</v>
      </c>
      <c r="X2832" s="248">
        <f>VLOOKUP(T2832,'[1]段ボール 送料'!$H$16:$X$1013,15,FALSE)</f>
        <v>1065</v>
      </c>
      <c r="Y2832" s="219"/>
      <c r="Z2832" s="259"/>
      <c r="AA2832" s="259"/>
      <c r="AB2832" s="259"/>
      <c r="AC2832" s="259"/>
      <c r="AD2832" s="257"/>
      <c r="AE2832" s="257"/>
      <c r="AF2832" s="257"/>
      <c r="AG2832" s="257"/>
      <c r="AH2832" s="257"/>
      <c r="AI2832" s="228" t="s">
        <v>1709</v>
      </c>
      <c r="AJ2832" s="286" t="s">
        <v>1708</v>
      </c>
      <c r="AK2832" s="228" t="s">
        <v>1724</v>
      </c>
      <c r="AL2832" s="211">
        <v>297</v>
      </c>
      <c r="AM2832" s="211">
        <f t="shared" ref="AM2832:AM2850" si="427">AN2832+AO2832</f>
        <v>1340</v>
      </c>
      <c r="AN2832" s="337">
        <f>VLOOKUP(T2832,'[1]段ボール 送料'!$H$16:$X$1013,6,FALSE)</f>
        <v>160</v>
      </c>
      <c r="AO2832" s="337">
        <f>VLOOKUP(T2832,'[1]段ボール 送料'!$H$16:$X$1013,17,FALSE)</f>
        <v>1180</v>
      </c>
      <c r="AP2832" s="229" t="s">
        <v>1717</v>
      </c>
      <c r="AQ2832" s="336"/>
      <c r="AR2832" s="207"/>
      <c r="AS2832" s="207"/>
      <c r="AT2832" s="207"/>
      <c r="AU2832" s="207"/>
      <c r="AV2832" s="207"/>
      <c r="AW2832" s="207"/>
      <c r="AX2832" s="207"/>
      <c r="AY2832" s="207"/>
      <c r="AZ2832" s="207"/>
      <c r="BA2832" s="207"/>
      <c r="BB2832" s="207"/>
      <c r="BC2832" s="207"/>
      <c r="BD2832" s="207"/>
      <c r="BE2832" s="207"/>
      <c r="BF2832" s="207"/>
      <c r="BG2832" s="228"/>
      <c r="BH2832" s="228"/>
      <c r="BI2832" s="228"/>
      <c r="BJ2832" s="246"/>
      <c r="BK2832" s="265" t="s">
        <v>1962</v>
      </c>
      <c r="BL2832" s="228"/>
      <c r="BM2832" s="228"/>
      <c r="BR2832" s="204" t="s">
        <v>1702</v>
      </c>
      <c r="BY2832" s="254"/>
      <c r="DQ2832" s="253"/>
      <c r="DT2832" s="252"/>
      <c r="DV2832" s="194"/>
    </row>
    <row r="2833" spans="1:126" ht="16.350000000000001" customHeight="1">
      <c r="A2833" s="207" t="s">
        <v>1975</v>
      </c>
      <c r="B2833" s="227" t="s">
        <v>1974</v>
      </c>
      <c r="D2833" s="264" t="s">
        <v>1973</v>
      </c>
      <c r="E2833" s="224" t="str">
        <f t="shared" si="426"/>
        <v>818588</v>
      </c>
      <c r="F2833" s="207" t="s">
        <v>66</v>
      </c>
      <c r="G2833" s="220" t="s">
        <v>1972</v>
      </c>
      <c r="H2833" s="223" t="s">
        <v>1971</v>
      </c>
      <c r="J2833" s="225">
        <v>1</v>
      </c>
      <c r="K2833" s="212">
        <v>1200</v>
      </c>
      <c r="L2833" s="263">
        <f t="shared" si="425"/>
        <v>1320</v>
      </c>
      <c r="M2833" s="288" t="s">
        <v>1671</v>
      </c>
      <c r="N2833" s="219" t="s">
        <v>1970</v>
      </c>
      <c r="O2833" s="219"/>
      <c r="P2833" s="245"/>
      <c r="Q2833" s="244"/>
      <c r="R2833" s="261"/>
      <c r="S2833" s="242"/>
      <c r="T2833" s="260" t="s">
        <v>1964</v>
      </c>
      <c r="U2833" s="248">
        <f>VLOOKUP(T2833,'[1]段ボール 送料'!$H$16:$X$1013,16,FALSE)</f>
        <v>1390</v>
      </c>
      <c r="V2833" s="248">
        <f>VLOOKUP(T2833,'[1]段ボール 送料'!$H$16:$X$1013,13,FALSE)</f>
        <v>200</v>
      </c>
      <c r="W2833" s="248">
        <f>VLOOKUP(T2833,'[1]段ボール 送料'!$H$16:$X$1013,14,FALSE)</f>
        <v>125</v>
      </c>
      <c r="X2833" s="248">
        <f>VLOOKUP(T2833,'[1]段ボール 送料'!$H$16:$X$1013,15,FALSE)</f>
        <v>1065</v>
      </c>
      <c r="Y2833" s="219"/>
      <c r="Z2833" s="259"/>
      <c r="AA2833" s="259"/>
      <c r="AB2833" s="259"/>
      <c r="AC2833" s="259"/>
      <c r="AD2833" s="257"/>
      <c r="AE2833" s="257"/>
      <c r="AF2833" s="257"/>
      <c r="AG2833" s="257"/>
      <c r="AH2833" s="257"/>
      <c r="AI2833" s="228" t="s">
        <v>1709</v>
      </c>
      <c r="AJ2833" s="286" t="s">
        <v>1708</v>
      </c>
      <c r="AK2833" s="228" t="s">
        <v>1724</v>
      </c>
      <c r="AL2833" s="211">
        <v>350</v>
      </c>
      <c r="AM2833" s="211">
        <f t="shared" si="427"/>
        <v>1340</v>
      </c>
      <c r="AN2833" s="337">
        <f>VLOOKUP(T2833,'[1]段ボール 送料'!$H$16:$X$1013,6,FALSE)</f>
        <v>160</v>
      </c>
      <c r="AO2833" s="337">
        <f>VLOOKUP(T2833,'[1]段ボール 送料'!$H$16:$X$1013,17,FALSE)</f>
        <v>1180</v>
      </c>
      <c r="AP2833" s="229" t="s">
        <v>1717</v>
      </c>
      <c r="AQ2833" s="336"/>
      <c r="AR2833" s="207"/>
      <c r="AS2833" s="207"/>
      <c r="AT2833" s="207"/>
      <c r="AU2833" s="207"/>
      <c r="AV2833" s="207"/>
      <c r="AW2833" s="207"/>
      <c r="AX2833" s="207"/>
      <c r="AY2833" s="207"/>
      <c r="AZ2833" s="207"/>
      <c r="BA2833" s="207"/>
      <c r="BB2833" s="207"/>
      <c r="BC2833" s="207"/>
      <c r="BD2833" s="207"/>
      <c r="BE2833" s="207"/>
      <c r="BF2833" s="207"/>
      <c r="BG2833" s="228"/>
      <c r="BH2833" s="228"/>
      <c r="BI2833" s="228"/>
      <c r="BJ2833" s="246"/>
      <c r="BK2833" s="265" t="s">
        <v>1962</v>
      </c>
      <c r="BL2833" s="228"/>
      <c r="BM2833" s="228"/>
      <c r="BR2833" s="204" t="s">
        <v>1702</v>
      </c>
      <c r="BY2833" s="254"/>
      <c r="DQ2833" s="253"/>
      <c r="DT2833" s="252"/>
      <c r="DV2833" s="194"/>
    </row>
    <row r="2834" spans="1:126" ht="16.350000000000001" customHeight="1">
      <c r="A2834" s="207" t="s">
        <v>1729</v>
      </c>
      <c r="B2834" s="227" t="s">
        <v>1969</v>
      </c>
      <c r="D2834" s="264" t="s">
        <v>1968</v>
      </c>
      <c r="E2834" s="224" t="str">
        <f t="shared" si="426"/>
        <v>810483</v>
      </c>
      <c r="F2834" s="207" t="s">
        <v>66</v>
      </c>
      <c r="G2834" s="220" t="s">
        <v>1967</v>
      </c>
      <c r="H2834" s="223" t="s">
        <v>1966</v>
      </c>
      <c r="J2834" s="225">
        <v>1</v>
      </c>
      <c r="K2834" s="212">
        <v>2500</v>
      </c>
      <c r="L2834" s="263">
        <f t="shared" si="425"/>
        <v>2750</v>
      </c>
      <c r="M2834" s="288" t="s">
        <v>1671</v>
      </c>
      <c r="N2834" s="219" t="s">
        <v>1965</v>
      </c>
      <c r="O2834" s="219"/>
      <c r="P2834" s="245"/>
      <c r="Q2834" s="244"/>
      <c r="R2834" s="272">
        <v>3500</v>
      </c>
      <c r="S2834" s="242">
        <v>3500</v>
      </c>
      <c r="T2834" s="260" t="s">
        <v>1964</v>
      </c>
      <c r="U2834" s="248">
        <f>VLOOKUP(T2834,'[1]段ボール 送料'!$H$16:$X$1013,16,FALSE)</f>
        <v>1390</v>
      </c>
      <c r="V2834" s="248">
        <f>VLOOKUP(T2834,'[1]段ボール 送料'!$H$16:$X$1013,13,FALSE)</f>
        <v>200</v>
      </c>
      <c r="W2834" s="248">
        <f>VLOOKUP(T2834,'[1]段ボール 送料'!$H$16:$X$1013,14,FALSE)</f>
        <v>125</v>
      </c>
      <c r="X2834" s="248">
        <f>VLOOKUP(T2834,'[1]段ボール 送料'!$H$16:$X$1013,15,FALSE)</f>
        <v>1065</v>
      </c>
      <c r="Y2834" s="219"/>
      <c r="Z2834" s="259"/>
      <c r="AA2834" s="259"/>
      <c r="AB2834" s="259"/>
      <c r="AC2834" s="259"/>
      <c r="AD2834" s="257"/>
      <c r="AE2834" s="257"/>
      <c r="AF2834" s="257"/>
      <c r="AG2834" s="257"/>
      <c r="AH2834" s="257"/>
      <c r="AI2834" s="228" t="s">
        <v>1709</v>
      </c>
      <c r="AJ2834" s="286" t="s">
        <v>1708</v>
      </c>
      <c r="AK2834" s="228" t="s">
        <v>1724</v>
      </c>
      <c r="AL2834" s="211">
        <v>700</v>
      </c>
      <c r="AM2834" s="211">
        <f t="shared" si="427"/>
        <v>1340</v>
      </c>
      <c r="AN2834" s="337">
        <f>VLOOKUP(T2834,'[1]段ボール 送料'!$H$16:$X$1013,6,FALSE)</f>
        <v>160</v>
      </c>
      <c r="AO2834" s="337">
        <f>VLOOKUP(T2834,'[1]段ボール 送料'!$H$16:$X$1013,17,FALSE)</f>
        <v>1180</v>
      </c>
      <c r="AP2834" s="229" t="s">
        <v>1963</v>
      </c>
      <c r="AQ2834" s="336"/>
      <c r="AR2834" s="207"/>
      <c r="AS2834" s="207"/>
      <c r="AT2834" s="207"/>
      <c r="AU2834" s="207"/>
      <c r="AV2834" s="207"/>
      <c r="AW2834" s="207"/>
      <c r="AX2834" s="207"/>
      <c r="AY2834" s="207"/>
      <c r="AZ2834" s="207"/>
      <c r="BA2834" s="207"/>
      <c r="BB2834" s="207"/>
      <c r="BC2834" s="207"/>
      <c r="BD2834" s="207"/>
      <c r="BE2834" s="207"/>
      <c r="BF2834" s="207"/>
      <c r="BG2834" s="228"/>
      <c r="BH2834" s="228"/>
      <c r="BI2834" s="228"/>
      <c r="BJ2834" s="246"/>
      <c r="BK2834" s="265" t="s">
        <v>1962</v>
      </c>
      <c r="BL2834" s="228"/>
      <c r="BM2834" s="228"/>
      <c r="BR2834" s="204" t="s">
        <v>1702</v>
      </c>
      <c r="BY2834" s="254"/>
      <c r="DQ2834" s="253"/>
      <c r="DT2834" s="252"/>
      <c r="DV2834" s="194"/>
    </row>
    <row r="2835" spans="1:126" ht="16.350000000000001" customHeight="1">
      <c r="A2835" s="207" t="s">
        <v>1951</v>
      </c>
      <c r="B2835" s="227" t="s">
        <v>1961</v>
      </c>
      <c r="D2835" s="264" t="s">
        <v>1960</v>
      </c>
      <c r="E2835" s="224" t="str">
        <f t="shared" si="426"/>
        <v>823117</v>
      </c>
      <c r="F2835" s="207" t="s">
        <v>830</v>
      </c>
      <c r="G2835" s="220" t="s">
        <v>1959</v>
      </c>
      <c r="H2835" s="223" t="s">
        <v>1958</v>
      </c>
      <c r="J2835" s="222">
        <v>1</v>
      </c>
      <c r="K2835" s="212">
        <v>3600</v>
      </c>
      <c r="L2835" s="263">
        <f t="shared" si="425"/>
        <v>3960.0000000000005</v>
      </c>
      <c r="M2835" s="262" t="s">
        <v>1671</v>
      </c>
      <c r="N2835" s="219" t="s">
        <v>1957</v>
      </c>
      <c r="O2835" s="220"/>
      <c r="P2835" s="245"/>
      <c r="Q2835" s="244"/>
      <c r="R2835" s="261">
        <v>180</v>
      </c>
      <c r="S2835" s="242">
        <v>180</v>
      </c>
      <c r="T2835" s="219" t="s">
        <v>1695</v>
      </c>
      <c r="U2835" s="248">
        <f>VLOOKUP(T2835,'[1]段ボール 送料'!$H$16:$X$1013,16,FALSE)</f>
        <v>810</v>
      </c>
      <c r="V2835" s="248">
        <f>VLOOKUP(T2835,'[1]段ボール 送料'!$H$16:$X$1013,13,FALSE)</f>
        <v>380</v>
      </c>
      <c r="W2835" s="248">
        <f>VLOOKUP(T2835,'[1]段ボール 送料'!$H$16:$X$1013,14,FALSE)</f>
        <v>320</v>
      </c>
      <c r="X2835" s="248">
        <f>VLOOKUP(T2835,'[1]段ボール 送料'!$H$16:$X$1013,15,FALSE)</f>
        <v>110</v>
      </c>
      <c r="Y2835" s="219"/>
      <c r="Z2835" s="259"/>
      <c r="AA2835" s="259"/>
      <c r="AB2835" s="259"/>
      <c r="AC2835" s="259"/>
      <c r="AD2835" s="257"/>
      <c r="AE2835" s="257"/>
      <c r="AF2835" s="257"/>
      <c r="AG2835" s="257"/>
      <c r="AH2835" s="257"/>
      <c r="AI2835" s="228" t="s">
        <v>1945</v>
      </c>
      <c r="AJ2835" s="258" t="s">
        <v>1693</v>
      </c>
      <c r="AK2835" s="228" t="s">
        <v>1724</v>
      </c>
      <c r="AL2835" s="211">
        <v>1050</v>
      </c>
      <c r="AM2835" s="211">
        <f t="shared" si="427"/>
        <v>977</v>
      </c>
      <c r="AN2835" s="337">
        <f>VLOOKUP(T2835,'[1]段ボール 送料'!$H$16:$X$1013,6,FALSE)</f>
        <v>87</v>
      </c>
      <c r="AO2835" s="337">
        <f>VLOOKUP(T2835,'[1]段ボール 送料'!$H$16:$X$1013,17,FALSE)</f>
        <v>890</v>
      </c>
      <c r="AP2835" s="341" t="s">
        <v>1956</v>
      </c>
      <c r="AQ2835" s="336"/>
      <c r="AR2835" s="340"/>
      <c r="AS2835" s="340"/>
      <c r="AT2835" s="340"/>
      <c r="AU2835" s="340"/>
      <c r="AV2835" s="339"/>
      <c r="AW2835" s="339"/>
      <c r="AX2835" s="339"/>
      <c r="AY2835" s="339"/>
      <c r="AZ2835" s="340"/>
      <c r="BA2835" s="340"/>
      <c r="BB2835" s="340"/>
      <c r="BC2835" s="340"/>
      <c r="BD2835" s="339"/>
      <c r="BE2835" s="339"/>
      <c r="BF2835" s="339"/>
      <c r="BG2835" s="228"/>
      <c r="BH2835" s="228"/>
      <c r="BI2835" s="228" t="s">
        <v>1703</v>
      </c>
      <c r="BJ2835" s="246"/>
      <c r="BK2835" s="265" t="s">
        <v>1881</v>
      </c>
      <c r="BL2835" s="228"/>
      <c r="BM2835" s="228" t="s">
        <v>1703</v>
      </c>
      <c r="BY2835" s="254"/>
      <c r="DQ2835" s="253"/>
      <c r="DT2835" s="252"/>
      <c r="DV2835" s="194"/>
    </row>
    <row r="2836" spans="1:126" ht="16.350000000000001" customHeight="1">
      <c r="A2836" s="207" t="s">
        <v>1951</v>
      </c>
      <c r="B2836" s="227" t="s">
        <v>1955</v>
      </c>
      <c r="D2836" s="264" t="s">
        <v>1954</v>
      </c>
      <c r="E2836" s="224" t="str">
        <f t="shared" si="426"/>
        <v>823124</v>
      </c>
      <c r="F2836" s="207" t="s">
        <v>830</v>
      </c>
      <c r="G2836" s="220" t="s">
        <v>1953</v>
      </c>
      <c r="H2836" s="223" t="s">
        <v>1947</v>
      </c>
      <c r="J2836" s="222">
        <v>1</v>
      </c>
      <c r="K2836" s="212">
        <v>2500</v>
      </c>
      <c r="L2836" s="263">
        <f t="shared" si="425"/>
        <v>2750</v>
      </c>
      <c r="M2836" s="262" t="s">
        <v>1671</v>
      </c>
      <c r="N2836" s="219" t="s">
        <v>1952</v>
      </c>
      <c r="O2836" s="220"/>
      <c r="P2836" s="245"/>
      <c r="Q2836" s="244"/>
      <c r="R2836" s="261">
        <v>180</v>
      </c>
      <c r="S2836" s="242">
        <v>180</v>
      </c>
      <c r="T2836" s="219" t="s">
        <v>1695</v>
      </c>
      <c r="U2836" s="248">
        <f>VLOOKUP(T2836,'[1]段ボール 送料'!$H$16:$X$1013,16,FALSE)</f>
        <v>810</v>
      </c>
      <c r="V2836" s="248">
        <f>VLOOKUP(T2836,'[1]段ボール 送料'!$H$16:$X$1013,13,FALSE)</f>
        <v>380</v>
      </c>
      <c r="W2836" s="248">
        <f>VLOOKUP(T2836,'[1]段ボール 送料'!$H$16:$X$1013,14,FALSE)</f>
        <v>320</v>
      </c>
      <c r="X2836" s="248">
        <f>VLOOKUP(T2836,'[1]段ボール 送料'!$H$16:$X$1013,15,FALSE)</f>
        <v>110</v>
      </c>
      <c r="Y2836" s="219"/>
      <c r="Z2836" s="259"/>
      <c r="AA2836" s="259"/>
      <c r="AB2836" s="259"/>
      <c r="AC2836" s="259"/>
      <c r="AD2836" s="257"/>
      <c r="AE2836" s="257"/>
      <c r="AF2836" s="257"/>
      <c r="AG2836" s="257"/>
      <c r="AH2836" s="257"/>
      <c r="AI2836" s="228" t="s">
        <v>1945</v>
      </c>
      <c r="AJ2836" s="258" t="s">
        <v>1693</v>
      </c>
      <c r="AK2836" s="228" t="s">
        <v>1724</v>
      </c>
      <c r="AL2836" s="211">
        <v>700</v>
      </c>
      <c r="AM2836" s="211">
        <f t="shared" si="427"/>
        <v>977</v>
      </c>
      <c r="AN2836" s="337">
        <f>VLOOKUP(T2836,'[1]段ボール 送料'!$H$16:$X$1013,6,FALSE)</f>
        <v>87</v>
      </c>
      <c r="AO2836" s="337">
        <f>VLOOKUP(T2836,'[1]段ボール 送料'!$H$16:$X$1013,17,FALSE)</f>
        <v>890</v>
      </c>
      <c r="AP2836" s="341" t="s">
        <v>1899</v>
      </c>
      <c r="AQ2836" s="336"/>
      <c r="AR2836" s="340"/>
      <c r="AS2836" s="340"/>
      <c r="AT2836" s="340"/>
      <c r="AU2836" s="340"/>
      <c r="AV2836" s="339"/>
      <c r="AW2836" s="339"/>
      <c r="AX2836" s="339"/>
      <c r="AY2836" s="339"/>
      <c r="AZ2836" s="340"/>
      <c r="BA2836" s="340"/>
      <c r="BB2836" s="340"/>
      <c r="BC2836" s="340"/>
      <c r="BD2836" s="339"/>
      <c r="BE2836" s="339"/>
      <c r="BF2836" s="339"/>
      <c r="BG2836" s="228"/>
      <c r="BH2836" s="228"/>
      <c r="BI2836" s="228" t="s">
        <v>1703</v>
      </c>
      <c r="BJ2836" s="246"/>
      <c r="BK2836" s="265" t="s">
        <v>1881</v>
      </c>
      <c r="BL2836" s="228"/>
      <c r="BM2836" s="228" t="s">
        <v>1703</v>
      </c>
      <c r="BY2836" s="254"/>
      <c r="DQ2836" s="253"/>
      <c r="DT2836" s="252"/>
      <c r="DV2836" s="194"/>
    </row>
    <row r="2837" spans="1:126" ht="16.350000000000001" customHeight="1">
      <c r="A2837" s="207" t="s">
        <v>1951</v>
      </c>
      <c r="B2837" s="227" t="s">
        <v>1950</v>
      </c>
      <c r="D2837" s="264" t="s">
        <v>1949</v>
      </c>
      <c r="E2837" s="224" t="str">
        <f t="shared" si="426"/>
        <v>823148</v>
      </c>
      <c r="F2837" s="207" t="s">
        <v>830</v>
      </c>
      <c r="G2837" s="220" t="s">
        <v>1948</v>
      </c>
      <c r="H2837" s="223" t="s">
        <v>1947</v>
      </c>
      <c r="J2837" s="222">
        <v>1</v>
      </c>
      <c r="K2837" s="212">
        <v>3000</v>
      </c>
      <c r="L2837" s="263">
        <f t="shared" si="425"/>
        <v>3300.0000000000005</v>
      </c>
      <c r="M2837" s="262" t="s">
        <v>1671</v>
      </c>
      <c r="N2837" s="219" t="s">
        <v>1946</v>
      </c>
      <c r="O2837" s="220"/>
      <c r="P2837" s="245"/>
      <c r="Q2837" s="244"/>
      <c r="R2837" s="261">
        <v>180</v>
      </c>
      <c r="S2837" s="242">
        <v>180</v>
      </c>
      <c r="T2837" s="219" t="s">
        <v>1695</v>
      </c>
      <c r="U2837" s="248">
        <f>VLOOKUP(T2837,'[1]段ボール 送料'!$H$16:$X$1013,16,FALSE)</f>
        <v>810</v>
      </c>
      <c r="V2837" s="248">
        <f>VLOOKUP(T2837,'[1]段ボール 送料'!$H$16:$X$1013,13,FALSE)</f>
        <v>380</v>
      </c>
      <c r="W2837" s="248">
        <f>VLOOKUP(T2837,'[1]段ボール 送料'!$H$16:$X$1013,14,FALSE)</f>
        <v>320</v>
      </c>
      <c r="X2837" s="248">
        <f>VLOOKUP(T2837,'[1]段ボール 送料'!$H$16:$X$1013,15,FALSE)</f>
        <v>110</v>
      </c>
      <c r="Y2837" s="219"/>
      <c r="Z2837" s="259"/>
      <c r="AA2837" s="259"/>
      <c r="AB2837" s="259"/>
      <c r="AC2837" s="259"/>
      <c r="AD2837" s="257"/>
      <c r="AE2837" s="257"/>
      <c r="AF2837" s="257"/>
      <c r="AG2837" s="257"/>
      <c r="AH2837" s="257"/>
      <c r="AI2837" s="228" t="s">
        <v>1945</v>
      </c>
      <c r="AJ2837" s="258" t="s">
        <v>1693</v>
      </c>
      <c r="AK2837" s="228" t="s">
        <v>1724</v>
      </c>
      <c r="AL2837" s="211">
        <v>840</v>
      </c>
      <c r="AM2837" s="211">
        <f t="shared" si="427"/>
        <v>977</v>
      </c>
      <c r="AN2837" s="337">
        <f>VLOOKUP(T2837,'[1]段ボール 送料'!$H$16:$X$1013,6,FALSE)</f>
        <v>87</v>
      </c>
      <c r="AO2837" s="337">
        <f>VLOOKUP(T2837,'[1]段ボール 送料'!$H$16:$X$1013,17,FALSE)</f>
        <v>890</v>
      </c>
      <c r="AP2837" s="341" t="s">
        <v>1899</v>
      </c>
      <c r="AQ2837" s="336"/>
      <c r="AR2837" s="340"/>
      <c r="AS2837" s="340"/>
      <c r="AT2837" s="340"/>
      <c r="AU2837" s="340"/>
      <c r="AV2837" s="339"/>
      <c r="AW2837" s="339"/>
      <c r="AX2837" s="339"/>
      <c r="AY2837" s="339"/>
      <c r="AZ2837" s="340"/>
      <c r="BA2837" s="340"/>
      <c r="BB2837" s="340"/>
      <c r="BC2837" s="340"/>
      <c r="BD2837" s="339"/>
      <c r="BE2837" s="339"/>
      <c r="BF2837" s="339"/>
      <c r="BG2837" s="228"/>
      <c r="BH2837" s="228"/>
      <c r="BI2837" s="228" t="s">
        <v>1703</v>
      </c>
      <c r="BJ2837" s="246"/>
      <c r="BK2837" s="265" t="s">
        <v>1881</v>
      </c>
      <c r="BL2837" s="228"/>
      <c r="BM2837" s="228" t="s">
        <v>1703</v>
      </c>
      <c r="BY2837" s="254"/>
      <c r="DQ2837" s="253"/>
      <c r="DT2837" s="252"/>
      <c r="DV2837" s="194"/>
    </row>
    <row r="2838" spans="1:126" ht="16.350000000000001" customHeight="1">
      <c r="A2838" s="207" t="s">
        <v>1729</v>
      </c>
      <c r="B2838" s="227" t="s">
        <v>1944</v>
      </c>
      <c r="D2838" s="264" t="s">
        <v>1943</v>
      </c>
      <c r="E2838" s="224" t="str">
        <f t="shared" si="426"/>
        <v>822479</v>
      </c>
      <c r="F2838" s="207" t="s">
        <v>66</v>
      </c>
      <c r="G2838" s="220" t="s">
        <v>1942</v>
      </c>
      <c r="H2838" s="223" t="s">
        <v>1941</v>
      </c>
      <c r="J2838" s="222">
        <v>1</v>
      </c>
      <c r="K2838" s="212">
        <v>3100</v>
      </c>
      <c r="L2838" s="263">
        <f t="shared" si="425"/>
        <v>3410.0000000000005</v>
      </c>
      <c r="M2838" s="262" t="s">
        <v>1671</v>
      </c>
      <c r="N2838" s="219" t="s">
        <v>1940</v>
      </c>
      <c r="O2838" s="219"/>
      <c r="P2838" s="245"/>
      <c r="Q2838" s="244"/>
      <c r="R2838" s="261"/>
      <c r="S2838" s="338"/>
      <c r="T2838" s="219" t="s">
        <v>1875</v>
      </c>
      <c r="U2838" s="248">
        <f>VLOOKUP(T2838,'[1]段ボール 送料'!$H$16:$X$1013,16,FALSE)</f>
        <v>1390</v>
      </c>
      <c r="V2838" s="248">
        <f>VLOOKUP(T2838,'[1]段ボール 送料'!$H$16:$X$1013,13,FALSE)</f>
        <v>200</v>
      </c>
      <c r="W2838" s="248">
        <f>VLOOKUP(T2838,'[1]段ボール 送料'!$H$16:$X$1013,14,FALSE)</f>
        <v>125</v>
      </c>
      <c r="X2838" s="248">
        <f>VLOOKUP(T2838,'[1]段ボール 送料'!$H$16:$X$1013,15,FALSE)</f>
        <v>1065</v>
      </c>
      <c r="Y2838" s="219"/>
      <c r="Z2838" s="259"/>
      <c r="AA2838" s="259"/>
      <c r="AB2838" s="259"/>
      <c r="AC2838" s="259"/>
      <c r="AD2838" s="257"/>
      <c r="AE2838" s="257"/>
      <c r="AF2838" s="257"/>
      <c r="AG2838" s="257"/>
      <c r="AH2838" s="257"/>
      <c r="AI2838" s="228" t="s">
        <v>1709</v>
      </c>
      <c r="AJ2838" s="258" t="s">
        <v>1693</v>
      </c>
      <c r="AK2838" s="228" t="s">
        <v>1724</v>
      </c>
      <c r="AL2838" s="211">
        <v>700</v>
      </c>
      <c r="AM2838" s="211">
        <f t="shared" si="427"/>
        <v>1340</v>
      </c>
      <c r="AN2838" s="337">
        <f>VLOOKUP(T2838,'[1]段ボール 送料'!$H$16:$X$1013,6,FALSE)</f>
        <v>160</v>
      </c>
      <c r="AO2838" s="337">
        <f>VLOOKUP(T2838,'[1]段ボール 送料'!$H$16:$X$1013,17,FALSE)</f>
        <v>1180</v>
      </c>
      <c r="AP2838" s="341" t="s">
        <v>1939</v>
      </c>
      <c r="AQ2838" s="336"/>
      <c r="AR2838" s="340"/>
      <c r="AS2838" s="340"/>
      <c r="AT2838" s="340"/>
      <c r="AU2838" s="340"/>
      <c r="AV2838" s="339"/>
      <c r="AW2838" s="339"/>
      <c r="AX2838" s="339"/>
      <c r="AY2838" s="339"/>
      <c r="AZ2838" s="340"/>
      <c r="BA2838" s="340"/>
      <c r="BB2838" s="340"/>
      <c r="BC2838" s="340"/>
      <c r="BD2838" s="339"/>
      <c r="BE2838" s="339"/>
      <c r="BF2838" s="339"/>
      <c r="BG2838" s="228"/>
      <c r="BH2838" s="228"/>
      <c r="BI2838" s="228" t="s">
        <v>1703</v>
      </c>
      <c r="BJ2838" s="246"/>
      <c r="BK2838" s="265" t="s">
        <v>1881</v>
      </c>
      <c r="BL2838" s="228"/>
      <c r="BM2838" s="228"/>
      <c r="BY2838" s="254"/>
      <c r="DQ2838" s="253"/>
      <c r="DT2838" s="252"/>
      <c r="DV2838" s="194"/>
    </row>
    <row r="2839" spans="1:126" ht="16.350000000000001" customHeight="1">
      <c r="A2839" s="207" t="s">
        <v>1729</v>
      </c>
      <c r="B2839" s="227" t="s">
        <v>1938</v>
      </c>
      <c r="D2839" s="264" t="s">
        <v>1937</v>
      </c>
      <c r="E2839" s="224" t="str">
        <f t="shared" si="426"/>
        <v>823063</v>
      </c>
      <c r="F2839" s="207" t="s">
        <v>66</v>
      </c>
      <c r="G2839" s="220" t="s">
        <v>1936</v>
      </c>
      <c r="H2839" s="223" t="s">
        <v>1935</v>
      </c>
      <c r="J2839" s="222">
        <v>1</v>
      </c>
      <c r="K2839" s="212">
        <v>2000</v>
      </c>
      <c r="L2839" s="263">
        <f t="shared" si="425"/>
        <v>2200</v>
      </c>
      <c r="M2839" s="262" t="s">
        <v>1671</v>
      </c>
      <c r="N2839" s="219" t="s">
        <v>1934</v>
      </c>
      <c r="O2839" s="219"/>
      <c r="P2839" s="245"/>
      <c r="Q2839" s="244"/>
      <c r="R2839" s="261"/>
      <c r="S2839" s="338"/>
      <c r="T2839" s="219" t="s">
        <v>1875</v>
      </c>
      <c r="U2839" s="248">
        <f>VLOOKUP(T2839,'[1]段ボール 送料'!$H$16:$X$1013,16,FALSE)</f>
        <v>1390</v>
      </c>
      <c r="V2839" s="248">
        <f>VLOOKUP(T2839,'[1]段ボール 送料'!$H$16:$X$1013,13,FALSE)</f>
        <v>200</v>
      </c>
      <c r="W2839" s="248">
        <f>VLOOKUP(T2839,'[1]段ボール 送料'!$H$16:$X$1013,14,FALSE)</f>
        <v>125</v>
      </c>
      <c r="X2839" s="248">
        <f>VLOOKUP(T2839,'[1]段ボール 送料'!$H$16:$X$1013,15,FALSE)</f>
        <v>1065</v>
      </c>
      <c r="Y2839" s="219"/>
      <c r="Z2839" s="259"/>
      <c r="AA2839" s="259"/>
      <c r="AB2839" s="259"/>
      <c r="AC2839" s="259"/>
      <c r="AD2839" s="257"/>
      <c r="AE2839" s="257"/>
      <c r="AF2839" s="257"/>
      <c r="AG2839" s="257"/>
      <c r="AH2839" s="257"/>
      <c r="AI2839" s="228" t="s">
        <v>1709</v>
      </c>
      <c r="AJ2839" s="258" t="s">
        <v>1693</v>
      </c>
      <c r="AK2839" s="228" t="s">
        <v>1724</v>
      </c>
      <c r="AL2839" s="211">
        <v>630</v>
      </c>
      <c r="AM2839" s="211">
        <f t="shared" si="427"/>
        <v>1340</v>
      </c>
      <c r="AN2839" s="337">
        <f>VLOOKUP(T2839,'[1]段ボール 送料'!$H$16:$X$1013,6,FALSE)</f>
        <v>160</v>
      </c>
      <c r="AO2839" s="337">
        <f>VLOOKUP(T2839,'[1]段ボール 送料'!$H$16:$X$1013,17,FALSE)</f>
        <v>1180</v>
      </c>
      <c r="AP2839" s="341" t="s">
        <v>1899</v>
      </c>
      <c r="AQ2839" s="336"/>
      <c r="AR2839" s="340"/>
      <c r="AS2839" s="340"/>
      <c r="AT2839" s="340"/>
      <c r="AU2839" s="340"/>
      <c r="AV2839" s="339"/>
      <c r="AW2839" s="339"/>
      <c r="AX2839" s="339"/>
      <c r="AY2839" s="339"/>
      <c r="AZ2839" s="340"/>
      <c r="BA2839" s="340"/>
      <c r="BB2839" s="340"/>
      <c r="BC2839" s="340"/>
      <c r="BD2839" s="339"/>
      <c r="BE2839" s="339"/>
      <c r="BF2839" s="339"/>
      <c r="BG2839" s="228"/>
      <c r="BH2839" s="228"/>
      <c r="BI2839" s="228" t="s">
        <v>1703</v>
      </c>
      <c r="BJ2839" s="246"/>
      <c r="BK2839" s="265" t="s">
        <v>1881</v>
      </c>
      <c r="BL2839" s="228"/>
      <c r="BM2839" s="228"/>
      <c r="BY2839" s="254"/>
      <c r="DQ2839" s="253"/>
      <c r="DT2839" s="252"/>
      <c r="DV2839" s="194"/>
    </row>
    <row r="2840" spans="1:126" ht="16.350000000000001" customHeight="1">
      <c r="A2840" s="207" t="s">
        <v>1729</v>
      </c>
      <c r="B2840" s="342" t="s">
        <v>1933</v>
      </c>
      <c r="D2840" s="274" t="s">
        <v>1932</v>
      </c>
      <c r="E2840" s="224" t="str">
        <f t="shared" si="426"/>
        <v>823209</v>
      </c>
      <c r="F2840" s="207" t="s">
        <v>66</v>
      </c>
      <c r="G2840" s="220" t="s">
        <v>1931</v>
      </c>
      <c r="H2840" s="223" t="s">
        <v>1926</v>
      </c>
      <c r="J2840" s="222">
        <v>1</v>
      </c>
      <c r="K2840" s="212">
        <v>1300</v>
      </c>
      <c r="L2840" s="263">
        <f t="shared" si="425"/>
        <v>1430.0000000000002</v>
      </c>
      <c r="M2840" s="262" t="s">
        <v>1671</v>
      </c>
      <c r="N2840" s="219" t="s">
        <v>1930</v>
      </c>
      <c r="O2840" s="219"/>
      <c r="P2840" s="245"/>
      <c r="Q2840" s="244"/>
      <c r="R2840" s="261"/>
      <c r="S2840" s="338"/>
      <c r="T2840" s="219" t="s">
        <v>1875</v>
      </c>
      <c r="U2840" s="248">
        <f>VLOOKUP(T2840,'[1]段ボール 送料'!$H$16:$X$1013,16,FALSE)</f>
        <v>1390</v>
      </c>
      <c r="V2840" s="248">
        <f>VLOOKUP(T2840,'[1]段ボール 送料'!$H$16:$X$1013,13,FALSE)</f>
        <v>200</v>
      </c>
      <c r="W2840" s="248">
        <f>VLOOKUP(T2840,'[1]段ボール 送料'!$H$16:$X$1013,14,FALSE)</f>
        <v>125</v>
      </c>
      <c r="X2840" s="248">
        <f>VLOOKUP(T2840,'[1]段ボール 送料'!$H$16:$X$1013,15,FALSE)</f>
        <v>1065</v>
      </c>
      <c r="Y2840" s="219"/>
      <c r="Z2840" s="259"/>
      <c r="AA2840" s="259"/>
      <c r="AB2840" s="259"/>
      <c r="AC2840" s="259"/>
      <c r="AD2840" s="257"/>
      <c r="AE2840" s="257"/>
      <c r="AF2840" s="257"/>
      <c r="AG2840" s="257"/>
      <c r="AH2840" s="257"/>
      <c r="AI2840" s="228" t="s">
        <v>1709</v>
      </c>
      <c r="AJ2840" s="258" t="s">
        <v>1693</v>
      </c>
      <c r="AK2840" s="228" t="s">
        <v>1724</v>
      </c>
      <c r="AL2840" s="211">
        <v>385</v>
      </c>
      <c r="AM2840" s="211">
        <f t="shared" si="427"/>
        <v>1340</v>
      </c>
      <c r="AN2840" s="337">
        <f>VLOOKUP(T2840,'[1]段ボール 送料'!$H$16:$X$1013,6,FALSE)</f>
        <v>160</v>
      </c>
      <c r="AO2840" s="337">
        <f>VLOOKUP(T2840,'[1]段ボール 送料'!$H$16:$X$1013,17,FALSE)</f>
        <v>1180</v>
      </c>
      <c r="AP2840" s="341" t="s">
        <v>1899</v>
      </c>
      <c r="AQ2840" s="336"/>
      <c r="AR2840" s="340"/>
      <c r="AS2840" s="340"/>
      <c r="AT2840" s="340"/>
      <c r="AU2840" s="340"/>
      <c r="AV2840" s="339"/>
      <c r="AW2840" s="339"/>
      <c r="AX2840" s="339"/>
      <c r="AY2840" s="339"/>
      <c r="AZ2840" s="340"/>
      <c r="BA2840" s="340"/>
      <c r="BB2840" s="340"/>
      <c r="BC2840" s="340"/>
      <c r="BD2840" s="339"/>
      <c r="BE2840" s="339"/>
      <c r="BF2840" s="339"/>
      <c r="BG2840" s="228"/>
      <c r="BH2840" s="228"/>
      <c r="BI2840" s="228" t="s">
        <v>1703</v>
      </c>
      <c r="BJ2840" s="246"/>
      <c r="BK2840" s="265" t="s">
        <v>1881</v>
      </c>
      <c r="BL2840" s="228"/>
      <c r="BM2840" s="228"/>
      <c r="BY2840" s="254"/>
      <c r="DQ2840" s="253"/>
      <c r="DT2840" s="252"/>
      <c r="DV2840" s="194"/>
    </row>
    <row r="2841" spans="1:126" ht="16.350000000000001" customHeight="1">
      <c r="A2841" s="207" t="s">
        <v>1729</v>
      </c>
      <c r="B2841" s="342" t="s">
        <v>1929</v>
      </c>
      <c r="D2841" s="274" t="s">
        <v>1928</v>
      </c>
      <c r="E2841" s="224" t="str">
        <f t="shared" si="426"/>
        <v>823216</v>
      </c>
      <c r="F2841" s="207" t="s">
        <v>66</v>
      </c>
      <c r="G2841" s="220" t="s">
        <v>1927</v>
      </c>
      <c r="H2841" s="223" t="s">
        <v>1926</v>
      </c>
      <c r="J2841" s="222">
        <v>1</v>
      </c>
      <c r="K2841" s="212">
        <v>1300</v>
      </c>
      <c r="L2841" s="263">
        <f t="shared" si="425"/>
        <v>1430.0000000000002</v>
      </c>
      <c r="M2841" s="262" t="s">
        <v>1671</v>
      </c>
      <c r="N2841" s="219" t="s">
        <v>1925</v>
      </c>
      <c r="O2841" s="219"/>
      <c r="P2841" s="245"/>
      <c r="Q2841" s="244"/>
      <c r="R2841" s="261"/>
      <c r="S2841" s="338"/>
      <c r="T2841" s="219" t="s">
        <v>1875</v>
      </c>
      <c r="U2841" s="248">
        <f>VLOOKUP(T2841,'[1]段ボール 送料'!$H$16:$X$1013,16,FALSE)</f>
        <v>1390</v>
      </c>
      <c r="V2841" s="248">
        <f>VLOOKUP(T2841,'[1]段ボール 送料'!$H$16:$X$1013,13,FALSE)</f>
        <v>200</v>
      </c>
      <c r="W2841" s="248">
        <f>VLOOKUP(T2841,'[1]段ボール 送料'!$H$16:$X$1013,14,FALSE)</f>
        <v>125</v>
      </c>
      <c r="X2841" s="248">
        <f>VLOOKUP(T2841,'[1]段ボール 送料'!$H$16:$X$1013,15,FALSE)</f>
        <v>1065</v>
      </c>
      <c r="Y2841" s="219"/>
      <c r="Z2841" s="259"/>
      <c r="AA2841" s="259"/>
      <c r="AB2841" s="259"/>
      <c r="AC2841" s="259"/>
      <c r="AD2841" s="257"/>
      <c r="AE2841" s="257"/>
      <c r="AF2841" s="257"/>
      <c r="AG2841" s="257"/>
      <c r="AH2841" s="257"/>
      <c r="AI2841" s="228" t="s">
        <v>1709</v>
      </c>
      <c r="AJ2841" s="258" t="s">
        <v>1693</v>
      </c>
      <c r="AK2841" s="228" t="s">
        <v>1724</v>
      </c>
      <c r="AL2841" s="211">
        <v>385</v>
      </c>
      <c r="AM2841" s="211">
        <f t="shared" si="427"/>
        <v>1340</v>
      </c>
      <c r="AN2841" s="337">
        <f>VLOOKUP(T2841,'[1]段ボール 送料'!$H$16:$X$1013,6,FALSE)</f>
        <v>160</v>
      </c>
      <c r="AO2841" s="337">
        <f>VLOOKUP(T2841,'[1]段ボール 送料'!$H$16:$X$1013,17,FALSE)</f>
        <v>1180</v>
      </c>
      <c r="AP2841" s="341" t="s">
        <v>1899</v>
      </c>
      <c r="AQ2841" s="336"/>
      <c r="AR2841" s="340"/>
      <c r="AS2841" s="340"/>
      <c r="AT2841" s="340"/>
      <c r="AU2841" s="340"/>
      <c r="AV2841" s="339"/>
      <c r="AW2841" s="339"/>
      <c r="AX2841" s="339"/>
      <c r="AY2841" s="339"/>
      <c r="AZ2841" s="340"/>
      <c r="BA2841" s="340"/>
      <c r="BB2841" s="340"/>
      <c r="BC2841" s="340"/>
      <c r="BD2841" s="339"/>
      <c r="BE2841" s="339"/>
      <c r="BF2841" s="339"/>
      <c r="BG2841" s="228"/>
      <c r="BH2841" s="228"/>
      <c r="BI2841" s="228" t="s">
        <v>1703</v>
      </c>
      <c r="BJ2841" s="246"/>
      <c r="BK2841" s="265" t="s">
        <v>1881</v>
      </c>
      <c r="BL2841" s="228"/>
      <c r="BM2841" s="228"/>
      <c r="BY2841" s="254"/>
      <c r="DQ2841" s="253"/>
      <c r="DT2841" s="252"/>
      <c r="DV2841" s="194"/>
    </row>
    <row r="2842" spans="1:126" ht="16.350000000000001" customHeight="1">
      <c r="A2842" s="207" t="s">
        <v>1729</v>
      </c>
      <c r="B2842" s="227" t="s">
        <v>1924</v>
      </c>
      <c r="D2842" s="264" t="s">
        <v>1923</v>
      </c>
      <c r="E2842" s="224" t="str">
        <f t="shared" si="426"/>
        <v>823223</v>
      </c>
      <c r="F2842" s="207" t="s">
        <v>66</v>
      </c>
      <c r="G2842" s="220" t="s">
        <v>1922</v>
      </c>
      <c r="H2842" s="223" t="s">
        <v>1921</v>
      </c>
      <c r="J2842" s="222">
        <v>1</v>
      </c>
      <c r="K2842" s="212">
        <v>1300</v>
      </c>
      <c r="L2842" s="263">
        <f t="shared" si="425"/>
        <v>1430.0000000000002</v>
      </c>
      <c r="M2842" s="262" t="s">
        <v>1671</v>
      </c>
      <c r="N2842" s="219" t="s">
        <v>1920</v>
      </c>
      <c r="O2842" s="219"/>
      <c r="P2842" s="245"/>
      <c r="Q2842" s="244"/>
      <c r="R2842" s="261"/>
      <c r="S2842" s="338"/>
      <c r="T2842" s="219" t="s">
        <v>1875</v>
      </c>
      <c r="U2842" s="248">
        <f>VLOOKUP(T2842,'[1]段ボール 送料'!$H$16:$X$1013,16,FALSE)</f>
        <v>1390</v>
      </c>
      <c r="V2842" s="248">
        <f>VLOOKUP(T2842,'[1]段ボール 送料'!$H$16:$X$1013,13,FALSE)</f>
        <v>200</v>
      </c>
      <c r="W2842" s="248">
        <f>VLOOKUP(T2842,'[1]段ボール 送料'!$H$16:$X$1013,14,FALSE)</f>
        <v>125</v>
      </c>
      <c r="X2842" s="248">
        <f>VLOOKUP(T2842,'[1]段ボール 送料'!$H$16:$X$1013,15,FALSE)</f>
        <v>1065</v>
      </c>
      <c r="Y2842" s="219"/>
      <c r="Z2842" s="259"/>
      <c r="AA2842" s="259"/>
      <c r="AB2842" s="259"/>
      <c r="AC2842" s="259"/>
      <c r="AD2842" s="257"/>
      <c r="AE2842" s="257"/>
      <c r="AF2842" s="257"/>
      <c r="AG2842" s="257"/>
      <c r="AH2842" s="257"/>
      <c r="AI2842" s="228" t="s">
        <v>1709</v>
      </c>
      <c r="AJ2842" s="258" t="s">
        <v>1693</v>
      </c>
      <c r="AK2842" s="228" t="s">
        <v>1724</v>
      </c>
      <c r="AL2842" s="211">
        <v>385</v>
      </c>
      <c r="AM2842" s="211">
        <f t="shared" si="427"/>
        <v>1340</v>
      </c>
      <c r="AN2842" s="337">
        <f>VLOOKUP(T2842,'[1]段ボール 送料'!$H$16:$X$1013,6,FALSE)</f>
        <v>160</v>
      </c>
      <c r="AO2842" s="337">
        <f>VLOOKUP(T2842,'[1]段ボール 送料'!$H$16:$X$1013,17,FALSE)</f>
        <v>1180</v>
      </c>
      <c r="AP2842" s="341" t="s">
        <v>1899</v>
      </c>
      <c r="AQ2842" s="336"/>
      <c r="AR2842" s="340"/>
      <c r="AS2842" s="340"/>
      <c r="AT2842" s="340"/>
      <c r="AU2842" s="340"/>
      <c r="AV2842" s="339"/>
      <c r="AW2842" s="339"/>
      <c r="AX2842" s="339"/>
      <c r="AY2842" s="339"/>
      <c r="AZ2842" s="340"/>
      <c r="BA2842" s="340"/>
      <c r="BB2842" s="340"/>
      <c r="BC2842" s="340"/>
      <c r="BD2842" s="339"/>
      <c r="BE2842" s="339"/>
      <c r="BF2842" s="339"/>
      <c r="BG2842" s="228"/>
      <c r="BH2842" s="228"/>
      <c r="BI2842" s="228" t="s">
        <v>1703</v>
      </c>
      <c r="BJ2842" s="246"/>
      <c r="BK2842" s="265" t="s">
        <v>1881</v>
      </c>
      <c r="BL2842" s="228"/>
      <c r="BM2842" s="228"/>
      <c r="BY2842" s="254"/>
      <c r="DQ2842" s="253"/>
      <c r="DT2842" s="252"/>
      <c r="DV2842" s="194"/>
    </row>
    <row r="2843" spans="1:126" ht="16.350000000000001" customHeight="1">
      <c r="A2843" s="207" t="s">
        <v>1729</v>
      </c>
      <c r="B2843" s="227" t="s">
        <v>1919</v>
      </c>
      <c r="D2843" s="264" t="s">
        <v>1918</v>
      </c>
      <c r="E2843" s="224" t="str">
        <f t="shared" si="426"/>
        <v>823544</v>
      </c>
      <c r="F2843" s="207" t="s">
        <v>66</v>
      </c>
      <c r="G2843" s="220" t="s">
        <v>1917</v>
      </c>
      <c r="H2843" s="223" t="s">
        <v>1916</v>
      </c>
      <c r="J2843" s="222">
        <v>1</v>
      </c>
      <c r="K2843" s="212">
        <v>2500</v>
      </c>
      <c r="L2843" s="263">
        <f t="shared" si="425"/>
        <v>2750</v>
      </c>
      <c r="M2843" s="262" t="s">
        <v>1671</v>
      </c>
      <c r="N2843" s="219" t="s">
        <v>1915</v>
      </c>
      <c r="O2843" s="219"/>
      <c r="P2843" s="245"/>
      <c r="Q2843" s="244"/>
      <c r="R2843" s="261"/>
      <c r="S2843" s="338"/>
      <c r="T2843" s="219" t="s">
        <v>1875</v>
      </c>
      <c r="U2843" s="248">
        <f>VLOOKUP(T2843,'[1]段ボール 送料'!$H$16:$X$1013,16,FALSE)</f>
        <v>1390</v>
      </c>
      <c r="V2843" s="248">
        <f>VLOOKUP(T2843,'[1]段ボール 送料'!$H$16:$X$1013,13,FALSE)</f>
        <v>200</v>
      </c>
      <c r="W2843" s="248">
        <f>VLOOKUP(T2843,'[1]段ボール 送料'!$H$16:$X$1013,14,FALSE)</f>
        <v>125</v>
      </c>
      <c r="X2843" s="248">
        <f>VLOOKUP(T2843,'[1]段ボール 送料'!$H$16:$X$1013,15,FALSE)</f>
        <v>1065</v>
      </c>
      <c r="Y2843" s="219"/>
      <c r="Z2843" s="259"/>
      <c r="AA2843" s="259"/>
      <c r="AB2843" s="259"/>
      <c r="AC2843" s="259"/>
      <c r="AD2843" s="257"/>
      <c r="AE2843" s="257"/>
      <c r="AF2843" s="257"/>
      <c r="AG2843" s="257"/>
      <c r="AH2843" s="257"/>
      <c r="AI2843" s="228" t="s">
        <v>1709</v>
      </c>
      <c r="AJ2843" s="258" t="s">
        <v>1693</v>
      </c>
      <c r="AK2843" s="228" t="s">
        <v>1724</v>
      </c>
      <c r="AL2843" s="211">
        <v>525</v>
      </c>
      <c r="AM2843" s="211">
        <f t="shared" si="427"/>
        <v>1340</v>
      </c>
      <c r="AN2843" s="337">
        <f>VLOOKUP(T2843,'[1]段ボール 送料'!$H$16:$X$1013,6,FALSE)</f>
        <v>160</v>
      </c>
      <c r="AO2843" s="337">
        <f>VLOOKUP(T2843,'[1]段ボール 送料'!$H$16:$X$1013,17,FALSE)</f>
        <v>1180</v>
      </c>
      <c r="AP2843" s="341" t="s">
        <v>1899</v>
      </c>
      <c r="AQ2843" s="336"/>
      <c r="AR2843" s="340"/>
      <c r="AS2843" s="340"/>
      <c r="AT2843" s="340"/>
      <c r="AU2843" s="340"/>
      <c r="AV2843" s="339"/>
      <c r="AW2843" s="339"/>
      <c r="AX2843" s="339"/>
      <c r="AY2843" s="339"/>
      <c r="AZ2843" s="340"/>
      <c r="BA2843" s="340"/>
      <c r="BB2843" s="340"/>
      <c r="BC2843" s="340"/>
      <c r="BD2843" s="339"/>
      <c r="BE2843" s="339"/>
      <c r="BF2843" s="339"/>
      <c r="BG2843" s="228"/>
      <c r="BH2843" s="228"/>
      <c r="BI2843" s="228" t="s">
        <v>1703</v>
      </c>
      <c r="BJ2843" s="246"/>
      <c r="BK2843" s="265" t="s">
        <v>1881</v>
      </c>
      <c r="BL2843" s="228"/>
      <c r="BM2843" s="228"/>
      <c r="BY2843" s="254"/>
      <c r="DQ2843" s="253"/>
      <c r="DT2843" s="252"/>
      <c r="DV2843" s="194"/>
    </row>
    <row r="2844" spans="1:126" ht="16.350000000000001" customHeight="1">
      <c r="A2844" s="207" t="s">
        <v>1729</v>
      </c>
      <c r="B2844" s="227" t="s">
        <v>1914</v>
      </c>
      <c r="D2844" s="264" t="s">
        <v>1913</v>
      </c>
      <c r="E2844" s="224" t="str">
        <f t="shared" si="426"/>
        <v>822028</v>
      </c>
      <c r="F2844" s="207" t="s">
        <v>66</v>
      </c>
      <c r="G2844" s="220" t="s">
        <v>1912</v>
      </c>
      <c r="H2844" s="223" t="s">
        <v>1911</v>
      </c>
      <c r="J2844" s="222">
        <v>1</v>
      </c>
      <c r="K2844" s="212">
        <v>2500</v>
      </c>
      <c r="L2844" s="263">
        <f t="shared" si="425"/>
        <v>2750</v>
      </c>
      <c r="M2844" s="262" t="s">
        <v>1671</v>
      </c>
      <c r="N2844" s="219" t="s">
        <v>1910</v>
      </c>
      <c r="O2844" s="219"/>
      <c r="P2844" s="245"/>
      <c r="Q2844" s="244"/>
      <c r="R2844" s="261"/>
      <c r="S2844" s="338"/>
      <c r="T2844" s="219" t="s">
        <v>1875</v>
      </c>
      <c r="U2844" s="248">
        <f>VLOOKUP(T2844,'[1]段ボール 送料'!$H$16:$X$1013,16,FALSE)</f>
        <v>1390</v>
      </c>
      <c r="V2844" s="248">
        <f>VLOOKUP(T2844,'[1]段ボール 送料'!$H$16:$X$1013,13,FALSE)</f>
        <v>200</v>
      </c>
      <c r="W2844" s="248">
        <f>VLOOKUP(T2844,'[1]段ボール 送料'!$H$16:$X$1013,14,FALSE)</f>
        <v>125</v>
      </c>
      <c r="X2844" s="248">
        <f>VLOOKUP(T2844,'[1]段ボール 送料'!$H$16:$X$1013,15,FALSE)</f>
        <v>1065</v>
      </c>
      <c r="Y2844" s="219"/>
      <c r="Z2844" s="259"/>
      <c r="AA2844" s="259"/>
      <c r="AB2844" s="259"/>
      <c r="AC2844" s="259"/>
      <c r="AD2844" s="257"/>
      <c r="AE2844" s="257"/>
      <c r="AF2844" s="257"/>
      <c r="AG2844" s="257"/>
      <c r="AH2844" s="257"/>
      <c r="AI2844" s="228" t="s">
        <v>1709</v>
      </c>
      <c r="AJ2844" s="258" t="s">
        <v>1693</v>
      </c>
      <c r="AK2844" s="228" t="s">
        <v>1724</v>
      </c>
      <c r="AL2844" s="211">
        <v>700</v>
      </c>
      <c r="AM2844" s="211">
        <f t="shared" si="427"/>
        <v>1340</v>
      </c>
      <c r="AN2844" s="337">
        <f>VLOOKUP(T2844,'[1]段ボール 送料'!$H$16:$X$1013,6,FALSE)</f>
        <v>160</v>
      </c>
      <c r="AO2844" s="337">
        <f>VLOOKUP(T2844,'[1]段ボール 送料'!$H$16:$X$1013,17,FALSE)</f>
        <v>1180</v>
      </c>
      <c r="AP2844" s="341" t="s">
        <v>1899</v>
      </c>
      <c r="AQ2844" s="336"/>
      <c r="AR2844" s="340"/>
      <c r="AS2844" s="340"/>
      <c r="AT2844" s="340"/>
      <c r="AU2844" s="340"/>
      <c r="AV2844" s="339"/>
      <c r="AW2844" s="339"/>
      <c r="AX2844" s="339"/>
      <c r="AY2844" s="339"/>
      <c r="AZ2844" s="340"/>
      <c r="BA2844" s="340"/>
      <c r="BB2844" s="340"/>
      <c r="BC2844" s="340"/>
      <c r="BD2844" s="339"/>
      <c r="BE2844" s="339"/>
      <c r="BF2844" s="339"/>
      <c r="BG2844" s="228"/>
      <c r="BH2844" s="228"/>
      <c r="BI2844" s="228" t="s">
        <v>1703</v>
      </c>
      <c r="BJ2844" s="246"/>
      <c r="BK2844" s="265" t="s">
        <v>1881</v>
      </c>
      <c r="BL2844" s="228"/>
      <c r="BM2844" s="228"/>
      <c r="BY2844" s="254"/>
      <c r="DQ2844" s="253"/>
      <c r="DT2844" s="252"/>
      <c r="DV2844" s="194"/>
    </row>
    <row r="2845" spans="1:126" ht="16.350000000000001" customHeight="1">
      <c r="A2845" s="207" t="s">
        <v>1729</v>
      </c>
      <c r="B2845" s="227" t="s">
        <v>1909</v>
      </c>
      <c r="D2845" s="264" t="s">
        <v>1908</v>
      </c>
      <c r="E2845" s="224" t="str">
        <f t="shared" si="426"/>
        <v>822622</v>
      </c>
      <c r="F2845" s="207" t="s">
        <v>66</v>
      </c>
      <c r="G2845" s="220" t="s">
        <v>1907</v>
      </c>
      <c r="H2845" s="223" t="s">
        <v>1906</v>
      </c>
      <c r="J2845" s="222">
        <v>1</v>
      </c>
      <c r="K2845" s="212">
        <v>4000</v>
      </c>
      <c r="L2845" s="263">
        <f t="shared" si="425"/>
        <v>4400</v>
      </c>
      <c r="M2845" s="262" t="s">
        <v>1671</v>
      </c>
      <c r="N2845" s="219" t="s">
        <v>1905</v>
      </c>
      <c r="O2845" s="219"/>
      <c r="P2845" s="245"/>
      <c r="Q2845" s="244"/>
      <c r="R2845" s="261"/>
      <c r="S2845" s="338"/>
      <c r="T2845" s="219" t="s">
        <v>1875</v>
      </c>
      <c r="U2845" s="248">
        <f>VLOOKUP(T2845,'[1]段ボール 送料'!$H$16:$X$1013,16,FALSE)</f>
        <v>1390</v>
      </c>
      <c r="V2845" s="248">
        <f>VLOOKUP(T2845,'[1]段ボール 送料'!$H$16:$X$1013,13,FALSE)</f>
        <v>200</v>
      </c>
      <c r="W2845" s="248">
        <f>VLOOKUP(T2845,'[1]段ボール 送料'!$H$16:$X$1013,14,FALSE)</f>
        <v>125</v>
      </c>
      <c r="X2845" s="248">
        <f>VLOOKUP(T2845,'[1]段ボール 送料'!$H$16:$X$1013,15,FALSE)</f>
        <v>1065</v>
      </c>
      <c r="Y2845" s="219"/>
      <c r="Z2845" s="259"/>
      <c r="AA2845" s="259"/>
      <c r="AB2845" s="259"/>
      <c r="AC2845" s="259"/>
      <c r="AD2845" s="257"/>
      <c r="AE2845" s="257"/>
      <c r="AF2845" s="257"/>
      <c r="AG2845" s="257"/>
      <c r="AH2845" s="257"/>
      <c r="AI2845" s="228" t="s">
        <v>1709</v>
      </c>
      <c r="AJ2845" s="258" t="s">
        <v>1693</v>
      </c>
      <c r="AK2845" s="228" t="s">
        <v>1724</v>
      </c>
      <c r="AL2845" s="211">
        <v>1120</v>
      </c>
      <c r="AM2845" s="211">
        <f t="shared" si="427"/>
        <v>1340</v>
      </c>
      <c r="AN2845" s="337">
        <f>VLOOKUP(T2845,'[1]段ボール 送料'!$H$16:$X$1013,6,FALSE)</f>
        <v>160</v>
      </c>
      <c r="AO2845" s="337">
        <f>VLOOKUP(T2845,'[1]段ボール 送料'!$H$16:$X$1013,17,FALSE)</f>
        <v>1180</v>
      </c>
      <c r="AP2845" s="341" t="s">
        <v>1893</v>
      </c>
      <c r="AQ2845" s="336"/>
      <c r="AR2845" s="340"/>
      <c r="AS2845" s="340"/>
      <c r="AT2845" s="340"/>
      <c r="AU2845" s="340"/>
      <c r="AV2845" s="339"/>
      <c r="AW2845" s="339"/>
      <c r="AX2845" s="339"/>
      <c r="AY2845" s="339"/>
      <c r="AZ2845" s="340"/>
      <c r="BA2845" s="340"/>
      <c r="BB2845" s="340"/>
      <c r="BC2845" s="340"/>
      <c r="BD2845" s="339"/>
      <c r="BE2845" s="339"/>
      <c r="BF2845" s="339"/>
      <c r="BG2845" s="228"/>
      <c r="BH2845" s="228"/>
      <c r="BI2845" s="228" t="s">
        <v>1703</v>
      </c>
      <c r="BJ2845" s="246"/>
      <c r="BK2845" s="265" t="s">
        <v>1881</v>
      </c>
      <c r="BL2845" s="228"/>
      <c r="BM2845" s="228"/>
      <c r="BY2845" s="254"/>
      <c r="DQ2845" s="253"/>
      <c r="DT2845" s="252"/>
      <c r="DV2845" s="194"/>
    </row>
    <row r="2846" spans="1:126" ht="16.350000000000001" customHeight="1">
      <c r="A2846" s="207" t="s">
        <v>1729</v>
      </c>
      <c r="B2846" s="227" t="s">
        <v>1904</v>
      </c>
      <c r="D2846" s="264" t="s">
        <v>1903</v>
      </c>
      <c r="E2846" s="224" t="str">
        <f t="shared" si="426"/>
        <v>823100</v>
      </c>
      <c r="F2846" s="207" t="s">
        <v>66</v>
      </c>
      <c r="G2846" s="220" t="s">
        <v>1902</v>
      </c>
      <c r="H2846" s="223" t="s">
        <v>1901</v>
      </c>
      <c r="J2846" s="222">
        <v>1</v>
      </c>
      <c r="K2846" s="212">
        <v>2800</v>
      </c>
      <c r="L2846" s="263">
        <f t="shared" si="425"/>
        <v>3080.0000000000005</v>
      </c>
      <c r="M2846" s="262" t="s">
        <v>1671</v>
      </c>
      <c r="N2846" s="219" t="s">
        <v>1900</v>
      </c>
      <c r="O2846" s="219"/>
      <c r="P2846" s="245"/>
      <c r="Q2846" s="244"/>
      <c r="R2846" s="261"/>
      <c r="S2846" s="338"/>
      <c r="T2846" s="219" t="s">
        <v>1875</v>
      </c>
      <c r="U2846" s="248">
        <f>VLOOKUP(T2846,'[1]段ボール 送料'!$H$16:$X$1013,16,FALSE)</f>
        <v>1390</v>
      </c>
      <c r="V2846" s="248">
        <f>VLOOKUP(T2846,'[1]段ボール 送料'!$H$16:$X$1013,13,FALSE)</f>
        <v>200</v>
      </c>
      <c r="W2846" s="248">
        <f>VLOOKUP(T2846,'[1]段ボール 送料'!$H$16:$X$1013,14,FALSE)</f>
        <v>125</v>
      </c>
      <c r="X2846" s="248">
        <f>VLOOKUP(T2846,'[1]段ボール 送料'!$H$16:$X$1013,15,FALSE)</f>
        <v>1065</v>
      </c>
      <c r="Y2846" s="219"/>
      <c r="Z2846" s="259"/>
      <c r="AA2846" s="259"/>
      <c r="AB2846" s="259"/>
      <c r="AC2846" s="259"/>
      <c r="AD2846" s="257"/>
      <c r="AE2846" s="257"/>
      <c r="AF2846" s="257"/>
      <c r="AG2846" s="257"/>
      <c r="AH2846" s="257"/>
      <c r="AI2846" s="228" t="s">
        <v>1709</v>
      </c>
      <c r="AJ2846" s="258" t="s">
        <v>1693</v>
      </c>
      <c r="AK2846" s="228" t="s">
        <v>1724</v>
      </c>
      <c r="AL2846" s="211">
        <v>770</v>
      </c>
      <c r="AM2846" s="211">
        <f t="shared" si="427"/>
        <v>1340</v>
      </c>
      <c r="AN2846" s="337">
        <f>VLOOKUP(T2846,'[1]段ボール 送料'!$H$16:$X$1013,6,FALSE)</f>
        <v>160</v>
      </c>
      <c r="AO2846" s="337">
        <f>VLOOKUP(T2846,'[1]段ボール 送料'!$H$16:$X$1013,17,FALSE)</f>
        <v>1180</v>
      </c>
      <c r="AP2846" s="341" t="s">
        <v>1899</v>
      </c>
      <c r="AQ2846" s="336"/>
      <c r="AR2846" s="340"/>
      <c r="AS2846" s="340"/>
      <c r="AT2846" s="340"/>
      <c r="AU2846" s="340"/>
      <c r="AV2846" s="339"/>
      <c r="AW2846" s="339"/>
      <c r="AX2846" s="339"/>
      <c r="AY2846" s="339"/>
      <c r="AZ2846" s="340"/>
      <c r="BA2846" s="340"/>
      <c r="BB2846" s="340"/>
      <c r="BC2846" s="340"/>
      <c r="BD2846" s="339"/>
      <c r="BE2846" s="339"/>
      <c r="BF2846" s="339"/>
      <c r="BG2846" s="228"/>
      <c r="BH2846" s="228"/>
      <c r="BI2846" s="228" t="s">
        <v>1703</v>
      </c>
      <c r="BJ2846" s="246"/>
      <c r="BK2846" s="265" t="s">
        <v>1881</v>
      </c>
      <c r="BL2846" s="228"/>
      <c r="BM2846" s="228"/>
      <c r="BY2846" s="254"/>
      <c r="DQ2846" s="253"/>
      <c r="DT2846" s="252"/>
      <c r="DV2846" s="194"/>
    </row>
    <row r="2847" spans="1:126" ht="16.350000000000001" customHeight="1">
      <c r="A2847" s="207" t="s">
        <v>1729</v>
      </c>
      <c r="B2847" s="227" t="s">
        <v>1898</v>
      </c>
      <c r="D2847" s="264" t="s">
        <v>1897</v>
      </c>
      <c r="E2847" s="224" t="str">
        <f t="shared" ref="E2847:E2856" si="428">MID(D2847,8,10)</f>
        <v>822578</v>
      </c>
      <c r="F2847" s="207" t="s">
        <v>66</v>
      </c>
      <c r="G2847" s="220" t="s">
        <v>1896</v>
      </c>
      <c r="H2847" s="223" t="s">
        <v>1895</v>
      </c>
      <c r="J2847" s="222">
        <v>1</v>
      </c>
      <c r="K2847" s="212">
        <v>1500</v>
      </c>
      <c r="L2847" s="263">
        <f t="shared" si="425"/>
        <v>1650.0000000000002</v>
      </c>
      <c r="M2847" s="262" t="s">
        <v>1671</v>
      </c>
      <c r="N2847" s="219" t="s">
        <v>1894</v>
      </c>
      <c r="O2847" s="219"/>
      <c r="P2847" s="245"/>
      <c r="Q2847" s="244"/>
      <c r="R2847" s="261"/>
      <c r="S2847" s="338"/>
      <c r="T2847" s="219" t="s">
        <v>1875</v>
      </c>
      <c r="U2847" s="248">
        <f>VLOOKUP(T2847,'[1]段ボール 送料'!$H$16:$X$1013,16,FALSE)</f>
        <v>1390</v>
      </c>
      <c r="V2847" s="248">
        <f>VLOOKUP(T2847,'[1]段ボール 送料'!$H$16:$X$1013,13,FALSE)</f>
        <v>200</v>
      </c>
      <c r="W2847" s="248">
        <f>VLOOKUP(T2847,'[1]段ボール 送料'!$H$16:$X$1013,14,FALSE)</f>
        <v>125</v>
      </c>
      <c r="X2847" s="248">
        <f>VLOOKUP(T2847,'[1]段ボール 送料'!$H$16:$X$1013,15,FALSE)</f>
        <v>1065</v>
      </c>
      <c r="Y2847" s="219"/>
      <c r="Z2847" s="259"/>
      <c r="AA2847" s="259"/>
      <c r="AB2847" s="259"/>
      <c r="AC2847" s="259"/>
      <c r="AD2847" s="257"/>
      <c r="AE2847" s="257"/>
      <c r="AF2847" s="257"/>
      <c r="AG2847" s="257"/>
      <c r="AH2847" s="257"/>
      <c r="AI2847" s="228" t="s">
        <v>1709</v>
      </c>
      <c r="AJ2847" s="258" t="s">
        <v>1693</v>
      </c>
      <c r="AK2847" s="228" t="s">
        <v>1724</v>
      </c>
      <c r="AL2847" s="211">
        <v>455</v>
      </c>
      <c r="AM2847" s="211">
        <f t="shared" si="427"/>
        <v>1340</v>
      </c>
      <c r="AN2847" s="337">
        <f>VLOOKUP(T2847,'[1]段ボール 送料'!$H$16:$X$1013,6,FALSE)</f>
        <v>160</v>
      </c>
      <c r="AO2847" s="337">
        <f>VLOOKUP(T2847,'[1]段ボール 送料'!$H$16:$X$1013,17,FALSE)</f>
        <v>1180</v>
      </c>
      <c r="AP2847" s="341" t="s">
        <v>1893</v>
      </c>
      <c r="AQ2847" s="336"/>
      <c r="AR2847" s="340"/>
      <c r="AS2847" s="340"/>
      <c r="AT2847" s="340"/>
      <c r="AU2847" s="340"/>
      <c r="AV2847" s="339"/>
      <c r="AW2847" s="339"/>
      <c r="AX2847" s="339"/>
      <c r="AY2847" s="339"/>
      <c r="AZ2847" s="340"/>
      <c r="BA2847" s="340"/>
      <c r="BB2847" s="340"/>
      <c r="BC2847" s="340"/>
      <c r="BD2847" s="339"/>
      <c r="BE2847" s="339"/>
      <c r="BF2847" s="339"/>
      <c r="BG2847" s="228"/>
      <c r="BH2847" s="228"/>
      <c r="BI2847" s="228" t="s">
        <v>1703</v>
      </c>
      <c r="BJ2847" s="246"/>
      <c r="BK2847" s="265" t="s">
        <v>1881</v>
      </c>
      <c r="BL2847" s="228"/>
      <c r="BM2847" s="228"/>
      <c r="BY2847" s="254"/>
      <c r="DQ2847" s="253"/>
      <c r="DT2847" s="252"/>
      <c r="DV2847" s="194"/>
    </row>
    <row r="2848" spans="1:126" ht="16.350000000000001" customHeight="1">
      <c r="A2848" s="207" t="s">
        <v>1887</v>
      </c>
      <c r="B2848" s="227" t="s">
        <v>1892</v>
      </c>
      <c r="D2848" s="264" t="s">
        <v>1891</v>
      </c>
      <c r="E2848" s="224" t="str">
        <f t="shared" si="428"/>
        <v>824022</v>
      </c>
      <c r="F2848" s="207" t="s">
        <v>66</v>
      </c>
      <c r="G2848" s="220" t="s">
        <v>1890</v>
      </c>
      <c r="H2848" s="223" t="s">
        <v>1889</v>
      </c>
      <c r="J2848" s="222">
        <v>1</v>
      </c>
      <c r="K2848" s="212">
        <v>2500</v>
      </c>
      <c r="L2848" s="263">
        <f t="shared" si="425"/>
        <v>2750</v>
      </c>
      <c r="M2848" s="262" t="s">
        <v>1671</v>
      </c>
      <c r="N2848" s="219" t="s">
        <v>1888</v>
      </c>
      <c r="O2848" s="219"/>
      <c r="P2848" s="245"/>
      <c r="Q2848" s="244"/>
      <c r="R2848" s="261"/>
      <c r="S2848" s="338"/>
      <c r="T2848" s="219" t="s">
        <v>1875</v>
      </c>
      <c r="U2848" s="248">
        <f>VLOOKUP(T2848,'[1]段ボール 送料'!$H$16:$X$1013,16,FALSE)</f>
        <v>1390</v>
      </c>
      <c r="V2848" s="248">
        <f>VLOOKUP(T2848,'[1]段ボール 送料'!$H$16:$X$1013,13,FALSE)</f>
        <v>200</v>
      </c>
      <c r="W2848" s="248">
        <f>VLOOKUP(T2848,'[1]段ボール 送料'!$H$16:$X$1013,14,FALSE)</f>
        <v>125</v>
      </c>
      <c r="X2848" s="248">
        <f>VLOOKUP(T2848,'[1]段ボール 送料'!$H$16:$X$1013,15,FALSE)</f>
        <v>1065</v>
      </c>
      <c r="Y2848" s="219"/>
      <c r="Z2848" s="259"/>
      <c r="AA2848" s="259"/>
      <c r="AB2848" s="259"/>
      <c r="AC2848" s="259"/>
      <c r="AD2848" s="257"/>
      <c r="AE2848" s="257"/>
      <c r="AF2848" s="257"/>
      <c r="AG2848" s="257"/>
      <c r="AH2848" s="257"/>
      <c r="AI2848" s="228" t="s">
        <v>1709</v>
      </c>
      <c r="AJ2848" s="258" t="s">
        <v>1693</v>
      </c>
      <c r="AK2848" s="228" t="s">
        <v>1724</v>
      </c>
      <c r="AL2848" s="211">
        <v>700</v>
      </c>
      <c r="AM2848" s="211">
        <f t="shared" si="427"/>
        <v>1340</v>
      </c>
      <c r="AN2848" s="337">
        <f>VLOOKUP(T2848,'[1]段ボール 送料'!$H$16:$X$1013,6,FALSE)</f>
        <v>160</v>
      </c>
      <c r="AO2848" s="337">
        <f>VLOOKUP(T2848,'[1]段ボール 送料'!$H$16:$X$1013,17,FALSE)</f>
        <v>1180</v>
      </c>
      <c r="AP2848" s="229" t="s">
        <v>1706</v>
      </c>
      <c r="AQ2848" s="336"/>
      <c r="AR2848" s="206"/>
      <c r="AS2848" s="206"/>
      <c r="AT2848" s="206"/>
      <c r="AU2848" s="206"/>
      <c r="AV2848" s="207"/>
      <c r="AW2848" s="207"/>
      <c r="AX2848" s="207"/>
      <c r="AY2848" s="207"/>
      <c r="AZ2848" s="206"/>
      <c r="BA2848" s="206"/>
      <c r="BB2848" s="206"/>
      <c r="BC2848" s="206"/>
      <c r="BD2848" s="207"/>
      <c r="BE2848" s="207"/>
      <c r="BF2848" s="207"/>
      <c r="BG2848" s="228"/>
      <c r="BH2848" s="228"/>
      <c r="BI2848" s="228"/>
      <c r="BJ2848" s="246"/>
      <c r="BK2848" s="265" t="s">
        <v>1881</v>
      </c>
      <c r="BL2848" s="228"/>
      <c r="BM2848" s="228"/>
      <c r="BY2848" s="254"/>
      <c r="DQ2848" s="253"/>
      <c r="DT2848" s="252"/>
      <c r="DV2848" s="194"/>
    </row>
    <row r="2849" spans="1:126" ht="16.350000000000001" customHeight="1">
      <c r="A2849" s="207" t="s">
        <v>1887</v>
      </c>
      <c r="B2849" s="227" t="s">
        <v>1886</v>
      </c>
      <c r="D2849" s="264" t="s">
        <v>1885</v>
      </c>
      <c r="E2849" s="224" t="str">
        <f t="shared" si="428"/>
        <v>823940</v>
      </c>
      <c r="F2849" s="207" t="s">
        <v>66</v>
      </c>
      <c r="G2849" s="220" t="s">
        <v>1884</v>
      </c>
      <c r="H2849" s="223" t="s">
        <v>1883</v>
      </c>
      <c r="J2849" s="222">
        <v>1</v>
      </c>
      <c r="K2849" s="212">
        <v>1000</v>
      </c>
      <c r="L2849" s="263">
        <f t="shared" si="425"/>
        <v>1100</v>
      </c>
      <c r="M2849" s="262" t="s">
        <v>1671</v>
      </c>
      <c r="N2849" s="219" t="s">
        <v>1882</v>
      </c>
      <c r="O2849" s="219"/>
      <c r="P2849" s="245"/>
      <c r="Q2849" s="244"/>
      <c r="R2849" s="261"/>
      <c r="S2849" s="338"/>
      <c r="T2849" s="219" t="s">
        <v>1875</v>
      </c>
      <c r="U2849" s="248">
        <f>VLOOKUP(T2849,'[1]段ボール 送料'!$H$16:$X$1013,16,FALSE)</f>
        <v>1390</v>
      </c>
      <c r="V2849" s="248">
        <f>VLOOKUP(T2849,'[1]段ボール 送料'!$H$16:$X$1013,13,FALSE)</f>
        <v>200</v>
      </c>
      <c r="W2849" s="248">
        <f>VLOOKUP(T2849,'[1]段ボール 送料'!$H$16:$X$1013,14,FALSE)</f>
        <v>125</v>
      </c>
      <c r="X2849" s="248">
        <f>VLOOKUP(T2849,'[1]段ボール 送料'!$H$16:$X$1013,15,FALSE)</f>
        <v>1065</v>
      </c>
      <c r="Y2849" s="219"/>
      <c r="Z2849" s="259"/>
      <c r="AA2849" s="259"/>
      <c r="AB2849" s="259"/>
      <c r="AC2849" s="259"/>
      <c r="AD2849" s="257"/>
      <c r="AE2849" s="257"/>
      <c r="AF2849" s="257"/>
      <c r="AG2849" s="257"/>
      <c r="AH2849" s="257"/>
      <c r="AI2849" s="228" t="s">
        <v>1709</v>
      </c>
      <c r="AJ2849" s="258" t="s">
        <v>1693</v>
      </c>
      <c r="AK2849" s="228" t="s">
        <v>1724</v>
      </c>
      <c r="AL2849" s="211">
        <v>252</v>
      </c>
      <c r="AM2849" s="211">
        <f t="shared" si="427"/>
        <v>1340</v>
      </c>
      <c r="AN2849" s="337">
        <f>VLOOKUP(T2849,'[1]段ボール 送料'!$H$16:$X$1013,6,FALSE)</f>
        <v>160</v>
      </c>
      <c r="AO2849" s="337">
        <f>VLOOKUP(T2849,'[1]段ボール 送料'!$H$16:$X$1013,17,FALSE)</f>
        <v>1180</v>
      </c>
      <c r="AP2849" s="229" t="s">
        <v>1706</v>
      </c>
      <c r="AQ2849" s="336"/>
      <c r="AR2849" s="206"/>
      <c r="AS2849" s="206"/>
      <c r="AT2849" s="206"/>
      <c r="AU2849" s="206"/>
      <c r="AV2849" s="207"/>
      <c r="AW2849" s="207"/>
      <c r="AX2849" s="207"/>
      <c r="AY2849" s="207"/>
      <c r="AZ2849" s="206"/>
      <c r="BA2849" s="206"/>
      <c r="BB2849" s="206"/>
      <c r="BC2849" s="206"/>
      <c r="BD2849" s="207"/>
      <c r="BE2849" s="207"/>
      <c r="BF2849" s="207"/>
      <c r="BG2849" s="228"/>
      <c r="BH2849" s="228"/>
      <c r="BI2849" s="228"/>
      <c r="BJ2849" s="246"/>
      <c r="BK2849" s="265" t="s">
        <v>1881</v>
      </c>
      <c r="BL2849" s="228"/>
      <c r="BM2849" s="228"/>
      <c r="BY2849" s="254"/>
      <c r="DQ2849" s="253"/>
      <c r="DT2849" s="252"/>
      <c r="DV2849" s="194"/>
    </row>
    <row r="2850" spans="1:126" ht="16.350000000000001" customHeight="1">
      <c r="A2850" s="207" t="s">
        <v>1764</v>
      </c>
      <c r="B2850" s="335" t="s">
        <v>1880</v>
      </c>
      <c r="C2850" s="334"/>
      <c r="D2850" s="333" t="s">
        <v>1879</v>
      </c>
      <c r="E2850" s="224" t="str">
        <f t="shared" si="428"/>
        <v>825104</v>
      </c>
      <c r="F2850" s="207" t="s">
        <v>66</v>
      </c>
      <c r="G2850" s="332" t="s">
        <v>1878</v>
      </c>
      <c r="H2850" s="223" t="s">
        <v>1877</v>
      </c>
      <c r="J2850" s="222">
        <v>1</v>
      </c>
      <c r="K2850" s="212">
        <v>5000</v>
      </c>
      <c r="L2850" s="232">
        <f t="shared" si="425"/>
        <v>5500</v>
      </c>
      <c r="M2850" s="262" t="s">
        <v>1671</v>
      </c>
      <c r="N2850" s="219" t="s">
        <v>1876</v>
      </c>
      <c r="O2850" s="219"/>
      <c r="P2850" s="245"/>
      <c r="Q2850" s="244"/>
      <c r="R2850" s="261">
        <v>100</v>
      </c>
      <c r="S2850" s="242">
        <v>100</v>
      </c>
      <c r="T2850" s="219" t="s">
        <v>1875</v>
      </c>
      <c r="U2850" s="259">
        <f>VLOOKUP(T2850,'[1]段ボール 送料'!$H$16:$X$1013,16,FALSE)</f>
        <v>1390</v>
      </c>
      <c r="V2850" s="259">
        <f>VLOOKUP(T2850,'[1]段ボール 送料'!$H$16:$X$1013,13,FALSE)</f>
        <v>200</v>
      </c>
      <c r="W2850" s="259">
        <f>VLOOKUP(T2850,'[1]段ボール 送料'!$H$16:$X$1013,14,FALSE)</f>
        <v>125</v>
      </c>
      <c r="X2850" s="259">
        <f>VLOOKUP(T2850,'[1]段ボール 送料'!$H$16:$X$1013,15,FALSE)</f>
        <v>1065</v>
      </c>
      <c r="Y2850" s="219"/>
      <c r="Z2850" s="259"/>
      <c r="AA2850" s="259"/>
      <c r="AB2850" s="259"/>
      <c r="AC2850" s="259"/>
      <c r="AD2850" s="257"/>
      <c r="AE2850" s="257"/>
      <c r="AF2850" s="257"/>
      <c r="AG2850" s="257"/>
      <c r="AH2850" s="257"/>
      <c r="AI2850" s="228" t="s">
        <v>1709</v>
      </c>
      <c r="AJ2850" s="258" t="s">
        <v>1693</v>
      </c>
      <c r="AK2850" s="228" t="s">
        <v>1724</v>
      </c>
      <c r="AL2850" s="211">
        <v>1505</v>
      </c>
      <c r="AM2850" s="211">
        <f t="shared" si="427"/>
        <v>1340</v>
      </c>
      <c r="AN2850" s="257">
        <f>VLOOKUP(T2850,'[1]段ボール 送料'!$H$16:$X$1013,6,FALSE)</f>
        <v>160</v>
      </c>
      <c r="AO2850" s="257">
        <f>VLOOKUP(T2850,'[1]段ボール 送料'!$H$16:$X$1013,17,FALSE)</f>
        <v>1180</v>
      </c>
      <c r="AP2850" s="229" t="s">
        <v>1706</v>
      </c>
      <c r="AQ2850" s="256"/>
      <c r="AR2850" s="206"/>
      <c r="AS2850" s="206"/>
      <c r="AT2850" s="206"/>
      <c r="AU2850" s="206"/>
      <c r="AV2850" s="207"/>
      <c r="AW2850" s="207"/>
      <c r="AX2850" s="207"/>
      <c r="AY2850" s="207"/>
      <c r="AZ2850" s="206"/>
      <c r="BA2850" s="206"/>
      <c r="BB2850" s="206"/>
      <c r="BC2850" s="206"/>
      <c r="BD2850" s="207"/>
      <c r="BE2850" s="207"/>
      <c r="BF2850" s="207"/>
      <c r="BG2850" s="228"/>
      <c r="BH2850" s="228"/>
      <c r="BI2850" s="228"/>
      <c r="BJ2850" s="246"/>
      <c r="BK2850" s="265" t="s">
        <v>1874</v>
      </c>
      <c r="BL2850" s="228"/>
      <c r="BM2850" s="228"/>
      <c r="BX2850" s="204" t="s">
        <v>1873</v>
      </c>
      <c r="BY2850" s="254"/>
      <c r="BZ2850" s="202" t="s">
        <v>1769</v>
      </c>
      <c r="DQ2850" s="253"/>
      <c r="DT2850" s="252"/>
      <c r="DV2850" s="194"/>
    </row>
    <row r="2851" spans="1:126" ht="16.350000000000001" customHeight="1">
      <c r="A2851" s="207" t="s">
        <v>1855</v>
      </c>
      <c r="B2851" s="227" t="s">
        <v>1872</v>
      </c>
      <c r="D2851" s="264" t="s">
        <v>1871</v>
      </c>
      <c r="E2851" s="224" t="str">
        <f t="shared" si="428"/>
        <v>430551</v>
      </c>
      <c r="F2851" s="207" t="s">
        <v>66</v>
      </c>
      <c r="G2851" s="220" t="s">
        <v>1870</v>
      </c>
      <c r="H2851" s="223" t="s">
        <v>1869</v>
      </c>
      <c r="J2851" s="225">
        <v>1</v>
      </c>
      <c r="K2851" s="212">
        <v>2800</v>
      </c>
      <c r="L2851" s="263">
        <f t="shared" si="425"/>
        <v>3080.0000000000005</v>
      </c>
      <c r="M2851" s="262" t="s">
        <v>947</v>
      </c>
      <c r="N2851" s="245"/>
      <c r="O2851" s="219"/>
      <c r="P2851" s="245"/>
      <c r="Q2851" s="244"/>
      <c r="R2851" s="261"/>
      <c r="S2851" s="242"/>
      <c r="T2851" s="219"/>
      <c r="U2851" s="219"/>
      <c r="V2851" s="219"/>
      <c r="W2851" s="219"/>
      <c r="X2851" s="219"/>
      <c r="Y2851" s="219"/>
      <c r="Z2851" s="219"/>
      <c r="AA2851" s="219"/>
      <c r="AB2851" s="219"/>
      <c r="AC2851" s="219"/>
      <c r="AI2851" s="228" t="s">
        <v>1694</v>
      </c>
      <c r="AJ2851" s="258" t="s">
        <v>1708</v>
      </c>
      <c r="AK2851" s="228" t="s">
        <v>1724</v>
      </c>
      <c r="AP2851" s="229" t="s">
        <v>1860</v>
      </c>
      <c r="AQ2851" s="273"/>
      <c r="AR2851" s="206"/>
      <c r="AS2851" s="206"/>
      <c r="AT2851" s="206"/>
      <c r="AU2851" s="206"/>
      <c r="AV2851" s="207"/>
      <c r="AW2851" s="207"/>
      <c r="AX2851" s="207"/>
      <c r="AY2851" s="207"/>
      <c r="AZ2851" s="206"/>
      <c r="BA2851" s="206"/>
      <c r="BB2851" s="206"/>
      <c r="BC2851" s="206"/>
      <c r="BD2851" s="207"/>
      <c r="BE2851" s="207"/>
      <c r="BF2851" s="207"/>
      <c r="BG2851" s="228"/>
      <c r="BH2851" s="228"/>
      <c r="BI2851" s="228"/>
      <c r="BJ2851" s="246"/>
      <c r="BK2851" s="255"/>
      <c r="BL2851" s="228"/>
      <c r="BM2851" s="228"/>
      <c r="BQ2851" s="205" t="s">
        <v>1701</v>
      </c>
      <c r="BY2851" s="254"/>
      <c r="DQ2851" s="253"/>
      <c r="DT2851" s="252"/>
      <c r="DV2851" s="194"/>
    </row>
    <row r="2852" spans="1:126" ht="16.350000000000001" customHeight="1">
      <c r="A2852" s="207" t="s">
        <v>1855</v>
      </c>
      <c r="B2852" s="227" t="s">
        <v>1868</v>
      </c>
      <c r="D2852" s="264" t="s">
        <v>1867</v>
      </c>
      <c r="E2852" s="224" t="str">
        <f t="shared" si="428"/>
        <v>430568</v>
      </c>
      <c r="F2852" s="207" t="s">
        <v>66</v>
      </c>
      <c r="G2852" s="220" t="s">
        <v>1866</v>
      </c>
      <c r="H2852" s="223" t="s">
        <v>1865</v>
      </c>
      <c r="J2852" s="225">
        <v>1</v>
      </c>
      <c r="K2852" s="212">
        <v>6799.9999999999991</v>
      </c>
      <c r="L2852" s="263">
        <f t="shared" si="425"/>
        <v>7480</v>
      </c>
      <c r="M2852" s="262" t="s">
        <v>947</v>
      </c>
      <c r="N2852" s="245"/>
      <c r="O2852" s="219"/>
      <c r="P2852" s="245"/>
      <c r="Q2852" s="244"/>
      <c r="R2852" s="261"/>
      <c r="S2852" s="242"/>
      <c r="T2852" s="219"/>
      <c r="U2852" s="219"/>
      <c r="V2852" s="219"/>
      <c r="W2852" s="219"/>
      <c r="X2852" s="219"/>
      <c r="Y2852" s="219"/>
      <c r="Z2852" s="219"/>
      <c r="AA2852" s="219"/>
      <c r="AB2852" s="219"/>
      <c r="AC2852" s="219"/>
      <c r="AI2852" s="228" t="s">
        <v>1694</v>
      </c>
      <c r="AJ2852" s="258" t="s">
        <v>1708</v>
      </c>
      <c r="AK2852" s="228" t="s">
        <v>1724</v>
      </c>
      <c r="AP2852" s="229" t="s">
        <v>1860</v>
      </c>
      <c r="AQ2852" s="273"/>
      <c r="AR2852" s="206"/>
      <c r="AS2852" s="206"/>
      <c r="AT2852" s="206"/>
      <c r="AU2852" s="206"/>
      <c r="AV2852" s="207"/>
      <c r="AW2852" s="207"/>
      <c r="AX2852" s="207"/>
      <c r="AY2852" s="207"/>
      <c r="AZ2852" s="206"/>
      <c r="BA2852" s="206"/>
      <c r="BB2852" s="206"/>
      <c r="BC2852" s="206"/>
      <c r="BD2852" s="207"/>
      <c r="BE2852" s="207"/>
      <c r="BF2852" s="207"/>
      <c r="BG2852" s="228"/>
      <c r="BH2852" s="228"/>
      <c r="BI2852" s="228"/>
      <c r="BJ2852" s="246"/>
      <c r="BK2852" s="255"/>
      <c r="BL2852" s="228"/>
      <c r="BM2852" s="228"/>
      <c r="BQ2852" s="205" t="s">
        <v>1701</v>
      </c>
      <c r="BY2852" s="254"/>
      <c r="DQ2852" s="253"/>
      <c r="DT2852" s="252"/>
      <c r="DV2852" s="194"/>
    </row>
    <row r="2853" spans="1:126" ht="16.350000000000001" customHeight="1">
      <c r="A2853" s="207" t="s">
        <v>1855</v>
      </c>
      <c r="B2853" s="227" t="s">
        <v>1864</v>
      </c>
      <c r="D2853" s="264" t="s">
        <v>1863</v>
      </c>
      <c r="E2853" s="224" t="str">
        <f t="shared" si="428"/>
        <v>430575</v>
      </c>
      <c r="F2853" s="207" t="s">
        <v>66</v>
      </c>
      <c r="G2853" s="220" t="s">
        <v>1862</v>
      </c>
      <c r="H2853" s="223" t="s">
        <v>1861</v>
      </c>
      <c r="J2853" s="225">
        <v>1</v>
      </c>
      <c r="K2853" s="212">
        <v>8500</v>
      </c>
      <c r="L2853" s="263">
        <f t="shared" si="425"/>
        <v>9350</v>
      </c>
      <c r="M2853" s="262" t="s">
        <v>947</v>
      </c>
      <c r="N2853" s="245"/>
      <c r="O2853" s="219"/>
      <c r="P2853" s="245"/>
      <c r="Q2853" s="244"/>
      <c r="R2853" s="261"/>
      <c r="S2853" s="242"/>
      <c r="T2853" s="219"/>
      <c r="U2853" s="219"/>
      <c r="V2853" s="219"/>
      <c r="W2853" s="219"/>
      <c r="X2853" s="219"/>
      <c r="Y2853" s="219"/>
      <c r="Z2853" s="219"/>
      <c r="AA2853" s="219"/>
      <c r="AB2853" s="219"/>
      <c r="AC2853" s="219"/>
      <c r="AI2853" s="228" t="s">
        <v>1694</v>
      </c>
      <c r="AJ2853" s="258" t="s">
        <v>1708</v>
      </c>
      <c r="AK2853" s="228" t="s">
        <v>1724</v>
      </c>
      <c r="AP2853" s="229" t="s">
        <v>1860</v>
      </c>
      <c r="AQ2853" s="273"/>
      <c r="AR2853" s="206"/>
      <c r="AS2853" s="206"/>
      <c r="AT2853" s="206"/>
      <c r="AU2853" s="206"/>
      <c r="AV2853" s="207"/>
      <c r="AW2853" s="207"/>
      <c r="AX2853" s="207"/>
      <c r="AY2853" s="207"/>
      <c r="AZ2853" s="206"/>
      <c r="BA2853" s="206"/>
      <c r="BB2853" s="206"/>
      <c r="BC2853" s="206"/>
      <c r="BD2853" s="207"/>
      <c r="BE2853" s="207"/>
      <c r="BF2853" s="207"/>
      <c r="BG2853" s="228"/>
      <c r="BH2853" s="228"/>
      <c r="BI2853" s="228"/>
      <c r="BJ2853" s="246"/>
      <c r="BK2853" s="255"/>
      <c r="BL2853" s="228"/>
      <c r="BM2853" s="228"/>
      <c r="BQ2853" s="205" t="s">
        <v>1701</v>
      </c>
      <c r="BY2853" s="254"/>
      <c r="DQ2853" s="253"/>
      <c r="DT2853" s="252"/>
      <c r="DV2853" s="194"/>
    </row>
    <row r="2854" spans="1:126" ht="16.350000000000001" customHeight="1">
      <c r="A2854" s="207" t="s">
        <v>1855</v>
      </c>
      <c r="B2854" s="227" t="s">
        <v>1859</v>
      </c>
      <c r="D2854" s="264" t="s">
        <v>1858</v>
      </c>
      <c r="E2854" s="224" t="str">
        <f t="shared" si="428"/>
        <v>430919</v>
      </c>
      <c r="F2854" s="207" t="s">
        <v>66</v>
      </c>
      <c r="G2854" s="220" t="s">
        <v>1857</v>
      </c>
      <c r="H2854" s="223" t="s">
        <v>1856</v>
      </c>
      <c r="J2854" s="225">
        <v>1</v>
      </c>
      <c r="K2854" s="212">
        <v>2800</v>
      </c>
      <c r="L2854" s="263">
        <f t="shared" si="425"/>
        <v>3080.0000000000005</v>
      </c>
      <c r="M2854" s="262" t="s">
        <v>947</v>
      </c>
      <c r="N2854" s="245"/>
      <c r="O2854" s="245" t="s">
        <v>1850</v>
      </c>
      <c r="P2854" s="245"/>
      <c r="Q2854" s="244"/>
      <c r="R2854" s="261"/>
      <c r="S2854" s="242"/>
      <c r="T2854" s="219"/>
      <c r="U2854" s="219"/>
      <c r="V2854" s="219"/>
      <c r="W2854" s="219"/>
      <c r="X2854" s="219"/>
      <c r="Y2854" s="219"/>
      <c r="Z2854" s="219"/>
      <c r="AA2854" s="219"/>
      <c r="AB2854" s="219"/>
      <c r="AC2854" s="219"/>
      <c r="AI2854" s="228" t="s">
        <v>1694</v>
      </c>
      <c r="AJ2854" s="258" t="s">
        <v>1708</v>
      </c>
      <c r="AK2854" s="228" t="s">
        <v>1724</v>
      </c>
      <c r="AP2854" s="229" t="s">
        <v>1849</v>
      </c>
      <c r="AQ2854" s="273"/>
      <c r="AR2854" s="206"/>
      <c r="AS2854" s="206"/>
      <c r="AT2854" s="206"/>
      <c r="AU2854" s="206"/>
      <c r="AV2854" s="207"/>
      <c r="AW2854" s="207"/>
      <c r="AX2854" s="207"/>
      <c r="AY2854" s="207"/>
      <c r="AZ2854" s="206"/>
      <c r="BA2854" s="206"/>
      <c r="BB2854" s="206"/>
      <c r="BC2854" s="206"/>
      <c r="BD2854" s="207"/>
      <c r="BE2854" s="207"/>
      <c r="BF2854" s="207"/>
      <c r="BG2854" s="228"/>
      <c r="BH2854" s="228"/>
      <c r="BI2854" s="228"/>
      <c r="BJ2854" s="246"/>
      <c r="BK2854" s="255"/>
      <c r="BL2854" s="228"/>
      <c r="BM2854" s="228"/>
      <c r="BQ2854" s="205" t="s">
        <v>1701</v>
      </c>
      <c r="BY2854" s="254"/>
      <c r="DQ2854" s="253"/>
      <c r="DT2854" s="252"/>
      <c r="DV2854" s="194"/>
    </row>
    <row r="2855" spans="1:126" ht="16.350000000000001" customHeight="1">
      <c r="A2855" s="207" t="s">
        <v>1855</v>
      </c>
      <c r="B2855" s="227" t="s">
        <v>1854</v>
      </c>
      <c r="D2855" s="264" t="s">
        <v>1853</v>
      </c>
      <c r="E2855" s="224" t="str">
        <f t="shared" si="428"/>
        <v>430926</v>
      </c>
      <c r="F2855" s="207" t="s">
        <v>66</v>
      </c>
      <c r="G2855" s="220" t="s">
        <v>1852</v>
      </c>
      <c r="H2855" s="223" t="s">
        <v>1851</v>
      </c>
      <c r="J2855" s="225">
        <v>1</v>
      </c>
      <c r="K2855" s="212">
        <v>5000</v>
      </c>
      <c r="L2855" s="263">
        <f t="shared" si="425"/>
        <v>5500</v>
      </c>
      <c r="M2855" s="262" t="s">
        <v>947</v>
      </c>
      <c r="N2855" s="245"/>
      <c r="O2855" s="245" t="s">
        <v>1850</v>
      </c>
      <c r="P2855" s="245"/>
      <c r="Q2855" s="244"/>
      <c r="R2855" s="261"/>
      <c r="S2855" s="242"/>
      <c r="T2855" s="219"/>
      <c r="U2855" s="219"/>
      <c r="V2855" s="219"/>
      <c r="W2855" s="219"/>
      <c r="X2855" s="219"/>
      <c r="Y2855" s="219"/>
      <c r="Z2855" s="219"/>
      <c r="AA2855" s="219"/>
      <c r="AB2855" s="219"/>
      <c r="AC2855" s="219"/>
      <c r="AI2855" s="228" t="s">
        <v>1694</v>
      </c>
      <c r="AJ2855" s="258" t="s">
        <v>1708</v>
      </c>
      <c r="AK2855" s="228" t="s">
        <v>1724</v>
      </c>
      <c r="AP2855" s="229" t="s">
        <v>1849</v>
      </c>
      <c r="AQ2855" s="273"/>
      <c r="AR2855" s="206"/>
      <c r="AS2855" s="206"/>
      <c r="AT2855" s="206"/>
      <c r="AU2855" s="206"/>
      <c r="AV2855" s="207"/>
      <c r="AW2855" s="207"/>
      <c r="AX2855" s="207"/>
      <c r="AY2855" s="207"/>
      <c r="AZ2855" s="206"/>
      <c r="BA2855" s="206"/>
      <c r="BB2855" s="206"/>
      <c r="BC2855" s="206"/>
      <c r="BD2855" s="207"/>
      <c r="BE2855" s="207"/>
      <c r="BF2855" s="207"/>
      <c r="BG2855" s="228"/>
      <c r="BH2855" s="228"/>
      <c r="BI2855" s="228"/>
      <c r="BJ2855" s="246"/>
      <c r="BK2855" s="255"/>
      <c r="BL2855" s="228"/>
      <c r="BM2855" s="228"/>
      <c r="BQ2855" s="205" t="s">
        <v>1701</v>
      </c>
      <c r="BY2855" s="254"/>
      <c r="DQ2855" s="253"/>
      <c r="DT2855" s="252"/>
      <c r="DV2855" s="194"/>
    </row>
    <row r="2856" spans="1:126" ht="16.350000000000001" customHeight="1">
      <c r="A2856" s="307" t="s">
        <v>1785</v>
      </c>
      <c r="B2856" s="227" t="s">
        <v>1848</v>
      </c>
      <c r="C2856" s="226" t="s">
        <v>1847</v>
      </c>
      <c r="E2856" s="224" t="str">
        <f t="shared" si="428"/>
        <v/>
      </c>
      <c r="F2856" s="308" t="s">
        <v>1786</v>
      </c>
      <c r="G2856" s="220" t="s">
        <v>1846</v>
      </c>
      <c r="H2856" s="223" t="s">
        <v>1845</v>
      </c>
      <c r="I2856" s="306"/>
      <c r="J2856" s="225">
        <v>1</v>
      </c>
      <c r="K2856" s="302">
        <v>3500</v>
      </c>
      <c r="L2856" s="232">
        <f t="shared" si="425"/>
        <v>3850.0000000000005</v>
      </c>
      <c r="M2856" s="262" t="s">
        <v>900</v>
      </c>
      <c r="N2856" s="229"/>
      <c r="O2856" s="290"/>
      <c r="P2856" s="245"/>
      <c r="Q2856" s="305"/>
      <c r="R2856" s="304"/>
      <c r="S2856" s="242"/>
      <c r="T2856" s="219"/>
      <c r="U2856" s="326"/>
      <c r="V2856" s="326"/>
      <c r="W2856" s="326"/>
      <c r="X2856" s="326"/>
      <c r="Y2856" s="219"/>
      <c r="Z2856" s="326"/>
      <c r="AA2856" s="326"/>
      <c r="AB2856" s="326"/>
      <c r="AC2856" s="326"/>
      <c r="AD2856" s="331"/>
      <c r="AE2856" s="331"/>
      <c r="AF2856" s="331"/>
      <c r="AG2856" s="331"/>
      <c r="AH2856" s="331"/>
      <c r="AJ2856" s="258" t="s">
        <v>1708</v>
      </c>
      <c r="AK2856" s="213" t="s">
        <v>1724</v>
      </c>
      <c r="AL2856" s="302"/>
      <c r="AM2856" s="302"/>
      <c r="AN2856" s="331"/>
      <c r="AO2856" s="331"/>
      <c r="AP2856" s="229"/>
      <c r="AQ2856" s="330"/>
      <c r="AR2856" s="206"/>
      <c r="AS2856" s="206"/>
      <c r="AT2856" s="206"/>
      <c r="AU2856" s="206"/>
      <c r="AV2856" s="207"/>
      <c r="AW2856" s="207"/>
      <c r="AX2856" s="207"/>
      <c r="AY2856" s="207"/>
      <c r="AZ2856" s="206"/>
      <c r="BA2856" s="206"/>
      <c r="BB2856" s="206"/>
      <c r="BC2856" s="206"/>
      <c r="BD2856" s="207"/>
      <c r="BE2856" s="207"/>
      <c r="BF2856" s="207"/>
      <c r="BG2856" s="300"/>
      <c r="BH2856" s="300"/>
      <c r="BI2856" s="299"/>
      <c r="BJ2856" s="246"/>
      <c r="BK2856" s="255"/>
      <c r="BL2856" s="213"/>
      <c r="BM2856" s="213"/>
      <c r="BN2856" s="298"/>
      <c r="BO2856" s="297"/>
      <c r="BY2856" s="254"/>
      <c r="DQ2856" s="253"/>
      <c r="DT2856" s="252"/>
      <c r="DV2856" s="194"/>
    </row>
    <row r="2857" spans="1:126" ht="16.350000000000001" customHeight="1">
      <c r="A2857" s="322"/>
      <c r="B2857" s="226" t="s">
        <v>1844</v>
      </c>
      <c r="C2857" s="226" t="s">
        <v>1843</v>
      </c>
      <c r="D2857" s="225" t="s">
        <v>1842</v>
      </c>
      <c r="E2857" s="224" t="str">
        <f>MID(D2857,9,10)</f>
        <v>719998</v>
      </c>
      <c r="F2857" s="322" t="s">
        <v>1839</v>
      </c>
      <c r="G2857" s="220" t="s">
        <v>1841</v>
      </c>
      <c r="H2857" s="223" t="s">
        <v>1840</v>
      </c>
      <c r="I2857" s="223"/>
      <c r="J2857" s="225">
        <v>1</v>
      </c>
      <c r="K2857" s="329">
        <v>4000</v>
      </c>
      <c r="L2857" s="232">
        <f t="shared" si="425"/>
        <v>4400</v>
      </c>
      <c r="M2857" s="262" t="s">
        <v>900</v>
      </c>
      <c r="N2857" s="229"/>
      <c r="O2857" s="229"/>
      <c r="P2857" s="245"/>
      <c r="Q2857" s="328"/>
      <c r="R2857" s="327"/>
      <c r="S2857" s="242"/>
      <c r="T2857" s="312"/>
      <c r="U2857" s="326"/>
      <c r="V2857" s="326"/>
      <c r="W2857" s="326"/>
      <c r="X2857" s="326"/>
      <c r="Y2857" s="312"/>
      <c r="Z2857" s="326"/>
      <c r="AA2857" s="326"/>
      <c r="AB2857" s="326"/>
      <c r="AC2857" s="326"/>
      <c r="AD2857" s="324"/>
      <c r="AE2857" s="324"/>
      <c r="AF2857" s="324"/>
      <c r="AG2857" s="324"/>
      <c r="AH2857" s="324"/>
      <c r="AJ2857" s="258"/>
      <c r="AK2857" s="213"/>
      <c r="AL2857" s="325"/>
      <c r="AM2857" s="325"/>
      <c r="AN2857" s="324"/>
      <c r="AO2857" s="324"/>
      <c r="AP2857" s="229"/>
      <c r="AQ2857" s="323"/>
      <c r="AR2857" s="206"/>
      <c r="AS2857" s="206"/>
      <c r="AT2857" s="206"/>
      <c r="AU2857" s="206"/>
      <c r="AV2857" s="207"/>
      <c r="AW2857" s="207"/>
      <c r="AX2857" s="207"/>
      <c r="AY2857" s="207"/>
      <c r="AZ2857" s="206"/>
      <c r="BA2857" s="206"/>
      <c r="BB2857" s="206"/>
      <c r="BC2857" s="206"/>
      <c r="BD2857" s="207"/>
      <c r="BE2857" s="207"/>
      <c r="BF2857" s="207"/>
      <c r="BG2857" s="300"/>
      <c r="BH2857" s="300"/>
      <c r="BI2857" s="299"/>
      <c r="BJ2857" s="246"/>
      <c r="BK2857" s="255"/>
      <c r="BL2857" s="213"/>
      <c r="BM2857" s="213"/>
      <c r="BN2857" s="322"/>
      <c r="BO2857" s="321"/>
      <c r="BY2857" s="254"/>
      <c r="DQ2857" s="253"/>
      <c r="DT2857" s="252"/>
      <c r="DV2857" s="194"/>
    </row>
    <row r="2858" spans="1:126" ht="16.350000000000001" customHeight="1">
      <c r="A2858" s="322"/>
      <c r="B2858" s="226" t="s">
        <v>1838</v>
      </c>
      <c r="C2858" s="226" t="s">
        <v>1837</v>
      </c>
      <c r="D2858" s="225" t="s">
        <v>1836</v>
      </c>
      <c r="E2858" s="224" t="str">
        <f>MID(D2858,9,10)</f>
        <v>719981</v>
      </c>
      <c r="F2858" s="322" t="s">
        <v>1839</v>
      </c>
      <c r="G2858" s="220" t="s">
        <v>1835</v>
      </c>
      <c r="H2858" s="223" t="s">
        <v>1834</v>
      </c>
      <c r="I2858" s="223"/>
      <c r="J2858" s="225">
        <v>1</v>
      </c>
      <c r="K2858" s="329">
        <v>6000</v>
      </c>
      <c r="L2858" s="232">
        <f t="shared" si="425"/>
        <v>6600.0000000000009</v>
      </c>
      <c r="M2858" s="262" t="s">
        <v>900</v>
      </c>
      <c r="N2858" s="229"/>
      <c r="O2858" s="229"/>
      <c r="P2858" s="245"/>
      <c r="Q2858" s="328"/>
      <c r="R2858" s="327"/>
      <c r="S2858" s="242"/>
      <c r="T2858" s="312"/>
      <c r="U2858" s="326"/>
      <c r="V2858" s="326"/>
      <c r="W2858" s="326"/>
      <c r="X2858" s="326"/>
      <c r="Y2858" s="312"/>
      <c r="Z2858" s="326"/>
      <c r="AA2858" s="326"/>
      <c r="AB2858" s="326"/>
      <c r="AC2858" s="326"/>
      <c r="AD2858" s="324"/>
      <c r="AE2858" s="324"/>
      <c r="AF2858" s="324"/>
      <c r="AG2858" s="324"/>
      <c r="AH2858" s="324"/>
      <c r="AJ2858" s="258"/>
      <c r="AK2858" s="213"/>
      <c r="AL2858" s="325"/>
      <c r="AM2858" s="325"/>
      <c r="AN2858" s="324"/>
      <c r="AO2858" s="324"/>
      <c r="AP2858" s="229"/>
      <c r="AQ2858" s="323"/>
      <c r="AR2858" s="206"/>
      <c r="AS2858" s="206"/>
      <c r="AT2858" s="206"/>
      <c r="AU2858" s="206"/>
      <c r="AV2858" s="207"/>
      <c r="AW2858" s="207"/>
      <c r="AX2858" s="207"/>
      <c r="AY2858" s="207"/>
      <c r="AZ2858" s="206"/>
      <c r="BA2858" s="206"/>
      <c r="BB2858" s="206"/>
      <c r="BC2858" s="206"/>
      <c r="BD2858" s="207"/>
      <c r="BE2858" s="207"/>
      <c r="BF2858" s="207"/>
      <c r="BG2858" s="300"/>
      <c r="BH2858" s="300"/>
      <c r="BI2858" s="299"/>
      <c r="BJ2858" s="246"/>
      <c r="BK2858" s="255"/>
      <c r="BL2858" s="213"/>
      <c r="BM2858" s="213"/>
      <c r="BN2858" s="322"/>
      <c r="BO2858" s="321"/>
      <c r="BY2858" s="254"/>
      <c r="DQ2858" s="253"/>
      <c r="DT2858" s="252"/>
      <c r="DV2858" s="194"/>
    </row>
    <row r="2859" spans="1:126" ht="16.350000000000001" customHeight="1">
      <c r="A2859" s="207" t="s">
        <v>1729</v>
      </c>
      <c r="B2859" s="227" t="s">
        <v>1833</v>
      </c>
      <c r="D2859" s="264" t="s">
        <v>1832</v>
      </c>
      <c r="E2859" s="224" t="str">
        <f t="shared" ref="E2859:E2870" si="429">MID(D2859,8,10)</f>
        <v>427384</v>
      </c>
      <c r="F2859" s="207" t="s">
        <v>66</v>
      </c>
      <c r="G2859" s="220" t="s">
        <v>1831</v>
      </c>
      <c r="H2859" s="223" t="s">
        <v>1830</v>
      </c>
      <c r="J2859" s="225">
        <v>1</v>
      </c>
      <c r="K2859" s="212">
        <v>799.99999999999989</v>
      </c>
      <c r="L2859" s="263">
        <f t="shared" si="425"/>
        <v>880</v>
      </c>
      <c r="M2859" s="262" t="s">
        <v>1671</v>
      </c>
      <c r="O2859" s="219"/>
      <c r="P2859" s="245"/>
      <c r="Q2859" s="244"/>
      <c r="R2859" s="261"/>
      <c r="S2859" s="242"/>
      <c r="T2859" s="219"/>
      <c r="U2859" s="219"/>
      <c r="V2859" s="219"/>
      <c r="W2859" s="219"/>
      <c r="X2859" s="219"/>
      <c r="Y2859" s="219"/>
      <c r="Z2859" s="219"/>
      <c r="AA2859" s="219"/>
      <c r="AB2859" s="219"/>
      <c r="AC2859" s="219"/>
      <c r="AI2859" s="228" t="s">
        <v>1709</v>
      </c>
      <c r="AJ2859" s="258" t="s">
        <v>1708</v>
      </c>
      <c r="AK2859" s="228" t="s">
        <v>1724</v>
      </c>
      <c r="AP2859" s="229" t="s">
        <v>1717</v>
      </c>
      <c r="AQ2859" s="273"/>
      <c r="AR2859" s="206"/>
      <c r="AS2859" s="206"/>
      <c r="AT2859" s="206"/>
      <c r="AU2859" s="206"/>
      <c r="AV2859" s="207"/>
      <c r="AW2859" s="207"/>
      <c r="AX2859" s="207"/>
      <c r="AY2859" s="207"/>
      <c r="AZ2859" s="206"/>
      <c r="BA2859" s="206"/>
      <c r="BB2859" s="206"/>
      <c r="BC2859" s="206"/>
      <c r="BD2859" s="207"/>
      <c r="BE2859" s="207"/>
      <c r="BF2859" s="207"/>
      <c r="BG2859" s="228"/>
      <c r="BH2859" s="228"/>
      <c r="BI2859" s="228"/>
      <c r="BJ2859" s="246"/>
      <c r="BK2859" s="255"/>
      <c r="BL2859" s="228" t="s">
        <v>1703</v>
      </c>
      <c r="BM2859" s="228"/>
      <c r="BQ2859" s="205" t="s">
        <v>1701</v>
      </c>
      <c r="BY2859" s="254"/>
      <c r="DQ2859" s="253"/>
      <c r="DT2859" s="252"/>
      <c r="DV2859" s="194"/>
    </row>
    <row r="2860" spans="1:126" ht="16.350000000000001" customHeight="1">
      <c r="A2860" s="207" t="s">
        <v>1827</v>
      </c>
      <c r="B2860" s="227" t="s">
        <v>871</v>
      </c>
      <c r="D2860" s="264" t="s">
        <v>872</v>
      </c>
      <c r="E2860" s="224" t="str">
        <f t="shared" si="429"/>
        <v>426721</v>
      </c>
      <c r="F2860" s="207" t="s">
        <v>66</v>
      </c>
      <c r="G2860" s="220" t="s">
        <v>873</v>
      </c>
      <c r="H2860" s="223" t="s">
        <v>1829</v>
      </c>
      <c r="J2860" s="225">
        <v>1</v>
      </c>
      <c r="K2860" s="277">
        <v>2500</v>
      </c>
      <c r="L2860" s="232">
        <f t="shared" si="425"/>
        <v>2750</v>
      </c>
      <c r="M2860" s="262" t="s">
        <v>1671</v>
      </c>
      <c r="O2860" s="219"/>
      <c r="P2860" s="251">
        <v>45444</v>
      </c>
      <c r="Q2860" s="244">
        <v>2000</v>
      </c>
      <c r="R2860" s="320"/>
      <c r="S2860" s="242"/>
      <c r="T2860" s="219"/>
      <c r="U2860" s="219"/>
      <c r="V2860" s="219"/>
      <c r="W2860" s="219"/>
      <c r="X2860" s="219"/>
      <c r="Y2860" s="219"/>
      <c r="Z2860" s="219"/>
      <c r="AA2860" s="219"/>
      <c r="AB2860" s="219"/>
      <c r="AC2860" s="219"/>
      <c r="AD2860" s="318"/>
      <c r="AE2860" s="318"/>
      <c r="AF2860" s="318"/>
      <c r="AG2860" s="318"/>
      <c r="AH2860" s="318"/>
      <c r="AI2860" s="228" t="s">
        <v>1709</v>
      </c>
      <c r="AJ2860" s="258" t="s">
        <v>1708</v>
      </c>
      <c r="AK2860" s="228" t="s">
        <v>1724</v>
      </c>
      <c r="AL2860" s="211">
        <v>665</v>
      </c>
      <c r="AM2860" s="319"/>
      <c r="AN2860" s="318"/>
      <c r="AO2860" s="318"/>
      <c r="AP2860" s="229" t="s">
        <v>1717</v>
      </c>
      <c r="AQ2860" s="317"/>
      <c r="AR2860" s="206"/>
      <c r="AS2860" s="206"/>
      <c r="AT2860" s="206"/>
      <c r="AU2860" s="206"/>
      <c r="AV2860" s="207"/>
      <c r="AW2860" s="207"/>
      <c r="AX2860" s="207"/>
      <c r="AY2860" s="207"/>
      <c r="AZ2860" s="206"/>
      <c r="BA2860" s="206"/>
      <c r="BB2860" s="206"/>
      <c r="BC2860" s="206"/>
      <c r="BD2860" s="207"/>
      <c r="BE2860" s="207"/>
      <c r="BF2860" s="207"/>
      <c r="BG2860" s="228"/>
      <c r="BH2860" s="228"/>
      <c r="BI2860" s="228"/>
      <c r="BJ2860" s="246"/>
      <c r="BK2860" s="255"/>
      <c r="BL2860" s="228" t="s">
        <v>1703</v>
      </c>
      <c r="BM2860" s="228"/>
      <c r="BQ2860" s="205" t="s">
        <v>1701</v>
      </c>
      <c r="BY2860" s="254"/>
      <c r="DN2860" s="199">
        <v>2500</v>
      </c>
      <c r="DO2860" s="198">
        <f>DN2860*1.1</f>
        <v>2750</v>
      </c>
      <c r="DP2860" s="276">
        <v>45444</v>
      </c>
      <c r="DQ2860" s="253"/>
      <c r="DT2860" s="252"/>
      <c r="DU2860" s="275"/>
      <c r="DV2860" s="194"/>
    </row>
    <row r="2861" spans="1:126" ht="16.350000000000001" customHeight="1">
      <c r="A2861" s="207" t="s">
        <v>1729</v>
      </c>
      <c r="B2861" s="227" t="s">
        <v>874</v>
      </c>
      <c r="D2861" s="264" t="s">
        <v>875</v>
      </c>
      <c r="E2861" s="224" t="str">
        <f t="shared" si="429"/>
        <v>420965</v>
      </c>
      <c r="F2861" s="207" t="s">
        <v>66</v>
      </c>
      <c r="G2861" s="220" t="s">
        <v>876</v>
      </c>
      <c r="H2861" s="223" t="s">
        <v>1828</v>
      </c>
      <c r="J2861" s="225">
        <v>1</v>
      </c>
      <c r="K2861" s="277">
        <v>1400</v>
      </c>
      <c r="L2861" s="263">
        <f t="shared" si="425"/>
        <v>1540.0000000000002</v>
      </c>
      <c r="M2861" s="262" t="s">
        <v>1671</v>
      </c>
      <c r="O2861" s="219"/>
      <c r="P2861" s="251">
        <v>45444</v>
      </c>
      <c r="Q2861" s="244">
        <v>1300</v>
      </c>
      <c r="R2861" s="261"/>
      <c r="S2861" s="242"/>
      <c r="T2861" s="219"/>
      <c r="U2861" s="219"/>
      <c r="V2861" s="219"/>
      <c r="W2861" s="219"/>
      <c r="X2861" s="219"/>
      <c r="Y2861" s="219"/>
      <c r="Z2861" s="219"/>
      <c r="AA2861" s="219"/>
      <c r="AB2861" s="219"/>
      <c r="AC2861" s="219"/>
      <c r="AI2861" s="228" t="s">
        <v>1709</v>
      </c>
      <c r="AJ2861" s="258" t="s">
        <v>1708</v>
      </c>
      <c r="AK2861" s="228" t="s">
        <v>1724</v>
      </c>
      <c r="AL2861" s="211">
        <v>320</v>
      </c>
      <c r="AP2861" s="229" t="s">
        <v>1717</v>
      </c>
      <c r="AQ2861" s="273"/>
      <c r="AR2861" s="206"/>
      <c r="AS2861" s="206"/>
      <c r="AT2861" s="206"/>
      <c r="AU2861" s="206"/>
      <c r="AV2861" s="207"/>
      <c r="AW2861" s="207"/>
      <c r="AX2861" s="207"/>
      <c r="AY2861" s="207"/>
      <c r="AZ2861" s="206"/>
      <c r="BA2861" s="206"/>
      <c r="BB2861" s="206"/>
      <c r="BC2861" s="206"/>
      <c r="BD2861" s="207"/>
      <c r="BE2861" s="207"/>
      <c r="BF2861" s="207"/>
      <c r="BG2861" s="228"/>
      <c r="BH2861" s="228"/>
      <c r="BI2861" s="228"/>
      <c r="BJ2861" s="246"/>
      <c r="BK2861" s="255"/>
      <c r="BL2861" s="228" t="s">
        <v>1703</v>
      </c>
      <c r="BM2861" s="228" t="s">
        <v>1703</v>
      </c>
      <c r="BQ2861" s="205" t="s">
        <v>1701</v>
      </c>
      <c r="BY2861" s="254"/>
      <c r="DN2861" s="199">
        <v>1400</v>
      </c>
      <c r="DO2861" s="198">
        <f>DN2861*1.1</f>
        <v>1540.0000000000002</v>
      </c>
      <c r="DP2861" s="276">
        <v>45444</v>
      </c>
      <c r="DQ2861" s="253"/>
      <c r="DT2861" s="252"/>
      <c r="DU2861" s="275"/>
      <c r="DV2861" s="194"/>
    </row>
    <row r="2862" spans="1:126" ht="16.350000000000001" customHeight="1">
      <c r="A2862" s="207" t="s">
        <v>1827</v>
      </c>
      <c r="B2862" s="227" t="s">
        <v>877</v>
      </c>
      <c r="D2862" s="264" t="s">
        <v>878</v>
      </c>
      <c r="E2862" s="224" t="str">
        <f t="shared" si="429"/>
        <v>423997</v>
      </c>
      <c r="F2862" s="207" t="s">
        <v>66</v>
      </c>
      <c r="G2862" s="220" t="s">
        <v>879</v>
      </c>
      <c r="H2862" s="223" t="s">
        <v>1826</v>
      </c>
      <c r="J2862" s="225">
        <v>1</v>
      </c>
      <c r="K2862" s="277">
        <v>1500</v>
      </c>
      <c r="L2862" s="263">
        <f t="shared" si="425"/>
        <v>1650.0000000000002</v>
      </c>
      <c r="M2862" s="262" t="s">
        <v>1671</v>
      </c>
      <c r="O2862" s="219"/>
      <c r="P2862" s="251">
        <v>45444</v>
      </c>
      <c r="Q2862" s="244">
        <v>1200</v>
      </c>
      <c r="R2862" s="261"/>
      <c r="S2862" s="242"/>
      <c r="T2862" s="219"/>
      <c r="U2862" s="219"/>
      <c r="V2862" s="219"/>
      <c r="W2862" s="219"/>
      <c r="X2862" s="219"/>
      <c r="Y2862" s="219"/>
      <c r="Z2862" s="219"/>
      <c r="AA2862" s="219"/>
      <c r="AB2862" s="219"/>
      <c r="AC2862" s="219"/>
      <c r="AI2862" s="228" t="s">
        <v>1709</v>
      </c>
      <c r="AJ2862" s="258" t="s">
        <v>1708</v>
      </c>
      <c r="AK2862" s="228" t="s">
        <v>1724</v>
      </c>
      <c r="AL2862" s="211">
        <v>320</v>
      </c>
      <c r="AP2862" s="229" t="s">
        <v>1717</v>
      </c>
      <c r="AQ2862" s="273"/>
      <c r="AR2862" s="206"/>
      <c r="AS2862" s="206"/>
      <c r="AT2862" s="206"/>
      <c r="AU2862" s="206"/>
      <c r="AV2862" s="207"/>
      <c r="AW2862" s="207"/>
      <c r="AX2862" s="207"/>
      <c r="AY2862" s="207"/>
      <c r="AZ2862" s="206"/>
      <c r="BA2862" s="206"/>
      <c r="BB2862" s="206"/>
      <c r="BC2862" s="206"/>
      <c r="BD2862" s="207"/>
      <c r="BE2862" s="207"/>
      <c r="BF2862" s="207"/>
      <c r="BG2862" s="228"/>
      <c r="BH2862" s="228"/>
      <c r="BI2862" s="228"/>
      <c r="BJ2862" s="246"/>
      <c r="BK2862" s="255"/>
      <c r="BL2862" s="228" t="s">
        <v>1703</v>
      </c>
      <c r="BM2862" s="228"/>
      <c r="BQ2862" s="205" t="s">
        <v>1701</v>
      </c>
      <c r="BY2862" s="254"/>
      <c r="DN2862" s="199">
        <v>1500</v>
      </c>
      <c r="DO2862" s="198">
        <f>DN2862*1.1</f>
        <v>1650.0000000000002</v>
      </c>
      <c r="DP2862" s="276">
        <v>45444</v>
      </c>
      <c r="DQ2862" s="253"/>
      <c r="DT2862" s="252"/>
      <c r="DU2862" s="275"/>
      <c r="DV2862" s="194"/>
    </row>
    <row r="2863" spans="1:126" ht="16.350000000000001" customHeight="1">
      <c r="A2863" s="207" t="s">
        <v>1825</v>
      </c>
      <c r="B2863" s="227" t="s">
        <v>1824</v>
      </c>
      <c r="D2863" s="264" t="s">
        <v>1823</v>
      </c>
      <c r="E2863" s="224" t="str">
        <f t="shared" si="429"/>
        <v>424345</v>
      </c>
      <c r="F2863" s="207" t="s">
        <v>66</v>
      </c>
      <c r="G2863" s="220" t="s">
        <v>1822</v>
      </c>
      <c r="H2863" s="223" t="s">
        <v>1821</v>
      </c>
      <c r="J2863" s="225">
        <v>1</v>
      </c>
      <c r="K2863" s="212">
        <v>1499.9999999999998</v>
      </c>
      <c r="L2863" s="263">
        <f t="shared" si="425"/>
        <v>1649.9999999999998</v>
      </c>
      <c r="M2863" s="262" t="s">
        <v>1671</v>
      </c>
      <c r="O2863" s="219"/>
      <c r="P2863" s="245"/>
      <c r="Q2863" s="244"/>
      <c r="R2863" s="261"/>
      <c r="S2863" s="242"/>
      <c r="T2863" s="219"/>
      <c r="U2863" s="219"/>
      <c r="V2863" s="219"/>
      <c r="W2863" s="219"/>
      <c r="X2863" s="219"/>
      <c r="Y2863" s="219"/>
      <c r="Z2863" s="219"/>
      <c r="AA2863" s="219"/>
      <c r="AB2863" s="219"/>
      <c r="AC2863" s="219"/>
      <c r="AI2863" s="228" t="s">
        <v>1709</v>
      </c>
      <c r="AJ2863" s="258" t="s">
        <v>1708</v>
      </c>
      <c r="AK2863" s="228" t="s">
        <v>1724</v>
      </c>
      <c r="AP2863" s="229" t="s">
        <v>1717</v>
      </c>
      <c r="AQ2863" s="273"/>
      <c r="AR2863" s="206"/>
      <c r="AS2863" s="206"/>
      <c r="AT2863" s="206"/>
      <c r="AU2863" s="206"/>
      <c r="AV2863" s="207"/>
      <c r="AW2863" s="207"/>
      <c r="AX2863" s="207"/>
      <c r="AY2863" s="207"/>
      <c r="AZ2863" s="206"/>
      <c r="BA2863" s="206"/>
      <c r="BB2863" s="206"/>
      <c r="BC2863" s="206"/>
      <c r="BD2863" s="207"/>
      <c r="BE2863" s="207"/>
      <c r="BF2863" s="207"/>
      <c r="BG2863" s="228"/>
      <c r="BH2863" s="228"/>
      <c r="BI2863" s="228"/>
      <c r="BJ2863" s="246"/>
      <c r="BK2863" s="255"/>
      <c r="BL2863" s="228"/>
      <c r="BM2863" s="228"/>
      <c r="BQ2863" s="205" t="s">
        <v>1701</v>
      </c>
      <c r="BY2863" s="254"/>
      <c r="DQ2863" s="253"/>
      <c r="DT2863" s="252"/>
      <c r="DV2863" s="194"/>
    </row>
    <row r="2864" spans="1:126" ht="16.350000000000001" customHeight="1">
      <c r="A2864" s="207" t="s">
        <v>1820</v>
      </c>
      <c r="B2864" s="227" t="s">
        <v>1819</v>
      </c>
      <c r="D2864" s="264" t="s">
        <v>1818</v>
      </c>
      <c r="E2864" s="224" t="str">
        <f t="shared" si="429"/>
        <v>424352</v>
      </c>
      <c r="F2864" s="207" t="s">
        <v>66</v>
      </c>
      <c r="G2864" s="220" t="s">
        <v>1817</v>
      </c>
      <c r="H2864" s="223" t="s">
        <v>1816</v>
      </c>
      <c r="J2864" s="225">
        <v>1</v>
      </c>
      <c r="K2864" s="212">
        <v>1999.9999999999998</v>
      </c>
      <c r="L2864" s="263">
        <f t="shared" si="425"/>
        <v>2200</v>
      </c>
      <c r="M2864" s="262" t="s">
        <v>900</v>
      </c>
      <c r="O2864" s="219"/>
      <c r="P2864" s="245"/>
      <c r="Q2864" s="244"/>
      <c r="R2864" s="261"/>
      <c r="S2864" s="242"/>
      <c r="T2864" s="219"/>
      <c r="U2864" s="219"/>
      <c r="V2864" s="219"/>
      <c r="W2864" s="219"/>
      <c r="X2864" s="219"/>
      <c r="Y2864" s="219"/>
      <c r="Z2864" s="219"/>
      <c r="AA2864" s="219"/>
      <c r="AB2864" s="219"/>
      <c r="AC2864" s="219"/>
      <c r="AI2864" s="228" t="s">
        <v>1709</v>
      </c>
      <c r="AJ2864" s="258" t="s">
        <v>1708</v>
      </c>
      <c r="AK2864" s="228" t="s">
        <v>1724</v>
      </c>
      <c r="AP2864" s="229" t="s">
        <v>1717</v>
      </c>
      <c r="AQ2864" s="273"/>
      <c r="AR2864" s="206"/>
      <c r="AS2864" s="206"/>
      <c r="AT2864" s="206"/>
      <c r="AU2864" s="206"/>
      <c r="AV2864" s="207"/>
      <c r="AW2864" s="207"/>
      <c r="AX2864" s="207"/>
      <c r="AY2864" s="207"/>
      <c r="AZ2864" s="206"/>
      <c r="BA2864" s="206"/>
      <c r="BB2864" s="206"/>
      <c r="BC2864" s="206"/>
      <c r="BD2864" s="207"/>
      <c r="BE2864" s="207"/>
      <c r="BF2864" s="207"/>
      <c r="BG2864" s="228"/>
      <c r="BH2864" s="228"/>
      <c r="BI2864" s="228"/>
      <c r="BJ2864" s="246"/>
      <c r="BK2864" s="255"/>
      <c r="BL2864" s="228"/>
      <c r="BM2864" s="228"/>
      <c r="BQ2864" s="205" t="s">
        <v>1701</v>
      </c>
      <c r="BY2864" s="254"/>
      <c r="DQ2864" s="253"/>
      <c r="DT2864" s="252"/>
      <c r="DV2864" s="194"/>
    </row>
    <row r="2865" spans="1:126" ht="16.350000000000001" customHeight="1">
      <c r="A2865" s="207" t="s">
        <v>1729</v>
      </c>
      <c r="B2865" s="227" t="s">
        <v>1815</v>
      </c>
      <c r="D2865" s="264" t="s">
        <v>1814</v>
      </c>
      <c r="E2865" s="224" t="str">
        <f t="shared" si="429"/>
        <v>424826</v>
      </c>
      <c r="F2865" s="207" t="s">
        <v>66</v>
      </c>
      <c r="G2865" s="220" t="s">
        <v>1813</v>
      </c>
      <c r="H2865" s="223" t="s">
        <v>1812</v>
      </c>
      <c r="J2865" s="225">
        <v>1</v>
      </c>
      <c r="K2865" s="212">
        <v>700</v>
      </c>
      <c r="L2865" s="263">
        <f t="shared" si="425"/>
        <v>770.00000000000011</v>
      </c>
      <c r="M2865" s="262" t="s">
        <v>1671</v>
      </c>
      <c r="O2865" s="219"/>
      <c r="P2865" s="245"/>
      <c r="Q2865" s="244"/>
      <c r="R2865" s="261"/>
      <c r="S2865" s="242"/>
      <c r="T2865" s="219"/>
      <c r="U2865" s="219"/>
      <c r="V2865" s="219"/>
      <c r="W2865" s="219"/>
      <c r="X2865" s="219"/>
      <c r="Y2865" s="219"/>
      <c r="Z2865" s="219"/>
      <c r="AA2865" s="219"/>
      <c r="AB2865" s="219"/>
      <c r="AC2865" s="219"/>
      <c r="AI2865" s="228" t="s">
        <v>1709</v>
      </c>
      <c r="AJ2865" s="258" t="s">
        <v>1708</v>
      </c>
      <c r="AK2865" s="228" t="s">
        <v>1724</v>
      </c>
      <c r="AP2865" s="229" t="s">
        <v>1717</v>
      </c>
      <c r="AQ2865" s="273"/>
      <c r="AR2865" s="206"/>
      <c r="AS2865" s="206"/>
      <c r="AT2865" s="206"/>
      <c r="AU2865" s="206"/>
      <c r="AV2865" s="207"/>
      <c r="AW2865" s="207"/>
      <c r="AX2865" s="207"/>
      <c r="AY2865" s="207"/>
      <c r="AZ2865" s="206"/>
      <c r="BA2865" s="206"/>
      <c r="BB2865" s="206"/>
      <c r="BC2865" s="206"/>
      <c r="BD2865" s="207"/>
      <c r="BE2865" s="207"/>
      <c r="BF2865" s="207"/>
      <c r="BG2865" s="228"/>
      <c r="BH2865" s="228"/>
      <c r="BI2865" s="228"/>
      <c r="BJ2865" s="246"/>
      <c r="BK2865" s="255"/>
      <c r="BL2865" s="228"/>
      <c r="BM2865" s="228"/>
      <c r="BQ2865" s="205" t="s">
        <v>1701</v>
      </c>
      <c r="BY2865" s="254"/>
      <c r="DQ2865" s="253"/>
      <c r="DT2865" s="252"/>
      <c r="DV2865" s="194"/>
    </row>
    <row r="2866" spans="1:126" ht="16.350000000000001" customHeight="1">
      <c r="A2866" s="207" t="s">
        <v>1716</v>
      </c>
      <c r="B2866" s="227" t="s">
        <v>1811</v>
      </c>
      <c r="D2866" s="264" t="s">
        <v>1810</v>
      </c>
      <c r="E2866" s="224" t="str">
        <f t="shared" si="429"/>
        <v>424994</v>
      </c>
      <c r="F2866" s="207" t="s">
        <v>66</v>
      </c>
      <c r="G2866" s="220" t="s">
        <v>1809</v>
      </c>
      <c r="H2866" s="223" t="s">
        <v>1808</v>
      </c>
      <c r="J2866" s="225">
        <v>1</v>
      </c>
      <c r="K2866" s="212">
        <v>2800</v>
      </c>
      <c r="L2866" s="263">
        <f t="shared" si="425"/>
        <v>3080.0000000000005</v>
      </c>
      <c r="M2866" s="288" t="s">
        <v>947</v>
      </c>
      <c r="N2866" s="245"/>
      <c r="O2866" s="219"/>
      <c r="P2866" s="245"/>
      <c r="Q2866" s="244"/>
      <c r="R2866" s="261"/>
      <c r="S2866" s="242"/>
      <c r="T2866" s="219"/>
      <c r="U2866" s="287"/>
      <c r="V2866" s="287"/>
      <c r="W2866" s="287"/>
      <c r="X2866" s="287"/>
      <c r="Y2866" s="219"/>
      <c r="Z2866" s="287"/>
      <c r="AA2866" s="287"/>
      <c r="AB2866" s="287"/>
      <c r="AC2866" s="287"/>
      <c r="AD2866" s="211"/>
      <c r="AE2866" s="211"/>
      <c r="AF2866" s="211"/>
      <c r="AG2866" s="211"/>
      <c r="AH2866" s="211"/>
      <c r="AI2866" s="228" t="s">
        <v>1709</v>
      </c>
      <c r="AJ2866" s="286" t="s">
        <v>1708</v>
      </c>
      <c r="AK2866" s="228" t="s">
        <v>1724</v>
      </c>
      <c r="AN2866" s="211"/>
      <c r="AO2866" s="211"/>
      <c r="AP2866" s="229" t="s">
        <v>1717</v>
      </c>
      <c r="AQ2866" s="285"/>
      <c r="AR2866" s="207"/>
      <c r="AS2866" s="207"/>
      <c r="AT2866" s="207"/>
      <c r="AU2866" s="207"/>
      <c r="AV2866" s="207"/>
      <c r="AW2866" s="207"/>
      <c r="AX2866" s="207"/>
      <c r="AY2866" s="207"/>
      <c r="AZ2866" s="207"/>
      <c r="BA2866" s="207"/>
      <c r="BB2866" s="207"/>
      <c r="BC2866" s="207"/>
      <c r="BD2866" s="207"/>
      <c r="BE2866" s="207"/>
      <c r="BF2866" s="207"/>
      <c r="BG2866" s="316"/>
      <c r="BH2866" s="316"/>
      <c r="BI2866" s="228"/>
      <c r="BJ2866" s="246"/>
      <c r="BK2866" s="255"/>
      <c r="BL2866" s="228"/>
      <c r="BM2866" s="228"/>
      <c r="BQ2866" s="205" t="s">
        <v>1701</v>
      </c>
      <c r="BY2866" s="254"/>
      <c r="DN2866" s="284"/>
      <c r="DO2866" s="283"/>
      <c r="DP2866" s="278"/>
      <c r="DQ2866" s="282"/>
      <c r="DR2866" s="281"/>
      <c r="DS2866" s="280"/>
      <c r="DT2866" s="279"/>
      <c r="DU2866" s="278"/>
      <c r="DV2866" s="194"/>
    </row>
    <row r="2867" spans="1:126" ht="16.350000000000001" customHeight="1">
      <c r="A2867" s="207" t="s">
        <v>1729</v>
      </c>
      <c r="B2867" s="227" t="s">
        <v>1807</v>
      </c>
      <c r="D2867" s="264" t="s">
        <v>1806</v>
      </c>
      <c r="E2867" s="224" t="str">
        <f t="shared" si="429"/>
        <v>427162</v>
      </c>
      <c r="F2867" s="207" t="s">
        <v>66</v>
      </c>
      <c r="G2867" s="220" t="s">
        <v>1805</v>
      </c>
      <c r="H2867" s="223" t="s">
        <v>1804</v>
      </c>
      <c r="J2867" s="225">
        <v>1</v>
      </c>
      <c r="K2867" s="212">
        <v>799.99999999999989</v>
      </c>
      <c r="L2867" s="263">
        <f t="shared" si="425"/>
        <v>880</v>
      </c>
      <c r="M2867" s="288" t="s">
        <v>1671</v>
      </c>
      <c r="O2867" s="219"/>
      <c r="P2867" s="245"/>
      <c r="Q2867" s="244"/>
      <c r="R2867" s="261"/>
      <c r="S2867" s="242"/>
      <c r="T2867" s="219"/>
      <c r="U2867" s="287"/>
      <c r="V2867" s="287"/>
      <c r="W2867" s="287"/>
      <c r="X2867" s="287"/>
      <c r="Y2867" s="219"/>
      <c r="Z2867" s="287"/>
      <c r="AA2867" s="287"/>
      <c r="AB2867" s="287"/>
      <c r="AC2867" s="287"/>
      <c r="AD2867" s="211"/>
      <c r="AE2867" s="211"/>
      <c r="AF2867" s="211"/>
      <c r="AG2867" s="211"/>
      <c r="AH2867" s="211"/>
      <c r="AI2867" s="228" t="s">
        <v>1709</v>
      </c>
      <c r="AJ2867" s="286" t="s">
        <v>1708</v>
      </c>
      <c r="AK2867" s="228" t="s">
        <v>1724</v>
      </c>
      <c r="AN2867" s="211"/>
      <c r="AO2867" s="211"/>
      <c r="AP2867" s="229" t="s">
        <v>1717</v>
      </c>
      <c r="AQ2867" s="285"/>
      <c r="AR2867" s="207"/>
      <c r="AS2867" s="207"/>
      <c r="AT2867" s="207"/>
      <c r="AU2867" s="207"/>
      <c r="AV2867" s="207"/>
      <c r="AW2867" s="207"/>
      <c r="AX2867" s="207"/>
      <c r="AY2867" s="207"/>
      <c r="AZ2867" s="207"/>
      <c r="BA2867" s="207"/>
      <c r="BB2867" s="207"/>
      <c r="BC2867" s="207"/>
      <c r="BD2867" s="207"/>
      <c r="BE2867" s="207"/>
      <c r="BF2867" s="207"/>
      <c r="BG2867" s="228"/>
      <c r="BH2867" s="228"/>
      <c r="BI2867" s="228"/>
      <c r="BJ2867" s="246"/>
      <c r="BK2867" s="255"/>
      <c r="BL2867" s="228" t="s">
        <v>1703</v>
      </c>
      <c r="BM2867" s="228" t="s">
        <v>1703</v>
      </c>
      <c r="BQ2867" s="205" t="s">
        <v>1701</v>
      </c>
      <c r="BY2867" s="254"/>
      <c r="DN2867" s="284"/>
      <c r="DO2867" s="283"/>
      <c r="DP2867" s="278"/>
      <c r="DQ2867" s="282"/>
      <c r="DR2867" s="281"/>
      <c r="DS2867" s="280"/>
      <c r="DT2867" s="279"/>
      <c r="DU2867" s="278"/>
      <c r="DV2867" s="194"/>
    </row>
    <row r="2868" spans="1:126" ht="16.350000000000001" customHeight="1">
      <c r="A2868" s="207" t="s">
        <v>1746</v>
      </c>
      <c r="B2868" s="227" t="s">
        <v>1803</v>
      </c>
      <c r="D2868" s="264" t="s">
        <v>1802</v>
      </c>
      <c r="E2868" s="224" t="str">
        <f t="shared" si="429"/>
        <v>427209</v>
      </c>
      <c r="F2868" s="207" t="s">
        <v>66</v>
      </c>
      <c r="G2868" s="220" t="s">
        <v>1801</v>
      </c>
      <c r="H2868" s="223" t="s">
        <v>1800</v>
      </c>
      <c r="J2868" s="225">
        <v>1</v>
      </c>
      <c r="K2868" s="212">
        <v>1200</v>
      </c>
      <c r="L2868" s="263">
        <f t="shared" ref="L2868:L2889" si="430">K2868*1.1</f>
        <v>1320</v>
      </c>
      <c r="M2868" s="288" t="s">
        <v>1671</v>
      </c>
      <c r="O2868" s="219"/>
      <c r="P2868" s="245"/>
      <c r="Q2868" s="244"/>
      <c r="R2868" s="261"/>
      <c r="S2868" s="242"/>
      <c r="T2868" s="219"/>
      <c r="U2868" s="287"/>
      <c r="V2868" s="287"/>
      <c r="W2868" s="287"/>
      <c r="X2868" s="287"/>
      <c r="Y2868" s="219"/>
      <c r="Z2868" s="287"/>
      <c r="AA2868" s="287"/>
      <c r="AB2868" s="287"/>
      <c r="AC2868" s="287"/>
      <c r="AD2868" s="211"/>
      <c r="AE2868" s="211"/>
      <c r="AF2868" s="211"/>
      <c r="AG2868" s="211"/>
      <c r="AH2868" s="211"/>
      <c r="AI2868" s="228" t="s">
        <v>1709</v>
      </c>
      <c r="AJ2868" s="286" t="s">
        <v>1708</v>
      </c>
      <c r="AK2868" s="228" t="s">
        <v>1724</v>
      </c>
      <c r="AN2868" s="211"/>
      <c r="AO2868" s="211"/>
      <c r="AP2868" s="229" t="s">
        <v>1717</v>
      </c>
      <c r="AQ2868" s="285"/>
      <c r="AR2868" s="207"/>
      <c r="AS2868" s="207"/>
      <c r="AT2868" s="207"/>
      <c r="AU2868" s="207"/>
      <c r="AV2868" s="207"/>
      <c r="AW2868" s="207"/>
      <c r="AX2868" s="207"/>
      <c r="AY2868" s="207"/>
      <c r="AZ2868" s="207"/>
      <c r="BA2868" s="207"/>
      <c r="BB2868" s="207"/>
      <c r="BC2868" s="207"/>
      <c r="BD2868" s="207"/>
      <c r="BE2868" s="207"/>
      <c r="BF2868" s="207"/>
      <c r="BG2868" s="228"/>
      <c r="BH2868" s="228"/>
      <c r="BI2868" s="228"/>
      <c r="BJ2868" s="246"/>
      <c r="BK2868" s="255"/>
      <c r="BL2868" s="228"/>
      <c r="BM2868" s="228"/>
      <c r="BQ2868" s="205" t="s">
        <v>1701</v>
      </c>
      <c r="BY2868" s="254"/>
      <c r="DN2868" s="284"/>
      <c r="DO2868" s="283"/>
      <c r="DP2868" s="278"/>
      <c r="DQ2868" s="282"/>
      <c r="DR2868" s="281"/>
      <c r="DS2868" s="280"/>
      <c r="DT2868" s="279"/>
      <c r="DU2868" s="278"/>
      <c r="DV2868" s="194"/>
    </row>
    <row r="2869" spans="1:126" ht="16.350000000000001" customHeight="1">
      <c r="A2869" s="207" t="s">
        <v>1799</v>
      </c>
      <c r="B2869" s="227" t="s">
        <v>1798</v>
      </c>
      <c r="D2869" s="264" t="s">
        <v>1797</v>
      </c>
      <c r="E2869" s="224" t="str">
        <f t="shared" si="429"/>
        <v>427216</v>
      </c>
      <c r="F2869" s="207" t="s">
        <v>66</v>
      </c>
      <c r="G2869" s="220" t="s">
        <v>1796</v>
      </c>
      <c r="H2869" s="223" t="s">
        <v>1795</v>
      </c>
      <c r="J2869" s="225">
        <v>1</v>
      </c>
      <c r="K2869" s="212">
        <v>799.99999999999989</v>
      </c>
      <c r="L2869" s="263">
        <f t="shared" si="430"/>
        <v>880</v>
      </c>
      <c r="M2869" s="288" t="s">
        <v>1671</v>
      </c>
      <c r="N2869" s="290"/>
      <c r="O2869" s="219"/>
      <c r="P2869" s="225"/>
      <c r="Q2869" s="227"/>
      <c r="R2869" s="289"/>
      <c r="S2869" s="242"/>
      <c r="T2869" s="219"/>
      <c r="U2869" s="287"/>
      <c r="V2869" s="287"/>
      <c r="W2869" s="287"/>
      <c r="X2869" s="287"/>
      <c r="Y2869" s="219"/>
      <c r="Z2869" s="287"/>
      <c r="AA2869" s="287"/>
      <c r="AB2869" s="287"/>
      <c r="AC2869" s="287"/>
      <c r="AD2869" s="211"/>
      <c r="AE2869" s="211"/>
      <c r="AF2869" s="211"/>
      <c r="AG2869" s="211"/>
      <c r="AH2869" s="211"/>
      <c r="AI2869" s="228" t="s">
        <v>1709</v>
      </c>
      <c r="AJ2869" s="286" t="s">
        <v>1708</v>
      </c>
      <c r="AK2869" s="228" t="s">
        <v>1724</v>
      </c>
      <c r="AN2869" s="211"/>
      <c r="AO2869" s="211"/>
      <c r="AP2869" s="229" t="s">
        <v>1717</v>
      </c>
      <c r="AQ2869" s="285"/>
      <c r="AR2869" s="207"/>
      <c r="AS2869" s="207"/>
      <c r="AT2869" s="207"/>
      <c r="AU2869" s="207"/>
      <c r="AV2869" s="207"/>
      <c r="AW2869" s="207"/>
      <c r="AX2869" s="207"/>
      <c r="AY2869" s="207"/>
      <c r="AZ2869" s="207"/>
      <c r="BA2869" s="207"/>
      <c r="BB2869" s="207"/>
      <c r="BC2869" s="207"/>
      <c r="BD2869" s="207"/>
      <c r="BE2869" s="207"/>
      <c r="BF2869" s="207"/>
      <c r="BG2869" s="228"/>
      <c r="BH2869" s="228"/>
      <c r="BI2869" s="228"/>
      <c r="BJ2869" s="246"/>
      <c r="BK2869" s="255"/>
      <c r="BL2869" s="228"/>
      <c r="BM2869" s="228"/>
      <c r="BQ2869" s="205" t="s">
        <v>1701</v>
      </c>
      <c r="BY2869" s="254"/>
      <c r="DN2869" s="284"/>
      <c r="DO2869" s="283"/>
      <c r="DP2869" s="278"/>
      <c r="DQ2869" s="282"/>
      <c r="DR2869" s="281"/>
      <c r="DS2869" s="280"/>
      <c r="DT2869" s="279"/>
      <c r="DU2869" s="278"/>
      <c r="DV2869" s="194"/>
    </row>
    <row r="2870" spans="1:126" ht="16.350000000000001" customHeight="1">
      <c r="A2870" s="207" t="s">
        <v>1751</v>
      </c>
      <c r="B2870" s="227" t="s">
        <v>1794</v>
      </c>
      <c r="D2870" s="264" t="s">
        <v>1793</v>
      </c>
      <c r="E2870" s="224" t="str">
        <f t="shared" si="429"/>
        <v>427902</v>
      </c>
      <c r="F2870" s="207" t="s">
        <v>66</v>
      </c>
      <c r="G2870" s="220" t="s">
        <v>1792</v>
      </c>
      <c r="H2870" s="223" t="s">
        <v>1791</v>
      </c>
      <c r="J2870" s="225">
        <v>1</v>
      </c>
      <c r="K2870" s="212">
        <v>1799.9999999999998</v>
      </c>
      <c r="L2870" s="263">
        <f t="shared" si="430"/>
        <v>1980</v>
      </c>
      <c r="M2870" s="288" t="s">
        <v>1671</v>
      </c>
      <c r="O2870" s="219"/>
      <c r="P2870" s="225"/>
      <c r="Q2870" s="227"/>
      <c r="R2870" s="289"/>
      <c r="S2870" s="242"/>
      <c r="T2870" s="219"/>
      <c r="U2870" s="287"/>
      <c r="V2870" s="287"/>
      <c r="W2870" s="287"/>
      <c r="X2870" s="287"/>
      <c r="Y2870" s="219"/>
      <c r="Z2870" s="287"/>
      <c r="AA2870" s="287"/>
      <c r="AB2870" s="287"/>
      <c r="AC2870" s="287"/>
      <c r="AD2870" s="211"/>
      <c r="AE2870" s="211"/>
      <c r="AF2870" s="211"/>
      <c r="AG2870" s="211"/>
      <c r="AH2870" s="211"/>
      <c r="AI2870" s="228" t="s">
        <v>1709</v>
      </c>
      <c r="AJ2870" s="286" t="s">
        <v>1708</v>
      </c>
      <c r="AK2870" s="228" t="s">
        <v>1724</v>
      </c>
      <c r="AN2870" s="211"/>
      <c r="AO2870" s="211"/>
      <c r="AP2870" s="229" t="s">
        <v>1717</v>
      </c>
      <c r="AQ2870" s="285"/>
      <c r="AR2870" s="207"/>
      <c r="AS2870" s="207"/>
      <c r="AT2870" s="207"/>
      <c r="AU2870" s="207"/>
      <c r="AV2870" s="207"/>
      <c r="AW2870" s="207"/>
      <c r="AX2870" s="207"/>
      <c r="AY2870" s="207"/>
      <c r="AZ2870" s="207"/>
      <c r="BA2870" s="207"/>
      <c r="BB2870" s="207"/>
      <c r="BC2870" s="207"/>
      <c r="BD2870" s="207"/>
      <c r="BE2870" s="207"/>
      <c r="BF2870" s="207"/>
      <c r="BG2870" s="228"/>
      <c r="BH2870" s="228"/>
      <c r="BI2870" s="228"/>
      <c r="BJ2870" s="246"/>
      <c r="BK2870" s="255"/>
      <c r="BL2870" s="228"/>
      <c r="BM2870" s="228"/>
      <c r="BQ2870" s="205" t="s">
        <v>1701</v>
      </c>
      <c r="BY2870" s="254"/>
      <c r="DN2870" s="284"/>
      <c r="DO2870" s="283"/>
      <c r="DP2870" s="278"/>
      <c r="DQ2870" s="282"/>
      <c r="DR2870" s="281"/>
      <c r="DS2870" s="280"/>
      <c r="DT2870" s="279"/>
      <c r="DU2870" s="278"/>
      <c r="DV2870" s="194"/>
    </row>
    <row r="2871" spans="1:126" ht="16.350000000000001" customHeight="1">
      <c r="A2871" s="298" t="s">
        <v>1785</v>
      </c>
      <c r="B2871" s="227" t="s">
        <v>1790</v>
      </c>
      <c r="C2871" s="227" t="s">
        <v>1789</v>
      </c>
      <c r="E2871" s="224" t="str">
        <f>MID(D2871,9,10)</f>
        <v/>
      </c>
      <c r="F2871" s="207" t="s">
        <v>1786</v>
      </c>
      <c r="G2871" s="220" t="s">
        <v>1788</v>
      </c>
      <c r="H2871" s="223" t="s">
        <v>1787</v>
      </c>
      <c r="I2871" s="223"/>
      <c r="J2871" s="225">
        <v>1</v>
      </c>
      <c r="K2871" s="302">
        <v>3800</v>
      </c>
      <c r="L2871" s="232">
        <f t="shared" si="430"/>
        <v>4180</v>
      </c>
      <c r="M2871" s="262" t="s">
        <v>900</v>
      </c>
      <c r="N2871" s="315"/>
      <c r="O2871" s="314"/>
      <c r="P2871" s="313"/>
      <c r="Q2871" s="305"/>
      <c r="R2871" s="304"/>
      <c r="S2871" s="242"/>
      <c r="T2871" s="312"/>
      <c r="U2871" s="303"/>
      <c r="V2871" s="303"/>
      <c r="W2871" s="303"/>
      <c r="X2871" s="303"/>
      <c r="Y2871" s="312"/>
      <c r="Z2871" s="303"/>
      <c r="AA2871" s="303"/>
      <c r="AB2871" s="303"/>
      <c r="AC2871" s="303"/>
      <c r="AD2871" s="311"/>
      <c r="AE2871" s="311"/>
      <c r="AF2871" s="311"/>
      <c r="AG2871" s="311"/>
      <c r="AH2871" s="311"/>
      <c r="AJ2871" s="286" t="s">
        <v>1708</v>
      </c>
      <c r="AK2871" s="213" t="s">
        <v>1724</v>
      </c>
      <c r="AL2871" s="311"/>
      <c r="AM2871" s="311"/>
      <c r="AN2871" s="311"/>
      <c r="AO2871" s="311"/>
      <c r="AP2871" s="229"/>
      <c r="AQ2871" s="310"/>
      <c r="AR2871" s="207"/>
      <c r="AS2871" s="207"/>
      <c r="AT2871" s="207"/>
      <c r="AU2871" s="207"/>
      <c r="AV2871" s="207"/>
      <c r="AW2871" s="207"/>
      <c r="AX2871" s="207"/>
      <c r="AY2871" s="207"/>
      <c r="AZ2871" s="207"/>
      <c r="BA2871" s="207"/>
      <c r="BB2871" s="207"/>
      <c r="BC2871" s="207"/>
      <c r="BD2871" s="207"/>
      <c r="BE2871" s="207"/>
      <c r="BF2871" s="207"/>
      <c r="BG2871" s="300"/>
      <c r="BH2871" s="300"/>
      <c r="BI2871" s="299"/>
      <c r="BJ2871" s="246"/>
      <c r="BK2871" s="309"/>
      <c r="BL2871" s="213"/>
      <c r="BM2871" s="213"/>
      <c r="BN2871" s="298"/>
      <c r="BO2871" s="297"/>
      <c r="BY2871" s="254"/>
      <c r="DN2871" s="284"/>
      <c r="DO2871" s="283"/>
      <c r="DP2871" s="278"/>
      <c r="DQ2871" s="282"/>
      <c r="DR2871" s="281"/>
      <c r="DS2871" s="280"/>
      <c r="DT2871" s="279"/>
      <c r="DU2871" s="278"/>
      <c r="DV2871" s="194"/>
    </row>
    <row r="2872" spans="1:126" ht="16.350000000000001" customHeight="1">
      <c r="A2872" s="307" t="s">
        <v>1785</v>
      </c>
      <c r="B2872" s="227" t="s">
        <v>1784</v>
      </c>
      <c r="C2872" s="226" t="s">
        <v>1783</v>
      </c>
      <c r="E2872" s="224" t="str">
        <f>MID(D2872,9,10)</f>
        <v/>
      </c>
      <c r="F2872" s="308" t="s">
        <v>1786</v>
      </c>
      <c r="G2872" s="220" t="s">
        <v>1782</v>
      </c>
      <c r="H2872" s="223" t="s">
        <v>1781</v>
      </c>
      <c r="I2872" s="306"/>
      <c r="J2872" s="225">
        <v>1</v>
      </c>
      <c r="K2872" s="302">
        <v>4800</v>
      </c>
      <c r="L2872" s="232">
        <f t="shared" si="430"/>
        <v>5280</v>
      </c>
      <c r="M2872" s="262" t="s">
        <v>900</v>
      </c>
      <c r="N2872" s="229"/>
      <c r="O2872" s="290"/>
      <c r="P2872" s="225"/>
      <c r="Q2872" s="305"/>
      <c r="R2872" s="304"/>
      <c r="S2872" s="242"/>
      <c r="T2872" s="219"/>
      <c r="U2872" s="303"/>
      <c r="V2872" s="303"/>
      <c r="W2872" s="303"/>
      <c r="X2872" s="303"/>
      <c r="Y2872" s="219"/>
      <c r="Z2872" s="303"/>
      <c r="AA2872" s="303"/>
      <c r="AB2872" s="303"/>
      <c r="AC2872" s="303"/>
      <c r="AD2872" s="302"/>
      <c r="AE2872" s="302"/>
      <c r="AF2872" s="302"/>
      <c r="AG2872" s="302"/>
      <c r="AH2872" s="302"/>
      <c r="AJ2872" s="286" t="s">
        <v>1708</v>
      </c>
      <c r="AK2872" s="213" t="s">
        <v>1707</v>
      </c>
      <c r="AL2872" s="302"/>
      <c r="AM2872" s="302"/>
      <c r="AN2872" s="302"/>
      <c r="AO2872" s="302"/>
      <c r="AP2872" s="229"/>
      <c r="AQ2872" s="301"/>
      <c r="AR2872" s="207"/>
      <c r="AS2872" s="207"/>
      <c r="AT2872" s="207"/>
      <c r="AU2872" s="207"/>
      <c r="AV2872" s="207"/>
      <c r="AW2872" s="207"/>
      <c r="AX2872" s="207"/>
      <c r="AY2872" s="207"/>
      <c r="AZ2872" s="207"/>
      <c r="BA2872" s="207"/>
      <c r="BB2872" s="207"/>
      <c r="BC2872" s="207"/>
      <c r="BD2872" s="207"/>
      <c r="BE2872" s="207"/>
      <c r="BF2872" s="207"/>
      <c r="BG2872" s="300"/>
      <c r="BH2872" s="300"/>
      <c r="BI2872" s="299"/>
      <c r="BJ2872" s="246"/>
      <c r="BK2872" s="255"/>
      <c r="BL2872" s="213"/>
      <c r="BM2872" s="213"/>
      <c r="BN2872" s="298"/>
      <c r="BO2872" s="297"/>
      <c r="BY2872" s="254"/>
      <c r="DN2872" s="284"/>
      <c r="DO2872" s="283"/>
      <c r="DP2872" s="278"/>
      <c r="DQ2872" s="282"/>
      <c r="DR2872" s="281"/>
      <c r="DS2872" s="280"/>
      <c r="DT2872" s="279"/>
      <c r="DU2872" s="278"/>
      <c r="DV2872" s="194"/>
    </row>
    <row r="2873" spans="1:126" ht="16.350000000000001" customHeight="1">
      <c r="A2873" s="207" t="s">
        <v>1729</v>
      </c>
      <c r="B2873" s="227" t="s">
        <v>1780</v>
      </c>
      <c r="D2873" s="264" t="s">
        <v>1779</v>
      </c>
      <c r="E2873" s="224" t="str">
        <f t="shared" ref="E2873:E2889" si="431">MID(D2873,8,10)</f>
        <v>429104</v>
      </c>
      <c r="F2873" s="207" t="s">
        <v>66</v>
      </c>
      <c r="G2873" s="220" t="s">
        <v>1778</v>
      </c>
      <c r="H2873" s="223" t="s">
        <v>1777</v>
      </c>
      <c r="J2873" s="225">
        <v>1</v>
      </c>
      <c r="K2873" s="212">
        <v>999.99999999999989</v>
      </c>
      <c r="L2873" s="263">
        <f t="shared" si="430"/>
        <v>1100</v>
      </c>
      <c r="M2873" s="262" t="s">
        <v>1671</v>
      </c>
      <c r="O2873" s="219"/>
      <c r="P2873" s="245"/>
      <c r="Q2873" s="244"/>
      <c r="R2873" s="261"/>
      <c r="S2873" s="242"/>
      <c r="T2873" s="219"/>
      <c r="U2873" s="287"/>
      <c r="V2873" s="287"/>
      <c r="W2873" s="287"/>
      <c r="X2873" s="287"/>
      <c r="Y2873" s="219"/>
      <c r="Z2873" s="287"/>
      <c r="AA2873" s="287"/>
      <c r="AB2873" s="287"/>
      <c r="AC2873" s="287"/>
      <c r="AD2873" s="211"/>
      <c r="AE2873" s="211"/>
      <c r="AF2873" s="211"/>
      <c r="AG2873" s="211"/>
      <c r="AH2873" s="211"/>
      <c r="AI2873" s="228" t="s">
        <v>1709</v>
      </c>
      <c r="AJ2873" s="286" t="s">
        <v>1708</v>
      </c>
      <c r="AK2873" s="228" t="s">
        <v>1724</v>
      </c>
      <c r="AN2873" s="211"/>
      <c r="AO2873" s="211"/>
      <c r="AP2873" s="229" t="s">
        <v>1717</v>
      </c>
      <c r="AQ2873" s="285"/>
      <c r="AR2873" s="207"/>
      <c r="AS2873" s="207"/>
      <c r="AT2873" s="207"/>
      <c r="AU2873" s="207"/>
      <c r="AV2873" s="207"/>
      <c r="AW2873" s="207"/>
      <c r="AX2873" s="207"/>
      <c r="AY2873" s="207"/>
      <c r="AZ2873" s="207"/>
      <c r="BA2873" s="207"/>
      <c r="BB2873" s="207"/>
      <c r="BC2873" s="207"/>
      <c r="BD2873" s="207"/>
      <c r="BE2873" s="207"/>
      <c r="BF2873" s="207"/>
      <c r="BG2873" s="228"/>
      <c r="BH2873" s="228"/>
      <c r="BI2873" s="228"/>
      <c r="BJ2873" s="246"/>
      <c r="BK2873" s="255"/>
      <c r="BL2873" s="228"/>
      <c r="BM2873" s="228"/>
      <c r="BQ2873" s="205" t="s">
        <v>1701</v>
      </c>
      <c r="BY2873" s="254"/>
      <c r="DN2873" s="284"/>
      <c r="DO2873" s="283"/>
      <c r="DP2873" s="278"/>
      <c r="DQ2873" s="282"/>
      <c r="DR2873" s="281"/>
      <c r="DS2873" s="280"/>
      <c r="DT2873" s="279"/>
      <c r="DU2873" s="278"/>
      <c r="DV2873" s="194"/>
    </row>
    <row r="2874" spans="1:126" ht="16.350000000000001" customHeight="1">
      <c r="A2874" s="296" t="s">
        <v>1764</v>
      </c>
      <c r="B2874" s="295" t="s">
        <v>1776</v>
      </c>
      <c r="C2874" s="294"/>
      <c r="D2874" s="293" t="s">
        <v>1775</v>
      </c>
      <c r="E2874" s="292" t="str">
        <f t="shared" si="431"/>
        <v>430353</v>
      </c>
      <c r="F2874" s="296" t="s">
        <v>66</v>
      </c>
      <c r="G2874" s="291" t="s">
        <v>1774</v>
      </c>
      <c r="H2874" s="223" t="s">
        <v>1770</v>
      </c>
      <c r="J2874" s="225">
        <v>1</v>
      </c>
      <c r="K2874" s="212">
        <v>2800</v>
      </c>
      <c r="L2874" s="263">
        <f t="shared" si="430"/>
        <v>3080.0000000000005</v>
      </c>
      <c r="M2874" s="262" t="s">
        <v>1671</v>
      </c>
      <c r="O2874" s="219"/>
      <c r="P2874" s="245"/>
      <c r="Q2874" s="244"/>
      <c r="R2874" s="261"/>
      <c r="S2874" s="242"/>
      <c r="T2874" s="219"/>
      <c r="U2874" s="287"/>
      <c r="V2874" s="287"/>
      <c r="W2874" s="287"/>
      <c r="X2874" s="287"/>
      <c r="Y2874" s="219"/>
      <c r="Z2874" s="287"/>
      <c r="AA2874" s="287"/>
      <c r="AB2874" s="287"/>
      <c r="AC2874" s="287"/>
      <c r="AD2874" s="211"/>
      <c r="AE2874" s="211"/>
      <c r="AF2874" s="211"/>
      <c r="AG2874" s="211"/>
      <c r="AH2874" s="211"/>
      <c r="AI2874" s="228" t="s">
        <v>1709</v>
      </c>
      <c r="AJ2874" s="286" t="s">
        <v>1708</v>
      </c>
      <c r="AK2874" s="228" t="s">
        <v>1724</v>
      </c>
      <c r="AL2874" s="211">
        <v>364</v>
      </c>
      <c r="AN2874" s="257"/>
      <c r="AO2874" s="257"/>
      <c r="AP2874" s="229" t="s">
        <v>1717</v>
      </c>
      <c r="AQ2874" s="285"/>
      <c r="AR2874" s="207"/>
      <c r="AS2874" s="207"/>
      <c r="AT2874" s="207"/>
      <c r="AU2874" s="207"/>
      <c r="AV2874" s="207"/>
      <c r="AW2874" s="207"/>
      <c r="AX2874" s="207"/>
      <c r="AY2874" s="207"/>
      <c r="AZ2874" s="207"/>
      <c r="BA2874" s="207"/>
      <c r="BB2874" s="207"/>
      <c r="BC2874" s="207"/>
      <c r="BD2874" s="207"/>
      <c r="BE2874" s="207"/>
      <c r="BF2874" s="207"/>
      <c r="BG2874" s="228"/>
      <c r="BH2874" s="228"/>
      <c r="BI2874" s="228"/>
      <c r="BJ2874" s="246"/>
      <c r="BK2874" s="255"/>
      <c r="BL2874" s="228"/>
      <c r="BM2874" s="228"/>
      <c r="BQ2874" s="205" t="s">
        <v>1701</v>
      </c>
      <c r="BY2874" s="254"/>
      <c r="DK2874" s="200" t="s">
        <v>1769</v>
      </c>
      <c r="DN2874" s="284"/>
      <c r="DO2874" s="283"/>
      <c r="DP2874" s="278"/>
      <c r="DQ2874" s="282"/>
      <c r="DR2874" s="281"/>
      <c r="DS2874" s="280"/>
      <c r="DT2874" s="279"/>
      <c r="DU2874" s="278"/>
      <c r="DV2874" s="194"/>
    </row>
    <row r="2875" spans="1:126" ht="16.350000000000001" customHeight="1">
      <c r="A2875" s="296" t="s">
        <v>1741</v>
      </c>
      <c r="B2875" s="295" t="s">
        <v>1773</v>
      </c>
      <c r="C2875" s="294"/>
      <c r="D2875" s="293" t="s">
        <v>1772</v>
      </c>
      <c r="E2875" s="292" t="str">
        <f t="shared" si="431"/>
        <v>430360</v>
      </c>
      <c r="F2875" s="296" t="s">
        <v>66</v>
      </c>
      <c r="G2875" s="291" t="s">
        <v>1771</v>
      </c>
      <c r="H2875" s="223" t="s">
        <v>1770</v>
      </c>
      <c r="J2875" s="225">
        <v>1</v>
      </c>
      <c r="K2875" s="212">
        <v>2800</v>
      </c>
      <c r="L2875" s="263">
        <f t="shared" si="430"/>
        <v>3080.0000000000005</v>
      </c>
      <c r="M2875" s="262" t="s">
        <v>1671</v>
      </c>
      <c r="O2875" s="219"/>
      <c r="P2875" s="245"/>
      <c r="Q2875" s="244"/>
      <c r="R2875" s="261"/>
      <c r="S2875" s="242"/>
      <c r="T2875" s="219"/>
      <c r="U2875" s="287"/>
      <c r="V2875" s="287"/>
      <c r="W2875" s="287"/>
      <c r="X2875" s="287"/>
      <c r="Y2875" s="219"/>
      <c r="Z2875" s="287"/>
      <c r="AA2875" s="287"/>
      <c r="AB2875" s="287"/>
      <c r="AC2875" s="287"/>
      <c r="AD2875" s="211"/>
      <c r="AE2875" s="211"/>
      <c r="AF2875" s="211"/>
      <c r="AG2875" s="211"/>
      <c r="AH2875" s="211"/>
      <c r="AI2875" s="228" t="s">
        <v>1709</v>
      </c>
      <c r="AJ2875" s="286" t="s">
        <v>1708</v>
      </c>
      <c r="AK2875" s="228" t="s">
        <v>1724</v>
      </c>
      <c r="AL2875" s="211">
        <v>364</v>
      </c>
      <c r="AN2875" s="257"/>
      <c r="AO2875" s="257"/>
      <c r="AP2875" s="229" t="s">
        <v>1717</v>
      </c>
      <c r="AQ2875" s="285"/>
      <c r="AR2875" s="207"/>
      <c r="AS2875" s="207"/>
      <c r="AT2875" s="207"/>
      <c r="AU2875" s="207"/>
      <c r="AV2875" s="207"/>
      <c r="AW2875" s="207"/>
      <c r="AX2875" s="207"/>
      <c r="AY2875" s="207"/>
      <c r="AZ2875" s="207"/>
      <c r="BA2875" s="207"/>
      <c r="BB2875" s="207"/>
      <c r="BC2875" s="207"/>
      <c r="BD2875" s="207"/>
      <c r="BE2875" s="207"/>
      <c r="BF2875" s="207"/>
      <c r="BG2875" s="228"/>
      <c r="BH2875" s="228"/>
      <c r="BI2875" s="228"/>
      <c r="BJ2875" s="246"/>
      <c r="BK2875" s="255"/>
      <c r="BL2875" s="228"/>
      <c r="BM2875" s="228"/>
      <c r="BQ2875" s="205" t="s">
        <v>1701</v>
      </c>
      <c r="BY2875" s="254"/>
      <c r="DK2875" s="200" t="s">
        <v>1769</v>
      </c>
      <c r="DN2875" s="284"/>
      <c r="DO2875" s="283"/>
      <c r="DP2875" s="278"/>
      <c r="DQ2875" s="282"/>
      <c r="DR2875" s="281"/>
      <c r="DS2875" s="280"/>
      <c r="DT2875" s="279"/>
      <c r="DU2875" s="278"/>
      <c r="DV2875" s="194"/>
    </row>
    <row r="2876" spans="1:126" ht="16.350000000000001" customHeight="1">
      <c r="A2876" s="207" t="s">
        <v>1746</v>
      </c>
      <c r="B2876" s="227" t="s">
        <v>1768</v>
      </c>
      <c r="D2876" s="264" t="s">
        <v>1767</v>
      </c>
      <c r="E2876" s="224" t="str">
        <f t="shared" si="431"/>
        <v>430377</v>
      </c>
      <c r="F2876" s="207" t="s">
        <v>66</v>
      </c>
      <c r="G2876" s="220" t="s">
        <v>1766</v>
      </c>
      <c r="H2876" s="223" t="s">
        <v>1765</v>
      </c>
      <c r="J2876" s="225">
        <v>1</v>
      </c>
      <c r="K2876" s="212">
        <v>1200</v>
      </c>
      <c r="L2876" s="263">
        <f t="shared" si="430"/>
        <v>1320</v>
      </c>
      <c r="M2876" s="262" t="s">
        <v>1671</v>
      </c>
      <c r="O2876" s="219"/>
      <c r="P2876" s="245"/>
      <c r="Q2876" s="244"/>
      <c r="R2876" s="261"/>
      <c r="S2876" s="242"/>
      <c r="T2876" s="219"/>
      <c r="U2876" s="287"/>
      <c r="V2876" s="287"/>
      <c r="W2876" s="287"/>
      <c r="X2876" s="287"/>
      <c r="Y2876" s="219"/>
      <c r="Z2876" s="287"/>
      <c r="AA2876" s="287"/>
      <c r="AB2876" s="287"/>
      <c r="AC2876" s="287"/>
      <c r="AD2876" s="211"/>
      <c r="AE2876" s="211"/>
      <c r="AF2876" s="211"/>
      <c r="AG2876" s="211"/>
      <c r="AH2876" s="211"/>
      <c r="AI2876" s="228" t="s">
        <v>1709</v>
      </c>
      <c r="AJ2876" s="286" t="s">
        <v>1708</v>
      </c>
      <c r="AK2876" s="228" t="s">
        <v>1724</v>
      </c>
      <c r="AN2876" s="211"/>
      <c r="AO2876" s="211"/>
      <c r="AP2876" s="229" t="s">
        <v>1717</v>
      </c>
      <c r="AQ2876" s="285"/>
      <c r="AR2876" s="207"/>
      <c r="AS2876" s="207"/>
      <c r="AT2876" s="207"/>
      <c r="AU2876" s="207"/>
      <c r="AV2876" s="207"/>
      <c r="AW2876" s="207"/>
      <c r="AX2876" s="207"/>
      <c r="AY2876" s="207"/>
      <c r="AZ2876" s="207"/>
      <c r="BA2876" s="207"/>
      <c r="BB2876" s="207"/>
      <c r="BC2876" s="207"/>
      <c r="BD2876" s="207"/>
      <c r="BE2876" s="207"/>
      <c r="BF2876" s="207"/>
      <c r="BG2876" s="228"/>
      <c r="BH2876" s="228"/>
      <c r="BI2876" s="228"/>
      <c r="BJ2876" s="246"/>
      <c r="BK2876" s="255"/>
      <c r="BL2876" s="228"/>
      <c r="BM2876" s="228"/>
      <c r="BQ2876" s="205" t="s">
        <v>1701</v>
      </c>
      <c r="BY2876" s="254"/>
      <c r="DN2876" s="284"/>
      <c r="DO2876" s="283"/>
      <c r="DP2876" s="278"/>
      <c r="DQ2876" s="282"/>
      <c r="DR2876" s="281"/>
      <c r="DS2876" s="280"/>
      <c r="DT2876" s="279"/>
      <c r="DU2876" s="278"/>
      <c r="DV2876" s="194"/>
    </row>
    <row r="2877" spans="1:126" ht="16.350000000000001" customHeight="1">
      <c r="A2877" s="207" t="s">
        <v>1764</v>
      </c>
      <c r="B2877" s="227" t="s">
        <v>1763</v>
      </c>
      <c r="D2877" s="264" t="s">
        <v>1762</v>
      </c>
      <c r="E2877" s="224" t="str">
        <f t="shared" si="431"/>
        <v>430582</v>
      </c>
      <c r="F2877" s="207" t="s">
        <v>66</v>
      </c>
      <c r="G2877" s="220" t="s">
        <v>1761</v>
      </c>
      <c r="H2877" s="223" t="s">
        <v>1760</v>
      </c>
      <c r="J2877" s="225">
        <v>1</v>
      </c>
      <c r="K2877" s="212">
        <v>3799.9999999999995</v>
      </c>
      <c r="L2877" s="263">
        <f t="shared" si="430"/>
        <v>4180</v>
      </c>
      <c r="M2877" s="262" t="s">
        <v>1671</v>
      </c>
      <c r="N2877" s="290"/>
      <c r="O2877" s="219"/>
      <c r="P2877" s="225"/>
      <c r="Q2877" s="227"/>
      <c r="R2877" s="289"/>
      <c r="S2877" s="242"/>
      <c r="T2877" s="219"/>
      <c r="U2877" s="287"/>
      <c r="V2877" s="287"/>
      <c r="W2877" s="287"/>
      <c r="X2877" s="287"/>
      <c r="Y2877" s="219"/>
      <c r="Z2877" s="287"/>
      <c r="AA2877" s="287"/>
      <c r="AB2877" s="287"/>
      <c r="AC2877" s="287"/>
      <c r="AD2877" s="211"/>
      <c r="AE2877" s="211"/>
      <c r="AF2877" s="211"/>
      <c r="AG2877" s="211"/>
      <c r="AH2877" s="211"/>
      <c r="AI2877" s="228" t="s">
        <v>1709</v>
      </c>
      <c r="AJ2877" s="286" t="s">
        <v>1708</v>
      </c>
      <c r="AK2877" s="228" t="s">
        <v>1724</v>
      </c>
      <c r="AN2877" s="211"/>
      <c r="AO2877" s="211"/>
      <c r="AP2877" s="229" t="s">
        <v>1717</v>
      </c>
      <c r="AQ2877" s="285"/>
      <c r="AR2877" s="207"/>
      <c r="AS2877" s="207"/>
      <c r="AT2877" s="207"/>
      <c r="AU2877" s="207"/>
      <c r="AV2877" s="207"/>
      <c r="AW2877" s="207"/>
      <c r="AX2877" s="207"/>
      <c r="AY2877" s="207"/>
      <c r="AZ2877" s="207"/>
      <c r="BA2877" s="207"/>
      <c r="BB2877" s="207"/>
      <c r="BC2877" s="207"/>
      <c r="BD2877" s="207"/>
      <c r="BE2877" s="207"/>
      <c r="BF2877" s="207"/>
      <c r="BG2877" s="228"/>
      <c r="BH2877" s="228"/>
      <c r="BI2877" s="228"/>
      <c r="BJ2877" s="246"/>
      <c r="BK2877" s="255"/>
      <c r="BL2877" s="228"/>
      <c r="BM2877" s="228"/>
      <c r="BQ2877" s="205" t="s">
        <v>1701</v>
      </c>
      <c r="BY2877" s="254"/>
      <c r="DN2877" s="284"/>
      <c r="DO2877" s="283"/>
      <c r="DP2877" s="278"/>
      <c r="DQ2877" s="282"/>
      <c r="DR2877" s="281"/>
      <c r="DS2877" s="280"/>
      <c r="DT2877" s="279"/>
      <c r="DU2877" s="278"/>
      <c r="DV2877" s="194"/>
    </row>
    <row r="2878" spans="1:126" ht="16.350000000000001" customHeight="1">
      <c r="A2878" s="207" t="s">
        <v>1746</v>
      </c>
      <c r="B2878" s="227" t="s">
        <v>1759</v>
      </c>
      <c r="D2878" s="264" t="s">
        <v>1758</v>
      </c>
      <c r="E2878" s="224" t="str">
        <f t="shared" si="431"/>
        <v>430933</v>
      </c>
      <c r="F2878" s="207" t="s">
        <v>66</v>
      </c>
      <c r="G2878" s="220" t="s">
        <v>1757</v>
      </c>
      <c r="H2878" s="223" t="s">
        <v>1756</v>
      </c>
      <c r="J2878" s="225">
        <v>1</v>
      </c>
      <c r="K2878" s="212">
        <v>5999.9999999999991</v>
      </c>
      <c r="L2878" s="263">
        <f t="shared" si="430"/>
        <v>6599.9999999999991</v>
      </c>
      <c r="M2878" s="262" t="s">
        <v>1671</v>
      </c>
      <c r="O2878" s="219"/>
      <c r="P2878" s="245"/>
      <c r="Q2878" s="244"/>
      <c r="R2878" s="261"/>
      <c r="S2878" s="242"/>
      <c r="T2878" s="219"/>
      <c r="U2878" s="287"/>
      <c r="V2878" s="287"/>
      <c r="W2878" s="287"/>
      <c r="X2878" s="287"/>
      <c r="Y2878" s="219"/>
      <c r="Z2878" s="287"/>
      <c r="AA2878" s="287"/>
      <c r="AB2878" s="287"/>
      <c r="AC2878" s="287"/>
      <c r="AD2878" s="211"/>
      <c r="AE2878" s="211"/>
      <c r="AF2878" s="211"/>
      <c r="AG2878" s="211"/>
      <c r="AH2878" s="211"/>
      <c r="AI2878" s="228" t="s">
        <v>1709</v>
      </c>
      <c r="AJ2878" s="286" t="s">
        <v>1693</v>
      </c>
      <c r="AK2878" s="228" t="s">
        <v>1724</v>
      </c>
      <c r="AN2878" s="211"/>
      <c r="AO2878" s="211"/>
      <c r="AP2878" s="229" t="s">
        <v>1717</v>
      </c>
      <c r="AQ2878" s="285"/>
      <c r="AR2878" s="207"/>
      <c r="AS2878" s="207"/>
      <c r="AT2878" s="207"/>
      <c r="AU2878" s="207"/>
      <c r="AV2878" s="207"/>
      <c r="AW2878" s="207"/>
      <c r="AX2878" s="207"/>
      <c r="AY2878" s="207"/>
      <c r="AZ2878" s="207"/>
      <c r="BA2878" s="207"/>
      <c r="BB2878" s="207"/>
      <c r="BC2878" s="207"/>
      <c r="BD2878" s="207"/>
      <c r="BE2878" s="207"/>
      <c r="BF2878" s="207"/>
      <c r="BG2878" s="228"/>
      <c r="BH2878" s="228"/>
      <c r="BI2878" s="228"/>
      <c r="BJ2878" s="246"/>
      <c r="BK2878" s="255"/>
      <c r="BL2878" s="228"/>
      <c r="BM2878" s="228"/>
      <c r="BQ2878" s="205" t="s">
        <v>1701</v>
      </c>
      <c r="BY2878" s="254"/>
      <c r="DN2878" s="284"/>
      <c r="DO2878" s="283"/>
      <c r="DP2878" s="278"/>
      <c r="DQ2878" s="282"/>
      <c r="DR2878" s="281"/>
      <c r="DS2878" s="280"/>
      <c r="DT2878" s="279"/>
      <c r="DU2878" s="278"/>
      <c r="DV2878" s="194"/>
    </row>
    <row r="2879" spans="1:126" ht="16.350000000000001" customHeight="1">
      <c r="A2879" s="207" t="s">
        <v>1746</v>
      </c>
      <c r="B2879" s="227" t="s">
        <v>1755</v>
      </c>
      <c r="D2879" s="264" t="s">
        <v>1754</v>
      </c>
      <c r="E2879" s="224" t="str">
        <f t="shared" si="431"/>
        <v>430940</v>
      </c>
      <c r="F2879" s="207" t="s">
        <v>66</v>
      </c>
      <c r="G2879" s="220" t="s">
        <v>1753</v>
      </c>
      <c r="H2879" s="223" t="s">
        <v>1752</v>
      </c>
      <c r="J2879" s="225">
        <v>1</v>
      </c>
      <c r="K2879" s="212">
        <v>600</v>
      </c>
      <c r="L2879" s="263">
        <f t="shared" si="430"/>
        <v>660</v>
      </c>
      <c r="M2879" s="288" t="s">
        <v>1671</v>
      </c>
      <c r="O2879" s="219"/>
      <c r="P2879" s="245"/>
      <c r="Q2879" s="244"/>
      <c r="R2879" s="261"/>
      <c r="S2879" s="242"/>
      <c r="T2879" s="219"/>
      <c r="U2879" s="287"/>
      <c r="V2879" s="287"/>
      <c r="W2879" s="287"/>
      <c r="X2879" s="287"/>
      <c r="Y2879" s="219"/>
      <c r="Z2879" s="287"/>
      <c r="AA2879" s="287"/>
      <c r="AB2879" s="287"/>
      <c r="AC2879" s="287"/>
      <c r="AD2879" s="211"/>
      <c r="AE2879" s="211"/>
      <c r="AF2879" s="211"/>
      <c r="AG2879" s="211"/>
      <c r="AH2879" s="211"/>
      <c r="AI2879" s="228" t="s">
        <v>1709</v>
      </c>
      <c r="AJ2879" s="286" t="s">
        <v>1708</v>
      </c>
      <c r="AK2879" s="228" t="s">
        <v>1724</v>
      </c>
      <c r="AN2879" s="211"/>
      <c r="AO2879" s="211"/>
      <c r="AP2879" s="229" t="s">
        <v>1717</v>
      </c>
      <c r="AQ2879" s="285"/>
      <c r="AR2879" s="207"/>
      <c r="AS2879" s="207"/>
      <c r="AT2879" s="207"/>
      <c r="AU2879" s="207"/>
      <c r="AV2879" s="207"/>
      <c r="AW2879" s="207"/>
      <c r="AX2879" s="207"/>
      <c r="AY2879" s="207"/>
      <c r="AZ2879" s="207"/>
      <c r="BA2879" s="207"/>
      <c r="BB2879" s="207"/>
      <c r="BC2879" s="207"/>
      <c r="BD2879" s="207"/>
      <c r="BE2879" s="207"/>
      <c r="BF2879" s="207"/>
      <c r="BG2879" s="228"/>
      <c r="BH2879" s="228"/>
      <c r="BI2879" s="228"/>
      <c r="BJ2879" s="246"/>
      <c r="BK2879" s="255"/>
      <c r="BL2879" s="228"/>
      <c r="BM2879" s="228"/>
      <c r="BQ2879" s="205" t="s">
        <v>1701</v>
      </c>
      <c r="BY2879" s="254"/>
      <c r="DN2879" s="284"/>
      <c r="DO2879" s="283"/>
      <c r="DP2879" s="278"/>
      <c r="DQ2879" s="282"/>
      <c r="DR2879" s="281"/>
      <c r="DS2879" s="280"/>
      <c r="DT2879" s="279"/>
      <c r="DU2879" s="278"/>
      <c r="DV2879" s="194"/>
    </row>
    <row r="2880" spans="1:126" ht="16.350000000000001" customHeight="1">
      <c r="A2880" s="207" t="s">
        <v>1751</v>
      </c>
      <c r="B2880" s="227" t="s">
        <v>1750</v>
      </c>
      <c r="D2880" s="264" t="s">
        <v>1749</v>
      </c>
      <c r="E2880" s="224" t="str">
        <f t="shared" si="431"/>
        <v>430957</v>
      </c>
      <c r="F2880" s="207" t="s">
        <v>66</v>
      </c>
      <c r="G2880" s="220" t="s">
        <v>1748</v>
      </c>
      <c r="H2880" s="223" t="s">
        <v>1747</v>
      </c>
      <c r="J2880" s="225">
        <v>1</v>
      </c>
      <c r="K2880" s="212">
        <v>3499.9999999999995</v>
      </c>
      <c r="L2880" s="263">
        <f t="shared" si="430"/>
        <v>3850</v>
      </c>
      <c r="M2880" s="288" t="s">
        <v>1671</v>
      </c>
      <c r="O2880" s="219"/>
      <c r="P2880" s="225"/>
      <c r="Q2880" s="227"/>
      <c r="R2880" s="289"/>
      <c r="S2880" s="242"/>
      <c r="T2880" s="219"/>
      <c r="U2880" s="287"/>
      <c r="V2880" s="287"/>
      <c r="W2880" s="287"/>
      <c r="X2880" s="287"/>
      <c r="Y2880" s="219"/>
      <c r="Z2880" s="287"/>
      <c r="AA2880" s="287"/>
      <c r="AB2880" s="287"/>
      <c r="AC2880" s="287"/>
      <c r="AD2880" s="211"/>
      <c r="AE2880" s="211"/>
      <c r="AF2880" s="211"/>
      <c r="AG2880" s="211"/>
      <c r="AH2880" s="211"/>
      <c r="AI2880" s="228" t="s">
        <v>1709</v>
      </c>
      <c r="AJ2880" s="286" t="s">
        <v>1708</v>
      </c>
      <c r="AK2880" s="228" t="s">
        <v>1724</v>
      </c>
      <c r="AN2880" s="211"/>
      <c r="AO2880" s="211"/>
      <c r="AP2880" s="229" t="s">
        <v>1717</v>
      </c>
      <c r="AQ2880" s="285"/>
      <c r="AR2880" s="207"/>
      <c r="AS2880" s="207"/>
      <c r="AT2880" s="207"/>
      <c r="AU2880" s="207"/>
      <c r="AV2880" s="207"/>
      <c r="AW2880" s="207"/>
      <c r="AX2880" s="207"/>
      <c r="AY2880" s="207"/>
      <c r="AZ2880" s="207"/>
      <c r="BA2880" s="207"/>
      <c r="BB2880" s="207"/>
      <c r="BC2880" s="207"/>
      <c r="BD2880" s="207"/>
      <c r="BE2880" s="207"/>
      <c r="BF2880" s="207"/>
      <c r="BG2880" s="228"/>
      <c r="BH2880" s="228"/>
      <c r="BI2880" s="228"/>
      <c r="BJ2880" s="246"/>
      <c r="BK2880" s="255"/>
      <c r="BL2880" s="228"/>
      <c r="BM2880" s="228"/>
      <c r="BQ2880" s="205" t="s">
        <v>1701</v>
      </c>
      <c r="BY2880" s="254"/>
      <c r="DN2880" s="284"/>
      <c r="DO2880" s="283"/>
      <c r="DP2880" s="278"/>
      <c r="DQ2880" s="282"/>
      <c r="DR2880" s="281"/>
      <c r="DS2880" s="280"/>
      <c r="DT2880" s="279"/>
      <c r="DU2880" s="278"/>
      <c r="DV2880" s="194"/>
    </row>
    <row r="2881" spans="1:137" ht="16.350000000000001" customHeight="1">
      <c r="A2881" s="207" t="s">
        <v>1746</v>
      </c>
      <c r="B2881" s="227" t="s">
        <v>1745</v>
      </c>
      <c r="D2881" s="264" t="s">
        <v>1744</v>
      </c>
      <c r="E2881" s="224" t="str">
        <f t="shared" si="431"/>
        <v>430964</v>
      </c>
      <c r="F2881" s="207" t="s">
        <v>66</v>
      </c>
      <c r="G2881" s="220" t="s">
        <v>1743</v>
      </c>
      <c r="H2881" s="223" t="s">
        <v>1742</v>
      </c>
      <c r="J2881" s="225">
        <v>1</v>
      </c>
      <c r="K2881" s="212">
        <v>2500</v>
      </c>
      <c r="L2881" s="263">
        <f t="shared" si="430"/>
        <v>2750</v>
      </c>
      <c r="M2881" s="288" t="s">
        <v>1671</v>
      </c>
      <c r="O2881" s="219"/>
      <c r="P2881" s="245"/>
      <c r="Q2881" s="244"/>
      <c r="R2881" s="261"/>
      <c r="S2881" s="242"/>
      <c r="T2881" s="219"/>
      <c r="U2881" s="287"/>
      <c r="V2881" s="287"/>
      <c r="W2881" s="287"/>
      <c r="X2881" s="287"/>
      <c r="Y2881" s="219"/>
      <c r="Z2881" s="287"/>
      <c r="AA2881" s="287"/>
      <c r="AB2881" s="287"/>
      <c r="AC2881" s="287"/>
      <c r="AD2881" s="211"/>
      <c r="AE2881" s="211"/>
      <c r="AF2881" s="211"/>
      <c r="AG2881" s="211"/>
      <c r="AH2881" s="211"/>
      <c r="AI2881" s="228" t="s">
        <v>1709</v>
      </c>
      <c r="AJ2881" s="286" t="s">
        <v>1708</v>
      </c>
      <c r="AK2881" s="228" t="s">
        <v>1724</v>
      </c>
      <c r="AN2881" s="211"/>
      <c r="AO2881" s="211"/>
      <c r="AP2881" s="229" t="s">
        <v>1717</v>
      </c>
      <c r="AQ2881" s="285"/>
      <c r="AR2881" s="207"/>
      <c r="AS2881" s="207"/>
      <c r="AT2881" s="207"/>
      <c r="AU2881" s="207"/>
      <c r="AV2881" s="207"/>
      <c r="AW2881" s="207"/>
      <c r="AX2881" s="207"/>
      <c r="AY2881" s="207"/>
      <c r="AZ2881" s="207"/>
      <c r="BA2881" s="207"/>
      <c r="BB2881" s="207"/>
      <c r="BC2881" s="207"/>
      <c r="BD2881" s="207"/>
      <c r="BE2881" s="207"/>
      <c r="BF2881" s="207"/>
      <c r="BG2881" s="228"/>
      <c r="BH2881" s="228"/>
      <c r="BI2881" s="228"/>
      <c r="BJ2881" s="246"/>
      <c r="BK2881" s="255"/>
      <c r="BL2881" s="228"/>
      <c r="BM2881" s="228"/>
      <c r="BQ2881" s="205" t="s">
        <v>1701</v>
      </c>
      <c r="BY2881" s="254"/>
      <c r="DN2881" s="284"/>
      <c r="DO2881" s="283"/>
      <c r="DP2881" s="278"/>
      <c r="DQ2881" s="282"/>
      <c r="DR2881" s="281"/>
      <c r="DS2881" s="280"/>
      <c r="DT2881" s="279"/>
      <c r="DU2881" s="278"/>
      <c r="DV2881" s="194"/>
    </row>
    <row r="2882" spans="1:137" ht="16.350000000000001" customHeight="1">
      <c r="A2882" s="207" t="s">
        <v>1741</v>
      </c>
      <c r="B2882" s="227" t="s">
        <v>1740</v>
      </c>
      <c r="D2882" s="264" t="s">
        <v>1739</v>
      </c>
      <c r="E2882" s="224" t="str">
        <f t="shared" si="431"/>
        <v>432005</v>
      </c>
      <c r="F2882" s="207" t="s">
        <v>66</v>
      </c>
      <c r="G2882" s="220" t="s">
        <v>1738</v>
      </c>
      <c r="H2882" s="223" t="s">
        <v>1737</v>
      </c>
      <c r="J2882" s="225">
        <v>1</v>
      </c>
      <c r="K2882" s="212">
        <v>4500</v>
      </c>
      <c r="L2882" s="263">
        <f t="shared" si="430"/>
        <v>4950</v>
      </c>
      <c r="M2882" s="288" t="s">
        <v>1671</v>
      </c>
      <c r="O2882" s="219"/>
      <c r="P2882" s="245"/>
      <c r="Q2882" s="244"/>
      <c r="R2882" s="261"/>
      <c r="S2882" s="242"/>
      <c r="T2882" s="219"/>
      <c r="U2882" s="287"/>
      <c r="V2882" s="287"/>
      <c r="W2882" s="287"/>
      <c r="X2882" s="287"/>
      <c r="Y2882" s="219"/>
      <c r="Z2882" s="287"/>
      <c r="AA2882" s="287"/>
      <c r="AB2882" s="287"/>
      <c r="AC2882" s="287"/>
      <c r="AD2882" s="211"/>
      <c r="AE2882" s="211"/>
      <c r="AF2882" s="211"/>
      <c r="AG2882" s="211"/>
      <c r="AH2882" s="211"/>
      <c r="AI2882" s="228" t="s">
        <v>1709</v>
      </c>
      <c r="AJ2882" s="286" t="s">
        <v>1708</v>
      </c>
      <c r="AK2882" s="228" t="s">
        <v>1724</v>
      </c>
      <c r="AN2882" s="211"/>
      <c r="AO2882" s="211"/>
      <c r="AP2882" s="229" t="s">
        <v>1717</v>
      </c>
      <c r="AQ2882" s="285"/>
      <c r="AR2882" s="207"/>
      <c r="AS2882" s="207"/>
      <c r="AT2882" s="207"/>
      <c r="AU2882" s="207"/>
      <c r="AV2882" s="207"/>
      <c r="AW2882" s="207"/>
      <c r="AX2882" s="207"/>
      <c r="AY2882" s="207"/>
      <c r="AZ2882" s="207"/>
      <c r="BA2882" s="207"/>
      <c r="BB2882" s="207"/>
      <c r="BC2882" s="207"/>
      <c r="BD2882" s="207"/>
      <c r="BE2882" s="207"/>
      <c r="BF2882" s="207"/>
      <c r="BG2882" s="228"/>
      <c r="BH2882" s="228"/>
      <c r="BI2882" s="228"/>
      <c r="BJ2882" s="246"/>
      <c r="BK2882" s="255"/>
      <c r="BL2882" s="228"/>
      <c r="BM2882" s="228"/>
      <c r="BQ2882" s="205" t="s">
        <v>1701</v>
      </c>
      <c r="BY2882" s="254"/>
      <c r="DN2882" s="284"/>
      <c r="DO2882" s="283"/>
      <c r="DP2882" s="278"/>
      <c r="DQ2882" s="282"/>
      <c r="DR2882" s="281"/>
      <c r="DS2882" s="280"/>
      <c r="DT2882" s="279"/>
      <c r="DU2882" s="278"/>
      <c r="DV2882" s="194"/>
    </row>
    <row r="2883" spans="1:137" ht="16.350000000000001" customHeight="1">
      <c r="A2883" s="207" t="s">
        <v>1729</v>
      </c>
      <c r="B2883" s="227" t="s">
        <v>1736</v>
      </c>
      <c r="D2883" s="264" t="s">
        <v>1735</v>
      </c>
      <c r="E2883" s="224" t="str">
        <f t="shared" si="431"/>
        <v>432357</v>
      </c>
      <c r="F2883" s="207" t="s">
        <v>66</v>
      </c>
      <c r="G2883" s="220" t="s">
        <v>1734</v>
      </c>
      <c r="H2883" s="223" t="s">
        <v>1733</v>
      </c>
      <c r="J2883" s="225">
        <v>1</v>
      </c>
      <c r="K2883" s="212">
        <v>2500</v>
      </c>
      <c r="L2883" s="263">
        <f t="shared" si="430"/>
        <v>2750</v>
      </c>
      <c r="M2883" s="288" t="s">
        <v>1671</v>
      </c>
      <c r="O2883" s="219"/>
      <c r="P2883" s="245"/>
      <c r="Q2883" s="244"/>
      <c r="R2883" s="261"/>
      <c r="S2883" s="242"/>
      <c r="T2883" s="219"/>
      <c r="U2883" s="287"/>
      <c r="V2883" s="287"/>
      <c r="W2883" s="287"/>
      <c r="X2883" s="287"/>
      <c r="Y2883" s="219"/>
      <c r="Z2883" s="287"/>
      <c r="AA2883" s="287"/>
      <c r="AB2883" s="287"/>
      <c r="AC2883" s="287"/>
      <c r="AD2883" s="211"/>
      <c r="AE2883" s="211"/>
      <c r="AF2883" s="211"/>
      <c r="AG2883" s="211"/>
      <c r="AH2883" s="211"/>
      <c r="AI2883" s="228" t="s">
        <v>1709</v>
      </c>
      <c r="AJ2883" s="286" t="s">
        <v>1708</v>
      </c>
      <c r="AK2883" s="228" t="s">
        <v>1724</v>
      </c>
      <c r="AN2883" s="211"/>
      <c r="AO2883" s="211"/>
      <c r="AP2883" s="229" t="s">
        <v>1717</v>
      </c>
      <c r="AQ2883" s="285"/>
      <c r="AR2883" s="207"/>
      <c r="AS2883" s="207"/>
      <c r="AT2883" s="207"/>
      <c r="AU2883" s="207"/>
      <c r="AV2883" s="207"/>
      <c r="AW2883" s="207"/>
      <c r="AX2883" s="207"/>
      <c r="AY2883" s="207"/>
      <c r="AZ2883" s="207"/>
      <c r="BA2883" s="207"/>
      <c r="BB2883" s="207"/>
      <c r="BC2883" s="207"/>
      <c r="BD2883" s="207"/>
      <c r="BE2883" s="207"/>
      <c r="BF2883" s="207"/>
      <c r="BG2883" s="228"/>
      <c r="BH2883" s="228"/>
      <c r="BI2883" s="228"/>
      <c r="BJ2883" s="246"/>
      <c r="BK2883" s="255"/>
      <c r="BL2883" s="228"/>
      <c r="BM2883" s="228"/>
      <c r="BQ2883" s="205" t="s">
        <v>1701</v>
      </c>
      <c r="BY2883" s="254"/>
      <c r="DN2883" s="284"/>
      <c r="DO2883" s="283"/>
      <c r="DP2883" s="278"/>
      <c r="DQ2883" s="282"/>
      <c r="DR2883" s="281"/>
      <c r="DS2883" s="280"/>
      <c r="DT2883" s="279"/>
      <c r="DU2883" s="278"/>
      <c r="DV2883" s="194"/>
    </row>
    <row r="2884" spans="1:137" ht="16.350000000000001" customHeight="1">
      <c r="A2884" s="207" t="s">
        <v>1729</v>
      </c>
      <c r="B2884" s="227" t="s">
        <v>880</v>
      </c>
      <c r="D2884" s="264" t="s">
        <v>881</v>
      </c>
      <c r="E2884" s="224" t="str">
        <f t="shared" si="431"/>
        <v>432531</v>
      </c>
      <c r="F2884" s="207" t="s">
        <v>66</v>
      </c>
      <c r="G2884" s="220" t="s">
        <v>882</v>
      </c>
      <c r="H2884" s="223" t="s">
        <v>1732</v>
      </c>
      <c r="J2884" s="225">
        <v>1</v>
      </c>
      <c r="K2884" s="277">
        <v>2500</v>
      </c>
      <c r="L2884" s="263">
        <f t="shared" si="430"/>
        <v>2750</v>
      </c>
      <c r="M2884" s="262" t="s">
        <v>1671</v>
      </c>
      <c r="O2884" s="219"/>
      <c r="P2884" s="251">
        <v>45444</v>
      </c>
      <c r="Q2884" s="244">
        <v>2000</v>
      </c>
      <c r="R2884" s="261"/>
      <c r="S2884" s="242"/>
      <c r="T2884" s="219"/>
      <c r="U2884" s="219"/>
      <c r="V2884" s="219"/>
      <c r="W2884" s="219"/>
      <c r="X2884" s="219"/>
      <c r="Y2884" s="219"/>
      <c r="Z2884" s="219"/>
      <c r="AA2884" s="219"/>
      <c r="AB2884" s="219"/>
      <c r="AC2884" s="219"/>
      <c r="AI2884" s="228" t="s">
        <v>1709</v>
      </c>
      <c r="AJ2884" s="258" t="s">
        <v>1708</v>
      </c>
      <c r="AK2884" s="228" t="s">
        <v>1724</v>
      </c>
      <c r="AL2884" s="211">
        <v>518</v>
      </c>
      <c r="AP2884" s="229" t="s">
        <v>1717</v>
      </c>
      <c r="AQ2884" s="273"/>
      <c r="AR2884" s="206"/>
      <c r="AS2884" s="206"/>
      <c r="AT2884" s="206"/>
      <c r="AU2884" s="206"/>
      <c r="AV2884" s="207"/>
      <c r="AW2884" s="207"/>
      <c r="AX2884" s="207"/>
      <c r="AY2884" s="207"/>
      <c r="AZ2884" s="206"/>
      <c r="BA2884" s="206"/>
      <c r="BB2884" s="206"/>
      <c r="BC2884" s="206"/>
      <c r="BD2884" s="207"/>
      <c r="BE2884" s="207"/>
      <c r="BF2884" s="207"/>
      <c r="BG2884" s="228"/>
      <c r="BH2884" s="228"/>
      <c r="BI2884" s="228"/>
      <c r="BJ2884" s="246"/>
      <c r="BK2884" s="255"/>
      <c r="BL2884" s="228" t="s">
        <v>1703</v>
      </c>
      <c r="BM2884" s="228" t="s">
        <v>1703</v>
      </c>
      <c r="BQ2884" s="205" t="s">
        <v>1701</v>
      </c>
      <c r="BY2884" s="254"/>
      <c r="DN2884" s="199">
        <v>2500</v>
      </c>
      <c r="DO2884" s="198">
        <f>DN2884*1.1</f>
        <v>2750</v>
      </c>
      <c r="DP2884" s="276">
        <v>45444</v>
      </c>
      <c r="DQ2884" s="253"/>
      <c r="DT2884" s="252"/>
      <c r="DU2884" s="275"/>
      <c r="DV2884" s="194"/>
    </row>
    <row r="2885" spans="1:137" ht="16.350000000000001" customHeight="1">
      <c r="A2885" s="207" t="s">
        <v>1729</v>
      </c>
      <c r="B2885" s="227" t="s">
        <v>883</v>
      </c>
      <c r="D2885" s="264" t="s">
        <v>884</v>
      </c>
      <c r="E2885" s="224" t="str">
        <f t="shared" si="431"/>
        <v>432609</v>
      </c>
      <c r="F2885" s="207" t="s">
        <v>1731</v>
      </c>
      <c r="G2885" s="220" t="s">
        <v>885</v>
      </c>
      <c r="H2885" s="223" t="s">
        <v>1730</v>
      </c>
      <c r="J2885" s="225">
        <v>1</v>
      </c>
      <c r="K2885" s="277">
        <v>1000</v>
      </c>
      <c r="L2885" s="263">
        <f t="shared" si="430"/>
        <v>1100</v>
      </c>
      <c r="M2885" s="262" t="s">
        <v>1671</v>
      </c>
      <c r="O2885" s="219"/>
      <c r="P2885" s="251">
        <v>45444</v>
      </c>
      <c r="Q2885" s="244">
        <v>900</v>
      </c>
      <c r="R2885" s="261"/>
      <c r="S2885" s="242"/>
      <c r="T2885" s="219"/>
      <c r="U2885" s="219"/>
      <c r="V2885" s="219"/>
      <c r="W2885" s="219"/>
      <c r="X2885" s="219"/>
      <c r="Y2885" s="219"/>
      <c r="Z2885" s="219"/>
      <c r="AA2885" s="219"/>
      <c r="AB2885" s="219"/>
      <c r="AC2885" s="219"/>
      <c r="AI2885" s="228" t="s">
        <v>1709</v>
      </c>
      <c r="AJ2885" s="258" t="s">
        <v>1708</v>
      </c>
      <c r="AK2885" s="228" t="s">
        <v>1724</v>
      </c>
      <c r="AL2885" s="211">
        <v>210</v>
      </c>
      <c r="AP2885" s="229" t="s">
        <v>1717</v>
      </c>
      <c r="AQ2885" s="273"/>
      <c r="AR2885" s="206"/>
      <c r="AS2885" s="206"/>
      <c r="AT2885" s="206"/>
      <c r="AU2885" s="206"/>
      <c r="AV2885" s="207"/>
      <c r="AW2885" s="207"/>
      <c r="AX2885" s="207"/>
      <c r="AY2885" s="207"/>
      <c r="AZ2885" s="206"/>
      <c r="BA2885" s="206"/>
      <c r="BB2885" s="206"/>
      <c r="BC2885" s="206"/>
      <c r="BD2885" s="207"/>
      <c r="BE2885" s="207"/>
      <c r="BF2885" s="207"/>
      <c r="BG2885" s="228"/>
      <c r="BH2885" s="228"/>
      <c r="BI2885" s="228"/>
      <c r="BJ2885" s="246"/>
      <c r="BK2885" s="255"/>
      <c r="BL2885" s="228" t="s">
        <v>1703</v>
      </c>
      <c r="BM2885" s="228" t="s">
        <v>1703</v>
      </c>
      <c r="BQ2885" s="205" t="s">
        <v>1701</v>
      </c>
      <c r="BY2885" s="254"/>
      <c r="DN2885" s="199">
        <v>1000</v>
      </c>
      <c r="DO2885" s="198">
        <f>DN2885*1.1</f>
        <v>1100</v>
      </c>
      <c r="DP2885" s="276">
        <v>45444</v>
      </c>
      <c r="DQ2885" s="253"/>
      <c r="DT2885" s="252"/>
      <c r="DU2885" s="275"/>
      <c r="DV2885" s="194"/>
    </row>
    <row r="2886" spans="1:137" ht="16.350000000000001" customHeight="1">
      <c r="A2886" s="207" t="s">
        <v>1729</v>
      </c>
      <c r="B2886" s="227" t="s">
        <v>1728</v>
      </c>
      <c r="D2886" s="274" t="s">
        <v>1727</v>
      </c>
      <c r="E2886" s="224" t="str">
        <f t="shared" si="431"/>
        <v>434740</v>
      </c>
      <c r="F2886" s="207" t="s">
        <v>66</v>
      </c>
      <c r="G2886" s="220" t="s">
        <v>1726</v>
      </c>
      <c r="H2886" s="223" t="s">
        <v>1725</v>
      </c>
      <c r="J2886" s="225">
        <v>1</v>
      </c>
      <c r="K2886" s="212">
        <v>1499.9999999999998</v>
      </c>
      <c r="L2886" s="263">
        <f t="shared" si="430"/>
        <v>1649.9999999999998</v>
      </c>
      <c r="M2886" s="262" t="s">
        <v>1671</v>
      </c>
      <c r="O2886" s="219"/>
      <c r="P2886" s="245"/>
      <c r="Q2886" s="244"/>
      <c r="R2886" s="261"/>
      <c r="S2886" s="242"/>
      <c r="T2886" s="219"/>
      <c r="U2886" s="219"/>
      <c r="V2886" s="219"/>
      <c r="W2886" s="219"/>
      <c r="X2886" s="219"/>
      <c r="Y2886" s="219"/>
      <c r="Z2886" s="219"/>
      <c r="AA2886" s="219"/>
      <c r="AB2886" s="219"/>
      <c r="AC2886" s="219"/>
      <c r="AI2886" s="228" t="s">
        <v>1709</v>
      </c>
      <c r="AJ2886" s="258" t="s">
        <v>1708</v>
      </c>
      <c r="AK2886" s="228" t="s">
        <v>1724</v>
      </c>
      <c r="AP2886" s="229" t="s">
        <v>1717</v>
      </c>
      <c r="AQ2886" s="273"/>
      <c r="AR2886" s="206"/>
      <c r="AS2886" s="206"/>
      <c r="AT2886" s="206"/>
      <c r="AU2886" s="206"/>
      <c r="AV2886" s="207"/>
      <c r="AW2886" s="207"/>
      <c r="AX2886" s="207"/>
      <c r="AY2886" s="207"/>
      <c r="AZ2886" s="206"/>
      <c r="BA2886" s="206"/>
      <c r="BB2886" s="206"/>
      <c r="BC2886" s="206"/>
      <c r="BD2886" s="207"/>
      <c r="BE2886" s="207"/>
      <c r="BF2886" s="207"/>
      <c r="BG2886" s="228"/>
      <c r="BH2886" s="228"/>
      <c r="BI2886" s="228"/>
      <c r="BJ2886" s="246"/>
      <c r="BK2886" s="255"/>
      <c r="BL2886" s="228"/>
      <c r="BM2886" s="228"/>
      <c r="BQ2886" s="205" t="s">
        <v>1701</v>
      </c>
      <c r="BY2886" s="254"/>
      <c r="DQ2886" s="253"/>
      <c r="DT2886" s="252"/>
      <c r="DV2886" s="194"/>
    </row>
    <row r="2887" spans="1:137" ht="16.350000000000001" customHeight="1">
      <c r="A2887" s="207" t="s">
        <v>1716</v>
      </c>
      <c r="B2887" s="227" t="s">
        <v>1723</v>
      </c>
      <c r="D2887" s="264" t="s">
        <v>1722</v>
      </c>
      <c r="E2887" s="224" t="str">
        <f t="shared" si="431"/>
        <v>438915</v>
      </c>
      <c r="F2887" s="207" t="s">
        <v>66</v>
      </c>
      <c r="G2887" s="220" t="s">
        <v>1721</v>
      </c>
      <c r="H2887" s="223" t="s">
        <v>1720</v>
      </c>
      <c r="J2887" s="225">
        <v>1</v>
      </c>
      <c r="K2887" s="212">
        <v>18000</v>
      </c>
      <c r="L2887" s="263">
        <f t="shared" si="430"/>
        <v>19800</v>
      </c>
      <c r="M2887" s="262" t="s">
        <v>1671</v>
      </c>
      <c r="O2887" s="219" t="s">
        <v>1719</v>
      </c>
      <c r="P2887" s="245"/>
      <c r="Q2887" s="244"/>
      <c r="R2887" s="272">
        <v>1300</v>
      </c>
      <c r="S2887" s="242">
        <v>1300</v>
      </c>
      <c r="T2887" s="271" t="s">
        <v>1718</v>
      </c>
      <c r="U2887" s="259" t="e">
        <f>VLOOKUP(T2887,'[1]段ボール 送料'!$H$16:$X$1013,16,FALSE)</f>
        <v>#N/A</v>
      </c>
      <c r="V2887" s="259" t="e">
        <f>VLOOKUP(T2887,'[1]段ボール 送料'!$H$16:$X$1013,13,FALSE)</f>
        <v>#N/A</v>
      </c>
      <c r="W2887" s="259" t="e">
        <f>VLOOKUP(T2887,'[1]段ボール 送料'!$H$16:$X$1013,14,FALSE)</f>
        <v>#N/A</v>
      </c>
      <c r="X2887" s="259" t="e">
        <f>VLOOKUP(T2887,'[1]段ボール 送料'!$H$16:$X$1013,15,FALSE)</f>
        <v>#N/A</v>
      </c>
      <c r="Y2887" s="269"/>
      <c r="Z2887" s="259"/>
      <c r="AA2887" s="259"/>
      <c r="AB2887" s="259"/>
      <c r="AC2887" s="259"/>
      <c r="AD2887" s="257"/>
      <c r="AE2887" s="257"/>
      <c r="AF2887" s="257"/>
      <c r="AG2887" s="257"/>
      <c r="AH2887" s="257"/>
      <c r="AI2887" s="228" t="s">
        <v>1709</v>
      </c>
      <c r="AJ2887" s="258" t="s">
        <v>1708</v>
      </c>
      <c r="AK2887" s="268" t="s">
        <v>1707</v>
      </c>
      <c r="AL2887" s="211">
        <v>4162</v>
      </c>
      <c r="AM2887" s="211" t="e">
        <f>AN2887+AO2887</f>
        <v>#N/A</v>
      </c>
      <c r="AN2887" s="257" t="e">
        <f>VLOOKUP(T2887,'[1]段ボール 送料'!$H$16:$X$1013,6,FALSE)</f>
        <v>#N/A</v>
      </c>
      <c r="AO2887" s="257" t="e">
        <f>VLOOKUP(T2887,'[1]段ボール 送料'!$H$16:$X$1013,17,FALSE)</f>
        <v>#N/A</v>
      </c>
      <c r="AP2887" s="229" t="s">
        <v>1717</v>
      </c>
      <c r="AQ2887" s="256"/>
      <c r="AR2887" s="206"/>
      <c r="AS2887" s="206"/>
      <c r="AT2887" s="206"/>
      <c r="AU2887" s="206"/>
      <c r="AV2887" s="207"/>
      <c r="AW2887" s="207"/>
      <c r="AX2887" s="207"/>
      <c r="AY2887" s="207"/>
      <c r="AZ2887" s="206"/>
      <c r="BA2887" s="206"/>
      <c r="BB2887" s="206"/>
      <c r="BC2887" s="206"/>
      <c r="BD2887" s="207"/>
      <c r="BE2887" s="207"/>
      <c r="BF2887" s="207"/>
      <c r="BG2887" s="228"/>
      <c r="BH2887" s="228" t="s">
        <v>1703</v>
      </c>
      <c r="BI2887" s="228" t="s">
        <v>1703</v>
      </c>
      <c r="BJ2887" s="246"/>
      <c r="BK2887" s="265" t="s">
        <v>1704</v>
      </c>
      <c r="BL2887" s="228"/>
      <c r="BM2887" s="228" t="s">
        <v>1703</v>
      </c>
      <c r="BR2887" s="204" t="s">
        <v>1702</v>
      </c>
      <c r="BU2887" s="194" t="s">
        <v>1701</v>
      </c>
      <c r="BY2887" s="254"/>
      <c r="DQ2887" s="253"/>
      <c r="DT2887" s="252"/>
      <c r="DV2887" s="194"/>
    </row>
    <row r="2888" spans="1:137" ht="16.350000000000001" customHeight="1">
      <c r="A2888" s="207" t="s">
        <v>1716</v>
      </c>
      <c r="B2888" s="227" t="s">
        <v>1715</v>
      </c>
      <c r="D2888" s="264" t="s">
        <v>1714</v>
      </c>
      <c r="E2888" s="224" t="str">
        <f t="shared" si="431"/>
        <v>438922</v>
      </c>
      <c r="F2888" s="207" t="s">
        <v>66</v>
      </c>
      <c r="G2888" s="220" t="s">
        <v>1713</v>
      </c>
      <c r="H2888" s="223" t="s">
        <v>1712</v>
      </c>
      <c r="J2888" s="225">
        <v>1</v>
      </c>
      <c r="K2888" s="212">
        <v>22000</v>
      </c>
      <c r="L2888" s="263">
        <f t="shared" si="430"/>
        <v>24200.000000000004</v>
      </c>
      <c r="M2888" s="262" t="s">
        <v>1671</v>
      </c>
      <c r="O2888" s="219" t="s">
        <v>1711</v>
      </c>
      <c r="P2888" s="245"/>
      <c r="Q2888" s="244"/>
      <c r="R2888" s="272">
        <v>1300</v>
      </c>
      <c r="S2888" s="242">
        <v>1300</v>
      </c>
      <c r="T2888" s="271" t="s">
        <v>1710</v>
      </c>
      <c r="U2888" s="270">
        <v>1835</v>
      </c>
      <c r="V2888" s="270">
        <v>1570</v>
      </c>
      <c r="W2888" s="270">
        <v>145</v>
      </c>
      <c r="X2888" s="270">
        <v>120</v>
      </c>
      <c r="Y2888" s="269"/>
      <c r="Z2888" s="259"/>
      <c r="AA2888" s="259"/>
      <c r="AB2888" s="259"/>
      <c r="AC2888" s="259"/>
      <c r="AD2888" s="267"/>
      <c r="AE2888" s="267"/>
      <c r="AF2888" s="267"/>
      <c r="AG2888" s="267"/>
      <c r="AH2888" s="267"/>
      <c r="AI2888" s="228" t="s">
        <v>1709</v>
      </c>
      <c r="AJ2888" s="258" t="s">
        <v>1708</v>
      </c>
      <c r="AK2888" s="268" t="s">
        <v>1707</v>
      </c>
      <c r="AL2888" s="211">
        <v>5088</v>
      </c>
      <c r="AM2888" s="211">
        <f>AN2888+AO2888</f>
        <v>3000</v>
      </c>
      <c r="AN2888" s="267">
        <v>0</v>
      </c>
      <c r="AO2888" s="267">
        <v>3000</v>
      </c>
      <c r="AP2888" s="229" t="s">
        <v>1706</v>
      </c>
      <c r="AQ2888" s="266"/>
      <c r="AR2888" s="206"/>
      <c r="AS2888" s="206"/>
      <c r="AT2888" s="206"/>
      <c r="AU2888" s="206"/>
      <c r="AV2888" s="207"/>
      <c r="AW2888" s="207"/>
      <c r="AX2888" s="207"/>
      <c r="AY2888" s="207"/>
      <c r="AZ2888" s="206"/>
      <c r="BA2888" s="206"/>
      <c r="BB2888" s="206"/>
      <c r="BC2888" s="206"/>
      <c r="BD2888" s="207"/>
      <c r="BE2888" s="207"/>
      <c r="BF2888" s="207"/>
      <c r="BG2888" s="228"/>
      <c r="BH2888" s="228" t="s">
        <v>1703</v>
      </c>
      <c r="BI2888" s="228" t="s">
        <v>1705</v>
      </c>
      <c r="BJ2888" s="246"/>
      <c r="BK2888" s="265" t="s">
        <v>1704</v>
      </c>
      <c r="BL2888" s="228"/>
      <c r="BM2888" s="228" t="s">
        <v>1703</v>
      </c>
      <c r="BR2888" s="204" t="s">
        <v>1702</v>
      </c>
      <c r="BU2888" s="194" t="s">
        <v>1701</v>
      </c>
      <c r="BY2888" s="254"/>
      <c r="DQ2888" s="253"/>
      <c r="DT2888" s="252"/>
      <c r="DV2888" s="194"/>
    </row>
    <row r="2889" spans="1:137" ht="16.350000000000001" customHeight="1">
      <c r="B2889" s="227" t="s">
        <v>1697</v>
      </c>
      <c r="D2889" s="264" t="s">
        <v>1700</v>
      </c>
      <c r="E2889" s="224" t="str">
        <f t="shared" si="431"/>
        <v>533803</v>
      </c>
      <c r="G2889" s="220" t="s">
        <v>1699</v>
      </c>
      <c r="H2889" s="223" t="s">
        <v>1698</v>
      </c>
      <c r="J2889" s="222">
        <v>1</v>
      </c>
      <c r="K2889" s="212">
        <v>1500</v>
      </c>
      <c r="L2889" s="263">
        <f t="shared" si="430"/>
        <v>1650.0000000000002</v>
      </c>
      <c r="M2889" s="262" t="s">
        <v>1671</v>
      </c>
      <c r="N2889" s="219" t="s">
        <v>1697</v>
      </c>
      <c r="O2889" s="219" t="s">
        <v>1696</v>
      </c>
      <c r="P2889" s="245"/>
      <c r="Q2889" s="244"/>
      <c r="R2889" s="261"/>
      <c r="S2889" s="242"/>
      <c r="T2889" s="260" t="s">
        <v>1695</v>
      </c>
      <c r="U2889" s="259">
        <f>VLOOKUP(T2889,'[1]段ボール 送料'!$H$16:$X$1013,16,FALSE)</f>
        <v>810</v>
      </c>
      <c r="V2889" s="259">
        <f>VLOOKUP(T2889,'[1]段ボール 送料'!$H$16:$X$1013,13,FALSE)</f>
        <v>380</v>
      </c>
      <c r="W2889" s="259">
        <f>VLOOKUP(T2889,'[1]段ボール 送料'!$H$16:$X$1013,14,FALSE)</f>
        <v>320</v>
      </c>
      <c r="X2889" s="259">
        <f>VLOOKUP(T2889,'[1]段ボール 送料'!$H$16:$X$1013,15,FALSE)</f>
        <v>110</v>
      </c>
      <c r="Y2889" s="219"/>
      <c r="Z2889" s="219"/>
      <c r="AA2889" s="219"/>
      <c r="AB2889" s="219"/>
      <c r="AC2889" s="219"/>
      <c r="AD2889" s="257"/>
      <c r="AE2889" s="257"/>
      <c r="AF2889" s="257"/>
      <c r="AG2889" s="257"/>
      <c r="AH2889" s="257"/>
      <c r="AI2889" s="213" t="s">
        <v>1694</v>
      </c>
      <c r="AJ2889" s="258" t="s">
        <v>1693</v>
      </c>
      <c r="AK2889" s="228" t="s">
        <v>1692</v>
      </c>
      <c r="AL2889" s="211">
        <v>420</v>
      </c>
      <c r="AM2889" s="211">
        <f>AN2889+AO2889</f>
        <v>977</v>
      </c>
      <c r="AN2889" s="257">
        <f>VLOOKUP(T2889,'[1]段ボール 送料'!$H$16:$X$1013,6,FALSE)</f>
        <v>87</v>
      </c>
      <c r="AO2889" s="257">
        <f>VLOOKUP(T2889,'[1]段ボール 送料'!$H$16:$X$1013,17,FALSE)</f>
        <v>890</v>
      </c>
      <c r="AP2889" s="229" t="s">
        <v>1691</v>
      </c>
      <c r="AQ2889" s="256"/>
      <c r="AR2889" s="206"/>
      <c r="AS2889" s="206"/>
      <c r="AT2889" s="206"/>
      <c r="AU2889" s="206"/>
      <c r="AV2889" s="207"/>
      <c r="AW2889" s="207"/>
      <c r="AX2889" s="207"/>
      <c r="AY2889" s="207"/>
      <c r="AZ2889" s="206"/>
      <c r="BA2889" s="206"/>
      <c r="BB2889" s="206"/>
      <c r="BC2889" s="206"/>
      <c r="BD2889" s="207"/>
      <c r="BE2889" s="207"/>
      <c r="BF2889" s="207"/>
      <c r="BG2889" s="228"/>
      <c r="BH2889" s="228"/>
      <c r="BI2889" s="228"/>
      <c r="BJ2889" s="246"/>
      <c r="BK2889" s="255"/>
      <c r="BL2889" s="228"/>
      <c r="BM2889" s="228"/>
      <c r="BY2889" s="254"/>
      <c r="DQ2889" s="253"/>
      <c r="DT2889" s="252"/>
      <c r="DV2889" s="194"/>
    </row>
    <row r="2890" spans="1:137" ht="16.350000000000001" customHeight="1">
      <c r="L2890" s="232"/>
      <c r="O2890" s="219"/>
      <c r="P2890" s="251"/>
      <c r="Q2890" s="244"/>
      <c r="R2890" s="243"/>
      <c r="S2890" s="242"/>
      <c r="T2890" s="219"/>
      <c r="U2890" s="219"/>
      <c r="V2890" s="219"/>
      <c r="W2890" s="219"/>
      <c r="X2890" s="219"/>
      <c r="Y2890" s="219"/>
      <c r="Z2890" s="219"/>
      <c r="AA2890" s="219"/>
      <c r="AB2890" s="219"/>
      <c r="AC2890" s="219"/>
      <c r="AK2890" s="228"/>
      <c r="AP2890" s="229"/>
      <c r="AR2890" s="250" t="e">
        <f>VLOOKUP(BD2890,'[1]段ボール 送料'!$H$16:$X$1013,,FALSE)</f>
        <v>#N/A</v>
      </c>
      <c r="AS2890" s="249" t="e">
        <f>VLOOKUP(BE2890,'[1]段ボール 送料'!$H$16:$X$1000,11,FALSE)</f>
        <v>#N/A</v>
      </c>
      <c r="AT2890" s="249" t="e">
        <f>VLOOKUP(BF2890,'[1]段ボール 送料'!$H$16:$X$1013,,FALSE)</f>
        <v>#N/A</v>
      </c>
      <c r="AU2890" s="247" t="e">
        <f>SUBTOTAL(9,AR2890:AT2890)</f>
        <v>#N/A</v>
      </c>
      <c r="AV2890" s="248" t="e">
        <f>VLOOKUP(T2890,'[1]段ボール 送料'!$H$16:$X$1013,11,FALSE)</f>
        <v>#N/A</v>
      </c>
      <c r="AW2890" s="248" t="e">
        <f>VLOOKUP(Y2890,'[1]段ボール 送料'!$H$16:$X$1013,11,FALSE)</f>
        <v>#N/A</v>
      </c>
      <c r="AX2890" s="207"/>
      <c r="AY2890" s="247" t="e">
        <f>SUBTOTAL(9,AV2890:AX2890)</f>
        <v>#N/A</v>
      </c>
      <c r="AZ2890" s="247" t="e">
        <f>AR2890+AV2890</f>
        <v>#N/A</v>
      </c>
      <c r="BA2890" s="247" t="e">
        <f>AS2890+AW2890</f>
        <v>#N/A</v>
      </c>
      <c r="BB2890" s="247" t="e">
        <f>AT2890+AX2890</f>
        <v>#N/A</v>
      </c>
      <c r="BC2890" s="247" t="e">
        <f>AU2890+AY2890</f>
        <v>#N/A</v>
      </c>
      <c r="BD2890" s="207"/>
      <c r="BE2890" s="207"/>
      <c r="BF2890" s="207"/>
      <c r="BG2890" s="228"/>
      <c r="BH2890" s="228"/>
      <c r="BI2890" s="228"/>
      <c r="BJ2890" s="246"/>
      <c r="BL2890" s="228"/>
      <c r="BM2890" s="228"/>
    </row>
    <row r="2891" spans="1:137" ht="16.350000000000001" customHeight="1">
      <c r="A2891" s="227"/>
      <c r="L2891" s="232"/>
      <c r="O2891" s="219"/>
      <c r="P2891" s="245"/>
      <c r="Q2891" s="244"/>
      <c r="R2891" s="243"/>
      <c r="S2891" s="242"/>
      <c r="T2891" s="219"/>
      <c r="U2891" s="219"/>
      <c r="V2891" s="219"/>
      <c r="W2891" s="219"/>
      <c r="X2891" s="219"/>
      <c r="Y2891" s="219"/>
      <c r="Z2891" s="219"/>
      <c r="AA2891" s="219"/>
      <c r="AB2891" s="219"/>
      <c r="AC2891" s="219"/>
      <c r="AK2891" s="228"/>
      <c r="AP2891" s="229"/>
      <c r="AR2891" s="206"/>
      <c r="AS2891" s="206"/>
      <c r="AT2891" s="206"/>
      <c r="AU2891" s="206"/>
      <c r="AV2891" s="207"/>
      <c r="AW2891" s="207"/>
      <c r="AX2891" s="207"/>
      <c r="AY2891" s="207"/>
      <c r="AZ2891" s="206"/>
      <c r="BA2891" s="206"/>
      <c r="BB2891" s="206"/>
      <c r="BC2891" s="206"/>
      <c r="BD2891" s="207"/>
      <c r="BE2891" s="207"/>
      <c r="BF2891" s="207"/>
      <c r="BG2891" s="228"/>
      <c r="BH2891" s="228"/>
      <c r="BI2891" s="228"/>
      <c r="BJ2891" s="246"/>
      <c r="BL2891" s="228"/>
      <c r="BM2891" s="228"/>
      <c r="DW2891" s="196"/>
      <c r="DX2891" s="196"/>
      <c r="DY2891" s="196"/>
      <c r="DZ2891" s="196"/>
      <c r="EA2891" s="196"/>
      <c r="EB2891" s="196"/>
      <c r="EC2891" s="196"/>
      <c r="ED2891" s="196"/>
      <c r="EE2891" s="196"/>
      <c r="EF2891" s="196"/>
      <c r="EG2891" s="196"/>
    </row>
    <row r="2892" spans="1:137" ht="16.350000000000001" customHeight="1">
      <c r="A2892" s="227"/>
      <c r="L2892" s="232"/>
      <c r="O2892" s="219"/>
      <c r="P2892" s="245"/>
      <c r="Q2892" s="244"/>
      <c r="R2892" s="243"/>
      <c r="S2892" s="242"/>
      <c r="T2892" s="219"/>
      <c r="U2892" s="219"/>
      <c r="V2892" s="219"/>
      <c r="W2892" s="219"/>
      <c r="X2892" s="219"/>
      <c r="Y2892" s="219"/>
      <c r="Z2892" s="219"/>
      <c r="AA2892" s="219"/>
      <c r="AB2892" s="219"/>
      <c r="AC2892" s="219"/>
      <c r="AK2892" s="228"/>
      <c r="AP2892" s="229"/>
      <c r="AR2892" s="206"/>
      <c r="AS2892" s="206"/>
      <c r="AT2892" s="206"/>
      <c r="AU2892" s="206"/>
      <c r="AV2892" s="207"/>
      <c r="AW2892" s="207"/>
      <c r="AX2892" s="207"/>
      <c r="AY2892" s="207"/>
      <c r="AZ2892" s="206"/>
      <c r="BA2892" s="206"/>
      <c r="BB2892" s="206"/>
      <c r="BC2892" s="206"/>
      <c r="BD2892" s="207"/>
      <c r="BE2892" s="207"/>
      <c r="BF2892" s="207"/>
      <c r="BG2892" s="228"/>
      <c r="BH2892" s="228"/>
      <c r="BI2892" s="228"/>
      <c r="BJ2892" s="246"/>
      <c r="BL2892" s="228"/>
      <c r="BM2892" s="228"/>
      <c r="DW2892" s="196"/>
      <c r="DX2892" s="196"/>
      <c r="DY2892" s="196"/>
      <c r="DZ2892" s="196"/>
      <c r="EA2892" s="196"/>
      <c r="EB2892" s="196"/>
      <c r="EC2892" s="196"/>
      <c r="ED2892" s="196"/>
      <c r="EE2892" s="196"/>
      <c r="EF2892" s="196"/>
      <c r="EG2892" s="196"/>
    </row>
    <row r="2893" spans="1:137" ht="16.350000000000001" customHeight="1">
      <c r="L2893" s="232"/>
      <c r="O2893" s="219"/>
      <c r="P2893" s="245"/>
      <c r="Q2893" s="244"/>
      <c r="R2893" s="243"/>
      <c r="S2893" s="242"/>
      <c r="T2893" s="219"/>
      <c r="U2893" s="219"/>
      <c r="V2893" s="219"/>
      <c r="W2893" s="219"/>
      <c r="X2893" s="219"/>
      <c r="Y2893" s="219"/>
      <c r="Z2893" s="219"/>
      <c r="AA2893" s="219"/>
      <c r="AB2893" s="219"/>
      <c r="AC2893" s="219"/>
      <c r="AK2893" s="228"/>
      <c r="AP2893" s="229"/>
      <c r="AR2893" s="206"/>
      <c r="AS2893" s="206"/>
      <c r="AT2893" s="206"/>
      <c r="AU2893" s="206"/>
      <c r="AV2893" s="207"/>
      <c r="AW2893" s="207"/>
      <c r="AX2893" s="207"/>
      <c r="AY2893" s="207"/>
      <c r="AZ2893" s="206"/>
      <c r="BA2893" s="206"/>
      <c r="BB2893" s="206"/>
      <c r="BC2893" s="206"/>
      <c r="BD2893" s="207"/>
      <c r="BE2893" s="207"/>
      <c r="BF2893" s="207"/>
      <c r="BG2893" s="228"/>
      <c r="BH2893" s="228"/>
      <c r="BI2893" s="228"/>
      <c r="BJ2893" s="246"/>
      <c r="BL2893" s="228"/>
      <c r="BM2893" s="228"/>
      <c r="DW2893" s="196"/>
      <c r="DX2893" s="196"/>
      <c r="DY2893" s="196"/>
      <c r="DZ2893" s="196"/>
      <c r="EA2893" s="196"/>
      <c r="EB2893" s="196"/>
      <c r="EC2893" s="196"/>
      <c r="ED2893" s="196"/>
      <c r="EE2893" s="196"/>
      <c r="EF2893" s="196"/>
      <c r="EG2893" s="196"/>
    </row>
    <row r="2894" spans="1:137" ht="16.350000000000001" customHeight="1">
      <c r="L2894" s="232"/>
      <c r="O2894" s="219"/>
      <c r="P2894" s="245"/>
      <c r="Q2894" s="244"/>
      <c r="R2894" s="243"/>
      <c r="S2894" s="242"/>
      <c r="T2894" s="219"/>
      <c r="U2894" s="219"/>
      <c r="V2894" s="219"/>
      <c r="W2894" s="219"/>
      <c r="X2894" s="219"/>
      <c r="Y2894" s="219"/>
      <c r="Z2894" s="219"/>
      <c r="AA2894" s="219"/>
      <c r="AB2894" s="219"/>
      <c r="AC2894" s="219"/>
      <c r="AK2894" s="228"/>
      <c r="AP2894" s="229"/>
      <c r="AR2894" s="206"/>
      <c r="AS2894" s="206"/>
      <c r="AT2894" s="206"/>
      <c r="AU2894" s="206"/>
      <c r="AV2894" s="207"/>
      <c r="AW2894" s="207"/>
      <c r="AX2894" s="207"/>
      <c r="AY2894" s="207"/>
      <c r="AZ2894" s="206"/>
      <c r="BA2894" s="206"/>
      <c r="BB2894" s="206"/>
      <c r="BC2894" s="206"/>
      <c r="BD2894" s="207"/>
      <c r="BE2894" s="207"/>
      <c r="BF2894" s="207"/>
      <c r="BG2894" s="228"/>
      <c r="BH2894" s="228"/>
      <c r="BI2894" s="228"/>
      <c r="BJ2894" s="246"/>
      <c r="BL2894" s="228"/>
      <c r="BM2894" s="228"/>
      <c r="DW2894" s="196"/>
      <c r="DX2894" s="196"/>
      <c r="DY2894" s="196"/>
      <c r="DZ2894" s="196"/>
      <c r="EA2894" s="196"/>
      <c r="EB2894" s="196"/>
      <c r="EC2894" s="196"/>
      <c r="ED2894" s="196"/>
      <c r="EE2894" s="196"/>
      <c r="EF2894" s="196"/>
      <c r="EG2894" s="196"/>
    </row>
    <row r="2895" spans="1:137" ht="16.350000000000001" customHeight="1">
      <c r="L2895" s="232"/>
      <c r="O2895" s="219"/>
      <c r="P2895" s="245"/>
      <c r="Q2895" s="244"/>
      <c r="R2895" s="243"/>
      <c r="S2895" s="242"/>
      <c r="T2895" s="219"/>
      <c r="U2895" s="219"/>
      <c r="V2895" s="219"/>
      <c r="W2895" s="219"/>
      <c r="X2895" s="219"/>
      <c r="Y2895" s="219"/>
      <c r="Z2895" s="219"/>
      <c r="AA2895" s="219"/>
      <c r="AB2895" s="219"/>
      <c r="AC2895" s="219"/>
      <c r="AK2895" s="228"/>
      <c r="AP2895" s="229"/>
      <c r="AR2895" s="206"/>
      <c r="AS2895" s="206"/>
      <c r="AT2895" s="206"/>
      <c r="AU2895" s="206"/>
      <c r="AV2895" s="207"/>
      <c r="AW2895" s="207"/>
      <c r="AX2895" s="207"/>
      <c r="AY2895" s="207"/>
      <c r="AZ2895" s="206"/>
      <c r="BA2895" s="206"/>
      <c r="BB2895" s="206"/>
      <c r="BC2895" s="206"/>
      <c r="BD2895" s="207"/>
      <c r="BE2895" s="207"/>
      <c r="BF2895" s="207"/>
      <c r="BG2895" s="228"/>
      <c r="BH2895" s="228"/>
      <c r="BI2895" s="228"/>
      <c r="BJ2895" s="246"/>
      <c r="BL2895" s="228"/>
      <c r="BM2895" s="228"/>
      <c r="DW2895" s="196"/>
      <c r="DX2895" s="196"/>
      <c r="DY2895" s="196"/>
      <c r="DZ2895" s="196"/>
      <c r="EA2895" s="196"/>
      <c r="EB2895" s="196"/>
      <c r="EC2895" s="196"/>
      <c r="ED2895" s="196"/>
      <c r="EE2895" s="196"/>
      <c r="EF2895" s="196"/>
      <c r="EG2895" s="196"/>
    </row>
    <row r="2896" spans="1:137" ht="16.350000000000001" customHeight="1">
      <c r="L2896" s="232"/>
      <c r="O2896" s="219"/>
      <c r="P2896" s="245"/>
      <c r="Q2896" s="244"/>
      <c r="R2896" s="243"/>
      <c r="S2896" s="242"/>
      <c r="T2896" s="219"/>
      <c r="U2896" s="219"/>
      <c r="V2896" s="219"/>
      <c r="W2896" s="219"/>
      <c r="X2896" s="219"/>
      <c r="Y2896" s="219"/>
      <c r="Z2896" s="219"/>
      <c r="AA2896" s="219"/>
      <c r="AB2896" s="219"/>
      <c r="AC2896" s="219"/>
      <c r="AK2896" s="228"/>
      <c r="AP2896" s="229"/>
      <c r="AR2896" s="206"/>
      <c r="AS2896" s="206"/>
      <c r="AT2896" s="206"/>
      <c r="AU2896" s="206"/>
      <c r="AV2896" s="207"/>
      <c r="AW2896" s="207"/>
      <c r="AX2896" s="207"/>
      <c r="AY2896" s="207"/>
      <c r="AZ2896" s="206"/>
      <c r="BA2896" s="206"/>
      <c r="BB2896" s="206"/>
      <c r="BC2896" s="206"/>
      <c r="BD2896" s="207"/>
      <c r="BE2896" s="207"/>
      <c r="BF2896" s="207"/>
      <c r="BG2896" s="228"/>
      <c r="BH2896" s="228"/>
      <c r="BI2896" s="228"/>
      <c r="BJ2896" s="246"/>
      <c r="BL2896" s="228"/>
      <c r="BM2896" s="228"/>
      <c r="DW2896" s="196"/>
      <c r="DX2896" s="196"/>
      <c r="DY2896" s="196"/>
      <c r="DZ2896" s="196"/>
      <c r="EA2896" s="196"/>
      <c r="EB2896" s="196"/>
      <c r="EC2896" s="196"/>
      <c r="ED2896" s="196"/>
      <c r="EE2896" s="196"/>
      <c r="EF2896" s="196"/>
      <c r="EG2896" s="196"/>
    </row>
    <row r="2897" spans="12:65" ht="16.350000000000001" customHeight="1">
      <c r="L2897" s="232"/>
      <c r="O2897" s="219"/>
      <c r="P2897" s="245"/>
      <c r="Q2897" s="244"/>
      <c r="R2897" s="243"/>
      <c r="S2897" s="242"/>
      <c r="T2897" s="219"/>
      <c r="U2897" s="219"/>
      <c r="V2897" s="219"/>
      <c r="W2897" s="219"/>
      <c r="X2897" s="219"/>
      <c r="Y2897" s="219"/>
      <c r="Z2897" s="219"/>
      <c r="AA2897" s="219"/>
      <c r="AB2897" s="219"/>
      <c r="AC2897" s="219"/>
      <c r="AK2897" s="228"/>
      <c r="AP2897" s="229"/>
      <c r="AR2897" s="206"/>
      <c r="AS2897" s="206"/>
      <c r="AT2897" s="206"/>
      <c r="AU2897" s="206"/>
      <c r="AV2897" s="207"/>
      <c r="AW2897" s="207"/>
      <c r="AX2897" s="207"/>
      <c r="AY2897" s="207"/>
      <c r="AZ2897" s="206"/>
      <c r="BA2897" s="206"/>
      <c r="BB2897" s="206"/>
      <c r="BC2897" s="206"/>
      <c r="BD2897" s="207"/>
      <c r="BE2897" s="207"/>
      <c r="BF2897" s="207"/>
      <c r="BG2897" s="228"/>
      <c r="BH2897" s="228"/>
      <c r="BI2897" s="228"/>
      <c r="BJ2897" s="246"/>
      <c r="BL2897" s="228"/>
      <c r="BM2897" s="228"/>
    </row>
    <row r="2898" spans="12:65" ht="16.350000000000001" customHeight="1">
      <c r="L2898" s="232"/>
      <c r="O2898" s="219"/>
      <c r="P2898" s="245"/>
      <c r="Q2898" s="244"/>
      <c r="R2898" s="243"/>
      <c r="S2898" s="242"/>
      <c r="T2898" s="219"/>
      <c r="U2898" s="219"/>
      <c r="V2898" s="219"/>
      <c r="W2898" s="219"/>
      <c r="X2898" s="219"/>
      <c r="Y2898" s="219"/>
      <c r="Z2898" s="219"/>
      <c r="AA2898" s="219"/>
      <c r="AB2898" s="219"/>
      <c r="AC2898" s="219"/>
      <c r="AK2898" s="228"/>
      <c r="AP2898" s="229"/>
      <c r="AR2898" s="206"/>
      <c r="AS2898" s="206"/>
      <c r="AT2898" s="206"/>
      <c r="AU2898" s="206"/>
      <c r="AV2898" s="207"/>
      <c r="AW2898" s="207"/>
      <c r="AX2898" s="207"/>
      <c r="AY2898" s="207"/>
      <c r="AZ2898" s="206"/>
      <c r="BA2898" s="206"/>
      <c r="BB2898" s="206"/>
      <c r="BC2898" s="206"/>
      <c r="BD2898" s="207"/>
      <c r="BE2898" s="207"/>
      <c r="BF2898" s="207"/>
      <c r="BG2898" s="228"/>
      <c r="BH2898" s="228"/>
      <c r="BI2898" s="228"/>
      <c r="BJ2898" s="246"/>
      <c r="BL2898" s="228"/>
      <c r="BM2898" s="228"/>
    </row>
    <row r="2899" spans="12:65" ht="16.350000000000001" customHeight="1">
      <c r="L2899" s="232"/>
      <c r="O2899" s="219"/>
      <c r="P2899" s="245"/>
      <c r="Q2899" s="244"/>
      <c r="R2899" s="243"/>
      <c r="S2899" s="242"/>
      <c r="T2899" s="219"/>
      <c r="U2899" s="219"/>
      <c r="V2899" s="219"/>
      <c r="W2899" s="219"/>
      <c r="X2899" s="219"/>
      <c r="Y2899" s="219"/>
      <c r="Z2899" s="219"/>
      <c r="AA2899" s="219"/>
      <c r="AB2899" s="219"/>
      <c r="AC2899" s="219"/>
      <c r="AK2899" s="228"/>
      <c r="AP2899" s="229"/>
      <c r="AR2899" s="206"/>
      <c r="AS2899" s="206"/>
      <c r="AT2899" s="206"/>
      <c r="AU2899" s="206"/>
      <c r="AV2899" s="207"/>
      <c r="AW2899" s="207"/>
      <c r="AX2899" s="207"/>
      <c r="AY2899" s="207"/>
      <c r="AZ2899" s="206"/>
      <c r="BA2899" s="206"/>
      <c r="BB2899" s="206"/>
      <c r="BC2899" s="206"/>
      <c r="BD2899" s="207"/>
      <c r="BE2899" s="207"/>
      <c r="BF2899" s="207"/>
      <c r="BG2899" s="228"/>
      <c r="BH2899" s="228"/>
      <c r="BI2899" s="228"/>
      <c r="BJ2899" s="246"/>
      <c r="BL2899" s="228"/>
      <c r="BM2899" s="228"/>
    </row>
    <row r="2900" spans="12:65" ht="16.350000000000001" customHeight="1">
      <c r="L2900" s="232"/>
      <c r="O2900" s="219"/>
      <c r="P2900" s="245"/>
      <c r="Q2900" s="244"/>
      <c r="R2900" s="243"/>
      <c r="S2900" s="242"/>
      <c r="T2900" s="219"/>
      <c r="U2900" s="219"/>
      <c r="V2900" s="219"/>
      <c r="W2900" s="219"/>
      <c r="X2900" s="219"/>
      <c r="Y2900" s="219"/>
      <c r="Z2900" s="219"/>
      <c r="AA2900" s="219"/>
      <c r="AB2900" s="219"/>
      <c r="AC2900" s="219"/>
      <c r="AK2900" s="228"/>
      <c r="AP2900" s="229"/>
      <c r="AR2900" s="206"/>
      <c r="AS2900" s="206"/>
      <c r="AT2900" s="206"/>
      <c r="AU2900" s="206"/>
      <c r="AV2900" s="207"/>
      <c r="AW2900" s="207"/>
      <c r="AX2900" s="207"/>
      <c r="AY2900" s="207"/>
      <c r="AZ2900" s="206"/>
      <c r="BA2900" s="206"/>
      <c r="BB2900" s="206"/>
      <c r="BC2900" s="206"/>
      <c r="BD2900" s="207"/>
      <c r="BE2900" s="207"/>
      <c r="BF2900" s="207"/>
      <c r="BG2900" s="228"/>
      <c r="BH2900" s="228"/>
      <c r="BI2900" s="228"/>
      <c r="BJ2900" s="246"/>
      <c r="BL2900" s="228"/>
      <c r="BM2900" s="228"/>
    </row>
    <row r="2901" spans="12:65" ht="16.350000000000001" customHeight="1">
      <c r="L2901" s="232"/>
      <c r="O2901" s="219"/>
      <c r="P2901" s="245"/>
      <c r="Q2901" s="244"/>
      <c r="R2901" s="243"/>
      <c r="S2901" s="242"/>
      <c r="T2901" s="219"/>
      <c r="U2901" s="219"/>
      <c r="V2901" s="219"/>
      <c r="W2901" s="219"/>
      <c r="X2901" s="219"/>
      <c r="Y2901" s="219"/>
      <c r="Z2901" s="219"/>
      <c r="AA2901" s="219"/>
      <c r="AB2901" s="219"/>
      <c r="AC2901" s="219"/>
      <c r="AK2901" s="228"/>
      <c r="AP2901" s="229"/>
      <c r="AR2901" s="206"/>
      <c r="AS2901" s="206"/>
      <c r="AT2901" s="206"/>
      <c r="AU2901" s="206"/>
      <c r="AV2901" s="207"/>
      <c r="AW2901" s="207"/>
      <c r="AX2901" s="207"/>
      <c r="AY2901" s="207"/>
      <c r="AZ2901" s="206"/>
      <c r="BA2901" s="206"/>
      <c r="BB2901" s="206"/>
      <c r="BC2901" s="206"/>
      <c r="BD2901" s="207"/>
      <c r="BE2901" s="207"/>
      <c r="BF2901" s="207"/>
      <c r="BG2901" s="228"/>
      <c r="BH2901" s="228"/>
      <c r="BI2901" s="228"/>
      <c r="BJ2901" s="246"/>
      <c r="BL2901" s="228"/>
      <c r="BM2901" s="228"/>
    </row>
    <row r="2902" spans="12:65" ht="16.350000000000001" customHeight="1">
      <c r="L2902" s="232"/>
      <c r="O2902" s="219"/>
      <c r="P2902" s="245"/>
      <c r="Q2902" s="244"/>
      <c r="R2902" s="243"/>
      <c r="S2902" s="242"/>
      <c r="T2902" s="219"/>
      <c r="U2902" s="219"/>
      <c r="V2902" s="219"/>
      <c r="W2902" s="219"/>
      <c r="X2902" s="219"/>
      <c r="Y2902" s="219"/>
      <c r="Z2902" s="219"/>
      <c r="AA2902" s="219"/>
      <c r="AB2902" s="219"/>
      <c r="AC2902" s="219"/>
      <c r="AK2902" s="228"/>
      <c r="AP2902" s="229"/>
      <c r="AR2902" s="206"/>
      <c r="AS2902" s="206"/>
      <c r="AT2902" s="206"/>
      <c r="AU2902" s="206"/>
      <c r="AV2902" s="207"/>
      <c r="AW2902" s="207"/>
      <c r="AX2902" s="207"/>
      <c r="AY2902" s="207"/>
      <c r="AZ2902" s="206"/>
      <c r="BA2902" s="206"/>
      <c r="BB2902" s="206"/>
      <c r="BC2902" s="206"/>
      <c r="BD2902" s="207"/>
      <c r="BE2902" s="207"/>
      <c r="BF2902" s="207"/>
      <c r="BG2902" s="228"/>
      <c r="BH2902" s="228"/>
      <c r="BI2902" s="228"/>
      <c r="BJ2902" s="246"/>
      <c r="BL2902" s="228"/>
      <c r="BM2902" s="228"/>
    </row>
    <row r="2903" spans="12:65" ht="16.350000000000001" customHeight="1">
      <c r="L2903" s="232"/>
      <c r="O2903" s="219"/>
      <c r="P2903" s="245"/>
      <c r="Q2903" s="244"/>
      <c r="R2903" s="243"/>
      <c r="S2903" s="242"/>
      <c r="T2903" s="219"/>
      <c r="U2903" s="219"/>
      <c r="V2903" s="219"/>
      <c r="W2903" s="219"/>
      <c r="X2903" s="219"/>
      <c r="Y2903" s="219"/>
      <c r="Z2903" s="219"/>
      <c r="AA2903" s="219"/>
      <c r="AB2903" s="219"/>
      <c r="AC2903" s="219"/>
      <c r="AK2903" s="228"/>
      <c r="AP2903" s="229"/>
      <c r="AR2903" s="206"/>
      <c r="AS2903" s="206"/>
      <c r="AT2903" s="206"/>
      <c r="AU2903" s="206"/>
      <c r="AV2903" s="207"/>
      <c r="AW2903" s="207"/>
      <c r="AX2903" s="207"/>
      <c r="AY2903" s="207"/>
      <c r="AZ2903" s="206"/>
      <c r="BA2903" s="206"/>
      <c r="BB2903" s="206"/>
      <c r="BC2903" s="206"/>
      <c r="BD2903" s="207"/>
      <c r="BE2903" s="207"/>
      <c r="BF2903" s="207"/>
      <c r="BG2903" s="228"/>
      <c r="BH2903" s="228"/>
      <c r="BI2903" s="228"/>
      <c r="BJ2903" s="246"/>
      <c r="BL2903" s="228"/>
      <c r="BM2903" s="228"/>
    </row>
    <row r="2904" spans="12:65" ht="16.350000000000001" customHeight="1">
      <c r="L2904" s="232"/>
      <c r="O2904" s="219"/>
      <c r="P2904" s="245"/>
      <c r="Q2904" s="244"/>
      <c r="R2904" s="243"/>
      <c r="S2904" s="242"/>
      <c r="T2904" s="219"/>
      <c r="U2904" s="219"/>
      <c r="V2904" s="219"/>
      <c r="W2904" s="219"/>
      <c r="X2904" s="219"/>
      <c r="Y2904" s="219"/>
      <c r="Z2904" s="219"/>
      <c r="AA2904" s="219"/>
      <c r="AB2904" s="219"/>
      <c r="AC2904" s="219"/>
      <c r="AK2904" s="228"/>
      <c r="AP2904" s="229"/>
      <c r="AR2904" s="206"/>
      <c r="AS2904" s="206"/>
      <c r="AT2904" s="206"/>
      <c r="AU2904" s="206"/>
      <c r="AV2904" s="207"/>
      <c r="AW2904" s="207"/>
      <c r="AX2904" s="207"/>
      <c r="AY2904" s="207"/>
      <c r="AZ2904" s="206"/>
      <c r="BA2904" s="206"/>
      <c r="BB2904" s="206"/>
      <c r="BC2904" s="206"/>
      <c r="BD2904" s="207"/>
      <c r="BE2904" s="207"/>
      <c r="BF2904" s="207"/>
      <c r="BG2904" s="228"/>
      <c r="BH2904" s="228"/>
      <c r="BI2904" s="228"/>
      <c r="BJ2904" s="246"/>
      <c r="BL2904" s="228"/>
      <c r="BM2904" s="228"/>
    </row>
    <row r="2905" spans="12:65" ht="16.350000000000001" customHeight="1">
      <c r="L2905" s="232"/>
      <c r="O2905" s="219"/>
      <c r="P2905" s="245"/>
      <c r="Q2905" s="244"/>
      <c r="R2905" s="243"/>
      <c r="S2905" s="242"/>
      <c r="T2905" s="219"/>
      <c r="U2905" s="219"/>
      <c r="V2905" s="219"/>
      <c r="W2905" s="219"/>
      <c r="X2905" s="219"/>
      <c r="Y2905" s="219"/>
      <c r="Z2905" s="219"/>
      <c r="AA2905" s="219"/>
      <c r="AB2905" s="219"/>
      <c r="AC2905" s="219"/>
      <c r="AK2905" s="228"/>
      <c r="AP2905" s="229"/>
      <c r="AR2905" s="206"/>
      <c r="AS2905" s="206"/>
      <c r="AT2905" s="206"/>
      <c r="AU2905" s="206"/>
      <c r="AV2905" s="207"/>
      <c r="AW2905" s="207"/>
      <c r="AX2905" s="207"/>
      <c r="AY2905" s="207"/>
      <c r="AZ2905" s="206"/>
      <c r="BA2905" s="206"/>
      <c r="BB2905" s="206"/>
      <c r="BC2905" s="206"/>
      <c r="BD2905" s="207"/>
      <c r="BE2905" s="207"/>
      <c r="BF2905" s="207"/>
      <c r="BG2905" s="228"/>
      <c r="BH2905" s="228"/>
      <c r="BI2905" s="228"/>
      <c r="BJ2905" s="246"/>
      <c r="BL2905" s="228"/>
      <c r="BM2905" s="228"/>
    </row>
    <row r="2906" spans="12:65" ht="16.350000000000001" customHeight="1">
      <c r="L2906" s="232"/>
      <c r="O2906" s="219"/>
      <c r="P2906" s="245"/>
      <c r="Q2906" s="244"/>
      <c r="R2906" s="243"/>
      <c r="S2906" s="242"/>
      <c r="T2906" s="219"/>
      <c r="U2906" s="219"/>
      <c r="V2906" s="219"/>
      <c r="W2906" s="219"/>
      <c r="X2906" s="219"/>
      <c r="Y2906" s="219"/>
      <c r="Z2906" s="219"/>
      <c r="AA2906" s="219"/>
      <c r="AB2906" s="219"/>
      <c r="AC2906" s="219"/>
      <c r="AK2906" s="228"/>
      <c r="AP2906" s="229"/>
      <c r="AR2906" s="206"/>
      <c r="AS2906" s="206"/>
      <c r="AT2906" s="206"/>
      <c r="AU2906" s="206"/>
      <c r="AV2906" s="207"/>
      <c r="AW2906" s="207"/>
      <c r="AX2906" s="207"/>
      <c r="AY2906" s="207"/>
      <c r="AZ2906" s="206"/>
      <c r="BA2906" s="206"/>
      <c r="BB2906" s="206"/>
      <c r="BC2906" s="206"/>
      <c r="BD2906" s="207"/>
      <c r="BE2906" s="207"/>
      <c r="BF2906" s="207"/>
      <c r="BG2906" s="228"/>
      <c r="BH2906" s="228"/>
      <c r="BI2906" s="228"/>
      <c r="BJ2906" s="246"/>
      <c r="BL2906" s="228"/>
      <c r="BM2906" s="228"/>
    </row>
    <row r="2907" spans="12:65" ht="16.350000000000001" customHeight="1">
      <c r="L2907" s="232"/>
      <c r="O2907" s="219"/>
      <c r="P2907" s="245"/>
      <c r="Q2907" s="244"/>
      <c r="R2907" s="243"/>
      <c r="S2907" s="242"/>
      <c r="T2907" s="219"/>
      <c r="U2907" s="219"/>
      <c r="V2907" s="219"/>
      <c r="W2907" s="219"/>
      <c r="X2907" s="219"/>
      <c r="Y2907" s="219"/>
      <c r="Z2907" s="219"/>
      <c r="AA2907" s="219"/>
      <c r="AB2907" s="219"/>
      <c r="AC2907" s="219"/>
      <c r="AK2907" s="228"/>
      <c r="AP2907" s="229"/>
      <c r="AR2907" s="206"/>
      <c r="AS2907" s="206"/>
      <c r="AT2907" s="206"/>
      <c r="AU2907" s="206"/>
      <c r="AV2907" s="207"/>
      <c r="AW2907" s="207"/>
      <c r="AX2907" s="207"/>
      <c r="AY2907" s="207"/>
      <c r="AZ2907" s="206"/>
      <c r="BA2907" s="206"/>
      <c r="BB2907" s="206"/>
      <c r="BC2907" s="206"/>
      <c r="BD2907" s="207"/>
      <c r="BE2907" s="207"/>
      <c r="BF2907" s="207"/>
      <c r="BG2907" s="228"/>
      <c r="BH2907" s="228"/>
      <c r="BI2907" s="228"/>
      <c r="BJ2907" s="246"/>
      <c r="BL2907" s="228"/>
      <c r="BM2907" s="228"/>
    </row>
    <row r="2908" spans="12:65" ht="16.350000000000001" customHeight="1">
      <c r="L2908" s="232"/>
      <c r="O2908" s="219"/>
      <c r="P2908" s="245"/>
      <c r="Q2908" s="244"/>
      <c r="R2908" s="243"/>
      <c r="S2908" s="242"/>
      <c r="T2908" s="219"/>
      <c r="U2908" s="219"/>
      <c r="V2908" s="219"/>
      <c r="W2908" s="219"/>
      <c r="X2908" s="219"/>
      <c r="Y2908" s="219"/>
      <c r="Z2908" s="219"/>
      <c r="AA2908" s="219"/>
      <c r="AB2908" s="219"/>
      <c r="AC2908" s="219"/>
      <c r="AK2908" s="228"/>
      <c r="AP2908" s="229"/>
      <c r="AR2908" s="206"/>
      <c r="AS2908" s="206"/>
      <c r="AT2908" s="206"/>
      <c r="AU2908" s="206"/>
      <c r="AV2908" s="207"/>
      <c r="AW2908" s="207"/>
      <c r="AX2908" s="207"/>
      <c r="AY2908" s="207"/>
      <c r="AZ2908" s="206"/>
      <c r="BA2908" s="206"/>
      <c r="BB2908" s="206"/>
      <c r="BC2908" s="206"/>
      <c r="BD2908" s="207"/>
      <c r="BE2908" s="207"/>
      <c r="BF2908" s="207"/>
      <c r="BG2908" s="228"/>
      <c r="BH2908" s="228"/>
      <c r="BI2908" s="228"/>
      <c r="BJ2908" s="246"/>
      <c r="BL2908" s="228"/>
      <c r="BM2908" s="228"/>
    </row>
    <row r="2909" spans="12:65" ht="16.350000000000001" customHeight="1">
      <c r="L2909" s="232"/>
      <c r="O2909" s="219"/>
      <c r="P2909" s="245"/>
      <c r="Q2909" s="244"/>
      <c r="R2909" s="243"/>
      <c r="S2909" s="242"/>
      <c r="T2909" s="219"/>
      <c r="U2909" s="219"/>
      <c r="V2909" s="219"/>
      <c r="W2909" s="219"/>
      <c r="X2909" s="219"/>
      <c r="Y2909" s="219"/>
      <c r="Z2909" s="219"/>
      <c r="AA2909" s="219"/>
      <c r="AB2909" s="219"/>
      <c r="AC2909" s="219"/>
      <c r="AK2909" s="228"/>
      <c r="AP2909" s="229"/>
      <c r="AR2909" s="206"/>
      <c r="AS2909" s="206"/>
      <c r="AT2909" s="206"/>
      <c r="AU2909" s="206"/>
      <c r="AV2909" s="207"/>
      <c r="AW2909" s="207"/>
      <c r="AX2909" s="207"/>
      <c r="AY2909" s="207"/>
      <c r="AZ2909" s="206"/>
      <c r="BA2909" s="206"/>
      <c r="BB2909" s="206"/>
      <c r="BC2909" s="206"/>
      <c r="BD2909" s="207"/>
      <c r="BE2909" s="207"/>
      <c r="BF2909" s="207"/>
      <c r="BG2909" s="228"/>
      <c r="BH2909" s="228"/>
      <c r="BI2909" s="228"/>
      <c r="BJ2909" s="246"/>
      <c r="BL2909" s="228"/>
      <c r="BM2909" s="228"/>
    </row>
    <row r="2910" spans="12:65" ht="16.350000000000001" customHeight="1">
      <c r="L2910" s="232"/>
      <c r="O2910" s="219"/>
      <c r="P2910" s="245"/>
      <c r="Q2910" s="244"/>
      <c r="R2910" s="243"/>
      <c r="S2910" s="242"/>
      <c r="T2910" s="219"/>
      <c r="U2910" s="219"/>
      <c r="V2910" s="219"/>
      <c r="W2910" s="219"/>
      <c r="X2910" s="219"/>
      <c r="Y2910" s="219"/>
      <c r="Z2910" s="219"/>
      <c r="AA2910" s="219"/>
      <c r="AB2910" s="219"/>
      <c r="AC2910" s="219"/>
      <c r="AK2910" s="228"/>
      <c r="AP2910" s="229"/>
      <c r="AR2910" s="206"/>
      <c r="AS2910" s="206"/>
      <c r="AT2910" s="206"/>
      <c r="AU2910" s="206"/>
      <c r="AV2910" s="207"/>
      <c r="AW2910" s="207"/>
      <c r="AX2910" s="207"/>
      <c r="AY2910" s="207"/>
      <c r="AZ2910" s="206"/>
      <c r="BA2910" s="206"/>
      <c r="BB2910" s="206"/>
      <c r="BC2910" s="206"/>
      <c r="BD2910" s="207"/>
      <c r="BE2910" s="207"/>
      <c r="BF2910" s="207"/>
      <c r="BG2910" s="228"/>
      <c r="BH2910" s="228"/>
      <c r="BI2910" s="228"/>
      <c r="BJ2910" s="246"/>
      <c r="BL2910" s="228"/>
      <c r="BM2910" s="228"/>
    </row>
    <row r="2911" spans="12:65" ht="16.350000000000001" customHeight="1">
      <c r="L2911" s="232"/>
      <c r="O2911" s="219"/>
      <c r="P2911" s="245"/>
      <c r="Q2911" s="244"/>
      <c r="R2911" s="243"/>
      <c r="S2911" s="242"/>
      <c r="T2911" s="219"/>
      <c r="U2911" s="219"/>
      <c r="V2911" s="219"/>
      <c r="W2911" s="219"/>
      <c r="X2911" s="219"/>
      <c r="Y2911" s="219"/>
      <c r="Z2911" s="219"/>
      <c r="AA2911" s="219"/>
      <c r="AB2911" s="219"/>
      <c r="AC2911" s="219"/>
      <c r="AK2911" s="228"/>
      <c r="AP2911" s="229"/>
      <c r="AR2911" s="206"/>
      <c r="AS2911" s="206"/>
      <c r="AT2911" s="206"/>
      <c r="AU2911" s="206"/>
      <c r="AV2911" s="207"/>
      <c r="AW2911" s="207"/>
      <c r="AX2911" s="207"/>
      <c r="AY2911" s="207"/>
      <c r="AZ2911" s="206"/>
      <c r="BA2911" s="206"/>
      <c r="BB2911" s="206"/>
      <c r="BC2911" s="206"/>
      <c r="BD2911" s="207"/>
      <c r="BE2911" s="207"/>
      <c r="BF2911" s="207"/>
      <c r="BG2911" s="228"/>
      <c r="BH2911" s="228"/>
      <c r="BI2911" s="228"/>
      <c r="BJ2911" s="246"/>
      <c r="BL2911" s="228"/>
      <c r="BM2911" s="228"/>
    </row>
    <row r="2912" spans="12:65" ht="16.350000000000001" customHeight="1">
      <c r="L2912" s="232"/>
      <c r="O2912" s="219"/>
      <c r="P2912" s="245"/>
      <c r="Q2912" s="244"/>
      <c r="R2912" s="243"/>
      <c r="S2912" s="242"/>
      <c r="T2912" s="219"/>
      <c r="U2912" s="219"/>
      <c r="V2912" s="219"/>
      <c r="W2912" s="219"/>
      <c r="X2912" s="219"/>
      <c r="Y2912" s="219"/>
      <c r="Z2912" s="219"/>
      <c r="AA2912" s="219"/>
      <c r="AB2912" s="219"/>
      <c r="AC2912" s="219"/>
      <c r="AK2912" s="228"/>
      <c r="AP2912" s="229"/>
      <c r="AR2912" s="206"/>
      <c r="AS2912" s="206"/>
      <c r="AT2912" s="206"/>
      <c r="AU2912" s="206"/>
      <c r="AV2912" s="207"/>
      <c r="AW2912" s="207"/>
      <c r="AX2912" s="207"/>
      <c r="AY2912" s="207"/>
      <c r="AZ2912" s="206"/>
      <c r="BA2912" s="206"/>
      <c r="BB2912" s="206"/>
      <c r="BC2912" s="206"/>
      <c r="BD2912" s="207"/>
      <c r="BE2912" s="207"/>
      <c r="BF2912" s="207"/>
      <c r="BG2912" s="228"/>
      <c r="BH2912" s="228"/>
      <c r="BI2912" s="228"/>
      <c r="BJ2912" s="246"/>
      <c r="BL2912" s="228"/>
      <c r="BM2912" s="228"/>
    </row>
    <row r="2913" spans="12:65" ht="16.350000000000001" customHeight="1">
      <c r="L2913" s="232"/>
      <c r="O2913" s="219"/>
      <c r="P2913" s="245"/>
      <c r="Q2913" s="244"/>
      <c r="R2913" s="243"/>
      <c r="S2913" s="242"/>
      <c r="T2913" s="219"/>
      <c r="U2913" s="219"/>
      <c r="V2913" s="219"/>
      <c r="W2913" s="219"/>
      <c r="X2913" s="219"/>
      <c r="Y2913" s="219"/>
      <c r="Z2913" s="219"/>
      <c r="AA2913" s="219"/>
      <c r="AB2913" s="219"/>
      <c r="AC2913" s="219"/>
      <c r="AK2913" s="228"/>
      <c r="AP2913" s="229"/>
      <c r="AR2913" s="206"/>
      <c r="AS2913" s="206"/>
      <c r="AT2913" s="206"/>
      <c r="AU2913" s="206"/>
      <c r="AV2913" s="207"/>
      <c r="AW2913" s="207"/>
      <c r="AX2913" s="207"/>
      <c r="AY2913" s="207"/>
      <c r="AZ2913" s="206"/>
      <c r="BA2913" s="206"/>
      <c r="BB2913" s="206"/>
      <c r="BC2913" s="206"/>
      <c r="BD2913" s="207"/>
      <c r="BE2913" s="207"/>
      <c r="BF2913" s="207"/>
      <c r="BG2913" s="228"/>
      <c r="BH2913" s="228"/>
      <c r="BI2913" s="228"/>
      <c r="BJ2913" s="246"/>
      <c r="BL2913" s="228"/>
      <c r="BM2913" s="228"/>
    </row>
    <row r="2914" spans="12:65" ht="16.350000000000001" customHeight="1">
      <c r="L2914" s="232"/>
      <c r="O2914" s="219"/>
      <c r="P2914" s="245"/>
      <c r="Q2914" s="244"/>
      <c r="R2914" s="243"/>
      <c r="S2914" s="242"/>
      <c r="T2914" s="219"/>
      <c r="U2914" s="219"/>
      <c r="V2914" s="219"/>
      <c r="W2914" s="219"/>
      <c r="X2914" s="219"/>
      <c r="Y2914" s="219"/>
      <c r="Z2914" s="219"/>
      <c r="AA2914" s="219"/>
      <c r="AB2914" s="219"/>
      <c r="AC2914" s="219"/>
      <c r="AK2914" s="228"/>
      <c r="AP2914" s="229"/>
      <c r="AR2914" s="206"/>
      <c r="AS2914" s="206"/>
      <c r="AT2914" s="206"/>
      <c r="AU2914" s="206"/>
      <c r="AV2914" s="207"/>
      <c r="AW2914" s="207"/>
      <c r="AX2914" s="207"/>
      <c r="AY2914" s="207"/>
      <c r="AZ2914" s="206"/>
      <c r="BA2914" s="206"/>
      <c r="BB2914" s="206"/>
      <c r="BC2914" s="206"/>
      <c r="BD2914" s="207"/>
      <c r="BE2914" s="207"/>
      <c r="BF2914" s="207"/>
      <c r="BG2914" s="228"/>
      <c r="BH2914" s="228"/>
      <c r="BI2914" s="228"/>
      <c r="BJ2914" s="246"/>
      <c r="BL2914" s="228"/>
      <c r="BM2914" s="228"/>
    </row>
    <row r="2915" spans="12:65" ht="16.350000000000001" customHeight="1">
      <c r="L2915" s="232"/>
      <c r="O2915" s="219"/>
      <c r="P2915" s="245"/>
      <c r="Q2915" s="244"/>
      <c r="R2915" s="243"/>
      <c r="S2915" s="242"/>
      <c r="T2915" s="219"/>
      <c r="U2915" s="219"/>
      <c r="V2915" s="219"/>
      <c r="W2915" s="219"/>
      <c r="X2915" s="219"/>
      <c r="Y2915" s="219"/>
      <c r="Z2915" s="219"/>
      <c r="AA2915" s="219"/>
      <c r="AB2915" s="219"/>
      <c r="AC2915" s="219"/>
      <c r="AK2915" s="228"/>
      <c r="AP2915" s="229"/>
      <c r="AR2915" s="206"/>
      <c r="AS2915" s="206"/>
      <c r="AT2915" s="206"/>
      <c r="AU2915" s="206"/>
      <c r="AV2915" s="207"/>
      <c r="AW2915" s="207"/>
      <c r="AX2915" s="207"/>
      <c r="AY2915" s="207"/>
      <c r="AZ2915" s="206"/>
      <c r="BA2915" s="206"/>
      <c r="BB2915" s="206"/>
      <c r="BC2915" s="206"/>
      <c r="BD2915" s="207"/>
      <c r="BE2915" s="207"/>
      <c r="BF2915" s="207"/>
      <c r="BG2915" s="228"/>
      <c r="BH2915" s="228"/>
      <c r="BI2915" s="228"/>
      <c r="BJ2915" s="246"/>
      <c r="BL2915" s="228"/>
      <c r="BM2915" s="228"/>
    </row>
    <row r="2916" spans="12:65" ht="16.350000000000001" customHeight="1">
      <c r="L2916" s="232"/>
      <c r="O2916" s="219"/>
      <c r="P2916" s="245"/>
      <c r="Q2916" s="244"/>
      <c r="R2916" s="243"/>
      <c r="S2916" s="242"/>
      <c r="T2916" s="219"/>
      <c r="U2916" s="219"/>
      <c r="V2916" s="219"/>
      <c r="W2916" s="219"/>
      <c r="X2916" s="219"/>
      <c r="Y2916" s="219"/>
      <c r="Z2916" s="219"/>
      <c r="AA2916" s="219"/>
      <c r="AB2916" s="219"/>
      <c r="AC2916" s="219"/>
      <c r="AK2916" s="228"/>
      <c r="AP2916" s="229"/>
      <c r="AR2916" s="206"/>
      <c r="AS2916" s="206"/>
      <c r="AT2916" s="206"/>
      <c r="AU2916" s="206"/>
      <c r="AV2916" s="207"/>
      <c r="AW2916" s="207"/>
      <c r="AX2916" s="207"/>
      <c r="AY2916" s="207"/>
      <c r="AZ2916" s="206"/>
      <c r="BA2916" s="206"/>
      <c r="BB2916" s="206"/>
      <c r="BC2916" s="206"/>
      <c r="BD2916" s="207"/>
      <c r="BE2916" s="207"/>
      <c r="BF2916" s="207"/>
      <c r="BG2916" s="228"/>
      <c r="BH2916" s="228"/>
      <c r="BI2916" s="228"/>
      <c r="BJ2916" s="246"/>
      <c r="BL2916" s="228"/>
      <c r="BM2916" s="228"/>
    </row>
    <row r="2917" spans="12:65" ht="16.350000000000001" customHeight="1">
      <c r="L2917" s="232"/>
      <c r="O2917" s="219"/>
      <c r="P2917" s="245"/>
      <c r="Q2917" s="244"/>
      <c r="R2917" s="243"/>
      <c r="S2917" s="242"/>
      <c r="T2917" s="219"/>
      <c r="U2917" s="219"/>
      <c r="V2917" s="219"/>
      <c r="W2917" s="219"/>
      <c r="X2917" s="219"/>
      <c r="Y2917" s="219"/>
      <c r="Z2917" s="219"/>
      <c r="AA2917" s="219"/>
      <c r="AB2917" s="219"/>
      <c r="AC2917" s="219"/>
      <c r="AK2917" s="228"/>
      <c r="AP2917" s="229"/>
      <c r="AR2917" s="206"/>
      <c r="AS2917" s="206"/>
      <c r="AT2917" s="206"/>
      <c r="AU2917" s="206"/>
      <c r="AV2917" s="207"/>
      <c r="AW2917" s="207"/>
      <c r="AX2917" s="207"/>
      <c r="AY2917" s="207"/>
      <c r="AZ2917" s="206"/>
      <c r="BA2917" s="206"/>
      <c r="BB2917" s="206"/>
      <c r="BC2917" s="206"/>
      <c r="BD2917" s="207"/>
      <c r="BE2917" s="207"/>
      <c r="BF2917" s="207"/>
      <c r="BG2917" s="228"/>
      <c r="BH2917" s="228"/>
      <c r="BI2917" s="228"/>
      <c r="BJ2917" s="246"/>
      <c r="BL2917" s="228"/>
      <c r="BM2917" s="228"/>
    </row>
    <row r="2918" spans="12:65" ht="16.350000000000001" customHeight="1">
      <c r="L2918" s="232"/>
      <c r="O2918" s="219"/>
      <c r="P2918" s="245"/>
      <c r="Q2918" s="244"/>
      <c r="R2918" s="243"/>
      <c r="S2918" s="242"/>
      <c r="T2918" s="219"/>
      <c r="U2918" s="219"/>
      <c r="V2918" s="219"/>
      <c r="W2918" s="219"/>
      <c r="X2918" s="219"/>
      <c r="Y2918" s="219"/>
      <c r="Z2918" s="219"/>
      <c r="AA2918" s="219"/>
      <c r="AB2918" s="219"/>
      <c r="AC2918" s="219"/>
      <c r="AK2918" s="228"/>
      <c r="AP2918" s="229"/>
      <c r="AR2918" s="206"/>
      <c r="AS2918" s="206"/>
      <c r="AT2918" s="206"/>
      <c r="AU2918" s="206"/>
      <c r="AV2918" s="207"/>
      <c r="AW2918" s="207"/>
      <c r="AX2918" s="207"/>
      <c r="AY2918" s="207"/>
      <c r="AZ2918" s="206"/>
      <c r="BA2918" s="206"/>
      <c r="BB2918" s="206"/>
      <c r="BC2918" s="206"/>
      <c r="BD2918" s="207"/>
      <c r="BE2918" s="207"/>
      <c r="BF2918" s="207"/>
      <c r="BG2918" s="228"/>
      <c r="BH2918" s="228"/>
      <c r="BI2918" s="228"/>
      <c r="BJ2918" s="246"/>
      <c r="BL2918" s="228"/>
      <c r="BM2918" s="228"/>
    </row>
    <row r="2919" spans="12:65" ht="16.350000000000001" customHeight="1">
      <c r="L2919" s="232"/>
      <c r="O2919" s="219"/>
      <c r="P2919" s="245"/>
      <c r="Q2919" s="244"/>
      <c r="R2919" s="243"/>
      <c r="S2919" s="242"/>
      <c r="T2919" s="219"/>
      <c r="U2919" s="219"/>
      <c r="V2919" s="219"/>
      <c r="W2919" s="219"/>
      <c r="X2919" s="219"/>
      <c r="Y2919" s="219"/>
      <c r="Z2919" s="219"/>
      <c r="AA2919" s="219"/>
      <c r="AB2919" s="219"/>
      <c r="AC2919" s="219"/>
      <c r="AK2919" s="228"/>
      <c r="AP2919" s="229"/>
      <c r="AR2919" s="206"/>
      <c r="AS2919" s="206"/>
      <c r="AT2919" s="206"/>
      <c r="AU2919" s="206"/>
      <c r="AV2919" s="207"/>
      <c r="AW2919" s="207"/>
      <c r="AX2919" s="207"/>
      <c r="AY2919" s="207"/>
      <c r="AZ2919" s="206"/>
      <c r="BA2919" s="206"/>
      <c r="BB2919" s="206"/>
      <c r="BC2919" s="206"/>
      <c r="BD2919" s="207"/>
      <c r="BE2919" s="207"/>
      <c r="BF2919" s="207"/>
      <c r="BG2919" s="228"/>
      <c r="BH2919" s="228"/>
      <c r="BI2919" s="228"/>
      <c r="BJ2919" s="246"/>
      <c r="BL2919" s="228"/>
      <c r="BM2919" s="228"/>
    </row>
    <row r="2920" spans="12:65" ht="16.350000000000001" customHeight="1">
      <c r="L2920" s="232"/>
      <c r="O2920" s="219"/>
      <c r="P2920" s="245"/>
      <c r="Q2920" s="244"/>
      <c r="R2920" s="243"/>
      <c r="S2920" s="242"/>
      <c r="T2920" s="219"/>
      <c r="U2920" s="219"/>
      <c r="V2920" s="219"/>
      <c r="W2920" s="219"/>
      <c r="X2920" s="219"/>
      <c r="Y2920" s="219"/>
      <c r="Z2920" s="219"/>
      <c r="AA2920" s="219"/>
      <c r="AB2920" s="219"/>
      <c r="AC2920" s="219"/>
      <c r="AK2920" s="228"/>
      <c r="AP2920" s="229"/>
      <c r="AR2920" s="206"/>
      <c r="AS2920" s="206"/>
      <c r="AT2920" s="206"/>
      <c r="AU2920" s="206"/>
      <c r="AV2920" s="207"/>
      <c r="AW2920" s="207"/>
      <c r="AX2920" s="207"/>
      <c r="AY2920" s="207"/>
      <c r="AZ2920" s="206"/>
      <c r="BA2920" s="206"/>
      <c r="BB2920" s="206"/>
      <c r="BC2920" s="206"/>
      <c r="BD2920" s="207"/>
      <c r="BE2920" s="207"/>
      <c r="BF2920" s="207"/>
      <c r="BG2920" s="228"/>
      <c r="BH2920" s="228"/>
      <c r="BI2920" s="228"/>
      <c r="BJ2920" s="246"/>
      <c r="BL2920" s="228"/>
      <c r="BM2920" s="228"/>
    </row>
    <row r="2921" spans="12:65" ht="16.350000000000001" customHeight="1">
      <c r="L2921" s="232"/>
      <c r="O2921" s="219"/>
      <c r="P2921" s="245"/>
      <c r="Q2921" s="244"/>
      <c r="R2921" s="243"/>
      <c r="S2921" s="242"/>
      <c r="T2921" s="219"/>
      <c r="U2921" s="219"/>
      <c r="V2921" s="219"/>
      <c r="W2921" s="219"/>
      <c r="X2921" s="219"/>
      <c r="Y2921" s="219"/>
      <c r="Z2921" s="219"/>
      <c r="AA2921" s="219"/>
      <c r="AB2921" s="219"/>
      <c r="AC2921" s="219"/>
      <c r="AK2921" s="228"/>
      <c r="AP2921" s="229"/>
      <c r="AR2921" s="206"/>
      <c r="AS2921" s="206"/>
      <c r="AT2921" s="206"/>
      <c r="AU2921" s="206"/>
      <c r="AV2921" s="207"/>
      <c r="AW2921" s="207"/>
      <c r="AX2921" s="207"/>
      <c r="AY2921" s="207"/>
      <c r="AZ2921" s="206"/>
      <c r="BA2921" s="206"/>
      <c r="BB2921" s="206"/>
      <c r="BC2921" s="206"/>
      <c r="BD2921" s="207"/>
      <c r="BE2921" s="207"/>
      <c r="BF2921" s="207"/>
      <c r="BG2921" s="228"/>
      <c r="BH2921" s="228"/>
      <c r="BI2921" s="228"/>
      <c r="BJ2921" s="246"/>
      <c r="BL2921" s="228"/>
      <c r="BM2921" s="228"/>
    </row>
    <row r="2922" spans="12:65" ht="16.350000000000001" customHeight="1">
      <c r="L2922" s="232"/>
      <c r="O2922" s="219"/>
      <c r="P2922" s="245"/>
      <c r="Q2922" s="244"/>
      <c r="R2922" s="243"/>
      <c r="S2922" s="242"/>
      <c r="T2922" s="219"/>
      <c r="U2922" s="219"/>
      <c r="V2922" s="219"/>
      <c r="W2922" s="219"/>
      <c r="X2922" s="219"/>
      <c r="Y2922" s="219"/>
      <c r="Z2922" s="219"/>
      <c r="AA2922" s="219"/>
      <c r="AB2922" s="219"/>
      <c r="AC2922" s="219"/>
      <c r="AK2922" s="228"/>
      <c r="AP2922" s="229"/>
      <c r="AR2922" s="206"/>
      <c r="AS2922" s="206"/>
      <c r="AT2922" s="206"/>
      <c r="AU2922" s="206"/>
      <c r="AV2922" s="207"/>
      <c r="AW2922" s="207"/>
      <c r="AX2922" s="207"/>
      <c r="AY2922" s="207"/>
      <c r="AZ2922" s="206"/>
      <c r="BA2922" s="206"/>
      <c r="BB2922" s="206"/>
      <c r="BC2922" s="206"/>
      <c r="BD2922" s="207"/>
      <c r="BE2922" s="207"/>
      <c r="BF2922" s="207"/>
      <c r="BG2922" s="228"/>
      <c r="BH2922" s="228"/>
      <c r="BI2922" s="228"/>
      <c r="BJ2922" s="246"/>
      <c r="BL2922" s="228"/>
      <c r="BM2922" s="228"/>
    </row>
    <row r="2923" spans="12:65" ht="16.350000000000001" customHeight="1">
      <c r="L2923" s="232"/>
      <c r="O2923" s="219"/>
      <c r="P2923" s="245"/>
      <c r="Q2923" s="244"/>
      <c r="R2923" s="243"/>
      <c r="S2923" s="242"/>
      <c r="T2923" s="219"/>
      <c r="U2923" s="219"/>
      <c r="V2923" s="219"/>
      <c r="W2923" s="219"/>
      <c r="X2923" s="219"/>
      <c r="Y2923" s="219"/>
      <c r="Z2923" s="219"/>
      <c r="AA2923" s="219"/>
      <c r="AB2923" s="219"/>
      <c r="AC2923" s="219"/>
      <c r="AK2923" s="228"/>
      <c r="AP2923" s="229"/>
      <c r="AR2923" s="206"/>
      <c r="AS2923" s="206"/>
      <c r="AT2923" s="206"/>
      <c r="AU2923" s="206"/>
      <c r="AV2923" s="207"/>
      <c r="AW2923" s="207"/>
      <c r="AX2923" s="207"/>
      <c r="AY2923" s="207"/>
      <c r="AZ2923" s="206"/>
      <c r="BA2923" s="206"/>
      <c r="BB2923" s="206"/>
      <c r="BC2923" s="206"/>
      <c r="BD2923" s="207"/>
      <c r="BE2923" s="207"/>
      <c r="BF2923" s="207"/>
      <c r="BG2923" s="228"/>
      <c r="BH2923" s="228"/>
      <c r="BI2923" s="228"/>
      <c r="BJ2923" s="246"/>
      <c r="BL2923" s="228"/>
      <c r="BM2923" s="228"/>
    </row>
    <row r="2924" spans="12:65" ht="16.350000000000001" customHeight="1">
      <c r="L2924" s="232"/>
      <c r="O2924" s="219"/>
      <c r="P2924" s="245"/>
      <c r="Q2924" s="244"/>
      <c r="R2924" s="243"/>
      <c r="S2924" s="242"/>
      <c r="T2924" s="219"/>
      <c r="U2924" s="219"/>
      <c r="V2924" s="219"/>
      <c r="W2924" s="219"/>
      <c r="X2924" s="219"/>
      <c r="Y2924" s="219"/>
      <c r="Z2924" s="219"/>
      <c r="AA2924" s="219"/>
      <c r="AB2924" s="219"/>
      <c r="AC2924" s="219"/>
      <c r="AK2924" s="228"/>
      <c r="AP2924" s="229"/>
      <c r="AR2924" s="206"/>
      <c r="AS2924" s="206"/>
      <c r="AT2924" s="206"/>
      <c r="AU2924" s="206"/>
      <c r="AV2924" s="207"/>
      <c r="AW2924" s="207"/>
      <c r="AX2924" s="207"/>
      <c r="AY2924" s="207"/>
      <c r="AZ2924" s="206"/>
      <c r="BA2924" s="206"/>
      <c r="BB2924" s="206"/>
      <c r="BC2924" s="206"/>
      <c r="BD2924" s="207"/>
      <c r="BE2924" s="207"/>
      <c r="BF2924" s="207"/>
      <c r="BG2924" s="228"/>
      <c r="BH2924" s="228"/>
      <c r="BI2924" s="228"/>
      <c r="BJ2924" s="246"/>
      <c r="BL2924" s="228"/>
      <c r="BM2924" s="228"/>
    </row>
    <row r="2925" spans="12:65" ht="16.350000000000001" customHeight="1">
      <c r="L2925" s="232"/>
      <c r="O2925" s="219"/>
      <c r="P2925" s="245"/>
      <c r="Q2925" s="244"/>
      <c r="R2925" s="243"/>
      <c r="S2925" s="242"/>
      <c r="T2925" s="219"/>
      <c r="U2925" s="219"/>
      <c r="V2925" s="219"/>
      <c r="W2925" s="219"/>
      <c r="X2925" s="219"/>
      <c r="Y2925" s="219"/>
      <c r="Z2925" s="219"/>
      <c r="AA2925" s="219"/>
      <c r="AB2925" s="219"/>
      <c r="AC2925" s="219"/>
      <c r="AK2925" s="228"/>
      <c r="AP2925" s="229"/>
      <c r="AR2925" s="206"/>
      <c r="AS2925" s="206"/>
      <c r="AT2925" s="206"/>
      <c r="AU2925" s="206"/>
      <c r="AV2925" s="207"/>
      <c r="AW2925" s="207"/>
      <c r="AX2925" s="207"/>
      <c r="AY2925" s="207"/>
      <c r="AZ2925" s="206"/>
      <c r="BA2925" s="206"/>
      <c r="BB2925" s="206"/>
      <c r="BC2925" s="206"/>
      <c r="BD2925" s="207"/>
      <c r="BE2925" s="207"/>
      <c r="BF2925" s="207"/>
      <c r="BG2925" s="228"/>
      <c r="BH2925" s="228"/>
      <c r="BI2925" s="228"/>
      <c r="BJ2925" s="246"/>
      <c r="BL2925" s="228"/>
      <c r="BM2925" s="228"/>
    </row>
    <row r="2926" spans="12:65" ht="16.350000000000001" customHeight="1">
      <c r="L2926" s="232"/>
      <c r="O2926" s="219"/>
      <c r="P2926" s="245"/>
      <c r="Q2926" s="244"/>
      <c r="R2926" s="243"/>
      <c r="S2926" s="242"/>
      <c r="T2926" s="219"/>
      <c r="U2926" s="219"/>
      <c r="V2926" s="219"/>
      <c r="W2926" s="219"/>
      <c r="X2926" s="219"/>
      <c r="Y2926" s="219"/>
      <c r="Z2926" s="219"/>
      <c r="AA2926" s="219"/>
      <c r="AB2926" s="219"/>
      <c r="AC2926" s="219"/>
      <c r="AK2926" s="228"/>
      <c r="AP2926" s="229"/>
      <c r="AR2926" s="206"/>
      <c r="AS2926" s="206"/>
      <c r="AT2926" s="206"/>
      <c r="AU2926" s="206"/>
      <c r="AV2926" s="207"/>
      <c r="AW2926" s="207"/>
      <c r="AX2926" s="207"/>
      <c r="AY2926" s="207"/>
      <c r="AZ2926" s="206"/>
      <c r="BA2926" s="206"/>
      <c r="BB2926" s="206"/>
      <c r="BC2926" s="206"/>
      <c r="BD2926" s="207"/>
      <c r="BE2926" s="207"/>
      <c r="BF2926" s="207"/>
      <c r="BG2926" s="228"/>
      <c r="BH2926" s="228"/>
      <c r="BI2926" s="228"/>
      <c r="BJ2926" s="246"/>
      <c r="BL2926" s="228"/>
      <c r="BM2926" s="228"/>
    </row>
    <row r="2927" spans="12:65" ht="16.350000000000001" customHeight="1">
      <c r="L2927" s="232"/>
      <c r="O2927" s="219"/>
      <c r="P2927" s="245"/>
      <c r="Q2927" s="244"/>
      <c r="R2927" s="243"/>
      <c r="S2927" s="242"/>
      <c r="T2927" s="219"/>
      <c r="U2927" s="219"/>
      <c r="V2927" s="219"/>
      <c r="W2927" s="219"/>
      <c r="X2927" s="219"/>
      <c r="Y2927" s="219"/>
      <c r="Z2927" s="219"/>
      <c r="AA2927" s="219"/>
      <c r="AB2927" s="219"/>
      <c r="AC2927" s="219"/>
      <c r="AK2927" s="228"/>
      <c r="AP2927" s="229"/>
      <c r="AR2927" s="206"/>
      <c r="AS2927" s="206"/>
      <c r="AT2927" s="206"/>
      <c r="AU2927" s="206"/>
      <c r="AV2927" s="207"/>
      <c r="AW2927" s="207"/>
      <c r="AX2927" s="207"/>
      <c r="AY2927" s="207"/>
      <c r="AZ2927" s="206"/>
      <c r="BA2927" s="206"/>
      <c r="BB2927" s="206"/>
      <c r="BC2927" s="206"/>
      <c r="BD2927" s="207"/>
      <c r="BE2927" s="207"/>
      <c r="BF2927" s="207"/>
      <c r="BG2927" s="228"/>
      <c r="BH2927" s="228"/>
      <c r="BI2927" s="228"/>
      <c r="BJ2927" s="246"/>
      <c r="BL2927" s="228"/>
      <c r="BM2927" s="228"/>
    </row>
    <row r="2928" spans="12:65" ht="16.350000000000001" customHeight="1">
      <c r="L2928" s="232"/>
      <c r="O2928" s="219"/>
      <c r="P2928" s="245"/>
      <c r="Q2928" s="244"/>
      <c r="R2928" s="243"/>
      <c r="S2928" s="242"/>
      <c r="T2928" s="219"/>
      <c r="U2928" s="219"/>
      <c r="V2928" s="219"/>
      <c r="W2928" s="219"/>
      <c r="X2928" s="219"/>
      <c r="Y2928" s="219"/>
      <c r="Z2928" s="219"/>
      <c r="AA2928" s="219"/>
      <c r="AB2928" s="219"/>
      <c r="AC2928" s="219"/>
      <c r="AK2928" s="228"/>
      <c r="AP2928" s="229"/>
      <c r="AR2928" s="206"/>
      <c r="AS2928" s="206"/>
      <c r="AT2928" s="206"/>
      <c r="AU2928" s="206"/>
      <c r="AV2928" s="207"/>
      <c r="AW2928" s="207"/>
      <c r="AX2928" s="207"/>
      <c r="AY2928" s="207"/>
      <c r="AZ2928" s="206"/>
      <c r="BA2928" s="206"/>
      <c r="BB2928" s="206"/>
      <c r="BC2928" s="206"/>
      <c r="BD2928" s="207"/>
      <c r="BE2928" s="207"/>
      <c r="BF2928" s="207"/>
      <c r="BG2928" s="228"/>
      <c r="BH2928" s="228"/>
      <c r="BI2928" s="228"/>
      <c r="BJ2928" s="246"/>
      <c r="BL2928" s="228"/>
      <c r="BM2928" s="228"/>
    </row>
    <row r="2929" spans="12:65" ht="16.350000000000001" customHeight="1">
      <c r="L2929" s="232"/>
      <c r="O2929" s="219"/>
      <c r="P2929" s="245"/>
      <c r="Q2929" s="244"/>
      <c r="R2929" s="243"/>
      <c r="S2929" s="242"/>
      <c r="T2929" s="219"/>
      <c r="U2929" s="219"/>
      <c r="V2929" s="219"/>
      <c r="W2929" s="219"/>
      <c r="X2929" s="219"/>
      <c r="Y2929" s="219"/>
      <c r="Z2929" s="219"/>
      <c r="AA2929" s="219"/>
      <c r="AB2929" s="219"/>
      <c r="AC2929" s="219"/>
      <c r="AK2929" s="228"/>
      <c r="AP2929" s="229"/>
      <c r="AR2929" s="206"/>
      <c r="AS2929" s="206"/>
      <c r="AT2929" s="206"/>
      <c r="AU2929" s="206"/>
      <c r="AV2929" s="207"/>
      <c r="AW2929" s="207"/>
      <c r="AX2929" s="207"/>
      <c r="AY2929" s="207"/>
      <c r="AZ2929" s="206"/>
      <c r="BA2929" s="206"/>
      <c r="BB2929" s="206"/>
      <c r="BC2929" s="206"/>
      <c r="BD2929" s="207"/>
      <c r="BE2929" s="207"/>
      <c r="BF2929" s="207"/>
      <c r="BG2929" s="228"/>
      <c r="BH2929" s="228"/>
      <c r="BI2929" s="228"/>
      <c r="BJ2929" s="246"/>
      <c r="BL2929" s="228"/>
      <c r="BM2929" s="228"/>
    </row>
    <row r="2930" spans="12:65" ht="16.350000000000001" customHeight="1">
      <c r="L2930" s="232"/>
      <c r="O2930" s="219"/>
      <c r="P2930" s="245"/>
      <c r="Q2930" s="244"/>
      <c r="R2930" s="243"/>
      <c r="S2930" s="242"/>
      <c r="T2930" s="219"/>
      <c r="U2930" s="219"/>
      <c r="V2930" s="219"/>
      <c r="W2930" s="219"/>
      <c r="X2930" s="219"/>
      <c r="Y2930" s="219"/>
      <c r="Z2930" s="219"/>
      <c r="AA2930" s="219"/>
      <c r="AB2930" s="219"/>
      <c r="AC2930" s="219"/>
      <c r="AK2930" s="228"/>
      <c r="AP2930" s="229"/>
      <c r="AR2930" s="206"/>
      <c r="AS2930" s="206"/>
      <c r="AT2930" s="206"/>
      <c r="AU2930" s="206"/>
      <c r="AV2930" s="207"/>
      <c r="AW2930" s="207"/>
      <c r="AX2930" s="207"/>
      <c r="AY2930" s="207"/>
      <c r="AZ2930" s="206"/>
      <c r="BA2930" s="206"/>
      <c r="BB2930" s="206"/>
      <c r="BC2930" s="206"/>
      <c r="BD2930" s="207"/>
      <c r="BE2930" s="207"/>
      <c r="BF2930" s="207"/>
      <c r="BG2930" s="228"/>
      <c r="BH2930" s="228"/>
      <c r="BI2930" s="228"/>
      <c r="BJ2930" s="246"/>
      <c r="BL2930" s="228"/>
      <c r="BM2930" s="228"/>
    </row>
    <row r="2931" spans="12:65" ht="16.350000000000001" customHeight="1">
      <c r="L2931" s="232"/>
      <c r="O2931" s="219"/>
      <c r="P2931" s="245"/>
      <c r="Q2931" s="244"/>
      <c r="R2931" s="243"/>
      <c r="S2931" s="242"/>
      <c r="T2931" s="219"/>
      <c r="U2931" s="219"/>
      <c r="V2931" s="219"/>
      <c r="W2931" s="219"/>
      <c r="X2931" s="219"/>
      <c r="Y2931" s="219"/>
      <c r="Z2931" s="219"/>
      <c r="AA2931" s="219"/>
      <c r="AB2931" s="219"/>
      <c r="AC2931" s="219"/>
      <c r="AK2931" s="228"/>
      <c r="AP2931" s="229"/>
      <c r="AR2931" s="206"/>
      <c r="AS2931" s="206"/>
      <c r="AT2931" s="206"/>
      <c r="AU2931" s="206"/>
      <c r="AV2931" s="207"/>
      <c r="AW2931" s="207"/>
      <c r="AX2931" s="207"/>
      <c r="AY2931" s="207"/>
      <c r="AZ2931" s="206"/>
      <c r="BA2931" s="206"/>
      <c r="BB2931" s="206"/>
      <c r="BC2931" s="206"/>
      <c r="BD2931" s="207"/>
      <c r="BE2931" s="207"/>
      <c r="BF2931" s="207"/>
      <c r="BG2931" s="228"/>
      <c r="BH2931" s="228"/>
      <c r="BI2931" s="228"/>
      <c r="BJ2931" s="246"/>
      <c r="BL2931" s="228"/>
      <c r="BM2931" s="228"/>
    </row>
    <row r="2932" spans="12:65" ht="16.350000000000001" customHeight="1">
      <c r="L2932" s="232"/>
      <c r="O2932" s="219"/>
      <c r="P2932" s="245"/>
      <c r="Q2932" s="244"/>
      <c r="R2932" s="243"/>
      <c r="S2932" s="242"/>
      <c r="T2932" s="219"/>
      <c r="U2932" s="219"/>
      <c r="V2932" s="219"/>
      <c r="W2932" s="219"/>
      <c r="X2932" s="219"/>
      <c r="Y2932" s="219"/>
      <c r="Z2932" s="219"/>
      <c r="AA2932" s="219"/>
      <c r="AB2932" s="219"/>
      <c r="AC2932" s="219"/>
      <c r="AK2932" s="228"/>
      <c r="AP2932" s="229"/>
      <c r="AR2932" s="206"/>
      <c r="AS2932" s="206"/>
      <c r="AT2932" s="206"/>
      <c r="AU2932" s="206"/>
      <c r="AV2932" s="207"/>
      <c r="AW2932" s="207"/>
      <c r="AX2932" s="207"/>
      <c r="AY2932" s="207"/>
      <c r="AZ2932" s="206"/>
      <c r="BA2932" s="206"/>
      <c r="BB2932" s="206"/>
      <c r="BC2932" s="206"/>
      <c r="BD2932" s="207"/>
      <c r="BE2932" s="207"/>
      <c r="BF2932" s="207"/>
      <c r="BG2932" s="228"/>
      <c r="BH2932" s="228"/>
      <c r="BI2932" s="228"/>
      <c r="BJ2932" s="246"/>
      <c r="BL2932" s="228"/>
      <c r="BM2932" s="228"/>
    </row>
    <row r="2933" spans="12:65" ht="16.350000000000001" customHeight="1">
      <c r="L2933" s="232"/>
      <c r="O2933" s="219"/>
      <c r="P2933" s="245"/>
      <c r="Q2933" s="244"/>
      <c r="R2933" s="243"/>
      <c r="S2933" s="242"/>
      <c r="T2933" s="219"/>
      <c r="U2933" s="219"/>
      <c r="V2933" s="219"/>
      <c r="W2933" s="219"/>
      <c r="X2933" s="219"/>
      <c r="Y2933" s="219"/>
      <c r="Z2933" s="219"/>
      <c r="AA2933" s="219"/>
      <c r="AB2933" s="219"/>
      <c r="AC2933" s="219"/>
      <c r="AK2933" s="228"/>
      <c r="AP2933" s="229"/>
      <c r="AR2933" s="206"/>
      <c r="AS2933" s="206"/>
      <c r="AT2933" s="206"/>
      <c r="AU2933" s="206"/>
      <c r="AV2933" s="207"/>
      <c r="AW2933" s="207"/>
      <c r="AX2933" s="207"/>
      <c r="AY2933" s="207"/>
      <c r="AZ2933" s="206"/>
      <c r="BA2933" s="206"/>
      <c r="BB2933" s="206"/>
      <c r="BC2933" s="206"/>
      <c r="BD2933" s="207"/>
      <c r="BE2933" s="207"/>
      <c r="BF2933" s="207"/>
      <c r="BG2933" s="228"/>
      <c r="BH2933" s="228"/>
      <c r="BI2933" s="228"/>
      <c r="BJ2933" s="246"/>
      <c r="BL2933" s="228"/>
      <c r="BM2933" s="228"/>
    </row>
    <row r="2934" spans="12:65" ht="16.350000000000001" customHeight="1">
      <c r="L2934" s="232"/>
      <c r="O2934" s="219"/>
      <c r="P2934" s="245"/>
      <c r="Q2934" s="244"/>
      <c r="R2934" s="243"/>
      <c r="S2934" s="242"/>
      <c r="T2934" s="219"/>
      <c r="U2934" s="219"/>
      <c r="V2934" s="219"/>
      <c r="W2934" s="219"/>
      <c r="X2934" s="219"/>
      <c r="Y2934" s="219"/>
      <c r="Z2934" s="219"/>
      <c r="AA2934" s="219"/>
      <c r="AB2934" s="219"/>
      <c r="AC2934" s="219"/>
      <c r="AK2934" s="228"/>
      <c r="AP2934" s="229"/>
      <c r="AR2934" s="206"/>
      <c r="AS2934" s="206"/>
      <c r="AT2934" s="206"/>
      <c r="AU2934" s="206"/>
      <c r="AV2934" s="207"/>
      <c r="AW2934" s="207"/>
      <c r="AX2934" s="207"/>
      <c r="AY2934" s="207"/>
      <c r="AZ2934" s="206"/>
      <c r="BA2934" s="206"/>
      <c r="BB2934" s="206"/>
      <c r="BC2934" s="206"/>
      <c r="BD2934" s="207"/>
      <c r="BE2934" s="207"/>
      <c r="BF2934" s="207"/>
      <c r="BG2934" s="228"/>
      <c r="BH2934" s="228"/>
      <c r="BI2934" s="228"/>
      <c r="BJ2934" s="246"/>
      <c r="BL2934" s="228"/>
      <c r="BM2934" s="228"/>
    </row>
    <row r="2935" spans="12:65" ht="16.350000000000001" customHeight="1">
      <c r="L2935" s="232"/>
      <c r="O2935" s="219"/>
      <c r="P2935" s="245"/>
      <c r="Q2935" s="244"/>
      <c r="R2935" s="243"/>
      <c r="S2935" s="242"/>
      <c r="T2935" s="219"/>
      <c r="U2935" s="219"/>
      <c r="V2935" s="219"/>
      <c r="W2935" s="219"/>
      <c r="X2935" s="219"/>
      <c r="Y2935" s="219"/>
      <c r="Z2935" s="219"/>
      <c r="AA2935" s="219"/>
      <c r="AB2935" s="219"/>
      <c r="AC2935" s="219"/>
      <c r="AK2935" s="228"/>
      <c r="AP2935" s="229"/>
      <c r="AR2935" s="206"/>
      <c r="AS2935" s="206"/>
      <c r="AT2935" s="206"/>
      <c r="AU2935" s="206"/>
      <c r="AV2935" s="207"/>
      <c r="AW2935" s="207"/>
      <c r="AX2935" s="207"/>
      <c r="AY2935" s="207"/>
      <c r="AZ2935" s="206"/>
      <c r="BA2935" s="206"/>
      <c r="BB2935" s="206"/>
      <c r="BC2935" s="206"/>
      <c r="BD2935" s="207"/>
      <c r="BE2935" s="207"/>
      <c r="BF2935" s="207"/>
      <c r="BG2935" s="228"/>
      <c r="BH2935" s="228"/>
      <c r="BI2935" s="228"/>
      <c r="BJ2935" s="246"/>
      <c r="BL2935" s="228"/>
      <c r="BM2935" s="228"/>
    </row>
    <row r="2936" spans="12:65" ht="16.350000000000001" customHeight="1">
      <c r="L2936" s="232"/>
      <c r="O2936" s="219"/>
      <c r="P2936" s="245"/>
      <c r="Q2936" s="244"/>
      <c r="R2936" s="243"/>
      <c r="S2936" s="242"/>
      <c r="T2936" s="219"/>
      <c r="U2936" s="219"/>
      <c r="V2936" s="219"/>
      <c r="W2936" s="219"/>
      <c r="X2936" s="219"/>
      <c r="Y2936" s="219"/>
      <c r="Z2936" s="219"/>
      <c r="AA2936" s="219"/>
      <c r="AB2936" s="219"/>
      <c r="AC2936" s="219"/>
      <c r="AK2936" s="228"/>
      <c r="AP2936" s="229"/>
      <c r="AR2936" s="206"/>
      <c r="AS2936" s="206"/>
      <c r="AT2936" s="206"/>
      <c r="AU2936" s="206"/>
      <c r="AV2936" s="207"/>
      <c r="AW2936" s="207"/>
      <c r="AX2936" s="207"/>
      <c r="AY2936" s="207"/>
      <c r="AZ2936" s="206"/>
      <c r="BA2936" s="206"/>
      <c r="BB2936" s="206"/>
      <c r="BC2936" s="206"/>
      <c r="BD2936" s="207"/>
      <c r="BE2936" s="207"/>
      <c r="BF2936" s="207"/>
      <c r="BG2936" s="228"/>
      <c r="BH2936" s="228"/>
      <c r="BI2936" s="228"/>
      <c r="BJ2936" s="246"/>
      <c r="BL2936" s="228"/>
      <c r="BM2936" s="228"/>
    </row>
    <row r="2937" spans="12:65" ht="16.350000000000001" customHeight="1">
      <c r="L2937" s="232"/>
      <c r="O2937" s="219"/>
      <c r="P2937" s="245"/>
      <c r="Q2937" s="244"/>
      <c r="R2937" s="243"/>
      <c r="S2937" s="242"/>
      <c r="T2937" s="219"/>
      <c r="U2937" s="219"/>
      <c r="V2937" s="219"/>
      <c r="W2937" s="219"/>
      <c r="X2937" s="219"/>
      <c r="Y2937" s="219"/>
      <c r="Z2937" s="219"/>
      <c r="AA2937" s="219"/>
      <c r="AB2937" s="219"/>
      <c r="AC2937" s="219"/>
      <c r="AK2937" s="228"/>
      <c r="AP2937" s="229"/>
      <c r="AR2937" s="206"/>
      <c r="AS2937" s="206"/>
      <c r="AT2937" s="206"/>
      <c r="AU2937" s="206"/>
      <c r="AV2937" s="207"/>
      <c r="AW2937" s="207"/>
      <c r="AX2937" s="207"/>
      <c r="AY2937" s="207"/>
      <c r="AZ2937" s="206"/>
      <c r="BA2937" s="206"/>
      <c r="BB2937" s="206"/>
      <c r="BC2937" s="206"/>
      <c r="BD2937" s="207"/>
      <c r="BE2937" s="207"/>
      <c r="BF2937" s="207"/>
      <c r="BG2937" s="228"/>
      <c r="BH2937" s="228"/>
      <c r="BI2937" s="228"/>
      <c r="BJ2937" s="246"/>
      <c r="BL2937" s="228"/>
      <c r="BM2937" s="228"/>
    </row>
    <row r="2938" spans="12:65" ht="16.350000000000001" customHeight="1">
      <c r="L2938" s="232"/>
      <c r="O2938" s="219"/>
      <c r="P2938" s="245"/>
      <c r="Q2938" s="244"/>
      <c r="R2938" s="243"/>
      <c r="S2938" s="242"/>
      <c r="T2938" s="219"/>
      <c r="U2938" s="219"/>
      <c r="V2938" s="219"/>
      <c r="W2938" s="219"/>
      <c r="X2938" s="219"/>
      <c r="Y2938" s="219"/>
      <c r="Z2938" s="219"/>
      <c r="AA2938" s="219"/>
      <c r="AB2938" s="219"/>
      <c r="AC2938" s="219"/>
      <c r="AK2938" s="228"/>
      <c r="AP2938" s="229"/>
      <c r="AR2938" s="206"/>
      <c r="AS2938" s="206"/>
      <c r="AT2938" s="206"/>
      <c r="AU2938" s="206"/>
      <c r="AV2938" s="207"/>
      <c r="AW2938" s="207"/>
      <c r="AX2938" s="207"/>
      <c r="AY2938" s="207"/>
      <c r="AZ2938" s="206"/>
      <c r="BA2938" s="206"/>
      <c r="BB2938" s="206"/>
      <c r="BC2938" s="206"/>
      <c r="BD2938" s="207"/>
      <c r="BE2938" s="207"/>
      <c r="BF2938" s="207"/>
      <c r="BG2938" s="228"/>
      <c r="BH2938" s="228"/>
      <c r="BI2938" s="228"/>
      <c r="BJ2938" s="246"/>
      <c r="BL2938" s="228"/>
      <c r="BM2938" s="228"/>
    </row>
    <row r="2939" spans="12:65" ht="16.350000000000001" customHeight="1">
      <c r="L2939" s="232"/>
      <c r="O2939" s="219"/>
      <c r="P2939" s="245"/>
      <c r="Q2939" s="244"/>
      <c r="R2939" s="243"/>
      <c r="S2939" s="242"/>
      <c r="T2939" s="219"/>
      <c r="U2939" s="219"/>
      <c r="V2939" s="219"/>
      <c r="W2939" s="219"/>
      <c r="X2939" s="219"/>
      <c r="Y2939" s="219"/>
      <c r="Z2939" s="219"/>
      <c r="AA2939" s="219"/>
      <c r="AB2939" s="219"/>
      <c r="AC2939" s="219"/>
      <c r="AK2939" s="228"/>
      <c r="AP2939" s="229"/>
      <c r="AR2939" s="206"/>
      <c r="AS2939" s="206"/>
      <c r="AT2939" s="206"/>
      <c r="AU2939" s="206"/>
      <c r="AV2939" s="207"/>
      <c r="AW2939" s="207"/>
      <c r="AX2939" s="207"/>
      <c r="AY2939" s="207"/>
      <c r="AZ2939" s="206"/>
      <c r="BA2939" s="206"/>
      <c r="BB2939" s="206"/>
      <c r="BC2939" s="206"/>
      <c r="BD2939" s="207"/>
      <c r="BE2939" s="207"/>
      <c r="BF2939" s="207"/>
      <c r="BG2939" s="228"/>
      <c r="BH2939" s="228"/>
      <c r="BI2939" s="228"/>
      <c r="BJ2939" s="246"/>
      <c r="BL2939" s="228"/>
      <c r="BM2939" s="228"/>
    </row>
    <row r="2940" spans="12:65" ht="16.350000000000001" customHeight="1">
      <c r="L2940" s="232"/>
      <c r="O2940" s="219"/>
      <c r="P2940" s="245"/>
      <c r="Q2940" s="244"/>
      <c r="R2940" s="243"/>
      <c r="S2940" s="242"/>
      <c r="T2940" s="219"/>
      <c r="U2940" s="219"/>
      <c r="V2940" s="219"/>
      <c r="W2940" s="219"/>
      <c r="X2940" s="219"/>
      <c r="Y2940" s="219"/>
      <c r="Z2940" s="219"/>
      <c r="AA2940" s="219"/>
      <c r="AB2940" s="219"/>
      <c r="AC2940" s="219"/>
      <c r="AK2940" s="228"/>
      <c r="AP2940" s="229"/>
      <c r="AR2940" s="206"/>
      <c r="AS2940" s="206"/>
      <c r="AT2940" s="206"/>
      <c r="AU2940" s="206"/>
      <c r="AV2940" s="207"/>
      <c r="AW2940" s="207"/>
      <c r="AX2940" s="207"/>
      <c r="AY2940" s="207"/>
      <c r="AZ2940" s="206"/>
      <c r="BA2940" s="206"/>
      <c r="BB2940" s="206"/>
      <c r="BC2940" s="206"/>
      <c r="BD2940" s="207"/>
      <c r="BE2940" s="207"/>
      <c r="BF2940" s="207"/>
      <c r="BG2940" s="228"/>
      <c r="BH2940" s="228"/>
      <c r="BI2940" s="228"/>
      <c r="BJ2940" s="246"/>
      <c r="BL2940" s="228"/>
      <c r="BM2940" s="228"/>
    </row>
    <row r="2941" spans="12:65" ht="16.350000000000001" customHeight="1">
      <c r="L2941" s="232"/>
      <c r="O2941" s="219"/>
      <c r="P2941" s="245"/>
      <c r="Q2941" s="244"/>
      <c r="R2941" s="243"/>
      <c r="S2941" s="242"/>
      <c r="T2941" s="219"/>
      <c r="U2941" s="219"/>
      <c r="V2941" s="219"/>
      <c r="W2941" s="219"/>
      <c r="X2941" s="219"/>
      <c r="Y2941" s="219"/>
      <c r="Z2941" s="219"/>
      <c r="AA2941" s="219"/>
      <c r="AB2941" s="219"/>
      <c r="AC2941" s="219"/>
      <c r="AK2941" s="228"/>
      <c r="AP2941" s="229"/>
      <c r="AR2941" s="206"/>
      <c r="AS2941" s="206"/>
      <c r="AT2941" s="206"/>
      <c r="AU2941" s="206"/>
      <c r="AV2941" s="207"/>
      <c r="AW2941" s="207"/>
      <c r="AX2941" s="207"/>
      <c r="AY2941" s="207"/>
      <c r="AZ2941" s="206"/>
      <c r="BA2941" s="206"/>
      <c r="BB2941" s="206"/>
      <c r="BC2941" s="206"/>
      <c r="BD2941" s="207"/>
      <c r="BE2941" s="207"/>
      <c r="BF2941" s="207"/>
      <c r="BG2941" s="228"/>
      <c r="BH2941" s="228"/>
      <c r="BI2941" s="228"/>
      <c r="BJ2941" s="246"/>
      <c r="BL2941" s="228"/>
      <c r="BM2941" s="228"/>
    </row>
    <row r="2942" spans="12:65" ht="16.350000000000001" customHeight="1">
      <c r="L2942" s="232"/>
      <c r="O2942" s="219"/>
      <c r="P2942" s="245"/>
      <c r="Q2942" s="244"/>
      <c r="R2942" s="243"/>
      <c r="S2942" s="242"/>
      <c r="T2942" s="219"/>
      <c r="U2942" s="219"/>
      <c r="V2942" s="219"/>
      <c r="W2942" s="219"/>
      <c r="X2942" s="219"/>
      <c r="Y2942" s="219"/>
      <c r="Z2942" s="219"/>
      <c r="AA2942" s="219"/>
      <c r="AB2942" s="219"/>
      <c r="AC2942" s="219"/>
      <c r="AK2942" s="228"/>
      <c r="AP2942" s="229"/>
      <c r="AR2942" s="206"/>
      <c r="AS2942" s="206"/>
      <c r="AT2942" s="206"/>
      <c r="AU2942" s="206"/>
      <c r="AV2942" s="207"/>
      <c r="AW2942" s="207"/>
      <c r="AX2942" s="207"/>
      <c r="AY2942" s="207"/>
      <c r="AZ2942" s="206"/>
      <c r="BA2942" s="206"/>
      <c r="BB2942" s="206"/>
      <c r="BC2942" s="206"/>
      <c r="BD2942" s="207"/>
      <c r="BE2942" s="207"/>
      <c r="BF2942" s="207"/>
      <c r="BG2942" s="228"/>
      <c r="BH2942" s="228"/>
      <c r="BI2942" s="228"/>
      <c r="BJ2942" s="246"/>
      <c r="BL2942" s="228"/>
      <c r="BM2942" s="228"/>
    </row>
    <row r="2943" spans="12:65" ht="16.350000000000001" customHeight="1">
      <c r="L2943" s="232"/>
      <c r="O2943" s="219"/>
      <c r="P2943" s="245"/>
      <c r="Q2943" s="244"/>
      <c r="R2943" s="243"/>
      <c r="S2943" s="242"/>
      <c r="T2943" s="219"/>
      <c r="U2943" s="219"/>
      <c r="V2943" s="219"/>
      <c r="W2943" s="219"/>
      <c r="X2943" s="219"/>
      <c r="Y2943" s="219"/>
      <c r="Z2943" s="219"/>
      <c r="AA2943" s="219"/>
      <c r="AB2943" s="219"/>
      <c r="AC2943" s="219"/>
      <c r="AK2943" s="228"/>
      <c r="AP2943" s="229"/>
      <c r="AR2943" s="206"/>
      <c r="AS2943" s="206"/>
      <c r="AT2943" s="206"/>
      <c r="AU2943" s="206"/>
      <c r="AV2943" s="207"/>
      <c r="AW2943" s="207"/>
      <c r="AX2943" s="207"/>
      <c r="AY2943" s="207"/>
      <c r="AZ2943" s="206"/>
      <c r="BA2943" s="206"/>
      <c r="BB2943" s="206"/>
      <c r="BC2943" s="206"/>
      <c r="BD2943" s="207"/>
      <c r="BE2943" s="207"/>
      <c r="BF2943" s="207"/>
      <c r="BG2943" s="228"/>
      <c r="BH2943" s="228"/>
      <c r="BI2943" s="228"/>
      <c r="BJ2943" s="246"/>
      <c r="BL2943" s="228"/>
      <c r="BM2943" s="228"/>
    </row>
    <row r="2944" spans="12:65" ht="16.350000000000001" customHeight="1">
      <c r="L2944" s="232"/>
      <c r="O2944" s="219"/>
      <c r="P2944" s="245"/>
      <c r="Q2944" s="244"/>
      <c r="R2944" s="243"/>
      <c r="S2944" s="242"/>
      <c r="T2944" s="219"/>
      <c r="U2944" s="219"/>
      <c r="V2944" s="219"/>
      <c r="W2944" s="219"/>
      <c r="X2944" s="219"/>
      <c r="Y2944" s="219"/>
      <c r="Z2944" s="219"/>
      <c r="AA2944" s="219"/>
      <c r="AB2944" s="219"/>
      <c r="AC2944" s="219"/>
      <c r="AK2944" s="228"/>
      <c r="AP2944" s="229"/>
      <c r="AR2944" s="206"/>
      <c r="AS2944" s="206"/>
      <c r="AT2944" s="206"/>
      <c r="AU2944" s="206"/>
      <c r="AV2944" s="207"/>
      <c r="AW2944" s="207"/>
      <c r="AX2944" s="207"/>
      <c r="AY2944" s="207"/>
      <c r="AZ2944" s="206"/>
      <c r="BA2944" s="206"/>
      <c r="BB2944" s="206"/>
      <c r="BC2944" s="206"/>
      <c r="BD2944" s="207"/>
      <c r="BE2944" s="207"/>
      <c r="BF2944" s="207"/>
      <c r="BG2944" s="228"/>
      <c r="BH2944" s="228"/>
      <c r="BI2944" s="228"/>
      <c r="BJ2944" s="246"/>
      <c r="BL2944" s="228"/>
      <c r="BM2944" s="228"/>
    </row>
    <row r="2945" spans="12:65" ht="16.350000000000001" customHeight="1">
      <c r="L2945" s="232"/>
      <c r="O2945" s="219"/>
      <c r="P2945" s="245"/>
      <c r="Q2945" s="244"/>
      <c r="R2945" s="243"/>
      <c r="S2945" s="242"/>
      <c r="T2945" s="219"/>
      <c r="U2945" s="219"/>
      <c r="V2945" s="219"/>
      <c r="W2945" s="219"/>
      <c r="X2945" s="219"/>
      <c r="Y2945" s="219"/>
      <c r="Z2945" s="219"/>
      <c r="AA2945" s="219"/>
      <c r="AB2945" s="219"/>
      <c r="AC2945" s="219"/>
      <c r="AK2945" s="228"/>
      <c r="AP2945" s="229"/>
      <c r="AR2945" s="206"/>
      <c r="AS2945" s="206"/>
      <c r="AT2945" s="206"/>
      <c r="AU2945" s="206"/>
      <c r="AV2945" s="207"/>
      <c r="AW2945" s="207"/>
      <c r="AX2945" s="207"/>
      <c r="AY2945" s="207"/>
      <c r="AZ2945" s="206"/>
      <c r="BA2945" s="206"/>
      <c r="BB2945" s="206"/>
      <c r="BC2945" s="206"/>
      <c r="BD2945" s="207"/>
      <c r="BE2945" s="207"/>
      <c r="BF2945" s="207"/>
      <c r="BG2945" s="228"/>
      <c r="BH2945" s="228"/>
      <c r="BI2945" s="228"/>
      <c r="BJ2945" s="246"/>
      <c r="BL2945" s="228"/>
      <c r="BM2945" s="228"/>
    </row>
    <row r="2946" spans="12:65" ht="16.350000000000001" customHeight="1">
      <c r="L2946" s="232"/>
      <c r="O2946" s="219"/>
      <c r="P2946" s="245"/>
      <c r="Q2946" s="244"/>
      <c r="R2946" s="243"/>
      <c r="S2946" s="242"/>
      <c r="T2946" s="219"/>
      <c r="U2946" s="219"/>
      <c r="V2946" s="219"/>
      <c r="W2946" s="219"/>
      <c r="X2946" s="219"/>
      <c r="Y2946" s="219"/>
      <c r="Z2946" s="219"/>
      <c r="AA2946" s="219"/>
      <c r="AB2946" s="219"/>
      <c r="AC2946" s="219"/>
      <c r="AK2946" s="228"/>
      <c r="AP2946" s="229"/>
      <c r="AR2946" s="206"/>
      <c r="AS2946" s="206"/>
      <c r="AT2946" s="206"/>
      <c r="AU2946" s="206"/>
      <c r="AV2946" s="207"/>
      <c r="AW2946" s="207"/>
      <c r="AX2946" s="207"/>
      <c r="AY2946" s="207"/>
      <c r="AZ2946" s="206"/>
      <c r="BA2946" s="206"/>
      <c r="BB2946" s="206"/>
      <c r="BC2946" s="206"/>
      <c r="BD2946" s="207"/>
      <c r="BE2946" s="207"/>
      <c r="BF2946" s="207"/>
      <c r="BG2946" s="228"/>
      <c r="BH2946" s="228"/>
      <c r="BI2946" s="228"/>
      <c r="BJ2946" s="246"/>
      <c r="BL2946" s="228"/>
      <c r="BM2946" s="228"/>
    </row>
    <row r="2947" spans="12:65" ht="16.350000000000001" customHeight="1">
      <c r="L2947" s="232"/>
      <c r="O2947" s="219"/>
      <c r="P2947" s="245"/>
      <c r="Q2947" s="244"/>
      <c r="R2947" s="243"/>
      <c r="S2947" s="242"/>
      <c r="T2947" s="219"/>
      <c r="U2947" s="219"/>
      <c r="V2947" s="219"/>
      <c r="W2947" s="219"/>
      <c r="X2947" s="219"/>
      <c r="Y2947" s="219"/>
      <c r="Z2947" s="219"/>
      <c r="AA2947" s="219"/>
      <c r="AB2947" s="219"/>
      <c r="AC2947" s="219"/>
      <c r="AK2947" s="228"/>
      <c r="AP2947" s="229"/>
      <c r="AR2947" s="206"/>
      <c r="AS2947" s="206"/>
      <c r="AT2947" s="206"/>
      <c r="AU2947" s="206"/>
      <c r="AV2947" s="207"/>
      <c r="AW2947" s="207"/>
      <c r="AX2947" s="207"/>
      <c r="AY2947" s="207"/>
      <c r="AZ2947" s="206"/>
      <c r="BA2947" s="206"/>
      <c r="BB2947" s="206"/>
      <c r="BC2947" s="206"/>
      <c r="BD2947" s="207"/>
      <c r="BE2947" s="207"/>
      <c r="BF2947" s="207"/>
      <c r="BG2947" s="228"/>
      <c r="BH2947" s="228"/>
      <c r="BI2947" s="228"/>
      <c r="BJ2947" s="246"/>
      <c r="BL2947" s="228"/>
      <c r="BM2947" s="228"/>
    </row>
    <row r="2948" spans="12:65" ht="16.350000000000001" customHeight="1">
      <c r="L2948" s="232"/>
      <c r="O2948" s="219"/>
      <c r="P2948" s="245"/>
      <c r="Q2948" s="244"/>
      <c r="R2948" s="243"/>
      <c r="S2948" s="242"/>
      <c r="T2948" s="219"/>
      <c r="U2948" s="219"/>
      <c r="V2948" s="219"/>
      <c r="W2948" s="219"/>
      <c r="X2948" s="219"/>
      <c r="Y2948" s="219"/>
      <c r="Z2948" s="219"/>
      <c r="AA2948" s="219"/>
      <c r="AB2948" s="219"/>
      <c r="AC2948" s="219"/>
      <c r="AK2948" s="228"/>
      <c r="AP2948" s="229"/>
      <c r="AR2948" s="206"/>
      <c r="AS2948" s="206"/>
      <c r="AT2948" s="206"/>
      <c r="AU2948" s="206"/>
      <c r="AV2948" s="207"/>
      <c r="AW2948" s="207"/>
      <c r="AX2948" s="207"/>
      <c r="AY2948" s="207"/>
      <c r="AZ2948" s="206"/>
      <c r="BA2948" s="206"/>
      <c r="BB2948" s="206"/>
      <c r="BC2948" s="206"/>
      <c r="BD2948" s="207"/>
      <c r="BE2948" s="207"/>
      <c r="BF2948" s="207"/>
      <c r="BG2948" s="228"/>
      <c r="BH2948" s="228"/>
      <c r="BI2948" s="228"/>
      <c r="BJ2948" s="246"/>
      <c r="BL2948" s="228"/>
      <c r="BM2948" s="228"/>
    </row>
    <row r="2949" spans="12:65" ht="16.350000000000001" customHeight="1">
      <c r="L2949" s="232"/>
      <c r="O2949" s="219"/>
      <c r="P2949" s="245"/>
      <c r="Q2949" s="244"/>
      <c r="R2949" s="243"/>
      <c r="S2949" s="242"/>
      <c r="T2949" s="219"/>
      <c r="U2949" s="219"/>
      <c r="V2949" s="219"/>
      <c r="W2949" s="219"/>
      <c r="X2949" s="219"/>
      <c r="Y2949" s="219"/>
      <c r="Z2949" s="219"/>
      <c r="AA2949" s="219"/>
      <c r="AB2949" s="219"/>
      <c r="AC2949" s="219"/>
      <c r="AK2949" s="228"/>
      <c r="AP2949" s="229"/>
      <c r="AR2949" s="206"/>
      <c r="AS2949" s="206"/>
      <c r="AT2949" s="206"/>
      <c r="AU2949" s="206"/>
      <c r="AV2949" s="207"/>
      <c r="AW2949" s="207"/>
      <c r="AX2949" s="207"/>
      <c r="AY2949" s="207"/>
      <c r="AZ2949" s="206"/>
      <c r="BA2949" s="206"/>
      <c r="BB2949" s="206"/>
      <c r="BC2949" s="206"/>
      <c r="BD2949" s="207"/>
      <c r="BE2949" s="207"/>
      <c r="BF2949" s="207"/>
      <c r="BG2949" s="228"/>
      <c r="BH2949" s="228"/>
      <c r="BI2949" s="228"/>
      <c r="BJ2949" s="246"/>
      <c r="BL2949" s="228"/>
      <c r="BM2949" s="228"/>
    </row>
    <row r="2950" spans="12:65" ht="16.350000000000001" customHeight="1">
      <c r="L2950" s="232"/>
      <c r="O2950" s="219"/>
      <c r="P2950" s="245"/>
      <c r="Q2950" s="244"/>
      <c r="R2950" s="243"/>
      <c r="S2950" s="242"/>
      <c r="T2950" s="219"/>
      <c r="U2950" s="219"/>
      <c r="V2950" s="219"/>
      <c r="W2950" s="219"/>
      <c r="X2950" s="219"/>
      <c r="Y2950" s="219"/>
      <c r="Z2950" s="219"/>
      <c r="AA2950" s="219"/>
      <c r="AB2950" s="219"/>
      <c r="AC2950" s="219"/>
      <c r="AK2950" s="228"/>
      <c r="AP2950" s="229"/>
      <c r="AR2950" s="206"/>
      <c r="AS2950" s="206"/>
      <c r="AT2950" s="206"/>
      <c r="AU2950" s="206"/>
      <c r="AV2950" s="207"/>
      <c r="AW2950" s="207"/>
      <c r="AX2950" s="207"/>
      <c r="AY2950" s="207"/>
      <c r="AZ2950" s="206"/>
      <c r="BA2950" s="206"/>
      <c r="BB2950" s="206"/>
      <c r="BC2950" s="206"/>
      <c r="BD2950" s="207"/>
      <c r="BE2950" s="207"/>
      <c r="BF2950" s="207"/>
      <c r="BG2950" s="228"/>
      <c r="BH2950" s="228"/>
      <c r="BI2950" s="228"/>
      <c r="BJ2950" s="246"/>
      <c r="BL2950" s="228"/>
      <c r="BM2950" s="228"/>
    </row>
    <row r="2951" spans="12:65" ht="16.350000000000001" customHeight="1">
      <c r="L2951" s="232"/>
      <c r="O2951" s="219"/>
      <c r="P2951" s="245"/>
      <c r="Q2951" s="244"/>
      <c r="R2951" s="243"/>
      <c r="S2951" s="242"/>
      <c r="T2951" s="219"/>
      <c r="U2951" s="219"/>
      <c r="V2951" s="219"/>
      <c r="W2951" s="219"/>
      <c r="X2951" s="219"/>
      <c r="Y2951" s="219"/>
      <c r="Z2951" s="219"/>
      <c r="AA2951" s="219"/>
      <c r="AB2951" s="219"/>
      <c r="AC2951" s="219"/>
      <c r="AK2951" s="228"/>
      <c r="AP2951" s="229"/>
      <c r="AR2951" s="206"/>
      <c r="AS2951" s="206"/>
      <c r="AT2951" s="206"/>
      <c r="AU2951" s="206"/>
      <c r="AV2951" s="207"/>
      <c r="AW2951" s="207"/>
      <c r="AX2951" s="207"/>
      <c r="AY2951" s="207"/>
      <c r="AZ2951" s="206"/>
      <c r="BA2951" s="206"/>
      <c r="BB2951" s="206"/>
      <c r="BC2951" s="206"/>
      <c r="BD2951" s="207"/>
      <c r="BE2951" s="207"/>
      <c r="BF2951" s="207"/>
      <c r="BG2951" s="228"/>
      <c r="BH2951" s="228"/>
      <c r="BI2951" s="228"/>
      <c r="BJ2951" s="246"/>
      <c r="BL2951" s="228"/>
      <c r="BM2951" s="228"/>
    </row>
    <row r="2952" spans="12:65" ht="16.350000000000001" customHeight="1">
      <c r="L2952" s="232"/>
      <c r="O2952" s="219"/>
      <c r="P2952" s="245"/>
      <c r="Q2952" s="244"/>
      <c r="R2952" s="243"/>
      <c r="S2952" s="242"/>
      <c r="T2952" s="219"/>
      <c r="U2952" s="219"/>
      <c r="V2952" s="219"/>
      <c r="W2952" s="219"/>
      <c r="X2952" s="219"/>
      <c r="Y2952" s="219"/>
      <c r="Z2952" s="219"/>
      <c r="AA2952" s="219"/>
      <c r="AB2952" s="219"/>
      <c r="AC2952" s="219"/>
      <c r="AK2952" s="228"/>
      <c r="AP2952" s="229"/>
      <c r="AR2952" s="206"/>
      <c r="AS2952" s="206"/>
      <c r="AT2952" s="206"/>
      <c r="AU2952" s="206"/>
      <c r="AV2952" s="207"/>
      <c r="AW2952" s="207"/>
      <c r="AX2952" s="207"/>
      <c r="AY2952" s="207"/>
      <c r="AZ2952" s="206"/>
      <c r="BA2952" s="206"/>
      <c r="BB2952" s="206"/>
      <c r="BC2952" s="206"/>
      <c r="BD2952" s="207"/>
      <c r="BE2952" s="207"/>
      <c r="BF2952" s="207"/>
      <c r="BG2952" s="228"/>
      <c r="BH2952" s="228"/>
      <c r="BI2952" s="228"/>
      <c r="BJ2952" s="246"/>
      <c r="BL2952" s="228"/>
      <c r="BM2952" s="228"/>
    </row>
    <row r="2953" spans="12:65" ht="16.350000000000001" customHeight="1">
      <c r="L2953" s="232"/>
      <c r="O2953" s="219"/>
      <c r="P2953" s="245"/>
      <c r="Q2953" s="244"/>
      <c r="R2953" s="243"/>
      <c r="S2953" s="242"/>
      <c r="T2953" s="219"/>
      <c r="U2953" s="219"/>
      <c r="V2953" s="219"/>
      <c r="W2953" s="219"/>
      <c r="X2953" s="219"/>
      <c r="Y2953" s="219"/>
      <c r="Z2953" s="219"/>
      <c r="AA2953" s="219"/>
      <c r="AB2953" s="219"/>
      <c r="AC2953" s="219"/>
      <c r="AK2953" s="228"/>
      <c r="AP2953" s="229"/>
      <c r="AR2953" s="206"/>
      <c r="AS2953" s="206"/>
      <c r="AT2953" s="206"/>
      <c r="AU2953" s="206"/>
      <c r="AV2953" s="207"/>
      <c r="AW2953" s="207"/>
      <c r="AX2953" s="207"/>
      <c r="AY2953" s="207"/>
      <c r="AZ2953" s="206"/>
      <c r="BA2953" s="206"/>
      <c r="BB2953" s="206"/>
      <c r="BC2953" s="206"/>
      <c r="BD2953" s="207"/>
      <c r="BE2953" s="207"/>
      <c r="BF2953" s="207"/>
      <c r="BG2953" s="228"/>
      <c r="BH2953" s="228"/>
      <c r="BI2953" s="228"/>
      <c r="BJ2953" s="246"/>
      <c r="BL2953" s="228"/>
      <c r="BM2953" s="228"/>
    </row>
    <row r="2954" spans="12:65" ht="16.350000000000001" customHeight="1">
      <c r="L2954" s="232"/>
      <c r="O2954" s="219"/>
      <c r="P2954" s="245"/>
      <c r="Q2954" s="244"/>
      <c r="R2954" s="243"/>
      <c r="S2954" s="242"/>
      <c r="T2954" s="219"/>
      <c r="U2954" s="219"/>
      <c r="V2954" s="219"/>
      <c r="W2954" s="219"/>
      <c r="X2954" s="219"/>
      <c r="Y2954" s="219"/>
      <c r="Z2954" s="219"/>
      <c r="AA2954" s="219"/>
      <c r="AB2954" s="219"/>
      <c r="AC2954" s="219"/>
      <c r="AK2954" s="228"/>
      <c r="AP2954" s="229"/>
      <c r="AR2954" s="206"/>
      <c r="AS2954" s="206"/>
      <c r="AT2954" s="206"/>
      <c r="AU2954" s="206"/>
      <c r="AV2954" s="207"/>
      <c r="AW2954" s="207"/>
      <c r="AX2954" s="207"/>
      <c r="AY2954" s="207"/>
      <c r="AZ2954" s="206"/>
      <c r="BA2954" s="206"/>
      <c r="BB2954" s="206"/>
      <c r="BC2954" s="206"/>
      <c r="BD2954" s="207"/>
      <c r="BE2954" s="207"/>
      <c r="BF2954" s="207"/>
      <c r="BG2954" s="228"/>
      <c r="BH2954" s="228"/>
      <c r="BI2954" s="228"/>
      <c r="BJ2954" s="246"/>
      <c r="BL2954" s="228"/>
      <c r="BM2954" s="228"/>
    </row>
    <row r="2955" spans="12:65" ht="16.350000000000001" customHeight="1">
      <c r="L2955" s="232"/>
      <c r="O2955" s="219"/>
      <c r="P2955" s="245"/>
      <c r="Q2955" s="244"/>
      <c r="R2955" s="243"/>
      <c r="S2955" s="242"/>
      <c r="T2955" s="219"/>
      <c r="U2955" s="219"/>
      <c r="V2955" s="219"/>
      <c r="W2955" s="219"/>
      <c r="X2955" s="219"/>
      <c r="Y2955" s="219"/>
      <c r="Z2955" s="219"/>
      <c r="AA2955" s="219"/>
      <c r="AB2955" s="219"/>
      <c r="AC2955" s="219"/>
      <c r="AK2955" s="228"/>
      <c r="AP2955" s="229"/>
      <c r="AR2955" s="206"/>
      <c r="AS2955" s="206"/>
      <c r="AT2955" s="206"/>
      <c r="AU2955" s="206"/>
      <c r="AV2955" s="207"/>
      <c r="AW2955" s="207"/>
      <c r="AX2955" s="207"/>
      <c r="AY2955" s="207"/>
      <c r="AZ2955" s="206"/>
      <c r="BA2955" s="206"/>
      <c r="BB2955" s="206"/>
      <c r="BC2955" s="206"/>
      <c r="BD2955" s="207"/>
      <c r="BE2955" s="207"/>
      <c r="BF2955" s="207"/>
      <c r="BG2955" s="228"/>
      <c r="BH2955" s="228"/>
      <c r="BI2955" s="228"/>
      <c r="BJ2955" s="246"/>
      <c r="BL2955" s="228"/>
      <c r="BM2955" s="228"/>
    </row>
    <row r="2956" spans="12:65" ht="16.350000000000001" customHeight="1">
      <c r="L2956" s="232"/>
      <c r="O2956" s="219"/>
      <c r="P2956" s="245"/>
      <c r="Q2956" s="244"/>
      <c r="R2956" s="243"/>
      <c r="S2956" s="242"/>
      <c r="T2956" s="219"/>
      <c r="U2956" s="219"/>
      <c r="V2956" s="219"/>
      <c r="W2956" s="219"/>
      <c r="X2956" s="219"/>
      <c r="Y2956" s="219"/>
      <c r="Z2956" s="219"/>
      <c r="AA2956" s="219"/>
      <c r="AB2956" s="219"/>
      <c r="AC2956" s="219"/>
      <c r="AK2956" s="228"/>
      <c r="AP2956" s="229"/>
      <c r="AR2956" s="206"/>
      <c r="AS2956" s="206"/>
      <c r="AT2956" s="206"/>
      <c r="AU2956" s="206"/>
      <c r="AV2956" s="207"/>
      <c r="AW2956" s="207"/>
      <c r="AX2956" s="207"/>
      <c r="AY2956" s="207"/>
      <c r="AZ2956" s="206"/>
      <c r="BA2956" s="206"/>
      <c r="BB2956" s="206"/>
      <c r="BC2956" s="206"/>
      <c r="BD2956" s="207"/>
      <c r="BE2956" s="207"/>
      <c r="BF2956" s="207"/>
      <c r="BG2956" s="228"/>
      <c r="BH2956" s="228"/>
      <c r="BI2956" s="228"/>
      <c r="BJ2956" s="246"/>
      <c r="BL2956" s="228"/>
      <c r="BM2956" s="228"/>
    </row>
    <row r="2957" spans="12:65" ht="16.350000000000001" customHeight="1">
      <c r="L2957" s="232"/>
      <c r="O2957" s="219"/>
      <c r="P2957" s="245"/>
      <c r="Q2957" s="244"/>
      <c r="R2957" s="243"/>
      <c r="S2957" s="242"/>
      <c r="T2957" s="219"/>
      <c r="U2957" s="219"/>
      <c r="V2957" s="219"/>
      <c r="W2957" s="219"/>
      <c r="X2957" s="219"/>
      <c r="Y2957" s="219"/>
      <c r="Z2957" s="219"/>
      <c r="AA2957" s="219"/>
      <c r="AB2957" s="219"/>
      <c r="AC2957" s="219"/>
      <c r="AK2957" s="228"/>
      <c r="AP2957" s="229"/>
      <c r="AR2957" s="206"/>
      <c r="AS2957" s="206"/>
      <c r="AT2957" s="206"/>
      <c r="AU2957" s="206"/>
      <c r="AV2957" s="207"/>
      <c r="AW2957" s="207"/>
      <c r="AX2957" s="207"/>
      <c r="AY2957" s="207"/>
      <c r="AZ2957" s="206"/>
      <c r="BA2957" s="206"/>
      <c r="BB2957" s="206"/>
      <c r="BC2957" s="206"/>
      <c r="BD2957" s="207"/>
      <c r="BE2957" s="207"/>
      <c r="BF2957" s="207"/>
      <c r="BG2957" s="228"/>
      <c r="BH2957" s="228"/>
      <c r="BI2957" s="228"/>
      <c r="BJ2957" s="246"/>
      <c r="BL2957" s="228"/>
      <c r="BM2957" s="228"/>
    </row>
    <row r="2958" spans="12:65" ht="16.350000000000001" customHeight="1">
      <c r="L2958" s="232"/>
      <c r="O2958" s="219"/>
      <c r="P2958" s="245"/>
      <c r="Q2958" s="244"/>
      <c r="R2958" s="243"/>
      <c r="S2958" s="242"/>
      <c r="T2958" s="219"/>
      <c r="U2958" s="219"/>
      <c r="V2958" s="219"/>
      <c r="W2958" s="219"/>
      <c r="X2958" s="219"/>
      <c r="Y2958" s="219"/>
      <c r="Z2958" s="219"/>
      <c r="AA2958" s="219"/>
      <c r="AB2958" s="219"/>
      <c r="AC2958" s="219"/>
      <c r="AK2958" s="228"/>
      <c r="AP2958" s="229"/>
      <c r="AR2958" s="206"/>
      <c r="AS2958" s="206"/>
      <c r="AT2958" s="206"/>
      <c r="AU2958" s="206"/>
      <c r="AV2958" s="207"/>
      <c r="AW2958" s="207"/>
      <c r="AX2958" s="207"/>
      <c r="AY2958" s="207"/>
      <c r="AZ2958" s="206"/>
      <c r="BA2958" s="206"/>
      <c r="BB2958" s="206"/>
      <c r="BC2958" s="206"/>
      <c r="BD2958" s="207"/>
      <c r="BE2958" s="207"/>
      <c r="BF2958" s="207"/>
      <c r="BG2958" s="228"/>
      <c r="BH2958" s="228"/>
      <c r="BI2958" s="228"/>
      <c r="BJ2958" s="246"/>
      <c r="BL2958" s="228"/>
      <c r="BM2958" s="228"/>
    </row>
    <row r="2959" spans="12:65" ht="16.350000000000001" customHeight="1">
      <c r="L2959" s="232"/>
      <c r="O2959" s="219"/>
      <c r="P2959" s="245"/>
      <c r="Q2959" s="244"/>
      <c r="R2959" s="243"/>
      <c r="S2959" s="242"/>
      <c r="T2959" s="219"/>
      <c r="U2959" s="219"/>
      <c r="V2959" s="219"/>
      <c r="W2959" s="219"/>
      <c r="X2959" s="219"/>
      <c r="Y2959" s="219"/>
      <c r="Z2959" s="219"/>
      <c r="AA2959" s="219"/>
      <c r="AB2959" s="219"/>
      <c r="AC2959" s="219"/>
      <c r="AK2959" s="228"/>
      <c r="AP2959" s="229"/>
      <c r="AR2959" s="206"/>
      <c r="AS2959" s="206"/>
      <c r="AT2959" s="206"/>
      <c r="AU2959" s="206"/>
      <c r="AV2959" s="207"/>
      <c r="AW2959" s="207"/>
      <c r="AX2959" s="207"/>
      <c r="AY2959" s="207"/>
      <c r="AZ2959" s="206"/>
      <c r="BA2959" s="206"/>
      <c r="BB2959" s="206"/>
      <c r="BC2959" s="206"/>
      <c r="BD2959" s="207"/>
      <c r="BE2959" s="207"/>
      <c r="BF2959" s="207"/>
      <c r="BG2959" s="228"/>
      <c r="BH2959" s="228"/>
      <c r="BI2959" s="228"/>
      <c r="BJ2959" s="246"/>
      <c r="BL2959" s="228"/>
      <c r="BM2959" s="228"/>
    </row>
    <row r="2960" spans="12:65" ht="16.350000000000001" customHeight="1">
      <c r="L2960" s="232"/>
      <c r="O2960" s="219"/>
      <c r="P2960" s="245"/>
      <c r="Q2960" s="244"/>
      <c r="R2960" s="243"/>
      <c r="S2960" s="242"/>
      <c r="T2960" s="219"/>
      <c r="U2960" s="219"/>
      <c r="V2960" s="219"/>
      <c r="W2960" s="219"/>
      <c r="X2960" s="219"/>
      <c r="Y2960" s="219"/>
      <c r="Z2960" s="219"/>
      <c r="AA2960" s="219"/>
      <c r="AB2960" s="219"/>
      <c r="AC2960" s="219"/>
      <c r="AK2960" s="228"/>
      <c r="AP2960" s="229"/>
      <c r="AR2960" s="206"/>
      <c r="AS2960" s="206"/>
      <c r="AT2960" s="206"/>
      <c r="AU2960" s="206"/>
      <c r="AV2960" s="207"/>
      <c r="AW2960" s="207"/>
      <c r="AX2960" s="207"/>
      <c r="AY2960" s="207"/>
      <c r="AZ2960" s="206"/>
      <c r="BA2960" s="206"/>
      <c r="BB2960" s="206"/>
      <c r="BC2960" s="206"/>
      <c r="BD2960" s="207"/>
      <c r="BE2960" s="207"/>
      <c r="BF2960" s="207"/>
      <c r="BG2960" s="228"/>
      <c r="BH2960" s="228"/>
      <c r="BI2960" s="228"/>
      <c r="BJ2960" s="246"/>
      <c r="BL2960" s="228"/>
      <c r="BM2960" s="228"/>
    </row>
    <row r="2961" spans="12:65" ht="16.350000000000001" customHeight="1">
      <c r="L2961" s="232"/>
      <c r="O2961" s="219"/>
      <c r="P2961" s="245"/>
      <c r="Q2961" s="244"/>
      <c r="R2961" s="243"/>
      <c r="S2961" s="242"/>
      <c r="T2961" s="219"/>
      <c r="U2961" s="219"/>
      <c r="V2961" s="219"/>
      <c r="W2961" s="219"/>
      <c r="X2961" s="219"/>
      <c r="Y2961" s="219"/>
      <c r="Z2961" s="219"/>
      <c r="AA2961" s="219"/>
      <c r="AB2961" s="219"/>
      <c r="AC2961" s="219"/>
      <c r="AK2961" s="228"/>
      <c r="AP2961" s="229"/>
      <c r="AR2961" s="206"/>
      <c r="AS2961" s="206"/>
      <c r="AT2961" s="206"/>
      <c r="AU2961" s="206"/>
      <c r="AV2961" s="207"/>
      <c r="AW2961" s="207"/>
      <c r="AX2961" s="207"/>
      <c r="AY2961" s="207"/>
      <c r="AZ2961" s="206"/>
      <c r="BA2961" s="206"/>
      <c r="BB2961" s="206"/>
      <c r="BC2961" s="206"/>
      <c r="BD2961" s="207"/>
      <c r="BE2961" s="207"/>
      <c r="BF2961" s="207"/>
      <c r="BG2961" s="228"/>
      <c r="BH2961" s="228"/>
      <c r="BI2961" s="228"/>
      <c r="BJ2961" s="246"/>
      <c r="BL2961" s="228"/>
      <c r="BM2961" s="228"/>
    </row>
    <row r="2962" spans="12:65" ht="16.350000000000001" customHeight="1">
      <c r="L2962" s="232"/>
      <c r="O2962" s="219"/>
      <c r="P2962" s="245"/>
      <c r="Q2962" s="244"/>
      <c r="R2962" s="243"/>
      <c r="S2962" s="242"/>
      <c r="T2962" s="219"/>
      <c r="U2962" s="219"/>
      <c r="V2962" s="219"/>
      <c r="W2962" s="219"/>
      <c r="X2962" s="219"/>
      <c r="Y2962" s="219"/>
      <c r="Z2962" s="219"/>
      <c r="AA2962" s="219"/>
      <c r="AB2962" s="219"/>
      <c r="AC2962" s="219"/>
      <c r="AK2962" s="228"/>
      <c r="AP2962" s="229"/>
      <c r="AR2962" s="206"/>
      <c r="AS2962" s="206"/>
      <c r="AT2962" s="206"/>
      <c r="AU2962" s="206"/>
      <c r="AV2962" s="207"/>
      <c r="AW2962" s="207"/>
      <c r="AX2962" s="207"/>
      <c r="AY2962" s="207"/>
      <c r="AZ2962" s="206"/>
      <c r="BA2962" s="206"/>
      <c r="BB2962" s="206"/>
      <c r="BC2962" s="206"/>
      <c r="BD2962" s="207"/>
      <c r="BE2962" s="207"/>
      <c r="BF2962" s="207"/>
      <c r="BG2962" s="228"/>
      <c r="BH2962" s="228"/>
      <c r="BI2962" s="228"/>
      <c r="BJ2962" s="246"/>
      <c r="BL2962" s="228"/>
      <c r="BM2962" s="228"/>
    </row>
    <row r="2963" spans="12:65" ht="16.350000000000001" customHeight="1">
      <c r="L2963" s="232"/>
      <c r="O2963" s="219"/>
      <c r="P2963" s="245"/>
      <c r="Q2963" s="244"/>
      <c r="R2963" s="243"/>
      <c r="S2963" s="242"/>
      <c r="T2963" s="219"/>
      <c r="U2963" s="219"/>
      <c r="V2963" s="219"/>
      <c r="W2963" s="219"/>
      <c r="X2963" s="219"/>
      <c r="Y2963" s="219"/>
      <c r="Z2963" s="219"/>
      <c r="AA2963" s="219"/>
      <c r="AB2963" s="219"/>
      <c r="AC2963" s="219"/>
      <c r="AK2963" s="228"/>
      <c r="AP2963" s="229"/>
      <c r="AR2963" s="206"/>
      <c r="AS2963" s="206"/>
      <c r="AT2963" s="206"/>
      <c r="AU2963" s="206"/>
      <c r="AV2963" s="207"/>
      <c r="AW2963" s="207"/>
      <c r="AX2963" s="207"/>
      <c r="AY2963" s="207"/>
      <c r="AZ2963" s="206"/>
      <c r="BA2963" s="206"/>
      <c r="BB2963" s="206"/>
      <c r="BC2963" s="206"/>
      <c r="BD2963" s="207"/>
      <c r="BE2963" s="207"/>
      <c r="BF2963" s="207"/>
      <c r="BG2963" s="228"/>
      <c r="BH2963" s="228"/>
      <c r="BI2963" s="228"/>
      <c r="BJ2963" s="246"/>
      <c r="BL2963" s="228"/>
      <c r="BM2963" s="228"/>
    </row>
    <row r="2964" spans="12:65" ht="16.350000000000001" customHeight="1">
      <c r="L2964" s="232"/>
      <c r="O2964" s="219"/>
      <c r="P2964" s="245"/>
      <c r="Q2964" s="244"/>
      <c r="R2964" s="243"/>
      <c r="S2964" s="242"/>
      <c r="T2964" s="219"/>
      <c r="U2964" s="219"/>
      <c r="V2964" s="219"/>
      <c r="W2964" s="219"/>
      <c r="X2964" s="219"/>
      <c r="Y2964" s="219"/>
      <c r="Z2964" s="219"/>
      <c r="AA2964" s="219"/>
      <c r="AB2964" s="219"/>
      <c r="AC2964" s="219"/>
      <c r="AK2964" s="228"/>
      <c r="AP2964" s="229"/>
      <c r="AR2964" s="206"/>
      <c r="AS2964" s="206"/>
      <c r="AT2964" s="206"/>
      <c r="AU2964" s="206"/>
      <c r="AV2964" s="207"/>
      <c r="AW2964" s="207"/>
      <c r="AX2964" s="207"/>
      <c r="AY2964" s="207"/>
      <c r="AZ2964" s="206"/>
      <c r="BA2964" s="206"/>
      <c r="BB2964" s="206"/>
      <c r="BC2964" s="206"/>
      <c r="BD2964" s="207"/>
      <c r="BE2964" s="207"/>
      <c r="BF2964" s="207"/>
      <c r="BG2964" s="228"/>
      <c r="BH2964" s="228"/>
      <c r="BI2964" s="228"/>
      <c r="BJ2964" s="246"/>
      <c r="BL2964" s="228"/>
      <c r="BM2964" s="228"/>
    </row>
    <row r="2965" spans="12:65" ht="16.350000000000001" customHeight="1">
      <c r="L2965" s="232"/>
      <c r="O2965" s="219"/>
      <c r="P2965" s="245"/>
      <c r="Q2965" s="244"/>
      <c r="R2965" s="243"/>
      <c r="S2965" s="242"/>
      <c r="T2965" s="219"/>
      <c r="U2965" s="219"/>
      <c r="V2965" s="219"/>
      <c r="W2965" s="219"/>
      <c r="X2965" s="219"/>
      <c r="Y2965" s="219"/>
      <c r="Z2965" s="219"/>
      <c r="AA2965" s="219"/>
      <c r="AB2965" s="219"/>
      <c r="AC2965" s="219"/>
      <c r="AK2965" s="228"/>
      <c r="AP2965" s="229"/>
      <c r="AR2965" s="206"/>
      <c r="AS2965" s="206"/>
      <c r="AT2965" s="206"/>
      <c r="AU2965" s="206"/>
      <c r="AV2965" s="207"/>
      <c r="AW2965" s="207"/>
      <c r="AX2965" s="207"/>
      <c r="AY2965" s="207"/>
      <c r="AZ2965" s="206"/>
      <c r="BA2965" s="206"/>
      <c r="BB2965" s="206"/>
      <c r="BC2965" s="206"/>
      <c r="BD2965" s="207"/>
      <c r="BE2965" s="207"/>
      <c r="BF2965" s="207"/>
      <c r="BG2965" s="228"/>
      <c r="BH2965" s="228"/>
      <c r="BI2965" s="228"/>
      <c r="BJ2965" s="246"/>
      <c r="BL2965" s="228"/>
      <c r="BM2965" s="228"/>
    </row>
    <row r="2966" spans="12:65" ht="16.350000000000001" customHeight="1">
      <c r="L2966" s="232"/>
      <c r="O2966" s="219"/>
      <c r="P2966" s="245"/>
      <c r="Q2966" s="244"/>
      <c r="R2966" s="243"/>
      <c r="S2966" s="242"/>
      <c r="T2966" s="219"/>
      <c r="U2966" s="219"/>
      <c r="V2966" s="219"/>
      <c r="W2966" s="219"/>
      <c r="X2966" s="219"/>
      <c r="Y2966" s="219"/>
      <c r="Z2966" s="219"/>
      <c r="AA2966" s="219"/>
      <c r="AB2966" s="219"/>
      <c r="AC2966" s="219"/>
      <c r="AK2966" s="228"/>
      <c r="AP2966" s="229"/>
      <c r="AR2966" s="206"/>
      <c r="AS2966" s="206"/>
      <c r="AT2966" s="206"/>
      <c r="AU2966" s="206"/>
      <c r="AV2966" s="207"/>
      <c r="AW2966" s="207"/>
      <c r="AX2966" s="207"/>
      <c r="AY2966" s="207"/>
      <c r="AZ2966" s="206"/>
      <c r="BA2966" s="206"/>
      <c r="BB2966" s="206"/>
      <c r="BC2966" s="206"/>
      <c r="BD2966" s="207"/>
      <c r="BE2966" s="207"/>
      <c r="BF2966" s="207"/>
      <c r="BG2966" s="228"/>
      <c r="BH2966" s="228"/>
      <c r="BI2966" s="228"/>
      <c r="BJ2966" s="246"/>
      <c r="BL2966" s="228"/>
      <c r="BM2966" s="228"/>
    </row>
    <row r="2967" spans="12:65" ht="16.350000000000001" customHeight="1">
      <c r="L2967" s="232"/>
      <c r="O2967" s="219"/>
      <c r="P2967" s="245"/>
      <c r="Q2967" s="244"/>
      <c r="R2967" s="243"/>
      <c r="S2967" s="242"/>
      <c r="T2967" s="219"/>
      <c r="U2967" s="219"/>
      <c r="V2967" s="219"/>
      <c r="W2967" s="219"/>
      <c r="X2967" s="219"/>
      <c r="Y2967" s="219"/>
      <c r="Z2967" s="219"/>
      <c r="AA2967" s="219"/>
      <c r="AB2967" s="219"/>
      <c r="AC2967" s="219"/>
      <c r="AK2967" s="228"/>
      <c r="AP2967" s="229"/>
      <c r="AR2967" s="206"/>
      <c r="AS2967" s="206"/>
      <c r="AT2967" s="206"/>
      <c r="AU2967" s="206"/>
      <c r="AV2967" s="207"/>
      <c r="AW2967" s="207"/>
      <c r="AX2967" s="207"/>
      <c r="AY2967" s="207"/>
      <c r="AZ2967" s="206"/>
      <c r="BA2967" s="206"/>
      <c r="BB2967" s="206"/>
      <c r="BC2967" s="206"/>
      <c r="BD2967" s="207"/>
      <c r="BE2967" s="207"/>
      <c r="BF2967" s="207"/>
      <c r="BG2967" s="228"/>
      <c r="BH2967" s="228"/>
      <c r="BI2967" s="228"/>
      <c r="BJ2967" s="246"/>
      <c r="BL2967" s="228"/>
      <c r="BM2967" s="228"/>
    </row>
    <row r="2968" spans="12:65" ht="16.350000000000001" customHeight="1">
      <c r="L2968" s="232"/>
      <c r="O2968" s="219"/>
      <c r="P2968" s="245"/>
      <c r="Q2968" s="244"/>
      <c r="R2968" s="243"/>
      <c r="S2968" s="242"/>
      <c r="T2968" s="219"/>
      <c r="U2968" s="219"/>
      <c r="V2968" s="219"/>
      <c r="W2968" s="219"/>
      <c r="X2968" s="219"/>
      <c r="Y2968" s="219"/>
      <c r="Z2968" s="219"/>
      <c r="AA2968" s="219"/>
      <c r="AB2968" s="219"/>
      <c r="AC2968" s="219"/>
      <c r="AK2968" s="228"/>
      <c r="AP2968" s="229"/>
      <c r="AR2968" s="206"/>
      <c r="AS2968" s="206"/>
      <c r="AT2968" s="206"/>
      <c r="AU2968" s="206"/>
      <c r="AV2968" s="207"/>
      <c r="AW2968" s="207"/>
      <c r="AX2968" s="207"/>
      <c r="AY2968" s="207"/>
      <c r="AZ2968" s="206"/>
      <c r="BA2968" s="206"/>
      <c r="BB2968" s="206"/>
      <c r="BC2968" s="206"/>
      <c r="BD2968" s="207"/>
      <c r="BE2968" s="207"/>
      <c r="BF2968" s="207"/>
      <c r="BG2968" s="228"/>
      <c r="BH2968" s="228"/>
      <c r="BI2968" s="228"/>
      <c r="BJ2968" s="246"/>
      <c r="BL2968" s="228"/>
      <c r="BM2968" s="228"/>
    </row>
    <row r="2969" spans="12:65" ht="16.350000000000001" customHeight="1">
      <c r="L2969" s="232"/>
      <c r="O2969" s="219"/>
      <c r="P2969" s="245"/>
      <c r="Q2969" s="244"/>
      <c r="R2969" s="243"/>
      <c r="S2969" s="242"/>
      <c r="T2969" s="219"/>
      <c r="U2969" s="219"/>
      <c r="V2969" s="219"/>
      <c r="W2969" s="219"/>
      <c r="X2969" s="219"/>
      <c r="Y2969" s="219"/>
      <c r="Z2969" s="219"/>
      <c r="AA2969" s="219"/>
      <c r="AB2969" s="219"/>
      <c r="AC2969" s="219"/>
      <c r="AK2969" s="228"/>
      <c r="AP2969" s="229"/>
      <c r="AR2969" s="206"/>
      <c r="AS2969" s="206"/>
      <c r="AT2969" s="206"/>
      <c r="AU2969" s="206"/>
      <c r="AV2969" s="207"/>
      <c r="AW2969" s="207"/>
      <c r="AX2969" s="207"/>
      <c r="AY2969" s="207"/>
      <c r="AZ2969" s="206"/>
      <c r="BA2969" s="206"/>
      <c r="BB2969" s="206"/>
      <c r="BC2969" s="206"/>
      <c r="BD2969" s="207"/>
      <c r="BE2969" s="207"/>
      <c r="BF2969" s="207"/>
      <c r="BG2969" s="228"/>
      <c r="BH2969" s="228"/>
      <c r="BI2969" s="228"/>
      <c r="BJ2969" s="246"/>
      <c r="BL2969" s="228"/>
      <c r="BM2969" s="228"/>
    </row>
    <row r="2970" spans="12:65" ht="16.350000000000001" customHeight="1">
      <c r="L2970" s="232"/>
      <c r="O2970" s="219"/>
      <c r="P2970" s="245"/>
      <c r="Q2970" s="244"/>
      <c r="R2970" s="243"/>
      <c r="S2970" s="242"/>
      <c r="T2970" s="219"/>
      <c r="U2970" s="219"/>
      <c r="V2970" s="219"/>
      <c r="W2970" s="219"/>
      <c r="X2970" s="219"/>
      <c r="Y2970" s="219"/>
      <c r="Z2970" s="219"/>
      <c r="AA2970" s="219"/>
      <c r="AB2970" s="219"/>
      <c r="AC2970" s="219"/>
      <c r="AK2970" s="228"/>
      <c r="AP2970" s="229"/>
      <c r="AR2970" s="206"/>
      <c r="AS2970" s="206"/>
      <c r="AT2970" s="206"/>
      <c r="AU2970" s="206"/>
      <c r="AV2970" s="207"/>
      <c r="AW2970" s="207"/>
      <c r="AX2970" s="207"/>
      <c r="AY2970" s="207"/>
      <c r="AZ2970" s="206"/>
      <c r="BA2970" s="206"/>
      <c r="BB2970" s="206"/>
      <c r="BC2970" s="206"/>
      <c r="BD2970" s="207"/>
      <c r="BE2970" s="207"/>
      <c r="BF2970" s="207"/>
      <c r="BG2970" s="228"/>
      <c r="BH2970" s="228"/>
      <c r="BI2970" s="228"/>
      <c r="BJ2970" s="246"/>
      <c r="BL2970" s="228"/>
      <c r="BM2970" s="228"/>
    </row>
    <row r="2971" spans="12:65" ht="16.350000000000001" customHeight="1">
      <c r="L2971" s="232"/>
      <c r="O2971" s="219"/>
      <c r="P2971" s="245"/>
      <c r="Q2971" s="244"/>
      <c r="R2971" s="243"/>
      <c r="S2971" s="242"/>
      <c r="T2971" s="219"/>
      <c r="U2971" s="219"/>
      <c r="V2971" s="219"/>
      <c r="W2971" s="219"/>
      <c r="X2971" s="219"/>
      <c r="Y2971" s="219"/>
      <c r="Z2971" s="219"/>
      <c r="AA2971" s="219"/>
      <c r="AB2971" s="219"/>
      <c r="AC2971" s="219"/>
      <c r="AK2971" s="228"/>
      <c r="AP2971" s="229"/>
      <c r="AR2971" s="206"/>
      <c r="AS2971" s="206"/>
      <c r="AT2971" s="206"/>
      <c r="AU2971" s="206"/>
      <c r="AV2971" s="207"/>
      <c r="AW2971" s="207"/>
      <c r="AX2971" s="207"/>
      <c r="AY2971" s="207"/>
      <c r="AZ2971" s="206"/>
      <c r="BA2971" s="206"/>
      <c r="BB2971" s="206"/>
      <c r="BC2971" s="206"/>
      <c r="BD2971" s="207"/>
      <c r="BE2971" s="207"/>
      <c r="BF2971" s="207"/>
      <c r="BG2971" s="228"/>
      <c r="BH2971" s="228"/>
      <c r="BI2971" s="228"/>
      <c r="BJ2971" s="246"/>
      <c r="BL2971" s="228"/>
      <c r="BM2971" s="228"/>
    </row>
    <row r="2972" spans="12:65" ht="16.350000000000001" customHeight="1">
      <c r="L2972" s="232"/>
      <c r="O2972" s="219"/>
      <c r="P2972" s="245"/>
      <c r="Q2972" s="244"/>
      <c r="R2972" s="243"/>
      <c r="S2972" s="242"/>
      <c r="T2972" s="219"/>
      <c r="U2972" s="219"/>
      <c r="V2972" s="219"/>
      <c r="W2972" s="219"/>
      <c r="X2972" s="219"/>
      <c r="Y2972" s="219"/>
      <c r="Z2972" s="219"/>
      <c r="AA2972" s="219"/>
      <c r="AB2972" s="219"/>
      <c r="AC2972" s="219"/>
      <c r="AK2972" s="228"/>
      <c r="AP2972" s="229"/>
      <c r="AR2972" s="206"/>
      <c r="AS2972" s="206"/>
      <c r="AT2972" s="206"/>
      <c r="AU2972" s="206"/>
      <c r="AV2972" s="207"/>
      <c r="AW2972" s="207"/>
      <c r="AX2972" s="207"/>
      <c r="AY2972" s="207"/>
      <c r="AZ2972" s="206"/>
      <c r="BA2972" s="206"/>
      <c r="BB2972" s="206"/>
      <c r="BC2972" s="206"/>
      <c r="BD2972" s="207"/>
      <c r="BE2972" s="207"/>
      <c r="BF2972" s="207"/>
      <c r="BG2972" s="228"/>
      <c r="BH2972" s="228"/>
      <c r="BI2972" s="228"/>
      <c r="BJ2972" s="246"/>
      <c r="BL2972" s="228"/>
      <c r="BM2972" s="228"/>
    </row>
    <row r="2973" spans="12:65" ht="16.350000000000001" customHeight="1">
      <c r="L2973" s="232"/>
      <c r="O2973" s="219"/>
      <c r="P2973" s="245"/>
      <c r="Q2973" s="244"/>
      <c r="R2973" s="243"/>
      <c r="S2973" s="242"/>
      <c r="T2973" s="219"/>
      <c r="U2973" s="219"/>
      <c r="V2973" s="219"/>
      <c r="W2973" s="219"/>
      <c r="X2973" s="219"/>
      <c r="Y2973" s="219"/>
      <c r="Z2973" s="219"/>
      <c r="AA2973" s="219"/>
      <c r="AB2973" s="219"/>
      <c r="AC2973" s="219"/>
      <c r="AK2973" s="228"/>
      <c r="AP2973" s="229"/>
      <c r="AR2973" s="206"/>
      <c r="AS2973" s="206"/>
      <c r="AT2973" s="206"/>
      <c r="AU2973" s="206"/>
      <c r="AV2973" s="207"/>
      <c r="AW2973" s="207"/>
      <c r="AX2973" s="207"/>
      <c r="AY2973" s="207"/>
      <c r="AZ2973" s="206"/>
      <c r="BA2973" s="206"/>
      <c r="BB2973" s="206"/>
      <c r="BC2973" s="206"/>
      <c r="BD2973" s="207"/>
      <c r="BE2973" s="207"/>
      <c r="BF2973" s="207"/>
      <c r="BG2973" s="228"/>
      <c r="BH2973" s="228"/>
      <c r="BI2973" s="228"/>
      <c r="BJ2973" s="246"/>
      <c r="BL2973" s="228"/>
      <c r="BM2973" s="228"/>
    </row>
    <row r="2974" spans="12:65" ht="16.350000000000001" customHeight="1">
      <c r="L2974" s="232"/>
      <c r="O2974" s="219"/>
      <c r="P2974" s="245"/>
      <c r="Q2974" s="244"/>
      <c r="R2974" s="243"/>
      <c r="S2974" s="242"/>
      <c r="T2974" s="219"/>
      <c r="U2974" s="219"/>
      <c r="V2974" s="219"/>
      <c r="W2974" s="219"/>
      <c r="X2974" s="219"/>
      <c r="Y2974" s="219"/>
      <c r="Z2974" s="219"/>
      <c r="AA2974" s="219"/>
      <c r="AB2974" s="219"/>
      <c r="AC2974" s="219"/>
      <c r="AK2974" s="228"/>
      <c r="AP2974" s="229"/>
      <c r="AR2974" s="206"/>
      <c r="AS2974" s="206"/>
      <c r="AT2974" s="206"/>
      <c r="AU2974" s="206"/>
      <c r="AV2974" s="207"/>
      <c r="AW2974" s="207"/>
      <c r="AX2974" s="207"/>
      <c r="AY2974" s="207"/>
      <c r="AZ2974" s="206"/>
      <c r="BA2974" s="206"/>
      <c r="BB2974" s="206"/>
      <c r="BC2974" s="206"/>
      <c r="BD2974" s="207"/>
      <c r="BE2974" s="207"/>
      <c r="BF2974" s="207"/>
      <c r="BG2974" s="228"/>
      <c r="BH2974" s="228"/>
      <c r="BI2974" s="228"/>
      <c r="BJ2974" s="246"/>
      <c r="BL2974" s="228"/>
      <c r="BM2974" s="228"/>
    </row>
    <row r="2975" spans="12:65" ht="16.350000000000001" customHeight="1">
      <c r="L2975" s="232"/>
      <c r="O2975" s="219"/>
      <c r="P2975" s="245"/>
      <c r="Q2975" s="244"/>
      <c r="R2975" s="243"/>
      <c r="S2975" s="242"/>
      <c r="T2975" s="219"/>
      <c r="U2975" s="219"/>
      <c r="V2975" s="219"/>
      <c r="W2975" s="219"/>
      <c r="X2975" s="219"/>
      <c r="Y2975" s="219"/>
      <c r="Z2975" s="219"/>
      <c r="AA2975" s="219"/>
      <c r="AB2975" s="219"/>
      <c r="AC2975" s="219"/>
      <c r="AK2975" s="228"/>
      <c r="AP2975" s="229"/>
      <c r="AR2975" s="206"/>
      <c r="AS2975" s="206"/>
      <c r="AT2975" s="206"/>
      <c r="AU2975" s="206"/>
      <c r="AV2975" s="207"/>
      <c r="AW2975" s="207"/>
      <c r="AX2975" s="207"/>
      <c r="AY2975" s="207"/>
      <c r="AZ2975" s="206"/>
      <c r="BA2975" s="206"/>
      <c r="BB2975" s="206"/>
      <c r="BC2975" s="206"/>
      <c r="BD2975" s="207"/>
      <c r="BE2975" s="207"/>
      <c r="BF2975" s="207"/>
      <c r="BG2975" s="228"/>
      <c r="BH2975" s="228"/>
      <c r="BI2975" s="228"/>
      <c r="BJ2975" s="246"/>
      <c r="BL2975" s="228"/>
      <c r="BM2975" s="228"/>
    </row>
    <row r="2976" spans="12:65" ht="16.350000000000001" customHeight="1">
      <c r="L2976" s="232"/>
      <c r="O2976" s="219"/>
      <c r="P2976" s="245"/>
      <c r="Q2976" s="244"/>
      <c r="R2976" s="243"/>
      <c r="S2976" s="242"/>
      <c r="T2976" s="219"/>
      <c r="U2976" s="219"/>
      <c r="V2976" s="219"/>
      <c r="W2976" s="219"/>
      <c r="X2976" s="219"/>
      <c r="Y2976" s="219"/>
      <c r="Z2976" s="219"/>
      <c r="AA2976" s="219"/>
      <c r="AB2976" s="219"/>
      <c r="AC2976" s="219"/>
      <c r="AK2976" s="228"/>
      <c r="AP2976" s="229"/>
      <c r="AR2976" s="206"/>
      <c r="AS2976" s="206"/>
      <c r="AT2976" s="206"/>
      <c r="AU2976" s="206"/>
      <c r="AV2976" s="207"/>
      <c r="AW2976" s="207"/>
      <c r="AX2976" s="207"/>
      <c r="AY2976" s="207"/>
      <c r="AZ2976" s="206"/>
      <c r="BA2976" s="206"/>
      <c r="BB2976" s="206"/>
      <c r="BC2976" s="206"/>
      <c r="BD2976" s="207"/>
      <c r="BE2976" s="207"/>
      <c r="BF2976" s="207"/>
      <c r="BG2976" s="228"/>
      <c r="BH2976" s="228"/>
      <c r="BI2976" s="228"/>
      <c r="BJ2976" s="246"/>
      <c r="BL2976" s="228"/>
      <c r="BM2976" s="228"/>
    </row>
    <row r="2977" spans="12:65" ht="16.350000000000001" customHeight="1">
      <c r="L2977" s="232"/>
      <c r="O2977" s="219"/>
      <c r="P2977" s="245"/>
      <c r="Q2977" s="244"/>
      <c r="R2977" s="243"/>
      <c r="S2977" s="242"/>
      <c r="T2977" s="219"/>
      <c r="U2977" s="219"/>
      <c r="V2977" s="219"/>
      <c r="W2977" s="219"/>
      <c r="X2977" s="219"/>
      <c r="Y2977" s="219"/>
      <c r="Z2977" s="219"/>
      <c r="AA2977" s="219"/>
      <c r="AB2977" s="219"/>
      <c r="AC2977" s="219"/>
      <c r="AK2977" s="228"/>
      <c r="AP2977" s="229"/>
      <c r="AR2977" s="206"/>
      <c r="AS2977" s="206"/>
      <c r="AT2977" s="206"/>
      <c r="AU2977" s="206"/>
      <c r="AV2977" s="207"/>
      <c r="AW2977" s="207"/>
      <c r="AX2977" s="207"/>
      <c r="AY2977" s="207"/>
      <c r="AZ2977" s="206"/>
      <c r="BA2977" s="206"/>
      <c r="BB2977" s="206"/>
      <c r="BC2977" s="206"/>
      <c r="BD2977" s="207"/>
      <c r="BE2977" s="207"/>
      <c r="BF2977" s="207"/>
      <c r="BG2977" s="228"/>
      <c r="BH2977" s="228"/>
      <c r="BI2977" s="228"/>
      <c r="BJ2977" s="246"/>
      <c r="BL2977" s="228"/>
      <c r="BM2977" s="228"/>
    </row>
    <row r="2978" spans="12:65" ht="16.350000000000001" customHeight="1">
      <c r="L2978" s="232"/>
      <c r="O2978" s="219"/>
      <c r="P2978" s="245"/>
      <c r="Q2978" s="244"/>
      <c r="R2978" s="243"/>
      <c r="S2978" s="242"/>
      <c r="T2978" s="219"/>
      <c r="U2978" s="219"/>
      <c r="V2978" s="219"/>
      <c r="W2978" s="219"/>
      <c r="X2978" s="219"/>
      <c r="Y2978" s="219"/>
      <c r="Z2978" s="219"/>
      <c r="AA2978" s="219"/>
      <c r="AB2978" s="219"/>
      <c r="AC2978" s="219"/>
      <c r="AK2978" s="228"/>
      <c r="AP2978" s="229"/>
      <c r="AR2978" s="206"/>
      <c r="AS2978" s="206"/>
      <c r="AT2978" s="206"/>
      <c r="AU2978" s="206"/>
      <c r="AV2978" s="207"/>
      <c r="AW2978" s="207"/>
      <c r="AX2978" s="207"/>
      <c r="AY2978" s="207"/>
      <c r="AZ2978" s="206"/>
      <c r="BA2978" s="206"/>
      <c r="BB2978" s="206"/>
      <c r="BC2978" s="206"/>
      <c r="BD2978" s="207"/>
      <c r="BE2978" s="207"/>
      <c r="BF2978" s="207"/>
      <c r="BG2978" s="228"/>
      <c r="BH2978" s="228"/>
      <c r="BI2978" s="228"/>
      <c r="BJ2978" s="246"/>
      <c r="BL2978" s="228"/>
      <c r="BM2978" s="228"/>
    </row>
    <row r="2979" spans="12:65" ht="16.350000000000001" customHeight="1">
      <c r="L2979" s="232"/>
      <c r="O2979" s="219"/>
      <c r="P2979" s="245"/>
      <c r="Q2979" s="244"/>
      <c r="R2979" s="243"/>
      <c r="S2979" s="242"/>
      <c r="T2979" s="219"/>
      <c r="U2979" s="219"/>
      <c r="V2979" s="219"/>
      <c r="W2979" s="219"/>
      <c r="X2979" s="219"/>
      <c r="Y2979" s="219"/>
      <c r="Z2979" s="219"/>
      <c r="AA2979" s="219"/>
      <c r="AB2979" s="219"/>
      <c r="AC2979" s="219"/>
      <c r="AK2979" s="228"/>
      <c r="AP2979" s="229"/>
      <c r="AR2979" s="206"/>
      <c r="AS2979" s="206"/>
      <c r="AT2979" s="206"/>
      <c r="AU2979" s="206"/>
      <c r="AV2979" s="207"/>
      <c r="AW2979" s="207"/>
      <c r="AX2979" s="207"/>
      <c r="AY2979" s="207"/>
      <c r="AZ2979" s="206"/>
      <c r="BA2979" s="206"/>
      <c r="BB2979" s="206"/>
      <c r="BC2979" s="206"/>
      <c r="BD2979" s="207"/>
      <c r="BE2979" s="207"/>
      <c r="BF2979" s="207"/>
      <c r="BG2979" s="228"/>
      <c r="BH2979" s="228"/>
      <c r="BI2979" s="228"/>
      <c r="BJ2979" s="246"/>
      <c r="BL2979" s="228"/>
      <c r="BM2979" s="228"/>
    </row>
    <row r="2980" spans="12:65" ht="16.350000000000001" customHeight="1">
      <c r="L2980" s="232"/>
      <c r="O2980" s="219"/>
      <c r="P2980" s="245"/>
      <c r="Q2980" s="244"/>
      <c r="R2980" s="243"/>
      <c r="S2980" s="242"/>
      <c r="T2980" s="219"/>
      <c r="U2980" s="219"/>
      <c r="V2980" s="219"/>
      <c r="W2980" s="219"/>
      <c r="X2980" s="219"/>
      <c r="Y2980" s="219"/>
      <c r="Z2980" s="219"/>
      <c r="AA2980" s="219"/>
      <c r="AB2980" s="219"/>
      <c r="AC2980" s="219"/>
      <c r="AK2980" s="228"/>
      <c r="AP2980" s="229"/>
      <c r="AR2980" s="206"/>
      <c r="AS2980" s="206"/>
      <c r="AT2980" s="206"/>
      <c r="AU2980" s="206"/>
      <c r="AV2980" s="207"/>
      <c r="AW2980" s="207"/>
      <c r="AX2980" s="207"/>
      <c r="AY2980" s="207"/>
      <c r="AZ2980" s="206"/>
      <c r="BA2980" s="206"/>
      <c r="BB2980" s="206"/>
      <c r="BC2980" s="206"/>
      <c r="BD2980" s="207"/>
      <c r="BE2980" s="207"/>
      <c r="BF2980" s="207"/>
      <c r="BG2980" s="228"/>
      <c r="BH2980" s="228"/>
      <c r="BI2980" s="228"/>
      <c r="BJ2980" s="246"/>
      <c r="BL2980" s="228"/>
      <c r="BM2980" s="228"/>
    </row>
    <row r="2981" spans="12:65" ht="16.350000000000001" customHeight="1">
      <c r="L2981" s="232"/>
      <c r="O2981" s="219"/>
      <c r="P2981" s="245"/>
      <c r="Q2981" s="244"/>
      <c r="R2981" s="243"/>
      <c r="S2981" s="242"/>
      <c r="T2981" s="219"/>
      <c r="U2981" s="219"/>
      <c r="V2981" s="219"/>
      <c r="W2981" s="219"/>
      <c r="X2981" s="219"/>
      <c r="Y2981" s="219"/>
      <c r="Z2981" s="219"/>
      <c r="AA2981" s="219"/>
      <c r="AB2981" s="219"/>
      <c r="AC2981" s="219"/>
      <c r="AK2981" s="228"/>
      <c r="AP2981" s="229"/>
      <c r="AR2981" s="206"/>
      <c r="AS2981" s="206"/>
      <c r="AT2981" s="206"/>
      <c r="AU2981" s="206"/>
      <c r="AV2981" s="207"/>
      <c r="AW2981" s="207"/>
      <c r="AX2981" s="207"/>
      <c r="AY2981" s="207"/>
      <c r="AZ2981" s="206"/>
      <c r="BA2981" s="206"/>
      <c r="BB2981" s="206"/>
      <c r="BC2981" s="206"/>
      <c r="BD2981" s="207"/>
      <c r="BE2981" s="207"/>
      <c r="BF2981" s="207"/>
      <c r="BG2981" s="228"/>
      <c r="BH2981" s="228"/>
      <c r="BI2981" s="228"/>
      <c r="BJ2981" s="246"/>
      <c r="BL2981" s="228"/>
      <c r="BM2981" s="228"/>
    </row>
    <row r="2982" spans="12:65" ht="16.350000000000001" customHeight="1">
      <c r="L2982" s="232"/>
      <c r="O2982" s="219"/>
      <c r="P2982" s="245"/>
      <c r="Q2982" s="244"/>
      <c r="R2982" s="243"/>
      <c r="S2982" s="242"/>
      <c r="T2982" s="219"/>
      <c r="U2982" s="219"/>
      <c r="V2982" s="219"/>
      <c r="W2982" s="219"/>
      <c r="X2982" s="219"/>
      <c r="Y2982" s="219"/>
      <c r="Z2982" s="219"/>
      <c r="AA2982" s="219"/>
      <c r="AB2982" s="219"/>
      <c r="AC2982" s="219"/>
      <c r="AK2982" s="228"/>
      <c r="AP2982" s="229"/>
      <c r="AR2982" s="206"/>
      <c r="AS2982" s="206"/>
      <c r="AT2982" s="206"/>
      <c r="AU2982" s="206"/>
      <c r="AV2982" s="207"/>
      <c r="AW2982" s="207"/>
      <c r="AX2982" s="207"/>
      <c r="AY2982" s="207"/>
      <c r="AZ2982" s="206"/>
      <c r="BA2982" s="206"/>
      <c r="BB2982" s="206"/>
      <c r="BC2982" s="206"/>
      <c r="BD2982" s="207"/>
      <c r="BE2982" s="207"/>
      <c r="BF2982" s="207"/>
      <c r="BG2982" s="228"/>
      <c r="BH2982" s="228"/>
      <c r="BI2982" s="228"/>
      <c r="BJ2982" s="246"/>
      <c r="BL2982" s="228"/>
      <c r="BM2982" s="228"/>
    </row>
    <row r="2983" spans="12:65" ht="16.350000000000001" customHeight="1">
      <c r="L2983" s="232"/>
      <c r="O2983" s="219"/>
      <c r="P2983" s="245"/>
      <c r="Q2983" s="244"/>
      <c r="R2983" s="243"/>
      <c r="S2983" s="242"/>
      <c r="T2983" s="219"/>
      <c r="U2983" s="219"/>
      <c r="V2983" s="219"/>
      <c r="W2983" s="219"/>
      <c r="X2983" s="219"/>
      <c r="Y2983" s="219"/>
      <c r="Z2983" s="219"/>
      <c r="AA2983" s="219"/>
      <c r="AB2983" s="219"/>
      <c r="AC2983" s="219"/>
      <c r="AK2983" s="228"/>
      <c r="AP2983" s="229"/>
      <c r="AR2983" s="206"/>
      <c r="AS2983" s="206"/>
      <c r="AT2983" s="206"/>
      <c r="AU2983" s="206"/>
      <c r="AV2983" s="207"/>
      <c r="AW2983" s="207"/>
      <c r="AX2983" s="207"/>
      <c r="AY2983" s="207"/>
      <c r="AZ2983" s="206"/>
      <c r="BA2983" s="206"/>
      <c r="BB2983" s="206"/>
      <c r="BC2983" s="206"/>
      <c r="BD2983" s="207"/>
      <c r="BE2983" s="207"/>
      <c r="BF2983" s="207"/>
      <c r="BG2983" s="228"/>
      <c r="BH2983" s="228"/>
      <c r="BI2983" s="228"/>
      <c r="BJ2983" s="246"/>
      <c r="BL2983" s="228"/>
      <c r="BM2983" s="228"/>
    </row>
    <row r="2984" spans="12:65" ht="16.350000000000001" customHeight="1">
      <c r="L2984" s="232"/>
      <c r="O2984" s="219"/>
      <c r="P2984" s="245"/>
      <c r="Q2984" s="244"/>
      <c r="R2984" s="243"/>
      <c r="S2984" s="242"/>
      <c r="T2984" s="219"/>
      <c r="U2984" s="219"/>
      <c r="V2984" s="219"/>
      <c r="W2984" s="219"/>
      <c r="X2984" s="219"/>
      <c r="Y2984" s="219"/>
      <c r="Z2984" s="219"/>
      <c r="AA2984" s="219"/>
      <c r="AB2984" s="219"/>
      <c r="AC2984" s="219"/>
      <c r="AK2984" s="228"/>
      <c r="AP2984" s="229"/>
      <c r="AR2984" s="206"/>
      <c r="AS2984" s="206"/>
      <c r="AT2984" s="206"/>
      <c r="AU2984" s="206"/>
      <c r="AV2984" s="207"/>
      <c r="AW2984" s="207"/>
      <c r="AX2984" s="207"/>
      <c r="AY2984" s="207"/>
      <c r="AZ2984" s="206"/>
      <c r="BA2984" s="206"/>
      <c r="BB2984" s="206"/>
      <c r="BC2984" s="206"/>
      <c r="BD2984" s="207"/>
      <c r="BE2984" s="207"/>
      <c r="BF2984" s="207"/>
      <c r="BG2984" s="228"/>
      <c r="BH2984" s="228"/>
      <c r="BI2984" s="228"/>
      <c r="BJ2984" s="246"/>
      <c r="BL2984" s="228"/>
      <c r="BM2984" s="228"/>
    </row>
    <row r="2985" spans="12:65" ht="16.350000000000001" customHeight="1">
      <c r="L2985" s="232"/>
      <c r="O2985" s="219"/>
      <c r="P2985" s="245"/>
      <c r="Q2985" s="244"/>
      <c r="R2985" s="243"/>
      <c r="S2985" s="242"/>
      <c r="T2985" s="219"/>
      <c r="U2985" s="219"/>
      <c r="V2985" s="219"/>
      <c r="W2985" s="219"/>
      <c r="X2985" s="219"/>
      <c r="Y2985" s="219"/>
      <c r="Z2985" s="219"/>
      <c r="AA2985" s="219"/>
      <c r="AB2985" s="219"/>
      <c r="AC2985" s="219"/>
      <c r="AK2985" s="228"/>
      <c r="AP2985" s="229"/>
      <c r="AR2985" s="206"/>
      <c r="AS2985" s="206"/>
      <c r="AT2985" s="206"/>
      <c r="AU2985" s="206"/>
      <c r="AV2985" s="207"/>
      <c r="AW2985" s="207"/>
      <c r="AX2985" s="207"/>
      <c r="AY2985" s="207"/>
      <c r="AZ2985" s="206"/>
      <c r="BA2985" s="206"/>
      <c r="BB2985" s="206"/>
      <c r="BC2985" s="206"/>
      <c r="BD2985" s="207"/>
      <c r="BE2985" s="207"/>
      <c r="BF2985" s="207"/>
      <c r="BG2985" s="228"/>
      <c r="BH2985" s="228"/>
      <c r="BI2985" s="228"/>
      <c r="BJ2985" s="246"/>
      <c r="BL2985" s="228"/>
      <c r="BM2985" s="228"/>
    </row>
    <row r="2986" spans="12:65" ht="16.350000000000001" customHeight="1">
      <c r="L2986" s="232"/>
      <c r="O2986" s="219"/>
      <c r="P2986" s="245"/>
      <c r="Q2986" s="244"/>
      <c r="R2986" s="243"/>
      <c r="S2986" s="242"/>
      <c r="T2986" s="219"/>
      <c r="U2986" s="219"/>
      <c r="V2986" s="219"/>
      <c r="W2986" s="219"/>
      <c r="X2986" s="219"/>
      <c r="Y2986" s="219"/>
      <c r="Z2986" s="219"/>
      <c r="AA2986" s="219"/>
      <c r="AB2986" s="219"/>
      <c r="AC2986" s="219"/>
      <c r="AK2986" s="228"/>
      <c r="AP2986" s="229"/>
      <c r="AR2986" s="206"/>
      <c r="AS2986" s="206"/>
      <c r="AT2986" s="206"/>
      <c r="AU2986" s="206"/>
      <c r="AV2986" s="207"/>
      <c r="AW2986" s="207"/>
      <c r="AX2986" s="207"/>
      <c r="AY2986" s="207"/>
      <c r="AZ2986" s="206"/>
      <c r="BA2986" s="206"/>
      <c r="BB2986" s="206"/>
      <c r="BC2986" s="206"/>
      <c r="BD2986" s="207"/>
      <c r="BE2986" s="207"/>
      <c r="BF2986" s="207"/>
      <c r="BG2986" s="228"/>
      <c r="BH2986" s="228"/>
      <c r="BI2986" s="228"/>
      <c r="BJ2986" s="246"/>
      <c r="BL2986" s="228"/>
      <c r="BM2986" s="228"/>
    </row>
    <row r="2987" spans="12:65" ht="16.350000000000001" customHeight="1">
      <c r="L2987" s="232"/>
      <c r="O2987" s="219"/>
      <c r="P2987" s="245"/>
      <c r="Q2987" s="244"/>
      <c r="R2987" s="243"/>
      <c r="S2987" s="242"/>
      <c r="T2987" s="219"/>
      <c r="U2987" s="219"/>
      <c r="V2987" s="219"/>
      <c r="W2987" s="219"/>
      <c r="X2987" s="219"/>
      <c r="Y2987" s="219"/>
      <c r="Z2987" s="219"/>
      <c r="AA2987" s="219"/>
      <c r="AB2987" s="219"/>
      <c r="AC2987" s="219"/>
      <c r="AK2987" s="228"/>
      <c r="AP2987" s="229"/>
      <c r="AR2987" s="206"/>
      <c r="AS2987" s="206"/>
      <c r="AT2987" s="206"/>
      <c r="AU2987" s="206"/>
      <c r="AV2987" s="207"/>
      <c r="AW2987" s="207"/>
      <c r="AX2987" s="207"/>
      <c r="AY2987" s="207"/>
      <c r="AZ2987" s="206"/>
      <c r="BA2987" s="206"/>
      <c r="BB2987" s="206"/>
      <c r="BC2987" s="206"/>
      <c r="BD2987" s="207"/>
      <c r="BE2987" s="207"/>
      <c r="BF2987" s="207"/>
      <c r="BG2987" s="228"/>
      <c r="BH2987" s="228"/>
      <c r="BI2987" s="228"/>
      <c r="BJ2987" s="246"/>
      <c r="BL2987" s="228"/>
      <c r="BM2987" s="228"/>
    </row>
    <row r="2988" spans="12:65" ht="16.350000000000001" customHeight="1">
      <c r="L2988" s="232"/>
      <c r="O2988" s="219"/>
      <c r="P2988" s="245"/>
      <c r="Q2988" s="244"/>
      <c r="R2988" s="243"/>
      <c r="S2988" s="242"/>
      <c r="T2988" s="219"/>
      <c r="U2988" s="219"/>
      <c r="V2988" s="219"/>
      <c r="W2988" s="219"/>
      <c r="X2988" s="219"/>
      <c r="Y2988" s="219"/>
      <c r="Z2988" s="219"/>
      <c r="AA2988" s="219"/>
      <c r="AB2988" s="219"/>
      <c r="AC2988" s="219"/>
      <c r="AK2988" s="228"/>
      <c r="AP2988" s="229"/>
      <c r="AR2988" s="206"/>
      <c r="AS2988" s="206"/>
      <c r="AT2988" s="206"/>
      <c r="AU2988" s="206"/>
      <c r="AV2988" s="207"/>
      <c r="AW2988" s="207"/>
      <c r="AX2988" s="207"/>
      <c r="AY2988" s="207"/>
      <c r="AZ2988" s="206"/>
      <c r="BA2988" s="206"/>
      <c r="BB2988" s="206"/>
      <c r="BC2988" s="206"/>
      <c r="BD2988" s="207"/>
      <c r="BE2988" s="207"/>
      <c r="BF2988" s="207"/>
      <c r="BG2988" s="228"/>
      <c r="BH2988" s="228"/>
      <c r="BI2988" s="228"/>
      <c r="BJ2988" s="246"/>
      <c r="BL2988" s="228"/>
      <c r="BM2988" s="228"/>
    </row>
    <row r="2989" spans="12:65" ht="16.350000000000001" customHeight="1">
      <c r="L2989" s="232"/>
      <c r="O2989" s="219"/>
      <c r="P2989" s="245"/>
      <c r="Q2989" s="244"/>
      <c r="R2989" s="243"/>
      <c r="S2989" s="242"/>
      <c r="T2989" s="219"/>
      <c r="U2989" s="219"/>
      <c r="V2989" s="219"/>
      <c r="W2989" s="219"/>
      <c r="X2989" s="219"/>
      <c r="Y2989" s="219"/>
      <c r="Z2989" s="219"/>
      <c r="AA2989" s="219"/>
      <c r="AB2989" s="219"/>
      <c r="AC2989" s="219"/>
      <c r="AK2989" s="228"/>
      <c r="AP2989" s="229"/>
      <c r="AR2989" s="206"/>
      <c r="AS2989" s="206"/>
      <c r="AT2989" s="206"/>
      <c r="AU2989" s="206"/>
      <c r="AV2989" s="207"/>
      <c r="AW2989" s="207"/>
      <c r="AX2989" s="207"/>
      <c r="AY2989" s="207"/>
      <c r="AZ2989" s="206"/>
      <c r="BA2989" s="206"/>
      <c r="BB2989" s="206"/>
      <c r="BC2989" s="206"/>
      <c r="BD2989" s="207"/>
      <c r="BE2989" s="207"/>
      <c r="BF2989" s="207"/>
      <c r="BG2989" s="228"/>
      <c r="BH2989" s="228"/>
      <c r="BI2989" s="228"/>
      <c r="BJ2989" s="246"/>
      <c r="BL2989" s="228"/>
      <c r="BM2989" s="228"/>
    </row>
    <row r="2990" spans="12:65" ht="16.350000000000001" customHeight="1">
      <c r="L2990" s="232"/>
      <c r="O2990" s="219"/>
      <c r="P2990" s="245"/>
      <c r="Q2990" s="244"/>
      <c r="R2990" s="243"/>
      <c r="S2990" s="242"/>
      <c r="T2990" s="219"/>
      <c r="U2990" s="219"/>
      <c r="V2990" s="219"/>
      <c r="W2990" s="219"/>
      <c r="X2990" s="219"/>
      <c r="Y2990" s="219"/>
      <c r="Z2990" s="219"/>
      <c r="AA2990" s="219"/>
      <c r="AB2990" s="219"/>
      <c r="AC2990" s="219"/>
      <c r="AK2990" s="228"/>
      <c r="AP2990" s="229"/>
      <c r="AR2990" s="206"/>
      <c r="AS2990" s="206"/>
      <c r="AT2990" s="206"/>
      <c r="AU2990" s="206"/>
      <c r="AV2990" s="207"/>
      <c r="AW2990" s="207"/>
      <c r="AX2990" s="207"/>
      <c r="AY2990" s="207"/>
      <c r="AZ2990" s="206"/>
      <c r="BA2990" s="206"/>
      <c r="BB2990" s="206"/>
      <c r="BC2990" s="206"/>
      <c r="BD2990" s="207"/>
      <c r="BE2990" s="207"/>
      <c r="BF2990" s="207"/>
      <c r="BG2990" s="228"/>
      <c r="BH2990" s="228"/>
      <c r="BI2990" s="228"/>
      <c r="BJ2990" s="246"/>
      <c r="BL2990" s="228"/>
      <c r="BM2990" s="228"/>
    </row>
    <row r="2991" spans="12:65" ht="16.350000000000001" customHeight="1">
      <c r="L2991" s="232"/>
      <c r="O2991" s="219"/>
      <c r="P2991" s="245"/>
      <c r="Q2991" s="244"/>
      <c r="R2991" s="243"/>
      <c r="S2991" s="242"/>
      <c r="T2991" s="219"/>
      <c r="U2991" s="219"/>
      <c r="V2991" s="219"/>
      <c r="W2991" s="219"/>
      <c r="X2991" s="219"/>
      <c r="Y2991" s="219"/>
      <c r="Z2991" s="219"/>
      <c r="AA2991" s="219"/>
      <c r="AB2991" s="219"/>
      <c r="AC2991" s="219"/>
      <c r="AK2991" s="228"/>
      <c r="AP2991" s="229"/>
      <c r="AR2991" s="206"/>
      <c r="AS2991" s="206"/>
      <c r="AT2991" s="206"/>
      <c r="AU2991" s="206"/>
      <c r="AV2991" s="207"/>
      <c r="AW2991" s="207"/>
      <c r="AX2991" s="207"/>
      <c r="AY2991" s="207"/>
      <c r="AZ2991" s="206"/>
      <c r="BA2991" s="206"/>
      <c r="BB2991" s="206"/>
      <c r="BC2991" s="206"/>
      <c r="BD2991" s="207"/>
      <c r="BE2991" s="207"/>
      <c r="BF2991" s="207"/>
      <c r="BG2991" s="228"/>
      <c r="BH2991" s="228"/>
      <c r="BI2991" s="228"/>
      <c r="BJ2991" s="246"/>
      <c r="BL2991" s="228"/>
      <c r="BM2991" s="228"/>
    </row>
    <row r="2992" spans="12:65" ht="16.350000000000001" customHeight="1">
      <c r="L2992" s="232"/>
      <c r="O2992" s="219"/>
      <c r="P2992" s="245"/>
      <c r="Q2992" s="244"/>
      <c r="R2992" s="243"/>
      <c r="S2992" s="242"/>
      <c r="T2992" s="219"/>
      <c r="U2992" s="219"/>
      <c r="V2992" s="219"/>
      <c r="W2992" s="219"/>
      <c r="X2992" s="219"/>
      <c r="Y2992" s="219"/>
      <c r="Z2992" s="219"/>
      <c r="AA2992" s="219"/>
      <c r="AB2992" s="219"/>
      <c r="AC2992" s="219"/>
      <c r="AK2992" s="228"/>
      <c r="AP2992" s="229"/>
      <c r="AR2992" s="206"/>
      <c r="AS2992" s="206"/>
      <c r="AT2992" s="206"/>
      <c r="AU2992" s="206"/>
      <c r="AV2992" s="207"/>
      <c r="AW2992" s="207"/>
      <c r="AX2992" s="207"/>
      <c r="AY2992" s="207"/>
      <c r="AZ2992" s="206"/>
      <c r="BA2992" s="206"/>
      <c r="BB2992" s="206"/>
      <c r="BC2992" s="206"/>
      <c r="BD2992" s="207"/>
      <c r="BE2992" s="207"/>
      <c r="BF2992" s="207"/>
      <c r="BG2992" s="228"/>
      <c r="BH2992" s="228"/>
      <c r="BI2992" s="228"/>
      <c r="BJ2992" s="246"/>
      <c r="BL2992" s="228"/>
      <c r="BM2992" s="228"/>
    </row>
    <row r="2993" spans="12:65" ht="16.350000000000001" customHeight="1">
      <c r="L2993" s="232"/>
      <c r="O2993" s="219"/>
      <c r="P2993" s="245"/>
      <c r="Q2993" s="244"/>
      <c r="R2993" s="243"/>
      <c r="S2993" s="242"/>
      <c r="T2993" s="219"/>
      <c r="U2993" s="219"/>
      <c r="V2993" s="219"/>
      <c r="W2993" s="219"/>
      <c r="X2993" s="219"/>
      <c r="Y2993" s="219"/>
      <c r="Z2993" s="219"/>
      <c r="AA2993" s="219"/>
      <c r="AB2993" s="219"/>
      <c r="AC2993" s="219"/>
      <c r="AK2993" s="228"/>
      <c r="AP2993" s="229"/>
      <c r="AR2993" s="206"/>
      <c r="AS2993" s="206"/>
      <c r="AT2993" s="206"/>
      <c r="AU2993" s="206"/>
      <c r="AV2993" s="207"/>
      <c r="AW2993" s="207"/>
      <c r="AX2993" s="207"/>
      <c r="AY2993" s="207"/>
      <c r="AZ2993" s="206"/>
      <c r="BA2993" s="206"/>
      <c r="BB2993" s="206"/>
      <c r="BC2993" s="206"/>
      <c r="BD2993" s="207"/>
      <c r="BE2993" s="207"/>
      <c r="BF2993" s="207"/>
      <c r="BG2993" s="228"/>
      <c r="BH2993" s="228"/>
      <c r="BI2993" s="228"/>
      <c r="BJ2993" s="246"/>
      <c r="BL2993" s="228"/>
      <c r="BM2993" s="228"/>
    </row>
    <row r="2994" spans="12:65" ht="16.350000000000001" customHeight="1">
      <c r="L2994" s="232"/>
      <c r="O2994" s="219"/>
      <c r="P2994" s="245"/>
      <c r="Q2994" s="244"/>
      <c r="R2994" s="243"/>
      <c r="S2994" s="242"/>
      <c r="T2994" s="219"/>
      <c r="U2994" s="219"/>
      <c r="V2994" s="219"/>
      <c r="W2994" s="219"/>
      <c r="X2994" s="219"/>
      <c r="Y2994" s="219"/>
      <c r="Z2994" s="219"/>
      <c r="AA2994" s="219"/>
      <c r="AB2994" s="219"/>
      <c r="AC2994" s="219"/>
      <c r="AK2994" s="228"/>
      <c r="AP2994" s="229"/>
      <c r="AR2994" s="206"/>
      <c r="AS2994" s="206"/>
      <c r="AT2994" s="206"/>
      <c r="AU2994" s="206"/>
      <c r="AV2994" s="207"/>
      <c r="AW2994" s="207"/>
      <c r="AX2994" s="207"/>
      <c r="AY2994" s="207"/>
      <c r="AZ2994" s="206"/>
      <c r="BA2994" s="206"/>
      <c r="BB2994" s="206"/>
      <c r="BC2994" s="206"/>
      <c r="BD2994" s="207"/>
      <c r="BE2994" s="207"/>
      <c r="BF2994" s="207"/>
      <c r="BG2994" s="228"/>
      <c r="BH2994" s="228"/>
      <c r="BI2994" s="228"/>
      <c r="BJ2994" s="246"/>
      <c r="BL2994" s="228"/>
      <c r="BM2994" s="228"/>
    </row>
    <row r="2995" spans="12:65" ht="16.350000000000001" customHeight="1">
      <c r="L2995" s="232"/>
      <c r="O2995" s="219"/>
      <c r="P2995" s="245"/>
      <c r="Q2995" s="244"/>
      <c r="R2995" s="243"/>
      <c r="S2995" s="242"/>
      <c r="T2995" s="219"/>
      <c r="U2995" s="219"/>
      <c r="V2995" s="219"/>
      <c r="W2995" s="219"/>
      <c r="X2995" s="219"/>
      <c r="Y2995" s="219"/>
      <c r="Z2995" s="219"/>
      <c r="AA2995" s="219"/>
      <c r="AB2995" s="219"/>
      <c r="AC2995" s="219"/>
      <c r="AK2995" s="228"/>
      <c r="AP2995" s="229"/>
      <c r="AR2995" s="206"/>
      <c r="AS2995" s="206"/>
      <c r="AT2995" s="206"/>
      <c r="AU2995" s="206"/>
      <c r="AV2995" s="207"/>
      <c r="AW2995" s="207"/>
      <c r="AX2995" s="207"/>
      <c r="AY2995" s="207"/>
      <c r="AZ2995" s="206"/>
      <c r="BA2995" s="206"/>
      <c r="BB2995" s="206"/>
      <c r="BC2995" s="206"/>
      <c r="BD2995" s="207"/>
      <c r="BE2995" s="207"/>
      <c r="BF2995" s="207"/>
      <c r="BG2995" s="228"/>
      <c r="BH2995" s="228"/>
      <c r="BI2995" s="228"/>
      <c r="BJ2995" s="246"/>
      <c r="BL2995" s="228"/>
      <c r="BM2995" s="228"/>
    </row>
    <row r="2996" spans="12:65" ht="16.350000000000001" customHeight="1">
      <c r="L2996" s="232"/>
      <c r="O2996" s="219"/>
      <c r="P2996" s="245"/>
      <c r="Q2996" s="244"/>
      <c r="R2996" s="243"/>
      <c r="S2996" s="242"/>
      <c r="T2996" s="219"/>
      <c r="U2996" s="219"/>
      <c r="V2996" s="219"/>
      <c r="W2996" s="219"/>
      <c r="X2996" s="219"/>
      <c r="Y2996" s="219"/>
      <c r="Z2996" s="219"/>
      <c r="AA2996" s="219"/>
      <c r="AB2996" s="219"/>
      <c r="AC2996" s="219"/>
      <c r="AK2996" s="228"/>
      <c r="AP2996" s="229"/>
      <c r="AR2996" s="206"/>
      <c r="AS2996" s="206"/>
      <c r="AT2996" s="206"/>
      <c r="AU2996" s="206"/>
      <c r="AV2996" s="207"/>
      <c r="AW2996" s="207"/>
      <c r="AX2996" s="207"/>
      <c r="AY2996" s="207"/>
      <c r="AZ2996" s="206"/>
      <c r="BA2996" s="206"/>
      <c r="BB2996" s="206"/>
      <c r="BC2996" s="206"/>
      <c r="BD2996" s="207"/>
      <c r="BE2996" s="207"/>
      <c r="BF2996" s="207"/>
      <c r="BG2996" s="228"/>
      <c r="BH2996" s="228"/>
      <c r="BI2996" s="228"/>
      <c r="BJ2996" s="246"/>
      <c r="BL2996" s="228"/>
      <c r="BM2996" s="228"/>
    </row>
    <row r="2997" spans="12:65" ht="16.350000000000001" customHeight="1">
      <c r="L2997" s="232"/>
      <c r="O2997" s="219"/>
      <c r="P2997" s="245"/>
      <c r="Q2997" s="244"/>
      <c r="R2997" s="243"/>
      <c r="S2997" s="242"/>
      <c r="T2997" s="219"/>
      <c r="U2997" s="219"/>
      <c r="V2997" s="219"/>
      <c r="W2997" s="219"/>
      <c r="X2997" s="219"/>
      <c r="Y2997" s="219"/>
      <c r="Z2997" s="219"/>
      <c r="AA2997" s="219"/>
      <c r="AB2997" s="219"/>
      <c r="AC2997" s="219"/>
      <c r="AK2997" s="228"/>
      <c r="AP2997" s="229"/>
      <c r="AR2997" s="206"/>
      <c r="AS2997" s="206"/>
      <c r="AT2997" s="206"/>
      <c r="AU2997" s="206"/>
      <c r="AV2997" s="207"/>
      <c r="AW2997" s="207"/>
      <c r="AX2997" s="207"/>
      <c r="AY2997" s="207"/>
      <c r="AZ2997" s="206"/>
      <c r="BA2997" s="206"/>
      <c r="BB2997" s="206"/>
      <c r="BC2997" s="206"/>
      <c r="BD2997" s="207"/>
      <c r="BE2997" s="207"/>
      <c r="BF2997" s="207"/>
      <c r="BG2997" s="228"/>
      <c r="BH2997" s="228"/>
      <c r="BI2997" s="228"/>
      <c r="BJ2997" s="246"/>
      <c r="BL2997" s="228"/>
      <c r="BM2997" s="228"/>
    </row>
    <row r="2998" spans="12:65" ht="16.350000000000001" customHeight="1">
      <c r="L2998" s="232"/>
      <c r="O2998" s="219"/>
      <c r="P2998" s="245"/>
      <c r="Q2998" s="244"/>
      <c r="R2998" s="243"/>
      <c r="S2998" s="242"/>
      <c r="T2998" s="219"/>
      <c r="U2998" s="219"/>
      <c r="V2998" s="219"/>
      <c r="W2998" s="219"/>
      <c r="X2998" s="219"/>
      <c r="Y2998" s="219"/>
      <c r="Z2998" s="219"/>
      <c r="AA2998" s="219"/>
      <c r="AB2998" s="219"/>
      <c r="AC2998" s="219"/>
      <c r="AK2998" s="228"/>
      <c r="AP2998" s="229"/>
      <c r="AR2998" s="206"/>
      <c r="AS2998" s="206"/>
      <c r="AT2998" s="206"/>
      <c r="AU2998" s="206"/>
      <c r="AV2998" s="207"/>
      <c r="AW2998" s="207"/>
      <c r="AX2998" s="207"/>
      <c r="AY2998" s="207"/>
      <c r="AZ2998" s="206"/>
      <c r="BA2998" s="206"/>
      <c r="BB2998" s="206"/>
      <c r="BC2998" s="206"/>
      <c r="BD2998" s="207"/>
      <c r="BE2998" s="207"/>
      <c r="BF2998" s="207"/>
      <c r="BG2998" s="228"/>
      <c r="BH2998" s="228"/>
      <c r="BI2998" s="228"/>
      <c r="BJ2998" s="246"/>
      <c r="BL2998" s="228"/>
      <c r="BM2998" s="228"/>
    </row>
    <row r="2999" spans="12:65" ht="16.350000000000001" customHeight="1">
      <c r="L2999" s="232"/>
      <c r="O2999" s="219"/>
      <c r="P2999" s="245"/>
      <c r="Q2999" s="244"/>
      <c r="R2999" s="243"/>
      <c r="S2999" s="242"/>
      <c r="T2999" s="219"/>
      <c r="U2999" s="219"/>
      <c r="V2999" s="219"/>
      <c r="W2999" s="219"/>
      <c r="X2999" s="219"/>
      <c r="Y2999" s="219"/>
      <c r="Z2999" s="219"/>
      <c r="AA2999" s="219"/>
      <c r="AB2999" s="219"/>
      <c r="AC2999" s="219"/>
      <c r="AK2999" s="228"/>
      <c r="AP2999" s="229"/>
      <c r="AR2999" s="206"/>
      <c r="AS2999" s="206"/>
      <c r="AT2999" s="206"/>
      <c r="AU2999" s="206"/>
      <c r="AV2999" s="207"/>
      <c r="AW2999" s="207"/>
      <c r="AX2999" s="207"/>
      <c r="AY2999" s="207"/>
      <c r="AZ2999" s="206"/>
      <c r="BA2999" s="206"/>
      <c r="BB2999" s="206"/>
      <c r="BC2999" s="206"/>
      <c r="BD2999" s="207"/>
      <c r="BE2999" s="207"/>
      <c r="BF2999" s="207"/>
      <c r="BG2999" s="228"/>
      <c r="BH2999" s="228"/>
      <c r="BI2999" s="228"/>
      <c r="BJ2999" s="246"/>
      <c r="BL2999" s="228"/>
      <c r="BM2999" s="228"/>
    </row>
    <row r="3000" spans="12:65" ht="16.350000000000001" customHeight="1">
      <c r="L3000" s="232"/>
      <c r="O3000" s="219"/>
      <c r="P3000" s="245"/>
      <c r="Q3000" s="244"/>
      <c r="R3000" s="243"/>
      <c r="S3000" s="242"/>
      <c r="T3000" s="219"/>
      <c r="U3000" s="219"/>
      <c r="V3000" s="219"/>
      <c r="W3000" s="219"/>
      <c r="X3000" s="219"/>
      <c r="Y3000" s="219"/>
      <c r="Z3000" s="219"/>
      <c r="AA3000" s="219"/>
      <c r="AB3000" s="219"/>
      <c r="AC3000" s="219"/>
      <c r="AK3000" s="228"/>
      <c r="AP3000" s="229"/>
      <c r="AR3000" s="206"/>
      <c r="AS3000" s="206"/>
      <c r="AT3000" s="206"/>
      <c r="AU3000" s="206"/>
      <c r="AV3000" s="207"/>
      <c r="AW3000" s="207"/>
      <c r="AX3000" s="207"/>
      <c r="AY3000" s="207"/>
      <c r="AZ3000" s="206"/>
      <c r="BA3000" s="206"/>
      <c r="BB3000" s="206"/>
      <c r="BC3000" s="206"/>
      <c r="BD3000" s="207"/>
      <c r="BE3000" s="207"/>
      <c r="BF3000" s="207"/>
      <c r="BG3000" s="228"/>
      <c r="BH3000" s="228"/>
      <c r="BI3000" s="228"/>
      <c r="BJ3000" s="246"/>
      <c r="BL3000" s="228"/>
      <c r="BM3000" s="228"/>
    </row>
    <row r="3001" spans="12:65" ht="16.350000000000001" customHeight="1">
      <c r="L3001" s="232"/>
      <c r="O3001" s="219"/>
      <c r="P3001" s="245"/>
      <c r="Q3001" s="244"/>
      <c r="R3001" s="243"/>
      <c r="S3001" s="242"/>
      <c r="T3001" s="219"/>
      <c r="U3001" s="219"/>
      <c r="V3001" s="219"/>
      <c r="W3001" s="219"/>
      <c r="X3001" s="219"/>
      <c r="Y3001" s="219"/>
      <c r="Z3001" s="219"/>
      <c r="AA3001" s="219"/>
      <c r="AB3001" s="219"/>
      <c r="AC3001" s="219"/>
      <c r="AK3001" s="228"/>
      <c r="AP3001" s="229"/>
      <c r="AR3001" s="206"/>
      <c r="AS3001" s="206"/>
      <c r="AT3001" s="206"/>
      <c r="AU3001" s="206"/>
      <c r="AV3001" s="207"/>
      <c r="AW3001" s="207"/>
      <c r="AX3001" s="207"/>
      <c r="AY3001" s="207"/>
      <c r="AZ3001" s="206"/>
      <c r="BA3001" s="206"/>
      <c r="BB3001" s="206"/>
      <c r="BC3001" s="206"/>
      <c r="BD3001" s="207"/>
      <c r="BE3001" s="207"/>
      <c r="BF3001" s="207"/>
      <c r="BG3001" s="228"/>
      <c r="BH3001" s="228"/>
      <c r="BI3001" s="228"/>
      <c r="BJ3001" s="246"/>
      <c r="BL3001" s="228"/>
      <c r="BM3001" s="228"/>
    </row>
    <row r="3002" spans="12:65" ht="16.350000000000001" customHeight="1">
      <c r="L3002" s="232"/>
      <c r="O3002" s="219"/>
      <c r="P3002" s="245"/>
      <c r="Q3002" s="244"/>
      <c r="R3002" s="243"/>
      <c r="S3002" s="242"/>
      <c r="T3002" s="219"/>
      <c r="U3002" s="219"/>
      <c r="V3002" s="219"/>
      <c r="W3002" s="219"/>
      <c r="X3002" s="219"/>
      <c r="Y3002" s="219"/>
      <c r="Z3002" s="219"/>
      <c r="AA3002" s="219"/>
      <c r="AB3002" s="219"/>
      <c r="AC3002" s="219"/>
      <c r="AK3002" s="228"/>
      <c r="AP3002" s="229"/>
      <c r="AR3002" s="206"/>
      <c r="AS3002" s="206"/>
      <c r="AT3002" s="206"/>
      <c r="AU3002" s="206"/>
      <c r="AV3002" s="207"/>
      <c r="AW3002" s="207"/>
      <c r="AX3002" s="207"/>
      <c r="AY3002" s="207"/>
      <c r="AZ3002" s="206"/>
      <c r="BA3002" s="206"/>
      <c r="BB3002" s="206"/>
      <c r="BC3002" s="206"/>
      <c r="BD3002" s="207"/>
      <c r="BE3002" s="207"/>
      <c r="BF3002" s="207"/>
      <c r="BG3002" s="228"/>
      <c r="BH3002" s="228"/>
      <c r="BI3002" s="228"/>
      <c r="BJ3002" s="246"/>
      <c r="BL3002" s="228"/>
      <c r="BM3002" s="228"/>
    </row>
    <row r="3003" spans="12:65" ht="16.350000000000001" customHeight="1">
      <c r="L3003" s="232"/>
      <c r="O3003" s="219"/>
      <c r="P3003" s="245"/>
      <c r="Q3003" s="244"/>
      <c r="R3003" s="243"/>
      <c r="S3003" s="242"/>
      <c r="T3003" s="219"/>
      <c r="U3003" s="219"/>
      <c r="V3003" s="219"/>
      <c r="W3003" s="219"/>
      <c r="X3003" s="219"/>
      <c r="Y3003" s="219"/>
      <c r="Z3003" s="219"/>
      <c r="AA3003" s="219"/>
      <c r="AB3003" s="219"/>
      <c r="AC3003" s="219"/>
      <c r="AK3003" s="228"/>
      <c r="AP3003" s="229"/>
      <c r="AR3003" s="206"/>
      <c r="AS3003" s="206"/>
      <c r="AT3003" s="206"/>
      <c r="AU3003" s="206"/>
      <c r="AV3003" s="207"/>
      <c r="AW3003" s="207"/>
      <c r="AX3003" s="207"/>
      <c r="AY3003" s="207"/>
      <c r="AZ3003" s="206"/>
      <c r="BA3003" s="206"/>
      <c r="BB3003" s="206"/>
      <c r="BC3003" s="206"/>
      <c r="BD3003" s="207"/>
      <c r="BE3003" s="207"/>
      <c r="BF3003" s="207"/>
      <c r="BG3003" s="228"/>
      <c r="BH3003" s="228"/>
      <c r="BI3003" s="228"/>
      <c r="BJ3003" s="246"/>
      <c r="BL3003" s="228"/>
      <c r="BM3003" s="228"/>
    </row>
    <row r="3004" spans="12:65" ht="16.350000000000001" customHeight="1">
      <c r="L3004" s="232"/>
      <c r="O3004" s="219"/>
      <c r="P3004" s="245"/>
      <c r="Q3004" s="244"/>
      <c r="R3004" s="243"/>
      <c r="S3004" s="242"/>
      <c r="T3004" s="219"/>
      <c r="U3004" s="219"/>
      <c r="V3004" s="219"/>
      <c r="W3004" s="219"/>
      <c r="X3004" s="219"/>
      <c r="Y3004" s="219"/>
      <c r="Z3004" s="219"/>
      <c r="AA3004" s="219"/>
      <c r="AB3004" s="219"/>
      <c r="AC3004" s="219"/>
      <c r="AK3004" s="228"/>
      <c r="AP3004" s="229"/>
      <c r="AR3004" s="206"/>
      <c r="AS3004" s="206"/>
      <c r="AT3004" s="206"/>
      <c r="AU3004" s="206"/>
      <c r="AV3004" s="207"/>
      <c r="AW3004" s="207"/>
      <c r="AX3004" s="207"/>
      <c r="AY3004" s="207"/>
      <c r="AZ3004" s="206"/>
      <c r="BA3004" s="206"/>
      <c r="BB3004" s="206"/>
      <c r="BC3004" s="206"/>
      <c r="BD3004" s="207"/>
      <c r="BE3004" s="207"/>
      <c r="BF3004" s="207"/>
      <c r="BG3004" s="228"/>
      <c r="BH3004" s="228"/>
      <c r="BI3004" s="228"/>
      <c r="BJ3004" s="246"/>
      <c r="BL3004" s="228"/>
      <c r="BM3004" s="228"/>
    </row>
    <row r="3005" spans="12:65" ht="16.350000000000001" customHeight="1">
      <c r="L3005" s="232"/>
      <c r="O3005" s="219"/>
      <c r="P3005" s="245"/>
      <c r="Q3005" s="244"/>
      <c r="R3005" s="243"/>
      <c r="S3005" s="242"/>
      <c r="T3005" s="219"/>
      <c r="U3005" s="219"/>
      <c r="V3005" s="219"/>
      <c r="W3005" s="219"/>
      <c r="X3005" s="219"/>
      <c r="Y3005" s="219"/>
      <c r="Z3005" s="219"/>
      <c r="AA3005" s="219"/>
      <c r="AB3005" s="219"/>
      <c r="AC3005" s="219"/>
      <c r="AK3005" s="228"/>
      <c r="AP3005" s="229"/>
      <c r="AR3005" s="206"/>
      <c r="AS3005" s="206"/>
      <c r="AT3005" s="206"/>
      <c r="AU3005" s="206"/>
      <c r="AV3005" s="207"/>
      <c r="AW3005" s="207"/>
      <c r="AX3005" s="207"/>
      <c r="AY3005" s="207"/>
      <c r="AZ3005" s="206"/>
      <c r="BA3005" s="206"/>
      <c r="BB3005" s="206"/>
      <c r="BC3005" s="206"/>
      <c r="BD3005" s="207"/>
      <c r="BE3005" s="207"/>
      <c r="BF3005" s="207"/>
      <c r="BG3005" s="228"/>
      <c r="BH3005" s="228"/>
      <c r="BI3005" s="228"/>
      <c r="BJ3005" s="246"/>
      <c r="BL3005" s="228"/>
      <c r="BM3005" s="228"/>
    </row>
    <row r="3006" spans="12:65" ht="16.350000000000001" customHeight="1">
      <c r="L3006" s="232"/>
      <c r="O3006" s="219"/>
      <c r="P3006" s="245"/>
      <c r="Q3006" s="244"/>
      <c r="R3006" s="243"/>
      <c r="S3006" s="242"/>
      <c r="T3006" s="219"/>
      <c r="U3006" s="219"/>
      <c r="V3006" s="219"/>
      <c r="W3006" s="219"/>
      <c r="X3006" s="219"/>
      <c r="Y3006" s="219"/>
      <c r="Z3006" s="219"/>
      <c r="AA3006" s="219"/>
      <c r="AB3006" s="219"/>
      <c r="AC3006" s="219"/>
      <c r="AK3006" s="228"/>
      <c r="AP3006" s="229"/>
      <c r="AR3006" s="206"/>
      <c r="AS3006" s="206"/>
      <c r="AT3006" s="206"/>
      <c r="AU3006" s="206"/>
      <c r="AV3006" s="207"/>
      <c r="AW3006" s="207"/>
      <c r="AX3006" s="207"/>
      <c r="AY3006" s="207"/>
      <c r="AZ3006" s="206"/>
      <c r="BA3006" s="206"/>
      <c r="BB3006" s="206"/>
      <c r="BC3006" s="206"/>
      <c r="BD3006" s="207"/>
      <c r="BE3006" s="207"/>
      <c r="BF3006" s="207"/>
      <c r="BG3006" s="228"/>
      <c r="BH3006" s="228"/>
      <c r="BI3006" s="228"/>
      <c r="BJ3006" s="246"/>
      <c r="BL3006" s="228"/>
      <c r="BM3006" s="228"/>
    </row>
    <row r="3007" spans="12:65" ht="16.350000000000001" customHeight="1">
      <c r="L3007" s="232"/>
      <c r="O3007" s="219"/>
      <c r="P3007" s="245"/>
      <c r="Q3007" s="244"/>
      <c r="R3007" s="243"/>
      <c r="S3007" s="242"/>
      <c r="T3007" s="219"/>
      <c r="U3007" s="219"/>
      <c r="V3007" s="219"/>
      <c r="W3007" s="219"/>
      <c r="X3007" s="219"/>
      <c r="Y3007" s="219"/>
      <c r="Z3007" s="219"/>
      <c r="AA3007" s="219"/>
      <c r="AB3007" s="219"/>
      <c r="AC3007" s="219"/>
      <c r="AK3007" s="228"/>
      <c r="AP3007" s="229"/>
      <c r="AR3007" s="206"/>
      <c r="AS3007" s="206"/>
      <c r="AT3007" s="206"/>
      <c r="AU3007" s="206"/>
      <c r="AV3007" s="207"/>
      <c r="AW3007" s="207"/>
      <c r="AX3007" s="207"/>
      <c r="AY3007" s="207"/>
      <c r="AZ3007" s="206"/>
      <c r="BA3007" s="206"/>
      <c r="BB3007" s="206"/>
      <c r="BC3007" s="206"/>
      <c r="BD3007" s="207"/>
      <c r="BE3007" s="207"/>
      <c r="BF3007" s="207"/>
      <c r="BG3007" s="228"/>
      <c r="BH3007" s="228"/>
      <c r="BI3007" s="228"/>
      <c r="BJ3007" s="246"/>
      <c r="BL3007" s="228"/>
      <c r="BM3007" s="228"/>
    </row>
    <row r="3008" spans="12:65" ht="16.350000000000001" customHeight="1">
      <c r="L3008" s="232"/>
      <c r="O3008" s="219"/>
      <c r="P3008" s="245"/>
      <c r="Q3008" s="244"/>
      <c r="R3008" s="243"/>
      <c r="S3008" s="242"/>
      <c r="T3008" s="219"/>
      <c r="U3008" s="219"/>
      <c r="V3008" s="219"/>
      <c r="W3008" s="219"/>
      <c r="X3008" s="219"/>
      <c r="Y3008" s="219"/>
      <c r="Z3008" s="219"/>
      <c r="AA3008" s="219"/>
      <c r="AB3008" s="219"/>
      <c r="AC3008" s="219"/>
      <c r="AK3008" s="228"/>
      <c r="AP3008" s="229"/>
      <c r="AR3008" s="206"/>
      <c r="AS3008" s="206"/>
      <c r="AT3008" s="206"/>
      <c r="AU3008" s="206"/>
      <c r="AV3008" s="207"/>
      <c r="AW3008" s="207"/>
      <c r="AX3008" s="207"/>
      <c r="AY3008" s="207"/>
      <c r="AZ3008" s="206"/>
      <c r="BA3008" s="206"/>
      <c r="BB3008" s="206"/>
      <c r="BC3008" s="206"/>
      <c r="BD3008" s="207"/>
      <c r="BE3008" s="207"/>
      <c r="BF3008" s="207"/>
      <c r="BG3008" s="228"/>
      <c r="BH3008" s="228"/>
      <c r="BI3008" s="228"/>
      <c r="BJ3008" s="246"/>
      <c r="BL3008" s="228"/>
      <c r="BM3008" s="228"/>
    </row>
    <row r="3009" spans="12:65" ht="16.350000000000001" customHeight="1">
      <c r="L3009" s="232"/>
      <c r="O3009" s="219"/>
      <c r="P3009" s="245"/>
      <c r="Q3009" s="244"/>
      <c r="R3009" s="243"/>
      <c r="S3009" s="242"/>
      <c r="T3009" s="219"/>
      <c r="U3009" s="219"/>
      <c r="V3009" s="219"/>
      <c r="W3009" s="219"/>
      <c r="X3009" s="219"/>
      <c r="Y3009" s="219"/>
      <c r="Z3009" s="219"/>
      <c r="AA3009" s="219"/>
      <c r="AB3009" s="219"/>
      <c r="AC3009" s="219"/>
      <c r="AK3009" s="228"/>
      <c r="AP3009" s="229"/>
      <c r="AR3009" s="206"/>
      <c r="AS3009" s="206"/>
      <c r="AT3009" s="206"/>
      <c r="AU3009" s="206"/>
      <c r="AV3009" s="207"/>
      <c r="AW3009" s="207"/>
      <c r="AX3009" s="207"/>
      <c r="AY3009" s="207"/>
      <c r="AZ3009" s="206"/>
      <c r="BA3009" s="206"/>
      <c r="BB3009" s="206"/>
      <c r="BC3009" s="206"/>
      <c r="BD3009" s="207"/>
      <c r="BE3009" s="207"/>
      <c r="BF3009" s="207"/>
      <c r="BG3009" s="228"/>
      <c r="BH3009" s="228"/>
      <c r="BI3009" s="228"/>
      <c r="BJ3009" s="246"/>
      <c r="BL3009" s="228"/>
      <c r="BM3009" s="228"/>
    </row>
    <row r="3010" spans="12:65" ht="16.350000000000001" customHeight="1">
      <c r="L3010" s="232"/>
      <c r="O3010" s="219"/>
      <c r="P3010" s="245"/>
      <c r="Q3010" s="244"/>
      <c r="R3010" s="243"/>
      <c r="S3010" s="242"/>
      <c r="T3010" s="219"/>
      <c r="U3010" s="219"/>
      <c r="V3010" s="219"/>
      <c r="W3010" s="219"/>
      <c r="X3010" s="219"/>
      <c r="Y3010" s="219"/>
      <c r="Z3010" s="219"/>
      <c r="AA3010" s="219"/>
      <c r="AB3010" s="219"/>
      <c r="AC3010" s="219"/>
      <c r="AK3010" s="228"/>
      <c r="AP3010" s="229"/>
      <c r="AR3010" s="206"/>
      <c r="AS3010" s="206"/>
      <c r="AT3010" s="206"/>
      <c r="AU3010" s="206"/>
      <c r="AV3010" s="207"/>
      <c r="AW3010" s="207"/>
      <c r="AX3010" s="207"/>
      <c r="AY3010" s="207"/>
      <c r="AZ3010" s="206"/>
      <c r="BA3010" s="206"/>
      <c r="BB3010" s="206"/>
      <c r="BC3010" s="206"/>
      <c r="BD3010" s="207"/>
      <c r="BE3010" s="207"/>
      <c r="BF3010" s="207"/>
      <c r="BG3010" s="228"/>
      <c r="BH3010" s="228"/>
      <c r="BI3010" s="228"/>
      <c r="BJ3010" s="246"/>
      <c r="BL3010" s="228"/>
      <c r="BM3010" s="228"/>
    </row>
    <row r="3011" spans="12:65" ht="16.350000000000001" customHeight="1">
      <c r="L3011" s="232"/>
      <c r="O3011" s="219"/>
      <c r="P3011" s="245"/>
      <c r="Q3011" s="244"/>
      <c r="R3011" s="243"/>
      <c r="S3011" s="242"/>
      <c r="T3011" s="219"/>
      <c r="U3011" s="219"/>
      <c r="V3011" s="219"/>
      <c r="W3011" s="219"/>
      <c r="X3011" s="219"/>
      <c r="Y3011" s="219"/>
      <c r="Z3011" s="219"/>
      <c r="AA3011" s="219"/>
      <c r="AB3011" s="219"/>
      <c r="AC3011" s="219"/>
      <c r="AK3011" s="228"/>
      <c r="AP3011" s="229"/>
      <c r="AR3011" s="206"/>
      <c r="AS3011" s="206"/>
      <c r="AT3011" s="206"/>
      <c r="AU3011" s="206"/>
      <c r="AV3011" s="207"/>
      <c r="AW3011" s="207"/>
      <c r="AX3011" s="207"/>
      <c r="AY3011" s="207"/>
      <c r="AZ3011" s="206"/>
      <c r="BA3011" s="206"/>
      <c r="BB3011" s="206"/>
      <c r="BC3011" s="206"/>
      <c r="BD3011" s="207"/>
      <c r="BE3011" s="207"/>
      <c r="BF3011" s="207"/>
      <c r="BG3011" s="228"/>
      <c r="BH3011" s="228"/>
      <c r="BI3011" s="228"/>
      <c r="BJ3011" s="246"/>
      <c r="BL3011" s="228"/>
      <c r="BM3011" s="228"/>
    </row>
    <row r="3012" spans="12:65" ht="16.350000000000001" customHeight="1">
      <c r="L3012" s="232"/>
      <c r="O3012" s="219"/>
      <c r="P3012" s="245"/>
      <c r="Q3012" s="244"/>
      <c r="R3012" s="243"/>
      <c r="S3012" s="242"/>
      <c r="T3012" s="219"/>
      <c r="U3012" s="219"/>
      <c r="V3012" s="219"/>
      <c r="W3012" s="219"/>
      <c r="X3012" s="219"/>
      <c r="Y3012" s="219"/>
      <c r="Z3012" s="219"/>
      <c r="AA3012" s="219"/>
      <c r="AB3012" s="219"/>
      <c r="AC3012" s="219"/>
      <c r="AK3012" s="228"/>
      <c r="AP3012" s="229"/>
      <c r="AR3012" s="206"/>
      <c r="AS3012" s="206"/>
      <c r="AT3012" s="206"/>
      <c r="AU3012" s="206"/>
      <c r="AV3012" s="207"/>
      <c r="AW3012" s="207"/>
      <c r="AX3012" s="207"/>
      <c r="AY3012" s="207"/>
      <c r="AZ3012" s="206"/>
      <c r="BA3012" s="206"/>
      <c r="BB3012" s="206"/>
      <c r="BC3012" s="206"/>
      <c r="BD3012" s="207"/>
      <c r="BE3012" s="207"/>
      <c r="BF3012" s="207"/>
      <c r="BG3012" s="228"/>
      <c r="BH3012" s="228"/>
      <c r="BI3012" s="228"/>
      <c r="BJ3012" s="246"/>
      <c r="BL3012" s="228"/>
      <c r="BM3012" s="228"/>
    </row>
    <row r="3013" spans="12:65" ht="16.350000000000001" customHeight="1">
      <c r="L3013" s="232"/>
      <c r="O3013" s="219"/>
      <c r="P3013" s="245"/>
      <c r="Q3013" s="244"/>
      <c r="R3013" s="243"/>
      <c r="S3013" s="242"/>
      <c r="T3013" s="219"/>
      <c r="U3013" s="219"/>
      <c r="V3013" s="219"/>
      <c r="W3013" s="219"/>
      <c r="X3013" s="219"/>
      <c r="Y3013" s="219"/>
      <c r="Z3013" s="219"/>
      <c r="AA3013" s="219"/>
      <c r="AB3013" s="219"/>
      <c r="AC3013" s="219"/>
      <c r="AK3013" s="228"/>
      <c r="AP3013" s="229"/>
      <c r="AR3013" s="206"/>
      <c r="AS3013" s="206"/>
      <c r="AT3013" s="206"/>
      <c r="AU3013" s="206"/>
      <c r="AV3013" s="207"/>
      <c r="AW3013" s="207"/>
      <c r="AX3013" s="207"/>
      <c r="AY3013" s="207"/>
      <c r="AZ3013" s="206"/>
      <c r="BA3013" s="206"/>
      <c r="BB3013" s="206"/>
      <c r="BC3013" s="206"/>
      <c r="BD3013" s="207"/>
      <c r="BE3013" s="207"/>
      <c r="BF3013" s="207"/>
      <c r="BG3013" s="228"/>
      <c r="BH3013" s="228"/>
      <c r="BI3013" s="228"/>
      <c r="BJ3013" s="246"/>
      <c r="BL3013" s="228"/>
      <c r="BM3013" s="228"/>
    </row>
    <row r="3014" spans="12:65" ht="16.350000000000001" customHeight="1">
      <c r="L3014" s="232"/>
      <c r="O3014" s="219"/>
      <c r="P3014" s="245"/>
      <c r="Q3014" s="244"/>
      <c r="R3014" s="243"/>
      <c r="S3014" s="242"/>
      <c r="T3014" s="219"/>
      <c r="U3014" s="219"/>
      <c r="V3014" s="219"/>
      <c r="W3014" s="219"/>
      <c r="X3014" s="219"/>
      <c r="Y3014" s="219"/>
      <c r="Z3014" s="219"/>
      <c r="AA3014" s="219"/>
      <c r="AB3014" s="219"/>
      <c r="AC3014" s="219"/>
      <c r="AK3014" s="228"/>
      <c r="AP3014" s="229"/>
      <c r="AR3014" s="206"/>
      <c r="AS3014" s="206"/>
      <c r="AT3014" s="206"/>
      <c r="AU3014" s="206"/>
      <c r="AV3014" s="207"/>
      <c r="AW3014" s="207"/>
      <c r="AX3014" s="207"/>
      <c r="AY3014" s="207"/>
      <c r="AZ3014" s="206"/>
      <c r="BA3014" s="206"/>
      <c r="BB3014" s="206"/>
      <c r="BC3014" s="206"/>
      <c r="BD3014" s="207"/>
      <c r="BE3014" s="207"/>
      <c r="BF3014" s="207"/>
      <c r="BG3014" s="228"/>
      <c r="BH3014" s="228"/>
      <c r="BI3014" s="228"/>
      <c r="BJ3014" s="246"/>
      <c r="BL3014" s="228"/>
      <c r="BM3014" s="228"/>
    </row>
    <row r="3015" spans="12:65" ht="16.350000000000001" customHeight="1">
      <c r="L3015" s="232"/>
      <c r="O3015" s="219"/>
      <c r="P3015" s="245"/>
      <c r="Q3015" s="244"/>
      <c r="R3015" s="243"/>
      <c r="S3015" s="242"/>
      <c r="T3015" s="219"/>
      <c r="U3015" s="219"/>
      <c r="V3015" s="219"/>
      <c r="W3015" s="219"/>
      <c r="X3015" s="219"/>
      <c r="Y3015" s="219"/>
      <c r="Z3015" s="219"/>
      <c r="AA3015" s="219"/>
      <c r="AB3015" s="219"/>
      <c r="AC3015" s="219"/>
      <c r="AK3015" s="228"/>
      <c r="AP3015" s="229"/>
      <c r="AR3015" s="206"/>
      <c r="AS3015" s="206"/>
      <c r="AT3015" s="206"/>
      <c r="AU3015" s="206"/>
      <c r="AV3015" s="207"/>
      <c r="AW3015" s="207"/>
      <c r="AX3015" s="207"/>
      <c r="AY3015" s="207"/>
      <c r="AZ3015" s="206"/>
      <c r="BA3015" s="206"/>
      <c r="BB3015" s="206"/>
      <c r="BC3015" s="206"/>
      <c r="BD3015" s="207"/>
      <c r="BE3015" s="207"/>
      <c r="BF3015" s="207"/>
      <c r="BG3015" s="228"/>
      <c r="BH3015" s="228"/>
      <c r="BI3015" s="228"/>
      <c r="BJ3015" s="246"/>
      <c r="BL3015" s="228"/>
      <c r="BM3015" s="228"/>
    </row>
    <row r="3016" spans="12:65" ht="16.350000000000001" customHeight="1">
      <c r="L3016" s="232"/>
      <c r="O3016" s="219"/>
      <c r="P3016" s="245"/>
      <c r="Q3016" s="244"/>
      <c r="R3016" s="243"/>
      <c r="S3016" s="242"/>
      <c r="T3016" s="219"/>
      <c r="U3016" s="219"/>
      <c r="V3016" s="219"/>
      <c r="W3016" s="219"/>
      <c r="X3016" s="219"/>
      <c r="Y3016" s="219"/>
      <c r="Z3016" s="219"/>
      <c r="AA3016" s="219"/>
      <c r="AB3016" s="219"/>
      <c r="AC3016" s="219"/>
      <c r="AK3016" s="228"/>
      <c r="AP3016" s="229"/>
      <c r="AR3016" s="206"/>
      <c r="AS3016" s="206"/>
      <c r="AT3016" s="206"/>
      <c r="AU3016" s="206"/>
      <c r="AV3016" s="207"/>
      <c r="AW3016" s="207"/>
      <c r="AX3016" s="207"/>
      <c r="AY3016" s="207"/>
      <c r="AZ3016" s="206"/>
      <c r="BA3016" s="206"/>
      <c r="BB3016" s="206"/>
      <c r="BC3016" s="206"/>
      <c r="BD3016" s="207"/>
      <c r="BE3016" s="207"/>
      <c r="BF3016" s="207"/>
      <c r="BG3016" s="228"/>
      <c r="BH3016" s="228"/>
      <c r="BI3016" s="228"/>
      <c r="BJ3016" s="246"/>
      <c r="BL3016" s="228"/>
      <c r="BM3016" s="228"/>
    </row>
    <row r="3017" spans="12:65" ht="16.350000000000001" customHeight="1">
      <c r="L3017" s="232"/>
      <c r="O3017" s="219"/>
      <c r="P3017" s="245"/>
      <c r="Q3017" s="244"/>
      <c r="R3017" s="243"/>
      <c r="S3017" s="242"/>
      <c r="T3017" s="219"/>
      <c r="U3017" s="219"/>
      <c r="V3017" s="219"/>
      <c r="W3017" s="219"/>
      <c r="X3017" s="219"/>
      <c r="Y3017" s="219"/>
      <c r="Z3017" s="219"/>
      <c r="AA3017" s="219"/>
      <c r="AB3017" s="219"/>
      <c r="AC3017" s="219"/>
      <c r="AK3017" s="228"/>
      <c r="AP3017" s="229"/>
      <c r="AR3017" s="206"/>
      <c r="AS3017" s="206"/>
      <c r="AT3017" s="206"/>
      <c r="AU3017" s="206"/>
      <c r="AV3017" s="207"/>
      <c r="AW3017" s="207"/>
      <c r="AX3017" s="207"/>
      <c r="AY3017" s="207"/>
      <c r="AZ3017" s="206"/>
      <c r="BA3017" s="206"/>
      <c r="BB3017" s="206"/>
      <c r="BC3017" s="206"/>
      <c r="BD3017" s="207"/>
      <c r="BE3017" s="207"/>
      <c r="BF3017" s="207"/>
      <c r="BG3017" s="228"/>
      <c r="BH3017" s="228"/>
      <c r="BI3017" s="228"/>
      <c r="BJ3017" s="246"/>
      <c r="BL3017" s="228"/>
      <c r="BM3017" s="228"/>
    </row>
    <row r="3018" spans="12:65" ht="16.350000000000001" customHeight="1">
      <c r="L3018" s="232"/>
      <c r="O3018" s="219"/>
      <c r="P3018" s="245"/>
      <c r="Q3018" s="244"/>
      <c r="R3018" s="243"/>
      <c r="S3018" s="242"/>
      <c r="T3018" s="219"/>
      <c r="U3018" s="219"/>
      <c r="V3018" s="219"/>
      <c r="W3018" s="219"/>
      <c r="X3018" s="219"/>
      <c r="Y3018" s="219"/>
      <c r="Z3018" s="219"/>
      <c r="AA3018" s="219"/>
      <c r="AB3018" s="219"/>
      <c r="AC3018" s="219"/>
      <c r="AK3018" s="228"/>
      <c r="AP3018" s="229"/>
      <c r="AR3018" s="206"/>
      <c r="AS3018" s="206"/>
      <c r="AT3018" s="206"/>
      <c r="AU3018" s="206"/>
      <c r="AV3018" s="207"/>
      <c r="AW3018" s="207"/>
      <c r="AX3018" s="207"/>
      <c r="AY3018" s="207"/>
      <c r="AZ3018" s="206"/>
      <c r="BA3018" s="206"/>
      <c r="BB3018" s="206"/>
      <c r="BC3018" s="206"/>
      <c r="BD3018" s="207"/>
      <c r="BE3018" s="207"/>
      <c r="BF3018" s="207"/>
      <c r="BG3018" s="228"/>
      <c r="BH3018" s="228"/>
      <c r="BI3018" s="228"/>
      <c r="BJ3018" s="246"/>
      <c r="BL3018" s="228"/>
      <c r="BM3018" s="228"/>
    </row>
    <row r="3019" spans="12:65" ht="16.350000000000001" customHeight="1">
      <c r="L3019" s="232"/>
      <c r="O3019" s="219"/>
      <c r="P3019" s="245"/>
      <c r="Q3019" s="244"/>
      <c r="R3019" s="243"/>
      <c r="S3019" s="242"/>
      <c r="T3019" s="219"/>
      <c r="U3019" s="219"/>
      <c r="V3019" s="219"/>
      <c r="W3019" s="219"/>
      <c r="X3019" s="219"/>
      <c r="Y3019" s="219"/>
      <c r="Z3019" s="219"/>
      <c r="AA3019" s="219"/>
      <c r="AB3019" s="219"/>
      <c r="AC3019" s="219"/>
      <c r="AK3019" s="228"/>
      <c r="AP3019" s="229"/>
      <c r="AR3019" s="206"/>
      <c r="AS3019" s="206"/>
      <c r="AT3019" s="206"/>
      <c r="AU3019" s="206"/>
      <c r="AV3019" s="207"/>
      <c r="AW3019" s="207"/>
      <c r="AX3019" s="207"/>
      <c r="AY3019" s="207"/>
      <c r="AZ3019" s="206"/>
      <c r="BA3019" s="206"/>
      <c r="BB3019" s="206"/>
      <c r="BC3019" s="206"/>
      <c r="BD3019" s="207"/>
      <c r="BE3019" s="207"/>
      <c r="BF3019" s="207"/>
      <c r="BG3019" s="228"/>
      <c r="BH3019" s="228"/>
      <c r="BI3019" s="228"/>
      <c r="BJ3019" s="246"/>
      <c r="BL3019" s="228"/>
      <c r="BM3019" s="228"/>
    </row>
    <row r="3020" spans="12:65" ht="16.350000000000001" customHeight="1">
      <c r="L3020" s="232"/>
      <c r="O3020" s="219"/>
      <c r="P3020" s="245"/>
      <c r="Q3020" s="244"/>
      <c r="R3020" s="243"/>
      <c r="S3020" s="242"/>
      <c r="T3020" s="219"/>
      <c r="U3020" s="219"/>
      <c r="V3020" s="219"/>
      <c r="W3020" s="219"/>
      <c r="X3020" s="219"/>
      <c r="Y3020" s="219"/>
      <c r="Z3020" s="219"/>
      <c r="AA3020" s="219"/>
      <c r="AB3020" s="219"/>
      <c r="AC3020" s="219"/>
      <c r="AK3020" s="228"/>
      <c r="AP3020" s="229"/>
      <c r="AR3020" s="206"/>
      <c r="AS3020" s="206"/>
      <c r="AT3020" s="206"/>
      <c r="AU3020" s="206"/>
      <c r="AV3020" s="207"/>
      <c r="AW3020" s="207"/>
      <c r="AX3020" s="207"/>
      <c r="AY3020" s="207"/>
      <c r="AZ3020" s="206"/>
      <c r="BA3020" s="206"/>
      <c r="BB3020" s="206"/>
      <c r="BC3020" s="206"/>
      <c r="BD3020" s="207"/>
      <c r="BE3020" s="207"/>
      <c r="BF3020" s="207"/>
      <c r="BG3020" s="228"/>
      <c r="BH3020" s="228"/>
      <c r="BI3020" s="228"/>
      <c r="BJ3020" s="246"/>
      <c r="BL3020" s="228"/>
      <c r="BM3020" s="228"/>
    </row>
    <row r="3021" spans="12:65" ht="16.350000000000001" customHeight="1">
      <c r="L3021" s="232"/>
      <c r="O3021" s="219"/>
      <c r="P3021" s="245"/>
      <c r="Q3021" s="244"/>
      <c r="R3021" s="243"/>
      <c r="S3021" s="242"/>
      <c r="T3021" s="219"/>
      <c r="U3021" s="219"/>
      <c r="V3021" s="219"/>
      <c r="W3021" s="219"/>
      <c r="X3021" s="219"/>
      <c r="Y3021" s="219"/>
      <c r="Z3021" s="219"/>
      <c r="AA3021" s="219"/>
      <c r="AB3021" s="219"/>
      <c r="AC3021" s="219"/>
      <c r="AK3021" s="228"/>
      <c r="AP3021" s="229"/>
      <c r="AR3021" s="206"/>
      <c r="AS3021" s="206"/>
      <c r="AT3021" s="206"/>
      <c r="AU3021" s="206"/>
      <c r="AV3021" s="207"/>
      <c r="AW3021" s="207"/>
      <c r="AX3021" s="207"/>
      <c r="AY3021" s="207"/>
      <c r="AZ3021" s="206"/>
      <c r="BA3021" s="206"/>
      <c r="BB3021" s="206"/>
      <c r="BC3021" s="206"/>
      <c r="BD3021" s="207"/>
      <c r="BE3021" s="207"/>
      <c r="BF3021" s="207"/>
      <c r="BG3021" s="228"/>
      <c r="BH3021" s="228"/>
      <c r="BI3021" s="228"/>
      <c r="BJ3021" s="246"/>
      <c r="BL3021" s="228"/>
      <c r="BM3021" s="228"/>
    </row>
    <row r="3022" spans="12:65" ht="16.350000000000001" customHeight="1">
      <c r="L3022" s="232"/>
      <c r="O3022" s="219"/>
      <c r="P3022" s="245"/>
      <c r="Q3022" s="244"/>
      <c r="R3022" s="243"/>
      <c r="S3022" s="242"/>
      <c r="T3022" s="219"/>
      <c r="U3022" s="219"/>
      <c r="V3022" s="219"/>
      <c r="W3022" s="219"/>
      <c r="X3022" s="219"/>
      <c r="Y3022" s="219"/>
      <c r="Z3022" s="219"/>
      <c r="AA3022" s="219"/>
      <c r="AB3022" s="219"/>
      <c r="AC3022" s="219"/>
      <c r="AK3022" s="228"/>
      <c r="AP3022" s="229"/>
      <c r="AR3022" s="206"/>
      <c r="AS3022" s="206"/>
      <c r="AT3022" s="206"/>
      <c r="AU3022" s="206"/>
      <c r="AV3022" s="207"/>
      <c r="AW3022" s="207"/>
      <c r="AX3022" s="207"/>
      <c r="AY3022" s="207"/>
      <c r="AZ3022" s="206"/>
      <c r="BA3022" s="206"/>
      <c r="BB3022" s="206"/>
      <c r="BC3022" s="206"/>
      <c r="BD3022" s="207"/>
      <c r="BE3022" s="207"/>
      <c r="BF3022" s="207"/>
      <c r="BG3022" s="228"/>
      <c r="BH3022" s="228"/>
      <c r="BI3022" s="228"/>
      <c r="BJ3022" s="246"/>
      <c r="BL3022" s="228"/>
      <c r="BM3022" s="228"/>
    </row>
    <row r="3023" spans="12:65" ht="16.350000000000001" customHeight="1">
      <c r="L3023" s="232"/>
      <c r="O3023" s="219"/>
      <c r="P3023" s="245"/>
      <c r="Q3023" s="244"/>
      <c r="R3023" s="243"/>
      <c r="S3023" s="242"/>
      <c r="T3023" s="219"/>
      <c r="U3023" s="219"/>
      <c r="V3023" s="219"/>
      <c r="W3023" s="219"/>
      <c r="X3023" s="219"/>
      <c r="Y3023" s="219"/>
      <c r="Z3023" s="219"/>
      <c r="AA3023" s="219"/>
      <c r="AB3023" s="219"/>
      <c r="AC3023" s="219"/>
      <c r="AK3023" s="228"/>
      <c r="AP3023" s="229"/>
      <c r="AR3023" s="206"/>
      <c r="AS3023" s="206"/>
      <c r="AT3023" s="206"/>
      <c r="AU3023" s="206"/>
      <c r="AV3023" s="207"/>
      <c r="AW3023" s="207"/>
      <c r="AX3023" s="207"/>
      <c r="AY3023" s="207"/>
      <c r="AZ3023" s="206"/>
      <c r="BA3023" s="206"/>
      <c r="BB3023" s="206"/>
      <c r="BC3023" s="206"/>
      <c r="BD3023" s="207"/>
      <c r="BE3023" s="207"/>
      <c r="BF3023" s="207"/>
      <c r="BG3023" s="228"/>
      <c r="BH3023" s="228"/>
      <c r="BI3023" s="228"/>
      <c r="BJ3023" s="246"/>
      <c r="BL3023" s="228"/>
      <c r="BM3023" s="228"/>
    </row>
    <row r="3024" spans="12:65" ht="16.350000000000001" customHeight="1">
      <c r="L3024" s="232"/>
      <c r="O3024" s="219"/>
      <c r="P3024" s="245"/>
      <c r="Q3024" s="244"/>
      <c r="R3024" s="243"/>
      <c r="S3024" s="242"/>
      <c r="T3024" s="219"/>
      <c r="U3024" s="219"/>
      <c r="V3024" s="219"/>
      <c r="W3024" s="219"/>
      <c r="X3024" s="219"/>
      <c r="Y3024" s="219"/>
      <c r="Z3024" s="219"/>
      <c r="AA3024" s="219"/>
      <c r="AB3024" s="219"/>
      <c r="AC3024" s="219"/>
      <c r="AK3024" s="228"/>
      <c r="AP3024" s="229"/>
      <c r="AR3024" s="206"/>
      <c r="AS3024" s="206"/>
      <c r="AT3024" s="206"/>
      <c r="AU3024" s="206"/>
      <c r="AV3024" s="207"/>
      <c r="AW3024" s="207"/>
      <c r="AX3024" s="207"/>
      <c r="AY3024" s="207"/>
      <c r="AZ3024" s="206"/>
      <c r="BA3024" s="206"/>
      <c r="BB3024" s="206"/>
      <c r="BC3024" s="206"/>
      <c r="BD3024" s="207"/>
      <c r="BE3024" s="207"/>
      <c r="BF3024" s="207"/>
      <c r="BG3024" s="228"/>
      <c r="BH3024" s="228"/>
      <c r="BI3024" s="228"/>
      <c r="BJ3024" s="246"/>
      <c r="BL3024" s="228"/>
      <c r="BM3024" s="228"/>
    </row>
    <row r="3025" spans="12:65" ht="16.350000000000001" customHeight="1">
      <c r="L3025" s="232"/>
      <c r="O3025" s="219"/>
      <c r="P3025" s="245"/>
      <c r="Q3025" s="244"/>
      <c r="R3025" s="243"/>
      <c r="S3025" s="242"/>
      <c r="T3025" s="219"/>
      <c r="U3025" s="219"/>
      <c r="V3025" s="219"/>
      <c r="W3025" s="219"/>
      <c r="X3025" s="219"/>
      <c r="Y3025" s="219"/>
      <c r="Z3025" s="219"/>
      <c r="AA3025" s="219"/>
      <c r="AB3025" s="219"/>
      <c r="AC3025" s="219"/>
      <c r="AK3025" s="228"/>
      <c r="AP3025" s="229"/>
      <c r="AR3025" s="206"/>
      <c r="AS3025" s="206"/>
      <c r="AT3025" s="206"/>
      <c r="AU3025" s="206"/>
      <c r="AV3025" s="207"/>
      <c r="AW3025" s="207"/>
      <c r="AX3025" s="207"/>
      <c r="AY3025" s="207"/>
      <c r="AZ3025" s="206"/>
      <c r="BA3025" s="206"/>
      <c r="BB3025" s="206"/>
      <c r="BC3025" s="206"/>
      <c r="BD3025" s="207"/>
      <c r="BE3025" s="207"/>
      <c r="BF3025" s="207"/>
      <c r="BG3025" s="228"/>
      <c r="BH3025" s="228"/>
      <c r="BI3025" s="228"/>
      <c r="BJ3025" s="246"/>
      <c r="BL3025" s="228"/>
      <c r="BM3025" s="228"/>
    </row>
    <row r="3026" spans="12:65" ht="16.350000000000001" customHeight="1">
      <c r="L3026" s="232"/>
      <c r="O3026" s="219"/>
      <c r="P3026" s="245"/>
      <c r="Q3026" s="244"/>
      <c r="R3026" s="243"/>
      <c r="S3026" s="242"/>
      <c r="T3026" s="219"/>
      <c r="U3026" s="219"/>
      <c r="V3026" s="219"/>
      <c r="W3026" s="219"/>
      <c r="X3026" s="219"/>
      <c r="Y3026" s="219"/>
      <c r="Z3026" s="219"/>
      <c r="AA3026" s="219"/>
      <c r="AB3026" s="219"/>
      <c r="AC3026" s="219"/>
      <c r="AK3026" s="228"/>
      <c r="AP3026" s="229"/>
      <c r="AR3026" s="206"/>
      <c r="AS3026" s="206"/>
      <c r="AT3026" s="206"/>
      <c r="AU3026" s="206"/>
      <c r="AV3026" s="207"/>
      <c r="AW3026" s="207"/>
      <c r="AX3026" s="207"/>
      <c r="AY3026" s="207"/>
      <c r="AZ3026" s="206"/>
      <c r="BA3026" s="206"/>
      <c r="BB3026" s="206"/>
      <c r="BC3026" s="206"/>
      <c r="BD3026" s="207"/>
      <c r="BE3026" s="207"/>
      <c r="BF3026" s="207"/>
      <c r="BG3026" s="228"/>
      <c r="BH3026" s="228"/>
      <c r="BI3026" s="228"/>
      <c r="BJ3026" s="246"/>
      <c r="BL3026" s="228"/>
      <c r="BM3026" s="228"/>
    </row>
    <row r="3027" spans="12:65" ht="16.350000000000001" customHeight="1">
      <c r="L3027" s="232"/>
      <c r="O3027" s="219"/>
      <c r="P3027" s="245"/>
      <c r="Q3027" s="244"/>
      <c r="R3027" s="243"/>
      <c r="S3027" s="242"/>
      <c r="T3027" s="219"/>
      <c r="U3027" s="219"/>
      <c r="V3027" s="219"/>
      <c r="W3027" s="219"/>
      <c r="X3027" s="219"/>
      <c r="Y3027" s="219"/>
      <c r="Z3027" s="219"/>
      <c r="AA3027" s="219"/>
      <c r="AB3027" s="219"/>
      <c r="AC3027" s="219"/>
      <c r="AK3027" s="228"/>
      <c r="AP3027" s="229"/>
      <c r="AR3027" s="206"/>
      <c r="AS3027" s="206"/>
      <c r="AT3027" s="206"/>
      <c r="AU3027" s="206"/>
      <c r="AV3027" s="207"/>
      <c r="AW3027" s="207"/>
      <c r="AX3027" s="207"/>
      <c r="AY3027" s="207"/>
      <c r="AZ3027" s="206"/>
      <c r="BA3027" s="206"/>
      <c r="BB3027" s="206"/>
      <c r="BC3027" s="206"/>
      <c r="BD3027" s="207"/>
      <c r="BE3027" s="207"/>
      <c r="BF3027" s="207"/>
      <c r="BG3027" s="228"/>
      <c r="BH3027" s="228"/>
      <c r="BI3027" s="228"/>
      <c r="BJ3027" s="246"/>
      <c r="BL3027" s="228"/>
      <c r="BM3027" s="228"/>
    </row>
    <row r="3028" spans="12:65" ht="16.350000000000001" customHeight="1">
      <c r="L3028" s="232"/>
      <c r="O3028" s="219"/>
      <c r="P3028" s="245"/>
      <c r="Q3028" s="244"/>
      <c r="R3028" s="243"/>
      <c r="S3028" s="242"/>
      <c r="T3028" s="219"/>
      <c r="U3028" s="219"/>
      <c r="V3028" s="219"/>
      <c r="W3028" s="219"/>
      <c r="X3028" s="219"/>
      <c r="Y3028" s="219"/>
      <c r="Z3028" s="219"/>
      <c r="AA3028" s="219"/>
      <c r="AB3028" s="219"/>
      <c r="AC3028" s="219"/>
      <c r="AK3028" s="228"/>
      <c r="AP3028" s="229"/>
      <c r="AR3028" s="206"/>
      <c r="AS3028" s="206"/>
      <c r="AT3028" s="206"/>
      <c r="AU3028" s="206"/>
      <c r="AV3028" s="207"/>
      <c r="AW3028" s="207"/>
      <c r="AX3028" s="207"/>
      <c r="AY3028" s="207"/>
      <c r="AZ3028" s="206"/>
      <c r="BA3028" s="206"/>
      <c r="BB3028" s="206"/>
      <c r="BC3028" s="206"/>
      <c r="BD3028" s="207"/>
      <c r="BE3028" s="207"/>
      <c r="BF3028" s="207"/>
      <c r="BG3028" s="228"/>
      <c r="BH3028" s="228"/>
      <c r="BI3028" s="228"/>
      <c r="BJ3028" s="246"/>
      <c r="BL3028" s="228"/>
      <c r="BM3028" s="228"/>
    </row>
    <row r="3029" spans="12:65" ht="16.350000000000001" customHeight="1">
      <c r="L3029" s="232"/>
      <c r="O3029" s="219"/>
      <c r="P3029" s="245"/>
      <c r="Q3029" s="244"/>
      <c r="R3029" s="243"/>
      <c r="S3029" s="242"/>
      <c r="T3029" s="219"/>
      <c r="U3029" s="219"/>
      <c r="V3029" s="219"/>
      <c r="W3029" s="219"/>
      <c r="X3029" s="219"/>
      <c r="Y3029" s="219"/>
      <c r="Z3029" s="219"/>
      <c r="AA3029" s="219"/>
      <c r="AB3029" s="219"/>
      <c r="AC3029" s="219"/>
      <c r="AK3029" s="228"/>
      <c r="AP3029" s="229"/>
      <c r="AR3029" s="206"/>
      <c r="AS3029" s="206"/>
      <c r="AT3029" s="206"/>
      <c r="AU3029" s="206"/>
      <c r="AV3029" s="207"/>
      <c r="AW3029" s="207"/>
      <c r="AX3029" s="207"/>
      <c r="AY3029" s="207"/>
      <c r="AZ3029" s="206"/>
      <c r="BA3029" s="206"/>
      <c r="BB3029" s="206"/>
      <c r="BC3029" s="206"/>
      <c r="BD3029" s="207"/>
      <c r="BE3029" s="207"/>
      <c r="BF3029" s="207"/>
      <c r="BG3029" s="228"/>
      <c r="BH3029" s="228"/>
      <c r="BI3029" s="228"/>
      <c r="BJ3029" s="246"/>
      <c r="BL3029" s="228"/>
      <c r="BM3029" s="228"/>
    </row>
    <row r="3030" spans="12:65" ht="16.350000000000001" customHeight="1">
      <c r="L3030" s="232"/>
      <c r="O3030" s="219"/>
      <c r="P3030" s="245"/>
      <c r="Q3030" s="244"/>
      <c r="R3030" s="243"/>
      <c r="S3030" s="242"/>
      <c r="T3030" s="219"/>
      <c r="U3030" s="219"/>
      <c r="V3030" s="219"/>
      <c r="W3030" s="219"/>
      <c r="X3030" s="219"/>
      <c r="Y3030" s="219"/>
      <c r="Z3030" s="219"/>
      <c r="AA3030" s="219"/>
      <c r="AB3030" s="219"/>
      <c r="AC3030" s="219"/>
      <c r="AK3030" s="228"/>
      <c r="AP3030" s="229"/>
      <c r="AR3030" s="206"/>
      <c r="AS3030" s="206"/>
      <c r="AT3030" s="206"/>
      <c r="AU3030" s="206"/>
      <c r="AV3030" s="207"/>
      <c r="AW3030" s="207"/>
      <c r="AX3030" s="207"/>
      <c r="AY3030" s="207"/>
      <c r="AZ3030" s="206"/>
      <c r="BA3030" s="206"/>
      <c r="BB3030" s="206"/>
      <c r="BC3030" s="206"/>
      <c r="BD3030" s="207"/>
      <c r="BE3030" s="207"/>
      <c r="BF3030" s="207"/>
      <c r="BG3030" s="228"/>
      <c r="BH3030" s="228"/>
      <c r="BI3030" s="228"/>
      <c r="BJ3030" s="246"/>
      <c r="BL3030" s="228"/>
      <c r="BM3030" s="228"/>
    </row>
    <row r="3031" spans="12:65" ht="16.350000000000001" customHeight="1">
      <c r="L3031" s="232"/>
      <c r="O3031" s="219"/>
      <c r="P3031" s="245"/>
      <c r="Q3031" s="244"/>
      <c r="R3031" s="243"/>
      <c r="S3031" s="242"/>
      <c r="T3031" s="219"/>
      <c r="U3031" s="219"/>
      <c r="V3031" s="219"/>
      <c r="W3031" s="219"/>
      <c r="X3031" s="219"/>
      <c r="Y3031" s="219"/>
      <c r="Z3031" s="219"/>
      <c r="AA3031" s="219"/>
      <c r="AB3031" s="219"/>
      <c r="AC3031" s="219"/>
      <c r="AK3031" s="228"/>
      <c r="AP3031" s="229"/>
      <c r="AR3031" s="206"/>
      <c r="AS3031" s="206"/>
      <c r="AT3031" s="206"/>
      <c r="AU3031" s="206"/>
      <c r="AV3031" s="207"/>
      <c r="AW3031" s="207"/>
      <c r="AX3031" s="207"/>
      <c r="AY3031" s="207"/>
      <c r="AZ3031" s="206"/>
      <c r="BA3031" s="206"/>
      <c r="BB3031" s="206"/>
      <c r="BC3031" s="206"/>
      <c r="BD3031" s="207"/>
      <c r="BE3031" s="207"/>
      <c r="BF3031" s="207"/>
      <c r="BG3031" s="228"/>
      <c r="BH3031" s="228"/>
      <c r="BI3031" s="228"/>
      <c r="BJ3031" s="246"/>
      <c r="BL3031" s="228"/>
      <c r="BM3031" s="228"/>
    </row>
    <row r="3032" spans="12:65" ht="16.350000000000001" customHeight="1">
      <c r="L3032" s="232"/>
      <c r="O3032" s="219"/>
      <c r="P3032" s="245"/>
      <c r="Q3032" s="244"/>
      <c r="R3032" s="243"/>
      <c r="S3032" s="242"/>
      <c r="T3032" s="219"/>
      <c r="U3032" s="219"/>
      <c r="V3032" s="219"/>
      <c r="W3032" s="219"/>
      <c r="X3032" s="219"/>
      <c r="Y3032" s="219"/>
      <c r="Z3032" s="219"/>
      <c r="AA3032" s="219"/>
      <c r="AB3032" s="219"/>
      <c r="AC3032" s="219"/>
      <c r="AK3032" s="228"/>
      <c r="AP3032" s="229"/>
      <c r="AR3032" s="206"/>
      <c r="AS3032" s="206"/>
      <c r="AT3032" s="206"/>
      <c r="AU3032" s="206"/>
      <c r="AV3032" s="207"/>
      <c r="AW3032" s="207"/>
      <c r="AX3032" s="207"/>
      <c r="AY3032" s="207"/>
      <c r="AZ3032" s="206"/>
      <c r="BA3032" s="206"/>
      <c r="BB3032" s="206"/>
      <c r="BC3032" s="206"/>
      <c r="BD3032" s="207"/>
      <c r="BE3032" s="207"/>
      <c r="BF3032" s="207"/>
      <c r="BG3032" s="228"/>
      <c r="BH3032" s="228"/>
      <c r="BI3032" s="228"/>
      <c r="BJ3032" s="246"/>
      <c r="BL3032" s="228"/>
      <c r="BM3032" s="228"/>
    </row>
    <row r="3033" spans="12:65" ht="16.350000000000001" customHeight="1">
      <c r="L3033" s="232"/>
      <c r="O3033" s="219"/>
      <c r="P3033" s="245"/>
      <c r="Q3033" s="244"/>
      <c r="R3033" s="243"/>
      <c r="S3033" s="242"/>
      <c r="T3033" s="219"/>
      <c r="U3033" s="219"/>
      <c r="V3033" s="219"/>
      <c r="W3033" s="219"/>
      <c r="X3033" s="219"/>
      <c r="Y3033" s="219"/>
      <c r="Z3033" s="219"/>
      <c r="AA3033" s="219"/>
      <c r="AB3033" s="219"/>
      <c r="AC3033" s="219"/>
      <c r="AK3033" s="228"/>
      <c r="AP3033" s="229"/>
      <c r="AR3033" s="206"/>
      <c r="AS3033" s="206"/>
      <c r="AT3033" s="206"/>
      <c r="AU3033" s="206"/>
      <c r="AV3033" s="207"/>
      <c r="AW3033" s="207"/>
      <c r="AX3033" s="207"/>
      <c r="AY3033" s="207"/>
      <c r="AZ3033" s="206"/>
      <c r="BA3033" s="206"/>
      <c r="BB3033" s="206"/>
      <c r="BC3033" s="206"/>
      <c r="BD3033" s="207"/>
      <c r="BE3033" s="207"/>
      <c r="BF3033" s="207"/>
      <c r="BG3033" s="228"/>
      <c r="BH3033" s="228"/>
      <c r="BI3033" s="228"/>
      <c r="BJ3033" s="246"/>
      <c r="BL3033" s="228"/>
      <c r="BM3033" s="228"/>
    </row>
    <row r="3034" spans="12:65" ht="16.350000000000001" customHeight="1">
      <c r="L3034" s="232"/>
      <c r="O3034" s="219"/>
      <c r="P3034" s="245"/>
      <c r="Q3034" s="244"/>
      <c r="R3034" s="243"/>
      <c r="S3034" s="242"/>
      <c r="T3034" s="219"/>
      <c r="U3034" s="219"/>
      <c r="V3034" s="219"/>
      <c r="W3034" s="219"/>
      <c r="X3034" s="219"/>
      <c r="Y3034" s="219"/>
      <c r="Z3034" s="219"/>
      <c r="AA3034" s="219"/>
      <c r="AB3034" s="219"/>
      <c r="AC3034" s="219"/>
      <c r="AK3034" s="228"/>
      <c r="AP3034" s="229"/>
      <c r="AR3034" s="206"/>
      <c r="AS3034" s="206"/>
      <c r="AT3034" s="206"/>
      <c r="AU3034" s="206"/>
      <c r="AV3034" s="207"/>
      <c r="AW3034" s="207"/>
      <c r="AX3034" s="207"/>
      <c r="AY3034" s="207"/>
      <c r="AZ3034" s="206"/>
      <c r="BA3034" s="206"/>
      <c r="BB3034" s="206"/>
      <c r="BC3034" s="206"/>
      <c r="BD3034" s="207"/>
      <c r="BE3034" s="207"/>
      <c r="BF3034" s="207"/>
      <c r="BG3034" s="228"/>
      <c r="BH3034" s="228"/>
      <c r="BI3034" s="228"/>
      <c r="BJ3034" s="246"/>
      <c r="BL3034" s="228"/>
      <c r="BM3034" s="228"/>
    </row>
    <row r="3035" spans="12:65" ht="16.350000000000001" customHeight="1">
      <c r="L3035" s="232"/>
      <c r="O3035" s="219"/>
      <c r="P3035" s="245"/>
      <c r="Q3035" s="244"/>
      <c r="R3035" s="243"/>
      <c r="S3035" s="242"/>
      <c r="T3035" s="219"/>
      <c r="U3035" s="219"/>
      <c r="V3035" s="219"/>
      <c r="W3035" s="219"/>
      <c r="X3035" s="219"/>
      <c r="Y3035" s="219"/>
      <c r="Z3035" s="219"/>
      <c r="AA3035" s="219"/>
      <c r="AB3035" s="219"/>
      <c r="AC3035" s="219"/>
      <c r="AK3035" s="228"/>
      <c r="AP3035" s="229"/>
      <c r="AR3035" s="206"/>
      <c r="AS3035" s="206"/>
      <c r="AT3035" s="206"/>
      <c r="AU3035" s="206"/>
      <c r="AV3035" s="207"/>
      <c r="AW3035" s="207"/>
      <c r="AX3035" s="207"/>
      <c r="AY3035" s="207"/>
      <c r="AZ3035" s="206"/>
      <c r="BA3035" s="206"/>
      <c r="BB3035" s="206"/>
      <c r="BC3035" s="206"/>
      <c r="BD3035" s="207"/>
      <c r="BE3035" s="207"/>
      <c r="BF3035" s="207"/>
      <c r="BG3035" s="228"/>
      <c r="BH3035" s="228"/>
      <c r="BI3035" s="228"/>
      <c r="BJ3035" s="246"/>
      <c r="BL3035" s="228"/>
      <c r="BM3035" s="228"/>
    </row>
    <row r="3036" spans="12:65" ht="16.350000000000001" customHeight="1">
      <c r="L3036" s="232"/>
      <c r="O3036" s="219"/>
      <c r="P3036" s="245"/>
      <c r="Q3036" s="244"/>
      <c r="R3036" s="243"/>
      <c r="S3036" s="242"/>
      <c r="T3036" s="219"/>
      <c r="U3036" s="219"/>
      <c r="V3036" s="219"/>
      <c r="W3036" s="219"/>
      <c r="X3036" s="219"/>
      <c r="Y3036" s="219"/>
      <c r="Z3036" s="219"/>
      <c r="AA3036" s="219"/>
      <c r="AB3036" s="219"/>
      <c r="AC3036" s="219"/>
      <c r="AK3036" s="228"/>
      <c r="AP3036" s="229"/>
      <c r="AR3036" s="206"/>
      <c r="AS3036" s="206"/>
      <c r="AT3036" s="206"/>
      <c r="AU3036" s="206"/>
      <c r="AV3036" s="207"/>
      <c r="AW3036" s="207"/>
      <c r="AX3036" s="207"/>
      <c r="AY3036" s="207"/>
      <c r="AZ3036" s="206"/>
      <c r="BA3036" s="206"/>
      <c r="BB3036" s="206"/>
      <c r="BC3036" s="206"/>
      <c r="BD3036" s="207"/>
      <c r="BE3036" s="207"/>
      <c r="BF3036" s="207"/>
      <c r="BG3036" s="228"/>
      <c r="BH3036" s="228"/>
      <c r="BI3036" s="228"/>
      <c r="BJ3036" s="246"/>
      <c r="BL3036" s="228"/>
      <c r="BM3036" s="228"/>
    </row>
    <row r="3037" spans="12:65" ht="16.350000000000001" customHeight="1">
      <c r="L3037" s="232"/>
      <c r="O3037" s="219"/>
      <c r="P3037" s="245"/>
      <c r="Q3037" s="244"/>
      <c r="R3037" s="243"/>
      <c r="S3037" s="242"/>
      <c r="T3037" s="219"/>
      <c r="U3037" s="219"/>
      <c r="V3037" s="219"/>
      <c r="W3037" s="219"/>
      <c r="X3037" s="219"/>
      <c r="Y3037" s="219"/>
      <c r="Z3037" s="219"/>
      <c r="AA3037" s="219"/>
      <c r="AB3037" s="219"/>
      <c r="AC3037" s="219"/>
      <c r="AK3037" s="228"/>
      <c r="AP3037" s="229"/>
      <c r="AR3037" s="206"/>
      <c r="AS3037" s="206"/>
      <c r="AT3037" s="206"/>
      <c r="AU3037" s="206"/>
      <c r="AV3037" s="207"/>
      <c r="AW3037" s="207"/>
      <c r="AX3037" s="207"/>
      <c r="AY3037" s="207"/>
      <c r="AZ3037" s="206"/>
      <c r="BA3037" s="206"/>
      <c r="BB3037" s="206"/>
      <c r="BC3037" s="206"/>
      <c r="BD3037" s="207"/>
      <c r="BE3037" s="207"/>
      <c r="BF3037" s="207"/>
      <c r="BG3037" s="228"/>
      <c r="BH3037" s="228"/>
      <c r="BI3037" s="228"/>
      <c r="BJ3037" s="246"/>
      <c r="BL3037" s="228"/>
      <c r="BM3037" s="228"/>
    </row>
    <row r="3038" spans="12:65" ht="16.350000000000001" customHeight="1">
      <c r="L3038" s="232"/>
      <c r="O3038" s="219"/>
      <c r="P3038" s="245"/>
      <c r="Q3038" s="244"/>
      <c r="R3038" s="243"/>
      <c r="S3038" s="242"/>
      <c r="T3038" s="219"/>
      <c r="U3038" s="219"/>
      <c r="V3038" s="219"/>
      <c r="W3038" s="219"/>
      <c r="X3038" s="219"/>
      <c r="Y3038" s="219"/>
      <c r="Z3038" s="219"/>
      <c r="AA3038" s="219"/>
      <c r="AB3038" s="219"/>
      <c r="AC3038" s="219"/>
      <c r="AK3038" s="228"/>
      <c r="AP3038" s="229"/>
      <c r="AR3038" s="206"/>
      <c r="AS3038" s="206"/>
      <c r="AT3038" s="206"/>
      <c r="AU3038" s="206"/>
      <c r="AV3038" s="207"/>
      <c r="AW3038" s="207"/>
      <c r="AX3038" s="207"/>
      <c r="AY3038" s="207"/>
      <c r="AZ3038" s="206"/>
      <c r="BA3038" s="206"/>
      <c r="BB3038" s="206"/>
      <c r="BC3038" s="206"/>
      <c r="BD3038" s="207"/>
      <c r="BE3038" s="207"/>
      <c r="BF3038" s="207"/>
      <c r="BG3038" s="228"/>
      <c r="BH3038" s="228"/>
      <c r="BI3038" s="228"/>
      <c r="BJ3038" s="246"/>
      <c r="BL3038" s="228"/>
      <c r="BM3038" s="228"/>
    </row>
    <row r="3039" spans="12:65" ht="16.350000000000001" customHeight="1">
      <c r="L3039" s="232"/>
      <c r="O3039" s="219"/>
      <c r="P3039" s="245"/>
      <c r="Q3039" s="244"/>
      <c r="R3039" s="243"/>
      <c r="S3039" s="242"/>
      <c r="T3039" s="219"/>
      <c r="U3039" s="219"/>
      <c r="V3039" s="219"/>
      <c r="W3039" s="219"/>
      <c r="X3039" s="219"/>
      <c r="Y3039" s="219"/>
      <c r="Z3039" s="219"/>
      <c r="AA3039" s="219"/>
      <c r="AB3039" s="219"/>
      <c r="AC3039" s="219"/>
      <c r="AK3039" s="228"/>
      <c r="AP3039" s="229"/>
      <c r="AR3039" s="206"/>
      <c r="AS3039" s="206"/>
      <c r="AT3039" s="206"/>
      <c r="AU3039" s="206"/>
      <c r="AV3039" s="207"/>
      <c r="AW3039" s="207"/>
      <c r="AX3039" s="207"/>
      <c r="AY3039" s="207"/>
      <c r="AZ3039" s="206"/>
      <c r="BA3039" s="206"/>
      <c r="BB3039" s="206"/>
      <c r="BC3039" s="206"/>
      <c r="BD3039" s="207"/>
      <c r="BE3039" s="207"/>
      <c r="BF3039" s="207"/>
      <c r="BG3039" s="228"/>
      <c r="BH3039" s="228"/>
      <c r="BI3039" s="228"/>
      <c r="BJ3039" s="246"/>
      <c r="BL3039" s="228"/>
      <c r="BM3039" s="228"/>
    </row>
    <row r="3040" spans="12:65" ht="16.350000000000001" customHeight="1">
      <c r="L3040" s="232"/>
      <c r="O3040" s="219"/>
      <c r="P3040" s="245"/>
      <c r="Q3040" s="244"/>
      <c r="R3040" s="243"/>
      <c r="S3040" s="242"/>
      <c r="T3040" s="219"/>
      <c r="U3040" s="219"/>
      <c r="V3040" s="219"/>
      <c r="W3040" s="219"/>
      <c r="X3040" s="219"/>
      <c r="Y3040" s="219"/>
      <c r="Z3040" s="219"/>
      <c r="AA3040" s="219"/>
      <c r="AB3040" s="219"/>
      <c r="AC3040" s="219"/>
      <c r="AK3040" s="228"/>
      <c r="AP3040" s="229"/>
      <c r="AR3040" s="206"/>
      <c r="AS3040" s="206"/>
      <c r="AT3040" s="206"/>
      <c r="AU3040" s="206"/>
      <c r="AV3040" s="207"/>
      <c r="AW3040" s="207"/>
      <c r="AX3040" s="207"/>
      <c r="AY3040" s="207"/>
      <c r="AZ3040" s="206"/>
      <c r="BA3040" s="206"/>
      <c r="BB3040" s="206"/>
      <c r="BC3040" s="206"/>
      <c r="BD3040" s="207"/>
      <c r="BE3040" s="207"/>
      <c r="BF3040" s="207"/>
      <c r="BG3040" s="228"/>
      <c r="BH3040" s="228"/>
      <c r="BI3040" s="228"/>
      <c r="BJ3040" s="246"/>
      <c r="BL3040" s="228"/>
      <c r="BM3040" s="228"/>
    </row>
    <row r="3041" spans="12:65" ht="16.350000000000001" customHeight="1">
      <c r="L3041" s="232"/>
      <c r="O3041" s="219"/>
      <c r="P3041" s="245"/>
      <c r="Q3041" s="244"/>
      <c r="R3041" s="243"/>
      <c r="S3041" s="242"/>
      <c r="T3041" s="219"/>
      <c r="U3041" s="219"/>
      <c r="V3041" s="219"/>
      <c r="W3041" s="219"/>
      <c r="X3041" s="219"/>
      <c r="Y3041" s="219"/>
      <c r="Z3041" s="219"/>
      <c r="AA3041" s="219"/>
      <c r="AB3041" s="219"/>
      <c r="AC3041" s="219"/>
      <c r="AK3041" s="228"/>
      <c r="AP3041" s="229"/>
      <c r="AR3041" s="206"/>
      <c r="AS3041" s="206"/>
      <c r="AT3041" s="206"/>
      <c r="AU3041" s="206"/>
      <c r="AV3041" s="207"/>
      <c r="AW3041" s="207"/>
      <c r="AX3041" s="207"/>
      <c r="AY3041" s="207"/>
      <c r="AZ3041" s="206"/>
      <c r="BA3041" s="206"/>
      <c r="BB3041" s="206"/>
      <c r="BC3041" s="206"/>
      <c r="BD3041" s="207"/>
      <c r="BE3041" s="207"/>
      <c r="BF3041" s="207"/>
      <c r="BG3041" s="228"/>
      <c r="BH3041" s="228"/>
      <c r="BI3041" s="228"/>
      <c r="BJ3041" s="246"/>
      <c r="BL3041" s="228"/>
      <c r="BM3041" s="228"/>
    </row>
    <row r="3042" spans="12:65" ht="16.350000000000001" customHeight="1">
      <c r="L3042" s="232"/>
      <c r="O3042" s="219"/>
      <c r="P3042" s="245"/>
      <c r="Q3042" s="244"/>
      <c r="R3042" s="243"/>
      <c r="S3042" s="242"/>
      <c r="T3042" s="219"/>
      <c r="U3042" s="219"/>
      <c r="V3042" s="219"/>
      <c r="W3042" s="219"/>
      <c r="X3042" s="219"/>
      <c r="Y3042" s="219"/>
      <c r="Z3042" s="219"/>
      <c r="AA3042" s="219"/>
      <c r="AB3042" s="219"/>
      <c r="AC3042" s="219"/>
      <c r="AK3042" s="228"/>
      <c r="AP3042" s="229"/>
      <c r="AR3042" s="206"/>
      <c r="AS3042" s="206"/>
      <c r="AT3042" s="206"/>
      <c r="AU3042" s="206"/>
      <c r="AV3042" s="207"/>
      <c r="AW3042" s="207"/>
      <c r="AX3042" s="207"/>
      <c r="AY3042" s="207"/>
      <c r="AZ3042" s="206"/>
      <c r="BA3042" s="206"/>
      <c r="BB3042" s="206"/>
      <c r="BC3042" s="206"/>
      <c r="BD3042" s="207"/>
      <c r="BE3042" s="207"/>
      <c r="BF3042" s="207"/>
      <c r="BG3042" s="228"/>
      <c r="BH3042" s="228"/>
      <c r="BI3042" s="228"/>
      <c r="BJ3042" s="246"/>
      <c r="BL3042" s="228"/>
      <c r="BM3042" s="228"/>
    </row>
    <row r="3043" spans="12:65" ht="16.350000000000001" customHeight="1">
      <c r="L3043" s="232"/>
      <c r="O3043" s="219"/>
      <c r="P3043" s="245"/>
      <c r="Q3043" s="244"/>
      <c r="R3043" s="243"/>
      <c r="S3043" s="242"/>
      <c r="T3043" s="219"/>
      <c r="U3043" s="219"/>
      <c r="V3043" s="219"/>
      <c r="W3043" s="219"/>
      <c r="X3043" s="219"/>
      <c r="Y3043" s="219"/>
      <c r="Z3043" s="219"/>
      <c r="AA3043" s="219"/>
      <c r="AB3043" s="219"/>
      <c r="AC3043" s="219"/>
      <c r="AK3043" s="228"/>
      <c r="AP3043" s="229"/>
      <c r="AR3043" s="206"/>
      <c r="AS3043" s="206"/>
      <c r="AT3043" s="206"/>
      <c r="AU3043" s="206"/>
      <c r="AV3043" s="207"/>
      <c r="AW3043" s="207"/>
      <c r="AX3043" s="207"/>
      <c r="AY3043" s="207"/>
      <c r="AZ3043" s="206"/>
      <c r="BA3043" s="206"/>
      <c r="BB3043" s="206"/>
      <c r="BC3043" s="206"/>
      <c r="BD3043" s="207"/>
      <c r="BE3043" s="207"/>
      <c r="BF3043" s="207"/>
      <c r="BG3043" s="228"/>
      <c r="BH3043" s="228"/>
      <c r="BI3043" s="228"/>
      <c r="BJ3043" s="246"/>
      <c r="BL3043" s="228"/>
      <c r="BM3043" s="228"/>
    </row>
    <row r="3044" spans="12:65" ht="16.350000000000001" customHeight="1">
      <c r="L3044" s="232"/>
      <c r="O3044" s="219"/>
      <c r="P3044" s="245"/>
      <c r="Q3044" s="244"/>
      <c r="R3044" s="243"/>
      <c r="S3044" s="242"/>
      <c r="T3044" s="219"/>
      <c r="U3044" s="219"/>
      <c r="V3044" s="219"/>
      <c r="W3044" s="219"/>
      <c r="X3044" s="219"/>
      <c r="Y3044" s="219"/>
      <c r="Z3044" s="219"/>
      <c r="AA3044" s="219"/>
      <c r="AB3044" s="219"/>
      <c r="AC3044" s="219"/>
      <c r="AK3044" s="228"/>
      <c r="AP3044" s="229"/>
      <c r="AR3044" s="206"/>
      <c r="AS3044" s="206"/>
      <c r="AT3044" s="206"/>
      <c r="AU3044" s="206"/>
      <c r="AV3044" s="207"/>
      <c r="AW3044" s="207"/>
      <c r="AX3044" s="207"/>
      <c r="AY3044" s="207"/>
      <c r="AZ3044" s="206"/>
      <c r="BA3044" s="206"/>
      <c r="BB3044" s="206"/>
      <c r="BC3044" s="206"/>
      <c r="BD3044" s="207"/>
      <c r="BE3044" s="207"/>
      <c r="BF3044" s="207"/>
      <c r="BG3044" s="228"/>
      <c r="BH3044" s="228"/>
      <c r="BI3044" s="228"/>
      <c r="BJ3044" s="246"/>
      <c r="BL3044" s="228"/>
      <c r="BM3044" s="228"/>
    </row>
    <row r="3045" spans="12:65" ht="16.350000000000001" customHeight="1">
      <c r="L3045" s="232"/>
      <c r="O3045" s="219"/>
      <c r="P3045" s="245"/>
      <c r="Q3045" s="244"/>
      <c r="R3045" s="243"/>
      <c r="S3045" s="242"/>
      <c r="T3045" s="219"/>
      <c r="U3045" s="219"/>
      <c r="V3045" s="219"/>
      <c r="W3045" s="219"/>
      <c r="X3045" s="219"/>
      <c r="Y3045" s="219"/>
      <c r="Z3045" s="219"/>
      <c r="AA3045" s="219"/>
      <c r="AB3045" s="219"/>
      <c r="AC3045" s="219"/>
      <c r="AK3045" s="228"/>
      <c r="AP3045" s="229"/>
      <c r="AR3045" s="206"/>
      <c r="AS3045" s="206"/>
      <c r="AT3045" s="206"/>
      <c r="AU3045" s="206"/>
      <c r="AV3045" s="207"/>
      <c r="AW3045" s="207"/>
      <c r="AX3045" s="207"/>
      <c r="AY3045" s="207"/>
      <c r="AZ3045" s="206"/>
      <c r="BA3045" s="206"/>
      <c r="BB3045" s="206"/>
      <c r="BC3045" s="206"/>
      <c r="BD3045" s="207"/>
      <c r="BE3045" s="207"/>
      <c r="BF3045" s="207"/>
      <c r="BG3045" s="228"/>
      <c r="BH3045" s="228"/>
      <c r="BI3045" s="228"/>
      <c r="BJ3045" s="246"/>
      <c r="BL3045" s="228"/>
      <c r="BM3045" s="228"/>
    </row>
    <row r="3046" spans="12:65" ht="16.350000000000001" customHeight="1">
      <c r="L3046" s="232"/>
      <c r="O3046" s="219"/>
      <c r="P3046" s="245"/>
      <c r="Q3046" s="244"/>
      <c r="R3046" s="243"/>
      <c r="S3046" s="242"/>
      <c r="T3046" s="219"/>
      <c r="U3046" s="219"/>
      <c r="V3046" s="219"/>
      <c r="W3046" s="219"/>
      <c r="X3046" s="219"/>
      <c r="Y3046" s="219"/>
      <c r="Z3046" s="219"/>
      <c r="AA3046" s="219"/>
      <c r="AB3046" s="219"/>
      <c r="AC3046" s="219"/>
      <c r="AK3046" s="228"/>
      <c r="AP3046" s="229"/>
      <c r="AR3046" s="206"/>
      <c r="AS3046" s="206"/>
      <c r="AT3046" s="206"/>
      <c r="AU3046" s="206"/>
      <c r="AV3046" s="207"/>
      <c r="AW3046" s="207"/>
      <c r="AX3046" s="207"/>
      <c r="AY3046" s="207"/>
      <c r="AZ3046" s="206"/>
      <c r="BA3046" s="206"/>
      <c r="BB3046" s="206"/>
      <c r="BC3046" s="206"/>
      <c r="BD3046" s="207"/>
      <c r="BE3046" s="207"/>
      <c r="BF3046" s="207"/>
      <c r="BG3046" s="228"/>
      <c r="BH3046" s="228"/>
      <c r="BI3046" s="228"/>
      <c r="BJ3046" s="246"/>
      <c r="BL3046" s="228"/>
      <c r="BM3046" s="228"/>
    </row>
    <row r="3047" spans="12:65" ht="16.350000000000001" customHeight="1">
      <c r="L3047" s="232"/>
      <c r="O3047" s="219"/>
      <c r="P3047" s="245"/>
      <c r="Q3047" s="244"/>
      <c r="R3047" s="243"/>
      <c r="S3047" s="242"/>
      <c r="T3047" s="219"/>
      <c r="U3047" s="219"/>
      <c r="V3047" s="219"/>
      <c r="W3047" s="219"/>
      <c r="X3047" s="219"/>
      <c r="Y3047" s="219"/>
      <c r="Z3047" s="219"/>
      <c r="AA3047" s="219"/>
      <c r="AB3047" s="219"/>
      <c r="AC3047" s="219"/>
      <c r="AK3047" s="228"/>
      <c r="AP3047" s="229"/>
      <c r="AR3047" s="206"/>
      <c r="AS3047" s="206"/>
      <c r="AT3047" s="206"/>
      <c r="AU3047" s="206"/>
      <c r="AV3047" s="207"/>
      <c r="AW3047" s="207"/>
      <c r="AX3047" s="207"/>
      <c r="AY3047" s="207"/>
      <c r="AZ3047" s="206"/>
      <c r="BA3047" s="206"/>
      <c r="BB3047" s="206"/>
      <c r="BC3047" s="206"/>
      <c r="BD3047" s="207"/>
      <c r="BE3047" s="207"/>
      <c r="BF3047" s="207"/>
      <c r="BG3047" s="228"/>
      <c r="BH3047" s="228"/>
      <c r="BI3047" s="228"/>
      <c r="BJ3047" s="246"/>
      <c r="BL3047" s="228"/>
      <c r="BM3047" s="228"/>
    </row>
    <row r="3048" spans="12:65" ht="16.350000000000001" customHeight="1">
      <c r="L3048" s="232"/>
      <c r="O3048" s="219"/>
      <c r="P3048" s="245"/>
      <c r="Q3048" s="244"/>
      <c r="R3048" s="243"/>
      <c r="S3048" s="242"/>
      <c r="T3048" s="219"/>
      <c r="U3048" s="219"/>
      <c r="V3048" s="219"/>
      <c r="W3048" s="219"/>
      <c r="X3048" s="219"/>
      <c r="Y3048" s="219"/>
      <c r="Z3048" s="219"/>
      <c r="AA3048" s="219"/>
      <c r="AB3048" s="219"/>
      <c r="AC3048" s="219"/>
      <c r="AK3048" s="228"/>
      <c r="AP3048" s="229"/>
      <c r="AR3048" s="206"/>
      <c r="AS3048" s="206"/>
      <c r="AT3048" s="206"/>
      <c r="AU3048" s="206"/>
      <c r="AV3048" s="207"/>
      <c r="AW3048" s="207"/>
      <c r="AX3048" s="207"/>
      <c r="AY3048" s="207"/>
      <c r="AZ3048" s="206"/>
      <c r="BA3048" s="206"/>
      <c r="BB3048" s="206"/>
      <c r="BC3048" s="206"/>
      <c r="BD3048" s="207"/>
      <c r="BE3048" s="207"/>
      <c r="BF3048" s="207"/>
      <c r="BG3048" s="228"/>
      <c r="BH3048" s="228"/>
      <c r="BI3048" s="228"/>
      <c r="BJ3048" s="246"/>
      <c r="BL3048" s="228"/>
      <c r="BM3048" s="228"/>
    </row>
    <row r="3049" spans="12:65" ht="16.350000000000001" customHeight="1">
      <c r="L3049" s="232"/>
      <c r="O3049" s="219"/>
      <c r="P3049" s="245"/>
      <c r="Q3049" s="244"/>
      <c r="R3049" s="243"/>
      <c r="S3049" s="242"/>
      <c r="T3049" s="219"/>
      <c r="U3049" s="219"/>
      <c r="V3049" s="219"/>
      <c r="W3049" s="219"/>
      <c r="X3049" s="219"/>
      <c r="Y3049" s="219"/>
      <c r="Z3049" s="219"/>
      <c r="AA3049" s="219"/>
      <c r="AB3049" s="219"/>
      <c r="AC3049" s="219"/>
      <c r="AK3049" s="228"/>
      <c r="AP3049" s="229"/>
      <c r="AR3049" s="206"/>
      <c r="AS3049" s="206"/>
      <c r="AT3049" s="206"/>
      <c r="AU3049" s="206"/>
      <c r="AV3049" s="207"/>
      <c r="AW3049" s="207"/>
      <c r="AX3049" s="207"/>
      <c r="AY3049" s="207"/>
      <c r="AZ3049" s="206"/>
      <c r="BA3049" s="206"/>
      <c r="BB3049" s="206"/>
      <c r="BC3049" s="206"/>
      <c r="BD3049" s="207"/>
      <c r="BE3049" s="207"/>
      <c r="BF3049" s="207"/>
      <c r="BG3049" s="228"/>
      <c r="BH3049" s="228"/>
      <c r="BI3049" s="228"/>
      <c r="BJ3049" s="246"/>
      <c r="BL3049" s="228"/>
      <c r="BM3049" s="228"/>
    </row>
    <row r="3050" spans="12:65" ht="16.350000000000001" customHeight="1">
      <c r="L3050" s="232"/>
      <c r="O3050" s="219"/>
      <c r="P3050" s="245"/>
      <c r="Q3050" s="244"/>
      <c r="R3050" s="243"/>
      <c r="S3050" s="242"/>
      <c r="T3050" s="219"/>
      <c r="U3050" s="219"/>
      <c r="V3050" s="219"/>
      <c r="W3050" s="219"/>
      <c r="X3050" s="219"/>
      <c r="Y3050" s="219"/>
      <c r="Z3050" s="219"/>
      <c r="AA3050" s="219"/>
      <c r="AB3050" s="219"/>
      <c r="AC3050" s="219"/>
      <c r="AK3050" s="228"/>
      <c r="AP3050" s="229"/>
      <c r="AR3050" s="206"/>
      <c r="AS3050" s="206"/>
      <c r="AT3050" s="206"/>
      <c r="AU3050" s="206"/>
      <c r="AV3050" s="207"/>
      <c r="AW3050" s="207"/>
      <c r="AX3050" s="207"/>
      <c r="AY3050" s="207"/>
      <c r="AZ3050" s="206"/>
      <c r="BA3050" s="206"/>
      <c r="BB3050" s="206"/>
      <c r="BC3050" s="206"/>
      <c r="BD3050" s="207"/>
      <c r="BE3050" s="207"/>
      <c r="BF3050" s="207"/>
      <c r="BG3050" s="228"/>
      <c r="BH3050" s="228"/>
      <c r="BI3050" s="228"/>
      <c r="BJ3050" s="246"/>
      <c r="BL3050" s="228"/>
      <c r="BM3050" s="228"/>
    </row>
    <row r="3051" spans="12:65" ht="16.350000000000001" customHeight="1">
      <c r="L3051" s="232"/>
      <c r="O3051" s="219"/>
      <c r="P3051" s="245"/>
      <c r="Q3051" s="244"/>
      <c r="R3051" s="243"/>
      <c r="S3051" s="242"/>
      <c r="T3051" s="219"/>
      <c r="U3051" s="219"/>
      <c r="V3051" s="219"/>
      <c r="W3051" s="219"/>
      <c r="X3051" s="219"/>
      <c r="Y3051" s="219"/>
      <c r="Z3051" s="219"/>
      <c r="AA3051" s="219"/>
      <c r="AB3051" s="219"/>
      <c r="AC3051" s="219"/>
      <c r="AK3051" s="228"/>
      <c r="AP3051" s="229"/>
      <c r="AR3051" s="206"/>
      <c r="AS3051" s="206"/>
      <c r="AT3051" s="206"/>
      <c r="AU3051" s="206"/>
      <c r="AV3051" s="207"/>
      <c r="AW3051" s="207"/>
      <c r="AX3051" s="207"/>
      <c r="AY3051" s="207"/>
      <c r="AZ3051" s="206"/>
      <c r="BA3051" s="206"/>
      <c r="BB3051" s="206"/>
      <c r="BC3051" s="206"/>
      <c r="BD3051" s="207"/>
      <c r="BE3051" s="207"/>
      <c r="BF3051" s="207"/>
      <c r="BG3051" s="228"/>
      <c r="BH3051" s="228"/>
      <c r="BI3051" s="228"/>
      <c r="BJ3051" s="246"/>
      <c r="BL3051" s="228"/>
      <c r="BM3051" s="228"/>
    </row>
    <row r="3052" spans="12:65" ht="16.350000000000001" customHeight="1">
      <c r="L3052" s="232"/>
      <c r="O3052" s="219"/>
      <c r="P3052" s="245"/>
      <c r="Q3052" s="244"/>
      <c r="R3052" s="243"/>
      <c r="S3052" s="242"/>
      <c r="T3052" s="219"/>
      <c r="U3052" s="219"/>
      <c r="V3052" s="219"/>
      <c r="W3052" s="219"/>
      <c r="X3052" s="219"/>
      <c r="Y3052" s="219"/>
      <c r="Z3052" s="219"/>
      <c r="AA3052" s="219"/>
      <c r="AB3052" s="219"/>
      <c r="AC3052" s="219"/>
      <c r="AK3052" s="228"/>
      <c r="AP3052" s="229"/>
      <c r="AR3052" s="206"/>
      <c r="AS3052" s="206"/>
      <c r="AT3052" s="206"/>
      <c r="AU3052" s="206"/>
      <c r="AV3052" s="207"/>
      <c r="AW3052" s="207"/>
      <c r="AX3052" s="207"/>
      <c r="AY3052" s="207"/>
      <c r="AZ3052" s="206"/>
      <c r="BA3052" s="206"/>
      <c r="BB3052" s="206"/>
      <c r="BC3052" s="206"/>
      <c r="BD3052" s="207"/>
      <c r="BE3052" s="207"/>
      <c r="BF3052" s="207"/>
      <c r="BG3052" s="228"/>
      <c r="BH3052" s="228"/>
      <c r="BI3052" s="228"/>
      <c r="BJ3052" s="246"/>
      <c r="BL3052" s="228"/>
      <c r="BM3052" s="228"/>
    </row>
    <row r="3053" spans="12:65" ht="16.350000000000001" customHeight="1">
      <c r="L3053" s="232"/>
      <c r="O3053" s="219"/>
      <c r="P3053" s="245"/>
      <c r="Q3053" s="244"/>
      <c r="R3053" s="243"/>
      <c r="S3053" s="242"/>
      <c r="T3053" s="219"/>
      <c r="U3053" s="219"/>
      <c r="V3053" s="219"/>
      <c r="W3053" s="219"/>
      <c r="X3053" s="219"/>
      <c r="Y3053" s="219"/>
      <c r="Z3053" s="219"/>
      <c r="AA3053" s="219"/>
      <c r="AB3053" s="219"/>
      <c r="AC3053" s="219"/>
      <c r="AK3053" s="228"/>
      <c r="AP3053" s="229"/>
      <c r="AR3053" s="206"/>
      <c r="AS3053" s="206"/>
      <c r="AT3053" s="206"/>
      <c r="AU3053" s="206"/>
      <c r="AV3053" s="207"/>
      <c r="AW3053" s="207"/>
      <c r="AX3053" s="207"/>
      <c r="AY3053" s="207"/>
      <c r="AZ3053" s="206"/>
      <c r="BA3053" s="206"/>
      <c r="BB3053" s="206"/>
      <c r="BC3053" s="206"/>
      <c r="BD3053" s="207"/>
      <c r="BE3053" s="207"/>
      <c r="BF3053" s="207"/>
      <c r="BG3053" s="228"/>
      <c r="BH3053" s="228"/>
      <c r="BI3053" s="228"/>
      <c r="BJ3053" s="246"/>
      <c r="BL3053" s="228"/>
      <c r="BM3053" s="228"/>
    </row>
    <row r="3054" spans="12:65" ht="16.350000000000001" customHeight="1">
      <c r="L3054" s="232"/>
      <c r="O3054" s="219"/>
      <c r="P3054" s="245"/>
      <c r="Q3054" s="244"/>
      <c r="R3054" s="243"/>
      <c r="S3054" s="242"/>
      <c r="T3054" s="219"/>
      <c r="U3054" s="219"/>
      <c r="V3054" s="219"/>
      <c r="W3054" s="219"/>
      <c r="X3054" s="219"/>
      <c r="Y3054" s="219"/>
      <c r="Z3054" s="219"/>
      <c r="AA3054" s="219"/>
      <c r="AB3054" s="219"/>
      <c r="AC3054" s="219"/>
      <c r="AK3054" s="228"/>
      <c r="AP3054" s="229"/>
      <c r="AR3054" s="206"/>
      <c r="AS3054" s="206"/>
      <c r="AT3054" s="206"/>
      <c r="AU3054" s="206"/>
      <c r="AV3054" s="207"/>
      <c r="AW3054" s="207"/>
      <c r="AX3054" s="207"/>
      <c r="AY3054" s="207"/>
      <c r="AZ3054" s="206"/>
      <c r="BA3054" s="206"/>
      <c r="BB3054" s="206"/>
      <c r="BC3054" s="206"/>
      <c r="BD3054" s="207"/>
      <c r="BE3054" s="207"/>
      <c r="BF3054" s="207"/>
      <c r="BG3054" s="228"/>
      <c r="BH3054" s="228"/>
      <c r="BI3054" s="228"/>
      <c r="BJ3054" s="246"/>
      <c r="BL3054" s="228"/>
      <c r="BM3054" s="228"/>
    </row>
    <row r="3055" spans="12:65" ht="16.350000000000001" customHeight="1">
      <c r="L3055" s="232"/>
      <c r="O3055" s="219"/>
      <c r="P3055" s="245"/>
      <c r="Q3055" s="244"/>
      <c r="R3055" s="243"/>
      <c r="S3055" s="242"/>
      <c r="T3055" s="219"/>
      <c r="U3055" s="219"/>
      <c r="V3055" s="219"/>
      <c r="W3055" s="219"/>
      <c r="X3055" s="219"/>
      <c r="Y3055" s="219"/>
      <c r="Z3055" s="219"/>
      <c r="AA3055" s="219"/>
      <c r="AB3055" s="219"/>
      <c r="AC3055" s="219"/>
      <c r="AK3055" s="228"/>
      <c r="AP3055" s="229"/>
      <c r="AR3055" s="206"/>
      <c r="AS3055" s="206"/>
      <c r="AT3055" s="206"/>
      <c r="AU3055" s="206"/>
      <c r="AV3055" s="207"/>
      <c r="AW3055" s="207"/>
      <c r="AX3055" s="207"/>
      <c r="AY3055" s="207"/>
      <c r="AZ3055" s="206"/>
      <c r="BA3055" s="206"/>
      <c r="BB3055" s="206"/>
      <c r="BC3055" s="206"/>
      <c r="BD3055" s="207"/>
      <c r="BE3055" s="207"/>
      <c r="BF3055" s="207"/>
      <c r="BG3055" s="228"/>
      <c r="BH3055" s="228"/>
      <c r="BI3055" s="228"/>
      <c r="BJ3055" s="246"/>
      <c r="BL3055" s="228"/>
      <c r="BM3055" s="228"/>
    </row>
    <row r="3056" spans="12:65" ht="16.350000000000001" customHeight="1">
      <c r="L3056" s="232"/>
      <c r="O3056" s="219"/>
      <c r="P3056" s="245"/>
      <c r="Q3056" s="244"/>
      <c r="R3056" s="243"/>
      <c r="S3056" s="242"/>
      <c r="T3056" s="219"/>
      <c r="U3056" s="219"/>
      <c r="V3056" s="219"/>
      <c r="W3056" s="219"/>
      <c r="X3056" s="219"/>
      <c r="Y3056" s="219"/>
      <c r="Z3056" s="219"/>
      <c r="AA3056" s="219"/>
      <c r="AB3056" s="219"/>
      <c r="AC3056" s="219"/>
      <c r="AK3056" s="228"/>
      <c r="AP3056" s="229"/>
      <c r="AR3056" s="206"/>
      <c r="AS3056" s="206"/>
      <c r="AT3056" s="206"/>
      <c r="AU3056" s="206"/>
      <c r="AV3056" s="207"/>
      <c r="AW3056" s="207"/>
      <c r="AX3056" s="207"/>
      <c r="AY3056" s="207"/>
      <c r="AZ3056" s="206"/>
      <c r="BA3056" s="206"/>
      <c r="BB3056" s="206"/>
      <c r="BC3056" s="206"/>
      <c r="BD3056" s="207"/>
      <c r="BE3056" s="207"/>
      <c r="BF3056" s="207"/>
      <c r="BG3056" s="228"/>
      <c r="BH3056" s="228"/>
      <c r="BI3056" s="228"/>
      <c r="BJ3056" s="246"/>
      <c r="BL3056" s="228"/>
      <c r="BM3056" s="228"/>
    </row>
    <row r="3057" spans="12:65" ht="16.350000000000001" customHeight="1">
      <c r="L3057" s="232"/>
      <c r="O3057" s="219"/>
      <c r="P3057" s="245"/>
      <c r="Q3057" s="244"/>
      <c r="R3057" s="243"/>
      <c r="S3057" s="242"/>
      <c r="T3057" s="219"/>
      <c r="U3057" s="219"/>
      <c r="V3057" s="219"/>
      <c r="W3057" s="219"/>
      <c r="X3057" s="219"/>
      <c r="Y3057" s="219"/>
      <c r="Z3057" s="219"/>
      <c r="AA3057" s="219"/>
      <c r="AB3057" s="219"/>
      <c r="AC3057" s="219"/>
      <c r="AK3057" s="228"/>
      <c r="AP3057" s="229"/>
      <c r="AR3057" s="206"/>
      <c r="AS3057" s="206"/>
      <c r="AT3057" s="206"/>
      <c r="AU3057" s="206"/>
      <c r="AV3057" s="207"/>
      <c r="AW3057" s="207"/>
      <c r="AX3057" s="207"/>
      <c r="AY3057" s="207"/>
      <c r="AZ3057" s="206"/>
      <c r="BA3057" s="206"/>
      <c r="BB3057" s="206"/>
      <c r="BC3057" s="206"/>
      <c r="BD3057" s="207"/>
      <c r="BE3057" s="207"/>
      <c r="BF3057" s="207"/>
      <c r="BG3057" s="228"/>
      <c r="BH3057" s="228"/>
      <c r="BI3057" s="228"/>
      <c r="BJ3057" s="246"/>
      <c r="BL3057" s="228"/>
      <c r="BM3057" s="228"/>
    </row>
    <row r="3058" spans="12:65" ht="16.350000000000001" customHeight="1">
      <c r="L3058" s="232"/>
      <c r="O3058" s="219"/>
      <c r="P3058" s="245"/>
      <c r="Q3058" s="244"/>
      <c r="R3058" s="243"/>
      <c r="S3058" s="242"/>
      <c r="T3058" s="219"/>
      <c r="U3058" s="219"/>
      <c r="V3058" s="219"/>
      <c r="W3058" s="219"/>
      <c r="X3058" s="219"/>
      <c r="Y3058" s="219"/>
      <c r="Z3058" s="219"/>
      <c r="AA3058" s="219"/>
      <c r="AB3058" s="219"/>
      <c r="AC3058" s="219"/>
      <c r="AK3058" s="228"/>
      <c r="AP3058" s="229"/>
      <c r="AR3058" s="206"/>
      <c r="AS3058" s="206"/>
      <c r="AT3058" s="206"/>
      <c r="AU3058" s="206"/>
      <c r="AV3058" s="207"/>
      <c r="AW3058" s="207"/>
      <c r="AX3058" s="207"/>
      <c r="AY3058" s="207"/>
      <c r="AZ3058" s="206"/>
      <c r="BA3058" s="206"/>
      <c r="BB3058" s="206"/>
      <c r="BC3058" s="206"/>
      <c r="BD3058" s="207"/>
      <c r="BE3058" s="207"/>
      <c r="BF3058" s="207"/>
      <c r="BG3058" s="228"/>
      <c r="BH3058" s="228"/>
      <c r="BI3058" s="228"/>
      <c r="BJ3058" s="246"/>
      <c r="BL3058" s="228"/>
      <c r="BM3058" s="228"/>
    </row>
    <row r="3059" spans="12:65" ht="16.350000000000001" customHeight="1">
      <c r="L3059" s="232"/>
      <c r="O3059" s="219"/>
      <c r="P3059" s="245"/>
      <c r="Q3059" s="244"/>
      <c r="R3059" s="243"/>
      <c r="S3059" s="242"/>
      <c r="T3059" s="219"/>
      <c r="U3059" s="219"/>
      <c r="V3059" s="219"/>
      <c r="W3059" s="219"/>
      <c r="X3059" s="219"/>
      <c r="Y3059" s="219"/>
      <c r="Z3059" s="219"/>
      <c r="AA3059" s="219"/>
      <c r="AB3059" s="219"/>
      <c r="AC3059" s="219"/>
      <c r="AK3059" s="228"/>
      <c r="AP3059" s="229"/>
      <c r="AR3059" s="206"/>
      <c r="AS3059" s="206"/>
      <c r="AT3059" s="206"/>
      <c r="AU3059" s="206"/>
      <c r="AV3059" s="207"/>
      <c r="AW3059" s="207"/>
      <c r="AX3059" s="207"/>
      <c r="AY3059" s="207"/>
      <c r="AZ3059" s="206"/>
      <c r="BA3059" s="206"/>
      <c r="BB3059" s="206"/>
      <c r="BC3059" s="206"/>
      <c r="BD3059" s="207"/>
      <c r="BE3059" s="207"/>
      <c r="BF3059" s="207"/>
      <c r="BG3059" s="228"/>
      <c r="BH3059" s="228"/>
      <c r="BI3059" s="228"/>
      <c r="BJ3059" s="246"/>
      <c r="BL3059" s="228"/>
      <c r="BM3059" s="228"/>
    </row>
    <row r="3060" spans="12:65" ht="16.350000000000001" customHeight="1">
      <c r="L3060" s="232"/>
      <c r="O3060" s="219"/>
      <c r="P3060" s="245"/>
      <c r="Q3060" s="244"/>
      <c r="R3060" s="243"/>
      <c r="S3060" s="242"/>
      <c r="T3060" s="219"/>
      <c r="U3060" s="219"/>
      <c r="V3060" s="219"/>
      <c r="W3060" s="219"/>
      <c r="X3060" s="219"/>
      <c r="Y3060" s="219"/>
      <c r="Z3060" s="219"/>
      <c r="AA3060" s="219"/>
      <c r="AB3060" s="219"/>
      <c r="AC3060" s="219"/>
      <c r="AK3060" s="228"/>
      <c r="AP3060" s="229"/>
      <c r="AR3060" s="206"/>
      <c r="AS3060" s="206"/>
      <c r="AT3060" s="206"/>
      <c r="AU3060" s="206"/>
      <c r="AV3060" s="207"/>
      <c r="AW3060" s="207"/>
      <c r="AX3060" s="207"/>
      <c r="AY3060" s="207"/>
      <c r="AZ3060" s="206"/>
      <c r="BA3060" s="206"/>
      <c r="BB3060" s="206"/>
      <c r="BC3060" s="206"/>
      <c r="BD3060" s="207"/>
      <c r="BE3060" s="207"/>
      <c r="BF3060" s="207"/>
      <c r="BG3060" s="228"/>
      <c r="BH3060" s="228"/>
      <c r="BI3060" s="228"/>
      <c r="BJ3060" s="246"/>
      <c r="BL3060" s="228"/>
      <c r="BM3060" s="228"/>
    </row>
    <row r="3061" spans="12:65" ht="16.350000000000001" customHeight="1">
      <c r="L3061" s="232"/>
      <c r="O3061" s="219"/>
      <c r="P3061" s="245"/>
      <c r="Q3061" s="244"/>
      <c r="R3061" s="243"/>
      <c r="S3061" s="242"/>
      <c r="T3061" s="219"/>
      <c r="U3061" s="219"/>
      <c r="V3061" s="219"/>
      <c r="W3061" s="219"/>
      <c r="X3061" s="219"/>
      <c r="Y3061" s="219"/>
      <c r="Z3061" s="219"/>
      <c r="AA3061" s="219"/>
      <c r="AB3061" s="219"/>
      <c r="AC3061" s="219"/>
      <c r="AK3061" s="228"/>
      <c r="AP3061" s="229"/>
      <c r="AR3061" s="206"/>
      <c r="AS3061" s="206"/>
      <c r="AT3061" s="206"/>
      <c r="AU3061" s="206"/>
      <c r="AV3061" s="207"/>
      <c r="AW3061" s="207"/>
      <c r="AX3061" s="207"/>
      <c r="AY3061" s="207"/>
      <c r="AZ3061" s="206"/>
      <c r="BA3061" s="206"/>
      <c r="BB3061" s="206"/>
      <c r="BC3061" s="206"/>
      <c r="BD3061" s="207"/>
      <c r="BE3061" s="207"/>
      <c r="BF3061" s="207"/>
      <c r="BG3061" s="228"/>
      <c r="BH3061" s="228"/>
      <c r="BI3061" s="228"/>
      <c r="BJ3061" s="246"/>
      <c r="BL3061" s="228"/>
      <c r="BM3061" s="228"/>
    </row>
    <row r="3062" spans="12:65" ht="16.350000000000001" customHeight="1">
      <c r="L3062" s="232"/>
      <c r="O3062" s="219"/>
      <c r="P3062" s="245"/>
      <c r="Q3062" s="244"/>
      <c r="R3062" s="243"/>
      <c r="S3062" s="242"/>
      <c r="T3062" s="219"/>
      <c r="U3062" s="219"/>
      <c r="V3062" s="219"/>
      <c r="W3062" s="219"/>
      <c r="X3062" s="219"/>
      <c r="Y3062" s="219"/>
      <c r="Z3062" s="219"/>
      <c r="AA3062" s="219"/>
      <c r="AB3062" s="219"/>
      <c r="AC3062" s="219"/>
      <c r="AK3062" s="228"/>
      <c r="AP3062" s="229"/>
      <c r="AR3062" s="206"/>
      <c r="AS3062" s="206"/>
      <c r="AT3062" s="206"/>
      <c r="AU3062" s="206"/>
      <c r="AV3062" s="207"/>
      <c r="AW3062" s="207"/>
      <c r="AX3062" s="207"/>
      <c r="AY3062" s="207"/>
      <c r="AZ3062" s="206"/>
      <c r="BA3062" s="206"/>
      <c r="BB3062" s="206"/>
      <c r="BC3062" s="206"/>
      <c r="BD3062" s="207"/>
      <c r="BE3062" s="207"/>
      <c r="BF3062" s="207"/>
      <c r="BG3062" s="228"/>
      <c r="BH3062" s="228"/>
      <c r="BI3062" s="228"/>
      <c r="BJ3062" s="246"/>
      <c r="BL3062" s="228"/>
      <c r="BM3062" s="228"/>
    </row>
    <row r="3063" spans="12:65" ht="16.350000000000001" customHeight="1">
      <c r="L3063" s="232"/>
      <c r="O3063" s="219"/>
      <c r="P3063" s="245"/>
      <c r="Q3063" s="244"/>
      <c r="R3063" s="243"/>
      <c r="S3063" s="242"/>
      <c r="T3063" s="219"/>
      <c r="U3063" s="219"/>
      <c r="V3063" s="219"/>
      <c r="W3063" s="219"/>
      <c r="X3063" s="219"/>
      <c r="Y3063" s="219"/>
      <c r="Z3063" s="219"/>
      <c r="AA3063" s="219"/>
      <c r="AB3063" s="219"/>
      <c r="AC3063" s="219"/>
      <c r="AK3063" s="228"/>
      <c r="AP3063" s="229"/>
      <c r="AR3063" s="206"/>
      <c r="AS3063" s="206"/>
      <c r="AT3063" s="206"/>
      <c r="AU3063" s="206"/>
      <c r="AV3063" s="207"/>
      <c r="AW3063" s="207"/>
      <c r="AX3063" s="207"/>
      <c r="AY3063" s="207"/>
      <c r="AZ3063" s="206"/>
      <c r="BA3063" s="206"/>
      <c r="BB3063" s="206"/>
      <c r="BC3063" s="206"/>
      <c r="BD3063" s="207"/>
      <c r="BE3063" s="207"/>
      <c r="BF3063" s="207"/>
      <c r="BG3063" s="228"/>
      <c r="BH3063" s="228"/>
      <c r="BI3063" s="228"/>
      <c r="BJ3063" s="246"/>
      <c r="BL3063" s="228"/>
      <c r="BM3063" s="228"/>
    </row>
    <row r="3064" spans="12:65" ht="16.350000000000001" customHeight="1">
      <c r="L3064" s="232"/>
      <c r="O3064" s="219"/>
      <c r="P3064" s="245"/>
      <c r="Q3064" s="244"/>
      <c r="R3064" s="243"/>
      <c r="S3064" s="242"/>
      <c r="T3064" s="219"/>
      <c r="U3064" s="219"/>
      <c r="V3064" s="219"/>
      <c r="W3064" s="219"/>
      <c r="X3064" s="219"/>
      <c r="Y3064" s="219"/>
      <c r="Z3064" s="219"/>
      <c r="AA3064" s="219"/>
      <c r="AB3064" s="219"/>
      <c r="AC3064" s="219"/>
      <c r="AK3064" s="228"/>
      <c r="AP3064" s="229"/>
      <c r="AR3064" s="206"/>
      <c r="AS3064" s="206"/>
      <c r="AT3064" s="206"/>
      <c r="AU3064" s="206"/>
      <c r="AV3064" s="207"/>
      <c r="AW3064" s="207"/>
      <c r="AX3064" s="207"/>
      <c r="AY3064" s="207"/>
      <c r="AZ3064" s="206"/>
      <c r="BA3064" s="206"/>
      <c r="BB3064" s="206"/>
      <c r="BC3064" s="206"/>
      <c r="BD3064" s="207"/>
      <c r="BE3064" s="207"/>
      <c r="BF3064" s="207"/>
      <c r="BG3064" s="228"/>
      <c r="BH3064" s="228"/>
      <c r="BI3064" s="228"/>
      <c r="BJ3064" s="246"/>
      <c r="BL3064" s="228"/>
      <c r="BM3064" s="228"/>
    </row>
    <row r="3065" spans="12:65" ht="16.350000000000001" customHeight="1">
      <c r="L3065" s="232"/>
      <c r="O3065" s="219"/>
      <c r="P3065" s="245"/>
      <c r="Q3065" s="244"/>
      <c r="R3065" s="243"/>
      <c r="S3065" s="242"/>
      <c r="T3065" s="219"/>
      <c r="U3065" s="219"/>
      <c r="V3065" s="219"/>
      <c r="W3065" s="219"/>
      <c r="X3065" s="219"/>
      <c r="Y3065" s="219"/>
      <c r="Z3065" s="219"/>
      <c r="AA3065" s="219"/>
      <c r="AB3065" s="219"/>
      <c r="AC3065" s="219"/>
      <c r="AK3065" s="228"/>
      <c r="AP3065" s="229"/>
      <c r="AR3065" s="206"/>
      <c r="AS3065" s="206"/>
      <c r="AT3065" s="206"/>
      <c r="AU3065" s="206"/>
      <c r="AV3065" s="207"/>
      <c r="AW3065" s="207"/>
      <c r="AX3065" s="207"/>
      <c r="AY3065" s="207"/>
      <c r="AZ3065" s="206"/>
      <c r="BA3065" s="206"/>
      <c r="BB3065" s="206"/>
      <c r="BC3065" s="206"/>
      <c r="BD3065" s="207"/>
      <c r="BE3065" s="207"/>
      <c r="BF3065" s="207"/>
      <c r="BG3065" s="228"/>
      <c r="BH3065" s="228"/>
      <c r="BI3065" s="228"/>
      <c r="BJ3065" s="246"/>
      <c r="BL3065" s="228"/>
      <c r="BM3065" s="228"/>
    </row>
    <row r="3066" spans="12:65" ht="16.350000000000001" customHeight="1">
      <c r="L3066" s="232"/>
      <c r="O3066" s="219"/>
      <c r="P3066" s="245"/>
      <c r="Q3066" s="244"/>
      <c r="R3066" s="243"/>
      <c r="S3066" s="242"/>
      <c r="T3066" s="219"/>
      <c r="U3066" s="219"/>
      <c r="V3066" s="219"/>
      <c r="W3066" s="219"/>
      <c r="X3066" s="219"/>
      <c r="Y3066" s="219"/>
      <c r="Z3066" s="219"/>
      <c r="AA3066" s="219"/>
      <c r="AB3066" s="219"/>
      <c r="AC3066" s="219"/>
      <c r="AK3066" s="228"/>
      <c r="AP3066" s="229"/>
      <c r="AR3066" s="206"/>
      <c r="AS3066" s="206"/>
      <c r="AT3066" s="206"/>
      <c r="AU3066" s="206"/>
      <c r="AV3066" s="207"/>
      <c r="AW3066" s="207"/>
      <c r="AX3066" s="207"/>
      <c r="AY3066" s="207"/>
      <c r="AZ3066" s="206"/>
      <c r="BA3066" s="206"/>
      <c r="BB3066" s="206"/>
      <c r="BC3066" s="206"/>
      <c r="BD3066" s="207"/>
      <c r="BE3066" s="207"/>
      <c r="BF3066" s="207"/>
      <c r="BG3066" s="228"/>
      <c r="BH3066" s="228"/>
      <c r="BI3066" s="228"/>
      <c r="BJ3066" s="246"/>
      <c r="BL3066" s="228"/>
      <c r="BM3066" s="228"/>
    </row>
    <row r="3067" spans="12:65" ht="16.350000000000001" customHeight="1">
      <c r="L3067" s="232"/>
      <c r="O3067" s="219"/>
      <c r="P3067" s="245"/>
      <c r="Q3067" s="244"/>
      <c r="R3067" s="243"/>
      <c r="S3067" s="242"/>
      <c r="T3067" s="219"/>
      <c r="U3067" s="219"/>
      <c r="V3067" s="219"/>
      <c r="W3067" s="219"/>
      <c r="X3067" s="219"/>
      <c r="Y3067" s="219"/>
      <c r="Z3067" s="219"/>
      <c r="AA3067" s="219"/>
      <c r="AB3067" s="219"/>
      <c r="AC3067" s="219"/>
      <c r="AK3067" s="228"/>
      <c r="AP3067" s="229"/>
      <c r="AR3067" s="206"/>
      <c r="AS3067" s="206"/>
      <c r="AT3067" s="206"/>
      <c r="AU3067" s="206"/>
      <c r="AV3067" s="207"/>
      <c r="AW3067" s="207"/>
      <c r="AX3067" s="207"/>
      <c r="AY3067" s="207"/>
      <c r="AZ3067" s="206"/>
      <c r="BA3067" s="206"/>
      <c r="BB3067" s="206"/>
      <c r="BC3067" s="206"/>
      <c r="BD3067" s="207"/>
      <c r="BE3067" s="207"/>
      <c r="BF3067" s="207"/>
      <c r="BG3067" s="228"/>
      <c r="BH3067" s="228"/>
      <c r="BI3067" s="228"/>
      <c r="BJ3067" s="246"/>
      <c r="BL3067" s="228"/>
      <c r="BM3067" s="228"/>
    </row>
    <row r="3068" spans="12:65" ht="16.350000000000001" customHeight="1">
      <c r="L3068" s="232"/>
      <c r="O3068" s="219"/>
      <c r="P3068" s="245"/>
      <c r="Q3068" s="244"/>
      <c r="R3068" s="243"/>
      <c r="S3068" s="242"/>
      <c r="T3068" s="219"/>
      <c r="U3068" s="219"/>
      <c r="V3068" s="219"/>
      <c r="W3068" s="219"/>
      <c r="X3068" s="219"/>
      <c r="Y3068" s="219"/>
      <c r="Z3068" s="219"/>
      <c r="AA3068" s="219"/>
      <c r="AB3068" s="219"/>
      <c r="AC3068" s="219"/>
      <c r="AK3068" s="228"/>
      <c r="AP3068" s="229"/>
      <c r="AR3068" s="206"/>
      <c r="AS3068" s="206"/>
      <c r="AT3068" s="206"/>
      <c r="AU3068" s="206"/>
      <c r="AV3068" s="207"/>
      <c r="AW3068" s="207"/>
      <c r="AX3068" s="207"/>
      <c r="AY3068" s="207"/>
      <c r="AZ3068" s="206"/>
      <c r="BA3068" s="206"/>
      <c r="BB3068" s="206"/>
      <c r="BC3068" s="206"/>
      <c r="BD3068" s="207"/>
      <c r="BE3068" s="207"/>
      <c r="BF3068" s="207"/>
      <c r="BG3068" s="228"/>
      <c r="BH3068" s="228"/>
      <c r="BI3068" s="228"/>
      <c r="BJ3068" s="246"/>
      <c r="BL3068" s="228"/>
      <c r="BM3068" s="228"/>
    </row>
    <row r="3069" spans="12:65" ht="16.350000000000001" customHeight="1">
      <c r="L3069" s="232"/>
      <c r="O3069" s="219"/>
      <c r="P3069" s="245"/>
      <c r="Q3069" s="244"/>
      <c r="R3069" s="243"/>
      <c r="S3069" s="242"/>
      <c r="T3069" s="219"/>
      <c r="U3069" s="219"/>
      <c r="V3069" s="219"/>
      <c r="W3069" s="219"/>
      <c r="X3069" s="219"/>
      <c r="Y3069" s="219"/>
      <c r="Z3069" s="219"/>
      <c r="AA3069" s="219"/>
      <c r="AB3069" s="219"/>
      <c r="AC3069" s="219"/>
      <c r="AK3069" s="228"/>
      <c r="AP3069" s="229"/>
      <c r="AR3069" s="206"/>
      <c r="AS3069" s="206"/>
      <c r="AT3069" s="206"/>
      <c r="AU3069" s="206"/>
      <c r="AV3069" s="207"/>
      <c r="AW3069" s="207"/>
      <c r="AX3069" s="207"/>
      <c r="AY3069" s="207"/>
      <c r="AZ3069" s="206"/>
      <c r="BA3069" s="206"/>
      <c r="BB3069" s="206"/>
      <c r="BC3069" s="206"/>
      <c r="BD3069" s="207"/>
      <c r="BE3069" s="207"/>
      <c r="BF3069" s="207"/>
      <c r="BG3069" s="228"/>
      <c r="BH3069" s="228"/>
      <c r="BI3069" s="228"/>
      <c r="BJ3069" s="246"/>
      <c r="BL3069" s="228"/>
      <c r="BM3069" s="228"/>
    </row>
    <row r="3070" spans="12:65" ht="16.350000000000001" customHeight="1">
      <c r="L3070" s="232"/>
      <c r="O3070" s="219"/>
      <c r="P3070" s="245"/>
      <c r="Q3070" s="244"/>
      <c r="R3070" s="243"/>
      <c r="S3070" s="242"/>
      <c r="T3070" s="219"/>
      <c r="U3070" s="219"/>
      <c r="V3070" s="219"/>
      <c r="W3070" s="219"/>
      <c r="X3070" s="219"/>
      <c r="Y3070" s="219"/>
      <c r="Z3070" s="219"/>
      <c r="AA3070" s="219"/>
      <c r="AB3070" s="219"/>
      <c r="AC3070" s="219"/>
      <c r="AK3070" s="228"/>
      <c r="AP3070" s="229"/>
      <c r="AR3070" s="206"/>
      <c r="AS3070" s="206"/>
      <c r="AT3070" s="206"/>
      <c r="AU3070" s="206"/>
      <c r="AV3070" s="207"/>
      <c r="AW3070" s="207"/>
      <c r="AX3070" s="207"/>
      <c r="AY3070" s="207"/>
      <c r="AZ3070" s="206"/>
      <c r="BA3070" s="206"/>
      <c r="BB3070" s="206"/>
      <c r="BC3070" s="206"/>
      <c r="BD3070" s="207"/>
      <c r="BE3070" s="207"/>
      <c r="BF3070" s="207"/>
      <c r="BG3070" s="228"/>
      <c r="BH3070" s="228"/>
      <c r="BI3070" s="228"/>
      <c r="BJ3070" s="246"/>
      <c r="BL3070" s="228"/>
      <c r="BM3070" s="228"/>
    </row>
    <row r="3071" spans="12:65" ht="16.350000000000001" customHeight="1">
      <c r="L3071" s="232"/>
      <c r="O3071" s="219"/>
      <c r="P3071" s="245"/>
      <c r="Q3071" s="244"/>
      <c r="R3071" s="243"/>
      <c r="S3071" s="242"/>
      <c r="T3071" s="219"/>
      <c r="U3071" s="219"/>
      <c r="V3071" s="219"/>
      <c r="W3071" s="219"/>
      <c r="X3071" s="219"/>
      <c r="Y3071" s="219"/>
      <c r="Z3071" s="219"/>
      <c r="AA3071" s="219"/>
      <c r="AB3071" s="219"/>
      <c r="AC3071" s="219"/>
      <c r="AK3071" s="228"/>
      <c r="AP3071" s="229"/>
      <c r="AR3071" s="206"/>
      <c r="AS3071" s="206"/>
      <c r="AT3071" s="206"/>
      <c r="AU3071" s="206"/>
      <c r="AV3071" s="207"/>
      <c r="AW3071" s="207"/>
      <c r="AX3071" s="207"/>
      <c r="AY3071" s="207"/>
      <c r="AZ3071" s="206"/>
      <c r="BA3071" s="206"/>
      <c r="BB3071" s="206"/>
      <c r="BC3071" s="206"/>
      <c r="BD3071" s="207"/>
      <c r="BE3071" s="207"/>
      <c r="BF3071" s="207"/>
      <c r="BG3071" s="228"/>
      <c r="BH3071" s="228"/>
      <c r="BI3071" s="228"/>
      <c r="BJ3071" s="246"/>
      <c r="BL3071" s="228"/>
      <c r="BM3071" s="228"/>
    </row>
    <row r="3072" spans="12:65" ht="16.350000000000001" customHeight="1">
      <c r="L3072" s="232"/>
      <c r="O3072" s="219"/>
      <c r="P3072" s="245"/>
      <c r="Q3072" s="244"/>
      <c r="R3072" s="243"/>
      <c r="S3072" s="242"/>
      <c r="T3072" s="219"/>
      <c r="U3072" s="219"/>
      <c r="V3072" s="219"/>
      <c r="W3072" s="219"/>
      <c r="X3072" s="219"/>
      <c r="Y3072" s="219"/>
      <c r="Z3072" s="219"/>
      <c r="AA3072" s="219"/>
      <c r="AB3072" s="219"/>
      <c r="AC3072" s="219"/>
      <c r="AK3072" s="228"/>
      <c r="AP3072" s="229"/>
      <c r="AR3072" s="206"/>
      <c r="AS3072" s="206"/>
      <c r="AT3072" s="206"/>
      <c r="AU3072" s="206"/>
      <c r="AV3072" s="207"/>
      <c r="AW3072" s="207"/>
      <c r="AX3072" s="207"/>
      <c r="AY3072" s="207"/>
      <c r="AZ3072" s="206"/>
      <c r="BA3072" s="206"/>
      <c r="BB3072" s="206"/>
      <c r="BC3072" s="206"/>
      <c r="BD3072" s="207"/>
      <c r="BE3072" s="207"/>
      <c r="BF3072" s="207"/>
      <c r="BG3072" s="228"/>
      <c r="BH3072" s="228"/>
      <c r="BI3072" s="228"/>
      <c r="BJ3072" s="246"/>
      <c r="BL3072" s="228"/>
      <c r="BM3072" s="228"/>
    </row>
    <row r="3073" spans="12:65" ht="16.350000000000001" customHeight="1">
      <c r="L3073" s="232"/>
      <c r="O3073" s="219"/>
      <c r="P3073" s="245"/>
      <c r="Q3073" s="244"/>
      <c r="R3073" s="243"/>
      <c r="S3073" s="242"/>
      <c r="T3073" s="219"/>
      <c r="U3073" s="219"/>
      <c r="V3073" s="219"/>
      <c r="W3073" s="219"/>
      <c r="X3073" s="219"/>
      <c r="Y3073" s="219"/>
      <c r="Z3073" s="219"/>
      <c r="AA3073" s="219"/>
      <c r="AB3073" s="219"/>
      <c r="AC3073" s="219"/>
      <c r="AK3073" s="228"/>
      <c r="AP3073" s="229"/>
      <c r="AR3073" s="206"/>
      <c r="AS3073" s="206"/>
      <c r="AT3073" s="206"/>
      <c r="AU3073" s="206"/>
      <c r="AV3073" s="207"/>
      <c r="AW3073" s="207"/>
      <c r="AX3073" s="207"/>
      <c r="AY3073" s="207"/>
      <c r="AZ3073" s="206"/>
      <c r="BA3073" s="206"/>
      <c r="BB3073" s="206"/>
      <c r="BC3073" s="206"/>
      <c r="BD3073" s="207"/>
      <c r="BE3073" s="207"/>
      <c r="BF3073" s="207"/>
      <c r="BG3073" s="228"/>
      <c r="BH3073" s="228"/>
      <c r="BI3073" s="228"/>
      <c r="BJ3073" s="246"/>
      <c r="BL3073" s="228"/>
      <c r="BM3073" s="228"/>
    </row>
    <row r="3074" spans="12:65" ht="16.350000000000001" customHeight="1">
      <c r="L3074" s="232"/>
      <c r="O3074" s="219"/>
      <c r="P3074" s="245"/>
      <c r="Q3074" s="244"/>
      <c r="R3074" s="243"/>
      <c r="S3074" s="242"/>
      <c r="T3074" s="219"/>
      <c r="U3074" s="219"/>
      <c r="V3074" s="219"/>
      <c r="W3074" s="219"/>
      <c r="X3074" s="219"/>
      <c r="Y3074" s="219"/>
      <c r="Z3074" s="219"/>
      <c r="AA3074" s="219"/>
      <c r="AB3074" s="219"/>
      <c r="AC3074" s="219"/>
      <c r="AK3074" s="228"/>
      <c r="AP3074" s="229"/>
      <c r="AR3074" s="206"/>
      <c r="AS3074" s="206"/>
      <c r="AT3074" s="206"/>
      <c r="AU3074" s="206"/>
      <c r="AV3074" s="207"/>
      <c r="AW3074" s="207"/>
      <c r="AX3074" s="207"/>
      <c r="AY3074" s="207"/>
      <c r="AZ3074" s="206"/>
      <c r="BA3074" s="206"/>
      <c r="BB3074" s="206"/>
      <c r="BC3074" s="206"/>
      <c r="BD3074" s="207"/>
      <c r="BE3074" s="207"/>
      <c r="BF3074" s="207"/>
      <c r="BG3074" s="228"/>
      <c r="BH3074" s="228"/>
      <c r="BI3074" s="228"/>
      <c r="BJ3074" s="246"/>
      <c r="BL3074" s="228"/>
      <c r="BM3074" s="228"/>
    </row>
    <row r="3075" spans="12:65" ht="16.350000000000001" customHeight="1">
      <c r="L3075" s="232"/>
      <c r="O3075" s="219"/>
      <c r="P3075" s="245"/>
      <c r="Q3075" s="244"/>
      <c r="R3075" s="243"/>
      <c r="S3075" s="242"/>
      <c r="T3075" s="219"/>
      <c r="U3075" s="219"/>
      <c r="V3075" s="219"/>
      <c r="W3075" s="219"/>
      <c r="X3075" s="219"/>
      <c r="Y3075" s="219"/>
      <c r="Z3075" s="219"/>
      <c r="AA3075" s="219"/>
      <c r="AB3075" s="219"/>
      <c r="AC3075" s="219"/>
      <c r="AK3075" s="228"/>
      <c r="AP3075" s="229"/>
      <c r="AR3075" s="206"/>
      <c r="AS3075" s="206"/>
      <c r="AT3075" s="206"/>
      <c r="AU3075" s="206"/>
      <c r="AV3075" s="207"/>
      <c r="AW3075" s="207"/>
      <c r="AX3075" s="207"/>
      <c r="AY3075" s="207"/>
      <c r="AZ3075" s="206"/>
      <c r="BA3075" s="206"/>
      <c r="BB3075" s="206"/>
      <c r="BC3075" s="206"/>
      <c r="BD3075" s="207"/>
      <c r="BE3075" s="207"/>
      <c r="BF3075" s="207"/>
      <c r="BG3075" s="228"/>
      <c r="BH3075" s="228"/>
      <c r="BI3075" s="228"/>
      <c r="BJ3075" s="246"/>
      <c r="BL3075" s="228"/>
      <c r="BM3075" s="228"/>
    </row>
    <row r="3076" spans="12:65" ht="16.350000000000001" customHeight="1">
      <c r="L3076" s="232"/>
      <c r="O3076" s="219"/>
      <c r="P3076" s="245"/>
      <c r="Q3076" s="244"/>
      <c r="R3076" s="243"/>
      <c r="S3076" s="242"/>
      <c r="T3076" s="219"/>
      <c r="U3076" s="219"/>
      <c r="V3076" s="219"/>
      <c r="W3076" s="219"/>
      <c r="X3076" s="219"/>
      <c r="Y3076" s="219"/>
      <c r="Z3076" s="219"/>
      <c r="AA3076" s="219"/>
      <c r="AB3076" s="219"/>
      <c r="AC3076" s="219"/>
      <c r="AK3076" s="228"/>
      <c r="AP3076" s="229"/>
      <c r="AR3076" s="206"/>
      <c r="AS3076" s="206"/>
      <c r="AT3076" s="206"/>
      <c r="AU3076" s="206"/>
      <c r="AV3076" s="207"/>
      <c r="AW3076" s="207"/>
      <c r="AX3076" s="207"/>
      <c r="AY3076" s="207"/>
      <c r="AZ3076" s="206"/>
      <c r="BA3076" s="206"/>
      <c r="BB3076" s="206"/>
      <c r="BC3076" s="206"/>
      <c r="BD3076" s="207"/>
      <c r="BE3076" s="207"/>
      <c r="BF3076" s="207"/>
      <c r="BG3076" s="228"/>
      <c r="BH3076" s="228"/>
      <c r="BI3076" s="228"/>
      <c r="BJ3076" s="246"/>
      <c r="BL3076" s="228"/>
      <c r="BM3076" s="228"/>
    </row>
    <row r="3077" spans="12:65" ht="16.350000000000001" customHeight="1">
      <c r="L3077" s="232"/>
      <c r="O3077" s="219"/>
      <c r="P3077" s="245"/>
      <c r="Q3077" s="244"/>
      <c r="R3077" s="243"/>
      <c r="S3077" s="242"/>
      <c r="T3077" s="219"/>
      <c r="U3077" s="219"/>
      <c r="V3077" s="219"/>
      <c r="W3077" s="219"/>
      <c r="X3077" s="219"/>
      <c r="Y3077" s="219"/>
      <c r="Z3077" s="219"/>
      <c r="AA3077" s="219"/>
      <c r="AB3077" s="219"/>
      <c r="AC3077" s="219"/>
      <c r="AK3077" s="228"/>
      <c r="AP3077" s="229"/>
      <c r="AR3077" s="206"/>
      <c r="AS3077" s="206"/>
      <c r="AT3077" s="206"/>
      <c r="AU3077" s="206"/>
      <c r="AV3077" s="207"/>
      <c r="AW3077" s="207"/>
      <c r="AX3077" s="207"/>
      <c r="AY3077" s="207"/>
      <c r="AZ3077" s="206"/>
      <c r="BA3077" s="206"/>
      <c r="BB3077" s="206"/>
      <c r="BC3077" s="206"/>
      <c r="BD3077" s="207"/>
      <c r="BE3077" s="207"/>
      <c r="BF3077" s="207"/>
      <c r="BG3077" s="228"/>
      <c r="BH3077" s="228"/>
      <c r="BI3077" s="228"/>
      <c r="BJ3077" s="246"/>
      <c r="BL3077" s="228"/>
      <c r="BM3077" s="228"/>
    </row>
    <row r="3078" spans="12:65" ht="16.350000000000001" customHeight="1">
      <c r="L3078" s="232"/>
      <c r="O3078" s="219"/>
      <c r="P3078" s="245"/>
      <c r="Q3078" s="244"/>
      <c r="R3078" s="243"/>
      <c r="S3078" s="242"/>
      <c r="T3078" s="219"/>
      <c r="U3078" s="219"/>
      <c r="V3078" s="219"/>
      <c r="W3078" s="219"/>
      <c r="X3078" s="219"/>
      <c r="Y3078" s="219"/>
      <c r="Z3078" s="219"/>
      <c r="AA3078" s="219"/>
      <c r="AB3078" s="219"/>
      <c r="AC3078" s="219"/>
      <c r="AK3078" s="228"/>
      <c r="AP3078" s="229"/>
      <c r="AR3078" s="206"/>
      <c r="AS3078" s="206"/>
      <c r="AT3078" s="206"/>
      <c r="AU3078" s="206"/>
      <c r="AV3078" s="207"/>
      <c r="AW3078" s="207"/>
      <c r="AX3078" s="207"/>
      <c r="AY3078" s="207"/>
      <c r="AZ3078" s="206"/>
      <c r="BA3078" s="206"/>
      <c r="BB3078" s="206"/>
      <c r="BC3078" s="206"/>
      <c r="BD3078" s="207"/>
      <c r="BE3078" s="207"/>
      <c r="BF3078" s="207"/>
      <c r="BG3078" s="228"/>
      <c r="BH3078" s="228"/>
      <c r="BI3078" s="228"/>
      <c r="BJ3078" s="246"/>
      <c r="BL3078" s="228"/>
      <c r="BM3078" s="228"/>
    </row>
    <row r="3079" spans="12:65" ht="16.350000000000001" customHeight="1">
      <c r="L3079" s="232"/>
      <c r="O3079" s="219"/>
      <c r="P3079" s="245"/>
      <c r="Q3079" s="244"/>
      <c r="R3079" s="243"/>
      <c r="S3079" s="242"/>
      <c r="T3079" s="219"/>
      <c r="U3079" s="219"/>
      <c r="V3079" s="219"/>
      <c r="W3079" s="219"/>
      <c r="X3079" s="219"/>
      <c r="Y3079" s="219"/>
      <c r="Z3079" s="219"/>
      <c r="AA3079" s="219"/>
      <c r="AB3079" s="219"/>
      <c r="AC3079" s="219"/>
      <c r="AK3079" s="228"/>
      <c r="AP3079" s="229"/>
      <c r="AR3079" s="206"/>
      <c r="AS3079" s="206"/>
      <c r="AT3079" s="206"/>
      <c r="AU3079" s="206"/>
      <c r="AV3079" s="207"/>
      <c r="AW3079" s="207"/>
      <c r="AX3079" s="207"/>
      <c r="AY3079" s="207"/>
      <c r="AZ3079" s="206"/>
      <c r="BA3079" s="206"/>
      <c r="BB3079" s="206"/>
      <c r="BC3079" s="206"/>
      <c r="BD3079" s="207"/>
      <c r="BE3079" s="207"/>
      <c r="BF3079" s="207"/>
      <c r="BG3079" s="228"/>
      <c r="BH3079" s="228"/>
      <c r="BI3079" s="228"/>
      <c r="BJ3079" s="246"/>
      <c r="BL3079" s="228"/>
      <c r="BM3079" s="228"/>
    </row>
    <row r="3080" spans="12:65" ht="16.350000000000001" customHeight="1">
      <c r="L3080" s="232"/>
      <c r="O3080" s="219"/>
      <c r="P3080" s="245"/>
      <c r="Q3080" s="244"/>
      <c r="R3080" s="243"/>
      <c r="S3080" s="242"/>
      <c r="T3080" s="219"/>
      <c r="U3080" s="219"/>
      <c r="V3080" s="219"/>
      <c r="W3080" s="219"/>
      <c r="X3080" s="219"/>
      <c r="Y3080" s="219"/>
      <c r="Z3080" s="219"/>
      <c r="AA3080" s="219"/>
      <c r="AB3080" s="219"/>
      <c r="AC3080" s="219"/>
      <c r="AK3080" s="228"/>
      <c r="AP3080" s="229"/>
      <c r="AR3080" s="206"/>
      <c r="AS3080" s="206"/>
      <c r="AT3080" s="206"/>
      <c r="AU3080" s="206"/>
      <c r="AV3080" s="207"/>
      <c r="AW3080" s="207"/>
      <c r="AX3080" s="207"/>
      <c r="AY3080" s="207"/>
      <c r="AZ3080" s="206"/>
      <c r="BA3080" s="206"/>
      <c r="BB3080" s="206"/>
      <c r="BC3080" s="206"/>
      <c r="BD3080" s="207"/>
      <c r="BE3080" s="207"/>
      <c r="BF3080" s="207"/>
      <c r="BG3080" s="228"/>
      <c r="BH3080" s="228"/>
      <c r="BI3080" s="228"/>
      <c r="BJ3080" s="246"/>
      <c r="BL3080" s="228"/>
      <c r="BM3080" s="228"/>
    </row>
    <row r="3081" spans="12:65" ht="16.350000000000001" customHeight="1">
      <c r="L3081" s="232"/>
      <c r="O3081" s="219"/>
      <c r="P3081" s="245"/>
      <c r="Q3081" s="244"/>
      <c r="R3081" s="243"/>
      <c r="S3081" s="242"/>
      <c r="T3081" s="219"/>
      <c r="U3081" s="219"/>
      <c r="V3081" s="219"/>
      <c r="W3081" s="219"/>
      <c r="X3081" s="219"/>
      <c r="Y3081" s="219"/>
      <c r="Z3081" s="219"/>
      <c r="AA3081" s="219"/>
      <c r="AB3081" s="219"/>
      <c r="AC3081" s="219"/>
      <c r="AK3081" s="228"/>
      <c r="AP3081" s="229"/>
      <c r="AR3081" s="206"/>
      <c r="AS3081" s="206"/>
      <c r="AT3081" s="206"/>
      <c r="AU3081" s="206"/>
      <c r="AV3081" s="207"/>
      <c r="AW3081" s="207"/>
      <c r="AX3081" s="207"/>
      <c r="AY3081" s="207"/>
      <c r="AZ3081" s="206"/>
      <c r="BA3081" s="206"/>
      <c r="BB3081" s="206"/>
      <c r="BC3081" s="206"/>
      <c r="BD3081" s="207"/>
      <c r="BE3081" s="207"/>
      <c r="BF3081" s="207"/>
      <c r="BG3081" s="228"/>
      <c r="BH3081" s="228"/>
      <c r="BI3081" s="228"/>
      <c r="BJ3081" s="246"/>
      <c r="BL3081" s="228"/>
      <c r="BM3081" s="228"/>
    </row>
    <row r="3082" spans="12:65" ht="16.350000000000001" customHeight="1">
      <c r="L3082" s="232"/>
      <c r="O3082" s="219"/>
      <c r="P3082" s="245"/>
      <c r="Q3082" s="244"/>
      <c r="R3082" s="243"/>
      <c r="S3082" s="242"/>
      <c r="T3082" s="219"/>
      <c r="U3082" s="219"/>
      <c r="V3082" s="219"/>
      <c r="W3082" s="219"/>
      <c r="X3082" s="219"/>
      <c r="Y3082" s="219"/>
      <c r="Z3082" s="219"/>
      <c r="AA3082" s="219"/>
      <c r="AB3082" s="219"/>
      <c r="AC3082" s="219"/>
      <c r="AK3082" s="228"/>
      <c r="AP3082" s="229"/>
      <c r="AR3082" s="206"/>
      <c r="AS3082" s="206"/>
      <c r="AT3082" s="206"/>
      <c r="AU3082" s="206"/>
      <c r="AV3082" s="207"/>
      <c r="AW3082" s="207"/>
      <c r="AX3082" s="207"/>
      <c r="AY3082" s="207"/>
      <c r="AZ3082" s="206"/>
      <c r="BA3082" s="206"/>
      <c r="BB3082" s="206"/>
      <c r="BC3082" s="206"/>
      <c r="BD3082" s="207"/>
      <c r="BE3082" s="207"/>
      <c r="BF3082" s="207"/>
      <c r="BG3082" s="228"/>
      <c r="BH3082" s="228"/>
      <c r="BI3082" s="228"/>
      <c r="BJ3082" s="246"/>
      <c r="BL3082" s="228"/>
      <c r="BM3082" s="228"/>
    </row>
    <row r="3083" spans="12:65" ht="16.350000000000001" customHeight="1">
      <c r="L3083" s="232"/>
      <c r="O3083" s="219"/>
      <c r="P3083" s="245"/>
      <c r="Q3083" s="244"/>
      <c r="R3083" s="243"/>
      <c r="S3083" s="242"/>
      <c r="T3083" s="219"/>
      <c r="U3083" s="219"/>
      <c r="V3083" s="219"/>
      <c r="W3083" s="219"/>
      <c r="X3083" s="219"/>
      <c r="Y3083" s="219"/>
      <c r="Z3083" s="219"/>
      <c r="AA3083" s="219"/>
      <c r="AB3083" s="219"/>
      <c r="AC3083" s="219"/>
      <c r="AK3083" s="228"/>
      <c r="AP3083" s="229"/>
      <c r="AR3083" s="206"/>
      <c r="AS3083" s="206"/>
      <c r="AT3083" s="206"/>
      <c r="AU3083" s="206"/>
      <c r="AV3083" s="207"/>
      <c r="AW3083" s="207"/>
      <c r="AX3083" s="207"/>
      <c r="AY3083" s="207"/>
      <c r="AZ3083" s="206"/>
      <c r="BA3083" s="206"/>
      <c r="BB3083" s="206"/>
      <c r="BC3083" s="206"/>
      <c r="BD3083" s="207"/>
      <c r="BE3083" s="207"/>
      <c r="BF3083" s="207"/>
      <c r="BG3083" s="228"/>
      <c r="BH3083" s="228"/>
      <c r="BI3083" s="228"/>
      <c r="BJ3083" s="246"/>
      <c r="BL3083" s="228"/>
      <c r="BM3083" s="228"/>
    </row>
    <row r="3084" spans="12:65" ht="16.350000000000001" customHeight="1">
      <c r="L3084" s="232"/>
      <c r="O3084" s="219"/>
      <c r="P3084" s="245"/>
      <c r="Q3084" s="244"/>
      <c r="R3084" s="243"/>
      <c r="S3084" s="242"/>
      <c r="T3084" s="219"/>
      <c r="U3084" s="219"/>
      <c r="V3084" s="219"/>
      <c r="W3084" s="219"/>
      <c r="X3084" s="219"/>
      <c r="Y3084" s="219"/>
      <c r="Z3084" s="219"/>
      <c r="AA3084" s="219"/>
      <c r="AB3084" s="219"/>
      <c r="AC3084" s="219"/>
      <c r="AK3084" s="228"/>
      <c r="AP3084" s="229"/>
      <c r="AR3084" s="206"/>
      <c r="AS3084" s="206"/>
      <c r="AT3084" s="206"/>
      <c r="AU3084" s="206"/>
      <c r="AV3084" s="207"/>
      <c r="AW3084" s="207"/>
      <c r="AX3084" s="207"/>
      <c r="AY3084" s="207"/>
      <c r="AZ3084" s="206"/>
      <c r="BA3084" s="206"/>
      <c r="BB3084" s="206"/>
      <c r="BC3084" s="206"/>
      <c r="BD3084" s="207"/>
      <c r="BE3084" s="207"/>
      <c r="BF3084" s="207"/>
      <c r="BG3084" s="228"/>
      <c r="BH3084" s="228"/>
      <c r="BI3084" s="228"/>
      <c r="BJ3084" s="246"/>
      <c r="BL3084" s="228"/>
      <c r="BM3084" s="228"/>
    </row>
    <row r="3085" spans="12:65" ht="16.350000000000001" customHeight="1">
      <c r="L3085" s="232"/>
      <c r="O3085" s="219"/>
      <c r="P3085" s="245"/>
      <c r="Q3085" s="244"/>
      <c r="R3085" s="243"/>
      <c r="S3085" s="242"/>
      <c r="T3085" s="219"/>
      <c r="U3085" s="219"/>
      <c r="V3085" s="219"/>
      <c r="W3085" s="219"/>
      <c r="X3085" s="219"/>
      <c r="Y3085" s="219"/>
      <c r="Z3085" s="219"/>
      <c r="AA3085" s="219"/>
      <c r="AB3085" s="219"/>
      <c r="AC3085" s="219"/>
      <c r="AK3085" s="228"/>
      <c r="AP3085" s="229"/>
      <c r="AR3085" s="206"/>
      <c r="AS3085" s="206"/>
      <c r="AT3085" s="206"/>
      <c r="AU3085" s="206"/>
      <c r="AV3085" s="207"/>
      <c r="AW3085" s="207"/>
      <c r="AX3085" s="207"/>
      <c r="AY3085" s="207"/>
      <c r="AZ3085" s="206"/>
      <c r="BA3085" s="206"/>
      <c r="BB3085" s="206"/>
      <c r="BC3085" s="206"/>
      <c r="BD3085" s="207"/>
      <c r="BE3085" s="207"/>
      <c r="BF3085" s="207"/>
      <c r="BG3085" s="228"/>
      <c r="BH3085" s="228"/>
      <c r="BI3085" s="228"/>
      <c r="BJ3085" s="246"/>
      <c r="BL3085" s="228"/>
      <c r="BM3085" s="228"/>
    </row>
    <row r="3086" spans="12:65" ht="16.350000000000001" customHeight="1">
      <c r="L3086" s="232"/>
      <c r="O3086" s="219"/>
      <c r="P3086" s="245"/>
      <c r="Q3086" s="244"/>
      <c r="R3086" s="243"/>
      <c r="S3086" s="242"/>
      <c r="T3086" s="219"/>
      <c r="U3086" s="219"/>
      <c r="V3086" s="219"/>
      <c r="W3086" s="219"/>
      <c r="X3086" s="219"/>
      <c r="Y3086" s="219"/>
      <c r="Z3086" s="219"/>
      <c r="AA3086" s="219"/>
      <c r="AB3086" s="219"/>
      <c r="AC3086" s="219"/>
      <c r="AK3086" s="228"/>
      <c r="AP3086" s="229"/>
      <c r="AR3086" s="206"/>
      <c r="AS3086" s="206"/>
      <c r="AT3086" s="206"/>
      <c r="AU3086" s="206"/>
      <c r="AV3086" s="207"/>
      <c r="AW3086" s="207"/>
      <c r="AX3086" s="207"/>
      <c r="AY3086" s="207"/>
      <c r="AZ3086" s="206"/>
      <c r="BA3086" s="206"/>
      <c r="BB3086" s="206"/>
      <c r="BC3086" s="206"/>
      <c r="BD3086" s="207"/>
      <c r="BE3086" s="207"/>
      <c r="BF3086" s="207"/>
      <c r="BG3086" s="228"/>
      <c r="BH3086" s="228"/>
      <c r="BI3086" s="228"/>
      <c r="BJ3086" s="246"/>
      <c r="BL3086" s="228"/>
      <c r="BM3086" s="228"/>
    </row>
    <row r="3087" spans="12:65" ht="16.350000000000001" customHeight="1">
      <c r="L3087" s="232"/>
      <c r="O3087" s="219"/>
      <c r="P3087" s="245"/>
      <c r="Q3087" s="244"/>
      <c r="R3087" s="243"/>
      <c r="S3087" s="242"/>
      <c r="T3087" s="219"/>
      <c r="U3087" s="219"/>
      <c r="V3087" s="219"/>
      <c r="W3087" s="219"/>
      <c r="X3087" s="219"/>
      <c r="Y3087" s="219"/>
      <c r="Z3087" s="219"/>
      <c r="AA3087" s="219"/>
      <c r="AB3087" s="219"/>
      <c r="AC3087" s="219"/>
      <c r="AK3087" s="228"/>
      <c r="AP3087" s="229"/>
      <c r="AR3087" s="206"/>
      <c r="AS3087" s="206"/>
      <c r="AT3087" s="206"/>
      <c r="AU3087" s="206"/>
      <c r="AV3087" s="207"/>
      <c r="AW3087" s="207"/>
      <c r="AX3087" s="207"/>
      <c r="AY3087" s="207"/>
      <c r="AZ3087" s="206"/>
      <c r="BA3087" s="206"/>
      <c r="BB3087" s="206"/>
      <c r="BC3087" s="206"/>
      <c r="BD3087" s="207"/>
      <c r="BE3087" s="207"/>
      <c r="BF3087" s="207"/>
      <c r="BG3087" s="228"/>
      <c r="BH3087" s="228"/>
      <c r="BI3087" s="228"/>
      <c r="BJ3087" s="246"/>
      <c r="BL3087" s="228"/>
      <c r="BM3087" s="228"/>
    </row>
    <row r="3088" spans="12:65" ht="16.350000000000001" customHeight="1">
      <c r="L3088" s="232"/>
      <c r="O3088" s="219"/>
      <c r="P3088" s="245"/>
      <c r="Q3088" s="244"/>
      <c r="R3088" s="243"/>
      <c r="S3088" s="242"/>
      <c r="T3088" s="219"/>
      <c r="U3088" s="219"/>
      <c r="V3088" s="219"/>
      <c r="W3088" s="219"/>
      <c r="X3088" s="219"/>
      <c r="Y3088" s="219"/>
      <c r="Z3088" s="219"/>
      <c r="AA3088" s="219"/>
      <c r="AB3088" s="219"/>
      <c r="AC3088" s="219"/>
      <c r="AK3088" s="228"/>
      <c r="AP3088" s="229"/>
      <c r="AR3088" s="206"/>
      <c r="AS3088" s="206"/>
      <c r="AT3088" s="206"/>
      <c r="AU3088" s="206"/>
      <c r="AV3088" s="207"/>
      <c r="AW3088" s="207"/>
      <c r="AX3088" s="207"/>
      <c r="AY3088" s="207"/>
      <c r="AZ3088" s="206"/>
      <c r="BA3088" s="206"/>
      <c r="BB3088" s="206"/>
      <c r="BC3088" s="206"/>
      <c r="BD3088" s="207"/>
      <c r="BE3088" s="207"/>
      <c r="BF3088" s="207"/>
      <c r="BG3088" s="228"/>
      <c r="BH3088" s="228"/>
      <c r="BI3088" s="228"/>
      <c r="BJ3088" s="246"/>
      <c r="BL3088" s="228"/>
      <c r="BM3088" s="228"/>
    </row>
    <row r="3089" spans="12:65" ht="16.350000000000001" customHeight="1">
      <c r="L3089" s="232"/>
      <c r="O3089" s="219"/>
      <c r="P3089" s="245"/>
      <c r="Q3089" s="244"/>
      <c r="R3089" s="243"/>
      <c r="S3089" s="242"/>
      <c r="T3089" s="219"/>
      <c r="U3089" s="219"/>
      <c r="V3089" s="219"/>
      <c r="W3089" s="219"/>
      <c r="X3089" s="219"/>
      <c r="Y3089" s="219"/>
      <c r="Z3089" s="219"/>
      <c r="AA3089" s="219"/>
      <c r="AB3089" s="219"/>
      <c r="AC3089" s="219"/>
      <c r="AK3089" s="228"/>
      <c r="AP3089" s="229"/>
      <c r="AR3089" s="206"/>
      <c r="AS3089" s="206"/>
      <c r="AT3089" s="206"/>
      <c r="AU3089" s="206"/>
      <c r="AV3089" s="207"/>
      <c r="AW3089" s="207"/>
      <c r="AX3089" s="207"/>
      <c r="AY3089" s="207"/>
      <c r="AZ3089" s="206"/>
      <c r="BA3089" s="206"/>
      <c r="BB3089" s="206"/>
      <c r="BC3089" s="206"/>
      <c r="BD3089" s="207"/>
      <c r="BE3089" s="207"/>
      <c r="BF3089" s="207"/>
      <c r="BG3089" s="228"/>
      <c r="BH3089" s="228"/>
      <c r="BI3089" s="228"/>
      <c r="BJ3089" s="246"/>
      <c r="BL3089" s="228"/>
      <c r="BM3089" s="228"/>
    </row>
    <row r="3090" spans="12:65" ht="16.350000000000001" customHeight="1">
      <c r="L3090" s="232"/>
      <c r="O3090" s="219"/>
      <c r="P3090" s="245"/>
      <c r="Q3090" s="244"/>
      <c r="R3090" s="243"/>
      <c r="S3090" s="242"/>
      <c r="T3090" s="219"/>
      <c r="U3090" s="219"/>
      <c r="V3090" s="219"/>
      <c r="W3090" s="219"/>
      <c r="X3090" s="219"/>
      <c r="Y3090" s="219"/>
      <c r="Z3090" s="219"/>
      <c r="AA3090" s="219"/>
      <c r="AB3090" s="219"/>
      <c r="AC3090" s="219"/>
      <c r="AK3090" s="228"/>
      <c r="AP3090" s="229"/>
      <c r="AR3090" s="206"/>
      <c r="AS3090" s="206"/>
      <c r="AT3090" s="206"/>
      <c r="AU3090" s="206"/>
      <c r="AV3090" s="207"/>
      <c r="AW3090" s="207"/>
      <c r="AX3090" s="207"/>
      <c r="AY3090" s="207"/>
      <c r="AZ3090" s="206"/>
      <c r="BA3090" s="206"/>
      <c r="BB3090" s="206"/>
      <c r="BC3090" s="206"/>
      <c r="BD3090" s="207"/>
      <c r="BE3090" s="207"/>
      <c r="BF3090" s="207"/>
      <c r="BG3090" s="228"/>
      <c r="BH3090" s="228"/>
      <c r="BI3090" s="228"/>
      <c r="BJ3090" s="246"/>
      <c r="BL3090" s="228"/>
      <c r="BM3090" s="228"/>
    </row>
    <row r="3091" spans="12:65" ht="16.350000000000001" customHeight="1">
      <c r="L3091" s="232"/>
      <c r="O3091" s="219"/>
      <c r="P3091" s="245"/>
      <c r="Q3091" s="244"/>
      <c r="R3091" s="243"/>
      <c r="S3091" s="242"/>
      <c r="T3091" s="219"/>
      <c r="U3091" s="219"/>
      <c r="V3091" s="219"/>
      <c r="W3091" s="219"/>
      <c r="X3091" s="219"/>
      <c r="Y3091" s="219"/>
      <c r="Z3091" s="219"/>
      <c r="AA3091" s="219"/>
      <c r="AB3091" s="219"/>
      <c r="AC3091" s="219"/>
      <c r="AK3091" s="228"/>
      <c r="AP3091" s="229"/>
      <c r="AR3091" s="206"/>
      <c r="AS3091" s="206"/>
      <c r="AT3091" s="206"/>
      <c r="AU3091" s="206"/>
      <c r="AV3091" s="207"/>
      <c r="AW3091" s="207"/>
      <c r="AX3091" s="207"/>
      <c r="AY3091" s="207"/>
      <c r="AZ3091" s="206"/>
      <c r="BA3091" s="206"/>
      <c r="BB3091" s="206"/>
      <c r="BC3091" s="206"/>
      <c r="BD3091" s="207"/>
      <c r="BE3091" s="207"/>
      <c r="BF3091" s="207"/>
      <c r="BG3091" s="228"/>
      <c r="BH3091" s="228"/>
      <c r="BI3091" s="228"/>
      <c r="BJ3091" s="246"/>
      <c r="BL3091" s="228"/>
      <c r="BM3091" s="228"/>
    </row>
    <row r="3092" spans="12:65" ht="16.350000000000001" customHeight="1">
      <c r="L3092" s="232"/>
      <c r="O3092" s="219"/>
      <c r="P3092" s="245"/>
      <c r="Q3092" s="244"/>
      <c r="R3092" s="243"/>
      <c r="S3092" s="242"/>
      <c r="T3092" s="219"/>
      <c r="U3092" s="219"/>
      <c r="V3092" s="219"/>
      <c r="W3092" s="219"/>
      <c r="X3092" s="219"/>
      <c r="Y3092" s="219"/>
      <c r="Z3092" s="219"/>
      <c r="AA3092" s="219"/>
      <c r="AB3092" s="219"/>
      <c r="AC3092" s="219"/>
      <c r="AK3092" s="228"/>
      <c r="AP3092" s="229"/>
      <c r="AR3092" s="206"/>
      <c r="AS3092" s="206"/>
      <c r="AT3092" s="206"/>
      <c r="AU3092" s="206"/>
      <c r="AV3092" s="207"/>
      <c r="AW3092" s="207"/>
      <c r="AX3092" s="207"/>
      <c r="AY3092" s="207"/>
      <c r="AZ3092" s="206"/>
      <c r="BA3092" s="206"/>
      <c r="BB3092" s="206"/>
      <c r="BC3092" s="206"/>
      <c r="BD3092" s="207"/>
      <c r="BE3092" s="207"/>
      <c r="BF3092" s="207"/>
      <c r="BG3092" s="228"/>
      <c r="BH3092" s="228"/>
      <c r="BI3092" s="228"/>
      <c r="BJ3092" s="246"/>
      <c r="BL3092" s="228"/>
      <c r="BM3092" s="228"/>
    </row>
    <row r="3093" spans="12:65" ht="16.350000000000001" customHeight="1">
      <c r="L3093" s="232"/>
      <c r="O3093" s="219"/>
      <c r="P3093" s="245"/>
      <c r="Q3093" s="244"/>
      <c r="R3093" s="243"/>
      <c r="S3093" s="242"/>
      <c r="T3093" s="219"/>
      <c r="U3093" s="219"/>
      <c r="V3093" s="219"/>
      <c r="W3093" s="219"/>
      <c r="X3093" s="219"/>
      <c r="Y3093" s="219"/>
      <c r="Z3093" s="219"/>
      <c r="AA3093" s="219"/>
      <c r="AB3093" s="219"/>
      <c r="AC3093" s="219"/>
      <c r="AK3093" s="228"/>
      <c r="AP3093" s="229"/>
      <c r="AR3093" s="206"/>
      <c r="AS3093" s="206"/>
      <c r="AT3093" s="206"/>
      <c r="AU3093" s="206"/>
      <c r="AV3093" s="207"/>
      <c r="AW3093" s="207"/>
      <c r="AX3093" s="207"/>
      <c r="AY3093" s="207"/>
      <c r="AZ3093" s="206"/>
      <c r="BA3093" s="206"/>
      <c r="BB3093" s="206"/>
      <c r="BC3093" s="206"/>
      <c r="BD3093" s="207"/>
      <c r="BE3093" s="207"/>
      <c r="BF3093" s="207"/>
      <c r="BG3093" s="228"/>
      <c r="BH3093" s="228"/>
      <c r="BI3093" s="228"/>
      <c r="BJ3093" s="246"/>
      <c r="BL3093" s="228"/>
      <c r="BM3093" s="228"/>
    </row>
    <row r="3094" spans="12:65" ht="16.350000000000001" customHeight="1">
      <c r="L3094" s="232"/>
      <c r="O3094" s="219"/>
      <c r="P3094" s="245"/>
      <c r="Q3094" s="244"/>
      <c r="R3094" s="243"/>
      <c r="S3094" s="242"/>
      <c r="T3094" s="219"/>
      <c r="U3094" s="219"/>
      <c r="V3094" s="219"/>
      <c r="W3094" s="219"/>
      <c r="X3094" s="219"/>
      <c r="Y3094" s="219"/>
      <c r="Z3094" s="219"/>
      <c r="AA3094" s="219"/>
      <c r="AB3094" s="219"/>
      <c r="AC3094" s="219"/>
      <c r="AK3094" s="228"/>
      <c r="AP3094" s="229"/>
      <c r="AR3094" s="206"/>
      <c r="AS3094" s="206"/>
      <c r="AT3094" s="206"/>
      <c r="AU3094" s="206"/>
      <c r="AV3094" s="207"/>
      <c r="AW3094" s="207"/>
      <c r="AX3094" s="207"/>
      <c r="AY3094" s="207"/>
      <c r="AZ3094" s="206"/>
      <c r="BA3094" s="206"/>
      <c r="BB3094" s="206"/>
      <c r="BC3094" s="206"/>
      <c r="BD3094" s="207"/>
      <c r="BE3094" s="207"/>
      <c r="BF3094" s="207"/>
      <c r="BG3094" s="228"/>
      <c r="BH3094" s="228"/>
      <c r="BI3094" s="228"/>
      <c r="BJ3094" s="246"/>
      <c r="BL3094" s="228"/>
      <c r="BM3094" s="228"/>
    </row>
    <row r="3095" spans="12:65" ht="16.350000000000001" customHeight="1">
      <c r="L3095" s="232"/>
      <c r="O3095" s="219"/>
      <c r="P3095" s="245"/>
      <c r="Q3095" s="244"/>
      <c r="R3095" s="243"/>
      <c r="S3095" s="242"/>
      <c r="T3095" s="219"/>
      <c r="U3095" s="219"/>
      <c r="V3095" s="219"/>
      <c r="W3095" s="219"/>
      <c r="X3095" s="219"/>
      <c r="Y3095" s="219"/>
      <c r="Z3095" s="219"/>
      <c r="AA3095" s="219"/>
      <c r="AB3095" s="219"/>
      <c r="AC3095" s="219"/>
      <c r="AK3095" s="228"/>
      <c r="AP3095" s="229"/>
      <c r="AR3095" s="206"/>
      <c r="AS3095" s="206"/>
      <c r="AT3095" s="206"/>
      <c r="AU3095" s="206"/>
      <c r="AV3095" s="207"/>
      <c r="AW3095" s="207"/>
      <c r="AX3095" s="207"/>
      <c r="AY3095" s="207"/>
      <c r="AZ3095" s="206"/>
      <c r="BA3095" s="206"/>
      <c r="BB3095" s="206"/>
      <c r="BC3095" s="206"/>
      <c r="BD3095" s="207"/>
      <c r="BE3095" s="207"/>
      <c r="BF3095" s="207"/>
      <c r="BG3095" s="228"/>
      <c r="BH3095" s="228"/>
      <c r="BI3095" s="228"/>
      <c r="BJ3095" s="246"/>
      <c r="BL3095" s="228"/>
      <c r="BM3095" s="228"/>
    </row>
    <row r="3096" spans="12:65" ht="16.350000000000001" customHeight="1">
      <c r="L3096" s="232"/>
      <c r="O3096" s="219"/>
      <c r="P3096" s="245"/>
      <c r="Q3096" s="244"/>
      <c r="R3096" s="243"/>
      <c r="S3096" s="242"/>
      <c r="T3096" s="219"/>
      <c r="U3096" s="219"/>
      <c r="V3096" s="219"/>
      <c r="W3096" s="219"/>
      <c r="X3096" s="219"/>
      <c r="Y3096" s="219"/>
      <c r="Z3096" s="219"/>
      <c r="AA3096" s="219"/>
      <c r="AB3096" s="219"/>
      <c r="AC3096" s="219"/>
      <c r="AK3096" s="228"/>
      <c r="AP3096" s="229"/>
      <c r="AR3096" s="206"/>
      <c r="AS3096" s="206"/>
      <c r="AT3096" s="206"/>
      <c r="AU3096" s="206"/>
      <c r="AV3096" s="207"/>
      <c r="AW3096" s="207"/>
      <c r="AX3096" s="207"/>
      <c r="AY3096" s="207"/>
      <c r="AZ3096" s="206"/>
      <c r="BA3096" s="206"/>
      <c r="BB3096" s="206"/>
      <c r="BC3096" s="206"/>
      <c r="BD3096" s="207"/>
      <c r="BE3096" s="207"/>
      <c r="BF3096" s="207"/>
      <c r="BG3096" s="228"/>
      <c r="BH3096" s="228"/>
      <c r="BI3096" s="228"/>
      <c r="BJ3096" s="246"/>
      <c r="BL3096" s="228"/>
      <c r="BM3096" s="228"/>
    </row>
    <row r="3097" spans="12:65" ht="16.350000000000001" customHeight="1">
      <c r="L3097" s="232"/>
      <c r="O3097" s="219"/>
      <c r="P3097" s="245"/>
      <c r="Q3097" s="244"/>
      <c r="R3097" s="243"/>
      <c r="S3097" s="242"/>
      <c r="T3097" s="219"/>
      <c r="U3097" s="219"/>
      <c r="V3097" s="219"/>
      <c r="W3097" s="219"/>
      <c r="X3097" s="219"/>
      <c r="Y3097" s="219"/>
      <c r="Z3097" s="219"/>
      <c r="AA3097" s="219"/>
      <c r="AB3097" s="219"/>
      <c r="AC3097" s="219"/>
      <c r="AK3097" s="228"/>
      <c r="AP3097" s="229"/>
      <c r="AR3097" s="206"/>
      <c r="AS3097" s="206"/>
      <c r="AT3097" s="206"/>
      <c r="AU3097" s="206"/>
      <c r="AV3097" s="207"/>
      <c r="AW3097" s="207"/>
      <c r="AX3097" s="207"/>
      <c r="AY3097" s="207"/>
      <c r="AZ3097" s="206"/>
      <c r="BA3097" s="206"/>
      <c r="BB3097" s="206"/>
      <c r="BC3097" s="206"/>
      <c r="BD3097" s="207"/>
      <c r="BE3097" s="207"/>
      <c r="BF3097" s="207"/>
      <c r="BG3097" s="228"/>
      <c r="BH3097" s="228"/>
      <c r="BI3097" s="228"/>
      <c r="BJ3097" s="246"/>
      <c r="BL3097" s="228"/>
      <c r="BM3097" s="228"/>
    </row>
    <row r="3098" spans="12:65" ht="16.350000000000001" customHeight="1">
      <c r="L3098" s="232"/>
      <c r="O3098" s="219"/>
      <c r="P3098" s="245"/>
      <c r="Q3098" s="244"/>
      <c r="R3098" s="243"/>
      <c r="S3098" s="242"/>
      <c r="T3098" s="219"/>
      <c r="U3098" s="219"/>
      <c r="V3098" s="219"/>
      <c r="W3098" s="219"/>
      <c r="X3098" s="219"/>
      <c r="Y3098" s="219"/>
      <c r="Z3098" s="219"/>
      <c r="AA3098" s="219"/>
      <c r="AB3098" s="219"/>
      <c r="AC3098" s="219"/>
      <c r="AK3098" s="228"/>
      <c r="AP3098" s="229"/>
      <c r="AR3098" s="206"/>
      <c r="AS3098" s="206"/>
      <c r="AT3098" s="206"/>
      <c r="AU3098" s="206"/>
      <c r="AV3098" s="207"/>
      <c r="AW3098" s="207"/>
      <c r="AX3098" s="207"/>
      <c r="AY3098" s="207"/>
      <c r="AZ3098" s="206"/>
      <c r="BA3098" s="206"/>
      <c r="BB3098" s="206"/>
      <c r="BC3098" s="206"/>
      <c r="BD3098" s="207"/>
      <c r="BE3098" s="207"/>
      <c r="BF3098" s="207"/>
      <c r="BG3098" s="228"/>
      <c r="BH3098" s="228"/>
      <c r="BI3098" s="228"/>
      <c r="BJ3098" s="246"/>
      <c r="BL3098" s="228"/>
      <c r="BM3098" s="228"/>
    </row>
    <row r="3099" spans="12:65" ht="16.350000000000001" customHeight="1">
      <c r="L3099" s="232"/>
      <c r="O3099" s="219"/>
      <c r="P3099" s="245"/>
      <c r="Q3099" s="244"/>
      <c r="R3099" s="243"/>
      <c r="S3099" s="242"/>
      <c r="T3099" s="219"/>
      <c r="U3099" s="219"/>
      <c r="V3099" s="219"/>
      <c r="W3099" s="219"/>
      <c r="X3099" s="219"/>
      <c r="Y3099" s="219"/>
      <c r="Z3099" s="219"/>
      <c r="AA3099" s="219"/>
      <c r="AB3099" s="219"/>
      <c r="AC3099" s="219"/>
      <c r="AK3099" s="228"/>
      <c r="AP3099" s="229"/>
      <c r="AR3099" s="206"/>
      <c r="AS3099" s="206"/>
      <c r="AT3099" s="206"/>
      <c r="AU3099" s="206"/>
      <c r="AV3099" s="207"/>
      <c r="AW3099" s="207"/>
      <c r="AX3099" s="207"/>
      <c r="AY3099" s="207"/>
      <c r="AZ3099" s="206"/>
      <c r="BA3099" s="206"/>
      <c r="BB3099" s="206"/>
      <c r="BC3099" s="206"/>
      <c r="BD3099" s="207"/>
      <c r="BE3099" s="207"/>
      <c r="BF3099" s="207"/>
      <c r="BG3099" s="228"/>
      <c r="BH3099" s="228"/>
      <c r="BI3099" s="228"/>
      <c r="BJ3099" s="246"/>
      <c r="BL3099" s="228"/>
      <c r="BM3099" s="228"/>
    </row>
    <row r="3100" spans="12:65" ht="16.350000000000001" customHeight="1">
      <c r="L3100" s="232"/>
      <c r="O3100" s="219"/>
      <c r="P3100" s="245"/>
      <c r="Q3100" s="244"/>
      <c r="R3100" s="243"/>
      <c r="S3100" s="242"/>
      <c r="T3100" s="219"/>
      <c r="U3100" s="219"/>
      <c r="V3100" s="219"/>
      <c r="W3100" s="219"/>
      <c r="X3100" s="219"/>
      <c r="Y3100" s="219"/>
      <c r="Z3100" s="219"/>
      <c r="AA3100" s="219"/>
      <c r="AB3100" s="219"/>
      <c r="AC3100" s="219"/>
      <c r="AK3100" s="228"/>
      <c r="AP3100" s="229"/>
      <c r="AR3100" s="206"/>
      <c r="AS3100" s="206"/>
      <c r="AT3100" s="206"/>
      <c r="AU3100" s="206"/>
      <c r="AV3100" s="207"/>
      <c r="AW3100" s="207"/>
      <c r="AX3100" s="207"/>
      <c r="AY3100" s="207"/>
      <c r="AZ3100" s="206"/>
      <c r="BA3100" s="206"/>
      <c r="BB3100" s="206"/>
      <c r="BC3100" s="206"/>
      <c r="BD3100" s="207"/>
      <c r="BE3100" s="207"/>
      <c r="BF3100" s="207"/>
      <c r="BG3100" s="228"/>
      <c r="BH3100" s="228"/>
      <c r="BI3100" s="228"/>
      <c r="BJ3100" s="246"/>
      <c r="BL3100" s="228"/>
      <c r="BM3100" s="228"/>
    </row>
    <row r="3101" spans="12:65" ht="16.350000000000001" customHeight="1">
      <c r="L3101" s="232"/>
      <c r="O3101" s="219"/>
      <c r="P3101" s="245"/>
      <c r="Q3101" s="244"/>
      <c r="R3101" s="243"/>
      <c r="S3101" s="242"/>
      <c r="T3101" s="219"/>
      <c r="U3101" s="219"/>
      <c r="V3101" s="219"/>
      <c r="W3101" s="219"/>
      <c r="X3101" s="219"/>
      <c r="Y3101" s="219"/>
      <c r="Z3101" s="219"/>
      <c r="AA3101" s="219"/>
      <c r="AB3101" s="219"/>
      <c r="AC3101" s="219"/>
      <c r="AK3101" s="228"/>
      <c r="AP3101" s="229"/>
      <c r="AR3101" s="206"/>
      <c r="AS3101" s="206"/>
      <c r="AT3101" s="206"/>
      <c r="AU3101" s="206"/>
      <c r="AV3101" s="207"/>
      <c r="AW3101" s="207"/>
      <c r="AX3101" s="207"/>
      <c r="AY3101" s="207"/>
      <c r="AZ3101" s="206"/>
      <c r="BA3101" s="206"/>
      <c r="BB3101" s="206"/>
      <c r="BC3101" s="206"/>
      <c r="BD3101" s="207"/>
      <c r="BE3101" s="207"/>
      <c r="BF3101" s="207"/>
      <c r="BG3101" s="228"/>
      <c r="BH3101" s="228"/>
      <c r="BI3101" s="228"/>
      <c r="BJ3101" s="246"/>
      <c r="BL3101" s="228"/>
      <c r="BM3101" s="228"/>
    </row>
    <row r="3102" spans="12:65" ht="16.350000000000001" customHeight="1">
      <c r="L3102" s="232"/>
      <c r="O3102" s="219"/>
      <c r="P3102" s="245"/>
      <c r="Q3102" s="244"/>
      <c r="R3102" s="243"/>
      <c r="S3102" s="242"/>
      <c r="T3102" s="219"/>
      <c r="U3102" s="219"/>
      <c r="V3102" s="219"/>
      <c r="W3102" s="219"/>
      <c r="X3102" s="219"/>
      <c r="Y3102" s="219"/>
      <c r="Z3102" s="219"/>
      <c r="AA3102" s="219"/>
      <c r="AB3102" s="219"/>
      <c r="AC3102" s="219"/>
      <c r="AK3102" s="228"/>
      <c r="AP3102" s="229"/>
      <c r="AR3102" s="206"/>
      <c r="AS3102" s="206"/>
      <c r="AT3102" s="206"/>
      <c r="AU3102" s="206"/>
      <c r="AV3102" s="207"/>
      <c r="AW3102" s="207"/>
      <c r="AX3102" s="207"/>
      <c r="AY3102" s="207"/>
      <c r="AZ3102" s="206"/>
      <c r="BA3102" s="206"/>
      <c r="BB3102" s="206"/>
      <c r="BC3102" s="206"/>
      <c r="BD3102" s="207"/>
      <c r="BE3102" s="207"/>
      <c r="BF3102" s="207"/>
      <c r="BG3102" s="228"/>
      <c r="BH3102" s="228"/>
      <c r="BI3102" s="228"/>
      <c r="BJ3102" s="246"/>
      <c r="BL3102" s="228"/>
      <c r="BM3102" s="228"/>
    </row>
    <row r="3103" spans="12:65" ht="16.350000000000001" customHeight="1">
      <c r="L3103" s="232"/>
      <c r="O3103" s="219"/>
      <c r="P3103" s="245"/>
      <c r="Q3103" s="244"/>
      <c r="R3103" s="243"/>
      <c r="S3103" s="242"/>
      <c r="T3103" s="219"/>
      <c r="U3103" s="219"/>
      <c r="V3103" s="219"/>
      <c r="W3103" s="219"/>
      <c r="X3103" s="219"/>
      <c r="Y3103" s="219"/>
      <c r="Z3103" s="219"/>
      <c r="AA3103" s="219"/>
      <c r="AB3103" s="219"/>
      <c r="AC3103" s="219"/>
      <c r="AK3103" s="228"/>
      <c r="AP3103" s="229"/>
      <c r="AR3103" s="206"/>
      <c r="AS3103" s="206"/>
      <c r="AT3103" s="206"/>
      <c r="AU3103" s="206"/>
      <c r="AV3103" s="207"/>
      <c r="AW3103" s="207"/>
      <c r="AX3103" s="207"/>
      <c r="AY3103" s="207"/>
      <c r="AZ3103" s="206"/>
      <c r="BA3103" s="206"/>
      <c r="BB3103" s="206"/>
      <c r="BC3103" s="206"/>
      <c r="BD3103" s="207"/>
      <c r="BE3103" s="207"/>
      <c r="BF3103" s="207"/>
      <c r="BG3103" s="228"/>
      <c r="BH3103" s="228"/>
      <c r="BI3103" s="228"/>
      <c r="BJ3103" s="246"/>
      <c r="BL3103" s="228"/>
      <c r="BM3103" s="228"/>
    </row>
    <row r="3104" spans="12:65" ht="16.350000000000001" customHeight="1">
      <c r="L3104" s="232"/>
      <c r="O3104" s="219"/>
      <c r="P3104" s="245"/>
      <c r="Q3104" s="244"/>
      <c r="R3104" s="243"/>
      <c r="S3104" s="242"/>
      <c r="T3104" s="219"/>
      <c r="U3104" s="219"/>
      <c r="V3104" s="219"/>
      <c r="W3104" s="219"/>
      <c r="X3104" s="219"/>
      <c r="Y3104" s="219"/>
      <c r="Z3104" s="219"/>
      <c r="AA3104" s="219"/>
      <c r="AB3104" s="219"/>
      <c r="AC3104" s="219"/>
      <c r="AK3104" s="228"/>
      <c r="AP3104" s="229"/>
      <c r="AR3104" s="206"/>
      <c r="AS3104" s="206"/>
      <c r="AT3104" s="206"/>
      <c r="AU3104" s="206"/>
      <c r="AV3104" s="207"/>
      <c r="AW3104" s="207"/>
      <c r="AX3104" s="207"/>
      <c r="AY3104" s="207"/>
      <c r="AZ3104" s="206"/>
      <c r="BA3104" s="206"/>
      <c r="BB3104" s="206"/>
      <c r="BC3104" s="206"/>
      <c r="BD3104" s="207"/>
      <c r="BE3104" s="207"/>
      <c r="BF3104" s="207"/>
      <c r="BG3104" s="228"/>
      <c r="BH3104" s="228"/>
      <c r="BI3104" s="228"/>
      <c r="BJ3104" s="246"/>
      <c r="BL3104" s="228"/>
      <c r="BM3104" s="228"/>
    </row>
    <row r="3105" spans="12:65" ht="16.350000000000001" customHeight="1">
      <c r="L3105" s="232"/>
      <c r="O3105" s="219"/>
      <c r="P3105" s="245"/>
      <c r="Q3105" s="244"/>
      <c r="R3105" s="243"/>
      <c r="S3105" s="242"/>
      <c r="T3105" s="219"/>
      <c r="U3105" s="219"/>
      <c r="V3105" s="219"/>
      <c r="W3105" s="219"/>
      <c r="X3105" s="219"/>
      <c r="Y3105" s="219"/>
      <c r="Z3105" s="219"/>
      <c r="AA3105" s="219"/>
      <c r="AB3105" s="219"/>
      <c r="AC3105" s="219"/>
      <c r="AK3105" s="228"/>
      <c r="AP3105" s="229"/>
      <c r="AR3105" s="206"/>
      <c r="AS3105" s="206"/>
      <c r="AT3105" s="206"/>
      <c r="AU3105" s="206"/>
      <c r="AV3105" s="207"/>
      <c r="AW3105" s="207"/>
      <c r="AX3105" s="207"/>
      <c r="AY3105" s="207"/>
      <c r="AZ3105" s="206"/>
      <c r="BA3105" s="206"/>
      <c r="BB3105" s="206"/>
      <c r="BC3105" s="206"/>
      <c r="BD3105" s="207"/>
      <c r="BE3105" s="207"/>
      <c r="BF3105" s="207"/>
      <c r="BG3105" s="228"/>
      <c r="BH3105" s="228"/>
      <c r="BI3105" s="228"/>
      <c r="BJ3105" s="246"/>
      <c r="BL3105" s="228"/>
      <c r="BM3105" s="228"/>
    </row>
    <row r="3106" spans="12:65" ht="16.350000000000001" customHeight="1">
      <c r="L3106" s="232"/>
      <c r="O3106" s="219"/>
      <c r="P3106" s="245"/>
      <c r="Q3106" s="244"/>
      <c r="R3106" s="243"/>
      <c r="S3106" s="242"/>
      <c r="T3106" s="219"/>
      <c r="U3106" s="219"/>
      <c r="V3106" s="219"/>
      <c r="W3106" s="219"/>
      <c r="X3106" s="219"/>
      <c r="Y3106" s="219"/>
      <c r="Z3106" s="219"/>
      <c r="AA3106" s="219"/>
      <c r="AB3106" s="219"/>
      <c r="AC3106" s="219"/>
      <c r="AK3106" s="228"/>
      <c r="AP3106" s="229"/>
      <c r="AR3106" s="206"/>
      <c r="AS3106" s="206"/>
      <c r="AT3106" s="206"/>
      <c r="AU3106" s="206"/>
      <c r="AV3106" s="207"/>
      <c r="AW3106" s="207"/>
      <c r="AX3106" s="207"/>
      <c r="AY3106" s="207"/>
      <c r="AZ3106" s="206"/>
      <c r="BA3106" s="206"/>
      <c r="BB3106" s="206"/>
      <c r="BC3106" s="206"/>
      <c r="BD3106" s="207"/>
      <c r="BE3106" s="207"/>
      <c r="BF3106" s="207"/>
      <c r="BG3106" s="228"/>
      <c r="BH3106" s="228"/>
      <c r="BI3106" s="228"/>
      <c r="BJ3106" s="246"/>
      <c r="BL3106" s="228"/>
      <c r="BM3106" s="228"/>
    </row>
    <row r="3107" spans="12:65" ht="16.350000000000001" customHeight="1">
      <c r="L3107" s="232"/>
      <c r="O3107" s="219"/>
      <c r="P3107" s="245"/>
      <c r="Q3107" s="244"/>
      <c r="R3107" s="243"/>
      <c r="S3107" s="242"/>
      <c r="T3107" s="219"/>
      <c r="U3107" s="219"/>
      <c r="V3107" s="219"/>
      <c r="W3107" s="219"/>
      <c r="X3107" s="219"/>
      <c r="Y3107" s="219"/>
      <c r="Z3107" s="219"/>
      <c r="AA3107" s="219"/>
      <c r="AB3107" s="219"/>
      <c r="AC3107" s="219"/>
      <c r="AK3107" s="228"/>
      <c r="AP3107" s="229"/>
      <c r="AR3107" s="206"/>
      <c r="AS3107" s="206"/>
      <c r="AT3107" s="206"/>
      <c r="AU3107" s="206"/>
      <c r="AV3107" s="207"/>
      <c r="AW3107" s="207"/>
      <c r="AX3107" s="207"/>
      <c r="AY3107" s="207"/>
      <c r="AZ3107" s="206"/>
      <c r="BA3107" s="206"/>
      <c r="BB3107" s="206"/>
      <c r="BC3107" s="206"/>
      <c r="BD3107" s="207"/>
      <c r="BE3107" s="207"/>
      <c r="BF3107" s="207"/>
      <c r="BG3107" s="228"/>
      <c r="BH3107" s="228"/>
      <c r="BI3107" s="228"/>
      <c r="BJ3107" s="246"/>
      <c r="BL3107" s="228"/>
      <c r="BM3107" s="228"/>
    </row>
    <row r="3108" spans="12:65" ht="16.350000000000001" customHeight="1">
      <c r="L3108" s="232"/>
      <c r="O3108" s="219"/>
      <c r="P3108" s="245"/>
      <c r="Q3108" s="244"/>
      <c r="R3108" s="243"/>
      <c r="S3108" s="242"/>
      <c r="T3108" s="219"/>
      <c r="U3108" s="219"/>
      <c r="V3108" s="219"/>
      <c r="W3108" s="219"/>
      <c r="X3108" s="219"/>
      <c r="Y3108" s="219"/>
      <c r="Z3108" s="219"/>
      <c r="AA3108" s="219"/>
      <c r="AB3108" s="219"/>
      <c r="AC3108" s="219"/>
      <c r="AK3108" s="228"/>
      <c r="AP3108" s="229"/>
      <c r="AR3108" s="206"/>
      <c r="AS3108" s="206"/>
      <c r="AT3108" s="206"/>
      <c r="AU3108" s="206"/>
      <c r="AV3108" s="207"/>
      <c r="AW3108" s="207"/>
      <c r="AX3108" s="207"/>
      <c r="AY3108" s="207"/>
      <c r="AZ3108" s="206"/>
      <c r="BA3108" s="206"/>
      <c r="BB3108" s="206"/>
      <c r="BC3108" s="206"/>
      <c r="BD3108" s="207"/>
      <c r="BE3108" s="207"/>
      <c r="BF3108" s="207"/>
      <c r="BG3108" s="228"/>
      <c r="BH3108" s="228"/>
      <c r="BI3108" s="228"/>
      <c r="BJ3108" s="246"/>
      <c r="BL3108" s="228"/>
      <c r="BM3108" s="228"/>
    </row>
    <row r="3109" spans="12:65" ht="16.350000000000001" customHeight="1">
      <c r="L3109" s="232"/>
      <c r="O3109" s="219"/>
      <c r="P3109" s="245"/>
      <c r="Q3109" s="244"/>
      <c r="R3109" s="243"/>
      <c r="S3109" s="242"/>
      <c r="T3109" s="219"/>
      <c r="U3109" s="219"/>
      <c r="V3109" s="219"/>
      <c r="W3109" s="219"/>
      <c r="X3109" s="219"/>
      <c r="Y3109" s="219"/>
      <c r="Z3109" s="219"/>
      <c r="AA3109" s="219"/>
      <c r="AB3109" s="219"/>
      <c r="AC3109" s="219"/>
      <c r="AK3109" s="228"/>
      <c r="AP3109" s="229"/>
      <c r="AR3109" s="206"/>
      <c r="AS3109" s="206"/>
      <c r="AT3109" s="206"/>
      <c r="AU3109" s="206"/>
      <c r="AV3109" s="207"/>
      <c r="AW3109" s="207"/>
      <c r="AX3109" s="207"/>
      <c r="AY3109" s="207"/>
      <c r="AZ3109" s="206"/>
      <c r="BA3109" s="206"/>
      <c r="BB3109" s="206"/>
      <c r="BC3109" s="206"/>
      <c r="BD3109" s="207"/>
      <c r="BE3109" s="207"/>
      <c r="BF3109" s="207"/>
      <c r="BG3109" s="228"/>
      <c r="BH3109" s="228"/>
      <c r="BI3109" s="228"/>
      <c r="BJ3109" s="246"/>
      <c r="BL3109" s="228"/>
      <c r="BM3109" s="228"/>
    </row>
    <row r="3110" spans="12:65" ht="16.350000000000001" customHeight="1">
      <c r="L3110" s="232"/>
      <c r="O3110" s="219"/>
      <c r="P3110" s="245"/>
      <c r="Q3110" s="244"/>
      <c r="R3110" s="243"/>
      <c r="S3110" s="242"/>
      <c r="T3110" s="219"/>
      <c r="U3110" s="219"/>
      <c r="V3110" s="219"/>
      <c r="W3110" s="219"/>
      <c r="X3110" s="219"/>
      <c r="Y3110" s="219"/>
      <c r="Z3110" s="219"/>
      <c r="AA3110" s="219"/>
      <c r="AB3110" s="219"/>
      <c r="AC3110" s="219"/>
      <c r="AK3110" s="228"/>
      <c r="AP3110" s="229"/>
      <c r="AR3110" s="206"/>
      <c r="AS3110" s="206"/>
      <c r="AT3110" s="206"/>
      <c r="AU3110" s="206"/>
      <c r="AV3110" s="207"/>
      <c r="AW3110" s="207"/>
      <c r="AX3110" s="207"/>
      <c r="AY3110" s="207"/>
      <c r="AZ3110" s="206"/>
      <c r="BA3110" s="206"/>
      <c r="BB3110" s="206"/>
      <c r="BC3110" s="206"/>
      <c r="BD3110" s="207"/>
      <c r="BE3110" s="207"/>
      <c r="BF3110" s="207"/>
      <c r="BG3110" s="228"/>
      <c r="BH3110" s="228"/>
      <c r="BI3110" s="228"/>
      <c r="BJ3110" s="246"/>
      <c r="BL3110" s="228"/>
      <c r="BM3110" s="228"/>
    </row>
    <row r="3111" spans="12:65" ht="16.350000000000001" customHeight="1">
      <c r="L3111" s="232"/>
      <c r="O3111" s="219"/>
      <c r="P3111" s="245"/>
      <c r="Q3111" s="244"/>
      <c r="R3111" s="243"/>
      <c r="S3111" s="242"/>
      <c r="T3111" s="219"/>
      <c r="U3111" s="219"/>
      <c r="V3111" s="219"/>
      <c r="W3111" s="219"/>
      <c r="X3111" s="219"/>
      <c r="Y3111" s="219"/>
      <c r="Z3111" s="219"/>
      <c r="AA3111" s="219"/>
      <c r="AB3111" s="219"/>
      <c r="AC3111" s="219"/>
      <c r="AK3111" s="228"/>
      <c r="AP3111" s="229"/>
      <c r="AR3111" s="206"/>
      <c r="AS3111" s="206"/>
      <c r="AT3111" s="206"/>
      <c r="AU3111" s="206"/>
      <c r="AV3111" s="207"/>
      <c r="AW3111" s="207"/>
      <c r="AX3111" s="207"/>
      <c r="AY3111" s="207"/>
      <c r="AZ3111" s="206"/>
      <c r="BA3111" s="206"/>
      <c r="BB3111" s="206"/>
      <c r="BC3111" s="206"/>
      <c r="BD3111" s="207"/>
      <c r="BE3111" s="207"/>
      <c r="BF3111" s="207"/>
      <c r="BG3111" s="228"/>
      <c r="BH3111" s="228"/>
      <c r="BI3111" s="228"/>
      <c r="BJ3111" s="246"/>
      <c r="BL3111" s="228"/>
      <c r="BM3111" s="228"/>
    </row>
    <row r="3112" spans="12:65" ht="16.350000000000001" customHeight="1">
      <c r="L3112" s="232"/>
      <c r="O3112" s="219"/>
      <c r="P3112" s="245"/>
      <c r="Q3112" s="244"/>
      <c r="R3112" s="243"/>
      <c r="S3112" s="242"/>
      <c r="T3112" s="219"/>
      <c r="U3112" s="219"/>
      <c r="V3112" s="219"/>
      <c r="W3112" s="219"/>
      <c r="X3112" s="219"/>
      <c r="Y3112" s="219"/>
      <c r="Z3112" s="219"/>
      <c r="AA3112" s="219"/>
      <c r="AB3112" s="219"/>
      <c r="AC3112" s="219"/>
      <c r="AK3112" s="228"/>
      <c r="AP3112" s="229"/>
      <c r="AR3112" s="206"/>
      <c r="AS3112" s="206"/>
      <c r="AT3112" s="206"/>
      <c r="AU3112" s="206"/>
      <c r="AV3112" s="207"/>
      <c r="AW3112" s="207"/>
      <c r="AX3112" s="207"/>
      <c r="AY3112" s="207"/>
      <c r="AZ3112" s="206"/>
      <c r="BA3112" s="206"/>
      <c r="BB3112" s="206"/>
      <c r="BC3112" s="206"/>
      <c r="BD3112" s="207"/>
      <c r="BE3112" s="207"/>
      <c r="BF3112" s="207"/>
      <c r="BG3112" s="228"/>
      <c r="BH3112" s="228"/>
      <c r="BI3112" s="228"/>
      <c r="BJ3112" s="246"/>
      <c r="BL3112" s="228"/>
      <c r="BM3112" s="228"/>
    </row>
    <row r="3113" spans="12:65" ht="16.350000000000001" customHeight="1">
      <c r="L3113" s="232"/>
      <c r="O3113" s="219"/>
      <c r="P3113" s="245"/>
      <c r="Q3113" s="244"/>
      <c r="R3113" s="243"/>
      <c r="S3113" s="242"/>
      <c r="T3113" s="219"/>
      <c r="U3113" s="219"/>
      <c r="V3113" s="219"/>
      <c r="W3113" s="219"/>
      <c r="X3113" s="219"/>
      <c r="Y3113" s="219"/>
      <c r="Z3113" s="219"/>
      <c r="AA3113" s="219"/>
      <c r="AB3113" s="219"/>
      <c r="AC3113" s="219"/>
      <c r="AK3113" s="228"/>
      <c r="AP3113" s="229"/>
      <c r="AR3113" s="206"/>
      <c r="AS3113" s="206"/>
      <c r="AT3113" s="206"/>
      <c r="AU3113" s="206"/>
      <c r="AV3113" s="207"/>
      <c r="AW3113" s="207"/>
      <c r="AX3113" s="207"/>
      <c r="AY3113" s="207"/>
      <c r="AZ3113" s="206"/>
      <c r="BA3113" s="206"/>
      <c r="BB3113" s="206"/>
      <c r="BC3113" s="206"/>
      <c r="BD3113" s="207"/>
      <c r="BE3113" s="207"/>
      <c r="BF3113" s="207"/>
      <c r="BG3113" s="228"/>
      <c r="BH3113" s="228"/>
      <c r="BI3113" s="228"/>
      <c r="BJ3113" s="246"/>
      <c r="BL3113" s="228"/>
      <c r="BM3113" s="228"/>
    </row>
    <row r="3114" spans="12:65" ht="16.350000000000001" customHeight="1">
      <c r="L3114" s="232"/>
      <c r="O3114" s="219"/>
      <c r="P3114" s="245"/>
      <c r="Q3114" s="244"/>
      <c r="R3114" s="243"/>
      <c r="S3114" s="242"/>
      <c r="T3114" s="219"/>
      <c r="U3114" s="219"/>
      <c r="V3114" s="219"/>
      <c r="W3114" s="219"/>
      <c r="X3114" s="219"/>
      <c r="Y3114" s="219"/>
      <c r="Z3114" s="219"/>
      <c r="AA3114" s="219"/>
      <c r="AB3114" s="219"/>
      <c r="AC3114" s="219"/>
      <c r="AK3114" s="228"/>
      <c r="AP3114" s="229"/>
      <c r="AR3114" s="206"/>
      <c r="AS3114" s="206"/>
      <c r="AT3114" s="206"/>
      <c r="AU3114" s="206"/>
      <c r="AV3114" s="207"/>
      <c r="AW3114" s="207"/>
      <c r="AX3114" s="207"/>
      <c r="AY3114" s="207"/>
      <c r="AZ3114" s="206"/>
      <c r="BA3114" s="206"/>
      <c r="BB3114" s="206"/>
      <c r="BC3114" s="206"/>
      <c r="BD3114" s="207"/>
      <c r="BE3114" s="207"/>
      <c r="BF3114" s="207"/>
      <c r="BG3114" s="228"/>
      <c r="BH3114" s="228"/>
      <c r="BI3114" s="228"/>
      <c r="BJ3114" s="246"/>
      <c r="BL3114" s="228"/>
      <c r="BM3114" s="228"/>
    </row>
    <row r="3115" spans="12:65" ht="16.350000000000001" customHeight="1">
      <c r="L3115" s="232"/>
      <c r="O3115" s="219"/>
      <c r="P3115" s="245"/>
      <c r="Q3115" s="244"/>
      <c r="R3115" s="243"/>
      <c r="S3115" s="242"/>
      <c r="T3115" s="219"/>
      <c r="U3115" s="219"/>
      <c r="V3115" s="219"/>
      <c r="W3115" s="219"/>
      <c r="X3115" s="219"/>
      <c r="Y3115" s="219"/>
      <c r="Z3115" s="219"/>
      <c r="AA3115" s="219"/>
      <c r="AB3115" s="219"/>
      <c r="AC3115" s="219"/>
      <c r="AK3115" s="228"/>
      <c r="AP3115" s="229"/>
      <c r="AR3115" s="206"/>
      <c r="AS3115" s="206"/>
      <c r="AT3115" s="206"/>
      <c r="AU3115" s="206"/>
      <c r="AV3115" s="207"/>
      <c r="AW3115" s="207"/>
      <c r="AX3115" s="207"/>
      <c r="AY3115" s="207"/>
      <c r="AZ3115" s="206"/>
      <c r="BA3115" s="206"/>
      <c r="BB3115" s="206"/>
      <c r="BC3115" s="206"/>
      <c r="BD3115" s="207"/>
      <c r="BE3115" s="207"/>
      <c r="BF3115" s="207"/>
      <c r="BG3115" s="228"/>
      <c r="BH3115" s="228"/>
      <c r="BI3115" s="228"/>
      <c r="BJ3115" s="246"/>
      <c r="BL3115" s="228"/>
      <c r="BM3115" s="228"/>
    </row>
    <row r="3116" spans="12:65" ht="16.350000000000001" customHeight="1">
      <c r="L3116" s="232"/>
      <c r="O3116" s="219"/>
      <c r="P3116" s="245"/>
      <c r="Q3116" s="244"/>
      <c r="R3116" s="243"/>
      <c r="S3116" s="242"/>
      <c r="T3116" s="219"/>
      <c r="U3116" s="219"/>
      <c r="V3116" s="219"/>
      <c r="W3116" s="219"/>
      <c r="X3116" s="219"/>
      <c r="Y3116" s="219"/>
      <c r="Z3116" s="219"/>
      <c r="AA3116" s="219"/>
      <c r="AB3116" s="219"/>
      <c r="AC3116" s="219"/>
      <c r="AK3116" s="228"/>
      <c r="AP3116" s="229"/>
      <c r="AR3116" s="206"/>
      <c r="AS3116" s="206"/>
      <c r="AT3116" s="206"/>
      <c r="AU3116" s="206"/>
      <c r="AV3116" s="207"/>
      <c r="AW3116" s="207"/>
      <c r="AX3116" s="207"/>
      <c r="AY3116" s="207"/>
      <c r="AZ3116" s="206"/>
      <c r="BA3116" s="206"/>
      <c r="BB3116" s="206"/>
      <c r="BC3116" s="206"/>
      <c r="BD3116" s="207"/>
      <c r="BE3116" s="207"/>
      <c r="BF3116" s="207"/>
      <c r="BG3116" s="228"/>
      <c r="BH3116" s="228"/>
      <c r="BI3116" s="228"/>
      <c r="BJ3116" s="246"/>
      <c r="BL3116" s="228"/>
      <c r="BM3116" s="228"/>
    </row>
    <row r="3117" spans="12:65" ht="16.350000000000001" customHeight="1">
      <c r="L3117" s="232"/>
      <c r="O3117" s="219"/>
      <c r="P3117" s="245"/>
      <c r="Q3117" s="244"/>
      <c r="R3117" s="243"/>
      <c r="S3117" s="242"/>
      <c r="T3117" s="219"/>
      <c r="U3117" s="219"/>
      <c r="V3117" s="219"/>
      <c r="W3117" s="219"/>
      <c r="X3117" s="219"/>
      <c r="Y3117" s="219"/>
      <c r="Z3117" s="219"/>
      <c r="AA3117" s="219"/>
      <c r="AB3117" s="219"/>
      <c r="AC3117" s="219"/>
      <c r="AK3117" s="228"/>
      <c r="AP3117" s="229"/>
      <c r="AR3117" s="206"/>
      <c r="AS3117" s="206"/>
      <c r="AT3117" s="206"/>
      <c r="AU3117" s="206"/>
      <c r="AV3117" s="207"/>
      <c r="AW3117" s="207"/>
      <c r="AX3117" s="207"/>
      <c r="AY3117" s="207"/>
      <c r="AZ3117" s="206"/>
      <c r="BA3117" s="206"/>
      <c r="BB3117" s="206"/>
      <c r="BC3117" s="206"/>
      <c r="BD3117" s="207"/>
      <c r="BE3117" s="207"/>
      <c r="BF3117" s="207"/>
      <c r="BG3117" s="228"/>
      <c r="BH3117" s="228"/>
      <c r="BI3117" s="228"/>
      <c r="BJ3117" s="246"/>
      <c r="BL3117" s="228"/>
      <c r="BM3117" s="228"/>
    </row>
    <row r="3118" spans="12:65" ht="16.350000000000001" customHeight="1">
      <c r="L3118" s="232"/>
      <c r="O3118" s="219"/>
      <c r="P3118" s="245"/>
      <c r="Q3118" s="244"/>
      <c r="R3118" s="243"/>
      <c r="S3118" s="242"/>
      <c r="T3118" s="219"/>
      <c r="U3118" s="219"/>
      <c r="V3118" s="219"/>
      <c r="W3118" s="219"/>
      <c r="X3118" s="219"/>
      <c r="Y3118" s="219"/>
      <c r="Z3118" s="219"/>
      <c r="AA3118" s="219"/>
      <c r="AB3118" s="219"/>
      <c r="AC3118" s="219"/>
      <c r="AK3118" s="228"/>
      <c r="AP3118" s="229"/>
      <c r="AR3118" s="206"/>
      <c r="AS3118" s="206"/>
      <c r="AT3118" s="206"/>
      <c r="AU3118" s="206"/>
      <c r="AV3118" s="207"/>
      <c r="AW3118" s="207"/>
      <c r="AX3118" s="207"/>
      <c r="AY3118" s="207"/>
      <c r="AZ3118" s="206"/>
      <c r="BA3118" s="206"/>
      <c r="BB3118" s="206"/>
      <c r="BC3118" s="206"/>
      <c r="BD3118" s="207"/>
      <c r="BE3118" s="207"/>
      <c r="BF3118" s="207"/>
      <c r="BG3118" s="228"/>
      <c r="BH3118" s="228"/>
      <c r="BI3118" s="228"/>
      <c r="BJ3118" s="246"/>
      <c r="BL3118" s="228"/>
      <c r="BM3118" s="228"/>
    </row>
    <row r="3119" spans="12:65" ht="16.350000000000001" customHeight="1">
      <c r="L3119" s="232"/>
      <c r="O3119" s="219"/>
      <c r="P3119" s="245"/>
      <c r="Q3119" s="244"/>
      <c r="R3119" s="243"/>
      <c r="S3119" s="242"/>
      <c r="T3119" s="219"/>
      <c r="U3119" s="219"/>
      <c r="V3119" s="219"/>
      <c r="W3119" s="219"/>
      <c r="X3119" s="219"/>
      <c r="Y3119" s="219"/>
      <c r="Z3119" s="219"/>
      <c r="AA3119" s="219"/>
      <c r="AB3119" s="219"/>
      <c r="AC3119" s="219"/>
      <c r="AK3119" s="228"/>
      <c r="AP3119" s="229"/>
      <c r="AR3119" s="206"/>
      <c r="AS3119" s="206"/>
      <c r="AT3119" s="206"/>
      <c r="AU3119" s="206"/>
      <c r="AV3119" s="207"/>
      <c r="AW3119" s="207"/>
      <c r="AX3119" s="207"/>
      <c r="AY3119" s="207"/>
      <c r="AZ3119" s="206"/>
      <c r="BA3119" s="206"/>
      <c r="BB3119" s="206"/>
      <c r="BC3119" s="206"/>
      <c r="BD3119" s="207"/>
      <c r="BE3119" s="207"/>
      <c r="BF3119" s="207"/>
      <c r="BG3119" s="228"/>
      <c r="BH3119" s="228"/>
      <c r="BI3119" s="228"/>
      <c r="BJ3119" s="246"/>
      <c r="BL3119" s="228"/>
      <c r="BM3119" s="228"/>
    </row>
    <row r="3120" spans="12:65" ht="16.350000000000001" customHeight="1">
      <c r="L3120" s="232"/>
      <c r="O3120" s="219"/>
      <c r="P3120" s="245"/>
      <c r="Q3120" s="244"/>
      <c r="R3120" s="243"/>
      <c r="S3120" s="242"/>
      <c r="T3120" s="219"/>
      <c r="U3120" s="219"/>
      <c r="V3120" s="219"/>
      <c r="W3120" s="219"/>
      <c r="X3120" s="219"/>
      <c r="Y3120" s="219"/>
      <c r="Z3120" s="219"/>
      <c r="AA3120" s="219"/>
      <c r="AB3120" s="219"/>
      <c r="AC3120" s="219"/>
      <c r="AK3120" s="228"/>
      <c r="AP3120" s="229"/>
      <c r="AR3120" s="206"/>
      <c r="AS3120" s="206"/>
      <c r="AT3120" s="206"/>
      <c r="AU3120" s="206"/>
      <c r="AV3120" s="207"/>
      <c r="AW3120" s="207"/>
      <c r="AX3120" s="207"/>
      <c r="AY3120" s="207"/>
      <c r="AZ3120" s="206"/>
      <c r="BA3120" s="206"/>
      <c r="BB3120" s="206"/>
      <c r="BC3120" s="206"/>
      <c r="BD3120" s="207"/>
      <c r="BE3120" s="207"/>
      <c r="BF3120" s="207"/>
      <c r="BG3120" s="228"/>
      <c r="BH3120" s="228"/>
      <c r="BI3120" s="228"/>
      <c r="BJ3120" s="246"/>
      <c r="BL3120" s="228"/>
      <c r="BM3120" s="228"/>
    </row>
    <row r="3121" spans="12:65" ht="16.350000000000001" customHeight="1">
      <c r="L3121" s="232"/>
      <c r="O3121" s="219"/>
      <c r="P3121" s="245"/>
      <c r="Q3121" s="244"/>
      <c r="R3121" s="243"/>
      <c r="S3121" s="242"/>
      <c r="T3121" s="219"/>
      <c r="U3121" s="219"/>
      <c r="V3121" s="219"/>
      <c r="W3121" s="219"/>
      <c r="X3121" s="219"/>
      <c r="Y3121" s="219"/>
      <c r="Z3121" s="219"/>
      <c r="AA3121" s="219"/>
      <c r="AB3121" s="219"/>
      <c r="AC3121" s="219"/>
      <c r="AK3121" s="228"/>
      <c r="AP3121" s="229"/>
      <c r="AR3121" s="206"/>
      <c r="AS3121" s="206"/>
      <c r="AT3121" s="206"/>
      <c r="AU3121" s="206"/>
      <c r="AV3121" s="207"/>
      <c r="AW3121" s="207"/>
      <c r="AX3121" s="207"/>
      <c r="AY3121" s="207"/>
      <c r="AZ3121" s="206"/>
      <c r="BA3121" s="206"/>
      <c r="BB3121" s="206"/>
      <c r="BC3121" s="206"/>
      <c r="BD3121" s="207"/>
      <c r="BE3121" s="207"/>
      <c r="BF3121" s="207"/>
      <c r="BG3121" s="228"/>
      <c r="BH3121" s="228"/>
      <c r="BI3121" s="228"/>
      <c r="BJ3121" s="246"/>
      <c r="BL3121" s="228"/>
      <c r="BM3121" s="228"/>
    </row>
    <row r="3122" spans="12:65" ht="16.350000000000001" customHeight="1">
      <c r="L3122" s="232"/>
      <c r="O3122" s="219"/>
      <c r="P3122" s="245"/>
      <c r="Q3122" s="244"/>
      <c r="R3122" s="243"/>
      <c r="S3122" s="242"/>
      <c r="T3122" s="219"/>
      <c r="U3122" s="219"/>
      <c r="V3122" s="219"/>
      <c r="W3122" s="219"/>
      <c r="X3122" s="219"/>
      <c r="Y3122" s="219"/>
      <c r="Z3122" s="219"/>
      <c r="AA3122" s="219"/>
      <c r="AB3122" s="219"/>
      <c r="AC3122" s="219"/>
      <c r="AK3122" s="228"/>
      <c r="AP3122" s="229"/>
      <c r="AR3122" s="206"/>
      <c r="AS3122" s="206"/>
      <c r="AT3122" s="206"/>
      <c r="AU3122" s="206"/>
      <c r="AV3122" s="207"/>
      <c r="AW3122" s="207"/>
      <c r="AX3122" s="207"/>
      <c r="AY3122" s="207"/>
      <c r="AZ3122" s="206"/>
      <c r="BA3122" s="206"/>
      <c r="BB3122" s="206"/>
      <c r="BC3122" s="206"/>
      <c r="BD3122" s="207"/>
      <c r="BE3122" s="207"/>
      <c r="BF3122" s="207"/>
      <c r="BG3122" s="228"/>
      <c r="BH3122" s="228"/>
      <c r="BI3122" s="228"/>
      <c r="BJ3122" s="246"/>
      <c r="BL3122" s="228"/>
      <c r="BM3122" s="228"/>
    </row>
    <row r="3123" spans="12:65" ht="16.350000000000001" customHeight="1">
      <c r="L3123" s="232"/>
      <c r="O3123" s="219"/>
      <c r="P3123" s="245"/>
      <c r="Q3123" s="244"/>
      <c r="R3123" s="243"/>
      <c r="S3123" s="242"/>
      <c r="T3123" s="219"/>
      <c r="U3123" s="219"/>
      <c r="V3123" s="219"/>
      <c r="W3123" s="219"/>
      <c r="X3123" s="219"/>
      <c r="Y3123" s="219"/>
      <c r="Z3123" s="219"/>
      <c r="AA3123" s="219"/>
      <c r="AB3123" s="219"/>
      <c r="AC3123" s="219"/>
      <c r="AK3123" s="228"/>
      <c r="AP3123" s="229"/>
      <c r="AR3123" s="206"/>
      <c r="AS3123" s="206"/>
      <c r="AT3123" s="206"/>
      <c r="AU3123" s="206"/>
      <c r="AV3123" s="207"/>
      <c r="AW3123" s="207"/>
      <c r="AX3123" s="207"/>
      <c r="AY3123" s="207"/>
      <c r="AZ3123" s="206"/>
      <c r="BA3123" s="206"/>
      <c r="BB3123" s="206"/>
      <c r="BC3123" s="206"/>
      <c r="BD3123" s="207"/>
      <c r="BE3123" s="207"/>
      <c r="BF3123" s="207"/>
      <c r="BG3123" s="228"/>
      <c r="BH3123" s="228"/>
      <c r="BI3123" s="228"/>
      <c r="BJ3123" s="246"/>
      <c r="BL3123" s="228"/>
      <c r="BM3123" s="228"/>
    </row>
    <row r="3124" spans="12:65" ht="16.350000000000001" customHeight="1">
      <c r="L3124" s="232"/>
      <c r="O3124" s="219"/>
      <c r="P3124" s="245"/>
      <c r="Q3124" s="244"/>
      <c r="R3124" s="243"/>
      <c r="S3124" s="242"/>
      <c r="T3124" s="219"/>
      <c r="U3124" s="219"/>
      <c r="V3124" s="219"/>
      <c r="W3124" s="219"/>
      <c r="X3124" s="219"/>
      <c r="Y3124" s="219"/>
      <c r="Z3124" s="219"/>
      <c r="AA3124" s="219"/>
      <c r="AB3124" s="219"/>
      <c r="AC3124" s="219"/>
      <c r="AK3124" s="228"/>
      <c r="AP3124" s="229"/>
      <c r="AR3124" s="206"/>
      <c r="AS3124" s="206"/>
      <c r="AT3124" s="206"/>
      <c r="AU3124" s="206"/>
      <c r="AV3124" s="207"/>
      <c r="AW3124" s="207"/>
      <c r="AX3124" s="207"/>
      <c r="AY3124" s="207"/>
      <c r="AZ3124" s="206"/>
      <c r="BA3124" s="206"/>
      <c r="BB3124" s="206"/>
      <c r="BC3124" s="206"/>
      <c r="BD3124" s="207"/>
      <c r="BE3124" s="207"/>
      <c r="BF3124" s="207"/>
      <c r="BG3124" s="228"/>
      <c r="BH3124" s="228"/>
      <c r="BI3124" s="228"/>
      <c r="BJ3124" s="246"/>
      <c r="BL3124" s="228"/>
      <c r="BM3124" s="228"/>
    </row>
    <row r="3125" spans="12:65" ht="16.350000000000001" customHeight="1">
      <c r="L3125" s="232"/>
      <c r="O3125" s="219"/>
      <c r="P3125" s="245"/>
      <c r="Q3125" s="244"/>
      <c r="R3125" s="243"/>
      <c r="S3125" s="242"/>
      <c r="T3125" s="219"/>
      <c r="U3125" s="219"/>
      <c r="V3125" s="219"/>
      <c r="W3125" s="219"/>
      <c r="X3125" s="219"/>
      <c r="Y3125" s="219"/>
      <c r="Z3125" s="219"/>
      <c r="AA3125" s="219"/>
      <c r="AB3125" s="219"/>
      <c r="AC3125" s="219"/>
      <c r="AK3125" s="228"/>
      <c r="AP3125" s="229"/>
      <c r="AR3125" s="206"/>
      <c r="AS3125" s="206"/>
      <c r="AT3125" s="206"/>
      <c r="AU3125" s="206"/>
      <c r="AV3125" s="207"/>
      <c r="AW3125" s="207"/>
      <c r="AX3125" s="207"/>
      <c r="AY3125" s="207"/>
      <c r="AZ3125" s="206"/>
      <c r="BA3125" s="206"/>
      <c r="BB3125" s="206"/>
      <c r="BC3125" s="206"/>
      <c r="BD3125" s="207"/>
      <c r="BE3125" s="207"/>
      <c r="BF3125" s="207"/>
      <c r="BG3125" s="228"/>
      <c r="BH3125" s="228"/>
      <c r="BI3125" s="228"/>
      <c r="BJ3125" s="246"/>
      <c r="BL3125" s="228"/>
      <c r="BM3125" s="228"/>
    </row>
    <row r="3126" spans="12:65" ht="16.350000000000001" customHeight="1">
      <c r="L3126" s="232"/>
      <c r="O3126" s="219"/>
      <c r="P3126" s="245"/>
      <c r="Q3126" s="244"/>
      <c r="R3126" s="243"/>
      <c r="S3126" s="242"/>
      <c r="T3126" s="219"/>
      <c r="U3126" s="219"/>
      <c r="V3126" s="219"/>
      <c r="W3126" s="219"/>
      <c r="X3126" s="219"/>
      <c r="Y3126" s="219"/>
      <c r="Z3126" s="219"/>
      <c r="AA3126" s="219"/>
      <c r="AB3126" s="219"/>
      <c r="AC3126" s="219"/>
      <c r="AK3126" s="228"/>
      <c r="AP3126" s="229"/>
      <c r="AR3126" s="206"/>
      <c r="AS3126" s="206"/>
      <c r="AT3126" s="206"/>
      <c r="AU3126" s="206"/>
      <c r="AV3126" s="207"/>
      <c r="AW3126" s="207"/>
      <c r="AX3126" s="207"/>
      <c r="AY3126" s="207"/>
      <c r="AZ3126" s="206"/>
      <c r="BA3126" s="206"/>
      <c r="BB3126" s="206"/>
      <c r="BC3126" s="206"/>
      <c r="BD3126" s="207"/>
      <c r="BE3126" s="207"/>
      <c r="BF3126" s="207"/>
      <c r="BG3126" s="228"/>
      <c r="BH3126" s="228"/>
      <c r="BI3126" s="228"/>
      <c r="BJ3126" s="246"/>
      <c r="BL3126" s="228"/>
      <c r="BM3126" s="228"/>
    </row>
    <row r="3127" spans="12:65" ht="16.350000000000001" customHeight="1">
      <c r="L3127" s="232"/>
      <c r="O3127" s="219"/>
      <c r="P3127" s="245"/>
      <c r="Q3127" s="244"/>
      <c r="R3127" s="243"/>
      <c r="S3127" s="242"/>
      <c r="T3127" s="219"/>
      <c r="U3127" s="219"/>
      <c r="V3127" s="219"/>
      <c r="W3127" s="219"/>
      <c r="X3127" s="219"/>
      <c r="Y3127" s="219"/>
      <c r="Z3127" s="219"/>
      <c r="AA3127" s="219"/>
      <c r="AB3127" s="219"/>
      <c r="AC3127" s="219"/>
      <c r="AK3127" s="228"/>
      <c r="AP3127" s="229"/>
      <c r="AR3127" s="206"/>
      <c r="AS3127" s="206"/>
      <c r="AT3127" s="206"/>
      <c r="AU3127" s="206"/>
      <c r="AV3127" s="207"/>
      <c r="AW3127" s="207"/>
      <c r="AX3127" s="207"/>
      <c r="AY3127" s="207"/>
      <c r="AZ3127" s="206"/>
      <c r="BA3127" s="206"/>
      <c r="BB3127" s="206"/>
      <c r="BC3127" s="206"/>
      <c r="BD3127" s="207"/>
      <c r="BE3127" s="207"/>
      <c r="BF3127" s="207"/>
      <c r="BG3127" s="228"/>
      <c r="BH3127" s="228"/>
      <c r="BI3127" s="228"/>
      <c r="BJ3127" s="246"/>
      <c r="BL3127" s="228"/>
      <c r="BM3127" s="228"/>
    </row>
    <row r="3128" spans="12:65" ht="16.350000000000001" customHeight="1">
      <c r="L3128" s="232"/>
      <c r="O3128" s="219"/>
      <c r="P3128" s="245"/>
      <c r="Q3128" s="244"/>
      <c r="R3128" s="243"/>
      <c r="S3128" s="242"/>
      <c r="T3128" s="219"/>
      <c r="U3128" s="219"/>
      <c r="V3128" s="219"/>
      <c r="W3128" s="219"/>
      <c r="X3128" s="219"/>
      <c r="Y3128" s="219"/>
      <c r="Z3128" s="219"/>
      <c r="AA3128" s="219"/>
      <c r="AB3128" s="219"/>
      <c r="AC3128" s="219"/>
      <c r="AK3128" s="228"/>
      <c r="AP3128" s="229"/>
      <c r="AR3128" s="206"/>
      <c r="AS3128" s="206"/>
      <c r="AT3128" s="206"/>
      <c r="AU3128" s="206"/>
      <c r="AV3128" s="207"/>
      <c r="AW3128" s="207"/>
      <c r="AX3128" s="207"/>
      <c r="AY3128" s="207"/>
      <c r="AZ3128" s="206"/>
      <c r="BA3128" s="206"/>
      <c r="BB3128" s="206"/>
      <c r="BC3128" s="206"/>
      <c r="BD3128" s="207"/>
      <c r="BE3128" s="207"/>
      <c r="BF3128" s="207"/>
      <c r="BG3128" s="228"/>
      <c r="BH3128" s="228"/>
      <c r="BI3128" s="228"/>
      <c r="BJ3128" s="246"/>
      <c r="BL3128" s="228"/>
      <c r="BM3128" s="228"/>
    </row>
    <row r="3129" spans="12:65" ht="16.350000000000001" customHeight="1">
      <c r="L3129" s="232"/>
      <c r="O3129" s="219"/>
      <c r="P3129" s="245"/>
      <c r="Q3129" s="244"/>
      <c r="R3129" s="243"/>
      <c r="S3129" s="242"/>
      <c r="T3129" s="219"/>
      <c r="U3129" s="219"/>
      <c r="V3129" s="219"/>
      <c r="W3129" s="219"/>
      <c r="X3129" s="219"/>
      <c r="Y3129" s="219"/>
      <c r="Z3129" s="219"/>
      <c r="AA3129" s="219"/>
      <c r="AB3129" s="219"/>
      <c r="AC3129" s="219"/>
      <c r="AK3129" s="228"/>
      <c r="AP3129" s="229"/>
      <c r="AR3129" s="206"/>
      <c r="AS3129" s="206"/>
      <c r="AT3129" s="206"/>
      <c r="AU3129" s="206"/>
      <c r="AV3129" s="207"/>
      <c r="AW3129" s="207"/>
      <c r="AX3129" s="207"/>
      <c r="AY3129" s="207"/>
      <c r="AZ3129" s="206"/>
      <c r="BA3129" s="206"/>
      <c r="BB3129" s="206"/>
      <c r="BC3129" s="206"/>
      <c r="BD3129" s="207"/>
      <c r="BE3129" s="207"/>
      <c r="BF3129" s="207"/>
      <c r="BG3129" s="228"/>
      <c r="BH3129" s="228"/>
      <c r="BI3129" s="228"/>
      <c r="BJ3129" s="246"/>
      <c r="BL3129" s="228"/>
      <c r="BM3129" s="228"/>
    </row>
    <row r="3130" spans="12:65" ht="16.350000000000001" customHeight="1">
      <c r="L3130" s="232"/>
      <c r="O3130" s="219"/>
      <c r="P3130" s="245"/>
      <c r="Q3130" s="244"/>
      <c r="R3130" s="243"/>
      <c r="S3130" s="242"/>
      <c r="T3130" s="219"/>
      <c r="U3130" s="219"/>
      <c r="V3130" s="219"/>
      <c r="W3130" s="219"/>
      <c r="X3130" s="219"/>
      <c r="Y3130" s="219"/>
      <c r="Z3130" s="219"/>
      <c r="AA3130" s="219"/>
      <c r="AB3130" s="219"/>
      <c r="AC3130" s="219"/>
      <c r="AK3130" s="228"/>
      <c r="AP3130" s="229"/>
      <c r="AR3130" s="206"/>
      <c r="AS3130" s="206"/>
      <c r="AT3130" s="206"/>
      <c r="AU3130" s="206"/>
      <c r="AV3130" s="207"/>
      <c r="AW3130" s="207"/>
      <c r="AX3130" s="207"/>
      <c r="AY3130" s="207"/>
      <c r="AZ3130" s="206"/>
      <c r="BA3130" s="206"/>
      <c r="BB3130" s="206"/>
      <c r="BC3130" s="206"/>
      <c r="BD3130" s="207"/>
      <c r="BE3130" s="207"/>
      <c r="BF3130" s="207"/>
      <c r="BG3130" s="228"/>
      <c r="BH3130" s="228"/>
      <c r="BI3130" s="228"/>
      <c r="BJ3130" s="246"/>
      <c r="BL3130" s="228"/>
      <c r="BM3130" s="228"/>
    </row>
    <row r="3131" spans="12:65" ht="16.350000000000001" customHeight="1">
      <c r="L3131" s="232"/>
      <c r="O3131" s="219"/>
      <c r="P3131" s="245"/>
      <c r="Q3131" s="244"/>
      <c r="R3131" s="243"/>
      <c r="S3131" s="242"/>
      <c r="T3131" s="219"/>
      <c r="U3131" s="219"/>
      <c r="V3131" s="219"/>
      <c r="W3131" s="219"/>
      <c r="X3131" s="219"/>
      <c r="Y3131" s="219"/>
      <c r="Z3131" s="219"/>
      <c r="AA3131" s="219"/>
      <c r="AB3131" s="219"/>
      <c r="AC3131" s="219"/>
      <c r="AK3131" s="228"/>
      <c r="AP3131" s="229"/>
      <c r="AR3131" s="206"/>
      <c r="AS3131" s="206"/>
      <c r="AT3131" s="206"/>
      <c r="AU3131" s="206"/>
      <c r="AV3131" s="207"/>
      <c r="AW3131" s="207"/>
      <c r="AX3131" s="207"/>
      <c r="AY3131" s="207"/>
      <c r="AZ3131" s="206"/>
      <c r="BA3131" s="206"/>
      <c r="BB3131" s="206"/>
      <c r="BC3131" s="206"/>
      <c r="BD3131" s="207"/>
      <c r="BE3131" s="207"/>
      <c r="BF3131" s="207"/>
      <c r="BG3131" s="228"/>
      <c r="BH3131" s="228"/>
      <c r="BI3131" s="228"/>
      <c r="BJ3131" s="246"/>
      <c r="BL3131" s="228"/>
      <c r="BM3131" s="228"/>
    </row>
    <row r="3132" spans="12:65" ht="16.350000000000001" customHeight="1">
      <c r="L3132" s="232"/>
      <c r="O3132" s="219"/>
      <c r="P3132" s="245"/>
      <c r="Q3132" s="244"/>
      <c r="R3132" s="243"/>
      <c r="S3132" s="242"/>
      <c r="T3132" s="219"/>
      <c r="U3132" s="219"/>
      <c r="V3132" s="219"/>
      <c r="W3132" s="219"/>
      <c r="X3132" s="219"/>
      <c r="Y3132" s="219"/>
      <c r="Z3132" s="219"/>
      <c r="AA3132" s="219"/>
      <c r="AB3132" s="219"/>
      <c r="AC3132" s="219"/>
      <c r="AK3132" s="228"/>
      <c r="AP3132" s="229"/>
      <c r="AR3132" s="206"/>
      <c r="AS3132" s="206"/>
      <c r="AT3132" s="206"/>
      <c r="AU3132" s="206"/>
      <c r="AV3132" s="207"/>
      <c r="AW3132" s="207"/>
      <c r="AX3132" s="207"/>
      <c r="AY3132" s="207"/>
      <c r="AZ3132" s="206"/>
      <c r="BA3132" s="206"/>
      <c r="BB3132" s="206"/>
      <c r="BC3132" s="206"/>
      <c r="BD3132" s="207"/>
      <c r="BE3132" s="207"/>
      <c r="BF3132" s="207"/>
      <c r="BG3132" s="228"/>
      <c r="BH3132" s="228"/>
      <c r="BI3132" s="228"/>
      <c r="BJ3132" s="246"/>
      <c r="BL3132" s="228"/>
      <c r="BM3132" s="228"/>
    </row>
    <row r="3133" spans="12:65" ht="16.350000000000001" customHeight="1">
      <c r="L3133" s="232"/>
      <c r="O3133" s="219"/>
      <c r="P3133" s="245"/>
      <c r="Q3133" s="244"/>
      <c r="R3133" s="243"/>
      <c r="S3133" s="242"/>
      <c r="T3133" s="219"/>
      <c r="U3133" s="219"/>
      <c r="V3133" s="219"/>
      <c r="W3133" s="219"/>
      <c r="X3133" s="219"/>
      <c r="Y3133" s="219"/>
      <c r="Z3133" s="219"/>
      <c r="AA3133" s="219"/>
      <c r="AB3133" s="219"/>
      <c r="AC3133" s="219"/>
      <c r="AK3133" s="228"/>
      <c r="AP3133" s="229"/>
      <c r="AR3133" s="206"/>
      <c r="AS3133" s="206"/>
      <c r="AT3133" s="206"/>
      <c r="AU3133" s="206"/>
      <c r="AV3133" s="207"/>
      <c r="AW3133" s="207"/>
      <c r="AX3133" s="207"/>
      <c r="AY3133" s="207"/>
      <c r="AZ3133" s="206"/>
      <c r="BA3133" s="206"/>
      <c r="BB3133" s="206"/>
      <c r="BC3133" s="206"/>
      <c r="BD3133" s="207"/>
      <c r="BE3133" s="207"/>
      <c r="BF3133" s="207"/>
      <c r="BG3133" s="228"/>
      <c r="BH3133" s="228"/>
      <c r="BI3133" s="228"/>
      <c r="BJ3133" s="246"/>
      <c r="BL3133" s="228"/>
      <c r="BM3133" s="228"/>
    </row>
    <row r="3134" spans="12:65" ht="16.350000000000001" customHeight="1">
      <c r="L3134" s="232"/>
      <c r="O3134" s="219"/>
      <c r="P3134" s="245"/>
      <c r="Q3134" s="244"/>
      <c r="R3134" s="243"/>
      <c r="S3134" s="242"/>
      <c r="T3134" s="219"/>
      <c r="U3134" s="219"/>
      <c r="V3134" s="219"/>
      <c r="W3134" s="219"/>
      <c r="X3134" s="219"/>
      <c r="Y3134" s="219"/>
      <c r="Z3134" s="219"/>
      <c r="AA3134" s="219"/>
      <c r="AB3134" s="219"/>
      <c r="AC3134" s="219"/>
      <c r="AK3134" s="228"/>
      <c r="AP3134" s="229"/>
      <c r="AR3134" s="206"/>
      <c r="AS3134" s="206"/>
      <c r="AT3134" s="206"/>
      <c r="AU3134" s="206"/>
      <c r="AV3134" s="207"/>
      <c r="AW3134" s="207"/>
      <c r="AX3134" s="207"/>
      <c r="AY3134" s="207"/>
      <c r="AZ3134" s="206"/>
      <c r="BA3134" s="206"/>
      <c r="BB3134" s="206"/>
      <c r="BC3134" s="206"/>
      <c r="BD3134" s="207"/>
      <c r="BE3134" s="207"/>
      <c r="BF3134" s="207"/>
      <c r="BG3134" s="228"/>
      <c r="BH3134" s="228"/>
      <c r="BI3134" s="228"/>
      <c r="BJ3134" s="246"/>
      <c r="BL3134" s="228"/>
      <c r="BM3134" s="228"/>
    </row>
    <row r="3135" spans="12:65" ht="16.350000000000001" customHeight="1">
      <c r="L3135" s="232"/>
      <c r="O3135" s="219"/>
      <c r="P3135" s="245"/>
      <c r="Q3135" s="244"/>
      <c r="R3135" s="243"/>
      <c r="S3135" s="242"/>
      <c r="T3135" s="219"/>
      <c r="U3135" s="219"/>
      <c r="V3135" s="219"/>
      <c r="W3135" s="219"/>
      <c r="X3135" s="219"/>
      <c r="Y3135" s="219"/>
      <c r="Z3135" s="219"/>
      <c r="AA3135" s="219"/>
      <c r="AB3135" s="219"/>
      <c r="AC3135" s="219"/>
      <c r="AK3135" s="228"/>
      <c r="AP3135" s="229"/>
      <c r="AR3135" s="206"/>
      <c r="AS3135" s="206"/>
      <c r="AT3135" s="206"/>
      <c r="AU3135" s="206"/>
      <c r="AV3135" s="207"/>
      <c r="AW3135" s="207"/>
      <c r="AX3135" s="207"/>
      <c r="AY3135" s="207"/>
      <c r="AZ3135" s="206"/>
      <c r="BA3135" s="206"/>
      <c r="BB3135" s="206"/>
      <c r="BC3135" s="206"/>
      <c r="BD3135" s="207"/>
      <c r="BE3135" s="207"/>
      <c r="BF3135" s="207"/>
      <c r="BG3135" s="228"/>
      <c r="BH3135" s="228"/>
      <c r="BI3135" s="228"/>
      <c r="BJ3135" s="246"/>
      <c r="BL3135" s="228"/>
      <c r="BM3135" s="228"/>
    </row>
    <row r="3136" spans="12:65" ht="16.350000000000001" customHeight="1">
      <c r="L3136" s="232"/>
      <c r="O3136" s="219"/>
      <c r="P3136" s="245"/>
      <c r="Q3136" s="244"/>
      <c r="R3136" s="243"/>
      <c r="S3136" s="242"/>
      <c r="T3136" s="219"/>
      <c r="U3136" s="219"/>
      <c r="V3136" s="219"/>
      <c r="W3136" s="219"/>
      <c r="X3136" s="219"/>
      <c r="Y3136" s="219"/>
      <c r="Z3136" s="219"/>
      <c r="AA3136" s="219"/>
      <c r="AB3136" s="219"/>
      <c r="AC3136" s="219"/>
      <c r="AK3136" s="228"/>
      <c r="AP3136" s="229"/>
      <c r="AR3136" s="206"/>
      <c r="AS3136" s="206"/>
      <c r="AT3136" s="206"/>
      <c r="AU3136" s="206"/>
      <c r="AV3136" s="207"/>
      <c r="AW3136" s="207"/>
      <c r="AX3136" s="207"/>
      <c r="AY3136" s="207"/>
      <c r="AZ3136" s="206"/>
      <c r="BA3136" s="206"/>
      <c r="BB3136" s="206"/>
      <c r="BC3136" s="206"/>
      <c r="BD3136" s="207"/>
      <c r="BE3136" s="207"/>
      <c r="BF3136" s="207"/>
      <c r="BG3136" s="228"/>
      <c r="BH3136" s="228"/>
      <c r="BI3136" s="228"/>
      <c r="BJ3136" s="246"/>
      <c r="BL3136" s="228"/>
      <c r="BM3136" s="228"/>
    </row>
    <row r="3137" spans="12:65" ht="16.350000000000001" customHeight="1">
      <c r="L3137" s="232"/>
      <c r="O3137" s="219"/>
      <c r="P3137" s="245"/>
      <c r="Q3137" s="244"/>
      <c r="R3137" s="243"/>
      <c r="S3137" s="242"/>
      <c r="T3137" s="219"/>
      <c r="U3137" s="219"/>
      <c r="V3137" s="219"/>
      <c r="W3137" s="219"/>
      <c r="X3137" s="219"/>
      <c r="Y3137" s="219"/>
      <c r="Z3137" s="219"/>
      <c r="AA3137" s="219"/>
      <c r="AB3137" s="219"/>
      <c r="AC3137" s="219"/>
      <c r="AK3137" s="228"/>
      <c r="AP3137" s="229"/>
      <c r="AR3137" s="206"/>
      <c r="AS3137" s="206"/>
      <c r="AT3137" s="206"/>
      <c r="AU3137" s="206"/>
      <c r="AV3137" s="207"/>
      <c r="AW3137" s="207"/>
      <c r="AX3137" s="207"/>
      <c r="AY3137" s="207"/>
      <c r="AZ3137" s="206"/>
      <c r="BA3137" s="206"/>
      <c r="BB3137" s="206"/>
      <c r="BC3137" s="206"/>
      <c r="BD3137" s="207"/>
      <c r="BE3137" s="207"/>
      <c r="BF3137" s="207"/>
      <c r="BG3137" s="228"/>
      <c r="BH3137" s="228"/>
      <c r="BI3137" s="228"/>
      <c r="BJ3137" s="246"/>
      <c r="BL3137" s="228"/>
      <c r="BM3137" s="228"/>
    </row>
    <row r="3138" spans="12:65" ht="16.350000000000001" customHeight="1">
      <c r="L3138" s="232"/>
      <c r="O3138" s="219"/>
      <c r="P3138" s="245"/>
      <c r="Q3138" s="244"/>
      <c r="R3138" s="243"/>
      <c r="S3138" s="242"/>
      <c r="T3138" s="219"/>
      <c r="U3138" s="219"/>
      <c r="V3138" s="219"/>
      <c r="W3138" s="219"/>
      <c r="X3138" s="219"/>
      <c r="Y3138" s="219"/>
      <c r="Z3138" s="219"/>
      <c r="AA3138" s="219"/>
      <c r="AB3138" s="219"/>
      <c r="AC3138" s="219"/>
      <c r="AK3138" s="228"/>
      <c r="AP3138" s="229"/>
      <c r="AR3138" s="206"/>
      <c r="AS3138" s="206"/>
      <c r="AT3138" s="206"/>
      <c r="AU3138" s="206"/>
      <c r="AV3138" s="207"/>
      <c r="AW3138" s="207"/>
      <c r="AX3138" s="207"/>
      <c r="AY3138" s="207"/>
      <c r="AZ3138" s="206"/>
      <c r="BA3138" s="206"/>
      <c r="BB3138" s="206"/>
      <c r="BC3138" s="206"/>
      <c r="BD3138" s="207"/>
      <c r="BE3138" s="207"/>
      <c r="BF3138" s="207"/>
      <c r="BG3138" s="228"/>
      <c r="BH3138" s="228"/>
      <c r="BI3138" s="228"/>
      <c r="BL3138" s="228"/>
      <c r="BM3138" s="228"/>
    </row>
    <row r="3139" spans="12:65" ht="16.350000000000001" customHeight="1">
      <c r="L3139" s="232"/>
      <c r="O3139" s="219"/>
      <c r="P3139" s="245"/>
      <c r="Q3139" s="244"/>
      <c r="R3139" s="243"/>
      <c r="S3139" s="242"/>
      <c r="T3139" s="219"/>
      <c r="U3139" s="219"/>
      <c r="V3139" s="219"/>
      <c r="W3139" s="219"/>
      <c r="X3139" s="219"/>
      <c r="Y3139" s="219"/>
      <c r="Z3139" s="219"/>
      <c r="AA3139" s="219"/>
      <c r="AB3139" s="219"/>
      <c r="AC3139" s="219"/>
      <c r="AK3139" s="228"/>
      <c r="AP3139" s="229"/>
      <c r="AR3139" s="206"/>
      <c r="AS3139" s="206"/>
      <c r="AT3139" s="206"/>
      <c r="AU3139" s="206"/>
      <c r="AV3139" s="207"/>
      <c r="AW3139" s="207"/>
      <c r="AX3139" s="207"/>
      <c r="AY3139" s="207"/>
      <c r="AZ3139" s="206"/>
      <c r="BA3139" s="206"/>
      <c r="BB3139" s="206"/>
      <c r="BC3139" s="206"/>
      <c r="BD3139" s="207"/>
      <c r="BE3139" s="207"/>
      <c r="BF3139" s="207"/>
      <c r="BG3139" s="228"/>
      <c r="BH3139" s="228"/>
      <c r="BI3139" s="228"/>
      <c r="BL3139" s="228"/>
      <c r="BM3139" s="228"/>
    </row>
    <row r="3140" spans="12:65" ht="16.350000000000001" customHeight="1">
      <c r="L3140" s="232"/>
      <c r="O3140" s="219"/>
      <c r="P3140" s="245"/>
      <c r="Q3140" s="244"/>
      <c r="R3140" s="243"/>
      <c r="S3140" s="242"/>
      <c r="T3140" s="219"/>
      <c r="U3140" s="219"/>
      <c r="V3140" s="219"/>
      <c r="W3140" s="219"/>
      <c r="X3140" s="219"/>
      <c r="Y3140" s="219"/>
      <c r="Z3140" s="219"/>
      <c r="AA3140" s="219"/>
      <c r="AB3140" s="219"/>
      <c r="AC3140" s="219"/>
      <c r="AK3140" s="228"/>
      <c r="AP3140" s="229"/>
      <c r="AR3140" s="206"/>
      <c r="AS3140" s="206"/>
      <c r="AT3140" s="206"/>
      <c r="AU3140" s="206"/>
      <c r="AV3140" s="207"/>
      <c r="AW3140" s="207"/>
      <c r="AX3140" s="207"/>
      <c r="AY3140" s="207"/>
      <c r="AZ3140" s="206"/>
      <c r="BA3140" s="206"/>
      <c r="BB3140" s="206"/>
      <c r="BC3140" s="206"/>
      <c r="BD3140" s="207"/>
      <c r="BE3140" s="207"/>
      <c r="BF3140" s="207"/>
      <c r="BG3140" s="228"/>
      <c r="BH3140" s="228"/>
      <c r="BI3140" s="228"/>
      <c r="BL3140" s="228"/>
      <c r="BM3140" s="228"/>
    </row>
    <row r="3141" spans="12:65" ht="16.350000000000001" customHeight="1">
      <c r="L3141" s="232"/>
      <c r="O3141" s="219"/>
      <c r="P3141" s="245"/>
      <c r="Q3141" s="244"/>
      <c r="R3141" s="243"/>
      <c r="S3141" s="242"/>
      <c r="T3141" s="219"/>
      <c r="U3141" s="219"/>
      <c r="V3141" s="219"/>
      <c r="W3141" s="219"/>
      <c r="X3141" s="219"/>
      <c r="Y3141" s="219"/>
      <c r="Z3141" s="219"/>
      <c r="AA3141" s="219"/>
      <c r="AB3141" s="219"/>
      <c r="AC3141" s="219"/>
      <c r="AK3141" s="228"/>
      <c r="AP3141" s="229"/>
      <c r="AR3141" s="206"/>
      <c r="AS3141" s="206"/>
      <c r="AT3141" s="206"/>
      <c r="AU3141" s="206"/>
      <c r="AV3141" s="207"/>
      <c r="AW3141" s="207"/>
      <c r="AX3141" s="207"/>
      <c r="AY3141" s="207"/>
      <c r="AZ3141" s="206"/>
      <c r="BA3141" s="206"/>
      <c r="BB3141" s="206"/>
      <c r="BC3141" s="206"/>
      <c r="BD3141" s="207"/>
      <c r="BE3141" s="207"/>
      <c r="BF3141" s="207"/>
      <c r="BG3141" s="228"/>
      <c r="BH3141" s="228"/>
      <c r="BI3141" s="228"/>
      <c r="BL3141" s="228"/>
      <c r="BM3141" s="228"/>
    </row>
    <row r="3142" spans="12:65" ht="16.350000000000001" customHeight="1">
      <c r="L3142" s="232"/>
      <c r="O3142" s="219"/>
      <c r="P3142" s="245"/>
      <c r="Q3142" s="244"/>
      <c r="R3142" s="243"/>
      <c r="S3142" s="242"/>
      <c r="T3142" s="219"/>
      <c r="U3142" s="219"/>
      <c r="V3142" s="219"/>
      <c r="W3142" s="219"/>
      <c r="X3142" s="219"/>
      <c r="Y3142" s="219"/>
      <c r="Z3142" s="219"/>
      <c r="AA3142" s="219"/>
      <c r="AB3142" s="219"/>
      <c r="AC3142" s="219"/>
      <c r="AK3142" s="228"/>
      <c r="AP3142" s="229"/>
      <c r="AR3142" s="206"/>
      <c r="AS3142" s="206"/>
      <c r="AT3142" s="206"/>
      <c r="AU3142" s="206"/>
      <c r="AV3142" s="207"/>
      <c r="AW3142" s="207"/>
      <c r="AX3142" s="207"/>
      <c r="AY3142" s="207"/>
      <c r="AZ3142" s="206"/>
      <c r="BA3142" s="206"/>
      <c r="BB3142" s="206"/>
      <c r="BC3142" s="206"/>
      <c r="BD3142" s="207"/>
      <c r="BE3142" s="207"/>
      <c r="BF3142" s="207"/>
      <c r="BG3142" s="228"/>
      <c r="BH3142" s="228"/>
      <c r="BI3142" s="228"/>
      <c r="BL3142" s="228"/>
      <c r="BM3142" s="228"/>
    </row>
    <row r="3143" spans="12:65" ht="16.350000000000001" customHeight="1">
      <c r="L3143" s="232"/>
      <c r="O3143" s="219"/>
      <c r="P3143" s="245"/>
      <c r="Q3143" s="244"/>
      <c r="R3143" s="243"/>
      <c r="S3143" s="242"/>
      <c r="T3143" s="219"/>
      <c r="U3143" s="219"/>
      <c r="V3143" s="219"/>
      <c r="W3143" s="219"/>
      <c r="X3143" s="219"/>
      <c r="Y3143" s="219"/>
      <c r="Z3143" s="219"/>
      <c r="AA3143" s="219"/>
      <c r="AB3143" s="219"/>
      <c r="AC3143" s="219"/>
      <c r="AK3143" s="228"/>
      <c r="AP3143" s="229"/>
      <c r="AR3143" s="206"/>
      <c r="AS3143" s="206"/>
      <c r="AT3143" s="206"/>
      <c r="AU3143" s="206"/>
      <c r="AV3143" s="207"/>
      <c r="AW3143" s="207"/>
      <c r="AX3143" s="207"/>
      <c r="AY3143" s="207"/>
      <c r="AZ3143" s="206"/>
      <c r="BA3143" s="206"/>
      <c r="BB3143" s="206"/>
      <c r="BC3143" s="206"/>
      <c r="BD3143" s="207"/>
      <c r="BE3143" s="207"/>
      <c r="BF3143" s="207"/>
      <c r="BG3143" s="228"/>
      <c r="BH3143" s="228"/>
      <c r="BI3143" s="228"/>
      <c r="BL3143" s="228"/>
      <c r="BM3143" s="228"/>
    </row>
    <row r="3144" spans="12:65" ht="16.350000000000001" customHeight="1">
      <c r="L3144" s="232"/>
      <c r="O3144" s="219"/>
      <c r="P3144" s="245"/>
      <c r="Q3144" s="244"/>
      <c r="R3144" s="243"/>
      <c r="S3144" s="242"/>
      <c r="T3144" s="219"/>
      <c r="U3144" s="219"/>
      <c r="V3144" s="219"/>
      <c r="W3144" s="219"/>
      <c r="X3144" s="219"/>
      <c r="Y3144" s="219"/>
      <c r="Z3144" s="219"/>
      <c r="AA3144" s="219"/>
      <c r="AB3144" s="219"/>
      <c r="AC3144" s="219"/>
      <c r="AK3144" s="228"/>
      <c r="AP3144" s="229"/>
      <c r="AR3144" s="206"/>
      <c r="AS3144" s="206"/>
      <c r="AT3144" s="206"/>
      <c r="AU3144" s="206"/>
      <c r="AV3144" s="207"/>
      <c r="AW3144" s="207"/>
      <c r="AX3144" s="207"/>
      <c r="AY3144" s="207"/>
      <c r="AZ3144" s="206"/>
      <c r="BA3144" s="206"/>
      <c r="BB3144" s="206"/>
      <c r="BC3144" s="206"/>
      <c r="BD3144" s="207"/>
      <c r="BE3144" s="207"/>
      <c r="BF3144" s="207"/>
      <c r="BG3144" s="228"/>
      <c r="BH3144" s="228"/>
      <c r="BI3144" s="228"/>
      <c r="BL3144" s="228"/>
      <c r="BM3144" s="228"/>
    </row>
    <row r="3145" spans="12:65" ht="16.350000000000001" customHeight="1">
      <c r="L3145" s="232"/>
      <c r="O3145" s="219"/>
      <c r="P3145" s="245"/>
      <c r="Q3145" s="244"/>
      <c r="R3145" s="243"/>
      <c r="S3145" s="242"/>
      <c r="T3145" s="219"/>
      <c r="U3145" s="219"/>
      <c r="V3145" s="219"/>
      <c r="W3145" s="219"/>
      <c r="X3145" s="219"/>
      <c r="Y3145" s="219"/>
      <c r="Z3145" s="219"/>
      <c r="AA3145" s="219"/>
      <c r="AB3145" s="219"/>
      <c r="AC3145" s="219"/>
      <c r="AK3145" s="228"/>
      <c r="AP3145" s="229"/>
      <c r="AR3145" s="206"/>
      <c r="AS3145" s="206"/>
      <c r="AT3145" s="206"/>
      <c r="AU3145" s="206"/>
      <c r="AV3145" s="207"/>
      <c r="AW3145" s="207"/>
      <c r="AX3145" s="207"/>
      <c r="AY3145" s="207"/>
      <c r="AZ3145" s="206"/>
      <c r="BA3145" s="206"/>
      <c r="BB3145" s="206"/>
      <c r="BC3145" s="206"/>
      <c r="BD3145" s="207"/>
      <c r="BE3145" s="207"/>
      <c r="BF3145" s="207"/>
      <c r="BG3145" s="228"/>
      <c r="BH3145" s="228"/>
      <c r="BI3145" s="228"/>
      <c r="BL3145" s="228"/>
      <c r="BM3145" s="228"/>
    </row>
    <row r="3146" spans="12:65" ht="16.350000000000001" customHeight="1">
      <c r="L3146" s="232"/>
      <c r="O3146" s="219"/>
      <c r="P3146" s="245"/>
      <c r="Q3146" s="244"/>
      <c r="R3146" s="243"/>
      <c r="S3146" s="242"/>
      <c r="T3146" s="219"/>
      <c r="U3146" s="219"/>
      <c r="V3146" s="219"/>
      <c r="W3146" s="219"/>
      <c r="X3146" s="219"/>
      <c r="Y3146" s="219"/>
      <c r="Z3146" s="219"/>
      <c r="AA3146" s="219"/>
      <c r="AB3146" s="219"/>
      <c r="AC3146" s="219"/>
      <c r="AK3146" s="228"/>
      <c r="AP3146" s="229"/>
      <c r="AR3146" s="206"/>
      <c r="AS3146" s="206"/>
      <c r="AT3146" s="206"/>
      <c r="AU3146" s="206"/>
      <c r="AV3146" s="207"/>
      <c r="AW3146" s="207"/>
      <c r="AX3146" s="207"/>
      <c r="AY3146" s="207"/>
      <c r="AZ3146" s="206"/>
      <c r="BA3146" s="206"/>
      <c r="BB3146" s="206"/>
      <c r="BC3146" s="206"/>
      <c r="BD3146" s="207"/>
      <c r="BE3146" s="207"/>
      <c r="BF3146" s="207"/>
      <c r="BG3146" s="228"/>
      <c r="BH3146" s="228"/>
      <c r="BI3146" s="228"/>
      <c r="BL3146" s="228"/>
      <c r="BM3146" s="228"/>
    </row>
    <row r="3147" spans="12:65" ht="16.350000000000001" customHeight="1">
      <c r="L3147" s="232"/>
      <c r="O3147" s="219"/>
      <c r="P3147" s="245"/>
      <c r="Q3147" s="244"/>
      <c r="R3147" s="243"/>
      <c r="S3147" s="242"/>
      <c r="T3147" s="219"/>
      <c r="U3147" s="219"/>
      <c r="V3147" s="219"/>
      <c r="W3147" s="219"/>
      <c r="X3147" s="219"/>
      <c r="Y3147" s="219"/>
      <c r="Z3147" s="219"/>
      <c r="AA3147" s="219"/>
      <c r="AB3147" s="219"/>
      <c r="AC3147" s="219"/>
      <c r="AK3147" s="228"/>
      <c r="AP3147" s="229"/>
      <c r="AR3147" s="206"/>
      <c r="AS3147" s="206"/>
      <c r="AT3147" s="206"/>
      <c r="AU3147" s="206"/>
      <c r="AV3147" s="207"/>
      <c r="AW3147" s="207"/>
      <c r="AX3147" s="207"/>
      <c r="AY3147" s="207"/>
      <c r="AZ3147" s="206"/>
      <c r="BA3147" s="206"/>
      <c r="BB3147" s="206"/>
      <c r="BC3147" s="206"/>
      <c r="BD3147" s="207"/>
      <c r="BE3147" s="207"/>
      <c r="BF3147" s="207"/>
      <c r="BG3147" s="228"/>
      <c r="BH3147" s="228"/>
      <c r="BI3147" s="228"/>
      <c r="BL3147" s="228"/>
      <c r="BM3147" s="228"/>
    </row>
    <row r="3148" spans="12:65" ht="16.350000000000001" customHeight="1">
      <c r="L3148" s="232"/>
      <c r="O3148" s="219"/>
      <c r="P3148" s="245"/>
      <c r="Q3148" s="244"/>
      <c r="R3148" s="243"/>
      <c r="S3148" s="242"/>
      <c r="T3148" s="219"/>
      <c r="U3148" s="219"/>
      <c r="V3148" s="219"/>
      <c r="W3148" s="219"/>
      <c r="X3148" s="219"/>
      <c r="Y3148" s="219"/>
      <c r="Z3148" s="219"/>
      <c r="AA3148" s="219"/>
      <c r="AB3148" s="219"/>
      <c r="AC3148" s="219"/>
      <c r="AK3148" s="228"/>
      <c r="AP3148" s="229"/>
      <c r="AR3148" s="206"/>
      <c r="AS3148" s="206"/>
      <c r="AT3148" s="206"/>
      <c r="AU3148" s="206"/>
      <c r="AV3148" s="207"/>
      <c r="AW3148" s="207"/>
      <c r="AX3148" s="207"/>
      <c r="AY3148" s="207"/>
      <c r="AZ3148" s="206"/>
      <c r="BA3148" s="206"/>
      <c r="BB3148" s="206"/>
      <c r="BC3148" s="206"/>
      <c r="BD3148" s="207"/>
      <c r="BE3148" s="207"/>
      <c r="BF3148" s="207"/>
      <c r="BG3148" s="228"/>
      <c r="BH3148" s="228"/>
      <c r="BI3148" s="228"/>
      <c r="BL3148" s="228"/>
      <c r="BM3148" s="228"/>
    </row>
    <row r="3149" spans="12:65" ht="16.350000000000001" customHeight="1">
      <c r="L3149" s="232"/>
      <c r="O3149" s="219"/>
      <c r="P3149" s="245"/>
      <c r="Q3149" s="244"/>
      <c r="R3149" s="243"/>
      <c r="S3149" s="242"/>
      <c r="T3149" s="219"/>
      <c r="U3149" s="219"/>
      <c r="V3149" s="219"/>
      <c r="W3149" s="219"/>
      <c r="X3149" s="219"/>
      <c r="Y3149" s="219"/>
      <c r="Z3149" s="219"/>
      <c r="AA3149" s="219"/>
      <c r="AB3149" s="219"/>
      <c r="AC3149" s="219"/>
      <c r="AK3149" s="228"/>
      <c r="AP3149" s="229"/>
      <c r="AR3149" s="206"/>
      <c r="AS3149" s="206"/>
      <c r="AT3149" s="206"/>
      <c r="AU3149" s="206"/>
      <c r="AV3149" s="207"/>
      <c r="AW3149" s="207"/>
      <c r="AX3149" s="207"/>
      <c r="AY3149" s="207"/>
      <c r="AZ3149" s="206"/>
      <c r="BA3149" s="206"/>
      <c r="BB3149" s="206"/>
      <c r="BC3149" s="206"/>
      <c r="BD3149" s="207"/>
      <c r="BE3149" s="207"/>
      <c r="BF3149" s="207"/>
      <c r="BG3149" s="228"/>
      <c r="BH3149" s="228"/>
      <c r="BI3149" s="228"/>
      <c r="BL3149" s="228"/>
      <c r="BM3149" s="228"/>
    </row>
    <row r="3150" spans="12:65" ht="16.350000000000001" customHeight="1">
      <c r="L3150" s="232"/>
      <c r="O3150" s="219"/>
      <c r="P3150" s="245"/>
      <c r="Q3150" s="244"/>
      <c r="R3150" s="243"/>
      <c r="S3150" s="242"/>
      <c r="T3150" s="219"/>
      <c r="U3150" s="219"/>
      <c r="V3150" s="219"/>
      <c r="W3150" s="219"/>
      <c r="X3150" s="219"/>
      <c r="Y3150" s="219"/>
      <c r="Z3150" s="219"/>
      <c r="AA3150" s="219"/>
      <c r="AB3150" s="219"/>
      <c r="AC3150" s="219"/>
      <c r="AK3150" s="228"/>
      <c r="AP3150" s="229"/>
      <c r="AR3150" s="206"/>
      <c r="AS3150" s="206"/>
      <c r="AT3150" s="206"/>
      <c r="AU3150" s="206"/>
      <c r="AV3150" s="207"/>
      <c r="AW3150" s="207"/>
      <c r="AX3150" s="207"/>
      <c r="AY3150" s="207"/>
      <c r="AZ3150" s="206"/>
      <c r="BA3150" s="206"/>
      <c r="BB3150" s="206"/>
      <c r="BC3150" s="206"/>
      <c r="BD3150" s="207"/>
      <c r="BE3150" s="207"/>
      <c r="BF3150" s="207"/>
      <c r="BG3150" s="228"/>
      <c r="BH3150" s="228"/>
      <c r="BI3150" s="228"/>
      <c r="BL3150" s="228"/>
      <c r="BM3150" s="228"/>
    </row>
    <row r="3151" spans="12:65" ht="16.350000000000001" customHeight="1">
      <c r="L3151" s="232"/>
      <c r="O3151" s="219"/>
      <c r="P3151" s="245"/>
      <c r="Q3151" s="244"/>
      <c r="R3151" s="243"/>
      <c r="S3151" s="242"/>
      <c r="T3151" s="219"/>
      <c r="U3151" s="219"/>
      <c r="V3151" s="219"/>
      <c r="W3151" s="219"/>
      <c r="X3151" s="219"/>
      <c r="Y3151" s="219"/>
      <c r="Z3151" s="219"/>
      <c r="AA3151" s="219"/>
      <c r="AB3151" s="219"/>
      <c r="AC3151" s="219"/>
      <c r="AK3151" s="228"/>
      <c r="AP3151" s="229"/>
      <c r="AR3151" s="206"/>
      <c r="AS3151" s="206"/>
      <c r="AT3151" s="206"/>
      <c r="AU3151" s="206"/>
      <c r="AV3151" s="207"/>
      <c r="AW3151" s="207"/>
      <c r="AX3151" s="207"/>
      <c r="AY3151" s="207"/>
      <c r="AZ3151" s="206"/>
      <c r="BA3151" s="206"/>
      <c r="BB3151" s="206"/>
      <c r="BC3151" s="206"/>
      <c r="BD3151" s="207"/>
      <c r="BE3151" s="207"/>
      <c r="BF3151" s="207"/>
      <c r="BG3151" s="228"/>
      <c r="BH3151" s="228"/>
      <c r="BI3151" s="228"/>
      <c r="BL3151" s="228"/>
      <c r="BM3151" s="228"/>
    </row>
    <row r="3152" spans="12:65" ht="16.350000000000001" customHeight="1">
      <c r="L3152" s="232"/>
      <c r="O3152" s="219"/>
      <c r="P3152" s="245"/>
      <c r="Q3152" s="244"/>
      <c r="R3152" s="243"/>
      <c r="S3152" s="242"/>
      <c r="T3152" s="219"/>
      <c r="U3152" s="219"/>
      <c r="V3152" s="219"/>
      <c r="W3152" s="219"/>
      <c r="X3152" s="219"/>
      <c r="Y3152" s="219"/>
      <c r="Z3152" s="219"/>
      <c r="AA3152" s="219"/>
      <c r="AB3152" s="219"/>
      <c r="AC3152" s="219"/>
      <c r="AK3152" s="228"/>
      <c r="AP3152" s="229"/>
      <c r="AR3152" s="206"/>
      <c r="AS3152" s="206"/>
      <c r="AT3152" s="206"/>
      <c r="AU3152" s="206"/>
      <c r="AV3152" s="207"/>
      <c r="AW3152" s="207"/>
      <c r="AX3152" s="207"/>
      <c r="AY3152" s="207"/>
      <c r="AZ3152" s="206"/>
      <c r="BA3152" s="206"/>
      <c r="BB3152" s="206"/>
      <c r="BC3152" s="206"/>
      <c r="BD3152" s="207"/>
      <c r="BE3152" s="207"/>
      <c r="BF3152" s="207"/>
      <c r="BG3152" s="228"/>
      <c r="BH3152" s="228"/>
      <c r="BI3152" s="228"/>
      <c r="BL3152" s="228"/>
      <c r="BM3152" s="228"/>
    </row>
    <row r="3153" spans="12:65" ht="16.350000000000001" customHeight="1">
      <c r="L3153" s="232"/>
      <c r="O3153" s="219"/>
      <c r="P3153" s="245"/>
      <c r="Q3153" s="244"/>
      <c r="R3153" s="243"/>
      <c r="S3153" s="242"/>
      <c r="T3153" s="219"/>
      <c r="U3153" s="219"/>
      <c r="V3153" s="219"/>
      <c r="W3153" s="219"/>
      <c r="X3153" s="219"/>
      <c r="Y3153" s="219"/>
      <c r="Z3153" s="219"/>
      <c r="AA3153" s="219"/>
      <c r="AB3153" s="219"/>
      <c r="AC3153" s="219"/>
      <c r="AK3153" s="228"/>
      <c r="AP3153" s="229"/>
      <c r="AR3153" s="206"/>
      <c r="AS3153" s="206"/>
      <c r="AT3153" s="206"/>
      <c r="AU3153" s="206"/>
      <c r="AV3153" s="207"/>
      <c r="AW3153" s="207"/>
      <c r="AX3153" s="207"/>
      <c r="AY3153" s="207"/>
      <c r="AZ3153" s="206"/>
      <c r="BA3153" s="206"/>
      <c r="BB3153" s="206"/>
      <c r="BC3153" s="206"/>
      <c r="BD3153" s="207"/>
      <c r="BE3153" s="207"/>
      <c r="BF3153" s="207"/>
      <c r="BG3153" s="228"/>
      <c r="BH3153" s="228"/>
      <c r="BI3153" s="228"/>
      <c r="BL3153" s="228"/>
      <c r="BM3153" s="228"/>
    </row>
    <row r="3154" spans="12:65" ht="16.350000000000001" customHeight="1">
      <c r="L3154" s="232"/>
      <c r="O3154" s="219"/>
      <c r="P3154" s="245"/>
      <c r="Q3154" s="244"/>
      <c r="R3154" s="243"/>
      <c r="S3154" s="242"/>
      <c r="T3154" s="219"/>
      <c r="U3154" s="219"/>
      <c r="V3154" s="219"/>
      <c r="W3154" s="219"/>
      <c r="X3154" s="219"/>
      <c r="Y3154" s="219"/>
      <c r="Z3154" s="219"/>
      <c r="AA3154" s="219"/>
      <c r="AB3154" s="219"/>
      <c r="AC3154" s="219"/>
      <c r="AK3154" s="228"/>
      <c r="AP3154" s="229"/>
      <c r="AR3154" s="206"/>
      <c r="AS3154" s="206"/>
      <c r="AT3154" s="206"/>
      <c r="AU3154" s="206"/>
      <c r="AV3154" s="207"/>
      <c r="AW3154" s="207"/>
      <c r="AX3154" s="207"/>
      <c r="AY3154" s="207"/>
      <c r="AZ3154" s="206"/>
      <c r="BA3154" s="206"/>
      <c r="BB3154" s="206"/>
      <c r="BC3154" s="206"/>
      <c r="BD3154" s="207"/>
      <c r="BE3154" s="207"/>
      <c r="BF3154" s="207"/>
      <c r="BG3154" s="228"/>
      <c r="BH3154" s="228"/>
      <c r="BI3154" s="228"/>
      <c r="BL3154" s="228"/>
      <c r="BM3154" s="228"/>
    </row>
    <row r="3155" spans="12:65" ht="16.350000000000001" customHeight="1">
      <c r="L3155" s="232"/>
      <c r="O3155" s="219"/>
      <c r="P3155" s="245"/>
      <c r="Q3155" s="244"/>
      <c r="R3155" s="243"/>
      <c r="S3155" s="242"/>
      <c r="T3155" s="219"/>
      <c r="U3155" s="219"/>
      <c r="V3155" s="219"/>
      <c r="W3155" s="219"/>
      <c r="X3155" s="219"/>
      <c r="Y3155" s="219"/>
      <c r="Z3155" s="219"/>
      <c r="AA3155" s="219"/>
      <c r="AB3155" s="219"/>
      <c r="AC3155" s="219"/>
      <c r="AK3155" s="228"/>
      <c r="AP3155" s="229"/>
      <c r="AR3155" s="206"/>
      <c r="AS3155" s="206"/>
      <c r="AT3155" s="206"/>
      <c r="AU3155" s="206"/>
      <c r="AV3155" s="207"/>
      <c r="AW3155" s="207"/>
      <c r="AX3155" s="207"/>
      <c r="AY3155" s="207"/>
      <c r="AZ3155" s="206"/>
      <c r="BA3155" s="206"/>
      <c r="BB3155" s="206"/>
      <c r="BC3155" s="206"/>
      <c r="BD3155" s="207"/>
      <c r="BE3155" s="207"/>
      <c r="BF3155" s="207"/>
      <c r="BG3155" s="228"/>
      <c r="BH3155" s="228"/>
      <c r="BI3155" s="228"/>
      <c r="BL3155" s="228"/>
      <c r="BM3155" s="228"/>
    </row>
    <row r="3156" spans="12:65" ht="16.350000000000001" customHeight="1">
      <c r="L3156" s="232"/>
      <c r="O3156" s="219"/>
      <c r="P3156" s="245"/>
      <c r="Q3156" s="244"/>
      <c r="R3156" s="243"/>
      <c r="S3156" s="242"/>
      <c r="T3156" s="219"/>
      <c r="U3156" s="219"/>
      <c r="V3156" s="219"/>
      <c r="W3156" s="219"/>
      <c r="X3156" s="219"/>
      <c r="Y3156" s="219"/>
      <c r="Z3156" s="219"/>
      <c r="AA3156" s="219"/>
      <c r="AB3156" s="219"/>
      <c r="AC3156" s="219"/>
      <c r="AK3156" s="228"/>
      <c r="AP3156" s="229"/>
      <c r="AR3156" s="206"/>
      <c r="AS3156" s="206"/>
      <c r="AT3156" s="206"/>
      <c r="AU3156" s="206"/>
      <c r="AV3156" s="207"/>
      <c r="AW3156" s="207"/>
      <c r="AX3156" s="207"/>
      <c r="AY3156" s="207"/>
      <c r="AZ3156" s="206"/>
      <c r="BA3156" s="206"/>
      <c r="BB3156" s="206"/>
      <c r="BC3156" s="206"/>
      <c r="BD3156" s="207"/>
      <c r="BE3156" s="207"/>
      <c r="BF3156" s="207"/>
      <c r="BG3156" s="228"/>
      <c r="BH3156" s="228"/>
      <c r="BI3156" s="228"/>
      <c r="BL3156" s="228"/>
      <c r="BM3156" s="228"/>
    </row>
    <row r="3157" spans="12:65" ht="16.350000000000001" customHeight="1">
      <c r="L3157" s="232"/>
      <c r="O3157" s="219"/>
      <c r="P3157" s="245"/>
      <c r="Q3157" s="244"/>
      <c r="R3157" s="243"/>
      <c r="S3157" s="242"/>
      <c r="T3157" s="219"/>
      <c r="U3157" s="219"/>
      <c r="V3157" s="219"/>
      <c r="W3157" s="219"/>
      <c r="X3157" s="219"/>
      <c r="Y3157" s="219"/>
      <c r="Z3157" s="219"/>
      <c r="AA3157" s="219"/>
      <c r="AB3157" s="219"/>
      <c r="AC3157" s="219"/>
      <c r="AK3157" s="228"/>
      <c r="AP3157" s="229"/>
      <c r="AR3157" s="206"/>
      <c r="AS3157" s="206"/>
      <c r="AT3157" s="206"/>
      <c r="AU3157" s="206"/>
      <c r="AV3157" s="207"/>
      <c r="AW3157" s="207"/>
      <c r="AX3157" s="207"/>
      <c r="AY3157" s="207"/>
      <c r="AZ3157" s="206"/>
      <c r="BA3157" s="206"/>
      <c r="BB3157" s="206"/>
      <c r="BC3157" s="206"/>
      <c r="BD3157" s="207"/>
      <c r="BE3157" s="207"/>
      <c r="BF3157" s="207"/>
      <c r="BG3157" s="228"/>
      <c r="BH3157" s="228"/>
      <c r="BI3157" s="228"/>
      <c r="BL3157" s="228"/>
      <c r="BM3157" s="228"/>
    </row>
    <row r="3158" spans="12:65" ht="16.350000000000001" customHeight="1">
      <c r="L3158" s="232"/>
      <c r="O3158" s="219"/>
      <c r="P3158" s="245"/>
      <c r="Q3158" s="244"/>
      <c r="R3158" s="243"/>
      <c r="S3158" s="242"/>
      <c r="T3158" s="219"/>
      <c r="U3158" s="219"/>
      <c r="V3158" s="219"/>
      <c r="W3158" s="219"/>
      <c r="X3158" s="219"/>
      <c r="Y3158" s="219"/>
      <c r="Z3158" s="219"/>
      <c r="AA3158" s="219"/>
      <c r="AB3158" s="219"/>
      <c r="AC3158" s="219"/>
      <c r="AK3158" s="228"/>
      <c r="AP3158" s="229"/>
      <c r="AR3158" s="206"/>
      <c r="AS3158" s="206"/>
      <c r="AT3158" s="206"/>
      <c r="AU3158" s="206"/>
      <c r="AV3158" s="207"/>
      <c r="AW3158" s="207"/>
      <c r="AX3158" s="207"/>
      <c r="AY3158" s="207"/>
      <c r="AZ3158" s="206"/>
      <c r="BA3158" s="206"/>
      <c r="BB3158" s="206"/>
      <c r="BC3158" s="206"/>
      <c r="BD3158" s="207"/>
      <c r="BE3158" s="207"/>
      <c r="BF3158" s="207"/>
      <c r="BG3158" s="228"/>
      <c r="BH3158" s="228"/>
      <c r="BI3158" s="228"/>
      <c r="BL3158" s="228"/>
      <c r="BM3158" s="228"/>
    </row>
    <row r="3159" spans="12:65" ht="16.350000000000001" customHeight="1">
      <c r="L3159" s="232"/>
      <c r="O3159" s="219"/>
      <c r="P3159" s="245"/>
      <c r="Q3159" s="244"/>
      <c r="R3159" s="243"/>
      <c r="S3159" s="242"/>
      <c r="T3159" s="219"/>
      <c r="U3159" s="219"/>
      <c r="V3159" s="219"/>
      <c r="W3159" s="219"/>
      <c r="X3159" s="219"/>
      <c r="Y3159" s="219"/>
      <c r="Z3159" s="219"/>
      <c r="AA3159" s="219"/>
      <c r="AB3159" s="219"/>
      <c r="AC3159" s="219"/>
      <c r="AK3159" s="228"/>
      <c r="AP3159" s="229"/>
      <c r="AR3159" s="206"/>
      <c r="AS3159" s="206"/>
      <c r="AT3159" s="206"/>
      <c r="AU3159" s="206"/>
      <c r="AV3159" s="207"/>
      <c r="AW3159" s="207"/>
      <c r="AX3159" s="207"/>
      <c r="AY3159" s="207"/>
      <c r="AZ3159" s="206"/>
      <c r="BA3159" s="206"/>
      <c r="BB3159" s="206"/>
      <c r="BC3159" s="206"/>
      <c r="BD3159" s="207"/>
      <c r="BE3159" s="207"/>
      <c r="BF3159" s="207"/>
      <c r="BG3159" s="228"/>
      <c r="BH3159" s="228"/>
      <c r="BI3159" s="228"/>
      <c r="BL3159" s="228"/>
      <c r="BM3159" s="228"/>
    </row>
    <row r="3160" spans="12:65" ht="16.350000000000001" customHeight="1">
      <c r="L3160" s="232"/>
      <c r="O3160" s="219"/>
      <c r="P3160" s="245"/>
      <c r="Q3160" s="244"/>
      <c r="R3160" s="243"/>
      <c r="S3160" s="242"/>
      <c r="T3160" s="219"/>
      <c r="U3160" s="219"/>
      <c r="V3160" s="219"/>
      <c r="W3160" s="219"/>
      <c r="X3160" s="219"/>
      <c r="Y3160" s="219"/>
      <c r="Z3160" s="219"/>
      <c r="AA3160" s="219"/>
      <c r="AB3160" s="219"/>
      <c r="AC3160" s="219"/>
      <c r="AK3160" s="228"/>
      <c r="AP3160" s="229"/>
      <c r="AR3160" s="206"/>
      <c r="AS3160" s="206"/>
      <c r="AT3160" s="206"/>
      <c r="AU3160" s="206"/>
      <c r="AV3160" s="207"/>
      <c r="AW3160" s="207"/>
      <c r="AX3160" s="207"/>
      <c r="AY3160" s="207"/>
      <c r="AZ3160" s="206"/>
      <c r="BA3160" s="206"/>
      <c r="BB3160" s="206"/>
      <c r="BC3160" s="206"/>
      <c r="BD3160" s="207"/>
      <c r="BE3160" s="207"/>
      <c r="BF3160" s="207"/>
      <c r="BG3160" s="228"/>
      <c r="BH3160" s="228"/>
      <c r="BI3160" s="228"/>
      <c r="BL3160" s="228"/>
      <c r="BM3160" s="228"/>
    </row>
    <row r="3161" spans="12:65" ht="16.350000000000001" customHeight="1">
      <c r="L3161" s="232"/>
      <c r="O3161" s="219"/>
      <c r="P3161" s="245"/>
      <c r="Q3161" s="244"/>
      <c r="R3161" s="243"/>
      <c r="S3161" s="242"/>
      <c r="T3161" s="219"/>
      <c r="U3161" s="219"/>
      <c r="V3161" s="219"/>
      <c r="W3161" s="219"/>
      <c r="X3161" s="219"/>
      <c r="Y3161" s="219"/>
      <c r="Z3161" s="219"/>
      <c r="AA3161" s="219"/>
      <c r="AB3161" s="219"/>
      <c r="AC3161" s="219"/>
      <c r="AK3161" s="228"/>
      <c r="AP3161" s="229"/>
      <c r="AR3161" s="206"/>
      <c r="AS3161" s="206"/>
      <c r="AT3161" s="206"/>
      <c r="AU3161" s="206"/>
      <c r="AV3161" s="207"/>
      <c r="AW3161" s="207"/>
      <c r="AX3161" s="207"/>
      <c r="AY3161" s="207"/>
      <c r="AZ3161" s="206"/>
      <c r="BA3161" s="206"/>
      <c r="BB3161" s="206"/>
      <c r="BC3161" s="206"/>
      <c r="BD3161" s="207"/>
      <c r="BE3161" s="207"/>
      <c r="BF3161" s="207"/>
      <c r="BG3161" s="228"/>
      <c r="BH3161" s="228"/>
      <c r="BI3161" s="228"/>
      <c r="BL3161" s="228"/>
      <c r="BM3161" s="228"/>
    </row>
    <row r="3162" spans="12:65" ht="16.350000000000001" customHeight="1">
      <c r="L3162" s="232"/>
      <c r="O3162" s="219"/>
      <c r="P3162" s="245"/>
      <c r="Q3162" s="244"/>
      <c r="R3162" s="243"/>
      <c r="S3162" s="242"/>
      <c r="T3162" s="219"/>
      <c r="U3162" s="219"/>
      <c r="V3162" s="219"/>
      <c r="W3162" s="219"/>
      <c r="X3162" s="219"/>
      <c r="Y3162" s="219"/>
      <c r="Z3162" s="219"/>
      <c r="AA3162" s="219"/>
      <c r="AB3162" s="219"/>
      <c r="AC3162" s="219"/>
      <c r="AK3162" s="228"/>
      <c r="AP3162" s="229"/>
      <c r="AR3162" s="206"/>
      <c r="AS3162" s="206"/>
      <c r="AT3162" s="206"/>
      <c r="AU3162" s="206"/>
      <c r="AV3162" s="207"/>
      <c r="AW3162" s="207"/>
      <c r="AX3162" s="207"/>
      <c r="AY3162" s="207"/>
      <c r="AZ3162" s="206"/>
      <c r="BA3162" s="206"/>
      <c r="BB3162" s="206"/>
      <c r="BC3162" s="206"/>
      <c r="BD3162" s="207"/>
      <c r="BE3162" s="207"/>
      <c r="BF3162" s="207"/>
      <c r="BG3162" s="228"/>
      <c r="BH3162" s="228"/>
      <c r="BI3162" s="228"/>
      <c r="BL3162" s="228"/>
      <c r="BM3162" s="228"/>
    </row>
    <row r="3163" spans="12:65" ht="16.350000000000001" customHeight="1">
      <c r="L3163" s="232"/>
      <c r="O3163" s="219"/>
      <c r="P3163" s="245"/>
      <c r="Q3163" s="244"/>
      <c r="R3163" s="243"/>
      <c r="S3163" s="242"/>
      <c r="T3163" s="219"/>
      <c r="U3163" s="219"/>
      <c r="V3163" s="219"/>
      <c r="W3163" s="219"/>
      <c r="X3163" s="219"/>
      <c r="Y3163" s="219"/>
      <c r="Z3163" s="219"/>
      <c r="AA3163" s="219"/>
      <c r="AB3163" s="219"/>
      <c r="AC3163" s="219"/>
      <c r="AK3163" s="228"/>
      <c r="AP3163" s="229"/>
      <c r="AR3163" s="206"/>
      <c r="AS3163" s="206"/>
      <c r="AT3163" s="206"/>
      <c r="AU3163" s="206"/>
      <c r="AV3163" s="207"/>
      <c r="AW3163" s="207"/>
      <c r="AX3163" s="207"/>
      <c r="AY3163" s="207"/>
      <c r="AZ3163" s="206"/>
      <c r="BA3163" s="206"/>
      <c r="BB3163" s="206"/>
      <c r="BC3163" s="206"/>
      <c r="BD3163" s="207"/>
      <c r="BE3163" s="207"/>
      <c r="BF3163" s="207"/>
      <c r="BG3163" s="228"/>
      <c r="BH3163" s="228"/>
      <c r="BI3163" s="228"/>
      <c r="BL3163" s="228"/>
      <c r="BM3163" s="228"/>
    </row>
    <row r="3164" spans="12:65" ht="16.350000000000001" customHeight="1">
      <c r="L3164" s="232"/>
      <c r="O3164" s="219"/>
      <c r="P3164" s="245"/>
      <c r="Q3164" s="244"/>
      <c r="R3164" s="243"/>
      <c r="S3164" s="242"/>
      <c r="T3164" s="219"/>
      <c r="U3164" s="219"/>
      <c r="V3164" s="219"/>
      <c r="W3164" s="219"/>
      <c r="X3164" s="219"/>
      <c r="Y3164" s="219"/>
      <c r="Z3164" s="219"/>
      <c r="AA3164" s="219"/>
      <c r="AB3164" s="219"/>
      <c r="AC3164" s="219"/>
      <c r="AK3164" s="228"/>
      <c r="AP3164" s="229"/>
      <c r="AR3164" s="206"/>
      <c r="AS3164" s="206"/>
      <c r="AT3164" s="206"/>
      <c r="AU3164" s="206"/>
      <c r="AV3164" s="207"/>
      <c r="AW3164" s="207"/>
      <c r="AX3164" s="207"/>
      <c r="AY3164" s="207"/>
      <c r="AZ3164" s="206"/>
      <c r="BA3164" s="206"/>
      <c r="BB3164" s="206"/>
      <c r="BC3164" s="206"/>
      <c r="BD3164" s="207"/>
      <c r="BE3164" s="207"/>
      <c r="BF3164" s="207"/>
      <c r="BG3164" s="228"/>
      <c r="BH3164" s="228"/>
      <c r="BI3164" s="228"/>
      <c r="BL3164" s="228"/>
      <c r="BM3164" s="228"/>
    </row>
    <row r="3165" spans="12:65" ht="16.350000000000001" customHeight="1">
      <c r="L3165" s="232"/>
      <c r="O3165" s="219"/>
      <c r="P3165" s="245"/>
      <c r="Q3165" s="244"/>
      <c r="R3165" s="243"/>
      <c r="S3165" s="242"/>
      <c r="T3165" s="219"/>
      <c r="U3165" s="219"/>
      <c r="V3165" s="219"/>
      <c r="W3165" s="219"/>
      <c r="X3165" s="219"/>
      <c r="Y3165" s="219"/>
      <c r="Z3165" s="219"/>
      <c r="AA3165" s="219"/>
      <c r="AB3165" s="219"/>
      <c r="AC3165" s="219"/>
      <c r="AK3165" s="228"/>
      <c r="AP3165" s="229"/>
      <c r="AR3165" s="206"/>
      <c r="AS3165" s="206"/>
      <c r="AT3165" s="206"/>
      <c r="AU3165" s="206"/>
      <c r="AV3165" s="207"/>
      <c r="AW3165" s="207"/>
      <c r="AX3165" s="207"/>
      <c r="AY3165" s="207"/>
      <c r="AZ3165" s="206"/>
      <c r="BA3165" s="206"/>
      <c r="BB3165" s="206"/>
      <c r="BC3165" s="206"/>
      <c r="BD3165" s="207"/>
      <c r="BE3165" s="207"/>
      <c r="BF3165" s="207"/>
      <c r="BG3165" s="228"/>
      <c r="BH3165" s="228"/>
      <c r="BI3165" s="228"/>
      <c r="BL3165" s="228"/>
      <c r="BM3165" s="228"/>
    </row>
    <row r="3166" spans="12:65" ht="16.350000000000001" customHeight="1">
      <c r="L3166" s="232"/>
      <c r="O3166" s="219"/>
      <c r="P3166" s="245"/>
      <c r="Q3166" s="244"/>
      <c r="R3166" s="243"/>
      <c r="S3166" s="242"/>
      <c r="T3166" s="219"/>
      <c r="U3166" s="219"/>
      <c r="V3166" s="219"/>
      <c r="W3166" s="219"/>
      <c r="X3166" s="219"/>
      <c r="Y3166" s="219"/>
      <c r="Z3166" s="219"/>
      <c r="AA3166" s="219"/>
      <c r="AB3166" s="219"/>
      <c r="AC3166" s="219"/>
      <c r="AK3166" s="228"/>
      <c r="AP3166" s="229"/>
      <c r="AR3166" s="206"/>
      <c r="AS3166" s="206"/>
      <c r="AT3166" s="206"/>
      <c r="AU3166" s="206"/>
      <c r="AV3166" s="207"/>
      <c r="AW3166" s="207"/>
      <c r="AX3166" s="207"/>
      <c r="AY3166" s="207"/>
      <c r="AZ3166" s="206"/>
      <c r="BA3166" s="206"/>
      <c r="BB3166" s="206"/>
      <c r="BC3166" s="206"/>
      <c r="BD3166" s="207"/>
      <c r="BE3166" s="207"/>
      <c r="BF3166" s="207"/>
      <c r="BG3166" s="228"/>
      <c r="BH3166" s="228"/>
      <c r="BI3166" s="228"/>
      <c r="BL3166" s="228"/>
      <c r="BM3166" s="228"/>
    </row>
    <row r="3167" spans="12:65" ht="16.350000000000001" customHeight="1">
      <c r="L3167" s="232"/>
      <c r="O3167" s="219"/>
      <c r="P3167" s="245"/>
      <c r="Q3167" s="244"/>
      <c r="R3167" s="243"/>
      <c r="S3167" s="242"/>
      <c r="T3167" s="219"/>
      <c r="U3167" s="219"/>
      <c r="V3167" s="219"/>
      <c r="W3167" s="219"/>
      <c r="X3167" s="219"/>
      <c r="Y3167" s="219"/>
      <c r="Z3167" s="219"/>
      <c r="AA3167" s="219"/>
      <c r="AB3167" s="219"/>
      <c r="AC3167" s="219"/>
      <c r="AK3167" s="228"/>
      <c r="AP3167" s="229"/>
      <c r="AR3167" s="206"/>
      <c r="AS3167" s="206"/>
      <c r="AT3167" s="206"/>
      <c r="AU3167" s="206"/>
      <c r="AV3167" s="207"/>
      <c r="AW3167" s="207"/>
      <c r="AX3167" s="207"/>
      <c r="AY3167" s="207"/>
      <c r="AZ3167" s="206"/>
      <c r="BA3167" s="206"/>
      <c r="BB3167" s="206"/>
      <c r="BC3167" s="206"/>
      <c r="BD3167" s="207"/>
      <c r="BE3167" s="207"/>
      <c r="BF3167" s="207"/>
      <c r="BG3167" s="228"/>
      <c r="BH3167" s="228"/>
      <c r="BI3167" s="228"/>
      <c r="BL3167" s="228"/>
      <c r="BM3167" s="228"/>
    </row>
    <row r="3168" spans="12:65" ht="16.350000000000001" customHeight="1">
      <c r="L3168" s="232"/>
      <c r="O3168" s="219"/>
      <c r="P3168" s="245"/>
      <c r="Q3168" s="244"/>
      <c r="R3168" s="243"/>
      <c r="S3168" s="242"/>
      <c r="T3168" s="219"/>
      <c r="U3168" s="219"/>
      <c r="V3168" s="219"/>
      <c r="W3168" s="219"/>
      <c r="X3168" s="219"/>
      <c r="Y3168" s="219"/>
      <c r="Z3168" s="219"/>
      <c r="AA3168" s="219"/>
      <c r="AB3168" s="219"/>
      <c r="AC3168" s="219"/>
      <c r="AK3168" s="228"/>
      <c r="AP3168" s="229"/>
      <c r="AR3168" s="206"/>
      <c r="AS3168" s="206"/>
      <c r="AT3168" s="206"/>
      <c r="AU3168" s="206"/>
      <c r="AV3168" s="207"/>
      <c r="AW3168" s="207"/>
      <c r="AX3168" s="207"/>
      <c r="AY3168" s="207"/>
      <c r="AZ3168" s="206"/>
      <c r="BA3168" s="206"/>
      <c r="BB3168" s="206"/>
      <c r="BC3168" s="206"/>
      <c r="BD3168" s="207"/>
      <c r="BE3168" s="207"/>
      <c r="BF3168" s="207"/>
      <c r="BG3168" s="228"/>
      <c r="BH3168" s="228"/>
      <c r="BI3168" s="228"/>
      <c r="BL3168" s="228"/>
      <c r="BM3168" s="228"/>
    </row>
    <row r="3169" spans="12:65" ht="16.350000000000001" customHeight="1">
      <c r="L3169" s="232"/>
      <c r="O3169" s="219"/>
      <c r="P3169" s="245"/>
      <c r="Q3169" s="244"/>
      <c r="R3169" s="243"/>
      <c r="S3169" s="242"/>
      <c r="T3169" s="219"/>
      <c r="U3169" s="219"/>
      <c r="V3169" s="219"/>
      <c r="W3169" s="219"/>
      <c r="X3169" s="219"/>
      <c r="Y3169" s="219"/>
      <c r="Z3169" s="219"/>
      <c r="AA3169" s="219"/>
      <c r="AB3169" s="219"/>
      <c r="AC3169" s="219"/>
      <c r="AK3169" s="228"/>
      <c r="AP3169" s="229"/>
      <c r="AR3169" s="206"/>
      <c r="AS3169" s="206"/>
      <c r="AT3169" s="206"/>
      <c r="AU3169" s="206"/>
      <c r="AV3169" s="207"/>
      <c r="AW3169" s="207"/>
      <c r="AX3169" s="207"/>
      <c r="AY3169" s="207"/>
      <c r="AZ3169" s="206"/>
      <c r="BA3169" s="206"/>
      <c r="BB3169" s="206"/>
      <c r="BC3169" s="206"/>
      <c r="BD3169" s="207"/>
      <c r="BE3169" s="207"/>
      <c r="BF3169" s="207"/>
      <c r="BG3169" s="228"/>
      <c r="BH3169" s="228"/>
      <c r="BI3169" s="228"/>
      <c r="BL3169" s="228"/>
      <c r="BM3169" s="228"/>
    </row>
    <row r="3170" spans="12:65" ht="16.350000000000001" customHeight="1">
      <c r="L3170" s="232"/>
      <c r="O3170" s="219"/>
      <c r="P3170" s="245"/>
      <c r="Q3170" s="244"/>
      <c r="R3170" s="243"/>
      <c r="S3170" s="242"/>
      <c r="T3170" s="219"/>
      <c r="U3170" s="219"/>
      <c r="V3170" s="219"/>
      <c r="W3170" s="219"/>
      <c r="X3170" s="219"/>
      <c r="Y3170" s="219"/>
      <c r="Z3170" s="219"/>
      <c r="AA3170" s="219"/>
      <c r="AB3170" s="219"/>
      <c r="AC3170" s="219"/>
      <c r="AK3170" s="228"/>
      <c r="AP3170" s="229"/>
      <c r="AR3170" s="206"/>
      <c r="AS3170" s="206"/>
      <c r="AT3170" s="206"/>
      <c r="AU3170" s="206"/>
      <c r="AV3170" s="207"/>
      <c r="AW3170" s="207"/>
      <c r="AX3170" s="207"/>
      <c r="AY3170" s="207"/>
      <c r="AZ3170" s="206"/>
      <c r="BA3170" s="206"/>
      <c r="BB3170" s="206"/>
      <c r="BC3170" s="206"/>
      <c r="BD3170" s="207"/>
      <c r="BE3170" s="207"/>
      <c r="BF3170" s="207"/>
      <c r="BG3170" s="228"/>
      <c r="BH3170" s="228"/>
      <c r="BI3170" s="228"/>
      <c r="BL3170" s="228"/>
      <c r="BM3170" s="228"/>
    </row>
    <row r="3171" spans="12:65" ht="16.350000000000001" customHeight="1">
      <c r="L3171" s="232"/>
      <c r="O3171" s="219"/>
      <c r="P3171" s="245"/>
      <c r="Q3171" s="244"/>
      <c r="R3171" s="243"/>
      <c r="S3171" s="242"/>
      <c r="T3171" s="219"/>
      <c r="U3171" s="219"/>
      <c r="V3171" s="219"/>
      <c r="W3171" s="219"/>
      <c r="X3171" s="219"/>
      <c r="Y3171" s="219"/>
      <c r="Z3171" s="219"/>
      <c r="AA3171" s="219"/>
      <c r="AB3171" s="219"/>
      <c r="AC3171" s="219"/>
      <c r="AK3171" s="228"/>
      <c r="AP3171" s="229"/>
      <c r="AR3171" s="206"/>
      <c r="AS3171" s="206"/>
      <c r="AT3171" s="206"/>
      <c r="AU3171" s="206"/>
      <c r="AV3171" s="207"/>
      <c r="AW3171" s="207"/>
      <c r="AX3171" s="207"/>
      <c r="AY3171" s="207"/>
      <c r="AZ3171" s="206"/>
      <c r="BA3171" s="206"/>
      <c r="BB3171" s="206"/>
      <c r="BC3171" s="206"/>
      <c r="BD3171" s="207"/>
      <c r="BE3171" s="207"/>
      <c r="BF3171" s="207"/>
      <c r="BG3171" s="228"/>
      <c r="BH3171" s="228"/>
      <c r="BI3171" s="228"/>
      <c r="BL3171" s="228"/>
      <c r="BM3171" s="228"/>
    </row>
    <row r="3172" spans="12:65" ht="16.350000000000001" customHeight="1">
      <c r="L3172" s="232"/>
      <c r="O3172" s="219"/>
      <c r="P3172" s="245"/>
      <c r="Q3172" s="244"/>
      <c r="R3172" s="243"/>
      <c r="S3172" s="242"/>
      <c r="T3172" s="219"/>
      <c r="U3172" s="219"/>
      <c r="V3172" s="219"/>
      <c r="W3172" s="219"/>
      <c r="X3172" s="219"/>
      <c r="Y3172" s="219"/>
      <c r="Z3172" s="219"/>
      <c r="AA3172" s="219"/>
      <c r="AB3172" s="219"/>
      <c r="AC3172" s="219"/>
      <c r="AK3172" s="228"/>
      <c r="AP3172" s="229"/>
      <c r="AR3172" s="206"/>
      <c r="AS3172" s="206"/>
      <c r="AT3172" s="206"/>
      <c r="AU3172" s="206"/>
      <c r="AV3172" s="207"/>
      <c r="AW3172" s="207"/>
      <c r="AX3172" s="207"/>
      <c r="AY3172" s="207"/>
      <c r="AZ3172" s="206"/>
      <c r="BA3172" s="206"/>
      <c r="BB3172" s="206"/>
      <c r="BC3172" s="206"/>
      <c r="BD3172" s="207"/>
      <c r="BE3172" s="207"/>
      <c r="BF3172" s="207"/>
      <c r="BG3172" s="228"/>
      <c r="BH3172" s="228"/>
      <c r="BI3172" s="228"/>
      <c r="BL3172" s="228"/>
      <c r="BM3172" s="228"/>
    </row>
    <row r="3173" spans="12:65" ht="16.350000000000001" customHeight="1">
      <c r="L3173" s="232"/>
      <c r="O3173" s="219"/>
      <c r="P3173" s="245"/>
      <c r="Q3173" s="244"/>
      <c r="R3173" s="243"/>
      <c r="S3173" s="242"/>
      <c r="T3173" s="219"/>
      <c r="U3173" s="219"/>
      <c r="V3173" s="219"/>
      <c r="W3173" s="219"/>
      <c r="X3173" s="219"/>
      <c r="Y3173" s="219"/>
      <c r="Z3173" s="219"/>
      <c r="AA3173" s="219"/>
      <c r="AB3173" s="219"/>
      <c r="AC3173" s="219"/>
      <c r="AK3173" s="228"/>
      <c r="AP3173" s="229"/>
      <c r="AR3173" s="206"/>
      <c r="AS3173" s="206"/>
      <c r="AT3173" s="206"/>
      <c r="AU3173" s="206"/>
      <c r="AV3173" s="207"/>
      <c r="AW3173" s="207"/>
      <c r="AX3173" s="207"/>
      <c r="AY3173" s="207"/>
      <c r="AZ3173" s="206"/>
      <c r="BA3173" s="206"/>
      <c r="BB3173" s="206"/>
      <c r="BC3173" s="206"/>
      <c r="BD3173" s="207"/>
      <c r="BE3173" s="207"/>
      <c r="BF3173" s="207"/>
      <c r="BG3173" s="228"/>
      <c r="BH3173" s="228"/>
      <c r="BI3173" s="228"/>
      <c r="BL3173" s="228"/>
      <c r="BM3173" s="228"/>
    </row>
    <row r="3174" spans="12:65" ht="16.350000000000001" customHeight="1">
      <c r="L3174" s="232"/>
      <c r="O3174" s="219"/>
      <c r="P3174" s="245"/>
      <c r="Q3174" s="244"/>
      <c r="R3174" s="243"/>
      <c r="S3174" s="242"/>
      <c r="T3174" s="219"/>
      <c r="U3174" s="219"/>
      <c r="V3174" s="219"/>
      <c r="W3174" s="219"/>
      <c r="X3174" s="219"/>
      <c r="Y3174" s="219"/>
      <c r="Z3174" s="219"/>
      <c r="AA3174" s="219"/>
      <c r="AB3174" s="219"/>
      <c r="AC3174" s="219"/>
      <c r="AK3174" s="228"/>
      <c r="AP3174" s="229"/>
      <c r="AR3174" s="206"/>
      <c r="AS3174" s="206"/>
      <c r="AT3174" s="206"/>
      <c r="AU3174" s="206"/>
      <c r="AV3174" s="207"/>
      <c r="AW3174" s="207"/>
      <c r="AX3174" s="207"/>
      <c r="AY3174" s="207"/>
      <c r="AZ3174" s="206"/>
      <c r="BA3174" s="206"/>
      <c r="BB3174" s="206"/>
      <c r="BC3174" s="206"/>
      <c r="BD3174" s="207"/>
      <c r="BE3174" s="207"/>
      <c r="BF3174" s="207"/>
      <c r="BG3174" s="228"/>
      <c r="BH3174" s="228"/>
      <c r="BI3174" s="228"/>
      <c r="BL3174" s="228"/>
      <c r="BM3174" s="228"/>
    </row>
    <row r="3175" spans="12:65" ht="16.350000000000001" customHeight="1">
      <c r="L3175" s="232"/>
      <c r="O3175" s="219"/>
      <c r="P3175" s="245"/>
      <c r="Q3175" s="244"/>
      <c r="R3175" s="243"/>
      <c r="S3175" s="242"/>
      <c r="T3175" s="219"/>
      <c r="U3175" s="219"/>
      <c r="V3175" s="219"/>
      <c r="W3175" s="219"/>
      <c r="X3175" s="219"/>
      <c r="Y3175" s="219"/>
      <c r="Z3175" s="219"/>
      <c r="AA3175" s="219"/>
      <c r="AB3175" s="219"/>
      <c r="AC3175" s="219"/>
      <c r="AK3175" s="228"/>
      <c r="AP3175" s="229"/>
      <c r="AR3175" s="206"/>
      <c r="AS3175" s="206"/>
      <c r="AT3175" s="206"/>
      <c r="AU3175" s="206"/>
      <c r="AV3175" s="207"/>
      <c r="AW3175" s="207"/>
      <c r="AX3175" s="207"/>
      <c r="AY3175" s="207"/>
      <c r="AZ3175" s="206"/>
      <c r="BA3175" s="206"/>
      <c r="BB3175" s="206"/>
      <c r="BC3175" s="206"/>
      <c r="BD3175" s="207"/>
      <c r="BE3175" s="207"/>
      <c r="BF3175" s="207"/>
      <c r="BG3175" s="228"/>
      <c r="BH3175" s="228"/>
      <c r="BI3175" s="228"/>
      <c r="BL3175" s="228"/>
      <c r="BM3175" s="228"/>
    </row>
    <row r="3176" spans="12:65" ht="16.350000000000001" customHeight="1">
      <c r="L3176" s="232"/>
      <c r="O3176" s="219"/>
      <c r="P3176" s="245"/>
      <c r="Q3176" s="244"/>
      <c r="R3176" s="243"/>
      <c r="S3176" s="242"/>
      <c r="T3176" s="219"/>
      <c r="U3176" s="219"/>
      <c r="V3176" s="219"/>
      <c r="W3176" s="219"/>
      <c r="X3176" s="219"/>
      <c r="Y3176" s="219"/>
      <c r="Z3176" s="219"/>
      <c r="AA3176" s="219"/>
      <c r="AB3176" s="219"/>
      <c r="AC3176" s="219"/>
      <c r="AK3176" s="228"/>
      <c r="AP3176" s="229"/>
      <c r="AR3176" s="206"/>
      <c r="AS3176" s="206"/>
      <c r="AT3176" s="206"/>
      <c r="AU3176" s="206"/>
      <c r="AV3176" s="207"/>
      <c r="AW3176" s="207"/>
      <c r="AX3176" s="207"/>
      <c r="AY3176" s="207"/>
      <c r="AZ3176" s="206"/>
      <c r="BA3176" s="206"/>
      <c r="BB3176" s="206"/>
      <c r="BC3176" s="206"/>
      <c r="BD3176" s="207"/>
      <c r="BE3176" s="207"/>
      <c r="BF3176" s="207"/>
      <c r="BG3176" s="228"/>
      <c r="BH3176" s="228"/>
      <c r="BI3176" s="228"/>
      <c r="BL3176" s="228"/>
      <c r="BM3176" s="228"/>
    </row>
    <row r="3177" spans="12:65" ht="16.350000000000001" customHeight="1">
      <c r="O3177" s="219"/>
      <c r="P3177" s="245"/>
      <c r="Q3177" s="244"/>
      <c r="R3177" s="243"/>
      <c r="S3177" s="242"/>
      <c r="T3177" s="219"/>
      <c r="U3177" s="219"/>
      <c r="V3177" s="219"/>
      <c r="W3177" s="219"/>
      <c r="X3177" s="219"/>
      <c r="Y3177" s="219"/>
      <c r="Z3177" s="219"/>
      <c r="AA3177" s="219"/>
      <c r="AB3177" s="219"/>
      <c r="AC3177" s="219"/>
      <c r="AK3177" s="228"/>
      <c r="AP3177" s="229"/>
      <c r="AR3177" s="206"/>
      <c r="AS3177" s="206"/>
      <c r="AT3177" s="206"/>
      <c r="AU3177" s="206"/>
      <c r="AV3177" s="207"/>
      <c r="AW3177" s="207"/>
      <c r="AX3177" s="207"/>
      <c r="AY3177" s="207"/>
      <c r="AZ3177" s="206"/>
      <c r="BA3177" s="206"/>
      <c r="BB3177" s="206"/>
      <c r="BC3177" s="206"/>
      <c r="BD3177" s="207"/>
      <c r="BE3177" s="207"/>
      <c r="BF3177" s="207"/>
      <c r="BG3177" s="228"/>
      <c r="BH3177" s="228"/>
      <c r="BI3177" s="228"/>
      <c r="BL3177" s="228"/>
      <c r="BM3177" s="228"/>
    </row>
    <row r="3178" spans="12:65" ht="16.350000000000001" customHeight="1">
      <c r="O3178" s="219"/>
      <c r="P3178" s="245"/>
      <c r="Q3178" s="244"/>
      <c r="R3178" s="243"/>
      <c r="S3178" s="242"/>
      <c r="T3178" s="219"/>
      <c r="U3178" s="219"/>
      <c r="V3178" s="219"/>
      <c r="W3178" s="219"/>
      <c r="X3178" s="219"/>
      <c r="Y3178" s="219"/>
      <c r="Z3178" s="219"/>
      <c r="AA3178" s="219"/>
      <c r="AB3178" s="219"/>
      <c r="AC3178" s="219"/>
      <c r="AK3178" s="228"/>
      <c r="AP3178" s="229"/>
      <c r="AR3178" s="206"/>
      <c r="AS3178" s="206"/>
      <c r="AT3178" s="206"/>
      <c r="AU3178" s="206"/>
      <c r="AV3178" s="207"/>
      <c r="AW3178" s="207"/>
      <c r="AX3178" s="207"/>
      <c r="AY3178" s="207"/>
      <c r="AZ3178" s="206"/>
      <c r="BA3178" s="206"/>
      <c r="BB3178" s="206"/>
      <c r="BC3178" s="206"/>
      <c r="BD3178" s="207"/>
      <c r="BE3178" s="207"/>
      <c r="BF3178" s="207"/>
      <c r="BG3178" s="228"/>
      <c r="BH3178" s="228"/>
      <c r="BI3178" s="228"/>
      <c r="BL3178" s="228"/>
      <c r="BM3178" s="228"/>
    </row>
    <row r="3179" spans="12:65" ht="16.350000000000001" customHeight="1">
      <c r="O3179" s="219"/>
      <c r="P3179" s="245"/>
      <c r="Q3179" s="244"/>
      <c r="R3179" s="243"/>
      <c r="S3179" s="242"/>
      <c r="T3179" s="219"/>
      <c r="U3179" s="219"/>
      <c r="V3179" s="219"/>
      <c r="W3179" s="219"/>
      <c r="X3179" s="219"/>
      <c r="Y3179" s="219"/>
      <c r="Z3179" s="219"/>
      <c r="AA3179" s="219"/>
      <c r="AB3179" s="219"/>
      <c r="AC3179" s="219"/>
      <c r="AK3179" s="228"/>
      <c r="AP3179" s="229"/>
      <c r="AR3179" s="206"/>
      <c r="AS3179" s="206"/>
      <c r="AT3179" s="206"/>
      <c r="AU3179" s="206"/>
      <c r="AV3179" s="207"/>
      <c r="AW3179" s="207"/>
      <c r="AX3179" s="207"/>
      <c r="AY3179" s="207"/>
      <c r="AZ3179" s="206"/>
      <c r="BA3179" s="206"/>
      <c r="BB3179" s="206"/>
      <c r="BC3179" s="206"/>
      <c r="BD3179" s="207"/>
      <c r="BE3179" s="207"/>
      <c r="BF3179" s="207"/>
      <c r="BG3179" s="228"/>
      <c r="BH3179" s="228"/>
      <c r="BI3179" s="228"/>
      <c r="BL3179" s="228"/>
      <c r="BM3179" s="228"/>
    </row>
    <row r="3180" spans="12:65" ht="16.350000000000001" customHeight="1">
      <c r="O3180" s="219"/>
      <c r="P3180" s="245"/>
      <c r="Q3180" s="244"/>
      <c r="R3180" s="243"/>
      <c r="S3180" s="242"/>
      <c r="T3180" s="219"/>
      <c r="U3180" s="219"/>
      <c r="V3180" s="219"/>
      <c r="W3180" s="219"/>
      <c r="X3180" s="219"/>
      <c r="Y3180" s="219"/>
      <c r="Z3180" s="219"/>
      <c r="AA3180" s="219"/>
      <c r="AB3180" s="219"/>
      <c r="AC3180" s="219"/>
      <c r="AK3180" s="228"/>
      <c r="AP3180" s="229"/>
      <c r="AR3180" s="206"/>
      <c r="AS3180" s="206"/>
      <c r="AT3180" s="206"/>
      <c r="AU3180" s="206"/>
      <c r="AV3180" s="207"/>
      <c r="AW3180" s="207"/>
      <c r="AX3180" s="207"/>
      <c r="AY3180" s="207"/>
      <c r="AZ3180" s="206"/>
      <c r="BA3180" s="206"/>
      <c r="BB3180" s="206"/>
      <c r="BC3180" s="206"/>
      <c r="BD3180" s="207"/>
      <c r="BE3180" s="207"/>
      <c r="BF3180" s="207"/>
      <c r="BG3180" s="228"/>
      <c r="BH3180" s="228"/>
      <c r="BI3180" s="228"/>
      <c r="BL3180" s="228"/>
      <c r="BM3180" s="228"/>
    </row>
    <row r="3181" spans="12:65" ht="16.350000000000001" customHeight="1">
      <c r="O3181" s="219"/>
      <c r="P3181" s="245"/>
      <c r="Q3181" s="244"/>
      <c r="R3181" s="243"/>
      <c r="S3181" s="242"/>
      <c r="T3181" s="219"/>
      <c r="U3181" s="219"/>
      <c r="V3181" s="219"/>
      <c r="W3181" s="219"/>
      <c r="X3181" s="219"/>
      <c r="Y3181" s="219"/>
      <c r="Z3181" s="219"/>
      <c r="AA3181" s="219"/>
      <c r="AB3181" s="219"/>
      <c r="AC3181" s="219"/>
      <c r="AK3181" s="228"/>
      <c r="AP3181" s="229"/>
      <c r="AR3181" s="206"/>
      <c r="AS3181" s="206"/>
      <c r="AT3181" s="206"/>
      <c r="AU3181" s="206"/>
      <c r="AV3181" s="207"/>
      <c r="AW3181" s="207"/>
      <c r="AX3181" s="207"/>
      <c r="AY3181" s="207"/>
      <c r="AZ3181" s="206"/>
      <c r="BA3181" s="206"/>
      <c r="BB3181" s="206"/>
      <c r="BC3181" s="206"/>
      <c r="BD3181" s="207"/>
      <c r="BE3181" s="207"/>
      <c r="BF3181" s="207"/>
      <c r="BG3181" s="228"/>
      <c r="BH3181" s="228"/>
      <c r="BI3181" s="228"/>
      <c r="BL3181" s="228"/>
      <c r="BM3181" s="228"/>
    </row>
    <row r="3182" spans="12:65" ht="16.350000000000001" customHeight="1">
      <c r="O3182" s="219"/>
      <c r="P3182" s="245"/>
      <c r="Q3182" s="244"/>
      <c r="R3182" s="243"/>
      <c r="S3182" s="242"/>
      <c r="T3182" s="219"/>
      <c r="U3182" s="219"/>
      <c r="V3182" s="219"/>
      <c r="W3182" s="219"/>
      <c r="X3182" s="219"/>
      <c r="Y3182" s="219"/>
      <c r="Z3182" s="219"/>
      <c r="AA3182" s="219"/>
      <c r="AB3182" s="219"/>
      <c r="AC3182" s="219"/>
      <c r="AK3182" s="228"/>
      <c r="AP3182" s="229"/>
      <c r="AR3182" s="206"/>
      <c r="AS3182" s="206"/>
      <c r="AT3182" s="206"/>
      <c r="AU3182" s="206"/>
      <c r="AV3182" s="207"/>
      <c r="AW3182" s="207"/>
      <c r="AX3182" s="207"/>
      <c r="AY3182" s="207"/>
      <c r="AZ3182" s="206"/>
      <c r="BA3182" s="206"/>
      <c r="BB3182" s="206"/>
      <c r="BC3182" s="206"/>
      <c r="BD3182" s="207"/>
      <c r="BE3182" s="207"/>
      <c r="BF3182" s="207"/>
      <c r="BG3182" s="228"/>
      <c r="BH3182" s="228"/>
      <c r="BI3182" s="228"/>
      <c r="BL3182" s="228"/>
      <c r="BM3182" s="228"/>
    </row>
    <row r="3183" spans="12:65" ht="16.350000000000001" customHeight="1">
      <c r="O3183" s="219"/>
      <c r="P3183" s="245"/>
      <c r="Q3183" s="244"/>
      <c r="R3183" s="243"/>
      <c r="S3183" s="242"/>
      <c r="T3183" s="219"/>
      <c r="U3183" s="219"/>
      <c r="V3183" s="219"/>
      <c r="W3183" s="219"/>
      <c r="X3183" s="219"/>
      <c r="Y3183" s="219"/>
      <c r="Z3183" s="219"/>
      <c r="AA3183" s="219"/>
      <c r="AB3183" s="219"/>
      <c r="AC3183" s="219"/>
      <c r="AK3183" s="228"/>
      <c r="AP3183" s="229"/>
      <c r="AR3183" s="206"/>
      <c r="AS3183" s="206"/>
      <c r="AT3183" s="206"/>
      <c r="AU3183" s="206"/>
      <c r="AV3183" s="207"/>
      <c r="AW3183" s="207"/>
      <c r="AX3183" s="207"/>
      <c r="AY3183" s="207"/>
      <c r="AZ3183" s="206"/>
      <c r="BA3183" s="206"/>
      <c r="BB3183" s="206"/>
      <c r="BC3183" s="206"/>
      <c r="BD3183" s="207"/>
      <c r="BE3183" s="207"/>
      <c r="BF3183" s="207"/>
      <c r="BG3183" s="228"/>
      <c r="BH3183" s="228"/>
      <c r="BI3183" s="228"/>
      <c r="BL3183" s="228"/>
      <c r="BM3183" s="228"/>
    </row>
    <row r="3184" spans="12:65" ht="16.350000000000001" customHeight="1">
      <c r="O3184" s="219"/>
      <c r="P3184" s="245"/>
      <c r="Q3184" s="244"/>
      <c r="R3184" s="243"/>
      <c r="S3184" s="242"/>
      <c r="T3184" s="219"/>
      <c r="U3184" s="219"/>
      <c r="V3184" s="219"/>
      <c r="W3184" s="219"/>
      <c r="X3184" s="219"/>
      <c r="Y3184" s="219"/>
      <c r="Z3184" s="219"/>
      <c r="AA3184" s="219"/>
      <c r="AB3184" s="219"/>
      <c r="AC3184" s="219"/>
      <c r="AK3184" s="228"/>
      <c r="AP3184" s="229"/>
      <c r="AR3184" s="206"/>
      <c r="AS3184" s="206"/>
      <c r="AT3184" s="206"/>
      <c r="AU3184" s="206"/>
      <c r="AV3184" s="207"/>
      <c r="AW3184" s="207"/>
      <c r="AX3184" s="207"/>
      <c r="AY3184" s="207"/>
      <c r="AZ3184" s="206"/>
      <c r="BA3184" s="206"/>
      <c r="BB3184" s="206"/>
      <c r="BC3184" s="206"/>
      <c r="BD3184" s="207"/>
      <c r="BE3184" s="207"/>
      <c r="BF3184" s="207"/>
      <c r="BG3184" s="228"/>
      <c r="BH3184" s="228"/>
      <c r="BI3184" s="228"/>
      <c r="BL3184" s="228"/>
      <c r="BM3184" s="228"/>
    </row>
    <row r="3185" spans="15:65" ht="16.350000000000001" customHeight="1">
      <c r="O3185" s="219"/>
      <c r="P3185" s="245"/>
      <c r="Q3185" s="244"/>
      <c r="R3185" s="243"/>
      <c r="S3185" s="242"/>
      <c r="T3185" s="219"/>
      <c r="U3185" s="219"/>
      <c r="V3185" s="219"/>
      <c r="W3185" s="219"/>
      <c r="X3185" s="219"/>
      <c r="Y3185" s="219"/>
      <c r="Z3185" s="219"/>
      <c r="AA3185" s="219"/>
      <c r="AB3185" s="219"/>
      <c r="AC3185" s="219"/>
      <c r="AK3185" s="228"/>
      <c r="AP3185" s="229"/>
      <c r="AR3185" s="206"/>
      <c r="AS3185" s="206"/>
      <c r="AT3185" s="206"/>
      <c r="AU3185" s="206"/>
      <c r="AV3185" s="207"/>
      <c r="AW3185" s="207"/>
      <c r="AX3185" s="207"/>
      <c r="AY3185" s="207"/>
      <c r="AZ3185" s="206"/>
      <c r="BA3185" s="206"/>
      <c r="BB3185" s="206"/>
      <c r="BC3185" s="206"/>
      <c r="BD3185" s="207"/>
      <c r="BE3185" s="207"/>
      <c r="BF3185" s="207"/>
      <c r="BG3185" s="228"/>
      <c r="BH3185" s="228"/>
      <c r="BI3185" s="228"/>
      <c r="BL3185" s="228"/>
      <c r="BM3185" s="228"/>
    </row>
    <row r="3186" spans="15:65" ht="16.350000000000001" customHeight="1">
      <c r="O3186" s="219"/>
      <c r="P3186" s="245"/>
      <c r="Q3186" s="244"/>
      <c r="R3186" s="243"/>
      <c r="S3186" s="242"/>
      <c r="T3186" s="219"/>
      <c r="U3186" s="219"/>
      <c r="V3186" s="219"/>
      <c r="W3186" s="219"/>
      <c r="X3186" s="219"/>
      <c r="Y3186" s="219"/>
      <c r="Z3186" s="219"/>
      <c r="AA3186" s="219"/>
      <c r="AB3186" s="219"/>
      <c r="AC3186" s="219"/>
      <c r="AK3186" s="228"/>
      <c r="AP3186" s="229"/>
      <c r="AR3186" s="206"/>
      <c r="AS3186" s="206"/>
      <c r="AT3186" s="206"/>
      <c r="AU3186" s="206"/>
      <c r="AV3186" s="207"/>
      <c r="AW3186" s="207"/>
      <c r="AX3186" s="207"/>
      <c r="AY3186" s="207"/>
      <c r="AZ3186" s="206"/>
      <c r="BA3186" s="206"/>
      <c r="BB3186" s="206"/>
      <c r="BC3186" s="206"/>
      <c r="BD3186" s="207"/>
      <c r="BE3186" s="207"/>
      <c r="BF3186" s="207"/>
      <c r="BG3186" s="228"/>
      <c r="BH3186" s="228"/>
      <c r="BI3186" s="228"/>
      <c r="BL3186" s="228"/>
      <c r="BM3186" s="228"/>
    </row>
    <row r="3187" spans="15:65" ht="16.350000000000001" customHeight="1">
      <c r="O3187" s="219"/>
      <c r="P3187" s="245"/>
      <c r="Q3187" s="244"/>
      <c r="R3187" s="243"/>
      <c r="S3187" s="242"/>
      <c r="T3187" s="219"/>
      <c r="U3187" s="219"/>
      <c r="V3187" s="219"/>
      <c r="W3187" s="219"/>
      <c r="X3187" s="219"/>
      <c r="Y3187" s="219"/>
      <c r="Z3187" s="219"/>
      <c r="AA3187" s="219"/>
      <c r="AB3187" s="219"/>
      <c r="AC3187" s="219"/>
      <c r="AK3187" s="228"/>
      <c r="AP3187" s="229"/>
      <c r="AR3187" s="206"/>
      <c r="AS3187" s="206"/>
      <c r="AT3187" s="206"/>
      <c r="AU3187" s="206"/>
      <c r="AV3187" s="207"/>
      <c r="AW3187" s="207"/>
      <c r="AX3187" s="207"/>
      <c r="AY3187" s="207"/>
      <c r="AZ3187" s="206"/>
      <c r="BA3187" s="206"/>
      <c r="BB3187" s="206"/>
      <c r="BC3187" s="206"/>
      <c r="BD3187" s="207"/>
      <c r="BE3187" s="207"/>
      <c r="BF3187" s="207"/>
      <c r="BG3187" s="228"/>
      <c r="BH3187" s="228"/>
      <c r="BI3187" s="228"/>
      <c r="BL3187" s="228"/>
      <c r="BM3187" s="228"/>
    </row>
    <row r="3188" spans="15:65" ht="16.350000000000001" customHeight="1">
      <c r="O3188" s="219"/>
      <c r="P3188" s="245"/>
      <c r="Q3188" s="244"/>
      <c r="R3188" s="243"/>
      <c r="S3188" s="242"/>
      <c r="T3188" s="219"/>
      <c r="U3188" s="219"/>
      <c r="V3188" s="219"/>
      <c r="W3188" s="219"/>
      <c r="X3188" s="219"/>
      <c r="Y3188" s="219"/>
      <c r="Z3188" s="219"/>
      <c r="AA3188" s="219"/>
      <c r="AB3188" s="219"/>
      <c r="AC3188" s="219"/>
      <c r="AK3188" s="228"/>
      <c r="AP3188" s="229"/>
      <c r="AR3188" s="206"/>
      <c r="AS3188" s="206"/>
      <c r="AT3188" s="206"/>
      <c r="AU3188" s="206"/>
      <c r="AV3188" s="207"/>
      <c r="AW3188" s="207"/>
      <c r="AX3188" s="207"/>
      <c r="AY3188" s="207"/>
      <c r="AZ3188" s="206"/>
      <c r="BA3188" s="206"/>
      <c r="BB3188" s="206"/>
      <c r="BC3188" s="206"/>
      <c r="BD3188" s="207"/>
      <c r="BE3188" s="207"/>
      <c r="BF3188" s="207"/>
      <c r="BG3188" s="228"/>
      <c r="BH3188" s="228"/>
      <c r="BI3188" s="228"/>
      <c r="BL3188" s="228"/>
      <c r="BM3188" s="228"/>
    </row>
    <row r="3189" spans="15:65" ht="16.350000000000001" customHeight="1">
      <c r="O3189" s="219"/>
      <c r="P3189" s="245"/>
      <c r="Q3189" s="244"/>
      <c r="R3189" s="243"/>
      <c r="S3189" s="242"/>
      <c r="T3189" s="219"/>
      <c r="U3189" s="219"/>
      <c r="V3189" s="219"/>
      <c r="W3189" s="219"/>
      <c r="X3189" s="219"/>
      <c r="Y3189" s="219"/>
      <c r="Z3189" s="219"/>
      <c r="AA3189" s="219"/>
      <c r="AB3189" s="219"/>
      <c r="AC3189" s="219"/>
      <c r="AK3189" s="228"/>
      <c r="AP3189" s="229"/>
      <c r="AR3189" s="206"/>
      <c r="AS3189" s="206"/>
      <c r="AT3189" s="206"/>
      <c r="AU3189" s="206"/>
      <c r="AV3189" s="207"/>
      <c r="AW3189" s="207"/>
      <c r="AX3189" s="207"/>
      <c r="AY3189" s="207"/>
      <c r="AZ3189" s="206"/>
      <c r="BA3189" s="206"/>
      <c r="BB3189" s="206"/>
      <c r="BC3189" s="206"/>
      <c r="BD3189" s="207"/>
      <c r="BE3189" s="207"/>
      <c r="BF3189" s="207"/>
      <c r="BG3189" s="228"/>
      <c r="BH3189" s="228"/>
      <c r="BI3189" s="228"/>
      <c r="BL3189" s="228"/>
      <c r="BM3189" s="228"/>
    </row>
    <row r="3190" spans="15:65" ht="16.350000000000001" customHeight="1">
      <c r="O3190" s="219"/>
      <c r="P3190" s="245"/>
      <c r="Q3190" s="244"/>
      <c r="R3190" s="243"/>
      <c r="S3190" s="242"/>
      <c r="T3190" s="219"/>
      <c r="U3190" s="219"/>
      <c r="V3190" s="219"/>
      <c r="W3190" s="219"/>
      <c r="X3190" s="219"/>
      <c r="Y3190" s="219"/>
      <c r="Z3190" s="219"/>
      <c r="AA3190" s="219"/>
      <c r="AB3190" s="219"/>
      <c r="AC3190" s="219"/>
      <c r="AK3190" s="228"/>
      <c r="AP3190" s="229"/>
      <c r="AR3190" s="206"/>
      <c r="AS3190" s="206"/>
      <c r="AT3190" s="206"/>
      <c r="AU3190" s="206"/>
      <c r="AV3190" s="207"/>
      <c r="AW3190" s="207"/>
      <c r="AX3190" s="207"/>
      <c r="AY3190" s="207"/>
      <c r="AZ3190" s="206"/>
      <c r="BA3190" s="206"/>
      <c r="BB3190" s="206"/>
      <c r="BC3190" s="206"/>
      <c r="BD3190" s="207"/>
      <c r="BE3190" s="207"/>
      <c r="BF3190" s="207"/>
      <c r="BG3190" s="228"/>
      <c r="BH3190" s="228"/>
      <c r="BI3190" s="228"/>
      <c r="BL3190" s="228"/>
      <c r="BM3190" s="228"/>
    </row>
    <row r="3191" spans="15:65" ht="16.350000000000001" customHeight="1">
      <c r="O3191" s="219"/>
      <c r="P3191" s="245"/>
      <c r="Q3191" s="244"/>
      <c r="R3191" s="243"/>
      <c r="S3191" s="242"/>
      <c r="T3191" s="219"/>
      <c r="U3191" s="219"/>
      <c r="V3191" s="219"/>
      <c r="W3191" s="219"/>
      <c r="X3191" s="219"/>
      <c r="Y3191" s="219"/>
      <c r="Z3191" s="219"/>
      <c r="AA3191" s="219"/>
      <c r="AB3191" s="219"/>
      <c r="AC3191" s="219"/>
      <c r="AK3191" s="228"/>
      <c r="AP3191" s="229"/>
      <c r="AR3191" s="206"/>
      <c r="AS3191" s="206"/>
      <c r="AT3191" s="206"/>
      <c r="AU3191" s="206"/>
      <c r="AV3191" s="207"/>
      <c r="AW3191" s="207"/>
      <c r="AX3191" s="207"/>
      <c r="AY3191" s="207"/>
      <c r="AZ3191" s="206"/>
      <c r="BA3191" s="206"/>
      <c r="BB3191" s="206"/>
      <c r="BC3191" s="206"/>
      <c r="BD3191" s="207"/>
      <c r="BE3191" s="207"/>
      <c r="BF3191" s="207"/>
      <c r="BG3191" s="228"/>
      <c r="BH3191" s="228"/>
      <c r="BI3191" s="228"/>
      <c r="BL3191" s="228"/>
      <c r="BM3191" s="228"/>
    </row>
    <row r="3192" spans="15:65" ht="16.350000000000001" customHeight="1">
      <c r="O3192" s="219"/>
      <c r="P3192" s="245"/>
      <c r="Q3192" s="244"/>
      <c r="R3192" s="243"/>
      <c r="S3192" s="242"/>
      <c r="T3192" s="219"/>
      <c r="U3192" s="219"/>
      <c r="V3192" s="219"/>
      <c r="W3192" s="219"/>
      <c r="X3192" s="219"/>
      <c r="Y3192" s="219"/>
      <c r="Z3192" s="219"/>
      <c r="AA3192" s="219"/>
      <c r="AB3192" s="219"/>
      <c r="AC3192" s="219"/>
      <c r="AK3192" s="228"/>
      <c r="AP3192" s="229"/>
      <c r="AR3192" s="206"/>
      <c r="AS3192" s="206"/>
      <c r="AT3192" s="206"/>
      <c r="AU3192" s="206"/>
      <c r="AV3192" s="207"/>
      <c r="AW3192" s="207"/>
      <c r="AX3192" s="207"/>
      <c r="AY3192" s="207"/>
      <c r="AZ3192" s="206"/>
      <c r="BA3192" s="206"/>
      <c r="BB3192" s="206"/>
      <c r="BC3192" s="206"/>
      <c r="BD3192" s="207"/>
      <c r="BE3192" s="207"/>
      <c r="BF3192" s="207"/>
      <c r="BG3192" s="228"/>
      <c r="BH3192" s="228"/>
      <c r="BI3192" s="228"/>
      <c r="BL3192" s="228"/>
      <c r="BM3192" s="228"/>
    </row>
    <row r="3193" spans="15:65" ht="16.350000000000001" customHeight="1">
      <c r="O3193" s="219"/>
      <c r="P3193" s="245"/>
      <c r="Q3193" s="244"/>
      <c r="R3193" s="243"/>
      <c r="S3193" s="242"/>
      <c r="T3193" s="219"/>
      <c r="U3193" s="219"/>
      <c r="V3193" s="219"/>
      <c r="W3193" s="219"/>
      <c r="X3193" s="219"/>
      <c r="Y3193" s="219"/>
      <c r="Z3193" s="219"/>
      <c r="AA3193" s="219"/>
      <c r="AB3193" s="219"/>
      <c r="AC3193" s="219"/>
      <c r="AK3193" s="228"/>
      <c r="AP3193" s="229"/>
      <c r="AR3193" s="206"/>
      <c r="AS3193" s="206"/>
      <c r="AT3193" s="206"/>
      <c r="AU3193" s="206"/>
      <c r="AV3193" s="207"/>
      <c r="AW3193" s="207"/>
      <c r="AX3193" s="207"/>
      <c r="AY3193" s="207"/>
      <c r="AZ3193" s="206"/>
      <c r="BA3193" s="206"/>
      <c r="BB3193" s="206"/>
      <c r="BC3193" s="206"/>
      <c r="BD3193" s="207"/>
      <c r="BE3193" s="207"/>
      <c r="BF3193" s="207"/>
      <c r="BG3193" s="228"/>
      <c r="BH3193" s="228"/>
      <c r="BI3193" s="228"/>
      <c r="BL3193" s="228"/>
      <c r="BM3193" s="228"/>
    </row>
    <row r="3194" spans="15:65" ht="16.350000000000001" customHeight="1">
      <c r="O3194" s="219"/>
      <c r="P3194" s="245"/>
      <c r="Q3194" s="244"/>
      <c r="R3194" s="243"/>
      <c r="S3194" s="242"/>
      <c r="T3194" s="219"/>
      <c r="U3194" s="219"/>
      <c r="V3194" s="219"/>
      <c r="W3194" s="219"/>
      <c r="X3194" s="219"/>
      <c r="Y3194" s="219"/>
      <c r="Z3194" s="219"/>
      <c r="AA3194" s="219"/>
      <c r="AB3194" s="219"/>
      <c r="AC3194" s="219"/>
      <c r="AK3194" s="228"/>
      <c r="AP3194" s="229"/>
      <c r="AR3194" s="206"/>
      <c r="AS3194" s="206"/>
      <c r="AT3194" s="206"/>
      <c r="AU3194" s="206"/>
      <c r="AV3194" s="207"/>
      <c r="AW3194" s="207"/>
      <c r="AX3194" s="207"/>
      <c r="AY3194" s="207"/>
      <c r="AZ3194" s="206"/>
      <c r="BA3194" s="206"/>
      <c r="BB3194" s="206"/>
      <c r="BC3194" s="206"/>
      <c r="BD3194" s="207"/>
      <c r="BE3194" s="207"/>
      <c r="BF3194" s="207"/>
      <c r="BG3194" s="228"/>
      <c r="BH3194" s="228"/>
      <c r="BI3194" s="228"/>
      <c r="BL3194" s="228"/>
      <c r="BM3194" s="228"/>
    </row>
    <row r="3195" spans="15:65" ht="16.350000000000001" customHeight="1">
      <c r="O3195" s="219"/>
      <c r="P3195" s="245"/>
      <c r="Q3195" s="244"/>
      <c r="R3195" s="243"/>
      <c r="S3195" s="242"/>
      <c r="T3195" s="219"/>
      <c r="U3195" s="219"/>
      <c r="V3195" s="219"/>
      <c r="W3195" s="219"/>
      <c r="X3195" s="219"/>
      <c r="Y3195" s="219"/>
      <c r="Z3195" s="219"/>
      <c r="AA3195" s="219"/>
      <c r="AB3195" s="219"/>
      <c r="AC3195" s="219"/>
      <c r="AK3195" s="228"/>
      <c r="AP3195" s="229"/>
      <c r="AR3195" s="206"/>
      <c r="AS3195" s="206"/>
      <c r="AT3195" s="206"/>
      <c r="AU3195" s="206"/>
      <c r="AV3195" s="207"/>
      <c r="AW3195" s="207"/>
      <c r="AX3195" s="207"/>
      <c r="AY3195" s="207"/>
      <c r="AZ3195" s="206"/>
      <c r="BA3195" s="206"/>
      <c r="BB3195" s="206"/>
      <c r="BC3195" s="206"/>
      <c r="BD3195" s="207"/>
      <c r="BE3195" s="207"/>
      <c r="BF3195" s="207"/>
      <c r="BG3195" s="228"/>
      <c r="BH3195" s="228"/>
      <c r="BI3195" s="228"/>
      <c r="BL3195" s="228"/>
      <c r="BM3195" s="228"/>
    </row>
    <row r="3196" spans="15:65" ht="16.350000000000001" customHeight="1">
      <c r="O3196" s="219"/>
      <c r="P3196" s="245"/>
      <c r="Q3196" s="244"/>
      <c r="R3196" s="243"/>
      <c r="S3196" s="242"/>
      <c r="T3196" s="219"/>
      <c r="U3196" s="219"/>
      <c r="V3196" s="219"/>
      <c r="W3196" s="219"/>
      <c r="X3196" s="219"/>
      <c r="Y3196" s="219"/>
      <c r="Z3196" s="219"/>
      <c r="AA3196" s="219"/>
      <c r="AB3196" s="219"/>
      <c r="AC3196" s="219"/>
      <c r="AK3196" s="228"/>
      <c r="AP3196" s="229"/>
      <c r="AR3196" s="206"/>
      <c r="AS3196" s="206"/>
      <c r="AT3196" s="206"/>
      <c r="AU3196" s="206"/>
      <c r="AV3196" s="207"/>
      <c r="AW3196" s="207"/>
      <c r="AX3196" s="207"/>
      <c r="AY3196" s="207"/>
      <c r="AZ3196" s="206"/>
      <c r="BA3196" s="206"/>
      <c r="BB3196" s="206"/>
      <c r="BC3196" s="206"/>
      <c r="BD3196" s="207"/>
      <c r="BE3196" s="207"/>
      <c r="BF3196" s="207"/>
      <c r="BG3196" s="228"/>
      <c r="BH3196" s="228"/>
      <c r="BI3196" s="228"/>
      <c r="BL3196" s="228"/>
      <c r="BM3196" s="228"/>
    </row>
    <row r="3197" spans="15:65" ht="16.350000000000001" customHeight="1">
      <c r="O3197" s="219"/>
      <c r="P3197" s="245"/>
      <c r="Q3197" s="244"/>
      <c r="R3197" s="243"/>
      <c r="S3197" s="242"/>
      <c r="T3197" s="219"/>
      <c r="U3197" s="219"/>
      <c r="V3197" s="219"/>
      <c r="W3197" s="219"/>
      <c r="X3197" s="219"/>
      <c r="Y3197" s="219"/>
      <c r="Z3197" s="219"/>
      <c r="AA3197" s="219"/>
      <c r="AB3197" s="219"/>
      <c r="AC3197" s="219"/>
      <c r="AK3197" s="228"/>
      <c r="AP3197" s="229"/>
      <c r="AR3197" s="206"/>
      <c r="AS3197" s="206"/>
      <c r="AT3197" s="206"/>
      <c r="AU3197" s="206"/>
      <c r="AV3197" s="207"/>
      <c r="AW3197" s="207"/>
      <c r="AX3197" s="207"/>
      <c r="AY3197" s="207"/>
      <c r="AZ3197" s="206"/>
      <c r="BA3197" s="206"/>
      <c r="BB3197" s="206"/>
      <c r="BC3197" s="206"/>
      <c r="BD3197" s="207"/>
      <c r="BE3197" s="207"/>
      <c r="BF3197" s="207"/>
      <c r="BG3197" s="228"/>
      <c r="BH3197" s="228"/>
      <c r="BI3197" s="228"/>
      <c r="BL3197" s="228"/>
      <c r="BM3197" s="228"/>
    </row>
    <row r="3198" spans="15:65" ht="16.350000000000001" customHeight="1">
      <c r="O3198" s="219"/>
      <c r="P3198" s="245"/>
      <c r="Q3198" s="244"/>
      <c r="R3198" s="243"/>
      <c r="S3198" s="242"/>
      <c r="T3198" s="219"/>
      <c r="U3198" s="219"/>
      <c r="V3198" s="219"/>
      <c r="W3198" s="219"/>
      <c r="X3198" s="219"/>
      <c r="Y3198" s="219"/>
      <c r="Z3198" s="219"/>
      <c r="AA3198" s="219"/>
      <c r="AB3198" s="219"/>
      <c r="AC3198" s="219"/>
      <c r="AK3198" s="228"/>
      <c r="AP3198" s="229"/>
      <c r="AR3198" s="206"/>
      <c r="AS3198" s="206"/>
      <c r="AT3198" s="206"/>
      <c r="AU3198" s="206"/>
      <c r="AV3198" s="207"/>
      <c r="AW3198" s="207"/>
      <c r="AX3198" s="207"/>
      <c r="AY3198" s="207"/>
      <c r="AZ3198" s="206"/>
      <c r="BA3198" s="206"/>
      <c r="BB3198" s="206"/>
      <c r="BC3198" s="206"/>
      <c r="BD3198" s="207"/>
      <c r="BE3198" s="207"/>
      <c r="BF3198" s="207"/>
      <c r="BG3198" s="228"/>
      <c r="BH3198" s="228"/>
      <c r="BI3198" s="228"/>
      <c r="BL3198" s="228"/>
      <c r="BM3198" s="228"/>
    </row>
    <row r="3199" spans="15:65" ht="16.350000000000001" customHeight="1">
      <c r="O3199" s="219"/>
      <c r="P3199" s="245"/>
      <c r="Q3199" s="244"/>
      <c r="R3199" s="243"/>
      <c r="S3199" s="242"/>
      <c r="T3199" s="219"/>
      <c r="U3199" s="219"/>
      <c r="V3199" s="219"/>
      <c r="W3199" s="219"/>
      <c r="X3199" s="219"/>
      <c r="Y3199" s="219"/>
      <c r="Z3199" s="219"/>
      <c r="AA3199" s="219"/>
      <c r="AB3199" s="219"/>
      <c r="AC3199" s="219"/>
      <c r="AK3199" s="228"/>
      <c r="AP3199" s="229"/>
      <c r="AR3199" s="206"/>
      <c r="AS3199" s="206"/>
      <c r="AT3199" s="206"/>
      <c r="AU3199" s="206"/>
      <c r="AV3199" s="207"/>
      <c r="AW3199" s="207"/>
      <c r="AX3199" s="207"/>
      <c r="AY3199" s="207"/>
      <c r="AZ3199" s="206"/>
      <c r="BA3199" s="206"/>
      <c r="BB3199" s="206"/>
      <c r="BC3199" s="206"/>
      <c r="BD3199" s="207"/>
      <c r="BE3199" s="207"/>
      <c r="BF3199" s="207"/>
      <c r="BG3199" s="228"/>
      <c r="BH3199" s="228"/>
      <c r="BI3199" s="228"/>
      <c r="BL3199" s="228"/>
      <c r="BM3199" s="228"/>
    </row>
    <row r="3200" spans="15:65" ht="16.350000000000001" customHeight="1">
      <c r="O3200" s="219"/>
      <c r="P3200" s="245"/>
      <c r="Q3200" s="244"/>
      <c r="R3200" s="243"/>
      <c r="S3200" s="242"/>
      <c r="T3200" s="219"/>
      <c r="U3200" s="219"/>
      <c r="V3200" s="219"/>
      <c r="W3200" s="219"/>
      <c r="X3200" s="219"/>
      <c r="Y3200" s="219"/>
      <c r="Z3200" s="219"/>
      <c r="AA3200" s="219"/>
      <c r="AB3200" s="219"/>
      <c r="AC3200" s="219"/>
      <c r="AK3200" s="228"/>
      <c r="AP3200" s="229"/>
      <c r="AR3200" s="206"/>
      <c r="AS3200" s="206"/>
      <c r="AT3200" s="206"/>
      <c r="AU3200" s="206"/>
      <c r="AV3200" s="207"/>
      <c r="AW3200" s="207"/>
      <c r="AX3200" s="207"/>
      <c r="AY3200" s="207"/>
      <c r="AZ3200" s="206"/>
      <c r="BA3200" s="206"/>
      <c r="BB3200" s="206"/>
      <c r="BC3200" s="206"/>
      <c r="BD3200" s="207"/>
      <c r="BE3200" s="207"/>
      <c r="BF3200" s="207"/>
      <c r="BG3200" s="228"/>
      <c r="BH3200" s="228"/>
      <c r="BI3200" s="228"/>
      <c r="BL3200" s="228"/>
      <c r="BM3200" s="228"/>
    </row>
    <row r="3201" spans="15:65" ht="16.350000000000001" customHeight="1">
      <c r="O3201" s="219"/>
      <c r="P3201" s="245"/>
      <c r="Q3201" s="244"/>
      <c r="R3201" s="243"/>
      <c r="S3201" s="242"/>
      <c r="T3201" s="219"/>
      <c r="U3201" s="219"/>
      <c r="V3201" s="219"/>
      <c r="W3201" s="219"/>
      <c r="X3201" s="219"/>
      <c r="Y3201" s="219"/>
      <c r="Z3201" s="219"/>
      <c r="AA3201" s="219"/>
      <c r="AB3201" s="219"/>
      <c r="AC3201" s="219"/>
      <c r="AK3201" s="228"/>
      <c r="AP3201" s="229"/>
      <c r="AR3201" s="206"/>
      <c r="AS3201" s="206"/>
      <c r="AT3201" s="206"/>
      <c r="AU3201" s="206"/>
      <c r="AV3201" s="207"/>
      <c r="AW3201" s="207"/>
      <c r="AX3201" s="207"/>
      <c r="AY3201" s="207"/>
      <c r="AZ3201" s="206"/>
      <c r="BA3201" s="206"/>
      <c r="BB3201" s="206"/>
      <c r="BC3201" s="206"/>
      <c r="BD3201" s="207"/>
      <c r="BE3201" s="207"/>
      <c r="BF3201" s="207"/>
      <c r="BG3201" s="228"/>
      <c r="BH3201" s="228"/>
      <c r="BI3201" s="228"/>
      <c r="BL3201" s="228"/>
      <c r="BM3201" s="228"/>
    </row>
    <row r="3202" spans="15:65" ht="16.350000000000001" customHeight="1">
      <c r="O3202" s="219"/>
      <c r="P3202" s="245"/>
      <c r="Q3202" s="244"/>
      <c r="R3202" s="243"/>
      <c r="S3202" s="242"/>
      <c r="T3202" s="219"/>
      <c r="U3202" s="219"/>
      <c r="V3202" s="219"/>
      <c r="W3202" s="219"/>
      <c r="X3202" s="219"/>
      <c r="Y3202" s="219"/>
      <c r="Z3202" s="219"/>
      <c r="AA3202" s="219"/>
      <c r="AB3202" s="219"/>
      <c r="AC3202" s="219"/>
      <c r="AK3202" s="228"/>
      <c r="AP3202" s="229"/>
      <c r="AR3202" s="206"/>
      <c r="AS3202" s="206"/>
      <c r="AT3202" s="206"/>
      <c r="AU3202" s="206"/>
      <c r="AV3202" s="207"/>
      <c r="AW3202" s="207"/>
      <c r="AX3202" s="207"/>
      <c r="AY3202" s="207"/>
      <c r="AZ3202" s="206"/>
      <c r="BA3202" s="206"/>
      <c r="BB3202" s="206"/>
      <c r="BC3202" s="206"/>
      <c r="BD3202" s="207"/>
      <c r="BE3202" s="207"/>
      <c r="BF3202" s="207"/>
      <c r="BG3202" s="228"/>
      <c r="BH3202" s="228"/>
      <c r="BI3202" s="228"/>
      <c r="BL3202" s="228"/>
      <c r="BM3202" s="228"/>
    </row>
    <row r="3203" spans="15:65" ht="16.350000000000001" customHeight="1">
      <c r="O3203" s="219"/>
      <c r="P3203" s="245"/>
      <c r="Q3203" s="244"/>
      <c r="R3203" s="243"/>
      <c r="S3203" s="242"/>
      <c r="T3203" s="219"/>
      <c r="U3203" s="219"/>
      <c r="V3203" s="219"/>
      <c r="W3203" s="219"/>
      <c r="X3203" s="219"/>
      <c r="Y3203" s="219"/>
      <c r="Z3203" s="219"/>
      <c r="AA3203" s="219"/>
      <c r="AB3203" s="219"/>
      <c r="AC3203" s="219"/>
      <c r="AK3203" s="228"/>
      <c r="AP3203" s="229"/>
      <c r="AR3203" s="206"/>
      <c r="AS3203" s="206"/>
      <c r="AT3203" s="206"/>
      <c r="AU3203" s="206"/>
      <c r="AV3203" s="207"/>
      <c r="AW3203" s="207"/>
      <c r="AX3203" s="207"/>
      <c r="AY3203" s="207"/>
      <c r="AZ3203" s="206"/>
      <c r="BA3203" s="206"/>
      <c r="BB3203" s="206"/>
      <c r="BC3203" s="206"/>
      <c r="BD3203" s="207"/>
      <c r="BE3203" s="207"/>
      <c r="BF3203" s="207"/>
      <c r="BG3203" s="228"/>
      <c r="BH3203" s="228"/>
      <c r="BI3203" s="228"/>
      <c r="BL3203" s="228"/>
      <c r="BM3203" s="228"/>
    </row>
    <row r="3204" spans="15:65" ht="16.350000000000001" customHeight="1">
      <c r="O3204" s="219"/>
      <c r="P3204" s="245"/>
      <c r="Q3204" s="244"/>
      <c r="R3204" s="243"/>
      <c r="S3204" s="242"/>
      <c r="T3204" s="219"/>
      <c r="U3204" s="219"/>
      <c r="V3204" s="219"/>
      <c r="W3204" s="219"/>
      <c r="X3204" s="219"/>
      <c r="Y3204" s="219"/>
      <c r="Z3204" s="219"/>
      <c r="AA3204" s="219"/>
      <c r="AB3204" s="219"/>
      <c r="AC3204" s="219"/>
      <c r="AK3204" s="228"/>
      <c r="AP3204" s="229"/>
      <c r="AR3204" s="206"/>
      <c r="AS3204" s="206"/>
      <c r="AT3204" s="206"/>
      <c r="AU3204" s="206"/>
      <c r="AV3204" s="207"/>
      <c r="AW3204" s="207"/>
      <c r="AX3204" s="207"/>
      <c r="AY3204" s="207"/>
      <c r="AZ3204" s="206"/>
      <c r="BA3204" s="206"/>
      <c r="BB3204" s="206"/>
      <c r="BC3204" s="206"/>
      <c r="BD3204" s="207"/>
      <c r="BE3204" s="207"/>
      <c r="BF3204" s="207"/>
      <c r="BG3204" s="228"/>
      <c r="BH3204" s="228"/>
      <c r="BI3204" s="228"/>
      <c r="BL3204" s="228"/>
      <c r="BM3204" s="228"/>
    </row>
    <row r="3205" spans="15:65" ht="16.350000000000001" customHeight="1">
      <c r="O3205" s="219"/>
      <c r="P3205" s="245"/>
      <c r="Q3205" s="244"/>
      <c r="R3205" s="243"/>
      <c r="S3205" s="242"/>
      <c r="T3205" s="219"/>
      <c r="U3205" s="219"/>
      <c r="V3205" s="219"/>
      <c r="W3205" s="219"/>
      <c r="X3205" s="219"/>
      <c r="Y3205" s="219"/>
      <c r="Z3205" s="219"/>
      <c r="AA3205" s="219"/>
      <c r="AB3205" s="219"/>
      <c r="AC3205" s="219"/>
      <c r="AK3205" s="228"/>
      <c r="AP3205" s="229"/>
      <c r="AR3205" s="206"/>
      <c r="AS3205" s="206"/>
      <c r="AT3205" s="206"/>
      <c r="AU3205" s="206"/>
      <c r="AV3205" s="207"/>
      <c r="AW3205" s="207"/>
      <c r="AX3205" s="207"/>
      <c r="AY3205" s="207"/>
      <c r="AZ3205" s="206"/>
      <c r="BA3205" s="206"/>
      <c r="BB3205" s="206"/>
      <c r="BC3205" s="206"/>
      <c r="BD3205" s="207"/>
      <c r="BE3205" s="207"/>
      <c r="BF3205" s="207"/>
      <c r="BG3205" s="228"/>
      <c r="BH3205" s="228"/>
      <c r="BI3205" s="228"/>
      <c r="BL3205" s="228"/>
      <c r="BM3205" s="228"/>
    </row>
    <row r="3206" spans="15:65" ht="16.350000000000001" customHeight="1">
      <c r="O3206" s="219"/>
      <c r="P3206" s="245"/>
      <c r="Q3206" s="244"/>
      <c r="R3206" s="243"/>
      <c r="S3206" s="242"/>
      <c r="T3206" s="219"/>
      <c r="U3206" s="219"/>
      <c r="V3206" s="219"/>
      <c r="W3206" s="219"/>
      <c r="X3206" s="219"/>
      <c r="Y3206" s="219"/>
      <c r="Z3206" s="219"/>
      <c r="AA3206" s="219"/>
      <c r="AB3206" s="219"/>
      <c r="AC3206" s="219"/>
      <c r="AK3206" s="228"/>
      <c r="AP3206" s="229"/>
      <c r="AR3206" s="206"/>
      <c r="AS3206" s="206"/>
      <c r="AT3206" s="206"/>
      <c r="AU3206" s="206"/>
      <c r="AV3206" s="207"/>
      <c r="AW3206" s="207"/>
      <c r="AX3206" s="207"/>
      <c r="AY3206" s="207"/>
      <c r="AZ3206" s="206"/>
      <c r="BA3206" s="206"/>
      <c r="BB3206" s="206"/>
      <c r="BC3206" s="206"/>
      <c r="BD3206" s="207"/>
      <c r="BE3206" s="207"/>
      <c r="BF3206" s="207"/>
      <c r="BG3206" s="228"/>
      <c r="BH3206" s="228"/>
      <c r="BI3206" s="228"/>
      <c r="BL3206" s="228"/>
      <c r="BM3206" s="228"/>
    </row>
    <row r="3207" spans="15:65" ht="16.350000000000001" customHeight="1">
      <c r="O3207" s="219"/>
      <c r="P3207" s="245"/>
      <c r="Q3207" s="244"/>
      <c r="R3207" s="243"/>
      <c r="S3207" s="242"/>
      <c r="T3207" s="219"/>
      <c r="U3207" s="219"/>
      <c r="V3207" s="219"/>
      <c r="W3207" s="219"/>
      <c r="X3207" s="219"/>
      <c r="Y3207" s="219"/>
      <c r="Z3207" s="219"/>
      <c r="AA3207" s="219"/>
      <c r="AB3207" s="219"/>
      <c r="AC3207" s="219"/>
      <c r="AK3207" s="228"/>
      <c r="AP3207" s="229"/>
      <c r="AR3207" s="206"/>
      <c r="AS3207" s="206"/>
      <c r="AT3207" s="206"/>
      <c r="AU3207" s="206"/>
      <c r="AV3207" s="207"/>
      <c r="AW3207" s="207"/>
      <c r="AX3207" s="207"/>
      <c r="AY3207" s="207"/>
      <c r="AZ3207" s="206"/>
      <c r="BA3207" s="206"/>
      <c r="BB3207" s="206"/>
      <c r="BC3207" s="206"/>
      <c r="BD3207" s="207"/>
      <c r="BE3207" s="207"/>
      <c r="BF3207" s="207"/>
      <c r="BG3207" s="228"/>
      <c r="BH3207" s="228"/>
      <c r="BI3207" s="228"/>
      <c r="BL3207" s="228"/>
      <c r="BM3207" s="228"/>
    </row>
    <row r="3208" spans="15:65" ht="16.350000000000001" customHeight="1">
      <c r="O3208" s="219"/>
      <c r="P3208" s="245"/>
      <c r="Q3208" s="244"/>
      <c r="R3208" s="243"/>
      <c r="S3208" s="242"/>
      <c r="T3208" s="219"/>
      <c r="U3208" s="219"/>
      <c r="V3208" s="219"/>
      <c r="W3208" s="219"/>
      <c r="X3208" s="219"/>
      <c r="Y3208" s="219"/>
      <c r="Z3208" s="219"/>
      <c r="AA3208" s="219"/>
      <c r="AB3208" s="219"/>
      <c r="AC3208" s="219"/>
      <c r="AK3208" s="228"/>
      <c r="AP3208" s="229"/>
      <c r="AR3208" s="206"/>
      <c r="AS3208" s="206"/>
      <c r="AT3208" s="206"/>
      <c r="AU3208" s="206"/>
      <c r="AV3208" s="207"/>
      <c r="AW3208" s="207"/>
      <c r="AX3208" s="207"/>
      <c r="AY3208" s="207"/>
      <c r="AZ3208" s="206"/>
      <c r="BA3208" s="206"/>
      <c r="BB3208" s="206"/>
      <c r="BC3208" s="206"/>
      <c r="BD3208" s="207"/>
      <c r="BE3208" s="207"/>
      <c r="BF3208" s="207"/>
      <c r="BG3208" s="228"/>
      <c r="BH3208" s="228"/>
      <c r="BI3208" s="228"/>
      <c r="BL3208" s="228"/>
      <c r="BM3208" s="228"/>
    </row>
    <row r="3209" spans="15:65" ht="16.350000000000001" customHeight="1">
      <c r="O3209" s="219"/>
      <c r="P3209" s="245"/>
      <c r="Q3209" s="244"/>
      <c r="R3209" s="243"/>
      <c r="S3209" s="242"/>
      <c r="T3209" s="219"/>
      <c r="U3209" s="219"/>
      <c r="V3209" s="219"/>
      <c r="W3209" s="219"/>
      <c r="X3209" s="219"/>
      <c r="Y3209" s="219"/>
      <c r="Z3209" s="219"/>
      <c r="AA3209" s="219"/>
      <c r="AB3209" s="219"/>
      <c r="AC3209" s="219"/>
      <c r="AK3209" s="228"/>
      <c r="AP3209" s="229"/>
      <c r="AR3209" s="206"/>
      <c r="AS3209" s="206"/>
      <c r="AT3209" s="206"/>
      <c r="AU3209" s="206"/>
      <c r="AV3209" s="207"/>
      <c r="AW3209" s="207"/>
      <c r="AX3209" s="207"/>
      <c r="AY3209" s="207"/>
      <c r="AZ3209" s="206"/>
      <c r="BA3209" s="206"/>
      <c r="BB3209" s="206"/>
      <c r="BC3209" s="206"/>
      <c r="BD3209" s="207"/>
      <c r="BE3209" s="207"/>
      <c r="BF3209" s="207"/>
      <c r="BG3209" s="228"/>
      <c r="BH3209" s="228"/>
      <c r="BI3209" s="228"/>
      <c r="BL3209" s="228"/>
      <c r="BM3209" s="228"/>
    </row>
    <row r="3210" spans="15:65" ht="16.350000000000001" customHeight="1">
      <c r="O3210" s="219"/>
      <c r="P3210" s="245"/>
      <c r="Q3210" s="244"/>
      <c r="R3210" s="243"/>
      <c r="S3210" s="242"/>
      <c r="T3210" s="219"/>
      <c r="U3210" s="219"/>
      <c r="V3210" s="219"/>
      <c r="W3210" s="219"/>
      <c r="X3210" s="219"/>
      <c r="Y3210" s="219"/>
      <c r="Z3210" s="219"/>
      <c r="AA3210" s="219"/>
      <c r="AB3210" s="219"/>
      <c r="AC3210" s="219"/>
      <c r="AK3210" s="228"/>
      <c r="AP3210" s="229"/>
      <c r="AR3210" s="206"/>
      <c r="AS3210" s="206"/>
      <c r="AT3210" s="206"/>
      <c r="AU3210" s="206"/>
      <c r="AV3210" s="207"/>
      <c r="AW3210" s="207"/>
      <c r="AX3210" s="207"/>
      <c r="AY3210" s="207"/>
      <c r="AZ3210" s="206"/>
      <c r="BA3210" s="206"/>
      <c r="BB3210" s="206"/>
      <c r="BC3210" s="206"/>
      <c r="BD3210" s="207"/>
      <c r="BE3210" s="207"/>
      <c r="BF3210" s="207"/>
      <c r="BG3210" s="228"/>
      <c r="BH3210" s="228"/>
      <c r="BI3210" s="228"/>
      <c r="BL3210" s="228"/>
      <c r="BM3210" s="228"/>
    </row>
    <row r="3211" spans="15:65" ht="16.350000000000001" customHeight="1">
      <c r="O3211" s="219"/>
      <c r="P3211" s="245"/>
      <c r="Q3211" s="244"/>
      <c r="R3211" s="243"/>
      <c r="S3211" s="242"/>
      <c r="T3211" s="219"/>
      <c r="U3211" s="219"/>
      <c r="V3211" s="219"/>
      <c r="W3211" s="219"/>
      <c r="X3211" s="219"/>
      <c r="Y3211" s="219"/>
      <c r="Z3211" s="219"/>
      <c r="AA3211" s="219"/>
      <c r="AB3211" s="219"/>
      <c r="AC3211" s="219"/>
      <c r="AK3211" s="228"/>
      <c r="AP3211" s="229"/>
      <c r="AR3211" s="206"/>
      <c r="AS3211" s="206"/>
      <c r="AT3211" s="206"/>
      <c r="AU3211" s="206"/>
      <c r="AV3211" s="207"/>
      <c r="AW3211" s="207"/>
      <c r="AX3211" s="207"/>
      <c r="AY3211" s="207"/>
      <c r="AZ3211" s="206"/>
      <c r="BA3211" s="206"/>
      <c r="BB3211" s="206"/>
      <c r="BC3211" s="206"/>
      <c r="BD3211" s="207"/>
      <c r="BE3211" s="207"/>
      <c r="BF3211" s="207"/>
      <c r="BG3211" s="228"/>
      <c r="BH3211" s="228"/>
      <c r="BI3211" s="228"/>
      <c r="BL3211" s="228"/>
      <c r="BM3211" s="228"/>
    </row>
    <row r="3212" spans="15:65" ht="16.350000000000001" customHeight="1">
      <c r="O3212" s="219"/>
      <c r="P3212" s="245"/>
      <c r="Q3212" s="244"/>
      <c r="R3212" s="243"/>
      <c r="S3212" s="242"/>
      <c r="T3212" s="219"/>
      <c r="U3212" s="219"/>
      <c r="V3212" s="219"/>
      <c r="W3212" s="219"/>
      <c r="X3212" s="219"/>
      <c r="Y3212" s="219"/>
      <c r="Z3212" s="219"/>
      <c r="AA3212" s="219"/>
      <c r="AB3212" s="219"/>
      <c r="AC3212" s="219"/>
      <c r="AK3212" s="228"/>
      <c r="AP3212" s="229"/>
      <c r="AR3212" s="206"/>
      <c r="AS3212" s="206"/>
      <c r="AT3212" s="206"/>
      <c r="AU3212" s="206"/>
      <c r="AV3212" s="207"/>
      <c r="AW3212" s="207"/>
      <c r="AX3212" s="207"/>
      <c r="AY3212" s="207"/>
      <c r="AZ3212" s="206"/>
      <c r="BA3212" s="206"/>
      <c r="BB3212" s="206"/>
      <c r="BC3212" s="206"/>
      <c r="BD3212" s="207"/>
      <c r="BE3212" s="207"/>
      <c r="BF3212" s="207"/>
      <c r="BG3212" s="228"/>
      <c r="BH3212" s="228"/>
      <c r="BI3212" s="228"/>
      <c r="BL3212" s="228"/>
      <c r="BM3212" s="228"/>
    </row>
    <row r="3213" spans="15:65" ht="16.350000000000001" customHeight="1">
      <c r="O3213" s="219"/>
      <c r="P3213" s="245"/>
      <c r="Q3213" s="244"/>
      <c r="R3213" s="243"/>
      <c r="S3213" s="242"/>
      <c r="T3213" s="219"/>
      <c r="U3213" s="219"/>
      <c r="V3213" s="219"/>
      <c r="W3213" s="219"/>
      <c r="X3213" s="219"/>
      <c r="Y3213" s="219"/>
      <c r="Z3213" s="219"/>
      <c r="AA3213" s="219"/>
      <c r="AB3213" s="219"/>
      <c r="AC3213" s="219"/>
      <c r="AK3213" s="228"/>
      <c r="AP3213" s="229"/>
      <c r="AR3213" s="206"/>
      <c r="AS3213" s="206"/>
      <c r="AT3213" s="206"/>
      <c r="AU3213" s="206"/>
      <c r="AV3213" s="207"/>
      <c r="AW3213" s="207"/>
      <c r="AX3213" s="207"/>
      <c r="AY3213" s="207"/>
      <c r="AZ3213" s="206"/>
      <c r="BA3213" s="206"/>
      <c r="BB3213" s="206"/>
      <c r="BC3213" s="206"/>
      <c r="BD3213" s="207"/>
      <c r="BE3213" s="207"/>
      <c r="BF3213" s="207"/>
      <c r="BG3213" s="228"/>
      <c r="BH3213" s="228"/>
      <c r="BI3213" s="228"/>
      <c r="BL3213" s="228"/>
      <c r="BM3213" s="228"/>
    </row>
    <row r="3214" spans="15:65" ht="16.350000000000001" customHeight="1">
      <c r="O3214" s="219"/>
      <c r="P3214" s="245"/>
      <c r="Q3214" s="244"/>
      <c r="R3214" s="243"/>
      <c r="S3214" s="242"/>
      <c r="T3214" s="219"/>
      <c r="U3214" s="219"/>
      <c r="V3214" s="219"/>
      <c r="W3214" s="219"/>
      <c r="X3214" s="219"/>
      <c r="Y3214" s="219"/>
      <c r="Z3214" s="219"/>
      <c r="AA3214" s="219"/>
      <c r="AB3214" s="219"/>
      <c r="AC3214" s="219"/>
      <c r="AK3214" s="228"/>
      <c r="AP3214" s="229"/>
      <c r="AR3214" s="206"/>
      <c r="AS3214" s="206"/>
      <c r="AT3214" s="206"/>
      <c r="AU3214" s="206"/>
      <c r="AV3214" s="207"/>
      <c r="AW3214" s="207"/>
      <c r="AX3214" s="207"/>
      <c r="AY3214" s="207"/>
      <c r="AZ3214" s="206"/>
      <c r="BA3214" s="206"/>
      <c r="BB3214" s="206"/>
      <c r="BC3214" s="206"/>
      <c r="BD3214" s="207"/>
      <c r="BE3214" s="207"/>
      <c r="BF3214" s="207"/>
      <c r="BG3214" s="228"/>
      <c r="BH3214" s="228"/>
      <c r="BI3214" s="228"/>
      <c r="BL3214" s="228"/>
      <c r="BM3214" s="228"/>
    </row>
    <row r="3215" spans="15:65" ht="16.350000000000001" customHeight="1">
      <c r="O3215" s="219"/>
      <c r="P3215" s="245"/>
      <c r="Q3215" s="244"/>
      <c r="R3215" s="243"/>
      <c r="S3215" s="242"/>
      <c r="T3215" s="219"/>
      <c r="U3215" s="219"/>
      <c r="V3215" s="219"/>
      <c r="W3215" s="219"/>
      <c r="X3215" s="219"/>
      <c r="Y3215" s="219"/>
      <c r="Z3215" s="219"/>
      <c r="AA3215" s="219"/>
      <c r="AB3215" s="219"/>
      <c r="AC3215" s="219"/>
      <c r="AK3215" s="228"/>
      <c r="AP3215" s="229"/>
      <c r="AR3215" s="206"/>
      <c r="AS3215" s="206"/>
      <c r="AT3215" s="206"/>
      <c r="AU3215" s="206"/>
      <c r="AV3215" s="207"/>
      <c r="AW3215" s="207"/>
      <c r="AX3215" s="207"/>
      <c r="AY3215" s="207"/>
      <c r="AZ3215" s="206"/>
      <c r="BA3215" s="206"/>
      <c r="BB3215" s="206"/>
      <c r="BC3215" s="206"/>
      <c r="BD3215" s="207"/>
      <c r="BE3215" s="207"/>
      <c r="BF3215" s="207"/>
      <c r="BG3215" s="228"/>
      <c r="BH3215" s="228"/>
      <c r="BI3215" s="228"/>
      <c r="BL3215" s="228"/>
      <c r="BM3215" s="228"/>
    </row>
    <row r="3216" spans="15:65" ht="16.350000000000001" customHeight="1">
      <c r="O3216" s="219"/>
      <c r="P3216" s="245"/>
      <c r="Q3216" s="244"/>
      <c r="R3216" s="243"/>
      <c r="S3216" s="242"/>
      <c r="T3216" s="219"/>
      <c r="U3216" s="219"/>
      <c r="V3216" s="219"/>
      <c r="W3216" s="219"/>
      <c r="X3216" s="219"/>
      <c r="Y3216" s="219"/>
      <c r="Z3216" s="219"/>
      <c r="AA3216" s="219"/>
      <c r="AB3216" s="219"/>
      <c r="AC3216" s="219"/>
      <c r="AK3216" s="228"/>
      <c r="AP3216" s="229"/>
      <c r="AR3216" s="206"/>
      <c r="AS3216" s="206"/>
      <c r="AT3216" s="206"/>
      <c r="AU3216" s="206"/>
      <c r="AV3216" s="207"/>
      <c r="AW3216" s="207"/>
      <c r="AX3216" s="207"/>
      <c r="AY3216" s="207"/>
      <c r="AZ3216" s="206"/>
      <c r="BA3216" s="206"/>
      <c r="BB3216" s="206"/>
      <c r="BC3216" s="206"/>
      <c r="BD3216" s="207"/>
      <c r="BE3216" s="207"/>
      <c r="BF3216" s="207"/>
      <c r="BG3216" s="228"/>
      <c r="BH3216" s="228"/>
      <c r="BI3216" s="228"/>
      <c r="BL3216" s="228"/>
      <c r="BM3216" s="228"/>
    </row>
    <row r="3217" spans="15:65" ht="16.350000000000001" customHeight="1">
      <c r="O3217" s="219"/>
      <c r="P3217" s="245"/>
      <c r="Q3217" s="244"/>
      <c r="R3217" s="243"/>
      <c r="S3217" s="242"/>
      <c r="T3217" s="219"/>
      <c r="U3217" s="219"/>
      <c r="V3217" s="219"/>
      <c r="W3217" s="219"/>
      <c r="X3217" s="219"/>
      <c r="Y3217" s="219"/>
      <c r="Z3217" s="219"/>
      <c r="AA3217" s="219"/>
      <c r="AB3217" s="219"/>
      <c r="AC3217" s="219"/>
      <c r="AK3217" s="228"/>
      <c r="AP3217" s="229"/>
      <c r="AR3217" s="206"/>
      <c r="AS3217" s="206"/>
      <c r="AT3217" s="206"/>
      <c r="AU3217" s="206"/>
      <c r="AV3217" s="207"/>
      <c r="AW3217" s="207"/>
      <c r="AX3217" s="207"/>
      <c r="AY3217" s="207"/>
      <c r="AZ3217" s="206"/>
      <c r="BA3217" s="206"/>
      <c r="BB3217" s="206"/>
      <c r="BC3217" s="206"/>
      <c r="BD3217" s="207"/>
      <c r="BE3217" s="207"/>
      <c r="BF3217" s="207"/>
      <c r="BG3217" s="228"/>
      <c r="BH3217" s="228"/>
      <c r="BI3217" s="228"/>
      <c r="BL3217" s="228"/>
      <c r="BM3217" s="228"/>
    </row>
    <row r="3218" spans="15:65" ht="16.350000000000001" customHeight="1">
      <c r="O3218" s="219"/>
      <c r="P3218" s="245"/>
      <c r="Q3218" s="244"/>
      <c r="R3218" s="243"/>
      <c r="S3218" s="242"/>
      <c r="T3218" s="219"/>
      <c r="U3218" s="219"/>
      <c r="V3218" s="219"/>
      <c r="W3218" s="219"/>
      <c r="X3218" s="219"/>
      <c r="Y3218" s="219"/>
      <c r="Z3218" s="219"/>
      <c r="AA3218" s="219"/>
      <c r="AB3218" s="219"/>
      <c r="AC3218" s="219"/>
      <c r="AK3218" s="228"/>
      <c r="AP3218" s="229"/>
      <c r="AR3218" s="206"/>
      <c r="AS3218" s="206"/>
      <c r="AT3218" s="206"/>
      <c r="AU3218" s="206"/>
      <c r="AV3218" s="207"/>
      <c r="AW3218" s="207"/>
      <c r="AX3218" s="207"/>
      <c r="AY3218" s="207"/>
      <c r="AZ3218" s="206"/>
      <c r="BA3218" s="206"/>
      <c r="BB3218" s="206"/>
      <c r="BC3218" s="206"/>
      <c r="BD3218" s="207"/>
      <c r="BE3218" s="207"/>
      <c r="BF3218" s="207"/>
      <c r="BG3218" s="228"/>
      <c r="BH3218" s="228"/>
      <c r="BI3218" s="228"/>
      <c r="BL3218" s="228"/>
      <c r="BM3218" s="228"/>
    </row>
    <row r="3219" spans="15:65" ht="16.350000000000001" customHeight="1">
      <c r="O3219" s="219"/>
      <c r="P3219" s="245"/>
      <c r="Q3219" s="244"/>
      <c r="R3219" s="243"/>
      <c r="S3219" s="242"/>
      <c r="T3219" s="219"/>
      <c r="U3219" s="219"/>
      <c r="V3219" s="219"/>
      <c r="W3219" s="219"/>
      <c r="X3219" s="219"/>
      <c r="Y3219" s="219"/>
      <c r="Z3219" s="219"/>
      <c r="AA3219" s="219"/>
      <c r="AB3219" s="219"/>
      <c r="AC3219" s="219"/>
      <c r="AK3219" s="228"/>
      <c r="AP3219" s="229"/>
      <c r="AR3219" s="206"/>
      <c r="AS3219" s="206"/>
      <c r="AT3219" s="206"/>
      <c r="AU3219" s="206"/>
      <c r="AV3219" s="207"/>
      <c r="AW3219" s="207"/>
      <c r="AX3219" s="207"/>
      <c r="AY3219" s="207"/>
      <c r="AZ3219" s="206"/>
      <c r="BA3219" s="206"/>
      <c r="BB3219" s="206"/>
      <c r="BC3219" s="206"/>
      <c r="BD3219" s="207"/>
      <c r="BE3219" s="207"/>
      <c r="BF3219" s="207"/>
      <c r="BG3219" s="228"/>
      <c r="BH3219" s="228"/>
      <c r="BI3219" s="228"/>
      <c r="BL3219" s="228"/>
      <c r="BM3219" s="228"/>
    </row>
    <row r="3220" spans="15:65" ht="16.350000000000001" customHeight="1">
      <c r="O3220" s="219"/>
      <c r="P3220" s="245"/>
      <c r="Q3220" s="244"/>
      <c r="R3220" s="243"/>
      <c r="S3220" s="242"/>
      <c r="T3220" s="219"/>
      <c r="U3220" s="219"/>
      <c r="V3220" s="219"/>
      <c r="W3220" s="219"/>
      <c r="X3220" s="219"/>
      <c r="Y3220" s="219"/>
      <c r="Z3220" s="219"/>
      <c r="AA3220" s="219"/>
      <c r="AB3220" s="219"/>
      <c r="AC3220" s="219"/>
      <c r="AK3220" s="228"/>
      <c r="AP3220" s="229"/>
      <c r="AR3220" s="206"/>
      <c r="AS3220" s="206"/>
      <c r="AT3220" s="206"/>
      <c r="AU3220" s="206"/>
      <c r="AV3220" s="207"/>
      <c r="AW3220" s="207"/>
      <c r="AX3220" s="207"/>
      <c r="AY3220" s="207"/>
      <c r="AZ3220" s="206"/>
      <c r="BA3220" s="206"/>
      <c r="BB3220" s="206"/>
      <c r="BC3220" s="206"/>
      <c r="BD3220" s="207"/>
      <c r="BE3220" s="207"/>
      <c r="BF3220" s="207"/>
      <c r="BG3220" s="228"/>
      <c r="BH3220" s="228"/>
      <c r="BI3220" s="228"/>
      <c r="BL3220" s="228"/>
      <c r="BM3220" s="228"/>
    </row>
    <row r="3221" spans="15:65" ht="16.350000000000001" customHeight="1">
      <c r="O3221" s="219"/>
      <c r="P3221" s="245"/>
      <c r="Q3221" s="244"/>
      <c r="R3221" s="243"/>
      <c r="S3221" s="242"/>
      <c r="T3221" s="219"/>
      <c r="U3221" s="219"/>
      <c r="V3221" s="219"/>
      <c r="W3221" s="219"/>
      <c r="X3221" s="219"/>
      <c r="Y3221" s="219"/>
      <c r="Z3221" s="219"/>
      <c r="AA3221" s="219"/>
      <c r="AB3221" s="219"/>
      <c r="AC3221" s="219"/>
      <c r="AK3221" s="228"/>
      <c r="AP3221" s="229"/>
      <c r="AR3221" s="206"/>
      <c r="AS3221" s="206"/>
      <c r="AT3221" s="206"/>
      <c r="AU3221" s="206"/>
      <c r="AV3221" s="207"/>
      <c r="AW3221" s="207"/>
      <c r="AX3221" s="207"/>
      <c r="AY3221" s="207"/>
      <c r="AZ3221" s="206"/>
      <c r="BA3221" s="206"/>
      <c r="BB3221" s="206"/>
      <c r="BC3221" s="206"/>
      <c r="BD3221" s="207"/>
      <c r="BE3221" s="207"/>
      <c r="BF3221" s="207"/>
      <c r="BG3221" s="228"/>
      <c r="BH3221" s="228"/>
      <c r="BI3221" s="228"/>
      <c r="BL3221" s="228"/>
      <c r="BM3221" s="228"/>
    </row>
    <row r="3222" spans="15:65" ht="16.350000000000001" customHeight="1">
      <c r="O3222" s="219"/>
      <c r="P3222" s="245"/>
      <c r="Q3222" s="244"/>
      <c r="R3222" s="243"/>
      <c r="S3222" s="242"/>
      <c r="T3222" s="219"/>
      <c r="U3222" s="219"/>
      <c r="V3222" s="219"/>
      <c r="W3222" s="219"/>
      <c r="X3222" s="219"/>
      <c r="Y3222" s="219"/>
      <c r="Z3222" s="219"/>
      <c r="AA3222" s="219"/>
      <c r="AB3222" s="219"/>
      <c r="AC3222" s="219"/>
      <c r="AK3222" s="228"/>
      <c r="AP3222" s="229"/>
      <c r="AR3222" s="206"/>
      <c r="AS3222" s="206"/>
      <c r="AT3222" s="206"/>
      <c r="AU3222" s="206"/>
      <c r="AV3222" s="207"/>
      <c r="AW3222" s="207"/>
      <c r="AX3222" s="207"/>
      <c r="AY3222" s="207"/>
      <c r="AZ3222" s="206"/>
      <c r="BA3222" s="206"/>
      <c r="BB3222" s="206"/>
      <c r="BC3222" s="206"/>
      <c r="BD3222" s="207"/>
      <c r="BE3222" s="207"/>
      <c r="BF3222" s="207"/>
      <c r="BG3222" s="228"/>
      <c r="BH3222" s="228"/>
      <c r="BI3222" s="228"/>
      <c r="BL3222" s="228"/>
      <c r="BM3222" s="228"/>
    </row>
    <row r="3223" spans="15:65" ht="16.350000000000001" customHeight="1">
      <c r="O3223" s="219"/>
      <c r="P3223" s="245"/>
      <c r="Q3223" s="244"/>
      <c r="R3223" s="243"/>
      <c r="S3223" s="242"/>
      <c r="T3223" s="219"/>
      <c r="U3223" s="219"/>
      <c r="V3223" s="219"/>
      <c r="W3223" s="219"/>
      <c r="X3223" s="219"/>
      <c r="Y3223" s="219"/>
      <c r="Z3223" s="219"/>
      <c r="AA3223" s="219"/>
      <c r="AB3223" s="219"/>
      <c r="AC3223" s="219"/>
      <c r="AK3223" s="228"/>
      <c r="AP3223" s="229"/>
      <c r="AR3223" s="206"/>
      <c r="AS3223" s="206"/>
      <c r="AT3223" s="206"/>
      <c r="AU3223" s="206"/>
      <c r="AV3223" s="207"/>
      <c r="AW3223" s="207"/>
      <c r="AX3223" s="207"/>
      <c r="AY3223" s="207"/>
      <c r="AZ3223" s="206"/>
      <c r="BA3223" s="206"/>
      <c r="BB3223" s="206"/>
      <c r="BC3223" s="206"/>
      <c r="BD3223" s="207"/>
      <c r="BE3223" s="207"/>
      <c r="BF3223" s="207"/>
      <c r="BG3223" s="228"/>
      <c r="BH3223" s="228"/>
      <c r="BI3223" s="228"/>
      <c r="BL3223" s="228"/>
      <c r="BM3223" s="228"/>
    </row>
    <row r="3224" spans="15:65" ht="16.350000000000001" customHeight="1">
      <c r="O3224" s="219"/>
      <c r="P3224" s="245"/>
      <c r="Q3224" s="244"/>
      <c r="R3224" s="243"/>
      <c r="S3224" s="242"/>
      <c r="T3224" s="219"/>
      <c r="U3224" s="219"/>
      <c r="V3224" s="219"/>
      <c r="W3224" s="219"/>
      <c r="X3224" s="219"/>
      <c r="Y3224" s="219"/>
      <c r="Z3224" s="219"/>
      <c r="AA3224" s="219"/>
      <c r="AB3224" s="219"/>
      <c r="AC3224" s="219"/>
      <c r="AK3224" s="228"/>
      <c r="AP3224" s="229"/>
      <c r="AR3224" s="206"/>
      <c r="AS3224" s="206"/>
      <c r="AT3224" s="206"/>
      <c r="AU3224" s="206"/>
      <c r="AV3224" s="207"/>
      <c r="AW3224" s="207"/>
      <c r="AX3224" s="207"/>
      <c r="AY3224" s="207"/>
      <c r="AZ3224" s="206"/>
      <c r="BA3224" s="206"/>
      <c r="BB3224" s="206"/>
      <c r="BC3224" s="206"/>
      <c r="BD3224" s="207"/>
      <c r="BE3224" s="207"/>
      <c r="BF3224" s="207"/>
      <c r="BG3224" s="228"/>
      <c r="BH3224" s="228"/>
      <c r="BI3224" s="228"/>
      <c r="BL3224" s="228"/>
      <c r="BM3224" s="228"/>
    </row>
    <row r="3225" spans="15:65" ht="16.350000000000001" customHeight="1">
      <c r="O3225" s="219"/>
      <c r="P3225" s="245"/>
      <c r="Q3225" s="244"/>
      <c r="R3225" s="243"/>
      <c r="S3225" s="242"/>
      <c r="T3225" s="219"/>
      <c r="U3225" s="219"/>
      <c r="V3225" s="219"/>
      <c r="W3225" s="219"/>
      <c r="X3225" s="219"/>
      <c r="Y3225" s="219"/>
      <c r="Z3225" s="219"/>
      <c r="AA3225" s="219"/>
      <c r="AB3225" s="219"/>
      <c r="AC3225" s="219"/>
      <c r="AK3225" s="228"/>
      <c r="AP3225" s="229"/>
      <c r="AR3225" s="206"/>
      <c r="AS3225" s="206"/>
      <c r="AT3225" s="206"/>
      <c r="AU3225" s="206"/>
      <c r="AV3225" s="207"/>
      <c r="AW3225" s="207"/>
      <c r="AX3225" s="207"/>
      <c r="AY3225" s="207"/>
      <c r="AZ3225" s="206"/>
      <c r="BA3225" s="206"/>
      <c r="BB3225" s="206"/>
      <c r="BC3225" s="206"/>
      <c r="BD3225" s="207"/>
      <c r="BE3225" s="207"/>
      <c r="BF3225" s="207"/>
      <c r="BG3225" s="228"/>
      <c r="BH3225" s="228"/>
      <c r="BI3225" s="228"/>
      <c r="BL3225" s="228"/>
      <c r="BM3225" s="228"/>
    </row>
    <row r="3226" spans="15:65" ht="16.350000000000001" customHeight="1">
      <c r="O3226" s="219"/>
      <c r="P3226" s="245"/>
      <c r="Q3226" s="244"/>
      <c r="R3226" s="243"/>
      <c r="S3226" s="242"/>
      <c r="T3226" s="219"/>
      <c r="U3226" s="219"/>
      <c r="V3226" s="219"/>
      <c r="W3226" s="219"/>
      <c r="X3226" s="219"/>
      <c r="Y3226" s="219"/>
      <c r="Z3226" s="219"/>
      <c r="AA3226" s="219"/>
      <c r="AB3226" s="219"/>
      <c r="AC3226" s="219"/>
      <c r="AK3226" s="228"/>
      <c r="AP3226" s="229"/>
      <c r="AR3226" s="206"/>
      <c r="AS3226" s="206"/>
      <c r="AT3226" s="206"/>
      <c r="AU3226" s="206"/>
      <c r="AV3226" s="207"/>
      <c r="AW3226" s="207"/>
      <c r="AX3226" s="207"/>
      <c r="AY3226" s="207"/>
      <c r="AZ3226" s="206"/>
      <c r="BA3226" s="206"/>
      <c r="BB3226" s="206"/>
      <c r="BC3226" s="206"/>
      <c r="BD3226" s="207"/>
      <c r="BE3226" s="207"/>
      <c r="BF3226" s="207"/>
      <c r="BG3226" s="228"/>
      <c r="BH3226" s="228"/>
      <c r="BI3226" s="228"/>
      <c r="BL3226" s="228"/>
      <c r="BM3226" s="228"/>
    </row>
    <row r="3227" spans="15:65" ht="16.350000000000001" customHeight="1">
      <c r="O3227" s="219"/>
      <c r="P3227" s="245"/>
      <c r="Q3227" s="244"/>
      <c r="R3227" s="243"/>
      <c r="S3227" s="242"/>
      <c r="T3227" s="219"/>
      <c r="U3227" s="219"/>
      <c r="V3227" s="219"/>
      <c r="W3227" s="219"/>
      <c r="X3227" s="219"/>
      <c r="Y3227" s="219"/>
      <c r="Z3227" s="219"/>
      <c r="AA3227" s="219"/>
      <c r="AB3227" s="219"/>
      <c r="AC3227" s="219"/>
      <c r="AK3227" s="228"/>
      <c r="AP3227" s="229"/>
      <c r="AR3227" s="206"/>
      <c r="AS3227" s="206"/>
      <c r="AT3227" s="206"/>
      <c r="AU3227" s="206"/>
      <c r="AV3227" s="207"/>
      <c r="AW3227" s="207"/>
      <c r="AX3227" s="207"/>
      <c r="AY3227" s="207"/>
      <c r="AZ3227" s="206"/>
      <c r="BA3227" s="206"/>
      <c r="BB3227" s="206"/>
      <c r="BC3227" s="206"/>
      <c r="BD3227" s="207"/>
      <c r="BE3227" s="207"/>
      <c r="BF3227" s="207"/>
      <c r="BG3227" s="228"/>
      <c r="BH3227" s="228"/>
      <c r="BI3227" s="228"/>
      <c r="BL3227" s="228"/>
      <c r="BM3227" s="228"/>
    </row>
    <row r="3228" spans="15:65" ht="16.350000000000001" customHeight="1">
      <c r="O3228" s="219"/>
      <c r="P3228" s="245"/>
      <c r="Q3228" s="244"/>
      <c r="R3228" s="243"/>
      <c r="S3228" s="242"/>
      <c r="T3228" s="219"/>
      <c r="U3228" s="219"/>
      <c r="V3228" s="219"/>
      <c r="W3228" s="219"/>
      <c r="X3228" s="219"/>
      <c r="Y3228" s="219"/>
      <c r="Z3228" s="219"/>
      <c r="AA3228" s="219"/>
      <c r="AB3228" s="219"/>
      <c r="AC3228" s="219"/>
      <c r="AK3228" s="228"/>
      <c r="AP3228" s="229"/>
      <c r="AR3228" s="206"/>
      <c r="AS3228" s="206"/>
      <c r="AT3228" s="206"/>
      <c r="AU3228" s="206"/>
      <c r="AV3228" s="207"/>
      <c r="AW3228" s="207"/>
      <c r="AX3228" s="207"/>
      <c r="AY3228" s="207"/>
      <c r="AZ3228" s="206"/>
      <c r="BA3228" s="206"/>
      <c r="BB3228" s="206"/>
      <c r="BC3228" s="206"/>
      <c r="BD3228" s="207"/>
      <c r="BE3228" s="207"/>
      <c r="BF3228" s="207"/>
      <c r="BG3228" s="228"/>
      <c r="BH3228" s="228"/>
      <c r="BI3228" s="228"/>
      <c r="BL3228" s="228"/>
      <c r="BM3228" s="228"/>
    </row>
    <row r="3229" spans="15:65" ht="16.350000000000001" customHeight="1">
      <c r="O3229" s="219"/>
      <c r="P3229" s="245"/>
      <c r="Q3229" s="244"/>
      <c r="R3229" s="243"/>
      <c r="S3229" s="242"/>
      <c r="T3229" s="219"/>
      <c r="U3229" s="219"/>
      <c r="V3229" s="219"/>
      <c r="W3229" s="219"/>
      <c r="X3229" s="219"/>
      <c r="Y3229" s="219"/>
      <c r="Z3229" s="219"/>
      <c r="AA3229" s="219"/>
      <c r="AB3229" s="219"/>
      <c r="AC3229" s="219"/>
      <c r="AK3229" s="228"/>
      <c r="AP3229" s="229"/>
      <c r="AR3229" s="206"/>
      <c r="AS3229" s="206"/>
      <c r="AT3229" s="206"/>
      <c r="AU3229" s="206"/>
      <c r="AV3229" s="207"/>
      <c r="AW3229" s="207"/>
      <c r="AX3229" s="207"/>
      <c r="AY3229" s="207"/>
      <c r="AZ3229" s="206"/>
      <c r="BA3229" s="206"/>
      <c r="BB3229" s="206"/>
      <c r="BC3229" s="206"/>
      <c r="BD3229" s="207"/>
      <c r="BE3229" s="207"/>
      <c r="BF3229" s="207"/>
      <c r="BG3229" s="228"/>
      <c r="BH3229" s="228"/>
      <c r="BI3229" s="228"/>
      <c r="BL3229" s="228"/>
      <c r="BM3229" s="228"/>
    </row>
    <row r="3230" spans="15:65" ht="16.350000000000001" customHeight="1">
      <c r="O3230" s="219"/>
      <c r="P3230" s="245"/>
      <c r="Q3230" s="244"/>
      <c r="R3230" s="243"/>
      <c r="S3230" s="242"/>
      <c r="T3230" s="219"/>
      <c r="U3230" s="219"/>
      <c r="V3230" s="219"/>
      <c r="W3230" s="219"/>
      <c r="X3230" s="219"/>
      <c r="Y3230" s="219"/>
      <c r="Z3230" s="219"/>
      <c r="AA3230" s="219"/>
      <c r="AB3230" s="219"/>
      <c r="AC3230" s="219"/>
      <c r="AK3230" s="228"/>
      <c r="AP3230" s="229"/>
      <c r="AR3230" s="206"/>
      <c r="AS3230" s="206"/>
      <c r="AT3230" s="206"/>
      <c r="AU3230" s="206"/>
      <c r="AV3230" s="207"/>
      <c r="AW3230" s="207"/>
      <c r="AX3230" s="207"/>
      <c r="AY3230" s="207"/>
      <c r="AZ3230" s="206"/>
      <c r="BA3230" s="206"/>
      <c r="BB3230" s="206"/>
      <c r="BC3230" s="206"/>
      <c r="BD3230" s="207"/>
      <c r="BE3230" s="207"/>
      <c r="BF3230" s="207"/>
      <c r="BG3230" s="228"/>
      <c r="BH3230" s="228"/>
      <c r="BI3230" s="228"/>
      <c r="BL3230" s="228"/>
      <c r="BM3230" s="228"/>
    </row>
    <row r="3231" spans="15:65" ht="16.350000000000001" customHeight="1">
      <c r="O3231" s="219"/>
      <c r="P3231" s="245"/>
      <c r="Q3231" s="244"/>
      <c r="R3231" s="243"/>
      <c r="S3231" s="242"/>
      <c r="T3231" s="219"/>
      <c r="U3231" s="219"/>
      <c r="V3231" s="219"/>
      <c r="W3231" s="219"/>
      <c r="X3231" s="219"/>
      <c r="Y3231" s="219"/>
      <c r="Z3231" s="219"/>
      <c r="AA3231" s="219"/>
      <c r="AB3231" s="219"/>
      <c r="AC3231" s="219"/>
      <c r="AK3231" s="228"/>
      <c r="AP3231" s="229"/>
      <c r="AR3231" s="206"/>
      <c r="AS3231" s="206"/>
      <c r="AT3231" s="206"/>
      <c r="AU3231" s="206"/>
      <c r="AV3231" s="207"/>
      <c r="AW3231" s="207"/>
      <c r="AX3231" s="207"/>
      <c r="AY3231" s="207"/>
      <c r="AZ3231" s="206"/>
      <c r="BA3231" s="206"/>
      <c r="BB3231" s="206"/>
      <c r="BC3231" s="206"/>
      <c r="BD3231" s="207"/>
      <c r="BE3231" s="207"/>
      <c r="BF3231" s="207"/>
      <c r="BG3231" s="228"/>
      <c r="BH3231" s="228"/>
      <c r="BI3231" s="228"/>
      <c r="BL3231" s="228"/>
      <c r="BM3231" s="228"/>
    </row>
    <row r="3232" spans="15:65" ht="16.350000000000001" customHeight="1">
      <c r="O3232" s="219"/>
      <c r="P3232" s="245"/>
      <c r="Q3232" s="244"/>
      <c r="R3232" s="243"/>
      <c r="S3232" s="242"/>
      <c r="T3232" s="219"/>
      <c r="U3232" s="219"/>
      <c r="V3232" s="219"/>
      <c r="W3232" s="219"/>
      <c r="X3232" s="219"/>
      <c r="Y3232" s="219"/>
      <c r="Z3232" s="219"/>
      <c r="AA3232" s="219"/>
      <c r="AB3232" s="219"/>
      <c r="AC3232" s="219"/>
      <c r="AK3232" s="228"/>
      <c r="AP3232" s="229"/>
      <c r="AR3232" s="206"/>
      <c r="AS3232" s="206"/>
      <c r="AT3232" s="206"/>
      <c r="AU3232" s="206"/>
      <c r="AV3232" s="207"/>
      <c r="AW3232" s="207"/>
      <c r="AX3232" s="207"/>
      <c r="AY3232" s="207"/>
      <c r="AZ3232" s="206"/>
      <c r="BA3232" s="206"/>
      <c r="BB3232" s="206"/>
      <c r="BC3232" s="206"/>
      <c r="BD3232" s="207"/>
      <c r="BE3232" s="207"/>
      <c r="BF3232" s="207"/>
      <c r="BG3232" s="228"/>
      <c r="BH3232" s="228"/>
      <c r="BI3232" s="228"/>
      <c r="BL3232" s="228"/>
      <c r="BM3232" s="228"/>
    </row>
    <row r="3233" spans="15:65" ht="16.350000000000001" customHeight="1">
      <c r="O3233" s="219"/>
      <c r="P3233" s="245"/>
      <c r="Q3233" s="244"/>
      <c r="R3233" s="243"/>
      <c r="S3233" s="242"/>
      <c r="T3233" s="219"/>
      <c r="U3233" s="219"/>
      <c r="V3233" s="219"/>
      <c r="W3233" s="219"/>
      <c r="X3233" s="219"/>
      <c r="Y3233" s="219"/>
      <c r="Z3233" s="219"/>
      <c r="AA3233" s="219"/>
      <c r="AB3233" s="219"/>
      <c r="AC3233" s="219"/>
      <c r="AK3233" s="228"/>
      <c r="AP3233" s="229"/>
      <c r="AR3233" s="206"/>
      <c r="AS3233" s="206"/>
      <c r="AT3233" s="206"/>
      <c r="AU3233" s="206"/>
      <c r="AV3233" s="207"/>
      <c r="AW3233" s="207"/>
      <c r="AX3233" s="207"/>
      <c r="AY3233" s="207"/>
      <c r="AZ3233" s="206"/>
      <c r="BA3233" s="206"/>
      <c r="BB3233" s="206"/>
      <c r="BC3233" s="206"/>
      <c r="BD3233" s="207"/>
      <c r="BE3233" s="207"/>
      <c r="BF3233" s="207"/>
      <c r="BG3233" s="228"/>
      <c r="BH3233" s="228"/>
      <c r="BI3233" s="228"/>
      <c r="BL3233" s="228"/>
      <c r="BM3233" s="228"/>
    </row>
    <row r="3234" spans="15:65" ht="16.350000000000001" customHeight="1">
      <c r="O3234" s="219"/>
      <c r="P3234" s="245"/>
      <c r="Q3234" s="244"/>
      <c r="R3234" s="243"/>
      <c r="S3234" s="242"/>
      <c r="T3234" s="219"/>
      <c r="U3234" s="219"/>
      <c r="V3234" s="219"/>
      <c r="W3234" s="219"/>
      <c r="X3234" s="219"/>
      <c r="Y3234" s="219"/>
      <c r="Z3234" s="219"/>
      <c r="AA3234" s="219"/>
      <c r="AB3234" s="219"/>
      <c r="AC3234" s="219"/>
      <c r="AK3234" s="228"/>
      <c r="AP3234" s="229"/>
      <c r="AR3234" s="206"/>
      <c r="AS3234" s="206"/>
      <c r="AT3234" s="206"/>
      <c r="AU3234" s="206"/>
      <c r="AV3234" s="207"/>
      <c r="AW3234" s="207"/>
      <c r="AX3234" s="207"/>
      <c r="AY3234" s="207"/>
      <c r="AZ3234" s="206"/>
      <c r="BA3234" s="206"/>
      <c r="BB3234" s="206"/>
      <c r="BC3234" s="206"/>
      <c r="BD3234" s="207"/>
      <c r="BE3234" s="207"/>
      <c r="BF3234" s="207"/>
      <c r="BG3234" s="228"/>
      <c r="BH3234" s="228"/>
      <c r="BI3234" s="228"/>
      <c r="BL3234" s="228"/>
      <c r="BM3234" s="228"/>
    </row>
    <row r="3235" spans="15:65" ht="16.350000000000001" customHeight="1">
      <c r="O3235" s="219"/>
      <c r="P3235" s="245"/>
      <c r="Q3235" s="244"/>
      <c r="R3235" s="243"/>
      <c r="S3235" s="242"/>
      <c r="T3235" s="219"/>
      <c r="U3235" s="219"/>
      <c r="V3235" s="219"/>
      <c r="W3235" s="219"/>
      <c r="X3235" s="219"/>
      <c r="Y3235" s="219"/>
      <c r="Z3235" s="219"/>
      <c r="AA3235" s="219"/>
      <c r="AB3235" s="219"/>
      <c r="AC3235" s="219"/>
      <c r="AK3235" s="228"/>
      <c r="AP3235" s="229"/>
      <c r="AR3235" s="206"/>
      <c r="AS3235" s="206"/>
      <c r="AT3235" s="206"/>
      <c r="AU3235" s="206"/>
      <c r="AV3235" s="207"/>
      <c r="AW3235" s="207"/>
      <c r="AX3235" s="207"/>
      <c r="AY3235" s="207"/>
      <c r="AZ3235" s="206"/>
      <c r="BA3235" s="206"/>
      <c r="BB3235" s="206"/>
      <c r="BC3235" s="206"/>
      <c r="BD3235" s="207"/>
      <c r="BE3235" s="207"/>
      <c r="BF3235" s="207"/>
      <c r="BG3235" s="228"/>
      <c r="BH3235" s="228"/>
      <c r="BI3235" s="228"/>
      <c r="BL3235" s="228"/>
      <c r="BM3235" s="228"/>
    </row>
    <row r="3236" spans="15:65" ht="16.350000000000001" customHeight="1">
      <c r="O3236" s="219"/>
      <c r="P3236" s="245"/>
      <c r="Q3236" s="244"/>
      <c r="R3236" s="243"/>
      <c r="S3236" s="242"/>
      <c r="T3236" s="219"/>
      <c r="U3236" s="219"/>
      <c r="V3236" s="219"/>
      <c r="W3236" s="219"/>
      <c r="X3236" s="219"/>
      <c r="Y3236" s="219"/>
      <c r="Z3236" s="219"/>
      <c r="AA3236" s="219"/>
      <c r="AB3236" s="219"/>
      <c r="AC3236" s="219"/>
      <c r="AK3236" s="228"/>
      <c r="AP3236" s="229"/>
      <c r="AR3236" s="206"/>
      <c r="AS3236" s="206"/>
      <c r="AT3236" s="206"/>
      <c r="AU3236" s="206"/>
      <c r="AV3236" s="207"/>
      <c r="AW3236" s="207"/>
      <c r="AX3236" s="207"/>
      <c r="AY3236" s="207"/>
      <c r="AZ3236" s="206"/>
      <c r="BA3236" s="206"/>
      <c r="BB3236" s="206"/>
      <c r="BC3236" s="206"/>
      <c r="BD3236" s="207"/>
      <c r="BE3236" s="207"/>
      <c r="BF3236" s="207"/>
      <c r="BG3236" s="228"/>
      <c r="BH3236" s="228"/>
      <c r="BI3236" s="228"/>
      <c r="BL3236" s="228"/>
      <c r="BM3236" s="228"/>
    </row>
    <row r="3237" spans="15:65" ht="16.350000000000001" customHeight="1">
      <c r="O3237" s="219"/>
      <c r="P3237" s="245"/>
      <c r="Q3237" s="244"/>
      <c r="R3237" s="243"/>
      <c r="S3237" s="242"/>
      <c r="T3237" s="219"/>
      <c r="U3237" s="219"/>
      <c r="V3237" s="219"/>
      <c r="W3237" s="219"/>
      <c r="X3237" s="219"/>
      <c r="Y3237" s="219"/>
      <c r="Z3237" s="219"/>
      <c r="AA3237" s="219"/>
      <c r="AB3237" s="219"/>
      <c r="AC3237" s="219"/>
      <c r="AK3237" s="228"/>
      <c r="AP3237" s="229"/>
      <c r="AR3237" s="206"/>
      <c r="AS3237" s="206"/>
      <c r="AT3237" s="206"/>
      <c r="AU3237" s="206"/>
      <c r="AV3237" s="207"/>
      <c r="AW3237" s="207"/>
      <c r="AX3237" s="207"/>
      <c r="AY3237" s="207"/>
      <c r="AZ3237" s="206"/>
      <c r="BA3237" s="206"/>
      <c r="BB3237" s="206"/>
      <c r="BC3237" s="206"/>
      <c r="BD3237" s="207"/>
      <c r="BE3237" s="207"/>
      <c r="BF3237" s="207"/>
      <c r="BG3237" s="228"/>
      <c r="BH3237" s="228"/>
      <c r="BI3237" s="228"/>
      <c r="BL3237" s="228"/>
      <c r="BM3237" s="228"/>
    </row>
    <row r="3238" spans="15:65" ht="16.350000000000001" customHeight="1">
      <c r="O3238" s="219"/>
      <c r="P3238" s="245"/>
      <c r="Q3238" s="244"/>
      <c r="R3238" s="243"/>
      <c r="S3238" s="242"/>
      <c r="T3238" s="219"/>
      <c r="U3238" s="219"/>
      <c r="V3238" s="219"/>
      <c r="W3238" s="219"/>
      <c r="X3238" s="219"/>
      <c r="Y3238" s="219"/>
      <c r="Z3238" s="219"/>
      <c r="AA3238" s="219"/>
      <c r="AB3238" s="219"/>
      <c r="AC3238" s="219"/>
      <c r="AK3238" s="228"/>
      <c r="AP3238" s="229"/>
      <c r="AR3238" s="206"/>
      <c r="AS3238" s="206"/>
      <c r="AT3238" s="206"/>
      <c r="AU3238" s="206"/>
      <c r="AV3238" s="207"/>
      <c r="AW3238" s="207"/>
      <c r="AX3238" s="207"/>
      <c r="AY3238" s="207"/>
      <c r="AZ3238" s="206"/>
      <c r="BA3238" s="206"/>
      <c r="BB3238" s="206"/>
      <c r="BC3238" s="206"/>
      <c r="BD3238" s="207"/>
      <c r="BE3238" s="207"/>
      <c r="BF3238" s="207"/>
      <c r="BG3238" s="228"/>
      <c r="BH3238" s="228"/>
      <c r="BI3238" s="228"/>
      <c r="BL3238" s="228"/>
      <c r="BM3238" s="228"/>
    </row>
    <row r="3239" spans="15:65" ht="16.350000000000001" customHeight="1">
      <c r="O3239" s="219"/>
      <c r="P3239" s="245"/>
      <c r="Q3239" s="244"/>
      <c r="R3239" s="243"/>
      <c r="S3239" s="242"/>
      <c r="T3239" s="219"/>
      <c r="U3239" s="219"/>
      <c r="V3239" s="219"/>
      <c r="W3239" s="219"/>
      <c r="X3239" s="219"/>
      <c r="Y3239" s="219"/>
      <c r="Z3239" s="219"/>
      <c r="AA3239" s="219"/>
      <c r="AB3239" s="219"/>
      <c r="AC3239" s="219"/>
      <c r="AK3239" s="228"/>
      <c r="AP3239" s="229"/>
      <c r="AR3239" s="206"/>
      <c r="AS3239" s="206"/>
      <c r="AT3239" s="206"/>
      <c r="AU3239" s="206"/>
      <c r="AV3239" s="207"/>
      <c r="AW3239" s="207"/>
      <c r="AX3239" s="207"/>
      <c r="AY3239" s="207"/>
      <c r="AZ3239" s="206"/>
      <c r="BA3239" s="206"/>
      <c r="BB3239" s="206"/>
      <c r="BC3239" s="206"/>
      <c r="BD3239" s="207"/>
      <c r="BE3239" s="207"/>
      <c r="BF3239" s="207"/>
      <c r="BG3239" s="228"/>
      <c r="BH3239" s="228"/>
      <c r="BI3239" s="228"/>
      <c r="BL3239" s="228"/>
      <c r="BM3239" s="228"/>
    </row>
    <row r="3240" spans="15:65" ht="16.350000000000001" customHeight="1">
      <c r="O3240" s="219"/>
      <c r="P3240" s="245"/>
      <c r="Q3240" s="244"/>
      <c r="R3240" s="243"/>
      <c r="S3240" s="242"/>
      <c r="T3240" s="219"/>
      <c r="U3240" s="219"/>
      <c r="V3240" s="219"/>
      <c r="W3240" s="219"/>
      <c r="X3240" s="219"/>
      <c r="Y3240" s="219"/>
      <c r="Z3240" s="219"/>
      <c r="AA3240" s="219"/>
      <c r="AB3240" s="219"/>
      <c r="AC3240" s="219"/>
      <c r="AK3240" s="228"/>
      <c r="AP3240" s="229"/>
      <c r="AR3240" s="206"/>
      <c r="AS3240" s="206"/>
      <c r="AT3240" s="206"/>
      <c r="AU3240" s="206"/>
      <c r="AV3240" s="207"/>
      <c r="AW3240" s="207"/>
      <c r="AX3240" s="207"/>
      <c r="AY3240" s="207"/>
      <c r="AZ3240" s="206"/>
      <c r="BA3240" s="206"/>
      <c r="BB3240" s="206"/>
      <c r="BC3240" s="206"/>
      <c r="BD3240" s="207"/>
      <c r="BE3240" s="207"/>
      <c r="BF3240" s="207"/>
      <c r="BG3240" s="228"/>
      <c r="BH3240" s="228"/>
      <c r="BI3240" s="228"/>
      <c r="BL3240" s="228"/>
      <c r="BM3240" s="228"/>
    </row>
    <row r="3241" spans="15:65" ht="16.350000000000001" customHeight="1">
      <c r="O3241" s="219"/>
      <c r="P3241" s="245"/>
      <c r="Q3241" s="244"/>
      <c r="R3241" s="243"/>
      <c r="S3241" s="242"/>
      <c r="T3241" s="219"/>
      <c r="U3241" s="219"/>
      <c r="V3241" s="219"/>
      <c r="W3241" s="219"/>
      <c r="X3241" s="219"/>
      <c r="Y3241" s="219"/>
      <c r="Z3241" s="219"/>
      <c r="AA3241" s="219"/>
      <c r="AB3241" s="219"/>
      <c r="AC3241" s="219"/>
      <c r="AK3241" s="228"/>
      <c r="AP3241" s="229"/>
      <c r="AR3241" s="206"/>
      <c r="AS3241" s="206"/>
      <c r="AT3241" s="206"/>
      <c r="AU3241" s="206"/>
      <c r="AV3241" s="207"/>
      <c r="AW3241" s="207"/>
      <c r="AX3241" s="207"/>
      <c r="AY3241" s="207"/>
      <c r="AZ3241" s="206"/>
      <c r="BA3241" s="206"/>
      <c r="BB3241" s="206"/>
      <c r="BC3241" s="206"/>
      <c r="BD3241" s="207"/>
      <c r="BE3241" s="207"/>
      <c r="BF3241" s="207"/>
      <c r="BG3241" s="228"/>
      <c r="BH3241" s="228"/>
      <c r="BI3241" s="228"/>
      <c r="BL3241" s="228"/>
      <c r="BM3241" s="228"/>
    </row>
    <row r="3242" spans="15:65" ht="16.350000000000001" customHeight="1">
      <c r="O3242" s="219"/>
      <c r="P3242" s="245"/>
      <c r="Q3242" s="244"/>
      <c r="R3242" s="243"/>
      <c r="S3242" s="242"/>
      <c r="T3242" s="219"/>
      <c r="U3242" s="219"/>
      <c r="V3242" s="219"/>
      <c r="W3242" s="219"/>
      <c r="X3242" s="219"/>
      <c r="Y3242" s="219"/>
      <c r="Z3242" s="219"/>
      <c r="AA3242" s="219"/>
      <c r="AB3242" s="219"/>
      <c r="AC3242" s="219"/>
      <c r="AK3242" s="228"/>
      <c r="AP3242" s="229"/>
      <c r="AR3242" s="206"/>
      <c r="AS3242" s="206"/>
      <c r="AT3242" s="206"/>
      <c r="AU3242" s="206"/>
      <c r="AV3242" s="207"/>
      <c r="AW3242" s="207"/>
      <c r="AX3242" s="207"/>
      <c r="AY3242" s="207"/>
      <c r="AZ3242" s="206"/>
      <c r="BA3242" s="206"/>
      <c r="BB3242" s="206"/>
      <c r="BC3242" s="206"/>
      <c r="BD3242" s="207"/>
      <c r="BE3242" s="207"/>
      <c r="BF3242" s="207"/>
      <c r="BG3242" s="228"/>
      <c r="BH3242" s="228"/>
      <c r="BI3242" s="228"/>
      <c r="BL3242" s="228"/>
      <c r="BM3242" s="228"/>
    </row>
    <row r="3243" spans="15:65" ht="16.350000000000001" customHeight="1">
      <c r="O3243" s="219"/>
      <c r="P3243" s="245"/>
      <c r="Q3243" s="244"/>
      <c r="R3243" s="243"/>
      <c r="S3243" s="242"/>
      <c r="T3243" s="219"/>
      <c r="U3243" s="219"/>
      <c r="V3243" s="219"/>
      <c r="W3243" s="219"/>
      <c r="X3243" s="219"/>
      <c r="Y3243" s="219"/>
      <c r="Z3243" s="219"/>
      <c r="AA3243" s="219"/>
      <c r="AB3243" s="219"/>
      <c r="AC3243" s="219"/>
      <c r="AK3243" s="228"/>
      <c r="AP3243" s="229"/>
      <c r="AR3243" s="206"/>
      <c r="AS3243" s="206"/>
      <c r="AT3243" s="206"/>
      <c r="AU3243" s="206"/>
      <c r="AV3243" s="207"/>
      <c r="AW3243" s="207"/>
      <c r="AX3243" s="207"/>
      <c r="AY3243" s="207"/>
      <c r="AZ3243" s="206"/>
      <c r="BA3243" s="206"/>
      <c r="BB3243" s="206"/>
      <c r="BC3243" s="206"/>
      <c r="BD3243" s="207"/>
      <c r="BE3243" s="207"/>
      <c r="BF3243" s="207"/>
      <c r="BG3243" s="228"/>
      <c r="BH3243" s="228"/>
      <c r="BI3243" s="228"/>
      <c r="BL3243" s="228"/>
      <c r="BM3243" s="228"/>
    </row>
    <row r="3244" spans="15:65" ht="16.350000000000001" customHeight="1">
      <c r="O3244" s="219"/>
      <c r="P3244" s="245"/>
      <c r="Q3244" s="244"/>
      <c r="R3244" s="243"/>
      <c r="S3244" s="242"/>
      <c r="T3244" s="219"/>
      <c r="U3244" s="219"/>
      <c r="V3244" s="219"/>
      <c r="W3244" s="219"/>
      <c r="X3244" s="219"/>
      <c r="Y3244" s="219"/>
      <c r="Z3244" s="219"/>
      <c r="AA3244" s="219"/>
      <c r="AB3244" s="219"/>
      <c r="AC3244" s="219"/>
      <c r="AK3244" s="228"/>
      <c r="AP3244" s="229"/>
      <c r="AR3244" s="206"/>
      <c r="AS3244" s="206"/>
      <c r="AT3244" s="206"/>
      <c r="AU3244" s="206"/>
      <c r="AV3244" s="207"/>
      <c r="AW3244" s="207"/>
      <c r="AX3244" s="207"/>
      <c r="AY3244" s="207"/>
      <c r="AZ3244" s="206"/>
      <c r="BA3244" s="206"/>
      <c r="BB3244" s="206"/>
      <c r="BC3244" s="206"/>
      <c r="BD3244" s="207"/>
      <c r="BE3244" s="207"/>
      <c r="BF3244" s="207"/>
      <c r="BG3244" s="228"/>
      <c r="BH3244" s="228"/>
      <c r="BI3244" s="228"/>
      <c r="BL3244" s="228"/>
      <c r="BM3244" s="228"/>
    </row>
    <row r="3245" spans="15:65" ht="16.350000000000001" customHeight="1">
      <c r="O3245" s="219"/>
      <c r="P3245" s="245"/>
      <c r="Q3245" s="244"/>
      <c r="R3245" s="243"/>
      <c r="S3245" s="242"/>
      <c r="T3245" s="219"/>
      <c r="U3245" s="219"/>
      <c r="V3245" s="219"/>
      <c r="W3245" s="219"/>
      <c r="X3245" s="219"/>
      <c r="Y3245" s="219"/>
      <c r="Z3245" s="219"/>
      <c r="AA3245" s="219"/>
      <c r="AB3245" s="219"/>
      <c r="AC3245" s="219"/>
      <c r="AK3245" s="228"/>
      <c r="AP3245" s="229"/>
      <c r="AR3245" s="206"/>
      <c r="AS3245" s="206"/>
      <c r="AT3245" s="206"/>
      <c r="AU3245" s="206"/>
      <c r="AV3245" s="207"/>
      <c r="AW3245" s="207"/>
      <c r="AX3245" s="207"/>
      <c r="AY3245" s="207"/>
      <c r="AZ3245" s="206"/>
      <c r="BA3245" s="206"/>
      <c r="BB3245" s="206"/>
      <c r="BC3245" s="206"/>
      <c r="BD3245" s="207"/>
      <c r="BE3245" s="207"/>
      <c r="BF3245" s="207"/>
      <c r="BG3245" s="228"/>
      <c r="BH3245" s="228"/>
      <c r="BI3245" s="228"/>
      <c r="BL3245" s="228"/>
      <c r="BM3245" s="228"/>
    </row>
    <row r="3246" spans="15:65" ht="16.350000000000001" customHeight="1">
      <c r="O3246" s="219"/>
      <c r="P3246" s="245"/>
      <c r="Q3246" s="244"/>
      <c r="R3246" s="243"/>
      <c r="S3246" s="242"/>
      <c r="T3246" s="219"/>
      <c r="U3246" s="219"/>
      <c r="V3246" s="219"/>
      <c r="W3246" s="219"/>
      <c r="X3246" s="219"/>
      <c r="Y3246" s="219"/>
      <c r="Z3246" s="219"/>
      <c r="AA3246" s="219"/>
      <c r="AB3246" s="219"/>
      <c r="AC3246" s="219"/>
      <c r="AK3246" s="228"/>
      <c r="AP3246" s="229"/>
      <c r="AR3246" s="206"/>
      <c r="AS3246" s="206"/>
      <c r="AT3246" s="206"/>
      <c r="AU3246" s="206"/>
      <c r="AV3246" s="207"/>
      <c r="AW3246" s="207"/>
      <c r="AX3246" s="207"/>
      <c r="AY3246" s="207"/>
      <c r="AZ3246" s="206"/>
      <c r="BA3246" s="206"/>
      <c r="BB3246" s="206"/>
      <c r="BC3246" s="206"/>
      <c r="BD3246" s="207"/>
      <c r="BE3246" s="207"/>
      <c r="BF3246" s="207"/>
      <c r="BG3246" s="228"/>
      <c r="BH3246" s="228"/>
      <c r="BI3246" s="228"/>
      <c r="BL3246" s="228"/>
      <c r="BM3246" s="228"/>
    </row>
    <row r="3247" spans="15:65" ht="16.350000000000001" customHeight="1">
      <c r="O3247" s="219"/>
      <c r="P3247" s="245"/>
      <c r="Q3247" s="244"/>
      <c r="R3247" s="243"/>
      <c r="S3247" s="242"/>
      <c r="T3247" s="219"/>
      <c r="U3247" s="219"/>
      <c r="V3247" s="219"/>
      <c r="W3247" s="219"/>
      <c r="X3247" s="219"/>
      <c r="Y3247" s="219"/>
      <c r="Z3247" s="219"/>
      <c r="AA3247" s="219"/>
      <c r="AB3247" s="219"/>
      <c r="AC3247" s="219"/>
      <c r="AK3247" s="228"/>
      <c r="AP3247" s="229"/>
      <c r="AR3247" s="206"/>
      <c r="AS3247" s="206"/>
      <c r="AT3247" s="206"/>
      <c r="AU3247" s="206"/>
      <c r="AV3247" s="207"/>
      <c r="AW3247" s="207"/>
      <c r="AX3247" s="207"/>
      <c r="AY3247" s="207"/>
      <c r="AZ3247" s="206"/>
      <c r="BA3247" s="206"/>
      <c r="BB3247" s="206"/>
      <c r="BC3247" s="206"/>
      <c r="BD3247" s="207"/>
      <c r="BE3247" s="207"/>
      <c r="BF3247" s="207"/>
      <c r="BG3247" s="228"/>
      <c r="BH3247" s="228"/>
      <c r="BI3247" s="228"/>
      <c r="BL3247" s="228"/>
      <c r="BM3247" s="228"/>
    </row>
    <row r="3248" spans="15:65" ht="16.350000000000001" customHeight="1">
      <c r="O3248" s="219"/>
      <c r="P3248" s="245"/>
      <c r="Q3248" s="244"/>
      <c r="R3248" s="243"/>
      <c r="S3248" s="242"/>
      <c r="T3248" s="219"/>
      <c r="U3248" s="219"/>
      <c r="V3248" s="219"/>
      <c r="W3248" s="219"/>
      <c r="X3248" s="219"/>
      <c r="Y3248" s="219"/>
      <c r="Z3248" s="219"/>
      <c r="AA3248" s="219"/>
      <c r="AB3248" s="219"/>
      <c r="AC3248" s="219"/>
      <c r="AK3248" s="228"/>
      <c r="AP3248" s="229"/>
      <c r="AR3248" s="206"/>
      <c r="AS3248" s="206"/>
      <c r="AT3248" s="206"/>
      <c r="AU3248" s="206"/>
      <c r="AV3248" s="207"/>
      <c r="AW3248" s="207"/>
      <c r="AX3248" s="207"/>
      <c r="AY3248" s="207"/>
      <c r="AZ3248" s="206"/>
      <c r="BA3248" s="206"/>
      <c r="BB3248" s="206"/>
      <c r="BC3248" s="206"/>
      <c r="BD3248" s="207"/>
      <c r="BE3248" s="207"/>
      <c r="BF3248" s="207"/>
      <c r="BG3248" s="228"/>
      <c r="BH3248" s="228"/>
      <c r="BI3248" s="228"/>
      <c r="BL3248" s="228"/>
      <c r="BM3248" s="228"/>
    </row>
    <row r="3249" spans="15:65" ht="16.350000000000001" customHeight="1">
      <c r="O3249" s="219"/>
      <c r="P3249" s="245"/>
      <c r="Q3249" s="244"/>
      <c r="R3249" s="243"/>
      <c r="S3249" s="242"/>
      <c r="T3249" s="219"/>
      <c r="U3249" s="219"/>
      <c r="V3249" s="219"/>
      <c r="W3249" s="219"/>
      <c r="X3249" s="219"/>
      <c r="Y3249" s="219"/>
      <c r="Z3249" s="219"/>
      <c r="AA3249" s="219"/>
      <c r="AB3249" s="219"/>
      <c r="AC3249" s="219"/>
      <c r="AK3249" s="228"/>
      <c r="AP3249" s="229"/>
      <c r="AR3249" s="206"/>
      <c r="AS3249" s="206"/>
      <c r="AT3249" s="206"/>
      <c r="AU3249" s="206"/>
      <c r="AV3249" s="207"/>
      <c r="AW3249" s="207"/>
      <c r="AX3249" s="207"/>
      <c r="AY3249" s="207"/>
      <c r="AZ3249" s="206"/>
      <c r="BA3249" s="206"/>
      <c r="BB3249" s="206"/>
      <c r="BC3249" s="206"/>
      <c r="BD3249" s="207"/>
      <c r="BE3249" s="207"/>
      <c r="BF3249" s="207"/>
      <c r="BG3249" s="228"/>
      <c r="BH3249" s="228"/>
      <c r="BI3249" s="228"/>
      <c r="BL3249" s="228"/>
      <c r="BM3249" s="228"/>
    </row>
    <row r="3250" spans="15:65" ht="16.350000000000001" customHeight="1">
      <c r="O3250" s="219"/>
      <c r="P3250" s="245"/>
      <c r="Q3250" s="244"/>
      <c r="R3250" s="243"/>
      <c r="S3250" s="242"/>
      <c r="T3250" s="219"/>
      <c r="U3250" s="219"/>
      <c r="V3250" s="219"/>
      <c r="W3250" s="219"/>
      <c r="X3250" s="219"/>
      <c r="Y3250" s="219"/>
      <c r="Z3250" s="219"/>
      <c r="AA3250" s="219"/>
      <c r="AB3250" s="219"/>
      <c r="AC3250" s="219"/>
      <c r="AK3250" s="228"/>
      <c r="AP3250" s="229"/>
      <c r="AR3250" s="206"/>
      <c r="AS3250" s="206"/>
      <c r="AT3250" s="206"/>
      <c r="AU3250" s="206"/>
      <c r="AV3250" s="207"/>
      <c r="AW3250" s="207"/>
      <c r="AX3250" s="207"/>
      <c r="AY3250" s="207"/>
      <c r="AZ3250" s="206"/>
      <c r="BA3250" s="206"/>
      <c r="BB3250" s="206"/>
      <c r="BC3250" s="206"/>
      <c r="BD3250" s="207"/>
      <c r="BE3250" s="207"/>
      <c r="BF3250" s="207"/>
      <c r="BG3250" s="228"/>
      <c r="BH3250" s="228"/>
      <c r="BI3250" s="228"/>
      <c r="BL3250" s="228"/>
      <c r="BM3250" s="228"/>
    </row>
    <row r="3251" spans="15:65" ht="16.350000000000001" customHeight="1">
      <c r="O3251" s="219"/>
      <c r="P3251" s="245"/>
      <c r="Q3251" s="244"/>
      <c r="R3251" s="243"/>
      <c r="S3251" s="242"/>
      <c r="T3251" s="219"/>
      <c r="U3251" s="219"/>
      <c r="V3251" s="219"/>
      <c r="W3251" s="219"/>
      <c r="X3251" s="219"/>
      <c r="Y3251" s="219"/>
      <c r="Z3251" s="219"/>
      <c r="AA3251" s="219"/>
      <c r="AB3251" s="219"/>
      <c r="AC3251" s="219"/>
      <c r="AK3251" s="228"/>
      <c r="AP3251" s="229"/>
      <c r="AR3251" s="206"/>
      <c r="AS3251" s="206"/>
      <c r="AT3251" s="206"/>
      <c r="AU3251" s="206"/>
      <c r="AV3251" s="207"/>
      <c r="AW3251" s="207"/>
      <c r="AX3251" s="207"/>
      <c r="AY3251" s="207"/>
      <c r="AZ3251" s="206"/>
      <c r="BA3251" s="206"/>
      <c r="BB3251" s="206"/>
      <c r="BC3251" s="206"/>
      <c r="BD3251" s="207"/>
      <c r="BE3251" s="207"/>
      <c r="BF3251" s="207"/>
      <c r="BG3251" s="228"/>
      <c r="BH3251" s="228"/>
      <c r="BI3251" s="228"/>
      <c r="BL3251" s="228"/>
      <c r="BM3251" s="228"/>
    </row>
    <row r="3252" spans="15:65" ht="16.350000000000001" customHeight="1">
      <c r="O3252" s="219"/>
      <c r="P3252" s="245"/>
      <c r="Q3252" s="244"/>
      <c r="R3252" s="243"/>
      <c r="S3252" s="242"/>
      <c r="T3252" s="219"/>
      <c r="U3252" s="219"/>
      <c r="V3252" s="219"/>
      <c r="W3252" s="219"/>
      <c r="X3252" s="219"/>
      <c r="Y3252" s="219"/>
      <c r="Z3252" s="219"/>
      <c r="AA3252" s="219"/>
      <c r="AB3252" s="219"/>
      <c r="AC3252" s="219"/>
      <c r="AK3252" s="228"/>
      <c r="AP3252" s="229"/>
      <c r="AR3252" s="206"/>
      <c r="AS3252" s="206"/>
      <c r="AT3252" s="206"/>
      <c r="AU3252" s="206"/>
      <c r="AV3252" s="207"/>
      <c r="AW3252" s="207"/>
      <c r="AX3252" s="207"/>
      <c r="AY3252" s="207"/>
      <c r="AZ3252" s="206"/>
      <c r="BA3252" s="206"/>
      <c r="BB3252" s="206"/>
      <c r="BC3252" s="206"/>
      <c r="BD3252" s="207"/>
      <c r="BE3252" s="207"/>
      <c r="BF3252" s="207"/>
      <c r="BG3252" s="228"/>
      <c r="BH3252" s="228"/>
      <c r="BI3252" s="228"/>
      <c r="BL3252" s="228"/>
      <c r="BM3252" s="228"/>
    </row>
    <row r="3253" spans="15:65" ht="16.350000000000001" customHeight="1">
      <c r="O3253" s="219"/>
      <c r="P3253" s="245"/>
      <c r="Q3253" s="244"/>
      <c r="R3253" s="243"/>
      <c r="S3253" s="242"/>
      <c r="T3253" s="219"/>
      <c r="U3253" s="219"/>
      <c r="V3253" s="219"/>
      <c r="W3253" s="219"/>
      <c r="X3253" s="219"/>
      <c r="Y3253" s="219"/>
      <c r="Z3253" s="219"/>
      <c r="AA3253" s="219"/>
      <c r="AB3253" s="219"/>
      <c r="AC3253" s="219"/>
      <c r="AK3253" s="228"/>
      <c r="AP3253" s="229"/>
      <c r="AR3253" s="206"/>
      <c r="AS3253" s="206"/>
      <c r="AT3253" s="206"/>
      <c r="AU3253" s="206"/>
      <c r="AV3253" s="207"/>
      <c r="AW3253" s="207"/>
      <c r="AX3253" s="207"/>
      <c r="AY3253" s="207"/>
      <c r="AZ3253" s="206"/>
      <c r="BA3253" s="206"/>
      <c r="BB3253" s="206"/>
      <c r="BC3253" s="206"/>
      <c r="BD3253" s="207"/>
      <c r="BE3253" s="207"/>
      <c r="BF3253" s="207"/>
      <c r="BG3253" s="228"/>
      <c r="BH3253" s="228"/>
      <c r="BI3253" s="228"/>
      <c r="BL3253" s="228"/>
      <c r="BM3253" s="228"/>
    </row>
    <row r="3254" spans="15:65" ht="16.350000000000001" customHeight="1">
      <c r="O3254" s="219"/>
      <c r="P3254" s="245"/>
      <c r="Q3254" s="244"/>
      <c r="R3254" s="243"/>
      <c r="S3254" s="242"/>
      <c r="T3254" s="219"/>
      <c r="U3254" s="219"/>
      <c r="V3254" s="219"/>
      <c r="W3254" s="219"/>
      <c r="X3254" s="219"/>
      <c r="Y3254" s="219"/>
      <c r="Z3254" s="219"/>
      <c r="AA3254" s="219"/>
      <c r="AB3254" s="219"/>
      <c r="AC3254" s="219"/>
      <c r="AK3254" s="228"/>
      <c r="AP3254" s="229"/>
      <c r="AR3254" s="206"/>
      <c r="AS3254" s="206"/>
      <c r="AT3254" s="206"/>
      <c r="AU3254" s="206"/>
      <c r="AV3254" s="207"/>
      <c r="AW3254" s="207"/>
      <c r="AX3254" s="207"/>
      <c r="AY3254" s="207"/>
      <c r="AZ3254" s="206"/>
      <c r="BA3254" s="206"/>
      <c r="BB3254" s="206"/>
      <c r="BC3254" s="206"/>
      <c r="BD3254" s="207"/>
      <c r="BE3254" s="207"/>
      <c r="BF3254" s="207"/>
      <c r="BG3254" s="228"/>
      <c r="BH3254" s="228"/>
      <c r="BI3254" s="228"/>
      <c r="BL3254" s="228"/>
      <c r="BM3254" s="228"/>
    </row>
    <row r="3255" spans="15:65" ht="16.350000000000001" customHeight="1">
      <c r="O3255" s="219"/>
      <c r="P3255" s="245"/>
      <c r="Q3255" s="244"/>
      <c r="R3255" s="243"/>
      <c r="S3255" s="242"/>
      <c r="T3255" s="219"/>
      <c r="U3255" s="219"/>
      <c r="V3255" s="219"/>
      <c r="W3255" s="219"/>
      <c r="X3255" s="219"/>
      <c r="Y3255" s="219"/>
      <c r="Z3255" s="219"/>
      <c r="AA3255" s="219"/>
      <c r="AB3255" s="219"/>
      <c r="AC3255" s="219"/>
      <c r="AK3255" s="228"/>
      <c r="AP3255" s="229"/>
      <c r="AR3255" s="206"/>
      <c r="AS3255" s="206"/>
      <c r="AT3255" s="206"/>
      <c r="AU3255" s="206"/>
      <c r="AV3255" s="207"/>
      <c r="AW3255" s="207"/>
      <c r="AX3255" s="207"/>
      <c r="AY3255" s="207"/>
      <c r="AZ3255" s="206"/>
      <c r="BA3255" s="206"/>
      <c r="BB3255" s="206"/>
      <c r="BC3255" s="206"/>
      <c r="BD3255" s="207"/>
      <c r="BE3255" s="207"/>
      <c r="BF3255" s="207"/>
      <c r="BG3255" s="228"/>
      <c r="BH3255" s="228"/>
      <c r="BI3255" s="228"/>
      <c r="BL3255" s="228"/>
      <c r="BM3255" s="228"/>
    </row>
    <row r="3256" spans="15:65" ht="16.350000000000001" customHeight="1">
      <c r="O3256" s="219"/>
      <c r="P3256" s="245"/>
      <c r="Q3256" s="244"/>
      <c r="R3256" s="243"/>
      <c r="S3256" s="242"/>
      <c r="T3256" s="219"/>
      <c r="U3256" s="219"/>
      <c r="V3256" s="219"/>
      <c r="W3256" s="219"/>
      <c r="X3256" s="219"/>
      <c r="Y3256" s="219"/>
      <c r="Z3256" s="219"/>
      <c r="AA3256" s="219"/>
      <c r="AB3256" s="219"/>
      <c r="AC3256" s="219"/>
      <c r="AK3256" s="228"/>
      <c r="AP3256" s="229"/>
      <c r="AR3256" s="206"/>
      <c r="AS3256" s="206"/>
      <c r="AT3256" s="206"/>
      <c r="AU3256" s="206"/>
      <c r="AV3256" s="207"/>
      <c r="AW3256" s="207"/>
      <c r="AX3256" s="207"/>
      <c r="AY3256" s="207"/>
      <c r="AZ3256" s="206"/>
      <c r="BA3256" s="206"/>
      <c r="BB3256" s="206"/>
      <c r="BC3256" s="206"/>
      <c r="BD3256" s="207"/>
      <c r="BE3256" s="207"/>
      <c r="BF3256" s="207"/>
      <c r="BG3256" s="228"/>
      <c r="BH3256" s="228"/>
      <c r="BI3256" s="228"/>
      <c r="BL3256" s="228"/>
      <c r="BM3256" s="228"/>
    </row>
    <row r="3257" spans="15:65" ht="16.350000000000001" customHeight="1">
      <c r="O3257" s="219"/>
      <c r="P3257" s="245"/>
      <c r="Q3257" s="244"/>
      <c r="R3257" s="243"/>
      <c r="S3257" s="242"/>
      <c r="T3257" s="219"/>
      <c r="U3257" s="219"/>
      <c r="V3257" s="219"/>
      <c r="W3257" s="219"/>
      <c r="X3257" s="219"/>
      <c r="Y3257" s="219"/>
      <c r="Z3257" s="219"/>
      <c r="AA3257" s="219"/>
      <c r="AB3257" s="219"/>
      <c r="AC3257" s="219"/>
      <c r="AK3257" s="228"/>
      <c r="AP3257" s="229"/>
      <c r="AR3257" s="206"/>
      <c r="AS3257" s="206"/>
      <c r="AT3257" s="206"/>
      <c r="AU3257" s="206"/>
      <c r="AV3257" s="207"/>
      <c r="AW3257" s="207"/>
      <c r="AX3257" s="207"/>
      <c r="AY3257" s="207"/>
      <c r="AZ3257" s="206"/>
      <c r="BA3257" s="206"/>
      <c r="BB3257" s="206"/>
      <c r="BC3257" s="206"/>
      <c r="BD3257" s="207"/>
      <c r="BE3257" s="207"/>
      <c r="BF3257" s="207"/>
      <c r="BG3257" s="228"/>
      <c r="BH3257" s="228"/>
      <c r="BI3257" s="228"/>
      <c r="BL3257" s="228"/>
      <c r="BM3257" s="228"/>
    </row>
    <row r="3258" spans="15:65" ht="16.350000000000001" customHeight="1">
      <c r="O3258" s="219"/>
      <c r="P3258" s="245"/>
      <c r="Q3258" s="244"/>
      <c r="R3258" s="243"/>
      <c r="S3258" s="242"/>
      <c r="T3258" s="219"/>
      <c r="U3258" s="219"/>
      <c r="V3258" s="219"/>
      <c r="W3258" s="219"/>
      <c r="X3258" s="219"/>
      <c r="Y3258" s="219"/>
      <c r="Z3258" s="219"/>
      <c r="AA3258" s="219"/>
      <c r="AB3258" s="219"/>
      <c r="AC3258" s="219"/>
      <c r="AK3258" s="228"/>
      <c r="AP3258" s="229"/>
      <c r="AR3258" s="206"/>
      <c r="AS3258" s="206"/>
      <c r="AT3258" s="206"/>
      <c r="AU3258" s="206"/>
      <c r="AV3258" s="207"/>
      <c r="AW3258" s="207"/>
      <c r="AX3258" s="207"/>
      <c r="AY3258" s="207"/>
      <c r="AZ3258" s="206"/>
      <c r="BA3258" s="206"/>
      <c r="BB3258" s="206"/>
      <c r="BC3258" s="206"/>
      <c r="BD3258" s="207"/>
      <c r="BE3258" s="207"/>
      <c r="BF3258" s="207"/>
      <c r="BG3258" s="228"/>
      <c r="BH3258" s="228"/>
      <c r="BI3258" s="228"/>
      <c r="BL3258" s="228"/>
      <c r="BM3258" s="228"/>
    </row>
    <row r="3259" spans="15:65" ht="16.350000000000001" customHeight="1">
      <c r="O3259" s="219"/>
      <c r="P3259" s="245"/>
      <c r="Q3259" s="244"/>
      <c r="R3259" s="243"/>
      <c r="S3259" s="242"/>
      <c r="T3259" s="219"/>
      <c r="U3259" s="219"/>
      <c r="V3259" s="219"/>
      <c r="W3259" s="219"/>
      <c r="X3259" s="219"/>
      <c r="Y3259" s="219"/>
      <c r="Z3259" s="219"/>
      <c r="AA3259" s="219"/>
      <c r="AB3259" s="219"/>
      <c r="AC3259" s="219"/>
      <c r="AK3259" s="228"/>
      <c r="AP3259" s="229"/>
      <c r="AR3259" s="206"/>
      <c r="AS3259" s="206"/>
      <c r="AT3259" s="206"/>
      <c r="AU3259" s="206"/>
      <c r="AV3259" s="207"/>
      <c r="AW3259" s="207"/>
      <c r="AX3259" s="207"/>
      <c r="AY3259" s="207"/>
      <c r="AZ3259" s="206"/>
      <c r="BA3259" s="206"/>
      <c r="BB3259" s="206"/>
      <c r="BC3259" s="206"/>
      <c r="BD3259" s="207"/>
      <c r="BE3259" s="207"/>
      <c r="BF3259" s="207"/>
      <c r="BG3259" s="228"/>
      <c r="BH3259" s="228"/>
      <c r="BI3259" s="228"/>
      <c r="BL3259" s="228"/>
      <c r="BM3259" s="228"/>
    </row>
    <row r="3260" spans="15:65" ht="16.350000000000001" customHeight="1">
      <c r="O3260" s="219"/>
      <c r="P3260" s="245"/>
      <c r="Q3260" s="244"/>
      <c r="R3260" s="243"/>
      <c r="S3260" s="242"/>
      <c r="T3260" s="219"/>
      <c r="U3260" s="219"/>
      <c r="V3260" s="219"/>
      <c r="W3260" s="219"/>
      <c r="X3260" s="219"/>
      <c r="Y3260" s="219"/>
      <c r="Z3260" s="219"/>
      <c r="AA3260" s="219"/>
      <c r="AB3260" s="219"/>
      <c r="AC3260" s="219"/>
      <c r="AK3260" s="228"/>
      <c r="AP3260" s="229"/>
      <c r="AR3260" s="206"/>
      <c r="AS3260" s="206"/>
      <c r="AT3260" s="206"/>
      <c r="AU3260" s="206"/>
      <c r="AV3260" s="207"/>
      <c r="AW3260" s="207"/>
      <c r="AX3260" s="207"/>
      <c r="AY3260" s="207"/>
      <c r="AZ3260" s="206"/>
      <c r="BA3260" s="206"/>
      <c r="BB3260" s="206"/>
      <c r="BC3260" s="206"/>
      <c r="BD3260" s="207"/>
      <c r="BE3260" s="207"/>
      <c r="BF3260" s="207"/>
      <c r="BG3260" s="228"/>
      <c r="BH3260" s="228"/>
      <c r="BI3260" s="228"/>
      <c r="BL3260" s="228"/>
      <c r="BM3260" s="228"/>
    </row>
    <row r="3261" spans="15:65" ht="16.350000000000001" customHeight="1">
      <c r="O3261" s="219"/>
      <c r="P3261" s="245"/>
      <c r="Q3261" s="244"/>
      <c r="R3261" s="243"/>
      <c r="S3261" s="242"/>
      <c r="T3261" s="219"/>
      <c r="U3261" s="219"/>
      <c r="V3261" s="219"/>
      <c r="W3261" s="219"/>
      <c r="X3261" s="219"/>
      <c r="Y3261" s="219"/>
      <c r="Z3261" s="219"/>
      <c r="AA3261" s="219"/>
      <c r="AB3261" s="219"/>
      <c r="AC3261" s="219"/>
      <c r="AK3261" s="228"/>
      <c r="AP3261" s="229"/>
      <c r="AR3261" s="206"/>
      <c r="AS3261" s="206"/>
      <c r="AT3261" s="206"/>
      <c r="AU3261" s="206"/>
      <c r="AV3261" s="207"/>
      <c r="AW3261" s="207"/>
      <c r="AX3261" s="207"/>
      <c r="AY3261" s="207"/>
      <c r="AZ3261" s="206"/>
      <c r="BA3261" s="206"/>
      <c r="BB3261" s="206"/>
      <c r="BC3261" s="206"/>
      <c r="BD3261" s="207"/>
      <c r="BE3261" s="207"/>
      <c r="BF3261" s="207"/>
      <c r="BG3261" s="228"/>
      <c r="BH3261" s="228"/>
      <c r="BI3261" s="228"/>
      <c r="BL3261" s="228"/>
      <c r="BM3261" s="228"/>
    </row>
    <row r="3262" spans="15:65" ht="16.350000000000001" customHeight="1">
      <c r="O3262" s="219"/>
      <c r="P3262" s="245"/>
      <c r="Q3262" s="244"/>
      <c r="R3262" s="243"/>
      <c r="S3262" s="242"/>
      <c r="T3262" s="219"/>
      <c r="U3262" s="219"/>
      <c r="V3262" s="219"/>
      <c r="W3262" s="219"/>
      <c r="X3262" s="219"/>
      <c r="Y3262" s="219"/>
      <c r="Z3262" s="219"/>
      <c r="AA3262" s="219"/>
      <c r="AB3262" s="219"/>
      <c r="AC3262" s="219"/>
      <c r="AK3262" s="228"/>
      <c r="AP3262" s="229"/>
      <c r="AR3262" s="206"/>
      <c r="AS3262" s="206"/>
      <c r="AT3262" s="206"/>
      <c r="AU3262" s="206"/>
      <c r="AV3262" s="207"/>
      <c r="AW3262" s="207"/>
      <c r="AX3262" s="207"/>
      <c r="AY3262" s="207"/>
      <c r="AZ3262" s="206"/>
      <c r="BA3262" s="206"/>
      <c r="BB3262" s="206"/>
      <c r="BC3262" s="206"/>
      <c r="BD3262" s="207"/>
      <c r="BE3262" s="207"/>
      <c r="BF3262" s="207"/>
      <c r="BG3262" s="228"/>
      <c r="BH3262" s="228"/>
      <c r="BI3262" s="228"/>
      <c r="BL3262" s="228"/>
      <c r="BM3262" s="228"/>
    </row>
    <row r="3263" spans="15:65" ht="16.350000000000001" customHeight="1">
      <c r="O3263" s="219"/>
      <c r="P3263" s="245"/>
      <c r="Q3263" s="244"/>
      <c r="R3263" s="243"/>
      <c r="S3263" s="242"/>
      <c r="T3263" s="219"/>
      <c r="U3263" s="219"/>
      <c r="V3263" s="219"/>
      <c r="W3263" s="219"/>
      <c r="X3263" s="219"/>
      <c r="Y3263" s="219"/>
      <c r="Z3263" s="219"/>
      <c r="AA3263" s="219"/>
      <c r="AB3263" s="219"/>
      <c r="AC3263" s="219"/>
      <c r="AK3263" s="228"/>
      <c r="AP3263" s="229"/>
      <c r="AR3263" s="206"/>
      <c r="AS3263" s="206"/>
      <c r="AT3263" s="206"/>
      <c r="AU3263" s="206"/>
      <c r="AV3263" s="207"/>
      <c r="AW3263" s="207"/>
      <c r="AX3263" s="207"/>
      <c r="AY3263" s="207"/>
      <c r="AZ3263" s="206"/>
      <c r="BA3263" s="206"/>
      <c r="BB3263" s="206"/>
      <c r="BC3263" s="206"/>
      <c r="BD3263" s="207"/>
      <c r="BE3263" s="207"/>
      <c r="BF3263" s="207"/>
      <c r="BG3263" s="228"/>
      <c r="BH3263" s="228"/>
      <c r="BI3263" s="228"/>
      <c r="BL3263" s="228"/>
      <c r="BM3263" s="228"/>
    </row>
    <row r="3264" spans="15:65" ht="16.350000000000001" customHeight="1">
      <c r="O3264" s="219"/>
      <c r="P3264" s="245"/>
      <c r="Q3264" s="244"/>
      <c r="R3264" s="243"/>
      <c r="S3264" s="242"/>
      <c r="T3264" s="219"/>
      <c r="U3264" s="219"/>
      <c r="V3264" s="219"/>
      <c r="W3264" s="219"/>
      <c r="X3264" s="219"/>
      <c r="Y3264" s="219"/>
      <c r="Z3264" s="219"/>
      <c r="AA3264" s="219"/>
      <c r="AB3264" s="219"/>
      <c r="AC3264" s="219"/>
      <c r="AK3264" s="228"/>
      <c r="AP3264" s="229"/>
      <c r="AR3264" s="206"/>
      <c r="AS3264" s="206"/>
      <c r="AT3264" s="206"/>
      <c r="AU3264" s="206"/>
      <c r="AV3264" s="207"/>
      <c r="AW3264" s="207"/>
      <c r="AX3264" s="207"/>
      <c r="AY3264" s="207"/>
      <c r="AZ3264" s="206"/>
      <c r="BA3264" s="206"/>
      <c r="BB3264" s="206"/>
      <c r="BC3264" s="206"/>
      <c r="BD3264" s="207"/>
      <c r="BE3264" s="207"/>
      <c r="BF3264" s="207"/>
      <c r="BG3264" s="228"/>
      <c r="BH3264" s="228"/>
      <c r="BI3264" s="228"/>
      <c r="BL3264" s="228"/>
      <c r="BM3264" s="228"/>
    </row>
    <row r="3265" spans="15:65" ht="16.350000000000001" customHeight="1">
      <c r="O3265" s="219"/>
      <c r="P3265" s="245"/>
      <c r="Q3265" s="244"/>
      <c r="R3265" s="243"/>
      <c r="S3265" s="242"/>
      <c r="T3265" s="219"/>
      <c r="U3265" s="219"/>
      <c r="V3265" s="219"/>
      <c r="W3265" s="219"/>
      <c r="X3265" s="219"/>
      <c r="Y3265" s="219"/>
      <c r="Z3265" s="219"/>
      <c r="AA3265" s="219"/>
      <c r="AB3265" s="219"/>
      <c r="AC3265" s="219"/>
      <c r="AK3265" s="228"/>
      <c r="AP3265" s="229"/>
      <c r="AR3265" s="206"/>
      <c r="AS3265" s="206"/>
      <c r="AT3265" s="206"/>
      <c r="AU3265" s="206"/>
      <c r="AV3265" s="207"/>
      <c r="AW3265" s="207"/>
      <c r="AX3265" s="207"/>
      <c r="AY3265" s="207"/>
      <c r="AZ3265" s="206"/>
      <c r="BA3265" s="206"/>
      <c r="BB3265" s="206"/>
      <c r="BC3265" s="206"/>
      <c r="BD3265" s="207"/>
      <c r="BE3265" s="207"/>
      <c r="BF3265" s="207"/>
      <c r="BG3265" s="228"/>
      <c r="BH3265" s="228"/>
      <c r="BI3265" s="228"/>
      <c r="BL3265" s="228"/>
      <c r="BM3265" s="228"/>
    </row>
    <row r="3266" spans="15:65" ht="16.350000000000001" customHeight="1">
      <c r="O3266" s="219"/>
      <c r="P3266" s="245"/>
      <c r="Q3266" s="244"/>
      <c r="R3266" s="243"/>
      <c r="S3266" s="242"/>
      <c r="T3266" s="219"/>
      <c r="U3266" s="219"/>
      <c r="V3266" s="219"/>
      <c r="W3266" s="219"/>
      <c r="X3266" s="219"/>
      <c r="Y3266" s="219"/>
      <c r="Z3266" s="219"/>
      <c r="AA3266" s="219"/>
      <c r="AB3266" s="219"/>
      <c r="AC3266" s="219"/>
      <c r="AK3266" s="228"/>
      <c r="AP3266" s="229"/>
      <c r="AR3266" s="206"/>
      <c r="AS3266" s="206"/>
      <c r="AT3266" s="206"/>
      <c r="AU3266" s="206"/>
      <c r="AV3266" s="207"/>
      <c r="AW3266" s="207"/>
      <c r="AX3266" s="207"/>
      <c r="AY3266" s="207"/>
      <c r="AZ3266" s="206"/>
      <c r="BA3266" s="206"/>
      <c r="BB3266" s="206"/>
      <c r="BC3266" s="206"/>
      <c r="BD3266" s="207"/>
      <c r="BE3266" s="207"/>
      <c r="BF3266" s="207"/>
      <c r="BG3266" s="228"/>
      <c r="BH3266" s="228"/>
      <c r="BI3266" s="228"/>
      <c r="BL3266" s="228"/>
      <c r="BM3266" s="228"/>
    </row>
    <row r="3267" spans="15:65" ht="16.350000000000001" customHeight="1">
      <c r="O3267" s="219"/>
      <c r="P3267" s="245"/>
      <c r="Q3267" s="244"/>
      <c r="R3267" s="243"/>
      <c r="S3267" s="242"/>
      <c r="T3267" s="219"/>
      <c r="U3267" s="219"/>
      <c r="V3267" s="219"/>
      <c r="W3267" s="219"/>
      <c r="X3267" s="219"/>
      <c r="Y3267" s="219"/>
      <c r="Z3267" s="219"/>
      <c r="AA3267" s="219"/>
      <c r="AB3267" s="219"/>
      <c r="AC3267" s="219"/>
      <c r="AK3267" s="228"/>
      <c r="AP3267" s="229"/>
      <c r="AR3267" s="206"/>
      <c r="AS3267" s="206"/>
      <c r="AT3267" s="206"/>
      <c r="AU3267" s="206"/>
      <c r="AV3267" s="207"/>
      <c r="AW3267" s="207"/>
      <c r="AX3267" s="207"/>
      <c r="AY3267" s="207"/>
      <c r="AZ3267" s="206"/>
      <c r="BA3267" s="206"/>
      <c r="BB3267" s="206"/>
      <c r="BC3267" s="206"/>
      <c r="BD3267" s="207"/>
      <c r="BE3267" s="207"/>
      <c r="BF3267" s="207"/>
      <c r="BG3267" s="228"/>
      <c r="BH3267" s="228"/>
      <c r="BI3267" s="228"/>
      <c r="BL3267" s="228"/>
      <c r="BM3267" s="228"/>
    </row>
    <row r="3268" spans="15:65" ht="16.350000000000001" customHeight="1">
      <c r="O3268" s="219"/>
      <c r="P3268" s="245"/>
      <c r="Q3268" s="244"/>
      <c r="R3268" s="243"/>
      <c r="S3268" s="242"/>
      <c r="T3268" s="219"/>
      <c r="U3268" s="219"/>
      <c r="V3268" s="219"/>
      <c r="W3268" s="219"/>
      <c r="X3268" s="219"/>
      <c r="Y3268" s="219"/>
      <c r="Z3268" s="219"/>
      <c r="AA3268" s="219"/>
      <c r="AB3268" s="219"/>
      <c r="AC3268" s="219"/>
      <c r="AK3268" s="228"/>
      <c r="AP3268" s="229"/>
      <c r="AR3268" s="206"/>
      <c r="AS3268" s="206"/>
      <c r="AT3268" s="206"/>
      <c r="AU3268" s="206"/>
      <c r="AV3268" s="207"/>
      <c r="AW3268" s="207"/>
      <c r="AX3268" s="207"/>
      <c r="AY3268" s="207"/>
      <c r="AZ3268" s="206"/>
      <c r="BA3268" s="206"/>
      <c r="BB3268" s="206"/>
      <c r="BC3268" s="206"/>
      <c r="BD3268" s="207"/>
      <c r="BE3268" s="207"/>
      <c r="BF3268" s="207"/>
      <c r="BG3268" s="228"/>
      <c r="BH3268" s="228"/>
      <c r="BI3268" s="228"/>
      <c r="BL3268" s="228"/>
      <c r="BM3268" s="228"/>
    </row>
    <row r="3269" spans="15:65" ht="16.350000000000001" customHeight="1">
      <c r="O3269" s="219"/>
      <c r="P3269" s="245"/>
      <c r="Q3269" s="244"/>
      <c r="R3269" s="243"/>
      <c r="S3269" s="242"/>
      <c r="T3269" s="219"/>
      <c r="U3269" s="219"/>
      <c r="V3269" s="219"/>
      <c r="W3269" s="219"/>
      <c r="X3269" s="219"/>
      <c r="Y3269" s="219"/>
      <c r="Z3269" s="219"/>
      <c r="AA3269" s="219"/>
      <c r="AB3269" s="219"/>
      <c r="AC3269" s="219"/>
      <c r="AK3269" s="228"/>
      <c r="AP3269" s="229"/>
      <c r="AR3269" s="206"/>
      <c r="AS3269" s="206"/>
      <c r="AT3269" s="206"/>
      <c r="AU3269" s="206"/>
      <c r="AV3269" s="207"/>
      <c r="AW3269" s="207"/>
      <c r="AX3269" s="207"/>
      <c r="AY3269" s="207"/>
      <c r="AZ3269" s="206"/>
      <c r="BA3269" s="206"/>
      <c r="BB3269" s="206"/>
      <c r="BC3269" s="206"/>
      <c r="BD3269" s="207"/>
      <c r="BE3269" s="207"/>
      <c r="BF3269" s="207"/>
      <c r="BG3269" s="228"/>
      <c r="BH3269" s="228"/>
      <c r="BI3269" s="228"/>
      <c r="BL3269" s="228"/>
      <c r="BM3269" s="228"/>
    </row>
    <row r="3270" spans="15:65" ht="16.350000000000001" customHeight="1">
      <c r="O3270" s="219"/>
      <c r="P3270" s="245"/>
      <c r="Q3270" s="244"/>
      <c r="R3270" s="243"/>
      <c r="S3270" s="242"/>
      <c r="T3270" s="219"/>
      <c r="U3270" s="219"/>
      <c r="V3270" s="219"/>
      <c r="W3270" s="219"/>
      <c r="X3270" s="219"/>
      <c r="Y3270" s="219"/>
      <c r="Z3270" s="219"/>
      <c r="AA3270" s="219"/>
      <c r="AB3270" s="219"/>
      <c r="AC3270" s="219"/>
      <c r="AK3270" s="228"/>
      <c r="AP3270" s="229"/>
      <c r="AR3270" s="206"/>
      <c r="AS3270" s="206"/>
      <c r="AT3270" s="206"/>
      <c r="AU3270" s="206"/>
      <c r="AV3270" s="207"/>
      <c r="AW3270" s="207"/>
      <c r="AX3270" s="207"/>
      <c r="AY3270" s="207"/>
      <c r="AZ3270" s="206"/>
      <c r="BA3270" s="206"/>
      <c r="BB3270" s="206"/>
      <c r="BC3270" s="206"/>
      <c r="BD3270" s="207"/>
      <c r="BE3270" s="207"/>
      <c r="BF3270" s="207"/>
      <c r="BG3270" s="228"/>
      <c r="BH3270" s="228"/>
      <c r="BI3270" s="228"/>
      <c r="BL3270" s="228"/>
      <c r="BM3270" s="228"/>
    </row>
    <row r="3271" spans="15:65" ht="16.350000000000001" customHeight="1">
      <c r="O3271" s="219"/>
      <c r="P3271" s="245"/>
      <c r="Q3271" s="244"/>
      <c r="R3271" s="243"/>
      <c r="S3271" s="242"/>
      <c r="T3271" s="219"/>
      <c r="U3271" s="219"/>
      <c r="V3271" s="219"/>
      <c r="W3271" s="219"/>
      <c r="X3271" s="219"/>
      <c r="Y3271" s="219"/>
      <c r="Z3271" s="219"/>
      <c r="AA3271" s="219"/>
      <c r="AB3271" s="219"/>
      <c r="AC3271" s="219"/>
      <c r="AK3271" s="228"/>
      <c r="AP3271" s="229"/>
      <c r="AR3271" s="206"/>
      <c r="AS3271" s="206"/>
      <c r="AT3271" s="206"/>
      <c r="AU3271" s="206"/>
      <c r="AV3271" s="207"/>
      <c r="AW3271" s="207"/>
      <c r="AX3271" s="207"/>
      <c r="AY3271" s="207"/>
      <c r="AZ3271" s="206"/>
      <c r="BA3271" s="206"/>
      <c r="BB3271" s="206"/>
      <c r="BC3271" s="206"/>
      <c r="BD3271" s="207"/>
      <c r="BE3271" s="207"/>
      <c r="BF3271" s="207"/>
      <c r="BG3271" s="228"/>
      <c r="BH3271" s="228"/>
      <c r="BI3271" s="228"/>
      <c r="BL3271" s="228"/>
      <c r="BM3271" s="228"/>
    </row>
    <row r="3272" spans="15:65" ht="16.350000000000001" customHeight="1">
      <c r="O3272" s="219"/>
      <c r="P3272" s="245"/>
      <c r="Q3272" s="244"/>
      <c r="R3272" s="243"/>
      <c r="S3272" s="242"/>
      <c r="T3272" s="219"/>
      <c r="U3272" s="219"/>
      <c r="V3272" s="219"/>
      <c r="W3272" s="219"/>
      <c r="X3272" s="219"/>
      <c r="Y3272" s="219"/>
      <c r="Z3272" s="219"/>
      <c r="AA3272" s="219"/>
      <c r="AB3272" s="219"/>
      <c r="AC3272" s="219"/>
      <c r="AK3272" s="228"/>
      <c r="AP3272" s="229"/>
      <c r="AR3272" s="206"/>
      <c r="AS3272" s="206"/>
      <c r="AT3272" s="206"/>
      <c r="AU3272" s="206"/>
      <c r="AV3272" s="207"/>
      <c r="AW3272" s="207"/>
      <c r="AX3272" s="207"/>
      <c r="AY3272" s="207"/>
      <c r="AZ3272" s="206"/>
      <c r="BA3272" s="206"/>
      <c r="BB3272" s="206"/>
      <c r="BC3272" s="206"/>
      <c r="BD3272" s="207"/>
      <c r="BE3272" s="207"/>
      <c r="BF3272" s="207"/>
      <c r="BG3272" s="228"/>
      <c r="BH3272" s="228"/>
      <c r="BI3272" s="228"/>
      <c r="BL3272" s="228"/>
      <c r="BM3272" s="228"/>
    </row>
    <row r="3273" spans="15:65" ht="16.350000000000001" customHeight="1">
      <c r="O3273" s="219"/>
      <c r="P3273" s="245"/>
      <c r="Q3273" s="244"/>
      <c r="R3273" s="243"/>
      <c r="S3273" s="242"/>
      <c r="T3273" s="219"/>
      <c r="U3273" s="219"/>
      <c r="V3273" s="219"/>
      <c r="W3273" s="219"/>
      <c r="X3273" s="219"/>
      <c r="Y3273" s="219"/>
      <c r="Z3273" s="219"/>
      <c r="AA3273" s="219"/>
      <c r="AB3273" s="219"/>
      <c r="AC3273" s="219"/>
      <c r="AK3273" s="228"/>
      <c r="AP3273" s="229"/>
      <c r="AR3273" s="206"/>
      <c r="AS3273" s="206"/>
      <c r="AT3273" s="206"/>
      <c r="AU3273" s="206"/>
      <c r="AV3273" s="207"/>
      <c r="AW3273" s="207"/>
      <c r="AX3273" s="207"/>
      <c r="AY3273" s="207"/>
      <c r="AZ3273" s="206"/>
      <c r="BA3273" s="206"/>
      <c r="BB3273" s="206"/>
      <c r="BC3273" s="206"/>
      <c r="BD3273" s="207"/>
      <c r="BE3273" s="207"/>
      <c r="BF3273" s="207"/>
      <c r="BG3273" s="228"/>
      <c r="BH3273" s="228"/>
      <c r="BI3273" s="228"/>
      <c r="BL3273" s="228"/>
      <c r="BM3273" s="228"/>
    </row>
    <row r="3274" spans="15:65" ht="16.350000000000001" customHeight="1">
      <c r="O3274" s="219"/>
      <c r="P3274" s="245"/>
      <c r="Q3274" s="244"/>
      <c r="R3274" s="243"/>
      <c r="S3274" s="242"/>
      <c r="T3274" s="219"/>
      <c r="U3274" s="219"/>
      <c r="V3274" s="219"/>
      <c r="W3274" s="219"/>
      <c r="X3274" s="219"/>
      <c r="Y3274" s="219"/>
      <c r="Z3274" s="219"/>
      <c r="AA3274" s="219"/>
      <c r="AB3274" s="219"/>
      <c r="AC3274" s="219"/>
      <c r="AK3274" s="228"/>
      <c r="AP3274" s="229"/>
      <c r="AR3274" s="206"/>
      <c r="AS3274" s="206"/>
      <c r="AT3274" s="206"/>
      <c r="AU3274" s="206"/>
      <c r="AV3274" s="207"/>
      <c r="AW3274" s="207"/>
      <c r="AX3274" s="207"/>
      <c r="AY3274" s="207"/>
      <c r="AZ3274" s="206"/>
      <c r="BA3274" s="206"/>
      <c r="BB3274" s="206"/>
      <c r="BC3274" s="206"/>
      <c r="BD3274" s="207"/>
      <c r="BE3274" s="207"/>
      <c r="BF3274" s="207"/>
      <c r="BG3274" s="228"/>
      <c r="BH3274" s="228"/>
      <c r="BI3274" s="228"/>
      <c r="BL3274" s="228"/>
      <c r="BM3274" s="228"/>
    </row>
    <row r="3275" spans="15:65" ht="16.350000000000001" customHeight="1">
      <c r="O3275" s="219"/>
      <c r="P3275" s="245"/>
      <c r="Q3275" s="244"/>
      <c r="R3275" s="243"/>
      <c r="S3275" s="242"/>
      <c r="T3275" s="219"/>
      <c r="U3275" s="219"/>
      <c r="V3275" s="219"/>
      <c r="W3275" s="219"/>
      <c r="X3275" s="219"/>
      <c r="Y3275" s="219"/>
      <c r="Z3275" s="219"/>
      <c r="AA3275" s="219"/>
      <c r="AB3275" s="219"/>
      <c r="AC3275" s="219"/>
      <c r="AK3275" s="228"/>
      <c r="AP3275" s="229"/>
      <c r="AR3275" s="206"/>
      <c r="AS3275" s="206"/>
      <c r="AT3275" s="206"/>
      <c r="AU3275" s="206"/>
      <c r="AV3275" s="207"/>
      <c r="AW3275" s="207"/>
      <c r="AX3275" s="207"/>
      <c r="AY3275" s="207"/>
      <c r="AZ3275" s="206"/>
      <c r="BA3275" s="206"/>
      <c r="BB3275" s="206"/>
      <c r="BC3275" s="206"/>
      <c r="BD3275" s="207"/>
      <c r="BE3275" s="207"/>
      <c r="BF3275" s="207"/>
      <c r="BG3275" s="228"/>
      <c r="BH3275" s="228"/>
      <c r="BI3275" s="228"/>
      <c r="BL3275" s="228"/>
      <c r="BM3275" s="228"/>
    </row>
    <row r="3276" spans="15:65" ht="16.350000000000001" customHeight="1">
      <c r="O3276" s="219"/>
      <c r="P3276" s="245"/>
      <c r="Q3276" s="244"/>
      <c r="R3276" s="243"/>
      <c r="S3276" s="242"/>
      <c r="T3276" s="219"/>
      <c r="U3276" s="219"/>
      <c r="V3276" s="219"/>
      <c r="W3276" s="219"/>
      <c r="X3276" s="219"/>
      <c r="Y3276" s="219"/>
      <c r="Z3276" s="219"/>
      <c r="AA3276" s="219"/>
      <c r="AB3276" s="219"/>
      <c r="AC3276" s="219"/>
      <c r="AK3276" s="228"/>
      <c r="AP3276" s="229"/>
      <c r="AR3276" s="206"/>
      <c r="AS3276" s="206"/>
      <c r="AT3276" s="206"/>
      <c r="AU3276" s="206"/>
      <c r="AV3276" s="207"/>
      <c r="AW3276" s="207"/>
      <c r="AX3276" s="207"/>
      <c r="AY3276" s="207"/>
      <c r="AZ3276" s="206"/>
      <c r="BA3276" s="206"/>
      <c r="BB3276" s="206"/>
      <c r="BC3276" s="206"/>
      <c r="BD3276" s="207"/>
      <c r="BE3276" s="207"/>
      <c r="BF3276" s="207"/>
      <c r="BG3276" s="228"/>
      <c r="BH3276" s="228"/>
      <c r="BI3276" s="228"/>
      <c r="BL3276" s="228"/>
      <c r="BM3276" s="228"/>
    </row>
    <row r="3277" spans="15:65" ht="16.350000000000001" customHeight="1">
      <c r="O3277" s="219"/>
      <c r="P3277" s="245"/>
      <c r="Q3277" s="244"/>
      <c r="R3277" s="243"/>
      <c r="S3277" s="242"/>
      <c r="T3277" s="219"/>
      <c r="U3277" s="219"/>
      <c r="V3277" s="219"/>
      <c r="W3277" s="219"/>
      <c r="X3277" s="219"/>
      <c r="Y3277" s="219"/>
      <c r="Z3277" s="219"/>
      <c r="AA3277" s="219"/>
      <c r="AB3277" s="219"/>
      <c r="AC3277" s="219"/>
      <c r="AK3277" s="228"/>
      <c r="AP3277" s="229"/>
      <c r="AR3277" s="206"/>
      <c r="AS3277" s="206"/>
      <c r="AT3277" s="206"/>
      <c r="AU3277" s="206"/>
      <c r="AV3277" s="207"/>
      <c r="AW3277" s="207"/>
      <c r="AX3277" s="207"/>
      <c r="AY3277" s="207"/>
      <c r="AZ3277" s="206"/>
      <c r="BA3277" s="206"/>
      <c r="BB3277" s="206"/>
      <c r="BC3277" s="206"/>
      <c r="BD3277" s="207"/>
      <c r="BE3277" s="207"/>
      <c r="BF3277" s="207"/>
      <c r="BG3277" s="228"/>
      <c r="BH3277" s="228"/>
      <c r="BI3277" s="228"/>
      <c r="BL3277" s="228"/>
      <c r="BM3277" s="228"/>
    </row>
    <row r="3278" spans="15:65" ht="16.350000000000001" customHeight="1">
      <c r="O3278" s="219"/>
      <c r="P3278" s="245"/>
      <c r="Q3278" s="244"/>
      <c r="R3278" s="243"/>
      <c r="S3278" s="242"/>
      <c r="T3278" s="219"/>
      <c r="U3278" s="219"/>
      <c r="V3278" s="219"/>
      <c r="W3278" s="219"/>
      <c r="X3278" s="219"/>
      <c r="Y3278" s="219"/>
      <c r="Z3278" s="219"/>
      <c r="AA3278" s="219"/>
      <c r="AB3278" s="219"/>
      <c r="AC3278" s="219"/>
      <c r="AK3278" s="228"/>
      <c r="AP3278" s="229"/>
      <c r="AR3278" s="206"/>
      <c r="AS3278" s="206"/>
      <c r="AT3278" s="206"/>
      <c r="AU3278" s="206"/>
      <c r="AV3278" s="207"/>
      <c r="AW3278" s="207"/>
      <c r="AX3278" s="207"/>
      <c r="AY3278" s="207"/>
      <c r="AZ3278" s="206"/>
      <c r="BA3278" s="206"/>
      <c r="BB3278" s="206"/>
      <c r="BC3278" s="206"/>
      <c r="BD3278" s="207"/>
      <c r="BE3278" s="207"/>
      <c r="BF3278" s="207"/>
      <c r="BG3278" s="228"/>
      <c r="BH3278" s="228"/>
      <c r="BI3278" s="228"/>
      <c r="BL3278" s="228"/>
      <c r="BM3278" s="228"/>
    </row>
    <row r="3279" spans="15:65" ht="16.350000000000001" customHeight="1">
      <c r="O3279" s="219"/>
      <c r="P3279" s="245"/>
      <c r="Q3279" s="244"/>
      <c r="R3279" s="243"/>
      <c r="S3279" s="242"/>
      <c r="T3279" s="219"/>
      <c r="U3279" s="219"/>
      <c r="V3279" s="219"/>
      <c r="W3279" s="219"/>
      <c r="X3279" s="219"/>
      <c r="Y3279" s="219"/>
      <c r="Z3279" s="219"/>
      <c r="AA3279" s="219"/>
      <c r="AB3279" s="219"/>
      <c r="AC3279" s="219"/>
      <c r="AK3279" s="228"/>
      <c r="AP3279" s="229"/>
      <c r="AR3279" s="206"/>
      <c r="AS3279" s="206"/>
      <c r="AT3279" s="206"/>
      <c r="AU3279" s="206"/>
      <c r="AV3279" s="207"/>
      <c r="AW3279" s="207"/>
      <c r="AX3279" s="207"/>
      <c r="AY3279" s="207"/>
      <c r="AZ3279" s="206"/>
      <c r="BA3279" s="206"/>
      <c r="BB3279" s="206"/>
      <c r="BC3279" s="206"/>
      <c r="BD3279" s="207"/>
      <c r="BE3279" s="207"/>
      <c r="BF3279" s="207"/>
      <c r="BG3279" s="228"/>
      <c r="BH3279" s="228"/>
      <c r="BI3279" s="228"/>
      <c r="BL3279" s="228"/>
      <c r="BM3279" s="228"/>
    </row>
    <row r="3280" spans="15:65" ht="16.350000000000001" customHeight="1">
      <c r="O3280" s="219"/>
      <c r="P3280" s="245"/>
      <c r="Q3280" s="244"/>
      <c r="R3280" s="243"/>
      <c r="S3280" s="242"/>
      <c r="T3280" s="219"/>
      <c r="U3280" s="219"/>
      <c r="V3280" s="219"/>
      <c r="W3280" s="219"/>
      <c r="X3280" s="219"/>
      <c r="Y3280" s="219"/>
      <c r="Z3280" s="219"/>
      <c r="AA3280" s="219"/>
      <c r="AB3280" s="219"/>
      <c r="AC3280" s="219"/>
      <c r="AK3280" s="228"/>
      <c r="AP3280" s="229"/>
      <c r="AR3280" s="206"/>
      <c r="AS3280" s="206"/>
      <c r="AT3280" s="206"/>
      <c r="AU3280" s="206"/>
      <c r="AV3280" s="207"/>
      <c r="AW3280" s="207"/>
      <c r="AX3280" s="207"/>
      <c r="AY3280" s="207"/>
      <c r="AZ3280" s="206"/>
      <c r="BA3280" s="206"/>
      <c r="BB3280" s="206"/>
      <c r="BC3280" s="206"/>
      <c r="BD3280" s="207"/>
      <c r="BE3280" s="207"/>
      <c r="BF3280" s="207"/>
      <c r="BG3280" s="228"/>
      <c r="BH3280" s="228"/>
      <c r="BI3280" s="228"/>
      <c r="BL3280" s="228"/>
      <c r="BM3280" s="228"/>
    </row>
    <row r="3281" spans="1:66" ht="16.350000000000001" customHeight="1">
      <c r="O3281" s="219"/>
      <c r="P3281" s="245"/>
      <c r="Q3281" s="244"/>
      <c r="R3281" s="243"/>
      <c r="S3281" s="242"/>
      <c r="T3281" s="219"/>
      <c r="U3281" s="219"/>
      <c r="V3281" s="219"/>
      <c r="W3281" s="219"/>
      <c r="X3281" s="219"/>
      <c r="Y3281" s="219"/>
      <c r="Z3281" s="219"/>
      <c r="AA3281" s="219"/>
      <c r="AB3281" s="219"/>
      <c r="AC3281" s="219"/>
      <c r="AK3281" s="228"/>
      <c r="AP3281" s="229"/>
      <c r="AR3281" s="206"/>
      <c r="AS3281" s="206"/>
      <c r="AT3281" s="206"/>
      <c r="AU3281" s="206"/>
      <c r="AV3281" s="207"/>
      <c r="AW3281" s="207"/>
      <c r="AX3281" s="207"/>
      <c r="AY3281" s="207"/>
      <c r="AZ3281" s="206"/>
      <c r="BA3281" s="206"/>
      <c r="BB3281" s="206"/>
      <c r="BC3281" s="206"/>
      <c r="BD3281" s="207"/>
      <c r="BE3281" s="207"/>
      <c r="BF3281" s="207"/>
      <c r="BG3281" s="228"/>
      <c r="BH3281" s="228"/>
      <c r="BI3281" s="228"/>
      <c r="BL3281" s="228"/>
      <c r="BM3281" s="228"/>
    </row>
    <row r="3282" spans="1:66" ht="16.350000000000001" customHeight="1">
      <c r="O3282" s="219"/>
      <c r="P3282" s="245"/>
      <c r="Q3282" s="244"/>
      <c r="R3282" s="243"/>
      <c r="S3282" s="242"/>
      <c r="T3282" s="219"/>
      <c r="U3282" s="219"/>
      <c r="V3282" s="219"/>
      <c r="W3282" s="219"/>
      <c r="X3282" s="219"/>
      <c r="Y3282" s="219"/>
      <c r="Z3282" s="219"/>
      <c r="AA3282" s="219"/>
      <c r="AB3282" s="219"/>
      <c r="AC3282" s="219"/>
      <c r="AK3282" s="228"/>
      <c r="AP3282" s="229"/>
      <c r="AR3282" s="206"/>
      <c r="AS3282" s="206"/>
      <c r="AT3282" s="206"/>
      <c r="AU3282" s="206"/>
      <c r="AV3282" s="207"/>
      <c r="AW3282" s="207"/>
      <c r="AX3282" s="207"/>
      <c r="AY3282" s="207"/>
      <c r="AZ3282" s="206"/>
      <c r="BA3282" s="206"/>
      <c r="BB3282" s="206"/>
      <c r="BC3282" s="206"/>
      <c r="BD3282" s="207"/>
      <c r="BE3282" s="207"/>
      <c r="BF3282" s="207"/>
      <c r="BG3282" s="228"/>
      <c r="BH3282" s="228"/>
      <c r="BI3282" s="228"/>
      <c r="BL3282" s="228"/>
      <c r="BM3282" s="228"/>
    </row>
    <row r="3283" spans="1:66" ht="16.350000000000001" customHeight="1">
      <c r="O3283" s="219"/>
      <c r="P3283" s="245"/>
      <c r="Q3283" s="244"/>
      <c r="R3283" s="243"/>
      <c r="S3283" s="242"/>
      <c r="T3283" s="219"/>
      <c r="U3283" s="219"/>
      <c r="V3283" s="219"/>
      <c r="W3283" s="219"/>
      <c r="X3283" s="219"/>
      <c r="Y3283" s="219"/>
      <c r="Z3283" s="219"/>
      <c r="AA3283" s="219"/>
      <c r="AB3283" s="219"/>
      <c r="AC3283" s="219"/>
      <c r="AK3283" s="228"/>
      <c r="AP3283" s="229"/>
      <c r="AR3283" s="206"/>
      <c r="AS3283" s="206"/>
      <c r="AT3283" s="206"/>
      <c r="AU3283" s="206"/>
      <c r="AV3283" s="207"/>
      <c r="AW3283" s="207"/>
      <c r="AX3283" s="207"/>
      <c r="AY3283" s="207"/>
      <c r="AZ3283" s="206"/>
      <c r="BA3283" s="206"/>
      <c r="BB3283" s="206"/>
      <c r="BC3283" s="206"/>
      <c r="BD3283" s="207"/>
      <c r="BE3283" s="207"/>
      <c r="BF3283" s="207"/>
      <c r="BG3283" s="228"/>
      <c r="BH3283" s="228"/>
      <c r="BI3283" s="228"/>
      <c r="BL3283" s="228"/>
      <c r="BM3283" s="228"/>
    </row>
    <row r="3284" spans="1:66" ht="16.350000000000001" customHeight="1">
      <c r="O3284" s="219"/>
      <c r="P3284" s="245"/>
      <c r="Q3284" s="244"/>
      <c r="R3284" s="243"/>
      <c r="S3284" s="242"/>
      <c r="T3284" s="219"/>
      <c r="U3284" s="219"/>
      <c r="V3284" s="219"/>
      <c r="W3284" s="219"/>
      <c r="X3284" s="219"/>
      <c r="Y3284" s="219"/>
      <c r="Z3284" s="219"/>
      <c r="AA3284" s="219"/>
      <c r="AB3284" s="219"/>
      <c r="AC3284" s="219"/>
      <c r="AK3284" s="228"/>
      <c r="AP3284" s="229"/>
      <c r="AR3284" s="206"/>
      <c r="AS3284" s="206"/>
      <c r="AT3284" s="206"/>
      <c r="AU3284" s="206"/>
      <c r="AV3284" s="207"/>
      <c r="AW3284" s="207"/>
      <c r="AX3284" s="207"/>
      <c r="AY3284" s="207"/>
      <c r="AZ3284" s="206"/>
      <c r="BA3284" s="206"/>
      <c r="BB3284" s="206"/>
      <c r="BC3284" s="206"/>
      <c r="BD3284" s="207"/>
      <c r="BE3284" s="207"/>
      <c r="BF3284" s="207"/>
      <c r="BG3284" s="228"/>
      <c r="BH3284" s="228"/>
      <c r="BI3284" s="228"/>
      <c r="BL3284" s="228"/>
      <c r="BM3284" s="228"/>
    </row>
    <row r="3285" spans="1:66" ht="16.350000000000001" customHeight="1">
      <c r="O3285" s="219"/>
      <c r="P3285" s="245"/>
      <c r="Q3285" s="244"/>
      <c r="R3285" s="243"/>
      <c r="S3285" s="242"/>
      <c r="T3285" s="219"/>
      <c r="U3285" s="219"/>
      <c r="V3285" s="219"/>
      <c r="W3285" s="219"/>
      <c r="X3285" s="219"/>
      <c r="Y3285" s="219"/>
      <c r="Z3285" s="219"/>
      <c r="AA3285" s="219"/>
      <c r="AB3285" s="219"/>
      <c r="AC3285" s="219"/>
      <c r="AK3285" s="228"/>
      <c r="AP3285" s="229"/>
      <c r="AR3285" s="206"/>
      <c r="AS3285" s="206"/>
      <c r="AT3285" s="206"/>
      <c r="AU3285" s="206"/>
      <c r="AV3285" s="207"/>
      <c r="AW3285" s="207"/>
      <c r="AX3285" s="207"/>
      <c r="AY3285" s="207"/>
      <c r="AZ3285" s="206"/>
      <c r="BA3285" s="206"/>
      <c r="BB3285" s="206"/>
      <c r="BC3285" s="206"/>
      <c r="BD3285" s="207"/>
      <c r="BE3285" s="207"/>
      <c r="BF3285" s="207"/>
      <c r="BG3285" s="228"/>
      <c r="BH3285" s="228"/>
      <c r="BI3285" s="228"/>
      <c r="BL3285" s="228"/>
      <c r="BM3285" s="228"/>
    </row>
    <row r="3286" spans="1:66" ht="16.350000000000001" customHeight="1">
      <c r="O3286" s="219"/>
      <c r="P3286" s="245"/>
      <c r="Q3286" s="244"/>
      <c r="R3286" s="243"/>
      <c r="S3286" s="242"/>
      <c r="T3286" s="219"/>
      <c r="U3286" s="219"/>
      <c r="V3286" s="219"/>
      <c r="W3286" s="219"/>
      <c r="X3286" s="219"/>
      <c r="Y3286" s="219"/>
      <c r="Z3286" s="219"/>
      <c r="AA3286" s="219"/>
      <c r="AB3286" s="219"/>
      <c r="AC3286" s="219"/>
      <c r="AK3286" s="228"/>
      <c r="AP3286" s="229"/>
      <c r="AR3286" s="206"/>
      <c r="AS3286" s="206"/>
      <c r="AT3286" s="206"/>
      <c r="AU3286" s="206"/>
      <c r="AV3286" s="207"/>
      <c r="AW3286" s="207"/>
      <c r="AX3286" s="207"/>
      <c r="AY3286" s="207"/>
      <c r="AZ3286" s="206"/>
      <c r="BA3286" s="206"/>
      <c r="BB3286" s="206"/>
      <c r="BC3286" s="206"/>
      <c r="BD3286" s="207"/>
      <c r="BE3286" s="207"/>
      <c r="BF3286" s="207"/>
      <c r="BG3286" s="228"/>
      <c r="BH3286" s="228"/>
      <c r="BI3286" s="228"/>
      <c r="BL3286" s="228"/>
      <c r="BM3286" s="228"/>
    </row>
    <row r="3287" spans="1:66" ht="16.350000000000001" customHeight="1">
      <c r="O3287" s="219"/>
      <c r="P3287" s="245"/>
      <c r="Q3287" s="244"/>
      <c r="R3287" s="243"/>
      <c r="S3287" s="242"/>
      <c r="T3287" s="219"/>
      <c r="U3287" s="219"/>
      <c r="V3287" s="219"/>
      <c r="W3287" s="219"/>
      <c r="X3287" s="219"/>
      <c r="Y3287" s="219"/>
      <c r="Z3287" s="219"/>
      <c r="AA3287" s="219"/>
      <c r="AB3287" s="219"/>
      <c r="AC3287" s="219"/>
      <c r="AK3287" s="228"/>
      <c r="AP3287" s="229"/>
      <c r="AR3287" s="206"/>
      <c r="AS3287" s="206"/>
      <c r="AT3287" s="206"/>
      <c r="AU3287" s="206"/>
      <c r="AV3287" s="207"/>
      <c r="AW3287" s="207"/>
      <c r="AX3287" s="207"/>
      <c r="AY3287" s="207"/>
      <c r="AZ3287" s="206"/>
      <c r="BA3287" s="206"/>
      <c r="BB3287" s="206"/>
      <c r="BC3287" s="206"/>
      <c r="BD3287" s="207"/>
      <c r="BE3287" s="207"/>
      <c r="BF3287" s="207"/>
      <c r="BG3287" s="228"/>
      <c r="BH3287" s="228"/>
      <c r="BI3287" s="228"/>
      <c r="BL3287" s="228"/>
      <c r="BM3287" s="228"/>
    </row>
    <row r="3288" spans="1:66" ht="16.350000000000001" customHeight="1">
      <c r="O3288" s="219"/>
      <c r="P3288" s="245"/>
      <c r="Q3288" s="244"/>
      <c r="R3288" s="243"/>
      <c r="S3288" s="242"/>
      <c r="T3288" s="219"/>
      <c r="U3288" s="219"/>
      <c r="V3288" s="219"/>
      <c r="W3288" s="219"/>
      <c r="X3288" s="219"/>
      <c r="Y3288" s="219"/>
      <c r="Z3288" s="219"/>
      <c r="AA3288" s="219"/>
      <c r="AB3288" s="219"/>
      <c r="AC3288" s="219"/>
      <c r="AK3288" s="228"/>
      <c r="AP3288" s="229"/>
      <c r="AR3288" s="206"/>
      <c r="AS3288" s="206"/>
      <c r="AT3288" s="206"/>
      <c r="AU3288" s="206"/>
      <c r="AV3288" s="207"/>
      <c r="AW3288" s="207"/>
      <c r="AX3288" s="207"/>
      <c r="AY3288" s="207"/>
      <c r="AZ3288" s="206"/>
      <c r="BA3288" s="206"/>
      <c r="BB3288" s="206"/>
      <c r="BC3288" s="206"/>
      <c r="BD3288" s="207"/>
      <c r="BE3288" s="207"/>
      <c r="BF3288" s="207"/>
      <c r="BG3288" s="228"/>
      <c r="BH3288" s="228"/>
      <c r="BI3288" s="228"/>
      <c r="BL3288" s="228"/>
      <c r="BM3288" s="228"/>
    </row>
    <row r="3289" spans="1:66" ht="16.350000000000001" customHeight="1">
      <c r="O3289" s="219"/>
      <c r="P3289" s="245"/>
      <c r="Q3289" s="244"/>
      <c r="R3289" s="243"/>
      <c r="S3289" s="242"/>
      <c r="T3289" s="219"/>
      <c r="U3289" s="219"/>
      <c r="V3289" s="219"/>
      <c r="W3289" s="219"/>
      <c r="X3289" s="219"/>
      <c r="Y3289" s="219"/>
      <c r="Z3289" s="219"/>
      <c r="AA3289" s="219"/>
      <c r="AB3289" s="219"/>
      <c r="AC3289" s="219"/>
      <c r="AK3289" s="228"/>
      <c r="AP3289" s="229"/>
      <c r="AR3289" s="206"/>
      <c r="AS3289" s="206"/>
      <c r="AT3289" s="206"/>
      <c r="AU3289" s="206"/>
      <c r="AV3289" s="207"/>
      <c r="AW3289" s="207"/>
      <c r="AX3289" s="207"/>
      <c r="AY3289" s="207"/>
      <c r="AZ3289" s="206"/>
      <c r="BA3289" s="206"/>
      <c r="BB3289" s="206"/>
      <c r="BC3289" s="206"/>
      <c r="BD3289" s="207"/>
      <c r="BE3289" s="207"/>
      <c r="BF3289" s="207"/>
      <c r="BG3289" s="228"/>
      <c r="BH3289" s="228"/>
      <c r="BI3289" s="228"/>
      <c r="BL3289" s="228"/>
      <c r="BM3289" s="228"/>
    </row>
    <row r="3290" spans="1:66" ht="16.350000000000001" customHeight="1">
      <c r="O3290" s="219"/>
      <c r="P3290" s="245"/>
      <c r="Q3290" s="244"/>
      <c r="R3290" s="243"/>
      <c r="S3290" s="242"/>
      <c r="T3290" s="219"/>
      <c r="U3290" s="219"/>
      <c r="V3290" s="219"/>
      <c r="W3290" s="219"/>
      <c r="X3290" s="219"/>
      <c r="Y3290" s="219"/>
      <c r="Z3290" s="219"/>
      <c r="AA3290" s="219"/>
      <c r="AB3290" s="219"/>
      <c r="AC3290" s="219"/>
      <c r="AK3290" s="228"/>
      <c r="AP3290" s="229"/>
      <c r="AR3290" s="206"/>
      <c r="AS3290" s="206"/>
      <c r="AT3290" s="206"/>
      <c r="AU3290" s="206"/>
      <c r="AV3290" s="207"/>
      <c r="AW3290" s="207"/>
      <c r="AX3290" s="207"/>
      <c r="AY3290" s="207"/>
      <c r="AZ3290" s="206"/>
      <c r="BA3290" s="206"/>
      <c r="BB3290" s="206"/>
      <c r="BC3290" s="206"/>
      <c r="BD3290" s="207"/>
      <c r="BE3290" s="207"/>
      <c r="BF3290" s="207"/>
      <c r="BG3290" s="228"/>
      <c r="BH3290" s="228"/>
      <c r="BI3290" s="228"/>
      <c r="BL3290" s="228"/>
      <c r="BM3290" s="228"/>
    </row>
    <row r="3291" spans="1:66" ht="16.350000000000001" customHeight="1">
      <c r="O3291" s="219"/>
      <c r="P3291" s="245"/>
      <c r="Q3291" s="244"/>
      <c r="R3291" s="243"/>
      <c r="S3291" s="242"/>
      <c r="T3291" s="219"/>
      <c r="U3291" s="219"/>
      <c r="V3291" s="219"/>
      <c r="W3291" s="219"/>
      <c r="X3291" s="219"/>
      <c r="Y3291" s="219"/>
      <c r="Z3291" s="219"/>
      <c r="AA3291" s="219"/>
      <c r="AB3291" s="219"/>
      <c r="AC3291" s="219"/>
      <c r="AK3291" s="228"/>
      <c r="AP3291" s="229"/>
      <c r="AR3291" s="206"/>
      <c r="AS3291" s="206"/>
      <c r="AT3291" s="206"/>
      <c r="AU3291" s="206"/>
      <c r="AV3291" s="207"/>
      <c r="AW3291" s="207"/>
      <c r="AX3291" s="207"/>
      <c r="AY3291" s="207"/>
      <c r="AZ3291" s="206"/>
      <c r="BA3291" s="206"/>
      <c r="BB3291" s="206"/>
      <c r="BC3291" s="206"/>
      <c r="BD3291" s="207"/>
      <c r="BE3291" s="207"/>
      <c r="BF3291" s="207"/>
      <c r="BG3291" s="228"/>
      <c r="BH3291" s="228"/>
      <c r="BI3291" s="228"/>
      <c r="BL3291" s="228"/>
      <c r="BM3291" s="228"/>
    </row>
    <row r="3292" spans="1:66" ht="16.350000000000001" customHeight="1">
      <c r="A3292" s="230"/>
      <c r="B3292" s="241"/>
      <c r="C3292" s="240"/>
      <c r="D3292" s="239"/>
      <c r="E3292" s="238"/>
      <c r="F3292" s="230"/>
      <c r="G3292" s="234"/>
      <c r="H3292" s="237"/>
      <c r="I3292" s="233"/>
      <c r="J3292" s="236"/>
      <c r="K3292" s="232"/>
      <c r="L3292" s="235"/>
      <c r="M3292" s="234"/>
      <c r="N3292" s="233"/>
      <c r="AJ3292" s="232"/>
      <c r="AL3292" s="231"/>
      <c r="AM3292" s="231"/>
      <c r="AP3292" s="229"/>
      <c r="AR3292" s="206"/>
      <c r="AS3292" s="206"/>
      <c r="AT3292" s="206"/>
      <c r="AU3292" s="206"/>
      <c r="AV3292" s="207"/>
      <c r="AW3292" s="207"/>
      <c r="AX3292" s="207"/>
      <c r="AY3292" s="207"/>
      <c r="AZ3292" s="206"/>
      <c r="BA3292" s="206"/>
      <c r="BB3292" s="206"/>
      <c r="BC3292" s="206"/>
      <c r="BD3292" s="207"/>
      <c r="BE3292" s="207"/>
      <c r="BF3292" s="207"/>
      <c r="BG3292" s="228"/>
      <c r="BH3292" s="228"/>
      <c r="BN3292" s="230"/>
    </row>
    <row r="3293" spans="1:66" ht="16.350000000000001" customHeight="1">
      <c r="AP3293" s="229"/>
      <c r="AR3293" s="206"/>
      <c r="AS3293" s="206"/>
      <c r="AT3293" s="206"/>
      <c r="AU3293" s="206"/>
      <c r="AV3293" s="207"/>
      <c r="AW3293" s="207"/>
      <c r="AX3293" s="207"/>
      <c r="AY3293" s="207"/>
      <c r="AZ3293" s="206"/>
      <c r="BA3293" s="206"/>
      <c r="BB3293" s="206"/>
      <c r="BC3293" s="206"/>
      <c r="BD3293" s="207"/>
      <c r="BE3293" s="207"/>
      <c r="BF3293" s="207"/>
      <c r="BG3293" s="228"/>
      <c r="BH3293" s="228"/>
    </row>
    <row r="3294" spans="1:66" ht="16.350000000000001" customHeight="1">
      <c r="AP3294" s="229"/>
      <c r="AR3294" s="206"/>
      <c r="AS3294" s="206"/>
      <c r="AT3294" s="206"/>
      <c r="AU3294" s="206"/>
      <c r="AV3294" s="207"/>
      <c r="AW3294" s="207"/>
      <c r="AX3294" s="207"/>
      <c r="AY3294" s="207"/>
      <c r="AZ3294" s="206"/>
      <c r="BA3294" s="206"/>
      <c r="BB3294" s="206"/>
      <c r="BC3294" s="206"/>
      <c r="BD3294" s="207"/>
      <c r="BE3294" s="207"/>
      <c r="BF3294" s="207"/>
      <c r="BG3294" s="228"/>
      <c r="BH3294" s="228"/>
    </row>
    <row r="3295" spans="1:66" ht="16.350000000000001" customHeight="1">
      <c r="AP3295" s="229"/>
      <c r="AR3295" s="206"/>
      <c r="AS3295" s="206"/>
      <c r="AT3295" s="206"/>
      <c r="AU3295" s="206"/>
      <c r="AV3295" s="207"/>
      <c r="AW3295" s="207"/>
      <c r="AX3295" s="207"/>
      <c r="AY3295" s="207"/>
      <c r="AZ3295" s="206"/>
      <c r="BA3295" s="206"/>
      <c r="BB3295" s="206"/>
      <c r="BC3295" s="206"/>
      <c r="BD3295" s="207"/>
      <c r="BE3295" s="207"/>
      <c r="BF3295" s="207"/>
      <c r="BG3295" s="228"/>
      <c r="BH3295" s="228"/>
    </row>
    <row r="3296" spans="1:66" ht="16.350000000000001" customHeight="1">
      <c r="AP3296" s="229"/>
      <c r="AR3296" s="206"/>
      <c r="AS3296" s="206"/>
      <c r="AT3296" s="206"/>
      <c r="AU3296" s="206"/>
      <c r="AV3296" s="207"/>
      <c r="AW3296" s="207"/>
      <c r="AX3296" s="207"/>
      <c r="AY3296" s="207"/>
      <c r="AZ3296" s="206"/>
      <c r="BA3296" s="206"/>
      <c r="BB3296" s="206"/>
      <c r="BC3296" s="206"/>
      <c r="BD3296" s="207"/>
      <c r="BE3296" s="207"/>
      <c r="BF3296" s="207"/>
      <c r="BG3296" s="228"/>
      <c r="BH3296" s="228"/>
    </row>
    <row r="3297" spans="42:60" ht="16.350000000000001" customHeight="1">
      <c r="AP3297" s="229"/>
      <c r="AR3297" s="206"/>
      <c r="AS3297" s="206"/>
      <c r="AT3297" s="206"/>
      <c r="AU3297" s="206"/>
      <c r="AV3297" s="207"/>
      <c r="AW3297" s="207"/>
      <c r="AX3297" s="207"/>
      <c r="AY3297" s="207"/>
      <c r="AZ3297" s="206"/>
      <c r="BA3297" s="206"/>
      <c r="BB3297" s="206"/>
      <c r="BC3297" s="206"/>
      <c r="BD3297" s="207"/>
      <c r="BE3297" s="207"/>
      <c r="BF3297" s="207"/>
      <c r="BG3297" s="228"/>
      <c r="BH3297" s="228"/>
    </row>
    <row r="3298" spans="42:60" ht="16.350000000000001" customHeight="1">
      <c r="AP3298" s="229"/>
      <c r="AR3298" s="206"/>
      <c r="AS3298" s="206"/>
      <c r="AT3298" s="206"/>
      <c r="AU3298" s="206"/>
      <c r="AV3298" s="207"/>
      <c r="AW3298" s="207"/>
      <c r="AX3298" s="207"/>
      <c r="AY3298" s="207"/>
      <c r="AZ3298" s="206"/>
      <c r="BA3298" s="206"/>
      <c r="BB3298" s="206"/>
      <c r="BC3298" s="206"/>
      <c r="BD3298" s="207"/>
      <c r="BE3298" s="207"/>
      <c r="BF3298" s="207"/>
      <c r="BG3298" s="228"/>
      <c r="BH3298" s="228"/>
    </row>
    <row r="3299" spans="42:60" ht="16.350000000000001" customHeight="1">
      <c r="AP3299" s="229"/>
      <c r="AR3299" s="206"/>
      <c r="AS3299" s="206"/>
      <c r="AT3299" s="206"/>
      <c r="AU3299" s="206"/>
      <c r="AV3299" s="207"/>
      <c r="AW3299" s="207"/>
      <c r="AX3299" s="207"/>
      <c r="AY3299" s="207"/>
      <c r="AZ3299" s="206"/>
      <c r="BA3299" s="206"/>
      <c r="BB3299" s="206"/>
      <c r="BC3299" s="206"/>
      <c r="BD3299" s="207"/>
      <c r="BE3299" s="207"/>
      <c r="BF3299" s="207"/>
      <c r="BG3299" s="228"/>
      <c r="BH3299" s="228"/>
    </row>
    <row r="3300" spans="42:60" ht="16.350000000000001" customHeight="1">
      <c r="AP3300" s="229"/>
      <c r="AR3300" s="206"/>
      <c r="AS3300" s="206"/>
      <c r="AT3300" s="206"/>
      <c r="AU3300" s="206"/>
      <c r="AV3300" s="207"/>
      <c r="AW3300" s="207"/>
      <c r="AX3300" s="207"/>
      <c r="AY3300" s="207"/>
      <c r="AZ3300" s="206"/>
      <c r="BA3300" s="206"/>
      <c r="BB3300" s="206"/>
      <c r="BC3300" s="206"/>
      <c r="BD3300" s="207"/>
      <c r="BE3300" s="207"/>
      <c r="BF3300" s="207"/>
      <c r="BG3300" s="228"/>
      <c r="BH3300" s="228"/>
    </row>
    <row r="3301" spans="42:60" ht="16.350000000000001" customHeight="1">
      <c r="AP3301" s="229"/>
      <c r="AR3301" s="206"/>
      <c r="AS3301" s="206"/>
      <c r="AT3301" s="206"/>
      <c r="AU3301" s="206"/>
      <c r="AV3301" s="207"/>
      <c r="AW3301" s="207"/>
      <c r="AX3301" s="207"/>
      <c r="AY3301" s="207"/>
      <c r="AZ3301" s="206"/>
      <c r="BA3301" s="206"/>
      <c r="BB3301" s="206"/>
      <c r="BC3301" s="206"/>
      <c r="BD3301" s="207"/>
      <c r="BE3301" s="207"/>
      <c r="BF3301" s="207"/>
      <c r="BG3301" s="228"/>
      <c r="BH3301" s="228"/>
    </row>
    <row r="3302" spans="42:60" ht="16.350000000000001" customHeight="1">
      <c r="AP3302" s="229"/>
      <c r="AR3302" s="206"/>
      <c r="AS3302" s="206"/>
      <c r="AT3302" s="206"/>
      <c r="AU3302" s="206"/>
      <c r="AV3302" s="207"/>
      <c r="AW3302" s="207"/>
      <c r="AX3302" s="207"/>
      <c r="AY3302" s="207"/>
      <c r="AZ3302" s="206"/>
      <c r="BA3302" s="206"/>
      <c r="BB3302" s="206"/>
      <c r="BC3302" s="206"/>
      <c r="BD3302" s="207"/>
      <c r="BE3302" s="207"/>
      <c r="BF3302" s="207"/>
      <c r="BG3302" s="228"/>
      <c r="BH3302" s="228"/>
    </row>
    <row r="3303" spans="42:60" ht="16.350000000000001" customHeight="1">
      <c r="AP3303" s="229"/>
      <c r="AR3303" s="206"/>
      <c r="AS3303" s="206"/>
      <c r="AT3303" s="206"/>
      <c r="AU3303" s="206"/>
      <c r="AV3303" s="207"/>
      <c r="AW3303" s="207"/>
      <c r="AX3303" s="207"/>
      <c r="AY3303" s="207"/>
      <c r="AZ3303" s="206"/>
      <c r="BA3303" s="206"/>
      <c r="BB3303" s="206"/>
      <c r="BC3303" s="206"/>
      <c r="BD3303" s="207"/>
      <c r="BE3303" s="207"/>
      <c r="BF3303" s="207"/>
      <c r="BG3303" s="228"/>
      <c r="BH3303" s="228"/>
    </row>
    <row r="3304" spans="42:60" ht="16.350000000000001" customHeight="1">
      <c r="AP3304" s="229"/>
      <c r="AR3304" s="206"/>
      <c r="AS3304" s="206"/>
      <c r="AT3304" s="206"/>
      <c r="AU3304" s="206"/>
      <c r="AV3304" s="207"/>
      <c r="AW3304" s="207"/>
      <c r="AX3304" s="207"/>
      <c r="AY3304" s="207"/>
      <c r="AZ3304" s="206"/>
      <c r="BA3304" s="206"/>
      <c r="BB3304" s="206"/>
      <c r="BC3304" s="206"/>
      <c r="BD3304" s="207"/>
      <c r="BE3304" s="207"/>
      <c r="BF3304" s="207"/>
      <c r="BG3304" s="228"/>
      <c r="BH3304" s="228"/>
    </row>
    <row r="3305" spans="42:60" ht="16.350000000000001" customHeight="1">
      <c r="AP3305" s="229"/>
      <c r="AR3305" s="206"/>
      <c r="AS3305" s="206"/>
      <c r="AT3305" s="206"/>
      <c r="AU3305" s="206"/>
      <c r="AV3305" s="207"/>
      <c r="AW3305" s="207"/>
      <c r="AX3305" s="207"/>
      <c r="AY3305" s="207"/>
      <c r="AZ3305" s="206"/>
      <c r="BA3305" s="206"/>
      <c r="BB3305" s="206"/>
      <c r="BC3305" s="206"/>
      <c r="BD3305" s="207"/>
      <c r="BE3305" s="207"/>
      <c r="BF3305" s="207"/>
      <c r="BG3305" s="228"/>
      <c r="BH3305" s="228"/>
    </row>
    <row r="3306" spans="42:60" ht="16.350000000000001" customHeight="1">
      <c r="AP3306" s="229"/>
      <c r="AR3306" s="206"/>
      <c r="AS3306" s="206"/>
      <c r="AT3306" s="206"/>
      <c r="AU3306" s="206"/>
      <c r="AV3306" s="207"/>
      <c r="AW3306" s="207"/>
      <c r="AX3306" s="207"/>
      <c r="AY3306" s="207"/>
      <c r="AZ3306" s="206"/>
      <c r="BA3306" s="206"/>
      <c r="BB3306" s="206"/>
      <c r="BC3306" s="206"/>
      <c r="BD3306" s="207"/>
      <c r="BE3306" s="207"/>
      <c r="BF3306" s="207"/>
      <c r="BG3306" s="228"/>
      <c r="BH3306" s="228"/>
    </row>
    <row r="3307" spans="42:60" ht="16.350000000000001" customHeight="1">
      <c r="AP3307" s="229"/>
      <c r="AR3307" s="206"/>
      <c r="AS3307" s="206"/>
      <c r="AT3307" s="206"/>
      <c r="AU3307" s="206"/>
      <c r="AV3307" s="207"/>
      <c r="AW3307" s="207"/>
      <c r="AX3307" s="207"/>
      <c r="AY3307" s="207"/>
      <c r="AZ3307" s="206"/>
      <c r="BA3307" s="206"/>
      <c r="BB3307" s="206"/>
      <c r="BC3307" s="206"/>
      <c r="BD3307" s="207"/>
      <c r="BE3307" s="207"/>
      <c r="BF3307" s="207"/>
      <c r="BG3307" s="228"/>
      <c r="BH3307" s="228"/>
    </row>
    <row r="3308" spans="42:60" ht="16.350000000000001" customHeight="1">
      <c r="AP3308" s="229"/>
      <c r="AR3308" s="206"/>
      <c r="AS3308" s="206"/>
      <c r="AT3308" s="206"/>
      <c r="AU3308" s="206"/>
      <c r="AV3308" s="207"/>
      <c r="AW3308" s="207"/>
      <c r="AX3308" s="207"/>
      <c r="AY3308" s="207"/>
      <c r="AZ3308" s="206"/>
      <c r="BA3308" s="206"/>
      <c r="BB3308" s="206"/>
      <c r="BC3308" s="206"/>
      <c r="BD3308" s="207"/>
      <c r="BE3308" s="207"/>
      <c r="BF3308" s="207"/>
      <c r="BG3308" s="228"/>
      <c r="BH3308" s="228"/>
    </row>
    <row r="3309" spans="42:60" ht="16.350000000000001" customHeight="1">
      <c r="AP3309" s="229"/>
      <c r="AR3309" s="206"/>
      <c r="AS3309" s="206"/>
      <c r="AT3309" s="206"/>
      <c r="AU3309" s="206"/>
      <c r="AV3309" s="207"/>
      <c r="AW3309" s="207"/>
      <c r="AX3309" s="207"/>
      <c r="AY3309" s="207"/>
      <c r="AZ3309" s="206"/>
      <c r="BA3309" s="206"/>
      <c r="BB3309" s="206"/>
      <c r="BC3309" s="206"/>
      <c r="BD3309" s="207"/>
      <c r="BE3309" s="207"/>
      <c r="BF3309" s="207"/>
      <c r="BG3309" s="228"/>
      <c r="BH3309" s="228"/>
    </row>
    <row r="3310" spans="42:60" ht="16.350000000000001" customHeight="1">
      <c r="AP3310" s="229"/>
      <c r="AR3310" s="206"/>
      <c r="AS3310" s="206"/>
      <c r="AT3310" s="206"/>
      <c r="AU3310" s="206"/>
      <c r="AV3310" s="207"/>
      <c r="AW3310" s="207"/>
      <c r="AX3310" s="207"/>
      <c r="AY3310" s="207"/>
      <c r="AZ3310" s="206"/>
      <c r="BA3310" s="206"/>
      <c r="BB3310" s="206"/>
      <c r="BC3310" s="206"/>
      <c r="BD3310" s="207"/>
      <c r="BE3310" s="207"/>
      <c r="BF3310" s="207"/>
      <c r="BG3310" s="228"/>
      <c r="BH3310" s="228"/>
    </row>
    <row r="3311" spans="42:60" ht="16.350000000000001" customHeight="1">
      <c r="AP3311" s="229"/>
      <c r="AR3311" s="206"/>
      <c r="AS3311" s="206"/>
      <c r="AT3311" s="206"/>
      <c r="AU3311" s="206"/>
      <c r="AV3311" s="207"/>
      <c r="AW3311" s="207"/>
      <c r="AX3311" s="207"/>
      <c r="AY3311" s="207"/>
      <c r="AZ3311" s="206"/>
      <c r="BA3311" s="206"/>
      <c r="BB3311" s="206"/>
      <c r="BC3311" s="206"/>
      <c r="BD3311" s="207"/>
      <c r="BE3311" s="207"/>
      <c r="BF3311" s="207"/>
      <c r="BG3311" s="228"/>
      <c r="BH3311" s="228"/>
    </row>
    <row r="3312" spans="42:60" ht="16.350000000000001" customHeight="1">
      <c r="AP3312" s="229"/>
      <c r="AR3312" s="206"/>
      <c r="AS3312" s="206"/>
      <c r="AT3312" s="206"/>
      <c r="AU3312" s="206"/>
      <c r="AV3312" s="207"/>
      <c r="AW3312" s="207"/>
      <c r="AX3312" s="207"/>
      <c r="AY3312" s="207"/>
      <c r="AZ3312" s="206"/>
      <c r="BA3312" s="206"/>
      <c r="BB3312" s="206"/>
      <c r="BC3312" s="206"/>
      <c r="BD3312" s="207"/>
      <c r="BE3312" s="207"/>
      <c r="BF3312" s="207"/>
      <c r="BG3312" s="228"/>
      <c r="BH3312" s="228"/>
    </row>
    <row r="3313" spans="42:60" ht="16.350000000000001" customHeight="1">
      <c r="AP3313" s="229"/>
      <c r="AR3313" s="206"/>
      <c r="AS3313" s="206"/>
      <c r="AT3313" s="206"/>
      <c r="AU3313" s="206"/>
      <c r="AV3313" s="207"/>
      <c r="AW3313" s="207"/>
      <c r="AX3313" s="207"/>
      <c r="AY3313" s="207"/>
      <c r="AZ3313" s="206"/>
      <c r="BA3313" s="206"/>
      <c r="BB3313" s="206"/>
      <c r="BC3313" s="206"/>
      <c r="BD3313" s="207"/>
      <c r="BE3313" s="207"/>
      <c r="BF3313" s="207"/>
      <c r="BG3313" s="228"/>
      <c r="BH3313" s="228"/>
    </row>
    <row r="3314" spans="42:60" ht="16.350000000000001" customHeight="1">
      <c r="AP3314" s="229"/>
      <c r="AR3314" s="206"/>
      <c r="AS3314" s="206"/>
      <c r="AT3314" s="206"/>
      <c r="AU3314" s="206"/>
      <c r="AV3314" s="207"/>
      <c r="AW3314" s="207"/>
      <c r="AX3314" s="207"/>
      <c r="AY3314" s="207"/>
      <c r="AZ3314" s="206"/>
      <c r="BA3314" s="206"/>
      <c r="BB3314" s="206"/>
      <c r="BC3314" s="206"/>
      <c r="BD3314" s="207"/>
      <c r="BE3314" s="207"/>
      <c r="BF3314" s="207"/>
      <c r="BG3314" s="228"/>
      <c r="BH3314" s="228"/>
    </row>
    <row r="3315" spans="42:60" ht="16.350000000000001" customHeight="1">
      <c r="AP3315" s="229"/>
      <c r="AR3315" s="206"/>
      <c r="AS3315" s="206"/>
      <c r="AT3315" s="206"/>
      <c r="AU3315" s="206"/>
      <c r="AV3315" s="207"/>
      <c r="AW3315" s="207"/>
      <c r="AX3315" s="207"/>
      <c r="AY3315" s="207"/>
      <c r="AZ3315" s="206"/>
      <c r="BA3315" s="206"/>
      <c r="BB3315" s="206"/>
      <c r="BC3315" s="206"/>
      <c r="BD3315" s="207"/>
      <c r="BE3315" s="207"/>
      <c r="BF3315" s="207"/>
      <c r="BG3315" s="228"/>
      <c r="BH3315" s="228"/>
    </row>
    <row r="3316" spans="42:60" ht="16.350000000000001" customHeight="1">
      <c r="AP3316" s="229"/>
      <c r="AR3316" s="206"/>
      <c r="AS3316" s="206"/>
      <c r="AT3316" s="206"/>
      <c r="AU3316" s="206"/>
      <c r="AV3316" s="207"/>
      <c r="AW3316" s="207"/>
      <c r="AX3316" s="207"/>
      <c r="AY3316" s="207"/>
      <c r="AZ3316" s="206"/>
      <c r="BA3316" s="206"/>
      <c r="BB3316" s="206"/>
      <c r="BC3316" s="206"/>
      <c r="BD3316" s="207"/>
      <c r="BE3316" s="207"/>
      <c r="BF3316" s="207"/>
      <c r="BG3316" s="228"/>
      <c r="BH3316" s="228"/>
    </row>
    <row r="3317" spans="42:60" ht="16.350000000000001" customHeight="1">
      <c r="AP3317" s="229"/>
      <c r="AR3317" s="206"/>
      <c r="AS3317" s="206"/>
      <c r="AT3317" s="206"/>
      <c r="AU3317" s="206"/>
      <c r="AV3317" s="207"/>
      <c r="AW3317" s="207"/>
      <c r="AX3317" s="207"/>
      <c r="AY3317" s="207"/>
      <c r="AZ3317" s="206"/>
      <c r="BA3317" s="206"/>
      <c r="BB3317" s="206"/>
      <c r="BC3317" s="206"/>
      <c r="BD3317" s="207"/>
      <c r="BE3317" s="207"/>
      <c r="BF3317" s="207"/>
      <c r="BG3317" s="228"/>
      <c r="BH3317" s="228"/>
    </row>
    <row r="3318" spans="42:60" ht="16.350000000000001" customHeight="1">
      <c r="AP3318" s="229"/>
      <c r="AR3318" s="206"/>
      <c r="AS3318" s="206"/>
      <c r="AT3318" s="206"/>
      <c r="AU3318" s="206"/>
      <c r="AV3318" s="207"/>
      <c r="AW3318" s="207"/>
      <c r="AX3318" s="207"/>
      <c r="AY3318" s="207"/>
      <c r="AZ3318" s="206"/>
      <c r="BA3318" s="206"/>
      <c r="BB3318" s="206"/>
      <c r="BC3318" s="206"/>
      <c r="BD3318" s="207"/>
      <c r="BE3318" s="207"/>
      <c r="BF3318" s="207"/>
      <c r="BG3318" s="228"/>
      <c r="BH3318" s="228"/>
    </row>
    <row r="3319" spans="42:60" ht="16.350000000000001" customHeight="1">
      <c r="AP3319" s="229"/>
      <c r="AR3319" s="206"/>
      <c r="AS3319" s="206"/>
      <c r="AT3319" s="206"/>
      <c r="AU3319" s="206"/>
      <c r="AV3319" s="207"/>
      <c r="AW3319" s="207"/>
      <c r="AX3319" s="207"/>
      <c r="AY3319" s="207"/>
      <c r="AZ3319" s="206"/>
      <c r="BA3319" s="206"/>
      <c r="BB3319" s="206"/>
      <c r="BC3319" s="206"/>
      <c r="BD3319" s="207"/>
      <c r="BE3319" s="207"/>
      <c r="BF3319" s="207"/>
      <c r="BG3319" s="228"/>
      <c r="BH3319" s="228"/>
    </row>
    <row r="3320" spans="42:60" ht="16.350000000000001" customHeight="1">
      <c r="AP3320" s="229"/>
      <c r="AR3320" s="206"/>
      <c r="AS3320" s="206"/>
      <c r="AT3320" s="206"/>
      <c r="AU3320" s="206"/>
      <c r="AV3320" s="207"/>
      <c r="AW3320" s="207"/>
      <c r="AX3320" s="207"/>
      <c r="AY3320" s="207"/>
      <c r="AZ3320" s="206"/>
      <c r="BA3320" s="206"/>
      <c r="BB3320" s="206"/>
      <c r="BC3320" s="206"/>
      <c r="BD3320" s="207"/>
      <c r="BE3320" s="207"/>
      <c r="BF3320" s="207"/>
      <c r="BG3320" s="228"/>
      <c r="BH3320" s="228"/>
    </row>
    <row r="3321" spans="42:60" ht="16.350000000000001" customHeight="1">
      <c r="AP3321" s="229"/>
      <c r="AR3321" s="206"/>
      <c r="AS3321" s="206"/>
      <c r="AT3321" s="206"/>
      <c r="AU3321" s="206"/>
      <c r="AV3321" s="207"/>
      <c r="AW3321" s="207"/>
      <c r="AX3321" s="207"/>
      <c r="AY3321" s="207"/>
      <c r="AZ3321" s="206"/>
      <c r="BA3321" s="206"/>
      <c r="BB3321" s="206"/>
      <c r="BC3321" s="206"/>
      <c r="BD3321" s="207"/>
      <c r="BE3321" s="207"/>
      <c r="BF3321" s="207"/>
      <c r="BG3321" s="228"/>
      <c r="BH3321" s="228"/>
    </row>
    <row r="3322" spans="42:60" ht="16.350000000000001" customHeight="1">
      <c r="AP3322" s="229"/>
      <c r="AR3322" s="206"/>
      <c r="AS3322" s="206"/>
      <c r="AT3322" s="206"/>
      <c r="AU3322" s="206"/>
      <c r="AV3322" s="207"/>
      <c r="AW3322" s="207"/>
      <c r="AX3322" s="207"/>
      <c r="AY3322" s="207"/>
      <c r="AZ3322" s="206"/>
      <c r="BA3322" s="206"/>
      <c r="BB3322" s="206"/>
      <c r="BC3322" s="206"/>
      <c r="BD3322" s="207"/>
      <c r="BE3322" s="207"/>
      <c r="BF3322" s="207"/>
      <c r="BG3322" s="228"/>
      <c r="BH3322" s="228"/>
    </row>
    <row r="3323" spans="42:60" ht="16.350000000000001" customHeight="1">
      <c r="AP3323" s="229"/>
      <c r="AR3323" s="206"/>
      <c r="AS3323" s="206"/>
      <c r="AT3323" s="206"/>
      <c r="AU3323" s="206"/>
      <c r="AV3323" s="207"/>
      <c r="AW3323" s="207"/>
      <c r="AX3323" s="207"/>
      <c r="AY3323" s="207"/>
      <c r="AZ3323" s="206"/>
      <c r="BA3323" s="206"/>
      <c r="BB3323" s="206"/>
      <c r="BC3323" s="206"/>
      <c r="BD3323" s="207"/>
      <c r="BE3323" s="207"/>
      <c r="BF3323" s="207"/>
      <c r="BG3323" s="228"/>
      <c r="BH3323" s="228"/>
    </row>
    <row r="3324" spans="42:60" ht="16.350000000000001" customHeight="1">
      <c r="AP3324" s="229"/>
      <c r="AR3324" s="206"/>
      <c r="AS3324" s="206"/>
      <c r="AT3324" s="206"/>
      <c r="AU3324" s="206"/>
      <c r="AV3324" s="207"/>
      <c r="AW3324" s="207"/>
      <c r="AX3324" s="207"/>
      <c r="AY3324" s="207"/>
      <c r="AZ3324" s="206"/>
      <c r="BA3324" s="206"/>
      <c r="BB3324" s="206"/>
      <c r="BC3324" s="206"/>
      <c r="BD3324" s="207"/>
      <c r="BE3324" s="207"/>
      <c r="BF3324" s="207"/>
      <c r="BG3324" s="228"/>
      <c r="BH3324" s="228"/>
    </row>
    <row r="3325" spans="42:60" ht="16.350000000000001" customHeight="1">
      <c r="AP3325" s="229"/>
      <c r="AR3325" s="206"/>
      <c r="AS3325" s="206"/>
      <c r="AT3325" s="206"/>
      <c r="AU3325" s="206"/>
      <c r="AV3325" s="207"/>
      <c r="AW3325" s="207"/>
      <c r="AX3325" s="207"/>
      <c r="AY3325" s="207"/>
      <c r="AZ3325" s="206"/>
      <c r="BA3325" s="206"/>
      <c r="BB3325" s="206"/>
      <c r="BC3325" s="206"/>
      <c r="BD3325" s="207"/>
      <c r="BE3325" s="207"/>
      <c r="BF3325" s="207"/>
      <c r="BG3325" s="228"/>
      <c r="BH3325" s="228"/>
    </row>
    <row r="3326" spans="42:60" ht="16.350000000000001" customHeight="1">
      <c r="AP3326" s="229"/>
      <c r="AR3326" s="206"/>
      <c r="AS3326" s="206"/>
      <c r="AT3326" s="206"/>
      <c r="AU3326" s="206"/>
      <c r="AV3326" s="207"/>
      <c r="AW3326" s="207"/>
      <c r="AX3326" s="207"/>
      <c r="AY3326" s="207"/>
      <c r="AZ3326" s="206"/>
      <c r="BA3326" s="206"/>
      <c r="BB3326" s="206"/>
      <c r="BC3326" s="206"/>
      <c r="BD3326" s="207"/>
      <c r="BE3326" s="207"/>
      <c r="BF3326" s="207"/>
      <c r="BG3326" s="228"/>
      <c r="BH3326" s="228"/>
    </row>
    <row r="3327" spans="42:60" ht="16.350000000000001" customHeight="1">
      <c r="AP3327" s="229"/>
      <c r="AR3327" s="206"/>
      <c r="AS3327" s="206"/>
      <c r="AT3327" s="206"/>
      <c r="AU3327" s="206"/>
      <c r="AV3327" s="207"/>
      <c r="AW3327" s="207"/>
      <c r="AX3327" s="207"/>
      <c r="AY3327" s="207"/>
      <c r="AZ3327" s="206"/>
      <c r="BA3327" s="206"/>
      <c r="BB3327" s="206"/>
      <c r="BC3327" s="206"/>
      <c r="BD3327" s="207"/>
      <c r="BE3327" s="207"/>
      <c r="BF3327" s="207"/>
      <c r="BG3327" s="228"/>
      <c r="BH3327" s="228"/>
    </row>
    <row r="3328" spans="42:60" ht="16.350000000000001" customHeight="1">
      <c r="AP3328" s="229"/>
      <c r="AR3328" s="206"/>
      <c r="AS3328" s="206"/>
      <c r="AT3328" s="206"/>
      <c r="AU3328" s="206"/>
      <c r="AV3328" s="207"/>
      <c r="AW3328" s="207"/>
      <c r="AX3328" s="207"/>
      <c r="AY3328" s="207"/>
      <c r="AZ3328" s="206"/>
      <c r="BA3328" s="206"/>
      <c r="BB3328" s="206"/>
      <c r="BC3328" s="206"/>
      <c r="BD3328" s="207"/>
      <c r="BE3328" s="207"/>
      <c r="BF3328" s="207"/>
      <c r="BG3328" s="228"/>
      <c r="BH3328" s="228"/>
    </row>
    <row r="3329" spans="42:60" ht="16.350000000000001" customHeight="1">
      <c r="AP3329" s="229"/>
      <c r="AR3329" s="206"/>
      <c r="AS3329" s="206"/>
      <c r="AT3329" s="206"/>
      <c r="AU3329" s="206"/>
      <c r="AV3329" s="207"/>
      <c r="AW3329" s="207"/>
      <c r="AX3329" s="207"/>
      <c r="AY3329" s="207"/>
      <c r="AZ3329" s="206"/>
      <c r="BA3329" s="206"/>
      <c r="BB3329" s="206"/>
      <c r="BC3329" s="206"/>
      <c r="BD3329" s="207"/>
      <c r="BE3329" s="207"/>
      <c r="BF3329" s="207"/>
      <c r="BG3329" s="228"/>
      <c r="BH3329" s="228"/>
    </row>
    <row r="3330" spans="42:60" ht="16.350000000000001" customHeight="1">
      <c r="AP3330" s="229"/>
      <c r="AR3330" s="206"/>
      <c r="AS3330" s="206"/>
      <c r="AT3330" s="206"/>
      <c r="AU3330" s="206"/>
      <c r="AV3330" s="207"/>
      <c r="AW3330" s="207"/>
      <c r="AX3330" s="207"/>
      <c r="AY3330" s="207"/>
      <c r="AZ3330" s="206"/>
      <c r="BA3330" s="206"/>
      <c r="BB3330" s="206"/>
      <c r="BC3330" s="206"/>
      <c r="BD3330" s="207"/>
      <c r="BE3330" s="207"/>
      <c r="BF3330" s="207"/>
      <c r="BG3330" s="228"/>
      <c r="BH3330" s="228"/>
    </row>
    <row r="3331" spans="42:60" ht="16.350000000000001" customHeight="1">
      <c r="AP3331" s="229"/>
      <c r="AR3331" s="206"/>
      <c r="AS3331" s="206"/>
      <c r="AT3331" s="206"/>
      <c r="AU3331" s="206"/>
      <c r="AV3331" s="207"/>
      <c r="AW3331" s="207"/>
      <c r="AX3331" s="207"/>
      <c r="AY3331" s="207"/>
      <c r="AZ3331" s="206"/>
      <c r="BA3331" s="206"/>
      <c r="BB3331" s="206"/>
      <c r="BC3331" s="206"/>
      <c r="BD3331" s="207"/>
      <c r="BE3331" s="207"/>
      <c r="BF3331" s="207"/>
      <c r="BG3331" s="228"/>
      <c r="BH3331" s="228"/>
    </row>
    <row r="3332" spans="42:60" ht="16.350000000000001" customHeight="1">
      <c r="AP3332" s="229"/>
      <c r="AR3332" s="206"/>
      <c r="AS3332" s="206"/>
      <c r="AT3332" s="206"/>
      <c r="AU3332" s="206"/>
      <c r="AV3332" s="207"/>
      <c r="AW3332" s="207"/>
      <c r="AX3332" s="207"/>
      <c r="AY3332" s="207"/>
      <c r="AZ3332" s="206"/>
      <c r="BA3332" s="206"/>
      <c r="BB3332" s="206"/>
      <c r="BC3332" s="206"/>
      <c r="BD3332" s="207"/>
      <c r="BE3332" s="207"/>
      <c r="BF3332" s="207"/>
      <c r="BG3332" s="228"/>
      <c r="BH3332" s="228"/>
    </row>
    <row r="3333" spans="42:60" ht="16.350000000000001" customHeight="1">
      <c r="AP3333" s="229"/>
      <c r="AR3333" s="206"/>
      <c r="AS3333" s="206"/>
      <c r="AT3333" s="206"/>
      <c r="AU3333" s="206"/>
      <c r="AV3333" s="207"/>
      <c r="AW3333" s="207"/>
      <c r="AX3333" s="207"/>
      <c r="AY3333" s="207"/>
      <c r="AZ3333" s="206"/>
      <c r="BA3333" s="206"/>
      <c r="BB3333" s="206"/>
      <c r="BC3333" s="206"/>
      <c r="BD3333" s="207"/>
      <c r="BE3333" s="207"/>
      <c r="BF3333" s="207"/>
      <c r="BG3333" s="228"/>
      <c r="BH3333" s="228"/>
    </row>
    <row r="3334" spans="42:60" ht="16.350000000000001" customHeight="1">
      <c r="AP3334" s="229"/>
      <c r="AR3334" s="206"/>
      <c r="AS3334" s="206"/>
      <c r="AT3334" s="206"/>
      <c r="AU3334" s="206"/>
      <c r="AV3334" s="207"/>
      <c r="AW3334" s="207"/>
      <c r="AX3334" s="207"/>
      <c r="AY3334" s="207"/>
      <c r="AZ3334" s="206"/>
      <c r="BA3334" s="206"/>
      <c r="BB3334" s="206"/>
      <c r="BC3334" s="206"/>
      <c r="BD3334" s="207"/>
      <c r="BE3334" s="207"/>
      <c r="BF3334" s="207"/>
      <c r="BG3334" s="228"/>
      <c r="BH3334" s="228"/>
    </row>
    <row r="3335" spans="42:60" ht="16.350000000000001" customHeight="1">
      <c r="AP3335" s="229"/>
      <c r="AR3335" s="206"/>
      <c r="AS3335" s="206"/>
      <c r="AT3335" s="206"/>
      <c r="AU3335" s="206"/>
      <c r="AV3335" s="207"/>
      <c r="AW3335" s="207"/>
      <c r="AX3335" s="207"/>
      <c r="AY3335" s="207"/>
      <c r="AZ3335" s="206"/>
      <c r="BA3335" s="206"/>
      <c r="BB3335" s="206"/>
      <c r="BC3335" s="206"/>
      <c r="BD3335" s="207"/>
      <c r="BE3335" s="207"/>
      <c r="BF3335" s="207"/>
      <c r="BG3335" s="228"/>
      <c r="BH3335" s="228"/>
    </row>
    <row r="3336" spans="42:60" ht="16.350000000000001" customHeight="1">
      <c r="AP3336" s="229"/>
      <c r="AR3336" s="206"/>
      <c r="AS3336" s="206"/>
      <c r="AT3336" s="206"/>
      <c r="AU3336" s="206"/>
      <c r="AV3336" s="207"/>
      <c r="AW3336" s="207"/>
      <c r="AX3336" s="207"/>
      <c r="AY3336" s="207"/>
      <c r="AZ3336" s="206"/>
      <c r="BA3336" s="206"/>
      <c r="BB3336" s="206"/>
      <c r="BC3336" s="206"/>
      <c r="BD3336" s="207"/>
      <c r="BE3336" s="207"/>
      <c r="BF3336" s="207"/>
      <c r="BG3336" s="228"/>
      <c r="BH3336" s="228"/>
    </row>
    <row r="3337" spans="42:60" ht="16.350000000000001" customHeight="1">
      <c r="AP3337" s="229"/>
      <c r="AR3337" s="206"/>
      <c r="AS3337" s="206"/>
      <c r="AT3337" s="206"/>
      <c r="AU3337" s="206"/>
      <c r="AV3337" s="207"/>
      <c r="AW3337" s="207"/>
      <c r="AX3337" s="207"/>
      <c r="AY3337" s="207"/>
      <c r="AZ3337" s="206"/>
      <c r="BA3337" s="206"/>
      <c r="BB3337" s="206"/>
      <c r="BC3337" s="206"/>
      <c r="BD3337" s="207"/>
      <c r="BE3337" s="207"/>
      <c r="BF3337" s="207"/>
      <c r="BG3337" s="228"/>
      <c r="BH3337" s="228"/>
    </row>
    <row r="3338" spans="42:60" ht="16.350000000000001" customHeight="1">
      <c r="AP3338" s="229"/>
      <c r="AR3338" s="206"/>
      <c r="AS3338" s="206"/>
      <c r="AT3338" s="206"/>
      <c r="AU3338" s="206"/>
      <c r="AV3338" s="207"/>
      <c r="AW3338" s="207"/>
      <c r="AX3338" s="207"/>
      <c r="AY3338" s="207"/>
      <c r="AZ3338" s="206"/>
      <c r="BA3338" s="206"/>
      <c r="BB3338" s="206"/>
      <c r="BC3338" s="206"/>
      <c r="BD3338" s="207"/>
      <c r="BE3338" s="207"/>
      <c r="BF3338" s="207"/>
      <c r="BG3338" s="228"/>
      <c r="BH3338" s="228"/>
    </row>
    <row r="3339" spans="42:60" ht="16.350000000000001" customHeight="1">
      <c r="AP3339" s="229"/>
      <c r="AR3339" s="206"/>
      <c r="AS3339" s="206"/>
      <c r="AT3339" s="206"/>
      <c r="AU3339" s="206"/>
      <c r="AV3339" s="207"/>
      <c r="AW3339" s="207"/>
      <c r="AX3339" s="207"/>
      <c r="AY3339" s="207"/>
      <c r="AZ3339" s="206"/>
      <c r="BA3339" s="206"/>
      <c r="BB3339" s="206"/>
      <c r="BC3339" s="206"/>
      <c r="BD3339" s="207"/>
      <c r="BE3339" s="207"/>
      <c r="BF3339" s="207"/>
      <c r="BG3339" s="228"/>
      <c r="BH3339" s="228"/>
    </row>
    <row r="3340" spans="42:60" ht="16.350000000000001" customHeight="1">
      <c r="AP3340" s="229"/>
      <c r="AR3340" s="206"/>
      <c r="AS3340" s="206"/>
      <c r="AT3340" s="206"/>
      <c r="AU3340" s="206"/>
      <c r="AV3340" s="207"/>
      <c r="AW3340" s="207"/>
      <c r="AX3340" s="207"/>
      <c r="AY3340" s="207"/>
      <c r="AZ3340" s="206"/>
      <c r="BA3340" s="206"/>
      <c r="BB3340" s="206"/>
      <c r="BC3340" s="206"/>
      <c r="BD3340" s="207"/>
      <c r="BE3340" s="207"/>
      <c r="BF3340" s="207"/>
      <c r="BG3340" s="228"/>
      <c r="BH3340" s="228"/>
    </row>
    <row r="3341" spans="42:60" ht="16.350000000000001" customHeight="1">
      <c r="AP3341" s="229"/>
      <c r="AR3341" s="206"/>
      <c r="AS3341" s="206"/>
      <c r="AT3341" s="206"/>
      <c r="AU3341" s="206"/>
      <c r="AV3341" s="207"/>
      <c r="AW3341" s="207"/>
      <c r="AX3341" s="207"/>
      <c r="AY3341" s="207"/>
      <c r="AZ3341" s="206"/>
      <c r="BA3341" s="206"/>
      <c r="BB3341" s="206"/>
      <c r="BC3341" s="206"/>
      <c r="BD3341" s="207"/>
      <c r="BE3341" s="207"/>
      <c r="BF3341" s="207"/>
      <c r="BG3341" s="228"/>
      <c r="BH3341" s="228"/>
    </row>
    <row r="3342" spans="42:60" ht="16.350000000000001" customHeight="1">
      <c r="AP3342" s="229"/>
      <c r="AR3342" s="206"/>
      <c r="AS3342" s="206"/>
      <c r="AT3342" s="206"/>
      <c r="AU3342" s="206"/>
      <c r="AV3342" s="207"/>
      <c r="AW3342" s="207"/>
      <c r="AX3342" s="207"/>
      <c r="AY3342" s="207"/>
      <c r="AZ3342" s="206"/>
      <c r="BA3342" s="206"/>
      <c r="BB3342" s="206"/>
      <c r="BC3342" s="206"/>
      <c r="BD3342" s="207"/>
      <c r="BE3342" s="207"/>
      <c r="BF3342" s="207"/>
      <c r="BG3342" s="228"/>
      <c r="BH3342" s="228"/>
    </row>
    <row r="3343" spans="42:60" ht="16.350000000000001" customHeight="1">
      <c r="AP3343" s="229"/>
      <c r="AR3343" s="206"/>
      <c r="AS3343" s="206"/>
      <c r="AT3343" s="206"/>
      <c r="AU3343" s="206"/>
      <c r="AV3343" s="207"/>
      <c r="AW3343" s="207"/>
      <c r="AX3343" s="207"/>
      <c r="AY3343" s="207"/>
      <c r="AZ3343" s="206"/>
      <c r="BA3343" s="206"/>
      <c r="BB3343" s="206"/>
      <c r="BC3343" s="206"/>
      <c r="BD3343" s="207"/>
      <c r="BE3343" s="207"/>
      <c r="BF3343" s="207"/>
      <c r="BG3343" s="228"/>
      <c r="BH3343" s="228"/>
    </row>
    <row r="3344" spans="42:60" ht="16.350000000000001" customHeight="1">
      <c r="AP3344" s="229"/>
      <c r="AR3344" s="206"/>
      <c r="AS3344" s="206"/>
      <c r="AT3344" s="206"/>
      <c r="AU3344" s="206"/>
      <c r="AV3344" s="207"/>
      <c r="AW3344" s="207"/>
      <c r="AX3344" s="207"/>
      <c r="AY3344" s="207"/>
      <c r="AZ3344" s="206"/>
      <c r="BA3344" s="206"/>
      <c r="BB3344" s="206"/>
      <c r="BC3344" s="206"/>
      <c r="BD3344" s="207"/>
      <c r="BE3344" s="207"/>
      <c r="BF3344" s="207"/>
      <c r="BG3344" s="228"/>
      <c r="BH3344" s="228"/>
    </row>
    <row r="3345" spans="42:60" ht="16.350000000000001" customHeight="1">
      <c r="AP3345" s="229"/>
      <c r="AR3345" s="206"/>
      <c r="AS3345" s="206"/>
      <c r="AT3345" s="206"/>
      <c r="AU3345" s="206"/>
      <c r="AV3345" s="207"/>
      <c r="AW3345" s="207"/>
      <c r="AX3345" s="207"/>
      <c r="AY3345" s="207"/>
      <c r="AZ3345" s="206"/>
      <c r="BA3345" s="206"/>
      <c r="BB3345" s="206"/>
      <c r="BC3345" s="206"/>
      <c r="BD3345" s="207"/>
      <c r="BE3345" s="207"/>
      <c r="BF3345" s="207"/>
      <c r="BG3345" s="228"/>
      <c r="BH3345" s="228"/>
    </row>
    <row r="3346" spans="42:60" ht="16.350000000000001" customHeight="1">
      <c r="AP3346" s="229"/>
      <c r="AR3346" s="206"/>
      <c r="AS3346" s="206"/>
      <c r="AT3346" s="206"/>
      <c r="AU3346" s="206"/>
      <c r="AV3346" s="207"/>
      <c r="AW3346" s="207"/>
      <c r="AX3346" s="207"/>
      <c r="AY3346" s="207"/>
      <c r="AZ3346" s="206"/>
      <c r="BA3346" s="206"/>
      <c r="BB3346" s="206"/>
      <c r="BC3346" s="206"/>
      <c r="BD3346" s="207"/>
      <c r="BE3346" s="207"/>
      <c r="BF3346" s="207"/>
      <c r="BG3346" s="228"/>
      <c r="BH3346" s="228"/>
    </row>
    <row r="3347" spans="42:60" ht="16.350000000000001" customHeight="1">
      <c r="AP3347" s="229"/>
      <c r="AR3347" s="206"/>
      <c r="AS3347" s="206"/>
      <c r="AT3347" s="206"/>
      <c r="AU3347" s="206"/>
      <c r="AV3347" s="207"/>
      <c r="AW3347" s="207"/>
      <c r="AX3347" s="207"/>
      <c r="AY3347" s="207"/>
      <c r="AZ3347" s="206"/>
      <c r="BA3347" s="206"/>
      <c r="BB3347" s="206"/>
      <c r="BC3347" s="206"/>
      <c r="BD3347" s="207"/>
      <c r="BE3347" s="207"/>
      <c r="BF3347" s="207"/>
      <c r="BG3347" s="228"/>
      <c r="BH3347" s="228"/>
    </row>
    <row r="3348" spans="42:60" ht="16.350000000000001" customHeight="1">
      <c r="AP3348" s="229"/>
      <c r="AR3348" s="206"/>
      <c r="AS3348" s="206"/>
      <c r="AT3348" s="206"/>
      <c r="AU3348" s="206"/>
      <c r="AV3348" s="207"/>
      <c r="AW3348" s="207"/>
      <c r="AX3348" s="207"/>
      <c r="AY3348" s="207"/>
      <c r="AZ3348" s="206"/>
      <c r="BA3348" s="206"/>
      <c r="BB3348" s="206"/>
      <c r="BC3348" s="206"/>
      <c r="BD3348" s="207"/>
      <c r="BE3348" s="207"/>
      <c r="BF3348" s="207"/>
      <c r="BG3348" s="228"/>
      <c r="BH3348" s="228"/>
    </row>
    <row r="3349" spans="42:60" ht="16.350000000000001" customHeight="1">
      <c r="AP3349" s="229"/>
      <c r="AR3349" s="206"/>
      <c r="AS3349" s="206"/>
      <c r="AT3349" s="206"/>
      <c r="AU3349" s="206"/>
      <c r="AV3349" s="207"/>
      <c r="AW3349" s="207"/>
      <c r="AX3349" s="207"/>
      <c r="AY3349" s="207"/>
      <c r="AZ3349" s="206"/>
      <c r="BA3349" s="206"/>
      <c r="BB3349" s="206"/>
      <c r="BC3349" s="206"/>
      <c r="BD3349" s="207"/>
      <c r="BE3349" s="207"/>
      <c r="BF3349" s="207"/>
      <c r="BG3349" s="228"/>
      <c r="BH3349" s="228"/>
    </row>
    <row r="3350" spans="42:60" ht="16.350000000000001" customHeight="1">
      <c r="AP3350" s="229"/>
      <c r="AR3350" s="206"/>
      <c r="AS3350" s="206"/>
      <c r="AT3350" s="206"/>
      <c r="AU3350" s="206"/>
      <c r="AV3350" s="207"/>
      <c r="AW3350" s="207"/>
      <c r="AX3350" s="207"/>
      <c r="AY3350" s="207"/>
      <c r="AZ3350" s="206"/>
      <c r="BA3350" s="206"/>
      <c r="BB3350" s="206"/>
      <c r="BC3350" s="206"/>
      <c r="BD3350" s="207"/>
      <c r="BE3350" s="207"/>
      <c r="BF3350" s="207"/>
      <c r="BG3350" s="228"/>
      <c r="BH3350" s="228"/>
    </row>
    <row r="3351" spans="42:60" ht="16.350000000000001" customHeight="1">
      <c r="AP3351" s="229"/>
      <c r="AR3351" s="206"/>
      <c r="AS3351" s="206"/>
      <c r="AT3351" s="206"/>
      <c r="AU3351" s="206"/>
      <c r="AV3351" s="207"/>
      <c r="AW3351" s="207"/>
      <c r="AX3351" s="207"/>
      <c r="AY3351" s="207"/>
      <c r="AZ3351" s="206"/>
      <c r="BA3351" s="206"/>
      <c r="BB3351" s="206"/>
      <c r="BC3351" s="206"/>
      <c r="BD3351" s="207"/>
      <c r="BE3351" s="207"/>
      <c r="BF3351" s="207"/>
      <c r="BG3351" s="228"/>
      <c r="BH3351" s="228"/>
    </row>
    <row r="3352" spans="42:60" ht="16.350000000000001" customHeight="1">
      <c r="AP3352" s="229"/>
      <c r="AR3352" s="206"/>
      <c r="AS3352" s="206"/>
      <c r="AT3352" s="206"/>
      <c r="AU3352" s="206"/>
      <c r="AV3352" s="207"/>
      <c r="AW3352" s="207"/>
      <c r="AX3352" s="207"/>
      <c r="AY3352" s="207"/>
      <c r="AZ3352" s="206"/>
      <c r="BA3352" s="206"/>
      <c r="BB3352" s="206"/>
      <c r="BC3352" s="206"/>
      <c r="BD3352" s="207"/>
      <c r="BE3352" s="207"/>
      <c r="BF3352" s="207"/>
      <c r="BG3352" s="228"/>
      <c r="BH3352" s="228"/>
    </row>
    <row r="3353" spans="42:60" ht="16.350000000000001" customHeight="1">
      <c r="AP3353" s="229"/>
      <c r="AR3353" s="206"/>
      <c r="AS3353" s="206"/>
      <c r="AT3353" s="206"/>
      <c r="AU3353" s="206"/>
      <c r="AV3353" s="207"/>
      <c r="AW3353" s="207"/>
      <c r="AX3353" s="207"/>
      <c r="AY3353" s="207"/>
      <c r="AZ3353" s="206"/>
      <c r="BA3353" s="206"/>
      <c r="BB3353" s="206"/>
      <c r="BC3353" s="206"/>
      <c r="BD3353" s="207"/>
      <c r="BE3353" s="207"/>
      <c r="BF3353" s="207"/>
      <c r="BG3353" s="228"/>
      <c r="BH3353" s="228"/>
    </row>
    <row r="3354" spans="42:60" ht="16.350000000000001" customHeight="1">
      <c r="AP3354" s="229"/>
      <c r="AR3354" s="206"/>
      <c r="AS3354" s="206"/>
      <c r="AT3354" s="206"/>
      <c r="AU3354" s="206"/>
      <c r="AV3354" s="207"/>
      <c r="AW3354" s="207"/>
      <c r="AX3354" s="207"/>
      <c r="AY3354" s="207"/>
      <c r="AZ3354" s="206"/>
      <c r="BA3354" s="206"/>
      <c r="BB3354" s="206"/>
      <c r="BC3354" s="206"/>
      <c r="BD3354" s="207"/>
      <c r="BE3354" s="207"/>
      <c r="BF3354" s="207"/>
      <c r="BG3354" s="228"/>
      <c r="BH3354" s="228"/>
    </row>
    <row r="3355" spans="42:60" ht="16.350000000000001" customHeight="1">
      <c r="AP3355" s="229"/>
      <c r="AR3355" s="206"/>
      <c r="AS3355" s="206"/>
      <c r="AT3355" s="206"/>
      <c r="AU3355" s="206"/>
      <c r="AV3355" s="207"/>
      <c r="AW3355" s="207"/>
      <c r="AX3355" s="207"/>
      <c r="AY3355" s="207"/>
      <c r="AZ3355" s="206"/>
      <c r="BA3355" s="206"/>
      <c r="BB3355" s="206"/>
      <c r="BC3355" s="206"/>
      <c r="BD3355" s="207"/>
      <c r="BE3355" s="207"/>
      <c r="BF3355" s="207"/>
      <c r="BG3355" s="228"/>
      <c r="BH3355" s="228"/>
    </row>
    <row r="3356" spans="42:60" ht="16.350000000000001" customHeight="1">
      <c r="AP3356" s="229"/>
      <c r="AR3356" s="206"/>
      <c r="AS3356" s="206"/>
      <c r="AT3356" s="206"/>
      <c r="AU3356" s="206"/>
      <c r="AV3356" s="207"/>
      <c r="AW3356" s="207"/>
      <c r="AX3356" s="207"/>
      <c r="AY3356" s="207"/>
      <c r="AZ3356" s="206"/>
      <c r="BA3356" s="206"/>
      <c r="BB3356" s="206"/>
      <c r="BC3356" s="206"/>
      <c r="BD3356" s="207"/>
      <c r="BE3356" s="207"/>
      <c r="BF3356" s="207"/>
      <c r="BG3356" s="228"/>
      <c r="BH3356" s="228"/>
    </row>
    <row r="3357" spans="42:60" ht="16.350000000000001" customHeight="1">
      <c r="AP3357" s="229"/>
      <c r="AR3357" s="206"/>
      <c r="AS3357" s="206"/>
      <c r="AT3357" s="206"/>
      <c r="AU3357" s="206"/>
      <c r="AV3357" s="207"/>
      <c r="AW3357" s="207"/>
      <c r="AX3357" s="207"/>
      <c r="AY3357" s="207"/>
      <c r="AZ3357" s="206"/>
      <c r="BA3357" s="206"/>
      <c r="BB3357" s="206"/>
      <c r="BC3357" s="206"/>
      <c r="BD3357" s="207"/>
      <c r="BE3357" s="207"/>
      <c r="BF3357" s="207"/>
      <c r="BG3357" s="228"/>
      <c r="BH3357" s="228"/>
    </row>
    <row r="3358" spans="42:60" ht="16.350000000000001" customHeight="1">
      <c r="AP3358" s="229"/>
      <c r="AR3358" s="206"/>
      <c r="AS3358" s="206"/>
      <c r="AT3358" s="206"/>
      <c r="AU3358" s="206"/>
      <c r="AV3358" s="207"/>
      <c r="AW3358" s="207"/>
      <c r="AX3358" s="207"/>
      <c r="AY3358" s="207"/>
      <c r="AZ3358" s="206"/>
      <c r="BA3358" s="206"/>
      <c r="BB3358" s="206"/>
      <c r="BC3358" s="206"/>
      <c r="BD3358" s="207"/>
      <c r="BE3358" s="207"/>
      <c r="BF3358" s="207"/>
      <c r="BG3358" s="228"/>
      <c r="BH3358" s="228"/>
    </row>
  </sheetData>
  <autoFilter ref="A9:EG2889" xr:uid="{00000000-0001-0000-0200-000000000000}"/>
  <phoneticPr fontId="10"/>
  <dataValidations count="9">
    <dataValidation type="list" allowBlank="1" showInputMessage="1" showErrorMessage="1" sqref="BK2467:BK2474" xr:uid="{0C1274AE-805C-4D25-8023-20FCCF5E3ED0}">
      <formula1>"2024年7月予定"</formula1>
    </dataValidation>
    <dataValidation type="list" allowBlank="1" showInputMessage="1" showErrorMessage="1" sqref="BK2476:BK2478 BK2480:BK2482 BK2484:BK2486 BK2488:BK2511 BK1708:BK1709 BK1808 BK1844:BK1845 BK1850:BK1851 BK1853 BK1912:BK1913 BK1915 BK1936:BK1937 BK2392:BK2466" xr:uid="{6EE5D060-2F44-4D01-A62F-D4DC392CE63C}">
      <formula1>"2024年6月1日"</formula1>
    </dataValidation>
    <dataValidation type="list" allowBlank="1" showInputMessage="1" showErrorMessage="1" sqref="BK2475 BK2479 BK2483 BK2487" xr:uid="{700B31A2-4D2B-4B4C-8CF6-A6D798600654}">
      <formula1>"未定"</formula1>
    </dataValidation>
    <dataValidation type="list" allowBlank="1" showInputMessage="1" showErrorMessage="1" sqref="DQ4:DQ6 DQ9:DQ1048576" xr:uid="{912807BF-BFD2-4CB4-9F00-7D63D835732F}">
      <formula1>"○,△,×,保留,▲"</formula1>
    </dataValidation>
    <dataValidation type="list" allowBlank="1" showInputMessage="1" showErrorMessage="1" sqref="BK2152:BK2391 BK1938:BK2149 BK1710:BK1807 BK1809:BK1843 BK1846:BK1849 BK1852 BK1854:BK1911 BK1914 BK1916:BK1935 BK2512:BK2565 BJ103:BJ131 BK2749:BK2825 BK2866:BK2883 BK241:BK256 BJ132:BK240 BK2597:BK2747 BJ2152:BJ3137 BK316:BK1707 BJ10:BK102 BK283:BK308 BJ241:BJ2149" xr:uid="{00000000-0002-0000-0200-000004000000}">
      <formula1>"✓"</formula1>
    </dataValidation>
    <dataValidation type="list" allowBlank="1" showInputMessage="1" showErrorMessage="1" sqref="BL2370:BL2375 BL2400:BM2400 BL2402:BL2404 BM2478:BM2494 BM1572:BM1611 BL2385:BL2388 BL2398:BM2398 BM2391:BM2397 BM2399 BM2401:BM2450 BM2452:BM2474 BM2476 BL2539:BL2549 BM1557:BM1558 BM1560:BM1570 BM1613:BM1630 BM1632:BM1633 BM1635:BM1640 BM2500:BM2564 BM2613 BG2391:BH2441 BG2443:BH2555 BI2806:BI2808 BM1642:BM2389 BI2478:BI2761 BM2566:BM2611 BM103:BM131 BL132:BM256 BL2866:BL2883 BI2866:BI2883 BM2615:BM3137 BG2557:BH3358 BI314:BI2476 BG314:BH2389 BL10:BM102 BG10:BI313 BL283:BL2354 BL274:BM277 BM257:BM1555" xr:uid="{00000000-0002-0000-0200-000003000000}">
      <formula1>"〇,✕"</formula1>
    </dataValidation>
    <dataValidation type="list" allowBlank="1" showInputMessage="1" showErrorMessage="1" sqref="F1411 F1409 F1417 F1415 F1284 F1413 F1250:F1251" xr:uid="{00000000-0002-0000-0200-000002000000}">
      <formula1>"ミニグリーン(小型)～19cm,テーブルグリーン(中型)20cm～,ウォールグリーン(壁掛け),ウォールグリーン(壁面緑化),フロアグリーン(観葉植物)～120cm,フロアグリーン(観葉植物)～180cm,フロアグリーン(観葉植物)181～,フロアパーテーション,CUPBON,単品花材"</formula1>
    </dataValidation>
    <dataValidation type="list" allowBlank="1" showInputMessage="1" showErrorMessage="1" sqref="F1505:F1506 F1509:F1510 F1283 F1258:F1259 F1428 F1289" xr:uid="{00000000-0002-0000-0200-000001000000}">
      <formula1>"ミニグリーン(小型),テーブルグリーン(中型),ウォールグリーン(壁掛け),ウォールグリーン(壁面緑化),フロアグリーン(観葉植物),フロアパーテーション,CUPBON,単品花材"</formula1>
    </dataValidation>
    <dataValidation type="list" allowBlank="1" showInputMessage="1" showErrorMessage="1" sqref="BK1890:BK1898 L3177:L1048576 M2664:M2665 M2661:M2662 M2654:M2658 M2598:M2617 M2619:M2640 M2642 M2645 M2667:M2834 M2866:M2883 M6:M2596" xr:uid="{00000000-0002-0000-0200-000000000000}">
      <formula1>"○,△,×,保留"</formula1>
    </dataValidation>
  </dataValidations>
  <printOptions horizontalCentered="1"/>
  <pageMargins left="0.23622047244094491" right="0.23622047244094491" top="0.55118110236220474" bottom="0.55118110236220474" header="0.23622047244094491" footer="0.19685039370078741"/>
  <pageSetup paperSize="9" fitToHeight="0" orientation="landscape" r:id="rId1"/>
  <headerFooter alignWithMargins="0">
    <oddFooter xml:space="preserve">&amp;L&amp;"游ゴシック,標準"&amp;8&amp;D&amp;R&amp;"游ゴシック,標準"&amp;8&amp;P / &amp;N </oddFooter>
  </headerFooter>
  <rowBreaks count="5" manualBreakCount="5">
    <brk id="1058" max="16383" man="1"/>
    <brk id="1191" max="16383" man="1"/>
    <brk id="1713" max="16383" man="1"/>
    <brk id="1797" max="16383" man="1"/>
    <brk id="2322" max="16383" man="1"/>
  </rowBreaks>
  <colBreaks count="1" manualBreakCount="1">
    <brk id="9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59E62-7F5E-43B6-B666-3CBAE905B6EC}">
  <sheetPr>
    <tabColor theme="5" tint="0.59999389629810485"/>
    <pageSetUpPr fitToPage="1"/>
  </sheetPr>
  <dimension ref="A1:M302"/>
  <sheetViews>
    <sheetView showGridLines="0" zoomScaleNormal="100" zoomScaleSheetLayoutView="190" workbookViewId="0">
      <pane ySplit="4" topLeftCell="A44" activePane="bottomLeft" state="frozen"/>
      <selection pane="bottomLeft" activeCell="G3" sqref="G3"/>
    </sheetView>
  </sheetViews>
  <sheetFormatPr defaultColWidth="4.25" defaultRowHeight="16.350000000000001" customHeight="1"/>
  <cols>
    <col min="1" max="1" width="14.75" style="10" customWidth="1"/>
    <col min="2" max="2" width="17.75" style="7" customWidth="1"/>
    <col min="3" max="3" width="17.75" style="2" customWidth="1"/>
    <col min="4" max="4" width="36.75" style="3" customWidth="1"/>
    <col min="5" max="5" width="12.75" style="28" customWidth="1"/>
    <col min="6" max="6" width="9.75" style="4" customWidth="1"/>
    <col min="7" max="7" width="9.75" style="5" customWidth="1"/>
    <col min="8" max="8" width="12.75" style="3" customWidth="1"/>
    <col min="9" max="9" width="25.75" style="1" customWidth="1"/>
    <col min="10" max="10" width="18.875" style="1" customWidth="1"/>
    <col min="11" max="11" width="12.75" style="1" customWidth="1"/>
    <col min="12" max="16384" width="4.25" style="1"/>
  </cols>
  <sheetData>
    <row r="1" spans="1:11" ht="20.100000000000001" customHeight="1" thickBot="1">
      <c r="A1" s="35" t="s">
        <v>0</v>
      </c>
      <c r="B1" s="36"/>
      <c r="C1" s="37"/>
      <c r="D1" s="38"/>
      <c r="E1" s="39"/>
      <c r="F1" s="40"/>
      <c r="G1" s="41"/>
      <c r="H1" s="54"/>
      <c r="I1" s="36"/>
      <c r="J1" s="1003" t="s">
        <v>1</v>
      </c>
      <c r="K1" s="1003"/>
    </row>
    <row r="2" spans="1:11" ht="9.9499999999999993" customHeight="1">
      <c r="A2" s="8"/>
      <c r="B2" s="1"/>
      <c r="E2" s="24"/>
    </row>
    <row r="3" spans="1:11" ht="60" customHeight="1">
      <c r="A3" s="1002" t="s">
        <v>2</v>
      </c>
      <c r="B3" s="1002"/>
      <c r="C3" s="1002"/>
      <c r="D3" s="1002"/>
      <c r="E3" s="1002"/>
      <c r="F3" s="1002"/>
    </row>
    <row r="4" spans="1:11" s="9" customFormat="1" ht="27" customHeight="1">
      <c r="A4" s="29" t="s">
        <v>3</v>
      </c>
      <c r="B4" s="30" t="s">
        <v>4</v>
      </c>
      <c r="C4" s="30" t="s">
        <v>5</v>
      </c>
      <c r="D4" s="31" t="s">
        <v>6</v>
      </c>
      <c r="E4" s="32" t="s">
        <v>7</v>
      </c>
      <c r="F4" s="33" t="s">
        <v>8</v>
      </c>
      <c r="G4" s="44" t="s">
        <v>9</v>
      </c>
      <c r="H4" s="53" t="s">
        <v>10</v>
      </c>
      <c r="I4" s="34" t="s">
        <v>11</v>
      </c>
      <c r="J4" s="81" t="s">
        <v>12</v>
      </c>
      <c r="K4" s="82" t="s">
        <v>13</v>
      </c>
    </row>
    <row r="5" spans="1:11" s="9" customFormat="1" ht="21.95" customHeight="1">
      <c r="A5" s="11" t="s">
        <v>14</v>
      </c>
      <c r="B5" s="18" t="s">
        <v>15</v>
      </c>
      <c r="C5" s="13" t="s">
        <v>16</v>
      </c>
      <c r="D5" s="14" t="s">
        <v>17</v>
      </c>
      <c r="E5" s="26"/>
      <c r="F5" s="15">
        <v>2000</v>
      </c>
      <c r="G5" s="16">
        <v>2400</v>
      </c>
      <c r="H5" s="77">
        <v>45444</v>
      </c>
      <c r="I5" s="17"/>
      <c r="J5" s="95"/>
      <c r="K5" s="90" t="s">
        <v>18</v>
      </c>
    </row>
    <row r="6" spans="1:11" s="9" customFormat="1" ht="21.95" customHeight="1">
      <c r="A6" s="11" t="s">
        <v>14</v>
      </c>
      <c r="B6" s="18" t="s">
        <v>19</v>
      </c>
      <c r="C6" s="13" t="s">
        <v>20</v>
      </c>
      <c r="D6" s="14" t="s">
        <v>21</v>
      </c>
      <c r="E6" s="26"/>
      <c r="F6" s="15">
        <v>2000</v>
      </c>
      <c r="G6" s="16">
        <v>2400</v>
      </c>
      <c r="H6" s="77">
        <v>45444</v>
      </c>
      <c r="I6" s="17"/>
      <c r="J6" s="95"/>
      <c r="K6" s="90" t="s">
        <v>18</v>
      </c>
    </row>
    <row r="7" spans="1:11" s="9" customFormat="1" ht="21.95" customHeight="1">
      <c r="A7" s="11" t="s">
        <v>14</v>
      </c>
      <c r="B7" s="18" t="s">
        <v>22</v>
      </c>
      <c r="C7" s="13" t="s">
        <v>23</v>
      </c>
      <c r="D7" s="14" t="s">
        <v>24</v>
      </c>
      <c r="E7" s="26"/>
      <c r="F7" s="15">
        <v>2000</v>
      </c>
      <c r="G7" s="16">
        <v>2400</v>
      </c>
      <c r="H7" s="77">
        <v>45444</v>
      </c>
      <c r="I7" s="17"/>
      <c r="J7" s="95"/>
      <c r="K7" s="90" t="s">
        <v>18</v>
      </c>
    </row>
    <row r="8" spans="1:11" s="9" customFormat="1" ht="21.95" customHeight="1">
      <c r="A8" s="11" t="s">
        <v>25</v>
      </c>
      <c r="B8" s="18" t="s">
        <v>26</v>
      </c>
      <c r="C8" s="13" t="s">
        <v>27</v>
      </c>
      <c r="D8" s="14" t="s">
        <v>28</v>
      </c>
      <c r="E8" s="26"/>
      <c r="F8" s="15">
        <v>25000</v>
      </c>
      <c r="G8" s="16">
        <v>30000</v>
      </c>
      <c r="H8" s="77" t="s">
        <v>29</v>
      </c>
      <c r="I8" s="17" t="s">
        <v>30</v>
      </c>
      <c r="J8" s="95" t="s">
        <v>31</v>
      </c>
      <c r="K8" s="17"/>
    </row>
    <row r="9" spans="1:11" ht="21.95" customHeight="1">
      <c r="A9" s="11" t="s">
        <v>25</v>
      </c>
      <c r="B9" s="18" t="s">
        <v>32</v>
      </c>
      <c r="C9" s="13" t="s">
        <v>33</v>
      </c>
      <c r="D9" s="14" t="s">
        <v>34</v>
      </c>
      <c r="E9" s="26"/>
      <c r="F9" s="15">
        <v>35000</v>
      </c>
      <c r="G9" s="16">
        <v>38000</v>
      </c>
      <c r="H9" s="77" t="s">
        <v>29</v>
      </c>
      <c r="I9" s="17" t="s">
        <v>30</v>
      </c>
      <c r="J9" s="95" t="s">
        <v>31</v>
      </c>
      <c r="K9" s="17"/>
    </row>
    <row r="10" spans="1:11" ht="21.95" customHeight="1">
      <c r="A10" s="11" t="s">
        <v>35</v>
      </c>
      <c r="B10" s="12" t="s">
        <v>36</v>
      </c>
      <c r="C10" s="13" t="s">
        <v>37</v>
      </c>
      <c r="D10" s="14" t="s">
        <v>38</v>
      </c>
      <c r="E10" s="26" t="s">
        <v>39</v>
      </c>
      <c r="F10" s="15">
        <v>90000</v>
      </c>
      <c r="G10" s="16">
        <v>100000</v>
      </c>
      <c r="H10" s="77" t="s">
        <v>29</v>
      </c>
      <c r="I10" s="22" t="s">
        <v>40</v>
      </c>
      <c r="J10" s="95" t="s">
        <v>41</v>
      </c>
      <c r="K10" s="85"/>
    </row>
    <row r="11" spans="1:11" ht="21.95" customHeight="1">
      <c r="A11" s="11" t="s">
        <v>35</v>
      </c>
      <c r="B11" s="12" t="s">
        <v>42</v>
      </c>
      <c r="C11" s="13" t="s">
        <v>43</v>
      </c>
      <c r="D11" s="14" t="s">
        <v>44</v>
      </c>
      <c r="E11" s="26" t="s">
        <v>39</v>
      </c>
      <c r="F11" s="15">
        <v>90000</v>
      </c>
      <c r="G11" s="16">
        <v>100000</v>
      </c>
      <c r="H11" s="77" t="s">
        <v>29</v>
      </c>
      <c r="I11" s="22" t="s">
        <v>40</v>
      </c>
      <c r="J11" s="95" t="s">
        <v>41</v>
      </c>
      <c r="K11" s="17"/>
    </row>
    <row r="12" spans="1:11" ht="21.95" customHeight="1">
      <c r="A12" s="11" t="s">
        <v>35</v>
      </c>
      <c r="B12" s="12" t="s">
        <v>45</v>
      </c>
      <c r="C12" s="13" t="s">
        <v>46</v>
      </c>
      <c r="D12" s="14" t="s">
        <v>47</v>
      </c>
      <c r="E12" s="26" t="s">
        <v>39</v>
      </c>
      <c r="F12" s="15">
        <v>90000</v>
      </c>
      <c r="G12" s="16">
        <v>100000</v>
      </c>
      <c r="H12" s="77" t="s">
        <v>29</v>
      </c>
      <c r="I12" s="22" t="s">
        <v>40</v>
      </c>
      <c r="J12" s="95" t="s">
        <v>41</v>
      </c>
      <c r="K12" s="17"/>
    </row>
    <row r="13" spans="1:11" ht="21.95" customHeight="1">
      <c r="A13" s="11" t="s">
        <v>35</v>
      </c>
      <c r="B13" s="12" t="s">
        <v>48</v>
      </c>
      <c r="C13" s="13" t="s">
        <v>49</v>
      </c>
      <c r="D13" s="14" t="s">
        <v>47</v>
      </c>
      <c r="E13" s="26" t="s">
        <v>39</v>
      </c>
      <c r="F13" s="15">
        <v>90000</v>
      </c>
      <c r="G13" s="16">
        <v>100000</v>
      </c>
      <c r="H13" s="77" t="s">
        <v>29</v>
      </c>
      <c r="I13" s="22" t="s">
        <v>40</v>
      </c>
      <c r="J13" s="95" t="s">
        <v>41</v>
      </c>
      <c r="K13" s="17"/>
    </row>
    <row r="14" spans="1:11" ht="21.95" customHeight="1">
      <c r="A14" s="11" t="s">
        <v>35</v>
      </c>
      <c r="B14" s="12" t="s">
        <v>50</v>
      </c>
      <c r="C14" s="13" t="s">
        <v>51</v>
      </c>
      <c r="D14" s="14" t="s">
        <v>52</v>
      </c>
      <c r="E14" s="26" t="s">
        <v>39</v>
      </c>
      <c r="F14" s="15">
        <v>90000</v>
      </c>
      <c r="G14" s="16">
        <v>100000</v>
      </c>
      <c r="H14" s="77" t="s">
        <v>29</v>
      </c>
      <c r="I14" s="22" t="s">
        <v>40</v>
      </c>
      <c r="J14" s="95" t="s">
        <v>41</v>
      </c>
      <c r="K14" s="17"/>
    </row>
    <row r="15" spans="1:11" ht="21.95" customHeight="1">
      <c r="A15" s="11" t="s">
        <v>35</v>
      </c>
      <c r="B15" s="12" t="s">
        <v>53</v>
      </c>
      <c r="C15" s="13" t="s">
        <v>54</v>
      </c>
      <c r="D15" s="14" t="s">
        <v>55</v>
      </c>
      <c r="E15" s="26" t="s">
        <v>39</v>
      </c>
      <c r="F15" s="15">
        <v>90000</v>
      </c>
      <c r="G15" s="16">
        <v>100000</v>
      </c>
      <c r="H15" s="77" t="s">
        <v>29</v>
      </c>
      <c r="I15" s="22" t="s">
        <v>40</v>
      </c>
      <c r="J15" s="95" t="s">
        <v>41</v>
      </c>
      <c r="K15" s="17"/>
    </row>
    <row r="16" spans="1:11" ht="21.95" customHeight="1">
      <c r="A16" s="11" t="s">
        <v>35</v>
      </c>
      <c r="B16" s="12" t="s">
        <v>56</v>
      </c>
      <c r="C16" s="13" t="s">
        <v>57</v>
      </c>
      <c r="D16" s="14" t="s">
        <v>58</v>
      </c>
      <c r="E16" s="26" t="s">
        <v>39</v>
      </c>
      <c r="F16" s="15">
        <v>115000</v>
      </c>
      <c r="G16" s="16">
        <v>125000</v>
      </c>
      <c r="H16" s="77" t="s">
        <v>29</v>
      </c>
      <c r="I16" s="22" t="s">
        <v>40</v>
      </c>
      <c r="J16" s="95" t="s">
        <v>41</v>
      </c>
      <c r="K16" s="17"/>
    </row>
    <row r="17" spans="1:13" ht="21.95" customHeight="1">
      <c r="A17" s="11" t="s">
        <v>35</v>
      </c>
      <c r="B17" s="12" t="s">
        <v>59</v>
      </c>
      <c r="C17" s="13" t="s">
        <v>60</v>
      </c>
      <c r="D17" s="14" t="s">
        <v>58</v>
      </c>
      <c r="E17" s="26" t="s">
        <v>39</v>
      </c>
      <c r="F17" s="15">
        <v>115000</v>
      </c>
      <c r="G17" s="16">
        <v>125000</v>
      </c>
      <c r="H17" s="77" t="s">
        <v>29</v>
      </c>
      <c r="I17" s="22" t="s">
        <v>40</v>
      </c>
      <c r="J17" s="95" t="s">
        <v>41</v>
      </c>
      <c r="K17" s="17"/>
    </row>
    <row r="18" spans="1:13" ht="21.95" customHeight="1">
      <c r="A18" s="11" t="s">
        <v>35</v>
      </c>
      <c r="B18" s="12" t="s">
        <v>61</v>
      </c>
      <c r="C18" s="13" t="s">
        <v>62</v>
      </c>
      <c r="D18" s="14" t="s">
        <v>63</v>
      </c>
      <c r="E18" s="26" t="s">
        <v>39</v>
      </c>
      <c r="F18" s="15">
        <v>115000</v>
      </c>
      <c r="G18" s="16">
        <v>125000</v>
      </c>
      <c r="H18" s="77" t="s">
        <v>29</v>
      </c>
      <c r="I18" s="22" t="s">
        <v>40</v>
      </c>
      <c r="J18" s="95" t="s">
        <v>41</v>
      </c>
      <c r="K18" s="17"/>
    </row>
    <row r="19" spans="1:13" ht="21.95" customHeight="1">
      <c r="A19" s="11" t="s">
        <v>35</v>
      </c>
      <c r="B19" s="12" t="s">
        <v>64</v>
      </c>
      <c r="C19" s="13" t="s">
        <v>65</v>
      </c>
      <c r="D19" s="14" t="s">
        <v>63</v>
      </c>
      <c r="E19" s="26" t="s">
        <v>39</v>
      </c>
      <c r="F19" s="15">
        <v>115000</v>
      </c>
      <c r="G19" s="16">
        <v>125000</v>
      </c>
      <c r="H19" s="77" t="s">
        <v>29</v>
      </c>
      <c r="I19" s="22" t="s">
        <v>40</v>
      </c>
      <c r="J19" s="95" t="s">
        <v>41</v>
      </c>
      <c r="K19" s="17"/>
    </row>
    <row r="20" spans="1:13" ht="21.95" customHeight="1">
      <c r="A20" s="20" t="s">
        <v>66</v>
      </c>
      <c r="B20" s="18">
        <v>123053</v>
      </c>
      <c r="C20" s="13" t="s">
        <v>67</v>
      </c>
      <c r="D20" s="86" t="s">
        <v>68</v>
      </c>
      <c r="E20" s="84"/>
      <c r="F20" s="87">
        <v>15999.999999999998</v>
      </c>
      <c r="G20" s="88">
        <v>19000</v>
      </c>
      <c r="H20" s="77">
        <v>45444</v>
      </c>
      <c r="I20" s="85"/>
      <c r="J20" s="98"/>
      <c r="K20" s="90" t="s">
        <v>69</v>
      </c>
    </row>
    <row r="21" spans="1:13" ht="21.95" customHeight="1">
      <c r="A21" s="20" t="s">
        <v>66</v>
      </c>
      <c r="B21" s="18">
        <v>149003</v>
      </c>
      <c r="C21" s="13" t="s">
        <v>70</v>
      </c>
      <c r="D21" s="86" t="s">
        <v>71</v>
      </c>
      <c r="E21" s="84"/>
      <c r="F21" s="87">
        <v>11999.999999999998</v>
      </c>
      <c r="G21" s="88">
        <v>15000</v>
      </c>
      <c r="H21" s="77">
        <v>45444</v>
      </c>
      <c r="I21" s="85"/>
      <c r="J21" s="98"/>
      <c r="K21" s="90" t="s">
        <v>69</v>
      </c>
      <c r="L21" s="75"/>
      <c r="M21" s="76"/>
    </row>
    <row r="22" spans="1:13" ht="21.95" customHeight="1">
      <c r="A22" s="20" t="s">
        <v>66</v>
      </c>
      <c r="B22" s="18">
        <v>149004</v>
      </c>
      <c r="C22" s="13" t="s">
        <v>72</v>
      </c>
      <c r="D22" s="86" t="s">
        <v>73</v>
      </c>
      <c r="E22" s="84"/>
      <c r="F22" s="87">
        <v>14999.999999999998</v>
      </c>
      <c r="G22" s="88">
        <v>18000</v>
      </c>
      <c r="H22" s="77">
        <v>45444</v>
      </c>
      <c r="I22" s="85"/>
      <c r="J22" s="98"/>
      <c r="K22" s="90" t="s">
        <v>69</v>
      </c>
    </row>
    <row r="23" spans="1:13" ht="21.95" customHeight="1">
      <c r="A23" s="20" t="s">
        <v>66</v>
      </c>
      <c r="B23" s="18" t="s">
        <v>74</v>
      </c>
      <c r="C23" s="13" t="s">
        <v>75</v>
      </c>
      <c r="D23" s="86" t="s">
        <v>76</v>
      </c>
      <c r="E23" s="84"/>
      <c r="F23" s="87">
        <v>22000</v>
      </c>
      <c r="G23" s="88">
        <v>24000</v>
      </c>
      <c r="H23" s="77">
        <v>45444</v>
      </c>
      <c r="I23" s="85"/>
      <c r="J23" s="98"/>
      <c r="K23" s="90" t="s">
        <v>69</v>
      </c>
    </row>
    <row r="24" spans="1:13" ht="21.95" customHeight="1">
      <c r="A24" s="20" t="s">
        <v>66</v>
      </c>
      <c r="B24" s="18" t="s">
        <v>77</v>
      </c>
      <c r="C24" s="13" t="s">
        <v>78</v>
      </c>
      <c r="D24" s="86" t="s">
        <v>79</v>
      </c>
      <c r="E24" s="84"/>
      <c r="F24" s="87">
        <v>7499.9999999999991</v>
      </c>
      <c r="G24" s="88">
        <v>8500</v>
      </c>
      <c r="H24" s="77">
        <v>45444</v>
      </c>
      <c r="I24" s="85"/>
      <c r="J24" s="98"/>
      <c r="K24" s="90" t="s">
        <v>69</v>
      </c>
    </row>
    <row r="25" spans="1:13" ht="21.95" customHeight="1">
      <c r="A25" s="20" t="s">
        <v>66</v>
      </c>
      <c r="B25" s="18" t="s">
        <v>80</v>
      </c>
      <c r="C25" s="13" t="s">
        <v>81</v>
      </c>
      <c r="D25" s="86" t="s">
        <v>82</v>
      </c>
      <c r="E25" s="84"/>
      <c r="F25" s="87">
        <v>7499.9999999999991</v>
      </c>
      <c r="G25" s="88">
        <v>8500</v>
      </c>
      <c r="H25" s="77">
        <v>45444</v>
      </c>
      <c r="I25" s="85"/>
      <c r="J25" s="98"/>
      <c r="K25" s="90" t="s">
        <v>69</v>
      </c>
    </row>
    <row r="26" spans="1:13" ht="21.95" customHeight="1">
      <c r="A26" s="20" t="s">
        <v>66</v>
      </c>
      <c r="B26" s="18" t="s">
        <v>83</v>
      </c>
      <c r="C26" s="13" t="s">
        <v>84</v>
      </c>
      <c r="D26" s="86" t="s">
        <v>85</v>
      </c>
      <c r="E26" s="84"/>
      <c r="F26" s="87">
        <v>7499.9999999999991</v>
      </c>
      <c r="G26" s="88">
        <v>8500</v>
      </c>
      <c r="H26" s="77">
        <v>45444</v>
      </c>
      <c r="I26" s="85"/>
      <c r="J26" s="98"/>
      <c r="K26" s="90" t="s">
        <v>69</v>
      </c>
    </row>
    <row r="27" spans="1:13" ht="21.95" customHeight="1">
      <c r="A27" s="20" t="s">
        <v>66</v>
      </c>
      <c r="B27" s="18" t="s">
        <v>86</v>
      </c>
      <c r="C27" s="13" t="s">
        <v>87</v>
      </c>
      <c r="D27" s="86" t="s">
        <v>88</v>
      </c>
      <c r="E27" s="84"/>
      <c r="F27" s="87">
        <v>22000</v>
      </c>
      <c r="G27" s="88">
        <v>25000</v>
      </c>
      <c r="H27" s="77">
        <v>45444</v>
      </c>
      <c r="I27" s="85"/>
      <c r="J27" s="98"/>
      <c r="K27" s="90" t="s">
        <v>69</v>
      </c>
    </row>
    <row r="28" spans="1:13" ht="21.95" customHeight="1">
      <c r="A28" s="20" t="s">
        <v>66</v>
      </c>
      <c r="B28" s="18" t="s">
        <v>89</v>
      </c>
      <c r="C28" s="13" t="s">
        <v>90</v>
      </c>
      <c r="D28" s="86" t="s">
        <v>91</v>
      </c>
      <c r="E28" s="84"/>
      <c r="F28" s="87">
        <v>7999.9999999999991</v>
      </c>
      <c r="G28" s="88">
        <v>10000</v>
      </c>
      <c r="H28" s="77">
        <v>45444</v>
      </c>
      <c r="I28" s="85"/>
      <c r="J28" s="98"/>
      <c r="K28" s="90" t="s">
        <v>69</v>
      </c>
    </row>
    <row r="29" spans="1:13" ht="21.95" customHeight="1">
      <c r="A29" s="20" t="s">
        <v>66</v>
      </c>
      <c r="B29" s="18" t="s">
        <v>92</v>
      </c>
      <c r="C29" s="13" t="s">
        <v>93</v>
      </c>
      <c r="D29" s="86" t="s">
        <v>94</v>
      </c>
      <c r="E29" s="84"/>
      <c r="F29" s="87">
        <v>1799.9999999999998</v>
      </c>
      <c r="G29" s="88">
        <v>2000</v>
      </c>
      <c r="H29" s="77">
        <v>45444</v>
      </c>
      <c r="I29" s="85"/>
      <c r="J29" s="98"/>
      <c r="K29" s="90" t="s">
        <v>69</v>
      </c>
    </row>
    <row r="30" spans="1:13" ht="21.95" customHeight="1">
      <c r="A30" s="11" t="s">
        <v>66</v>
      </c>
      <c r="B30" s="12" t="s">
        <v>95</v>
      </c>
      <c r="C30" s="13" t="s">
        <v>96</v>
      </c>
      <c r="D30" s="14" t="s">
        <v>97</v>
      </c>
      <c r="E30" s="25"/>
      <c r="F30" s="15">
        <v>3899.9999999999995</v>
      </c>
      <c r="G30" s="16">
        <v>4000</v>
      </c>
      <c r="H30" s="77">
        <v>45444</v>
      </c>
      <c r="I30" s="17"/>
      <c r="J30" s="89"/>
      <c r="K30" s="17"/>
    </row>
    <row r="31" spans="1:13" ht="21.95" customHeight="1">
      <c r="A31" s="11" t="s">
        <v>66</v>
      </c>
      <c r="B31" s="12" t="s">
        <v>98</v>
      </c>
      <c r="C31" s="13" t="s">
        <v>99</v>
      </c>
      <c r="D31" s="14" t="s">
        <v>100</v>
      </c>
      <c r="E31" s="25"/>
      <c r="F31" s="15">
        <v>5000</v>
      </c>
      <c r="G31" s="16">
        <v>7000</v>
      </c>
      <c r="H31" s="77">
        <v>45444</v>
      </c>
      <c r="I31" s="17"/>
      <c r="J31" s="89"/>
      <c r="K31" s="18"/>
    </row>
    <row r="32" spans="1:13" ht="21.95" customHeight="1">
      <c r="A32" s="11" t="s">
        <v>101</v>
      </c>
      <c r="B32" s="12" t="s">
        <v>102</v>
      </c>
      <c r="C32" s="13" t="s">
        <v>103</v>
      </c>
      <c r="D32" s="14" t="s">
        <v>104</v>
      </c>
      <c r="E32" s="26" t="s">
        <v>39</v>
      </c>
      <c r="F32" s="15">
        <v>13000</v>
      </c>
      <c r="G32" s="16">
        <v>14000</v>
      </c>
      <c r="H32" s="77">
        <v>45444</v>
      </c>
      <c r="I32" s="17"/>
      <c r="J32" s="89"/>
      <c r="K32" s="17"/>
    </row>
    <row r="33" spans="1:11" ht="21.95" customHeight="1">
      <c r="A33" s="11" t="s">
        <v>101</v>
      </c>
      <c r="B33" s="12" t="s">
        <v>105</v>
      </c>
      <c r="C33" s="13" t="s">
        <v>106</v>
      </c>
      <c r="D33" s="14" t="s">
        <v>107</v>
      </c>
      <c r="E33" s="26" t="s">
        <v>39</v>
      </c>
      <c r="F33" s="15">
        <v>13000</v>
      </c>
      <c r="G33" s="16">
        <v>14000</v>
      </c>
      <c r="H33" s="77">
        <v>45444</v>
      </c>
      <c r="I33" s="17"/>
      <c r="J33" s="89"/>
      <c r="K33" s="17"/>
    </row>
    <row r="34" spans="1:11" ht="21.95" customHeight="1">
      <c r="A34" s="11" t="s">
        <v>101</v>
      </c>
      <c r="B34" s="12" t="s">
        <v>108</v>
      </c>
      <c r="C34" s="13" t="s">
        <v>109</v>
      </c>
      <c r="D34" s="14" t="s">
        <v>110</v>
      </c>
      <c r="E34" s="26" t="s">
        <v>39</v>
      </c>
      <c r="F34" s="15">
        <v>13000</v>
      </c>
      <c r="G34" s="16">
        <v>14000</v>
      </c>
      <c r="H34" s="77">
        <v>45444</v>
      </c>
      <c r="I34" s="17"/>
      <c r="J34" s="89"/>
      <c r="K34" s="17"/>
    </row>
    <row r="35" spans="1:11" ht="21.95" customHeight="1">
      <c r="A35" s="11" t="s">
        <v>101</v>
      </c>
      <c r="B35" s="12" t="s">
        <v>111</v>
      </c>
      <c r="C35" s="13" t="s">
        <v>112</v>
      </c>
      <c r="D35" s="14" t="s">
        <v>113</v>
      </c>
      <c r="E35" s="26" t="s">
        <v>39</v>
      </c>
      <c r="F35" s="15">
        <v>13000</v>
      </c>
      <c r="G35" s="16">
        <v>14000</v>
      </c>
      <c r="H35" s="77">
        <v>45444</v>
      </c>
      <c r="I35" s="17"/>
      <c r="J35" s="89"/>
      <c r="K35" s="17"/>
    </row>
    <row r="36" spans="1:11" ht="21.95" customHeight="1">
      <c r="A36" s="11" t="s">
        <v>101</v>
      </c>
      <c r="B36" s="12" t="s">
        <v>114</v>
      </c>
      <c r="C36" s="13" t="s">
        <v>115</v>
      </c>
      <c r="D36" s="14" t="s">
        <v>116</v>
      </c>
      <c r="E36" s="26" t="s">
        <v>39</v>
      </c>
      <c r="F36" s="15">
        <v>13000</v>
      </c>
      <c r="G36" s="16">
        <v>14000</v>
      </c>
      <c r="H36" s="77">
        <v>45444</v>
      </c>
      <c r="I36" s="17"/>
      <c r="J36" s="89"/>
      <c r="K36" s="17"/>
    </row>
    <row r="37" spans="1:11" ht="21.95" customHeight="1">
      <c r="A37" s="11" t="s">
        <v>101</v>
      </c>
      <c r="B37" s="12" t="s">
        <v>117</v>
      </c>
      <c r="C37" s="13" t="s">
        <v>118</v>
      </c>
      <c r="D37" s="14" t="s">
        <v>119</v>
      </c>
      <c r="E37" s="26" t="s">
        <v>39</v>
      </c>
      <c r="F37" s="15">
        <v>13000</v>
      </c>
      <c r="G37" s="16">
        <v>14000</v>
      </c>
      <c r="H37" s="77">
        <v>45444</v>
      </c>
      <c r="I37" s="17"/>
      <c r="J37" s="89"/>
      <c r="K37" s="17"/>
    </row>
    <row r="38" spans="1:11" ht="21.95" customHeight="1">
      <c r="A38" s="11" t="s">
        <v>101</v>
      </c>
      <c r="B38" s="12" t="s">
        <v>120</v>
      </c>
      <c r="C38" s="13" t="s">
        <v>121</v>
      </c>
      <c r="D38" s="14" t="s">
        <v>122</v>
      </c>
      <c r="E38" s="26" t="s">
        <v>39</v>
      </c>
      <c r="F38" s="15">
        <v>13000</v>
      </c>
      <c r="G38" s="16">
        <v>14000</v>
      </c>
      <c r="H38" s="77">
        <v>45444</v>
      </c>
      <c r="I38" s="17"/>
      <c r="J38" s="89"/>
      <c r="K38" s="17"/>
    </row>
    <row r="39" spans="1:11" ht="21.95" customHeight="1">
      <c r="A39" s="11" t="s">
        <v>123</v>
      </c>
      <c r="B39" s="18" t="s">
        <v>124</v>
      </c>
      <c r="C39" s="13" t="s">
        <v>125</v>
      </c>
      <c r="D39" s="14" t="s">
        <v>126</v>
      </c>
      <c r="E39" s="26" t="s">
        <v>127</v>
      </c>
      <c r="F39" s="15">
        <v>21000</v>
      </c>
      <c r="G39" s="16">
        <v>22000</v>
      </c>
      <c r="H39" s="77">
        <v>45444</v>
      </c>
      <c r="I39" s="17"/>
      <c r="J39" s="89"/>
      <c r="K39" s="17"/>
    </row>
    <row r="40" spans="1:11" ht="21.95" customHeight="1">
      <c r="A40" s="11" t="s">
        <v>123</v>
      </c>
      <c r="B40" s="18" t="s">
        <v>128</v>
      </c>
      <c r="C40" s="13" t="s">
        <v>129</v>
      </c>
      <c r="D40" s="14" t="s">
        <v>130</v>
      </c>
      <c r="E40" s="26" t="s">
        <v>131</v>
      </c>
      <c r="F40" s="15">
        <v>21000</v>
      </c>
      <c r="G40" s="16">
        <v>22000</v>
      </c>
      <c r="H40" s="77">
        <v>45444</v>
      </c>
      <c r="I40" s="17"/>
      <c r="J40" s="89"/>
      <c r="K40" s="17"/>
    </row>
    <row r="41" spans="1:11" ht="21.95" customHeight="1">
      <c r="A41" s="11" t="s">
        <v>123</v>
      </c>
      <c r="B41" s="18" t="s">
        <v>132</v>
      </c>
      <c r="C41" s="13" t="s">
        <v>133</v>
      </c>
      <c r="D41" s="14" t="s">
        <v>130</v>
      </c>
      <c r="E41" s="26" t="s">
        <v>134</v>
      </c>
      <c r="F41" s="15">
        <v>21000</v>
      </c>
      <c r="G41" s="16">
        <v>22000</v>
      </c>
      <c r="H41" s="77">
        <v>45444</v>
      </c>
      <c r="I41" s="17"/>
      <c r="J41" s="89"/>
      <c r="K41" s="17"/>
    </row>
    <row r="42" spans="1:11" ht="21.95" customHeight="1">
      <c r="A42" s="11" t="s">
        <v>101</v>
      </c>
      <c r="B42" s="12" t="s">
        <v>135</v>
      </c>
      <c r="C42" s="13" t="s">
        <v>136</v>
      </c>
      <c r="D42" s="14" t="s">
        <v>137</v>
      </c>
      <c r="E42" s="26" t="s">
        <v>39</v>
      </c>
      <c r="F42" s="15">
        <v>13000</v>
      </c>
      <c r="G42" s="16">
        <v>14000</v>
      </c>
      <c r="H42" s="77">
        <v>45444</v>
      </c>
      <c r="I42" s="17"/>
      <c r="J42" s="89"/>
      <c r="K42" s="17"/>
    </row>
    <row r="43" spans="1:11" ht="21.95" customHeight="1">
      <c r="A43" s="11" t="s">
        <v>138</v>
      </c>
      <c r="B43" s="18" t="s">
        <v>139</v>
      </c>
      <c r="C43" s="13" t="s">
        <v>140</v>
      </c>
      <c r="D43" s="14" t="s">
        <v>141</v>
      </c>
      <c r="E43" s="26"/>
      <c r="F43" s="15">
        <v>5000</v>
      </c>
      <c r="G43" s="16">
        <v>5400</v>
      </c>
      <c r="H43" s="77">
        <v>45444</v>
      </c>
      <c r="I43" s="17"/>
      <c r="J43" s="89"/>
      <c r="K43" s="17"/>
    </row>
    <row r="44" spans="1:11" ht="21.95" customHeight="1">
      <c r="A44" s="11" t="s">
        <v>138</v>
      </c>
      <c r="B44" s="18" t="s">
        <v>142</v>
      </c>
      <c r="C44" s="13" t="s">
        <v>143</v>
      </c>
      <c r="D44" s="14" t="s">
        <v>144</v>
      </c>
      <c r="E44" s="26"/>
      <c r="F44" s="15">
        <v>5000</v>
      </c>
      <c r="G44" s="16">
        <v>5400</v>
      </c>
      <c r="H44" s="77">
        <v>45444</v>
      </c>
      <c r="I44" s="17"/>
      <c r="J44" s="89"/>
      <c r="K44" s="17"/>
    </row>
    <row r="45" spans="1:11" ht="21.95" customHeight="1">
      <c r="A45" s="11" t="s">
        <v>138</v>
      </c>
      <c r="B45" s="18" t="s">
        <v>145</v>
      </c>
      <c r="C45" s="13" t="s">
        <v>146</v>
      </c>
      <c r="D45" s="14" t="s">
        <v>147</v>
      </c>
      <c r="E45" s="26"/>
      <c r="F45" s="15">
        <v>5000</v>
      </c>
      <c r="G45" s="16">
        <v>5400</v>
      </c>
      <c r="H45" s="77">
        <v>45444</v>
      </c>
      <c r="I45" s="17"/>
      <c r="J45" s="89"/>
      <c r="K45" s="17"/>
    </row>
    <row r="46" spans="1:11" ht="21.95" customHeight="1">
      <c r="A46" s="11" t="s">
        <v>148</v>
      </c>
      <c r="B46" s="18" t="s">
        <v>149</v>
      </c>
      <c r="C46" s="13" t="s">
        <v>150</v>
      </c>
      <c r="D46" s="14" t="s">
        <v>151</v>
      </c>
      <c r="E46" s="26"/>
      <c r="F46" s="15">
        <v>9000</v>
      </c>
      <c r="G46" s="16">
        <v>9500</v>
      </c>
      <c r="H46" s="77">
        <v>45444</v>
      </c>
      <c r="I46" s="17"/>
      <c r="J46" s="89"/>
      <c r="K46" s="17"/>
    </row>
    <row r="47" spans="1:11" ht="21.95" customHeight="1">
      <c r="A47" s="11" t="s">
        <v>101</v>
      </c>
      <c r="B47" s="12" t="s">
        <v>152</v>
      </c>
      <c r="C47" s="13" t="s">
        <v>153</v>
      </c>
      <c r="D47" s="14" t="s">
        <v>154</v>
      </c>
      <c r="E47" s="26" t="s">
        <v>39</v>
      </c>
      <c r="F47" s="15">
        <v>13000</v>
      </c>
      <c r="G47" s="16">
        <v>14000</v>
      </c>
      <c r="H47" s="77">
        <v>45444</v>
      </c>
      <c r="I47" s="17"/>
      <c r="J47" s="89"/>
      <c r="K47" s="17"/>
    </row>
    <row r="48" spans="1:11" ht="21.95" customHeight="1">
      <c r="A48" s="11" t="s">
        <v>148</v>
      </c>
      <c r="B48" s="18" t="s">
        <v>155</v>
      </c>
      <c r="C48" s="13" t="s">
        <v>156</v>
      </c>
      <c r="D48" s="14" t="s">
        <v>157</v>
      </c>
      <c r="E48" s="26"/>
      <c r="F48" s="15">
        <v>9000</v>
      </c>
      <c r="G48" s="16">
        <v>9500</v>
      </c>
      <c r="H48" s="77">
        <v>45444</v>
      </c>
      <c r="I48" s="17"/>
      <c r="J48" s="89"/>
      <c r="K48" s="17"/>
    </row>
    <row r="49" spans="1:11" ht="21.95" customHeight="1">
      <c r="A49" s="11" t="s">
        <v>148</v>
      </c>
      <c r="B49" s="18" t="s">
        <v>158</v>
      </c>
      <c r="C49" s="13" t="s">
        <v>159</v>
      </c>
      <c r="D49" s="14" t="s">
        <v>160</v>
      </c>
      <c r="E49" s="26" t="s">
        <v>161</v>
      </c>
      <c r="F49" s="15">
        <v>20000</v>
      </c>
      <c r="G49" s="16">
        <v>22000</v>
      </c>
      <c r="H49" s="77">
        <v>45444</v>
      </c>
      <c r="I49" s="17"/>
      <c r="J49" s="89"/>
      <c r="K49" s="17"/>
    </row>
    <row r="50" spans="1:11" ht="21.95" customHeight="1">
      <c r="A50" s="11" t="s">
        <v>148</v>
      </c>
      <c r="B50" s="18" t="s">
        <v>162</v>
      </c>
      <c r="C50" s="13" t="s">
        <v>163</v>
      </c>
      <c r="D50" s="14" t="s">
        <v>164</v>
      </c>
      <c r="E50" s="26" t="s">
        <v>165</v>
      </c>
      <c r="F50" s="15">
        <v>20000</v>
      </c>
      <c r="G50" s="16">
        <v>22000</v>
      </c>
      <c r="H50" s="77">
        <v>45444</v>
      </c>
      <c r="I50" s="17"/>
      <c r="J50" s="89"/>
      <c r="K50" s="17"/>
    </row>
    <row r="51" spans="1:11" ht="21.95" customHeight="1">
      <c r="A51" s="11" t="s">
        <v>138</v>
      </c>
      <c r="B51" s="18" t="s">
        <v>166</v>
      </c>
      <c r="C51" s="13" t="s">
        <v>167</v>
      </c>
      <c r="D51" s="14" t="s">
        <v>168</v>
      </c>
      <c r="E51" s="26"/>
      <c r="F51" s="15">
        <v>10000</v>
      </c>
      <c r="G51" s="16">
        <v>11000</v>
      </c>
      <c r="H51" s="77">
        <v>45444</v>
      </c>
      <c r="I51" s="17"/>
      <c r="J51" s="89"/>
      <c r="K51" s="17"/>
    </row>
    <row r="52" spans="1:11" ht="21.95" customHeight="1">
      <c r="A52" s="11" t="s">
        <v>25</v>
      </c>
      <c r="B52" s="12" t="s">
        <v>169</v>
      </c>
      <c r="C52" s="13" t="s">
        <v>170</v>
      </c>
      <c r="D52" s="14" t="s">
        <v>171</v>
      </c>
      <c r="E52" s="25"/>
      <c r="F52" s="15">
        <v>12000</v>
      </c>
      <c r="G52" s="16">
        <v>13000</v>
      </c>
      <c r="H52" s="77">
        <v>45444</v>
      </c>
      <c r="I52" s="17"/>
      <c r="J52" s="89"/>
      <c r="K52" s="17"/>
    </row>
    <row r="53" spans="1:11" ht="21.95" customHeight="1">
      <c r="A53" s="11" t="s">
        <v>138</v>
      </c>
      <c r="B53" s="18" t="s">
        <v>172</v>
      </c>
      <c r="C53" s="13" t="s">
        <v>173</v>
      </c>
      <c r="D53" s="14" t="s">
        <v>174</v>
      </c>
      <c r="E53" s="26"/>
      <c r="F53" s="15">
        <v>10000</v>
      </c>
      <c r="G53" s="16">
        <v>11000</v>
      </c>
      <c r="H53" s="77">
        <v>45444</v>
      </c>
      <c r="I53" s="17"/>
      <c r="J53" s="89"/>
      <c r="K53" s="17"/>
    </row>
    <row r="54" spans="1:11" ht="21.95" customHeight="1">
      <c r="A54" s="11" t="s">
        <v>138</v>
      </c>
      <c r="B54" s="18" t="s">
        <v>175</v>
      </c>
      <c r="C54" s="13" t="s">
        <v>176</v>
      </c>
      <c r="D54" s="14" t="s">
        <v>177</v>
      </c>
      <c r="E54" s="26"/>
      <c r="F54" s="15">
        <v>10000</v>
      </c>
      <c r="G54" s="16">
        <v>11000</v>
      </c>
      <c r="H54" s="77">
        <v>45444</v>
      </c>
      <c r="I54" s="17"/>
      <c r="J54" s="89"/>
      <c r="K54" s="17"/>
    </row>
    <row r="55" spans="1:11" ht="21.95" customHeight="1">
      <c r="A55" s="11" t="s">
        <v>25</v>
      </c>
      <c r="B55" s="12" t="s">
        <v>178</v>
      </c>
      <c r="C55" s="13" t="s">
        <v>170</v>
      </c>
      <c r="D55" s="14" t="s">
        <v>179</v>
      </c>
      <c r="E55" s="25"/>
      <c r="F55" s="15">
        <v>12000</v>
      </c>
      <c r="G55" s="16">
        <v>13000</v>
      </c>
      <c r="H55" s="77">
        <v>45444</v>
      </c>
      <c r="I55" s="17"/>
      <c r="J55" s="89"/>
      <c r="K55" s="17"/>
    </row>
    <row r="56" spans="1:11" ht="21.95" customHeight="1">
      <c r="A56" s="11" t="s">
        <v>25</v>
      </c>
      <c r="B56" s="18" t="s">
        <v>180</v>
      </c>
      <c r="C56" s="13" t="s">
        <v>181</v>
      </c>
      <c r="D56" s="14" t="s">
        <v>182</v>
      </c>
      <c r="E56" s="26"/>
      <c r="F56" s="15">
        <v>5000</v>
      </c>
      <c r="G56" s="16">
        <v>5400</v>
      </c>
      <c r="H56" s="77">
        <v>45444</v>
      </c>
      <c r="I56" s="17"/>
      <c r="J56" s="89"/>
      <c r="K56" s="17"/>
    </row>
    <row r="57" spans="1:11" ht="21.95" customHeight="1">
      <c r="A57" s="11" t="s">
        <v>25</v>
      </c>
      <c r="B57" s="18" t="s">
        <v>183</v>
      </c>
      <c r="C57" s="13" t="s">
        <v>184</v>
      </c>
      <c r="D57" s="14" t="s">
        <v>185</v>
      </c>
      <c r="E57" s="26"/>
      <c r="F57" s="15">
        <v>5000</v>
      </c>
      <c r="G57" s="16">
        <v>5400</v>
      </c>
      <c r="H57" s="77">
        <v>45444</v>
      </c>
      <c r="I57" s="17"/>
      <c r="J57" s="89"/>
      <c r="K57" s="17"/>
    </row>
    <row r="58" spans="1:11" ht="21.95" customHeight="1">
      <c r="A58" s="11" t="s">
        <v>25</v>
      </c>
      <c r="B58" s="18" t="s">
        <v>186</v>
      </c>
      <c r="C58" s="13" t="s">
        <v>187</v>
      </c>
      <c r="D58" s="14" t="s">
        <v>188</v>
      </c>
      <c r="E58" s="26"/>
      <c r="F58" s="15">
        <v>5000</v>
      </c>
      <c r="G58" s="16">
        <v>5400</v>
      </c>
      <c r="H58" s="77">
        <v>45444</v>
      </c>
      <c r="I58" s="17"/>
      <c r="J58" s="89"/>
      <c r="K58" s="17"/>
    </row>
    <row r="59" spans="1:11" ht="21.95" customHeight="1">
      <c r="A59" s="11" t="s">
        <v>25</v>
      </c>
      <c r="B59" s="18" t="s">
        <v>189</v>
      </c>
      <c r="C59" s="13" t="s">
        <v>190</v>
      </c>
      <c r="D59" s="14" t="s">
        <v>191</v>
      </c>
      <c r="E59" s="26"/>
      <c r="F59" s="15">
        <v>5000</v>
      </c>
      <c r="G59" s="16">
        <v>5400</v>
      </c>
      <c r="H59" s="77">
        <v>45444</v>
      </c>
      <c r="I59" s="17"/>
      <c r="J59" s="89"/>
      <c r="K59" s="17"/>
    </row>
    <row r="60" spans="1:11" ht="21.95" customHeight="1">
      <c r="A60" s="11" t="s">
        <v>25</v>
      </c>
      <c r="B60" s="18" t="s">
        <v>192</v>
      </c>
      <c r="C60" s="13" t="s">
        <v>193</v>
      </c>
      <c r="D60" s="14" t="s">
        <v>194</v>
      </c>
      <c r="E60" s="26"/>
      <c r="F60" s="15">
        <v>5000</v>
      </c>
      <c r="G60" s="16">
        <v>5400</v>
      </c>
      <c r="H60" s="77">
        <v>45444</v>
      </c>
      <c r="I60" s="17"/>
      <c r="J60" s="89"/>
      <c r="K60" s="17"/>
    </row>
    <row r="61" spans="1:11" ht="21.95" customHeight="1">
      <c r="A61" s="11" t="s">
        <v>25</v>
      </c>
      <c r="B61" s="18" t="s">
        <v>195</v>
      </c>
      <c r="C61" s="13" t="s">
        <v>196</v>
      </c>
      <c r="D61" s="14" t="s">
        <v>197</v>
      </c>
      <c r="E61" s="26"/>
      <c r="F61" s="15">
        <v>5000</v>
      </c>
      <c r="G61" s="16">
        <v>5400</v>
      </c>
      <c r="H61" s="77">
        <v>45444</v>
      </c>
      <c r="I61" s="17"/>
      <c r="J61" s="89"/>
      <c r="K61" s="17"/>
    </row>
    <row r="62" spans="1:11" ht="21.95" customHeight="1">
      <c r="A62" s="11" t="s">
        <v>148</v>
      </c>
      <c r="B62" s="18" t="s">
        <v>198</v>
      </c>
      <c r="C62" s="13" t="s">
        <v>199</v>
      </c>
      <c r="D62" s="14" t="s">
        <v>200</v>
      </c>
      <c r="E62" s="26"/>
      <c r="F62" s="15">
        <v>15000</v>
      </c>
      <c r="G62" s="16">
        <v>16000</v>
      </c>
      <c r="H62" s="77">
        <v>45444</v>
      </c>
      <c r="I62" s="17"/>
      <c r="J62" s="89"/>
      <c r="K62" s="17"/>
    </row>
    <row r="63" spans="1:11" ht="21.95" customHeight="1">
      <c r="A63" s="11" t="s">
        <v>148</v>
      </c>
      <c r="B63" s="18" t="s">
        <v>201</v>
      </c>
      <c r="C63" s="13" t="s">
        <v>202</v>
      </c>
      <c r="D63" s="14" t="s">
        <v>203</v>
      </c>
      <c r="E63" s="26"/>
      <c r="F63" s="15">
        <v>8500</v>
      </c>
      <c r="G63" s="16">
        <v>10000</v>
      </c>
      <c r="H63" s="77">
        <v>45444</v>
      </c>
      <c r="I63" s="17"/>
      <c r="J63" s="89"/>
      <c r="K63" s="17"/>
    </row>
    <row r="64" spans="1:11" ht="21.95" customHeight="1">
      <c r="A64" s="11" t="s">
        <v>123</v>
      </c>
      <c r="B64" s="18" t="s">
        <v>204</v>
      </c>
      <c r="C64" s="13" t="s">
        <v>205</v>
      </c>
      <c r="D64" s="14" t="s">
        <v>206</v>
      </c>
      <c r="E64" s="26"/>
      <c r="F64" s="15">
        <v>26000</v>
      </c>
      <c r="G64" s="16">
        <v>27000</v>
      </c>
      <c r="H64" s="77">
        <v>45444</v>
      </c>
      <c r="I64" s="17"/>
      <c r="J64" s="89"/>
      <c r="K64" s="17"/>
    </row>
    <row r="65" spans="1:11" ht="21.95" customHeight="1">
      <c r="A65" s="11" t="s">
        <v>25</v>
      </c>
      <c r="B65" s="18" t="s">
        <v>207</v>
      </c>
      <c r="C65" s="13" t="s">
        <v>208</v>
      </c>
      <c r="D65" s="14" t="s">
        <v>209</v>
      </c>
      <c r="E65" s="26"/>
      <c r="F65" s="15">
        <v>6000</v>
      </c>
      <c r="G65" s="16">
        <v>6500</v>
      </c>
      <c r="H65" s="77">
        <v>45444</v>
      </c>
      <c r="I65" s="17"/>
      <c r="J65" s="89"/>
      <c r="K65" s="17"/>
    </row>
    <row r="66" spans="1:11" ht="21.95" customHeight="1">
      <c r="A66" s="11" t="s">
        <v>25</v>
      </c>
      <c r="B66" s="18" t="s">
        <v>210</v>
      </c>
      <c r="C66" s="13" t="s">
        <v>211</v>
      </c>
      <c r="D66" s="14" t="s">
        <v>212</v>
      </c>
      <c r="E66" s="26"/>
      <c r="F66" s="15">
        <v>6000</v>
      </c>
      <c r="G66" s="16">
        <v>6500</v>
      </c>
      <c r="H66" s="77">
        <v>45444</v>
      </c>
      <c r="I66" s="17"/>
      <c r="J66" s="89"/>
      <c r="K66" s="17"/>
    </row>
    <row r="67" spans="1:11" ht="21.95" customHeight="1">
      <c r="A67" s="11" t="s">
        <v>25</v>
      </c>
      <c r="B67" s="12" t="s">
        <v>213</v>
      </c>
      <c r="C67" s="13" t="s">
        <v>170</v>
      </c>
      <c r="D67" s="14" t="s">
        <v>214</v>
      </c>
      <c r="E67" s="25"/>
      <c r="F67" s="15">
        <v>8000</v>
      </c>
      <c r="G67" s="16">
        <v>8500</v>
      </c>
      <c r="H67" s="77">
        <v>45444</v>
      </c>
      <c r="I67" s="17"/>
      <c r="J67" s="89"/>
      <c r="K67" s="17"/>
    </row>
    <row r="68" spans="1:11" ht="21.95" customHeight="1">
      <c r="A68" s="11" t="s">
        <v>148</v>
      </c>
      <c r="B68" s="18" t="s">
        <v>215</v>
      </c>
      <c r="C68" s="13" t="s">
        <v>216</v>
      </c>
      <c r="D68" s="14" t="s">
        <v>217</v>
      </c>
      <c r="E68" s="26"/>
      <c r="F68" s="15">
        <v>8500</v>
      </c>
      <c r="G68" s="16">
        <v>9500</v>
      </c>
      <c r="H68" s="77">
        <v>45444</v>
      </c>
      <c r="I68" s="17"/>
      <c r="J68" s="89"/>
      <c r="K68" s="17"/>
    </row>
    <row r="69" spans="1:11" ht="21.95" customHeight="1">
      <c r="A69" s="11" t="s">
        <v>148</v>
      </c>
      <c r="B69" s="18" t="s">
        <v>218</v>
      </c>
      <c r="C69" s="13" t="s">
        <v>219</v>
      </c>
      <c r="D69" s="14" t="s">
        <v>220</v>
      </c>
      <c r="E69" s="26"/>
      <c r="F69" s="15">
        <v>7800</v>
      </c>
      <c r="G69" s="16">
        <v>8000</v>
      </c>
      <c r="H69" s="77">
        <v>45444</v>
      </c>
      <c r="I69" s="17"/>
      <c r="J69" s="89"/>
      <c r="K69" s="17"/>
    </row>
    <row r="70" spans="1:11" ht="21.95" customHeight="1">
      <c r="A70" s="11" t="s">
        <v>148</v>
      </c>
      <c r="B70" s="18" t="s">
        <v>221</v>
      </c>
      <c r="C70" s="13" t="s">
        <v>222</v>
      </c>
      <c r="D70" s="14" t="s">
        <v>223</v>
      </c>
      <c r="E70" s="26"/>
      <c r="F70" s="15">
        <v>6800</v>
      </c>
      <c r="G70" s="16">
        <v>7000</v>
      </c>
      <c r="H70" s="77">
        <v>45444</v>
      </c>
      <c r="I70" s="17"/>
      <c r="J70" s="89"/>
      <c r="K70" s="17"/>
    </row>
    <row r="71" spans="1:11" ht="21.95" customHeight="1">
      <c r="A71" s="11" t="s">
        <v>224</v>
      </c>
      <c r="B71" s="18" t="s">
        <v>225</v>
      </c>
      <c r="C71" s="13" t="s">
        <v>226</v>
      </c>
      <c r="D71" s="14" t="s">
        <v>227</v>
      </c>
      <c r="E71" s="26" t="s">
        <v>228</v>
      </c>
      <c r="F71" s="15">
        <v>6800</v>
      </c>
      <c r="G71" s="16">
        <v>7000</v>
      </c>
      <c r="H71" s="77">
        <v>45444</v>
      </c>
      <c r="I71" s="17"/>
      <c r="J71" s="89"/>
      <c r="K71" s="17"/>
    </row>
    <row r="72" spans="1:11" ht="21.95" customHeight="1">
      <c r="A72" s="11" t="s">
        <v>229</v>
      </c>
      <c r="B72" s="18" t="s">
        <v>230</v>
      </c>
      <c r="C72" s="13" t="s">
        <v>231</v>
      </c>
      <c r="D72" s="14" t="s">
        <v>232</v>
      </c>
      <c r="E72" s="26" t="s">
        <v>233</v>
      </c>
      <c r="F72" s="15">
        <v>43000</v>
      </c>
      <c r="G72" s="16">
        <v>45000</v>
      </c>
      <c r="H72" s="77">
        <v>45444</v>
      </c>
      <c r="I72" s="17"/>
      <c r="J72" s="89"/>
      <c r="K72" s="17"/>
    </row>
    <row r="73" spans="1:11" ht="21.95" customHeight="1">
      <c r="A73" s="11" t="s">
        <v>138</v>
      </c>
      <c r="B73" s="18" t="s">
        <v>234</v>
      </c>
      <c r="C73" s="13" t="s">
        <v>235</v>
      </c>
      <c r="D73" s="14" t="s">
        <v>236</v>
      </c>
      <c r="E73" s="26"/>
      <c r="F73" s="15">
        <v>12000</v>
      </c>
      <c r="G73" s="16">
        <v>13000</v>
      </c>
      <c r="H73" s="77">
        <v>45444</v>
      </c>
      <c r="I73" s="17"/>
      <c r="J73" s="89"/>
      <c r="K73" s="17"/>
    </row>
    <row r="74" spans="1:11" ht="21.95" customHeight="1">
      <c r="A74" s="11" t="s">
        <v>138</v>
      </c>
      <c r="B74" s="18" t="s">
        <v>237</v>
      </c>
      <c r="C74" s="13" t="s">
        <v>238</v>
      </c>
      <c r="D74" s="14" t="s">
        <v>239</v>
      </c>
      <c r="E74" s="26"/>
      <c r="F74" s="15">
        <v>12000</v>
      </c>
      <c r="G74" s="16">
        <v>13000</v>
      </c>
      <c r="H74" s="77">
        <v>45444</v>
      </c>
      <c r="I74" s="17"/>
      <c r="J74" s="89"/>
      <c r="K74" s="17"/>
    </row>
    <row r="75" spans="1:11" ht="21.95" customHeight="1">
      <c r="A75" s="11" t="s">
        <v>148</v>
      </c>
      <c r="B75" s="18" t="s">
        <v>240</v>
      </c>
      <c r="C75" s="13" t="s">
        <v>241</v>
      </c>
      <c r="D75" s="14" t="s">
        <v>242</v>
      </c>
      <c r="E75" s="26"/>
      <c r="F75" s="15">
        <v>8000</v>
      </c>
      <c r="G75" s="16">
        <v>9000</v>
      </c>
      <c r="H75" s="77">
        <v>45444</v>
      </c>
      <c r="I75" s="17"/>
      <c r="J75" s="89"/>
      <c r="K75" s="17"/>
    </row>
    <row r="76" spans="1:11" ht="21.95" customHeight="1">
      <c r="A76" s="11" t="s">
        <v>25</v>
      </c>
      <c r="B76" s="18" t="s">
        <v>243</v>
      </c>
      <c r="C76" s="13" t="s">
        <v>244</v>
      </c>
      <c r="D76" s="14" t="s">
        <v>245</v>
      </c>
      <c r="E76" s="26"/>
      <c r="F76" s="15">
        <v>18000</v>
      </c>
      <c r="G76" s="16">
        <v>25000</v>
      </c>
      <c r="H76" s="77" t="s">
        <v>29</v>
      </c>
      <c r="I76" s="17" t="s">
        <v>246</v>
      </c>
      <c r="J76" s="95" t="s">
        <v>247</v>
      </c>
      <c r="K76" s="17"/>
    </row>
    <row r="77" spans="1:11" ht="21.95" customHeight="1">
      <c r="A77" s="11" t="s">
        <v>25</v>
      </c>
      <c r="B77" s="18" t="s">
        <v>248</v>
      </c>
      <c r="C77" s="13" t="s">
        <v>249</v>
      </c>
      <c r="D77" s="14" t="s">
        <v>250</v>
      </c>
      <c r="E77" s="26"/>
      <c r="F77" s="15">
        <v>18000</v>
      </c>
      <c r="G77" s="16">
        <v>25000</v>
      </c>
      <c r="H77" s="77" t="s">
        <v>29</v>
      </c>
      <c r="I77" s="17" t="s">
        <v>246</v>
      </c>
      <c r="J77" s="95" t="s">
        <v>247</v>
      </c>
      <c r="K77" s="17"/>
    </row>
    <row r="78" spans="1:11" ht="21.95" customHeight="1">
      <c r="A78" s="11" t="s">
        <v>148</v>
      </c>
      <c r="B78" s="18" t="s">
        <v>251</v>
      </c>
      <c r="C78" s="13" t="s">
        <v>252</v>
      </c>
      <c r="D78" s="14" t="s">
        <v>253</v>
      </c>
      <c r="E78" s="26"/>
      <c r="F78" s="15">
        <v>18000</v>
      </c>
      <c r="G78" s="16">
        <v>22000</v>
      </c>
      <c r="H78" s="77">
        <v>45444</v>
      </c>
      <c r="I78" s="17"/>
      <c r="J78" s="89"/>
      <c r="K78" s="17"/>
    </row>
    <row r="79" spans="1:11" ht="21.95" customHeight="1">
      <c r="A79" s="11" t="s">
        <v>148</v>
      </c>
      <c r="B79" s="18" t="s">
        <v>254</v>
      </c>
      <c r="C79" s="13" t="s">
        <v>255</v>
      </c>
      <c r="D79" s="14" t="s">
        <v>256</v>
      </c>
      <c r="E79" s="43" t="s">
        <v>257</v>
      </c>
      <c r="F79" s="15">
        <v>5500</v>
      </c>
      <c r="G79" s="16">
        <v>6000</v>
      </c>
      <c r="H79" s="77">
        <v>45444</v>
      </c>
      <c r="I79" s="17"/>
      <c r="J79" s="89"/>
      <c r="K79" s="17"/>
    </row>
    <row r="80" spans="1:11" ht="21.95" customHeight="1">
      <c r="A80" s="11" t="s">
        <v>123</v>
      </c>
      <c r="B80" s="18" t="s">
        <v>258</v>
      </c>
      <c r="C80" s="13" t="s">
        <v>259</v>
      </c>
      <c r="D80" s="14" t="s">
        <v>260</v>
      </c>
      <c r="E80" s="26" t="s">
        <v>261</v>
      </c>
      <c r="F80" s="15">
        <v>14000</v>
      </c>
      <c r="G80" s="16">
        <v>15000</v>
      </c>
      <c r="H80" s="77">
        <v>45444</v>
      </c>
      <c r="I80" s="17"/>
      <c r="J80" s="89"/>
      <c r="K80" s="17"/>
    </row>
    <row r="81" spans="1:11" ht="21.95" customHeight="1">
      <c r="A81" s="11" t="s">
        <v>123</v>
      </c>
      <c r="B81" s="12" t="s">
        <v>262</v>
      </c>
      <c r="C81" s="13" t="s">
        <v>263</v>
      </c>
      <c r="D81" s="14" t="s">
        <v>264</v>
      </c>
      <c r="E81" s="26" t="s">
        <v>261</v>
      </c>
      <c r="F81" s="15">
        <v>17000</v>
      </c>
      <c r="G81" s="16">
        <v>18000</v>
      </c>
      <c r="H81" s="77">
        <v>45444</v>
      </c>
      <c r="I81" s="17"/>
      <c r="J81" s="89"/>
      <c r="K81" s="17"/>
    </row>
    <row r="82" spans="1:11" ht="21.95" customHeight="1">
      <c r="A82" s="11" t="s">
        <v>123</v>
      </c>
      <c r="B82" s="12" t="s">
        <v>265</v>
      </c>
      <c r="C82" s="13" t="s">
        <v>266</v>
      </c>
      <c r="D82" s="14" t="s">
        <v>267</v>
      </c>
      <c r="E82" s="26" t="s">
        <v>261</v>
      </c>
      <c r="F82" s="15">
        <v>20000</v>
      </c>
      <c r="G82" s="16">
        <v>23000</v>
      </c>
      <c r="H82" s="77">
        <v>45444</v>
      </c>
      <c r="I82" s="17"/>
      <c r="J82" s="89"/>
      <c r="K82" s="17"/>
    </row>
    <row r="83" spans="1:11" ht="21.95" customHeight="1">
      <c r="A83" s="11" t="s">
        <v>123</v>
      </c>
      <c r="B83" s="12" t="s">
        <v>268</v>
      </c>
      <c r="C83" s="13" t="s">
        <v>269</v>
      </c>
      <c r="D83" s="14" t="s">
        <v>270</v>
      </c>
      <c r="E83" s="26" t="s">
        <v>228</v>
      </c>
      <c r="F83" s="15">
        <v>27000</v>
      </c>
      <c r="G83" s="16">
        <v>30000</v>
      </c>
      <c r="H83" s="77">
        <v>45444</v>
      </c>
      <c r="I83" s="17"/>
      <c r="J83" s="89"/>
      <c r="K83" s="17"/>
    </row>
    <row r="84" spans="1:11" ht="21.95" customHeight="1">
      <c r="A84" s="11" t="s">
        <v>123</v>
      </c>
      <c r="B84" s="12" t="s">
        <v>271</v>
      </c>
      <c r="C84" s="13" t="s">
        <v>272</v>
      </c>
      <c r="D84" s="14" t="s">
        <v>270</v>
      </c>
      <c r="E84" s="26" t="s">
        <v>131</v>
      </c>
      <c r="F84" s="15">
        <v>27000</v>
      </c>
      <c r="G84" s="16">
        <v>30000</v>
      </c>
      <c r="H84" s="77">
        <v>45444</v>
      </c>
      <c r="I84" s="17"/>
      <c r="J84" s="89"/>
      <c r="K84" s="17"/>
    </row>
    <row r="85" spans="1:11" ht="21.95" customHeight="1">
      <c r="A85" s="11" t="s">
        <v>123</v>
      </c>
      <c r="B85" s="12" t="s">
        <v>273</v>
      </c>
      <c r="C85" s="13" t="s">
        <v>274</v>
      </c>
      <c r="D85" s="14" t="s">
        <v>270</v>
      </c>
      <c r="E85" s="26" t="s">
        <v>134</v>
      </c>
      <c r="F85" s="15">
        <v>27000</v>
      </c>
      <c r="G85" s="16">
        <v>30000</v>
      </c>
      <c r="H85" s="77">
        <v>45444</v>
      </c>
      <c r="I85" s="17"/>
      <c r="J85" s="89"/>
      <c r="K85" s="17"/>
    </row>
    <row r="86" spans="1:11" ht="21.95" customHeight="1">
      <c r="A86" s="11" t="s">
        <v>229</v>
      </c>
      <c r="B86" s="12" t="s">
        <v>275</v>
      </c>
      <c r="C86" s="13" t="s">
        <v>276</v>
      </c>
      <c r="D86" s="14" t="s">
        <v>277</v>
      </c>
      <c r="E86" s="26" t="s">
        <v>134</v>
      </c>
      <c r="F86" s="15">
        <v>32000</v>
      </c>
      <c r="G86" s="16">
        <v>35000</v>
      </c>
      <c r="H86" s="77">
        <v>45444</v>
      </c>
      <c r="I86" s="17"/>
      <c r="J86" s="89"/>
      <c r="K86" s="17"/>
    </row>
    <row r="87" spans="1:11" ht="21.95" customHeight="1">
      <c r="A87" s="11" t="s">
        <v>229</v>
      </c>
      <c r="B87" s="12" t="s">
        <v>278</v>
      </c>
      <c r="C87" s="13" t="s">
        <v>279</v>
      </c>
      <c r="D87" s="14" t="s">
        <v>280</v>
      </c>
      <c r="E87" s="26" t="s">
        <v>261</v>
      </c>
      <c r="F87" s="15">
        <v>38000</v>
      </c>
      <c r="G87" s="16">
        <v>40000</v>
      </c>
      <c r="H87" s="77">
        <v>45444</v>
      </c>
      <c r="I87" s="17"/>
      <c r="J87" s="89"/>
      <c r="K87" s="17"/>
    </row>
    <row r="88" spans="1:11" ht="21.95" customHeight="1">
      <c r="A88" s="11" t="s">
        <v>229</v>
      </c>
      <c r="B88" s="12" t="s">
        <v>281</v>
      </c>
      <c r="C88" s="13" t="s">
        <v>282</v>
      </c>
      <c r="D88" s="14" t="s">
        <v>280</v>
      </c>
      <c r="E88" s="26" t="s">
        <v>261</v>
      </c>
      <c r="F88" s="15">
        <v>38000</v>
      </c>
      <c r="G88" s="16">
        <v>40000</v>
      </c>
      <c r="H88" s="77">
        <v>45444</v>
      </c>
      <c r="I88" s="17"/>
      <c r="J88" s="89"/>
      <c r="K88" s="17"/>
    </row>
    <row r="89" spans="1:11" ht="21.95" customHeight="1">
      <c r="A89" s="11" t="s">
        <v>229</v>
      </c>
      <c r="B89" s="12" t="s">
        <v>283</v>
      </c>
      <c r="C89" s="13" t="s">
        <v>284</v>
      </c>
      <c r="D89" s="14" t="s">
        <v>280</v>
      </c>
      <c r="E89" s="26" t="s">
        <v>261</v>
      </c>
      <c r="F89" s="15">
        <v>38000</v>
      </c>
      <c r="G89" s="16">
        <v>40000</v>
      </c>
      <c r="H89" s="77">
        <v>45444</v>
      </c>
      <c r="I89" s="17"/>
      <c r="J89" s="89"/>
      <c r="K89" s="17"/>
    </row>
    <row r="90" spans="1:11" ht="21.95" customHeight="1">
      <c r="A90" s="11" t="s">
        <v>229</v>
      </c>
      <c r="B90" s="12" t="s">
        <v>285</v>
      </c>
      <c r="C90" s="13" t="s">
        <v>286</v>
      </c>
      <c r="D90" s="14" t="s">
        <v>280</v>
      </c>
      <c r="E90" s="26" t="s">
        <v>261</v>
      </c>
      <c r="F90" s="15">
        <v>38000</v>
      </c>
      <c r="G90" s="16">
        <v>40000</v>
      </c>
      <c r="H90" s="77">
        <v>45444</v>
      </c>
      <c r="I90" s="17"/>
      <c r="J90" s="89"/>
      <c r="K90" s="17"/>
    </row>
    <row r="91" spans="1:11" ht="21.95" customHeight="1">
      <c r="A91" s="11" t="s">
        <v>229</v>
      </c>
      <c r="B91" s="12" t="s">
        <v>287</v>
      </c>
      <c r="C91" s="13" t="s">
        <v>288</v>
      </c>
      <c r="D91" s="21" t="s">
        <v>289</v>
      </c>
      <c r="E91" s="26" t="s">
        <v>261</v>
      </c>
      <c r="F91" s="15">
        <v>43000</v>
      </c>
      <c r="G91" s="16">
        <v>45000</v>
      </c>
      <c r="H91" s="77">
        <v>45444</v>
      </c>
      <c r="I91" s="17"/>
      <c r="J91" s="89"/>
      <c r="K91" s="17"/>
    </row>
    <row r="92" spans="1:11" ht="21.95" customHeight="1">
      <c r="A92" s="11" t="s">
        <v>229</v>
      </c>
      <c r="B92" s="12" t="s">
        <v>290</v>
      </c>
      <c r="C92" s="13" t="s">
        <v>291</v>
      </c>
      <c r="D92" s="21" t="s">
        <v>289</v>
      </c>
      <c r="E92" s="26" t="s">
        <v>261</v>
      </c>
      <c r="F92" s="15">
        <v>43000</v>
      </c>
      <c r="G92" s="16">
        <v>45000</v>
      </c>
      <c r="H92" s="77">
        <v>45444</v>
      </c>
      <c r="I92" s="17" t="s">
        <v>292</v>
      </c>
      <c r="J92" s="95" t="s">
        <v>247</v>
      </c>
      <c r="K92" s="17"/>
    </row>
    <row r="93" spans="1:11" ht="21.95" customHeight="1">
      <c r="A93" s="11" t="s">
        <v>229</v>
      </c>
      <c r="B93" s="12" t="s">
        <v>293</v>
      </c>
      <c r="C93" s="13" t="s">
        <v>294</v>
      </c>
      <c r="D93" s="21" t="s">
        <v>289</v>
      </c>
      <c r="E93" s="26" t="s">
        <v>261</v>
      </c>
      <c r="F93" s="15">
        <v>43000</v>
      </c>
      <c r="G93" s="16">
        <v>45000</v>
      </c>
      <c r="H93" s="77">
        <v>45444</v>
      </c>
      <c r="I93" s="17"/>
      <c r="J93" s="89"/>
      <c r="K93" s="17"/>
    </row>
    <row r="94" spans="1:11" ht="21.95" customHeight="1">
      <c r="A94" s="11" t="s">
        <v>229</v>
      </c>
      <c r="B94" s="12" t="s">
        <v>295</v>
      </c>
      <c r="C94" s="13" t="s">
        <v>296</v>
      </c>
      <c r="D94" s="14" t="s">
        <v>297</v>
      </c>
      <c r="E94" s="26" t="s">
        <v>261</v>
      </c>
      <c r="F94" s="15">
        <v>38000</v>
      </c>
      <c r="G94" s="16">
        <v>40000</v>
      </c>
      <c r="H94" s="77">
        <v>45444</v>
      </c>
      <c r="I94" s="17"/>
      <c r="J94" s="89"/>
      <c r="K94" s="17"/>
    </row>
    <row r="95" spans="1:11" ht="21.95" customHeight="1">
      <c r="A95" s="11" t="s">
        <v>229</v>
      </c>
      <c r="B95" s="12" t="s">
        <v>298</v>
      </c>
      <c r="C95" s="13" t="s">
        <v>299</v>
      </c>
      <c r="D95" s="14" t="s">
        <v>297</v>
      </c>
      <c r="E95" s="26" t="s">
        <v>261</v>
      </c>
      <c r="F95" s="15">
        <v>38000</v>
      </c>
      <c r="G95" s="16">
        <v>40000</v>
      </c>
      <c r="H95" s="77">
        <v>45444</v>
      </c>
      <c r="I95" s="17"/>
      <c r="J95" s="89"/>
      <c r="K95" s="17"/>
    </row>
    <row r="96" spans="1:11" ht="21.95" customHeight="1">
      <c r="A96" s="11" t="s">
        <v>229</v>
      </c>
      <c r="B96" s="12" t="s">
        <v>300</v>
      </c>
      <c r="C96" s="13" t="s">
        <v>301</v>
      </c>
      <c r="D96" s="14" t="s">
        <v>297</v>
      </c>
      <c r="E96" s="26" t="s">
        <v>261</v>
      </c>
      <c r="F96" s="15">
        <v>38000</v>
      </c>
      <c r="G96" s="16">
        <v>40000</v>
      </c>
      <c r="H96" s="77">
        <v>45444</v>
      </c>
      <c r="I96" s="17"/>
      <c r="J96" s="89"/>
      <c r="K96" s="17"/>
    </row>
    <row r="97" spans="1:11" ht="21.95" customHeight="1">
      <c r="A97" s="11" t="s">
        <v>229</v>
      </c>
      <c r="B97" s="12" t="s">
        <v>302</v>
      </c>
      <c r="C97" s="13" t="s">
        <v>303</v>
      </c>
      <c r="D97" s="14" t="s">
        <v>297</v>
      </c>
      <c r="E97" s="26" t="s">
        <v>261</v>
      </c>
      <c r="F97" s="15">
        <v>38000</v>
      </c>
      <c r="G97" s="16">
        <v>40000</v>
      </c>
      <c r="H97" s="77">
        <v>45444</v>
      </c>
      <c r="I97" s="17"/>
      <c r="J97" s="89"/>
      <c r="K97" s="17"/>
    </row>
    <row r="98" spans="1:11" ht="21.95" customHeight="1">
      <c r="A98" s="11" t="s">
        <v>123</v>
      </c>
      <c r="B98" s="12" t="s">
        <v>304</v>
      </c>
      <c r="C98" s="13" t="s">
        <v>305</v>
      </c>
      <c r="D98" s="14" t="s">
        <v>306</v>
      </c>
      <c r="E98" s="26" t="s">
        <v>261</v>
      </c>
      <c r="F98" s="15">
        <v>43000</v>
      </c>
      <c r="G98" s="16">
        <v>45000</v>
      </c>
      <c r="H98" s="77">
        <v>45444</v>
      </c>
      <c r="I98" s="17"/>
      <c r="J98" s="89"/>
      <c r="K98" s="17"/>
    </row>
    <row r="99" spans="1:11" ht="21.95" customHeight="1">
      <c r="A99" s="11" t="s">
        <v>123</v>
      </c>
      <c r="B99" s="12" t="s">
        <v>307</v>
      </c>
      <c r="C99" s="13" t="s">
        <v>308</v>
      </c>
      <c r="D99" s="14" t="s">
        <v>306</v>
      </c>
      <c r="E99" s="26" t="s">
        <v>261</v>
      </c>
      <c r="F99" s="15">
        <v>43000</v>
      </c>
      <c r="G99" s="16">
        <v>45000</v>
      </c>
      <c r="H99" s="77">
        <v>45444</v>
      </c>
      <c r="I99" s="17" t="s">
        <v>292</v>
      </c>
      <c r="J99" s="95" t="s">
        <v>247</v>
      </c>
      <c r="K99" s="17"/>
    </row>
    <row r="100" spans="1:11" ht="21.95" customHeight="1">
      <c r="A100" s="11" t="s">
        <v>123</v>
      </c>
      <c r="B100" s="12" t="s">
        <v>309</v>
      </c>
      <c r="C100" s="13" t="s">
        <v>310</v>
      </c>
      <c r="D100" s="14" t="s">
        <v>306</v>
      </c>
      <c r="E100" s="26" t="s">
        <v>261</v>
      </c>
      <c r="F100" s="15">
        <v>43000</v>
      </c>
      <c r="G100" s="16">
        <v>45000</v>
      </c>
      <c r="H100" s="77">
        <v>45444</v>
      </c>
      <c r="I100" s="17"/>
      <c r="J100" s="89"/>
      <c r="K100" s="17"/>
    </row>
    <row r="101" spans="1:11" ht="21.95" customHeight="1">
      <c r="A101" s="11" t="s">
        <v>229</v>
      </c>
      <c r="B101" s="12" t="s">
        <v>311</v>
      </c>
      <c r="C101" s="13" t="s">
        <v>312</v>
      </c>
      <c r="D101" s="14" t="s">
        <v>313</v>
      </c>
      <c r="E101" s="26" t="s">
        <v>261</v>
      </c>
      <c r="F101" s="15">
        <v>45000</v>
      </c>
      <c r="G101" s="16">
        <v>55000</v>
      </c>
      <c r="H101" s="77" t="s">
        <v>29</v>
      </c>
      <c r="I101" s="17" t="s">
        <v>314</v>
      </c>
      <c r="J101" s="95" t="s">
        <v>247</v>
      </c>
      <c r="K101" s="17"/>
    </row>
    <row r="102" spans="1:11" ht="21.95" customHeight="1">
      <c r="A102" s="11" t="s">
        <v>229</v>
      </c>
      <c r="B102" s="12" t="s">
        <v>315</v>
      </c>
      <c r="C102" s="13" t="s">
        <v>316</v>
      </c>
      <c r="D102" s="14" t="s">
        <v>313</v>
      </c>
      <c r="E102" s="26" t="s">
        <v>261</v>
      </c>
      <c r="F102" s="15">
        <v>45000</v>
      </c>
      <c r="G102" s="16">
        <v>55000</v>
      </c>
      <c r="H102" s="77" t="s">
        <v>29</v>
      </c>
      <c r="I102" s="17" t="s">
        <v>314</v>
      </c>
      <c r="J102" s="95" t="s">
        <v>247</v>
      </c>
      <c r="K102" s="17"/>
    </row>
    <row r="103" spans="1:11" ht="21.95" customHeight="1">
      <c r="A103" s="11" t="s">
        <v>229</v>
      </c>
      <c r="B103" s="12" t="s">
        <v>317</v>
      </c>
      <c r="C103" s="13" t="s">
        <v>318</v>
      </c>
      <c r="D103" s="14" t="s">
        <v>313</v>
      </c>
      <c r="E103" s="26" t="s">
        <v>261</v>
      </c>
      <c r="F103" s="15">
        <v>45000</v>
      </c>
      <c r="G103" s="16">
        <v>55000</v>
      </c>
      <c r="H103" s="77" t="s">
        <v>29</v>
      </c>
      <c r="I103" s="17" t="s">
        <v>314</v>
      </c>
      <c r="J103" s="95" t="s">
        <v>247</v>
      </c>
      <c r="K103" s="17"/>
    </row>
    <row r="104" spans="1:11" ht="21.95" customHeight="1">
      <c r="A104" s="11" t="s">
        <v>229</v>
      </c>
      <c r="B104" s="12" t="s">
        <v>319</v>
      </c>
      <c r="C104" s="13" t="s">
        <v>320</v>
      </c>
      <c r="D104" s="14" t="s">
        <v>313</v>
      </c>
      <c r="E104" s="26" t="s">
        <v>261</v>
      </c>
      <c r="F104" s="15">
        <v>45000</v>
      </c>
      <c r="G104" s="16">
        <v>55000</v>
      </c>
      <c r="H104" s="77" t="s">
        <v>29</v>
      </c>
      <c r="I104" s="17" t="s">
        <v>314</v>
      </c>
      <c r="J104" s="95" t="s">
        <v>247</v>
      </c>
      <c r="K104" s="17"/>
    </row>
    <row r="105" spans="1:11" ht="21.95" customHeight="1">
      <c r="A105" s="11" t="s">
        <v>229</v>
      </c>
      <c r="B105" s="12" t="s">
        <v>321</v>
      </c>
      <c r="C105" s="13" t="s">
        <v>322</v>
      </c>
      <c r="D105" s="14" t="s">
        <v>323</v>
      </c>
      <c r="E105" s="26" t="s">
        <v>261</v>
      </c>
      <c r="F105" s="15">
        <v>75000</v>
      </c>
      <c r="G105" s="16">
        <v>60000</v>
      </c>
      <c r="H105" s="77" t="s">
        <v>29</v>
      </c>
      <c r="I105" s="17" t="s">
        <v>324</v>
      </c>
      <c r="J105" s="95" t="s">
        <v>247</v>
      </c>
      <c r="K105" s="17"/>
    </row>
    <row r="106" spans="1:11" ht="21.95" customHeight="1">
      <c r="A106" s="11" t="s">
        <v>229</v>
      </c>
      <c r="B106" s="12" t="s">
        <v>325</v>
      </c>
      <c r="C106" s="13" t="s">
        <v>326</v>
      </c>
      <c r="D106" s="14" t="s">
        <v>327</v>
      </c>
      <c r="E106" s="26" t="s">
        <v>261</v>
      </c>
      <c r="F106" s="15">
        <v>43000</v>
      </c>
      <c r="G106" s="16">
        <v>45000</v>
      </c>
      <c r="H106" s="77">
        <v>45444</v>
      </c>
      <c r="I106" s="17"/>
      <c r="J106" s="89"/>
      <c r="K106" s="17"/>
    </row>
    <row r="107" spans="1:11" ht="21.95" customHeight="1">
      <c r="A107" s="11" t="s">
        <v>229</v>
      </c>
      <c r="B107" s="12" t="s">
        <v>328</v>
      </c>
      <c r="C107" s="13" t="s">
        <v>329</v>
      </c>
      <c r="D107" s="14" t="s">
        <v>327</v>
      </c>
      <c r="E107" s="26" t="s">
        <v>261</v>
      </c>
      <c r="F107" s="15">
        <v>43000</v>
      </c>
      <c r="G107" s="16">
        <v>45000</v>
      </c>
      <c r="H107" s="77">
        <v>45444</v>
      </c>
      <c r="I107" s="17"/>
      <c r="J107" s="89"/>
      <c r="K107" s="17"/>
    </row>
    <row r="108" spans="1:11" ht="21.95" customHeight="1">
      <c r="A108" s="11" t="s">
        <v>229</v>
      </c>
      <c r="B108" s="12" t="s">
        <v>330</v>
      </c>
      <c r="C108" s="13" t="s">
        <v>331</v>
      </c>
      <c r="D108" s="14" t="s">
        <v>327</v>
      </c>
      <c r="E108" s="26" t="s">
        <v>261</v>
      </c>
      <c r="F108" s="15">
        <v>43000</v>
      </c>
      <c r="G108" s="16">
        <v>45000</v>
      </c>
      <c r="H108" s="77">
        <v>45444</v>
      </c>
      <c r="I108" s="17"/>
      <c r="J108" s="89"/>
      <c r="K108" s="17"/>
    </row>
    <row r="109" spans="1:11" ht="21.95" customHeight="1">
      <c r="A109" s="11" t="s">
        <v>229</v>
      </c>
      <c r="B109" s="12" t="s">
        <v>332</v>
      </c>
      <c r="C109" s="13" t="s">
        <v>333</v>
      </c>
      <c r="D109" s="14" t="s">
        <v>327</v>
      </c>
      <c r="E109" s="26" t="s">
        <v>261</v>
      </c>
      <c r="F109" s="15">
        <v>43000</v>
      </c>
      <c r="G109" s="16">
        <v>45000</v>
      </c>
      <c r="H109" s="77">
        <v>45444</v>
      </c>
      <c r="I109" s="17"/>
      <c r="J109" s="89"/>
      <c r="K109" s="17"/>
    </row>
    <row r="110" spans="1:11" ht="21.95" customHeight="1">
      <c r="A110" s="11" t="s">
        <v>123</v>
      </c>
      <c r="B110" s="12" t="s">
        <v>334</v>
      </c>
      <c r="C110" s="13" t="s">
        <v>335</v>
      </c>
      <c r="D110" s="14" t="s">
        <v>336</v>
      </c>
      <c r="E110" s="26" t="s">
        <v>261</v>
      </c>
      <c r="F110" s="15">
        <v>26000</v>
      </c>
      <c r="G110" s="16">
        <v>27000</v>
      </c>
      <c r="H110" s="77">
        <v>45444</v>
      </c>
      <c r="I110" s="17"/>
      <c r="J110" s="89"/>
      <c r="K110" s="17"/>
    </row>
    <row r="111" spans="1:11" ht="21.95" customHeight="1">
      <c r="A111" s="11" t="s">
        <v>123</v>
      </c>
      <c r="B111" s="12" t="s">
        <v>337</v>
      </c>
      <c r="C111" s="13" t="s">
        <v>338</v>
      </c>
      <c r="D111" s="14" t="s">
        <v>339</v>
      </c>
      <c r="E111" s="26" t="s">
        <v>261</v>
      </c>
      <c r="F111" s="15">
        <v>26000</v>
      </c>
      <c r="G111" s="16">
        <v>27000</v>
      </c>
      <c r="H111" s="77">
        <v>45444</v>
      </c>
      <c r="I111" s="17"/>
      <c r="J111" s="89"/>
      <c r="K111" s="17"/>
    </row>
    <row r="112" spans="1:11" ht="21.95" customHeight="1">
      <c r="A112" s="11" t="s">
        <v>148</v>
      </c>
      <c r="B112" s="12" t="s">
        <v>340</v>
      </c>
      <c r="C112" s="13" t="s">
        <v>341</v>
      </c>
      <c r="D112" s="14" t="s">
        <v>342</v>
      </c>
      <c r="E112" s="26"/>
      <c r="F112" s="15">
        <v>10000</v>
      </c>
      <c r="G112" s="16">
        <v>11000</v>
      </c>
      <c r="H112" s="77">
        <v>45444</v>
      </c>
      <c r="I112" s="17"/>
      <c r="J112" s="89"/>
      <c r="K112" s="17"/>
    </row>
    <row r="113" spans="1:11" ht="21.95" customHeight="1">
      <c r="A113" s="11" t="s">
        <v>224</v>
      </c>
      <c r="B113" s="12" t="s">
        <v>343</v>
      </c>
      <c r="C113" s="13" t="s">
        <v>344</v>
      </c>
      <c r="D113" s="14" t="s">
        <v>345</v>
      </c>
      <c r="E113" s="26" t="s">
        <v>228</v>
      </c>
      <c r="F113" s="15">
        <v>6800</v>
      </c>
      <c r="G113" s="16">
        <v>7000</v>
      </c>
      <c r="H113" s="77">
        <v>45444</v>
      </c>
      <c r="I113" s="17"/>
      <c r="J113" s="89"/>
      <c r="K113" s="17"/>
    </row>
    <row r="114" spans="1:11" ht="21.95" customHeight="1">
      <c r="A114" s="11" t="s">
        <v>148</v>
      </c>
      <c r="B114" s="12" t="s">
        <v>346</v>
      </c>
      <c r="C114" s="13" t="s">
        <v>347</v>
      </c>
      <c r="D114" s="14" t="s">
        <v>348</v>
      </c>
      <c r="E114" s="26"/>
      <c r="F114" s="15">
        <v>9000</v>
      </c>
      <c r="G114" s="16">
        <v>10000</v>
      </c>
      <c r="H114" s="77">
        <v>45444</v>
      </c>
      <c r="I114" s="17"/>
      <c r="J114" s="89"/>
      <c r="K114" s="17"/>
    </row>
    <row r="115" spans="1:11" ht="21.95" customHeight="1">
      <c r="A115" s="11" t="s">
        <v>123</v>
      </c>
      <c r="B115" s="12" t="s">
        <v>349</v>
      </c>
      <c r="C115" s="13" t="s">
        <v>350</v>
      </c>
      <c r="D115" s="14" t="s">
        <v>351</v>
      </c>
      <c r="E115" s="26" t="s">
        <v>39</v>
      </c>
      <c r="F115" s="15">
        <v>14000</v>
      </c>
      <c r="G115" s="16">
        <v>15000</v>
      </c>
      <c r="H115" s="77">
        <v>45444</v>
      </c>
      <c r="I115" s="17"/>
      <c r="J115" s="89"/>
      <c r="K115" s="17"/>
    </row>
    <row r="116" spans="1:11" ht="21.95" customHeight="1">
      <c r="A116" s="11" t="s">
        <v>123</v>
      </c>
      <c r="B116" s="12" t="s">
        <v>352</v>
      </c>
      <c r="C116" s="13" t="s">
        <v>353</v>
      </c>
      <c r="D116" s="14" t="s">
        <v>354</v>
      </c>
      <c r="E116" s="26" t="s">
        <v>39</v>
      </c>
      <c r="F116" s="15">
        <v>17000</v>
      </c>
      <c r="G116" s="16">
        <v>18000</v>
      </c>
      <c r="H116" s="77">
        <v>45444</v>
      </c>
      <c r="I116" s="17"/>
      <c r="J116" s="89"/>
      <c r="K116" s="17"/>
    </row>
    <row r="117" spans="1:11" ht="21.95" customHeight="1">
      <c r="A117" s="11" t="s">
        <v>25</v>
      </c>
      <c r="B117" s="12" t="s">
        <v>355</v>
      </c>
      <c r="C117" s="13" t="s">
        <v>356</v>
      </c>
      <c r="D117" s="14" t="s">
        <v>357</v>
      </c>
      <c r="E117" s="26"/>
      <c r="F117" s="15">
        <v>5000</v>
      </c>
      <c r="G117" s="16">
        <v>7000</v>
      </c>
      <c r="H117" s="77" t="s">
        <v>29</v>
      </c>
      <c r="I117" s="17" t="s">
        <v>358</v>
      </c>
      <c r="J117" s="95" t="s">
        <v>247</v>
      </c>
      <c r="K117" s="17"/>
    </row>
    <row r="118" spans="1:11" ht="21.95" customHeight="1">
      <c r="A118" s="11" t="s">
        <v>25</v>
      </c>
      <c r="B118" s="12" t="s">
        <v>359</v>
      </c>
      <c r="C118" s="13" t="s">
        <v>360</v>
      </c>
      <c r="D118" s="14" t="s">
        <v>361</v>
      </c>
      <c r="E118" s="26"/>
      <c r="F118" s="15">
        <v>12000</v>
      </c>
      <c r="G118" s="16">
        <v>13000</v>
      </c>
      <c r="H118" s="77">
        <v>45444</v>
      </c>
      <c r="I118" s="17"/>
      <c r="J118" s="89"/>
      <c r="K118" s="17"/>
    </row>
    <row r="119" spans="1:11" ht="21.95" customHeight="1">
      <c r="A119" s="11" t="s">
        <v>138</v>
      </c>
      <c r="B119" s="12" t="s">
        <v>362</v>
      </c>
      <c r="C119" s="13" t="s">
        <v>363</v>
      </c>
      <c r="D119" s="14" t="s">
        <v>364</v>
      </c>
      <c r="E119" s="26"/>
      <c r="F119" s="15">
        <v>30000</v>
      </c>
      <c r="G119" s="16">
        <v>35000</v>
      </c>
      <c r="H119" s="77">
        <v>45444</v>
      </c>
      <c r="I119" s="17"/>
      <c r="J119" s="89"/>
      <c r="K119" s="17"/>
    </row>
    <row r="120" spans="1:11" ht="21.95" customHeight="1">
      <c r="A120" s="11" t="s">
        <v>138</v>
      </c>
      <c r="B120" s="12" t="s">
        <v>365</v>
      </c>
      <c r="C120" s="13" t="s">
        <v>366</v>
      </c>
      <c r="D120" s="14" t="s">
        <v>367</v>
      </c>
      <c r="E120" s="26"/>
      <c r="F120" s="15">
        <v>30000</v>
      </c>
      <c r="G120" s="16">
        <v>35000</v>
      </c>
      <c r="H120" s="77">
        <v>45444</v>
      </c>
      <c r="I120" s="17"/>
      <c r="J120" s="89"/>
      <c r="K120" s="17"/>
    </row>
    <row r="121" spans="1:11" ht="21.95" customHeight="1">
      <c r="A121" s="11" t="s">
        <v>25</v>
      </c>
      <c r="B121" s="12" t="s">
        <v>368</v>
      </c>
      <c r="C121" s="13" t="s">
        <v>369</v>
      </c>
      <c r="D121" s="14" t="s">
        <v>370</v>
      </c>
      <c r="E121" s="26"/>
      <c r="F121" s="15">
        <v>17000</v>
      </c>
      <c r="G121" s="16">
        <v>20000</v>
      </c>
      <c r="H121" s="77" t="s">
        <v>29</v>
      </c>
      <c r="I121" s="17" t="s">
        <v>371</v>
      </c>
      <c r="J121" s="95" t="s">
        <v>247</v>
      </c>
      <c r="K121" s="17"/>
    </row>
    <row r="122" spans="1:11" ht="21.95" customHeight="1">
      <c r="A122" s="11" t="s">
        <v>25</v>
      </c>
      <c r="B122" s="12" t="s">
        <v>372</v>
      </c>
      <c r="C122" s="13" t="s">
        <v>373</v>
      </c>
      <c r="D122" s="14" t="s">
        <v>374</v>
      </c>
      <c r="E122" s="26"/>
      <c r="F122" s="15">
        <v>17000</v>
      </c>
      <c r="G122" s="16">
        <v>20000</v>
      </c>
      <c r="H122" s="77" t="s">
        <v>29</v>
      </c>
      <c r="I122" s="17" t="s">
        <v>371</v>
      </c>
      <c r="J122" s="95" t="s">
        <v>247</v>
      </c>
      <c r="K122" s="17"/>
    </row>
    <row r="123" spans="1:11" ht="21.95" customHeight="1">
      <c r="A123" s="11" t="s">
        <v>229</v>
      </c>
      <c r="B123" s="12" t="s">
        <v>375</v>
      </c>
      <c r="C123" s="13" t="s">
        <v>376</v>
      </c>
      <c r="D123" s="14" t="s">
        <v>377</v>
      </c>
      <c r="E123" s="26" t="s">
        <v>261</v>
      </c>
      <c r="F123" s="15">
        <v>38000</v>
      </c>
      <c r="G123" s="16">
        <v>40000</v>
      </c>
      <c r="H123" s="77">
        <v>45444</v>
      </c>
      <c r="I123" s="17"/>
      <c r="J123" s="89"/>
      <c r="K123" s="17"/>
    </row>
    <row r="124" spans="1:11" ht="21.95" customHeight="1">
      <c r="A124" s="11" t="s">
        <v>229</v>
      </c>
      <c r="B124" s="12" t="s">
        <v>378</v>
      </c>
      <c r="C124" s="13" t="s">
        <v>379</v>
      </c>
      <c r="D124" s="14" t="s">
        <v>380</v>
      </c>
      <c r="E124" s="26" t="s">
        <v>261</v>
      </c>
      <c r="F124" s="15">
        <v>38000</v>
      </c>
      <c r="G124" s="16">
        <v>40000</v>
      </c>
      <c r="H124" s="77">
        <v>45444</v>
      </c>
      <c r="I124" s="17"/>
      <c r="J124" s="89"/>
      <c r="K124" s="17"/>
    </row>
    <row r="125" spans="1:11" ht="21.95" customHeight="1">
      <c r="A125" s="11" t="s">
        <v>229</v>
      </c>
      <c r="B125" s="12" t="s">
        <v>381</v>
      </c>
      <c r="C125" s="13" t="s">
        <v>382</v>
      </c>
      <c r="D125" s="14" t="s">
        <v>383</v>
      </c>
      <c r="E125" s="26" t="s">
        <v>261</v>
      </c>
      <c r="F125" s="15">
        <v>48000</v>
      </c>
      <c r="G125" s="16">
        <v>50000</v>
      </c>
      <c r="H125" s="77">
        <v>45444</v>
      </c>
      <c r="I125" s="17"/>
      <c r="J125" s="89"/>
      <c r="K125" s="17"/>
    </row>
    <row r="126" spans="1:11" ht="21.95" customHeight="1">
      <c r="A126" s="11" t="s">
        <v>229</v>
      </c>
      <c r="B126" s="12" t="s">
        <v>384</v>
      </c>
      <c r="C126" s="13" t="s">
        <v>385</v>
      </c>
      <c r="D126" s="14" t="s">
        <v>386</v>
      </c>
      <c r="E126" s="26" t="s">
        <v>261</v>
      </c>
      <c r="F126" s="15">
        <v>48000</v>
      </c>
      <c r="G126" s="16">
        <v>50000</v>
      </c>
      <c r="H126" s="77">
        <v>45444</v>
      </c>
      <c r="I126" s="17" t="s">
        <v>292</v>
      </c>
      <c r="J126" s="95" t="s">
        <v>247</v>
      </c>
      <c r="K126" s="17"/>
    </row>
    <row r="127" spans="1:11" ht="21.95" customHeight="1">
      <c r="A127" s="11" t="s">
        <v>229</v>
      </c>
      <c r="B127" s="12" t="s">
        <v>387</v>
      </c>
      <c r="C127" s="13" t="s">
        <v>388</v>
      </c>
      <c r="D127" s="14" t="s">
        <v>383</v>
      </c>
      <c r="E127" s="26" t="s">
        <v>261</v>
      </c>
      <c r="F127" s="15">
        <v>48000</v>
      </c>
      <c r="G127" s="16">
        <v>50000</v>
      </c>
      <c r="H127" s="77">
        <v>45444</v>
      </c>
      <c r="I127" s="17"/>
      <c r="J127" s="89"/>
      <c r="K127" s="17"/>
    </row>
    <row r="128" spans="1:11" ht="21.95" customHeight="1">
      <c r="A128" s="11" t="s">
        <v>148</v>
      </c>
      <c r="B128" s="12" t="s">
        <v>389</v>
      </c>
      <c r="C128" s="13" t="s">
        <v>390</v>
      </c>
      <c r="D128" s="14" t="s">
        <v>391</v>
      </c>
      <c r="E128" s="26"/>
      <c r="F128" s="15">
        <v>6800</v>
      </c>
      <c r="G128" s="16">
        <v>7000</v>
      </c>
      <c r="H128" s="77">
        <v>45444</v>
      </c>
      <c r="I128" s="17"/>
      <c r="J128" s="89"/>
      <c r="K128" s="17"/>
    </row>
    <row r="129" spans="1:11" ht="21.95" customHeight="1">
      <c r="A129" s="11" t="s">
        <v>224</v>
      </c>
      <c r="B129" s="12" t="s">
        <v>392</v>
      </c>
      <c r="C129" s="13" t="s">
        <v>393</v>
      </c>
      <c r="D129" s="14" t="s">
        <v>394</v>
      </c>
      <c r="E129" s="26" t="s">
        <v>228</v>
      </c>
      <c r="F129" s="15">
        <v>6800</v>
      </c>
      <c r="G129" s="16">
        <v>7000</v>
      </c>
      <c r="H129" s="77">
        <v>45444</v>
      </c>
      <c r="I129" s="17"/>
      <c r="J129" s="89"/>
      <c r="K129" s="17"/>
    </row>
    <row r="130" spans="1:11" ht="21.95" customHeight="1">
      <c r="A130" s="11" t="s">
        <v>148</v>
      </c>
      <c r="B130" s="12" t="s">
        <v>395</v>
      </c>
      <c r="C130" s="13" t="s">
        <v>396</v>
      </c>
      <c r="D130" s="14" t="s">
        <v>397</v>
      </c>
      <c r="E130" s="26"/>
      <c r="F130" s="15">
        <v>15000</v>
      </c>
      <c r="G130" s="16">
        <v>16000</v>
      </c>
      <c r="H130" s="77">
        <v>45444</v>
      </c>
      <c r="I130" s="17"/>
      <c r="J130" s="89"/>
      <c r="K130" s="17"/>
    </row>
    <row r="131" spans="1:11" ht="21.95" customHeight="1">
      <c r="A131" s="11" t="s">
        <v>148</v>
      </c>
      <c r="B131" s="12" t="s">
        <v>398</v>
      </c>
      <c r="C131" s="13" t="s">
        <v>399</v>
      </c>
      <c r="D131" s="14" t="s">
        <v>400</v>
      </c>
      <c r="E131" s="26"/>
      <c r="F131" s="15">
        <v>12000</v>
      </c>
      <c r="G131" s="16">
        <v>13000</v>
      </c>
      <c r="H131" s="77">
        <v>45444</v>
      </c>
      <c r="I131" s="17"/>
      <c r="J131" s="89"/>
      <c r="K131" s="17"/>
    </row>
    <row r="132" spans="1:11" ht="21.95" customHeight="1">
      <c r="A132" s="11" t="s">
        <v>148</v>
      </c>
      <c r="B132" s="12" t="s">
        <v>401</v>
      </c>
      <c r="C132" s="13" t="s">
        <v>402</v>
      </c>
      <c r="D132" s="14" t="s">
        <v>403</v>
      </c>
      <c r="E132" s="26"/>
      <c r="F132" s="15">
        <v>15000</v>
      </c>
      <c r="G132" s="16">
        <v>16000</v>
      </c>
      <c r="H132" s="77">
        <v>45444</v>
      </c>
      <c r="I132" s="17"/>
      <c r="J132" s="89"/>
      <c r="K132" s="17"/>
    </row>
    <row r="133" spans="1:11" ht="21.95" customHeight="1">
      <c r="A133" s="11" t="s">
        <v>148</v>
      </c>
      <c r="B133" s="12" t="s">
        <v>404</v>
      </c>
      <c r="C133" s="13" t="s">
        <v>405</v>
      </c>
      <c r="D133" s="14" t="s">
        <v>406</v>
      </c>
      <c r="E133" s="26"/>
      <c r="F133" s="15">
        <v>12000</v>
      </c>
      <c r="G133" s="16">
        <v>13000</v>
      </c>
      <c r="H133" s="77">
        <v>45444</v>
      </c>
      <c r="I133" s="17"/>
      <c r="J133" s="89"/>
      <c r="K133" s="17"/>
    </row>
    <row r="134" spans="1:11" ht="21.95" customHeight="1">
      <c r="A134" s="11" t="s">
        <v>148</v>
      </c>
      <c r="B134" s="12" t="s">
        <v>407</v>
      </c>
      <c r="C134" s="13" t="s">
        <v>408</v>
      </c>
      <c r="D134" s="14" t="s">
        <v>409</v>
      </c>
      <c r="E134" s="26"/>
      <c r="F134" s="15">
        <v>15000</v>
      </c>
      <c r="G134" s="16">
        <v>16000</v>
      </c>
      <c r="H134" s="77">
        <v>45444</v>
      </c>
      <c r="I134" s="17"/>
      <c r="J134" s="89"/>
      <c r="K134" s="17"/>
    </row>
    <row r="135" spans="1:11" ht="21.95" customHeight="1">
      <c r="A135" s="11" t="s">
        <v>148</v>
      </c>
      <c r="B135" s="12" t="s">
        <v>410</v>
      </c>
      <c r="C135" s="13" t="s">
        <v>411</v>
      </c>
      <c r="D135" s="14" t="s">
        <v>409</v>
      </c>
      <c r="E135" s="26"/>
      <c r="F135" s="15">
        <v>12000</v>
      </c>
      <c r="G135" s="16">
        <v>13000</v>
      </c>
      <c r="H135" s="77">
        <v>45444</v>
      </c>
      <c r="I135" s="17"/>
      <c r="J135" s="89"/>
      <c r="K135" s="17"/>
    </row>
    <row r="136" spans="1:11" ht="21.95" customHeight="1">
      <c r="A136" s="11" t="s">
        <v>148</v>
      </c>
      <c r="B136" s="12" t="s">
        <v>412</v>
      </c>
      <c r="C136" s="13" t="s">
        <v>413</v>
      </c>
      <c r="D136" s="14" t="s">
        <v>414</v>
      </c>
      <c r="E136" s="26"/>
      <c r="F136" s="15">
        <v>42000</v>
      </c>
      <c r="G136" s="16">
        <v>45000</v>
      </c>
      <c r="H136" s="77">
        <v>45444</v>
      </c>
      <c r="I136" s="17"/>
      <c r="J136" s="89"/>
      <c r="K136" s="17"/>
    </row>
    <row r="137" spans="1:11" ht="21.95" customHeight="1">
      <c r="A137" s="11" t="s">
        <v>148</v>
      </c>
      <c r="B137" s="12" t="s">
        <v>415</v>
      </c>
      <c r="C137" s="13" t="s">
        <v>416</v>
      </c>
      <c r="D137" s="14" t="s">
        <v>414</v>
      </c>
      <c r="E137" s="26"/>
      <c r="F137" s="15">
        <v>42000</v>
      </c>
      <c r="G137" s="16">
        <v>45000</v>
      </c>
      <c r="H137" s="77">
        <v>45444</v>
      </c>
      <c r="I137" s="17"/>
      <c r="J137" s="89"/>
      <c r="K137" s="17"/>
    </row>
    <row r="138" spans="1:11" ht="21.95" customHeight="1">
      <c r="A138" s="11" t="s">
        <v>148</v>
      </c>
      <c r="B138" s="12" t="s">
        <v>417</v>
      </c>
      <c r="C138" s="13" t="s">
        <v>418</v>
      </c>
      <c r="D138" s="14" t="s">
        <v>414</v>
      </c>
      <c r="E138" s="26"/>
      <c r="F138" s="15">
        <v>42000</v>
      </c>
      <c r="G138" s="16">
        <v>45000</v>
      </c>
      <c r="H138" s="77">
        <v>45444</v>
      </c>
      <c r="I138" s="17"/>
      <c r="J138" s="89"/>
      <c r="K138" s="17"/>
    </row>
    <row r="139" spans="1:11" ht="21.95" customHeight="1">
      <c r="A139" s="11" t="s">
        <v>148</v>
      </c>
      <c r="B139" s="12" t="s">
        <v>419</v>
      </c>
      <c r="C139" s="13" t="s">
        <v>420</v>
      </c>
      <c r="D139" s="14" t="s">
        <v>421</v>
      </c>
      <c r="E139" s="26"/>
      <c r="F139" s="15">
        <v>36000</v>
      </c>
      <c r="G139" s="16">
        <v>39000</v>
      </c>
      <c r="H139" s="77">
        <v>45444</v>
      </c>
      <c r="I139" s="17"/>
      <c r="J139" s="89"/>
      <c r="K139" s="17"/>
    </row>
    <row r="140" spans="1:11" ht="21.95" customHeight="1">
      <c r="A140" s="11" t="s">
        <v>148</v>
      </c>
      <c r="B140" s="12" t="s">
        <v>422</v>
      </c>
      <c r="C140" s="13" t="s">
        <v>423</v>
      </c>
      <c r="D140" s="14" t="s">
        <v>421</v>
      </c>
      <c r="E140" s="26"/>
      <c r="F140" s="15">
        <v>36000</v>
      </c>
      <c r="G140" s="16">
        <v>39000</v>
      </c>
      <c r="H140" s="77">
        <v>45444</v>
      </c>
      <c r="I140" s="17"/>
      <c r="J140" s="89"/>
      <c r="K140" s="17"/>
    </row>
    <row r="141" spans="1:11" ht="21.95" customHeight="1">
      <c r="A141" s="11" t="s">
        <v>148</v>
      </c>
      <c r="B141" s="12" t="s">
        <v>424</v>
      </c>
      <c r="C141" s="13" t="s">
        <v>425</v>
      </c>
      <c r="D141" s="14" t="s">
        <v>421</v>
      </c>
      <c r="E141" s="26"/>
      <c r="F141" s="15">
        <v>36000</v>
      </c>
      <c r="G141" s="16">
        <v>39000</v>
      </c>
      <c r="H141" s="77">
        <v>45444</v>
      </c>
      <c r="I141" s="17"/>
      <c r="J141" s="89"/>
      <c r="K141" s="17"/>
    </row>
    <row r="142" spans="1:11" ht="21.95" customHeight="1">
      <c r="A142" s="11" t="s">
        <v>148</v>
      </c>
      <c r="B142" s="12" t="s">
        <v>426</v>
      </c>
      <c r="C142" s="13" t="s">
        <v>427</v>
      </c>
      <c r="D142" s="14" t="s">
        <v>428</v>
      </c>
      <c r="E142" s="26"/>
      <c r="F142" s="15">
        <v>45000</v>
      </c>
      <c r="G142" s="16">
        <v>48000</v>
      </c>
      <c r="H142" s="77">
        <v>45444</v>
      </c>
      <c r="I142" s="17"/>
      <c r="J142" s="89"/>
      <c r="K142" s="17"/>
    </row>
    <row r="143" spans="1:11" ht="21.95" customHeight="1">
      <c r="A143" s="11" t="s">
        <v>148</v>
      </c>
      <c r="B143" s="12" t="s">
        <v>429</v>
      </c>
      <c r="C143" s="13" t="s">
        <v>430</v>
      </c>
      <c r="D143" s="14" t="s">
        <v>428</v>
      </c>
      <c r="E143" s="26"/>
      <c r="F143" s="15">
        <v>45000</v>
      </c>
      <c r="G143" s="16">
        <v>48000</v>
      </c>
      <c r="H143" s="77">
        <v>45444</v>
      </c>
      <c r="I143" s="17"/>
      <c r="J143" s="89"/>
      <c r="K143" s="17"/>
    </row>
    <row r="144" spans="1:11" ht="21.95" customHeight="1">
      <c r="A144" s="11" t="s">
        <v>148</v>
      </c>
      <c r="B144" s="12" t="s">
        <v>431</v>
      </c>
      <c r="C144" s="13" t="s">
        <v>432</v>
      </c>
      <c r="D144" s="14" t="s">
        <v>428</v>
      </c>
      <c r="E144" s="26"/>
      <c r="F144" s="15">
        <v>45000</v>
      </c>
      <c r="G144" s="16">
        <v>48000</v>
      </c>
      <c r="H144" s="77">
        <v>45444</v>
      </c>
      <c r="I144" s="17"/>
      <c r="J144" s="89"/>
      <c r="K144" s="17"/>
    </row>
    <row r="145" spans="1:11" ht="21.95" customHeight="1">
      <c r="A145" s="11" t="s">
        <v>101</v>
      </c>
      <c r="B145" s="12" t="s">
        <v>433</v>
      </c>
      <c r="C145" s="13" t="s">
        <v>434</v>
      </c>
      <c r="D145" s="14" t="s">
        <v>435</v>
      </c>
      <c r="E145" s="26" t="s">
        <v>39</v>
      </c>
      <c r="F145" s="15">
        <v>58000</v>
      </c>
      <c r="G145" s="16">
        <v>61000</v>
      </c>
      <c r="H145" s="77">
        <v>45444</v>
      </c>
      <c r="I145" s="17"/>
      <c r="J145" s="89"/>
      <c r="K145" s="17"/>
    </row>
    <row r="146" spans="1:11" ht="21.95" customHeight="1">
      <c r="A146" s="11" t="s">
        <v>101</v>
      </c>
      <c r="B146" s="12" t="s">
        <v>436</v>
      </c>
      <c r="C146" s="13" t="s">
        <v>437</v>
      </c>
      <c r="D146" s="14" t="s">
        <v>438</v>
      </c>
      <c r="E146" s="26" t="s">
        <v>39</v>
      </c>
      <c r="F146" s="15">
        <v>58000</v>
      </c>
      <c r="G146" s="16">
        <v>61000</v>
      </c>
      <c r="H146" s="77">
        <v>45444</v>
      </c>
      <c r="I146" s="17"/>
      <c r="J146" s="89"/>
      <c r="K146" s="17"/>
    </row>
    <row r="147" spans="1:11" ht="21.95" customHeight="1">
      <c r="A147" s="11" t="s">
        <v>101</v>
      </c>
      <c r="B147" s="12" t="s">
        <v>439</v>
      </c>
      <c r="C147" s="13" t="s">
        <v>440</v>
      </c>
      <c r="D147" s="14" t="s">
        <v>441</v>
      </c>
      <c r="E147" s="26" t="s">
        <v>39</v>
      </c>
      <c r="F147" s="15">
        <v>58000</v>
      </c>
      <c r="G147" s="16">
        <v>61000</v>
      </c>
      <c r="H147" s="77">
        <v>45444</v>
      </c>
      <c r="I147" s="17"/>
      <c r="J147" s="89"/>
      <c r="K147" s="17"/>
    </row>
    <row r="148" spans="1:11" ht="21.95" customHeight="1">
      <c r="A148" s="11" t="s">
        <v>101</v>
      </c>
      <c r="B148" s="12" t="s">
        <v>442</v>
      </c>
      <c r="C148" s="13" t="s">
        <v>443</v>
      </c>
      <c r="D148" s="14" t="s">
        <v>444</v>
      </c>
      <c r="E148" s="26" t="s">
        <v>39</v>
      </c>
      <c r="F148" s="15">
        <v>58000</v>
      </c>
      <c r="G148" s="16">
        <v>61000</v>
      </c>
      <c r="H148" s="77">
        <v>45444</v>
      </c>
      <c r="I148" s="17"/>
      <c r="J148" s="89"/>
      <c r="K148" s="17"/>
    </row>
    <row r="149" spans="1:11" ht="21.95" customHeight="1">
      <c r="A149" s="11" t="s">
        <v>101</v>
      </c>
      <c r="B149" s="12" t="s">
        <v>445</v>
      </c>
      <c r="C149" s="13" t="s">
        <v>446</v>
      </c>
      <c r="D149" s="14" t="s">
        <v>447</v>
      </c>
      <c r="E149" s="26" t="s">
        <v>39</v>
      </c>
      <c r="F149" s="15">
        <v>58000</v>
      </c>
      <c r="G149" s="16">
        <v>61000</v>
      </c>
      <c r="H149" s="77">
        <v>45444</v>
      </c>
      <c r="I149" s="17"/>
      <c r="J149" s="89"/>
      <c r="K149" s="17"/>
    </row>
    <row r="150" spans="1:11" ht="21.95" customHeight="1">
      <c r="A150" s="11" t="s">
        <v>101</v>
      </c>
      <c r="B150" s="12" t="s">
        <v>448</v>
      </c>
      <c r="C150" s="13" t="s">
        <v>449</v>
      </c>
      <c r="D150" s="14" t="s">
        <v>450</v>
      </c>
      <c r="E150" s="26" t="s">
        <v>39</v>
      </c>
      <c r="F150" s="15">
        <v>58000</v>
      </c>
      <c r="G150" s="16">
        <v>61000</v>
      </c>
      <c r="H150" s="77">
        <v>45444</v>
      </c>
      <c r="I150" s="17"/>
      <c r="J150" s="89"/>
      <c r="K150" s="17"/>
    </row>
    <row r="151" spans="1:11" ht="21.95" customHeight="1">
      <c r="A151" s="11" t="s">
        <v>101</v>
      </c>
      <c r="B151" s="12" t="s">
        <v>451</v>
      </c>
      <c r="C151" s="13" t="s">
        <v>452</v>
      </c>
      <c r="D151" s="14" t="s">
        <v>438</v>
      </c>
      <c r="E151" s="26" t="s">
        <v>39</v>
      </c>
      <c r="F151" s="15">
        <v>58000</v>
      </c>
      <c r="G151" s="16">
        <v>61000</v>
      </c>
      <c r="H151" s="77">
        <v>45444</v>
      </c>
      <c r="I151" s="17"/>
      <c r="J151" s="89"/>
      <c r="K151" s="17"/>
    </row>
    <row r="152" spans="1:11" ht="21.95" customHeight="1">
      <c r="A152" s="11" t="s">
        <v>101</v>
      </c>
      <c r="B152" s="12" t="s">
        <v>453</v>
      </c>
      <c r="C152" s="13" t="s">
        <v>454</v>
      </c>
      <c r="D152" s="14" t="s">
        <v>441</v>
      </c>
      <c r="E152" s="26" t="s">
        <v>39</v>
      </c>
      <c r="F152" s="15">
        <v>58000</v>
      </c>
      <c r="G152" s="16">
        <v>61000</v>
      </c>
      <c r="H152" s="77">
        <v>45444</v>
      </c>
      <c r="I152" s="17"/>
      <c r="J152" s="89"/>
      <c r="K152" s="17"/>
    </row>
    <row r="153" spans="1:11" ht="21.95" customHeight="1">
      <c r="A153" s="11" t="s">
        <v>101</v>
      </c>
      <c r="B153" s="12" t="s">
        <v>455</v>
      </c>
      <c r="C153" s="13" t="s">
        <v>456</v>
      </c>
      <c r="D153" s="14" t="s">
        <v>444</v>
      </c>
      <c r="E153" s="26" t="s">
        <v>39</v>
      </c>
      <c r="F153" s="15">
        <v>58000</v>
      </c>
      <c r="G153" s="16">
        <v>61000</v>
      </c>
      <c r="H153" s="77">
        <v>45444</v>
      </c>
      <c r="I153" s="17"/>
      <c r="J153" s="89"/>
      <c r="K153" s="17"/>
    </row>
    <row r="154" spans="1:11" ht="21.95" customHeight="1">
      <c r="A154" s="11" t="s">
        <v>101</v>
      </c>
      <c r="B154" s="12" t="s">
        <v>457</v>
      </c>
      <c r="C154" s="13" t="s">
        <v>458</v>
      </c>
      <c r="D154" s="14" t="s">
        <v>447</v>
      </c>
      <c r="E154" s="26" t="s">
        <v>39</v>
      </c>
      <c r="F154" s="15">
        <v>58000</v>
      </c>
      <c r="G154" s="16">
        <v>61000</v>
      </c>
      <c r="H154" s="77">
        <v>45444</v>
      </c>
      <c r="I154" s="17"/>
      <c r="J154" s="89"/>
      <c r="K154" s="17"/>
    </row>
    <row r="155" spans="1:11" ht="21.95" customHeight="1">
      <c r="A155" s="11" t="s">
        <v>101</v>
      </c>
      <c r="B155" s="12" t="s">
        <v>459</v>
      </c>
      <c r="C155" s="13" t="s">
        <v>460</v>
      </c>
      <c r="D155" s="14" t="s">
        <v>461</v>
      </c>
      <c r="E155" s="26" t="s">
        <v>39</v>
      </c>
      <c r="F155" s="15">
        <v>58000</v>
      </c>
      <c r="G155" s="16">
        <v>61000</v>
      </c>
      <c r="H155" s="77">
        <v>45444</v>
      </c>
      <c r="I155" s="17"/>
      <c r="J155" s="89"/>
      <c r="K155" s="17"/>
    </row>
    <row r="156" spans="1:11" ht="21.95" customHeight="1">
      <c r="A156" s="11" t="s">
        <v>101</v>
      </c>
      <c r="B156" s="12" t="s">
        <v>462</v>
      </c>
      <c r="C156" s="13" t="s">
        <v>463</v>
      </c>
      <c r="D156" s="14" t="s">
        <v>461</v>
      </c>
      <c r="E156" s="26" t="s">
        <v>39</v>
      </c>
      <c r="F156" s="15">
        <v>58000</v>
      </c>
      <c r="G156" s="16">
        <v>61000</v>
      </c>
      <c r="H156" s="77">
        <v>45444</v>
      </c>
      <c r="I156" s="17"/>
      <c r="J156" s="89"/>
      <c r="K156" s="17"/>
    </row>
    <row r="157" spans="1:11" ht="21.95" customHeight="1">
      <c r="A157" s="11" t="s">
        <v>101</v>
      </c>
      <c r="B157" s="12" t="s">
        <v>464</v>
      </c>
      <c r="C157" s="13" t="s">
        <v>465</v>
      </c>
      <c r="D157" s="14" t="s">
        <v>466</v>
      </c>
      <c r="E157" s="26" t="s">
        <v>39</v>
      </c>
      <c r="F157" s="15">
        <v>58000</v>
      </c>
      <c r="G157" s="16">
        <v>61000</v>
      </c>
      <c r="H157" s="77">
        <v>45444</v>
      </c>
      <c r="I157" s="17"/>
      <c r="J157" s="89"/>
      <c r="K157" s="17"/>
    </row>
    <row r="158" spans="1:11" ht="21.95" customHeight="1">
      <c r="A158" s="11" t="s">
        <v>101</v>
      </c>
      <c r="B158" s="12" t="s">
        <v>467</v>
      </c>
      <c r="C158" s="13" t="s">
        <v>468</v>
      </c>
      <c r="D158" s="14" t="s">
        <v>466</v>
      </c>
      <c r="E158" s="26" t="s">
        <v>39</v>
      </c>
      <c r="F158" s="15">
        <v>58000</v>
      </c>
      <c r="G158" s="16">
        <v>61000</v>
      </c>
      <c r="H158" s="77">
        <v>45444</v>
      </c>
      <c r="I158" s="17"/>
      <c r="J158" s="89"/>
      <c r="K158" s="17"/>
    </row>
    <row r="159" spans="1:11" ht="21.95" customHeight="1">
      <c r="A159" s="11" t="s">
        <v>101</v>
      </c>
      <c r="B159" s="12" t="s">
        <v>469</v>
      </c>
      <c r="C159" s="13" t="s">
        <v>470</v>
      </c>
      <c r="D159" s="14" t="s">
        <v>471</v>
      </c>
      <c r="E159" s="26" t="s">
        <v>39</v>
      </c>
      <c r="F159" s="15">
        <v>58000</v>
      </c>
      <c r="G159" s="16">
        <v>61000</v>
      </c>
      <c r="H159" s="77">
        <v>45444</v>
      </c>
      <c r="I159" s="17"/>
      <c r="J159" s="89"/>
      <c r="K159" s="17"/>
    </row>
    <row r="160" spans="1:11" ht="21.95" customHeight="1">
      <c r="A160" s="11" t="s">
        <v>101</v>
      </c>
      <c r="B160" s="12" t="s">
        <v>472</v>
      </c>
      <c r="C160" s="13" t="s">
        <v>473</v>
      </c>
      <c r="D160" s="14" t="s">
        <v>471</v>
      </c>
      <c r="E160" s="26" t="s">
        <v>39</v>
      </c>
      <c r="F160" s="15">
        <v>58000</v>
      </c>
      <c r="G160" s="16">
        <v>61000</v>
      </c>
      <c r="H160" s="77">
        <v>45444</v>
      </c>
      <c r="I160" s="17"/>
      <c r="J160" s="89"/>
      <c r="K160" s="17"/>
    </row>
    <row r="161" spans="1:11" ht="21.95" customHeight="1">
      <c r="A161" s="11" t="s">
        <v>101</v>
      </c>
      <c r="B161" s="12" t="s">
        <v>474</v>
      </c>
      <c r="C161" s="13" t="s">
        <v>475</v>
      </c>
      <c r="D161" s="14" t="s">
        <v>476</v>
      </c>
      <c r="E161" s="26" t="s">
        <v>39</v>
      </c>
      <c r="F161" s="15">
        <v>58000</v>
      </c>
      <c r="G161" s="16">
        <v>61000</v>
      </c>
      <c r="H161" s="77">
        <v>45444</v>
      </c>
      <c r="I161" s="17"/>
      <c r="J161" s="89"/>
      <c r="K161" s="17"/>
    </row>
    <row r="162" spans="1:11" ht="21.95" customHeight="1">
      <c r="A162" s="11" t="s">
        <v>101</v>
      </c>
      <c r="B162" s="12" t="s">
        <v>477</v>
      </c>
      <c r="C162" s="13" t="s">
        <v>478</v>
      </c>
      <c r="D162" s="14" t="s">
        <v>476</v>
      </c>
      <c r="E162" s="26" t="s">
        <v>39</v>
      </c>
      <c r="F162" s="15">
        <v>58000</v>
      </c>
      <c r="G162" s="16">
        <v>61000</v>
      </c>
      <c r="H162" s="77">
        <v>45444</v>
      </c>
      <c r="I162" s="17"/>
      <c r="J162" s="89"/>
      <c r="K162" s="17"/>
    </row>
    <row r="163" spans="1:11" ht="21.95" customHeight="1">
      <c r="A163" s="11" t="s">
        <v>101</v>
      </c>
      <c r="B163" s="12" t="s">
        <v>479</v>
      </c>
      <c r="C163" s="13" t="s">
        <v>480</v>
      </c>
      <c r="D163" s="14" t="s">
        <v>481</v>
      </c>
      <c r="E163" s="26" t="s">
        <v>39</v>
      </c>
      <c r="F163" s="15">
        <v>90000</v>
      </c>
      <c r="G163" s="16">
        <v>97000</v>
      </c>
      <c r="H163" s="77">
        <v>45444</v>
      </c>
      <c r="I163" s="17"/>
      <c r="J163" s="89"/>
      <c r="K163" s="17"/>
    </row>
    <row r="164" spans="1:11" ht="21.95" customHeight="1">
      <c r="A164" s="11" t="s">
        <v>101</v>
      </c>
      <c r="B164" s="12" t="s">
        <v>482</v>
      </c>
      <c r="C164" s="13" t="s">
        <v>483</v>
      </c>
      <c r="D164" s="14" t="s">
        <v>484</v>
      </c>
      <c r="E164" s="26" t="s">
        <v>39</v>
      </c>
      <c r="F164" s="15">
        <v>90000</v>
      </c>
      <c r="G164" s="16">
        <v>97000</v>
      </c>
      <c r="H164" s="77">
        <v>45444</v>
      </c>
      <c r="I164" s="17"/>
      <c r="J164" s="89"/>
      <c r="K164" s="17"/>
    </row>
    <row r="165" spans="1:11" ht="21.95" customHeight="1">
      <c r="A165" s="11" t="s">
        <v>101</v>
      </c>
      <c r="B165" s="12" t="s">
        <v>485</v>
      </c>
      <c r="C165" s="13" t="s">
        <v>486</v>
      </c>
      <c r="D165" s="14" t="s">
        <v>487</v>
      </c>
      <c r="E165" s="26" t="s">
        <v>39</v>
      </c>
      <c r="F165" s="15">
        <v>90000</v>
      </c>
      <c r="G165" s="16">
        <v>97000</v>
      </c>
      <c r="H165" s="77">
        <v>45444</v>
      </c>
      <c r="I165" s="17"/>
      <c r="J165" s="89"/>
      <c r="K165" s="17"/>
    </row>
    <row r="166" spans="1:11" ht="21.95" customHeight="1">
      <c r="A166" s="11" t="s">
        <v>101</v>
      </c>
      <c r="B166" s="12" t="s">
        <v>488</v>
      </c>
      <c r="C166" s="13" t="s">
        <v>489</v>
      </c>
      <c r="D166" s="14" t="s">
        <v>481</v>
      </c>
      <c r="E166" s="26" t="s">
        <v>39</v>
      </c>
      <c r="F166" s="15">
        <v>90000</v>
      </c>
      <c r="G166" s="16">
        <v>97000</v>
      </c>
      <c r="H166" s="77">
        <v>45444</v>
      </c>
      <c r="I166" s="17"/>
      <c r="J166" s="89"/>
      <c r="K166" s="17"/>
    </row>
    <row r="167" spans="1:11" ht="21.95" customHeight="1">
      <c r="A167" s="11" t="s">
        <v>101</v>
      </c>
      <c r="B167" s="12" t="s">
        <v>490</v>
      </c>
      <c r="C167" s="13" t="s">
        <v>491</v>
      </c>
      <c r="D167" s="14" t="s">
        <v>484</v>
      </c>
      <c r="E167" s="26" t="s">
        <v>39</v>
      </c>
      <c r="F167" s="15">
        <v>90000</v>
      </c>
      <c r="G167" s="16">
        <v>97000</v>
      </c>
      <c r="H167" s="77">
        <v>45444</v>
      </c>
      <c r="I167" s="17"/>
      <c r="J167" s="89"/>
      <c r="K167" s="17"/>
    </row>
    <row r="168" spans="1:11" ht="21.95" customHeight="1">
      <c r="A168" s="11" t="s">
        <v>101</v>
      </c>
      <c r="B168" s="12" t="s">
        <v>492</v>
      </c>
      <c r="C168" s="13" t="s">
        <v>493</v>
      </c>
      <c r="D168" s="14" t="s">
        <v>487</v>
      </c>
      <c r="E168" s="26" t="s">
        <v>39</v>
      </c>
      <c r="F168" s="15">
        <v>90000</v>
      </c>
      <c r="G168" s="16">
        <v>97000</v>
      </c>
      <c r="H168" s="77">
        <v>45444</v>
      </c>
      <c r="I168" s="17"/>
      <c r="J168" s="89"/>
      <c r="K168" s="17"/>
    </row>
    <row r="169" spans="1:11" ht="21.95" customHeight="1">
      <c r="A169" s="11" t="s">
        <v>101</v>
      </c>
      <c r="B169" s="12" t="s">
        <v>494</v>
      </c>
      <c r="C169" s="13" t="s">
        <v>495</v>
      </c>
      <c r="D169" s="14" t="s">
        <v>496</v>
      </c>
      <c r="E169" s="26" t="s">
        <v>39</v>
      </c>
      <c r="F169" s="15">
        <v>90000</v>
      </c>
      <c r="G169" s="16">
        <v>97000</v>
      </c>
      <c r="H169" s="77">
        <v>45444</v>
      </c>
      <c r="I169" s="17"/>
      <c r="J169" s="89"/>
      <c r="K169" s="17"/>
    </row>
    <row r="170" spans="1:11" ht="21.95" customHeight="1">
      <c r="A170" s="11" t="s">
        <v>101</v>
      </c>
      <c r="B170" s="12" t="s">
        <v>497</v>
      </c>
      <c r="C170" s="13" t="s">
        <v>498</v>
      </c>
      <c r="D170" s="14" t="s">
        <v>496</v>
      </c>
      <c r="E170" s="26" t="s">
        <v>39</v>
      </c>
      <c r="F170" s="15">
        <v>90000</v>
      </c>
      <c r="G170" s="16">
        <v>97000</v>
      </c>
      <c r="H170" s="77">
        <v>45444</v>
      </c>
      <c r="I170" s="17"/>
      <c r="J170" s="89"/>
      <c r="K170" s="17"/>
    </row>
    <row r="171" spans="1:11" ht="21.95" customHeight="1">
      <c r="A171" s="11" t="s">
        <v>101</v>
      </c>
      <c r="B171" s="12" t="s">
        <v>499</v>
      </c>
      <c r="C171" s="13" t="s">
        <v>500</v>
      </c>
      <c r="D171" s="14" t="s">
        <v>501</v>
      </c>
      <c r="E171" s="26" t="s">
        <v>39</v>
      </c>
      <c r="F171" s="15">
        <v>90000</v>
      </c>
      <c r="G171" s="16">
        <v>97000</v>
      </c>
      <c r="H171" s="77">
        <v>45444</v>
      </c>
      <c r="I171" s="17"/>
      <c r="J171" s="89"/>
      <c r="K171" s="17"/>
    </row>
    <row r="172" spans="1:11" ht="21.95" customHeight="1">
      <c r="A172" s="11" t="s">
        <v>101</v>
      </c>
      <c r="B172" s="12" t="s">
        <v>502</v>
      </c>
      <c r="C172" s="13" t="s">
        <v>503</v>
      </c>
      <c r="D172" s="14" t="s">
        <v>501</v>
      </c>
      <c r="E172" s="26" t="s">
        <v>39</v>
      </c>
      <c r="F172" s="15">
        <v>90000</v>
      </c>
      <c r="G172" s="16">
        <v>97000</v>
      </c>
      <c r="H172" s="77">
        <v>45444</v>
      </c>
      <c r="I172" s="17"/>
      <c r="J172" s="89"/>
      <c r="K172" s="17"/>
    </row>
    <row r="173" spans="1:11" ht="21.95" customHeight="1">
      <c r="A173" s="11" t="s">
        <v>101</v>
      </c>
      <c r="B173" s="12" t="s">
        <v>504</v>
      </c>
      <c r="C173" s="13" t="s">
        <v>505</v>
      </c>
      <c r="D173" s="14" t="s">
        <v>506</v>
      </c>
      <c r="E173" s="26" t="s">
        <v>39</v>
      </c>
      <c r="F173" s="15">
        <v>90000</v>
      </c>
      <c r="G173" s="16">
        <v>97000</v>
      </c>
      <c r="H173" s="77">
        <v>45444</v>
      </c>
      <c r="I173" s="17"/>
      <c r="J173" s="89"/>
      <c r="K173" s="17"/>
    </row>
    <row r="174" spans="1:11" ht="21.95" customHeight="1">
      <c r="A174" s="11" t="s">
        <v>101</v>
      </c>
      <c r="B174" s="12" t="s">
        <v>507</v>
      </c>
      <c r="C174" s="13" t="s">
        <v>508</v>
      </c>
      <c r="D174" s="14" t="s">
        <v>506</v>
      </c>
      <c r="E174" s="26" t="s">
        <v>39</v>
      </c>
      <c r="F174" s="15">
        <v>90000</v>
      </c>
      <c r="G174" s="16">
        <v>97000</v>
      </c>
      <c r="H174" s="77">
        <v>45444</v>
      </c>
      <c r="I174" s="17"/>
      <c r="J174" s="89"/>
      <c r="K174" s="17"/>
    </row>
    <row r="175" spans="1:11" ht="21.95" customHeight="1">
      <c r="A175" s="11" t="s">
        <v>101</v>
      </c>
      <c r="B175" s="12" t="s">
        <v>509</v>
      </c>
      <c r="C175" s="13" t="s">
        <v>510</v>
      </c>
      <c r="D175" s="14" t="s">
        <v>511</v>
      </c>
      <c r="E175" s="26" t="s">
        <v>39</v>
      </c>
      <c r="F175" s="15">
        <v>90000</v>
      </c>
      <c r="G175" s="16">
        <v>97000</v>
      </c>
      <c r="H175" s="77">
        <v>45444</v>
      </c>
      <c r="I175" s="17"/>
      <c r="J175" s="89"/>
      <c r="K175" s="17"/>
    </row>
    <row r="176" spans="1:11" ht="21.95" customHeight="1">
      <c r="A176" s="11" t="s">
        <v>101</v>
      </c>
      <c r="B176" s="12" t="s">
        <v>512</v>
      </c>
      <c r="C176" s="13" t="s">
        <v>513</v>
      </c>
      <c r="D176" s="14" t="s">
        <v>511</v>
      </c>
      <c r="E176" s="26" t="s">
        <v>39</v>
      </c>
      <c r="F176" s="15">
        <v>90000</v>
      </c>
      <c r="G176" s="16">
        <v>97000</v>
      </c>
      <c r="H176" s="77">
        <v>45444</v>
      </c>
      <c r="I176" s="17"/>
      <c r="J176" s="89"/>
      <c r="K176" s="17"/>
    </row>
    <row r="177" spans="1:11" ht="21.95" customHeight="1">
      <c r="A177" s="11" t="s">
        <v>101</v>
      </c>
      <c r="B177" s="12" t="s">
        <v>514</v>
      </c>
      <c r="C177" s="13" t="s">
        <v>515</v>
      </c>
      <c r="D177" s="14" t="s">
        <v>516</v>
      </c>
      <c r="E177" s="26" t="s">
        <v>39</v>
      </c>
      <c r="F177" s="15">
        <v>125000</v>
      </c>
      <c r="G177" s="16">
        <v>130000</v>
      </c>
      <c r="H177" s="77">
        <v>45444</v>
      </c>
      <c r="I177" s="17"/>
      <c r="J177" s="89"/>
      <c r="K177" s="17"/>
    </row>
    <row r="178" spans="1:11" ht="21.95" customHeight="1">
      <c r="A178" s="11" t="s">
        <v>101</v>
      </c>
      <c r="B178" s="12" t="s">
        <v>517</v>
      </c>
      <c r="C178" s="13" t="s">
        <v>518</v>
      </c>
      <c r="D178" s="14" t="s">
        <v>519</v>
      </c>
      <c r="E178" s="26" t="s">
        <v>39</v>
      </c>
      <c r="F178" s="15">
        <v>125000</v>
      </c>
      <c r="G178" s="16">
        <v>130000</v>
      </c>
      <c r="H178" s="77">
        <v>45444</v>
      </c>
      <c r="I178" s="17"/>
      <c r="J178" s="89"/>
      <c r="K178" s="17"/>
    </row>
    <row r="179" spans="1:11" ht="21.95" customHeight="1">
      <c r="A179" s="11" t="s">
        <v>101</v>
      </c>
      <c r="B179" s="12" t="s">
        <v>520</v>
      </c>
      <c r="C179" s="13" t="s">
        <v>521</v>
      </c>
      <c r="D179" s="14" t="s">
        <v>522</v>
      </c>
      <c r="E179" s="26" t="s">
        <v>39</v>
      </c>
      <c r="F179" s="15">
        <v>125000</v>
      </c>
      <c r="G179" s="16">
        <v>130000</v>
      </c>
      <c r="H179" s="77">
        <v>45444</v>
      </c>
      <c r="I179" s="17"/>
      <c r="J179" s="89"/>
      <c r="K179" s="17"/>
    </row>
    <row r="180" spans="1:11" ht="21.95" customHeight="1">
      <c r="A180" s="11" t="s">
        <v>101</v>
      </c>
      <c r="B180" s="12" t="s">
        <v>523</v>
      </c>
      <c r="C180" s="13" t="s">
        <v>524</v>
      </c>
      <c r="D180" s="14" t="s">
        <v>525</v>
      </c>
      <c r="E180" s="26" t="s">
        <v>39</v>
      </c>
      <c r="F180" s="15">
        <v>125000</v>
      </c>
      <c r="G180" s="16">
        <v>130000</v>
      </c>
      <c r="H180" s="77">
        <v>45444</v>
      </c>
      <c r="I180" s="17"/>
      <c r="J180" s="89"/>
      <c r="K180" s="17"/>
    </row>
    <row r="181" spans="1:11" ht="21.95" customHeight="1">
      <c r="A181" s="11" t="s">
        <v>101</v>
      </c>
      <c r="B181" s="12" t="s">
        <v>526</v>
      </c>
      <c r="C181" s="13" t="s">
        <v>527</v>
      </c>
      <c r="D181" s="14" t="s">
        <v>516</v>
      </c>
      <c r="E181" s="26" t="s">
        <v>39</v>
      </c>
      <c r="F181" s="15">
        <v>125000</v>
      </c>
      <c r="G181" s="16">
        <v>130000</v>
      </c>
      <c r="H181" s="77">
        <v>45444</v>
      </c>
      <c r="I181" s="17"/>
      <c r="J181" s="89"/>
      <c r="K181" s="17"/>
    </row>
    <row r="182" spans="1:11" ht="21.95" customHeight="1">
      <c r="A182" s="11" t="s">
        <v>101</v>
      </c>
      <c r="B182" s="12" t="s">
        <v>528</v>
      </c>
      <c r="C182" s="13" t="s">
        <v>529</v>
      </c>
      <c r="D182" s="14" t="s">
        <v>519</v>
      </c>
      <c r="E182" s="26" t="s">
        <v>39</v>
      </c>
      <c r="F182" s="15">
        <v>125000</v>
      </c>
      <c r="G182" s="16">
        <v>130000</v>
      </c>
      <c r="H182" s="77">
        <v>45444</v>
      </c>
      <c r="I182" s="17"/>
      <c r="J182" s="89"/>
      <c r="K182" s="17"/>
    </row>
    <row r="183" spans="1:11" ht="21.95" customHeight="1">
      <c r="A183" s="11" t="s">
        <v>101</v>
      </c>
      <c r="B183" s="12" t="s">
        <v>530</v>
      </c>
      <c r="C183" s="13" t="s">
        <v>531</v>
      </c>
      <c r="D183" s="14" t="s">
        <v>522</v>
      </c>
      <c r="E183" s="26" t="s">
        <v>39</v>
      </c>
      <c r="F183" s="15">
        <v>125000</v>
      </c>
      <c r="G183" s="16">
        <v>130000</v>
      </c>
      <c r="H183" s="77">
        <v>45444</v>
      </c>
      <c r="I183" s="17"/>
      <c r="J183" s="89"/>
      <c r="K183" s="17"/>
    </row>
    <row r="184" spans="1:11" ht="21.95" customHeight="1">
      <c r="A184" s="11" t="s">
        <v>101</v>
      </c>
      <c r="B184" s="12" t="s">
        <v>532</v>
      </c>
      <c r="C184" s="13" t="s">
        <v>533</v>
      </c>
      <c r="D184" s="14" t="s">
        <v>525</v>
      </c>
      <c r="E184" s="26" t="s">
        <v>39</v>
      </c>
      <c r="F184" s="15">
        <v>125000</v>
      </c>
      <c r="G184" s="16">
        <v>130000</v>
      </c>
      <c r="H184" s="77">
        <v>45444</v>
      </c>
      <c r="I184" s="17"/>
      <c r="J184" s="89"/>
      <c r="K184" s="17"/>
    </row>
    <row r="185" spans="1:11" ht="21.95" customHeight="1">
      <c r="A185" s="11" t="s">
        <v>101</v>
      </c>
      <c r="B185" s="12" t="s">
        <v>534</v>
      </c>
      <c r="C185" s="13" t="s">
        <v>535</v>
      </c>
      <c r="D185" s="14" t="s">
        <v>536</v>
      </c>
      <c r="E185" s="26" t="s">
        <v>39</v>
      </c>
      <c r="F185" s="15">
        <v>125000</v>
      </c>
      <c r="G185" s="16">
        <v>130000</v>
      </c>
      <c r="H185" s="77">
        <v>45444</v>
      </c>
      <c r="I185" s="17"/>
      <c r="J185" s="89"/>
      <c r="K185" s="17"/>
    </row>
    <row r="186" spans="1:11" ht="21.95" customHeight="1">
      <c r="A186" s="11" t="s">
        <v>101</v>
      </c>
      <c r="B186" s="12" t="s">
        <v>537</v>
      </c>
      <c r="C186" s="13" t="s">
        <v>538</v>
      </c>
      <c r="D186" s="14" t="s">
        <v>536</v>
      </c>
      <c r="E186" s="26" t="s">
        <v>39</v>
      </c>
      <c r="F186" s="15">
        <v>125000</v>
      </c>
      <c r="G186" s="16">
        <v>130000</v>
      </c>
      <c r="H186" s="77">
        <v>45444</v>
      </c>
      <c r="I186" s="17"/>
      <c r="J186" s="89"/>
      <c r="K186" s="17"/>
    </row>
    <row r="187" spans="1:11" ht="21.95" customHeight="1">
      <c r="A187" s="11" t="s">
        <v>101</v>
      </c>
      <c r="B187" s="12" t="s">
        <v>539</v>
      </c>
      <c r="C187" s="13" t="s">
        <v>540</v>
      </c>
      <c r="D187" s="14" t="s">
        <v>541</v>
      </c>
      <c r="E187" s="26" t="s">
        <v>39</v>
      </c>
      <c r="F187" s="15">
        <v>165000</v>
      </c>
      <c r="G187" s="16">
        <v>170000</v>
      </c>
      <c r="H187" s="77">
        <v>45444</v>
      </c>
      <c r="I187" s="17"/>
      <c r="J187" s="89"/>
      <c r="K187" s="17"/>
    </row>
    <row r="188" spans="1:11" ht="21.95" customHeight="1">
      <c r="A188" s="11" t="s">
        <v>101</v>
      </c>
      <c r="B188" s="12" t="s">
        <v>542</v>
      </c>
      <c r="C188" s="13" t="s">
        <v>543</v>
      </c>
      <c r="D188" s="14" t="s">
        <v>541</v>
      </c>
      <c r="E188" s="26" t="s">
        <v>39</v>
      </c>
      <c r="F188" s="15">
        <v>165000</v>
      </c>
      <c r="G188" s="16">
        <v>170000</v>
      </c>
      <c r="H188" s="77">
        <v>45444</v>
      </c>
      <c r="I188" s="17"/>
      <c r="J188" s="89"/>
      <c r="K188" s="17"/>
    </row>
    <row r="189" spans="1:11" ht="21.95" customHeight="1">
      <c r="A189" s="11" t="s">
        <v>101</v>
      </c>
      <c r="B189" s="12" t="s">
        <v>544</v>
      </c>
      <c r="C189" s="13" t="s">
        <v>545</v>
      </c>
      <c r="D189" s="14" t="s">
        <v>546</v>
      </c>
      <c r="E189" s="26" t="s">
        <v>39</v>
      </c>
      <c r="F189" s="15">
        <v>165000</v>
      </c>
      <c r="G189" s="16">
        <v>170000</v>
      </c>
      <c r="H189" s="77">
        <v>45444</v>
      </c>
      <c r="I189" s="17"/>
      <c r="J189" s="89"/>
      <c r="K189" s="17"/>
    </row>
    <row r="190" spans="1:11" ht="21.95" customHeight="1">
      <c r="A190" s="11" t="s">
        <v>101</v>
      </c>
      <c r="B190" s="12" t="s">
        <v>547</v>
      </c>
      <c r="C190" s="13" t="s">
        <v>548</v>
      </c>
      <c r="D190" s="14" t="s">
        <v>546</v>
      </c>
      <c r="E190" s="26" t="s">
        <v>39</v>
      </c>
      <c r="F190" s="15">
        <v>165000</v>
      </c>
      <c r="G190" s="16">
        <v>170000</v>
      </c>
      <c r="H190" s="77">
        <v>45444</v>
      </c>
      <c r="I190" s="17"/>
      <c r="J190" s="89"/>
      <c r="K190" s="17"/>
    </row>
    <row r="191" spans="1:11" ht="21.95" customHeight="1">
      <c r="A191" s="11" t="s">
        <v>25</v>
      </c>
      <c r="B191" s="12" t="s">
        <v>549</v>
      </c>
      <c r="C191" s="13" t="s">
        <v>550</v>
      </c>
      <c r="D191" s="14" t="s">
        <v>551</v>
      </c>
      <c r="E191" s="26" t="s">
        <v>552</v>
      </c>
      <c r="F191" s="15">
        <v>28000</v>
      </c>
      <c r="G191" s="16">
        <v>30000</v>
      </c>
      <c r="H191" s="77">
        <v>45444</v>
      </c>
      <c r="I191" s="17"/>
      <c r="J191" s="89"/>
      <c r="K191" s="17"/>
    </row>
    <row r="192" spans="1:11" ht="21.95" customHeight="1">
      <c r="A192" s="11" t="s">
        <v>25</v>
      </c>
      <c r="B192" s="12" t="s">
        <v>553</v>
      </c>
      <c r="C192" s="13" t="s">
        <v>170</v>
      </c>
      <c r="D192" s="14" t="s">
        <v>554</v>
      </c>
      <c r="E192" s="26" t="s">
        <v>552</v>
      </c>
      <c r="F192" s="15">
        <v>30000</v>
      </c>
      <c r="G192" s="16">
        <v>32000</v>
      </c>
      <c r="H192" s="77">
        <v>45444</v>
      </c>
      <c r="I192" s="17"/>
      <c r="J192" s="89"/>
      <c r="K192" s="17"/>
    </row>
    <row r="193" spans="1:11" ht="21.95" customHeight="1">
      <c r="A193" s="11" t="s">
        <v>25</v>
      </c>
      <c r="B193" s="12" t="s">
        <v>555</v>
      </c>
      <c r="C193" s="13" t="s">
        <v>556</v>
      </c>
      <c r="D193" s="14" t="s">
        <v>557</v>
      </c>
      <c r="E193" s="26" t="s">
        <v>552</v>
      </c>
      <c r="F193" s="15">
        <v>28000</v>
      </c>
      <c r="G193" s="16">
        <v>30000</v>
      </c>
      <c r="H193" s="77">
        <v>45444</v>
      </c>
      <c r="I193" s="17"/>
      <c r="J193" s="89"/>
      <c r="K193" s="17"/>
    </row>
    <row r="194" spans="1:11" ht="21.95" customHeight="1">
      <c r="A194" s="11" t="s">
        <v>25</v>
      </c>
      <c r="B194" s="12" t="s">
        <v>558</v>
      </c>
      <c r="C194" s="13" t="s">
        <v>559</v>
      </c>
      <c r="D194" s="14" t="s">
        <v>560</v>
      </c>
      <c r="E194" s="26" t="s">
        <v>552</v>
      </c>
      <c r="F194" s="15">
        <v>17000</v>
      </c>
      <c r="G194" s="16">
        <v>18000</v>
      </c>
      <c r="H194" s="77">
        <v>45444</v>
      </c>
      <c r="I194" s="17"/>
      <c r="J194" s="89"/>
      <c r="K194" s="17"/>
    </row>
    <row r="195" spans="1:11" ht="21.95" customHeight="1">
      <c r="A195" s="11" t="s">
        <v>25</v>
      </c>
      <c r="B195" s="12" t="s">
        <v>561</v>
      </c>
      <c r="C195" s="13" t="s">
        <v>170</v>
      </c>
      <c r="D195" s="14" t="s">
        <v>562</v>
      </c>
      <c r="E195" s="25"/>
      <c r="F195" s="15">
        <v>18000</v>
      </c>
      <c r="G195" s="16">
        <v>19000</v>
      </c>
      <c r="H195" s="77">
        <v>45444</v>
      </c>
      <c r="I195" s="17"/>
      <c r="J195" s="89"/>
      <c r="K195" s="17"/>
    </row>
    <row r="196" spans="1:11" ht="21.95" customHeight="1">
      <c r="A196" s="11" t="s">
        <v>25</v>
      </c>
      <c r="B196" s="12" t="s">
        <v>563</v>
      </c>
      <c r="C196" s="13" t="s">
        <v>564</v>
      </c>
      <c r="D196" s="14" t="s">
        <v>565</v>
      </c>
      <c r="E196" s="26" t="s">
        <v>552</v>
      </c>
      <c r="F196" s="15">
        <v>17000</v>
      </c>
      <c r="G196" s="16">
        <v>18000</v>
      </c>
      <c r="H196" s="77">
        <v>45444</v>
      </c>
      <c r="I196" s="17"/>
      <c r="J196" s="89"/>
      <c r="K196" s="17"/>
    </row>
    <row r="197" spans="1:11" ht="21.95" customHeight="1">
      <c r="A197" s="11" t="s">
        <v>123</v>
      </c>
      <c r="B197" s="12" t="s">
        <v>566</v>
      </c>
      <c r="C197" s="13" t="s">
        <v>567</v>
      </c>
      <c r="D197" s="14" t="s">
        <v>568</v>
      </c>
      <c r="E197" s="26" t="s">
        <v>39</v>
      </c>
      <c r="F197" s="15">
        <v>21000</v>
      </c>
      <c r="G197" s="16">
        <v>22000</v>
      </c>
      <c r="H197" s="77">
        <v>45444</v>
      </c>
      <c r="I197" s="17"/>
      <c r="J197" s="89"/>
      <c r="K197" s="17"/>
    </row>
    <row r="198" spans="1:11" ht="21.95" customHeight="1">
      <c r="A198" s="11" t="s">
        <v>148</v>
      </c>
      <c r="B198" s="12" t="s">
        <v>569</v>
      </c>
      <c r="C198" s="13" t="s">
        <v>570</v>
      </c>
      <c r="D198" s="14" t="s">
        <v>571</v>
      </c>
      <c r="E198" s="25"/>
      <c r="F198" s="15">
        <v>6800</v>
      </c>
      <c r="G198" s="16">
        <v>7000</v>
      </c>
      <c r="H198" s="77">
        <v>45444</v>
      </c>
      <c r="I198" s="17"/>
      <c r="J198" s="89"/>
      <c r="K198" s="17"/>
    </row>
    <row r="199" spans="1:11" ht="21.95" customHeight="1">
      <c r="A199" s="11" t="s">
        <v>148</v>
      </c>
      <c r="B199" s="12" t="s">
        <v>572</v>
      </c>
      <c r="C199" s="13" t="s">
        <v>573</v>
      </c>
      <c r="D199" s="14" t="s">
        <v>574</v>
      </c>
      <c r="E199" s="25"/>
      <c r="F199" s="15">
        <v>10000</v>
      </c>
      <c r="G199" s="16">
        <v>11000</v>
      </c>
      <c r="H199" s="77">
        <v>45444</v>
      </c>
      <c r="I199" s="17"/>
      <c r="J199" s="89"/>
      <c r="K199" s="17"/>
    </row>
    <row r="200" spans="1:11" ht="21.95" customHeight="1">
      <c r="A200" s="11" t="s">
        <v>148</v>
      </c>
      <c r="B200" s="12" t="s">
        <v>575</v>
      </c>
      <c r="C200" s="13" t="s">
        <v>576</v>
      </c>
      <c r="D200" s="14" t="s">
        <v>577</v>
      </c>
      <c r="E200" s="25"/>
      <c r="F200" s="15">
        <v>10000</v>
      </c>
      <c r="G200" s="16">
        <v>11000</v>
      </c>
      <c r="H200" s="77">
        <v>45444</v>
      </c>
      <c r="I200" s="17"/>
      <c r="J200" s="89"/>
      <c r="K200" s="17"/>
    </row>
    <row r="201" spans="1:11" ht="21.95" customHeight="1">
      <c r="A201" s="11" t="s">
        <v>123</v>
      </c>
      <c r="B201" s="12" t="s">
        <v>578</v>
      </c>
      <c r="C201" s="13" t="s">
        <v>579</v>
      </c>
      <c r="D201" s="14" t="s">
        <v>580</v>
      </c>
      <c r="E201" s="26" t="s">
        <v>39</v>
      </c>
      <c r="F201" s="15">
        <v>21000</v>
      </c>
      <c r="G201" s="16">
        <v>22000</v>
      </c>
      <c r="H201" s="77">
        <v>45444</v>
      </c>
      <c r="I201" s="17"/>
      <c r="J201" s="89"/>
      <c r="K201" s="17"/>
    </row>
    <row r="202" spans="1:11" ht="21.95" customHeight="1">
      <c r="A202" s="11" t="s">
        <v>123</v>
      </c>
      <c r="B202" s="12" t="s">
        <v>581</v>
      </c>
      <c r="C202" s="13" t="s">
        <v>582</v>
      </c>
      <c r="D202" s="14" t="s">
        <v>583</v>
      </c>
      <c r="E202" s="26" t="s">
        <v>39</v>
      </c>
      <c r="F202" s="15">
        <v>21000</v>
      </c>
      <c r="G202" s="16">
        <v>22000</v>
      </c>
      <c r="H202" s="77">
        <v>45444</v>
      </c>
      <c r="I202" s="17"/>
      <c r="J202" s="89"/>
      <c r="K202" s="17"/>
    </row>
    <row r="203" spans="1:11" ht="21.95" customHeight="1">
      <c r="A203" s="11" t="s">
        <v>123</v>
      </c>
      <c r="B203" s="12" t="s">
        <v>584</v>
      </c>
      <c r="C203" s="13" t="s">
        <v>585</v>
      </c>
      <c r="D203" s="14" t="s">
        <v>586</v>
      </c>
      <c r="E203" s="26" t="s">
        <v>39</v>
      </c>
      <c r="F203" s="15">
        <v>21000</v>
      </c>
      <c r="G203" s="16">
        <v>22000</v>
      </c>
      <c r="H203" s="77">
        <v>45444</v>
      </c>
      <c r="I203" s="17"/>
      <c r="J203" s="89"/>
      <c r="K203" s="17"/>
    </row>
    <row r="204" spans="1:11" ht="21.95" customHeight="1">
      <c r="A204" s="11" t="s">
        <v>123</v>
      </c>
      <c r="B204" s="12" t="s">
        <v>587</v>
      </c>
      <c r="C204" s="13" t="s">
        <v>588</v>
      </c>
      <c r="D204" s="14" t="s">
        <v>589</v>
      </c>
      <c r="E204" s="26" t="s">
        <v>39</v>
      </c>
      <c r="F204" s="15">
        <v>21000</v>
      </c>
      <c r="G204" s="16">
        <v>22000</v>
      </c>
      <c r="H204" s="77">
        <v>45444</v>
      </c>
      <c r="I204" s="17"/>
      <c r="J204" s="89"/>
      <c r="K204" s="17"/>
    </row>
    <row r="205" spans="1:11" ht="21.95" customHeight="1">
      <c r="A205" s="11" t="s">
        <v>123</v>
      </c>
      <c r="B205" s="12" t="s">
        <v>590</v>
      </c>
      <c r="C205" s="13" t="s">
        <v>591</v>
      </c>
      <c r="D205" s="14" t="s">
        <v>592</v>
      </c>
      <c r="E205" s="26" t="s">
        <v>39</v>
      </c>
      <c r="F205" s="15">
        <v>21000</v>
      </c>
      <c r="G205" s="16">
        <v>22000</v>
      </c>
      <c r="H205" s="77">
        <v>45444</v>
      </c>
      <c r="I205" s="17"/>
      <c r="J205" s="89"/>
      <c r="K205" s="17"/>
    </row>
    <row r="206" spans="1:11" ht="21.95" customHeight="1">
      <c r="A206" s="11" t="s">
        <v>123</v>
      </c>
      <c r="B206" s="12" t="s">
        <v>593</v>
      </c>
      <c r="C206" s="13" t="s">
        <v>594</v>
      </c>
      <c r="D206" s="14" t="s">
        <v>595</v>
      </c>
      <c r="E206" s="26" t="s">
        <v>39</v>
      </c>
      <c r="F206" s="15">
        <v>21000</v>
      </c>
      <c r="G206" s="16">
        <v>22000</v>
      </c>
      <c r="H206" s="77">
        <v>45444</v>
      </c>
      <c r="I206" s="17"/>
      <c r="J206" s="89"/>
      <c r="K206" s="17"/>
    </row>
    <row r="207" spans="1:11" ht="21.95" customHeight="1">
      <c r="A207" s="11" t="s">
        <v>123</v>
      </c>
      <c r="B207" s="12" t="s">
        <v>596</v>
      </c>
      <c r="C207" s="13" t="s">
        <v>597</v>
      </c>
      <c r="D207" s="14" t="s">
        <v>598</v>
      </c>
      <c r="E207" s="26" t="s">
        <v>39</v>
      </c>
      <c r="F207" s="15">
        <v>21000</v>
      </c>
      <c r="G207" s="16">
        <v>22000</v>
      </c>
      <c r="H207" s="77">
        <v>45444</v>
      </c>
      <c r="I207" s="17"/>
      <c r="J207" s="89"/>
      <c r="K207" s="17"/>
    </row>
    <row r="208" spans="1:11" ht="21.95" customHeight="1">
      <c r="A208" s="11" t="s">
        <v>123</v>
      </c>
      <c r="B208" s="12" t="s">
        <v>599</v>
      </c>
      <c r="C208" s="13" t="s">
        <v>600</v>
      </c>
      <c r="D208" s="14" t="s">
        <v>601</v>
      </c>
      <c r="E208" s="26" t="s">
        <v>39</v>
      </c>
      <c r="F208" s="15">
        <v>21000</v>
      </c>
      <c r="G208" s="16">
        <v>22000</v>
      </c>
      <c r="H208" s="77">
        <v>45444</v>
      </c>
      <c r="I208" s="17"/>
      <c r="J208" s="89"/>
      <c r="K208" s="17"/>
    </row>
    <row r="209" spans="1:11" ht="21.95" customHeight="1">
      <c r="A209" s="11" t="s">
        <v>123</v>
      </c>
      <c r="B209" s="12" t="s">
        <v>602</v>
      </c>
      <c r="C209" s="13" t="s">
        <v>603</v>
      </c>
      <c r="D209" s="14" t="s">
        <v>604</v>
      </c>
      <c r="E209" s="26" t="s">
        <v>39</v>
      </c>
      <c r="F209" s="15">
        <v>15000</v>
      </c>
      <c r="G209" s="16">
        <v>16000</v>
      </c>
      <c r="H209" s="77">
        <v>45444</v>
      </c>
      <c r="I209" s="17"/>
      <c r="J209" s="89"/>
      <c r="K209" s="17"/>
    </row>
    <row r="210" spans="1:11" ht="21.95" customHeight="1">
      <c r="A210" s="11" t="s">
        <v>123</v>
      </c>
      <c r="B210" s="12" t="s">
        <v>605</v>
      </c>
      <c r="C210" s="13" t="s">
        <v>606</v>
      </c>
      <c r="D210" s="14" t="s">
        <v>607</v>
      </c>
      <c r="E210" s="26" t="s">
        <v>39</v>
      </c>
      <c r="F210" s="15">
        <v>18000</v>
      </c>
      <c r="G210" s="16">
        <v>19000</v>
      </c>
      <c r="H210" s="77">
        <v>45444</v>
      </c>
      <c r="I210" s="17"/>
      <c r="J210" s="89"/>
      <c r="K210" s="17"/>
    </row>
    <row r="211" spans="1:11" ht="21.95" customHeight="1">
      <c r="A211" s="11" t="s">
        <v>123</v>
      </c>
      <c r="B211" s="12" t="s">
        <v>608</v>
      </c>
      <c r="C211" s="13" t="s">
        <v>609</v>
      </c>
      <c r="D211" s="14" t="s">
        <v>610</v>
      </c>
      <c r="E211" s="26" t="s">
        <v>39</v>
      </c>
      <c r="F211" s="15">
        <v>15000</v>
      </c>
      <c r="G211" s="16">
        <v>16000</v>
      </c>
      <c r="H211" s="77">
        <v>45444</v>
      </c>
      <c r="I211" s="17"/>
      <c r="J211" s="89"/>
      <c r="K211" s="17"/>
    </row>
    <row r="212" spans="1:11" ht="21.95" customHeight="1">
      <c r="A212" s="11" t="s">
        <v>123</v>
      </c>
      <c r="B212" s="12" t="s">
        <v>611</v>
      </c>
      <c r="C212" s="13" t="s">
        <v>612</v>
      </c>
      <c r="D212" s="14" t="s">
        <v>613</v>
      </c>
      <c r="E212" s="26" t="s">
        <v>39</v>
      </c>
      <c r="F212" s="15">
        <v>18000</v>
      </c>
      <c r="G212" s="16">
        <v>19000</v>
      </c>
      <c r="H212" s="77">
        <v>45444</v>
      </c>
      <c r="I212" s="17"/>
      <c r="J212" s="89"/>
      <c r="K212" s="17"/>
    </row>
    <row r="213" spans="1:11" ht="21.95" customHeight="1">
      <c r="A213" s="11" t="s">
        <v>123</v>
      </c>
      <c r="B213" s="12" t="s">
        <v>614</v>
      </c>
      <c r="C213" s="13" t="s">
        <v>615</v>
      </c>
      <c r="D213" s="14" t="s">
        <v>616</v>
      </c>
      <c r="E213" s="26" t="s">
        <v>39</v>
      </c>
      <c r="F213" s="15">
        <v>15000</v>
      </c>
      <c r="G213" s="16">
        <v>16000</v>
      </c>
      <c r="H213" s="77">
        <v>45444</v>
      </c>
      <c r="I213" s="17"/>
      <c r="J213" s="89"/>
      <c r="K213" s="17"/>
    </row>
    <row r="214" spans="1:11" ht="21.95" customHeight="1">
      <c r="A214" s="11" t="s">
        <v>123</v>
      </c>
      <c r="B214" s="12" t="s">
        <v>617</v>
      </c>
      <c r="C214" s="13" t="s">
        <v>618</v>
      </c>
      <c r="D214" s="14" t="s">
        <v>619</v>
      </c>
      <c r="E214" s="26" t="s">
        <v>39</v>
      </c>
      <c r="F214" s="15">
        <v>18000</v>
      </c>
      <c r="G214" s="16">
        <v>19000</v>
      </c>
      <c r="H214" s="77">
        <v>45444</v>
      </c>
      <c r="I214" s="17"/>
      <c r="J214" s="89"/>
      <c r="K214" s="17"/>
    </row>
    <row r="215" spans="1:11" ht="21.95" customHeight="1">
      <c r="A215" s="11" t="s">
        <v>123</v>
      </c>
      <c r="B215" s="12" t="s">
        <v>620</v>
      </c>
      <c r="C215" s="13" t="s">
        <v>621</v>
      </c>
      <c r="D215" s="14" t="s">
        <v>622</v>
      </c>
      <c r="E215" s="26" t="s">
        <v>39</v>
      </c>
      <c r="F215" s="15">
        <v>15000</v>
      </c>
      <c r="G215" s="16">
        <v>16000</v>
      </c>
      <c r="H215" s="77">
        <v>45444</v>
      </c>
      <c r="I215" s="17"/>
      <c r="J215" s="89"/>
      <c r="K215" s="17"/>
    </row>
    <row r="216" spans="1:11" ht="21.95" customHeight="1">
      <c r="A216" s="11" t="s">
        <v>123</v>
      </c>
      <c r="B216" s="12" t="s">
        <v>623</v>
      </c>
      <c r="C216" s="13" t="s">
        <v>624</v>
      </c>
      <c r="D216" s="14" t="s">
        <v>625</v>
      </c>
      <c r="E216" s="26" t="s">
        <v>39</v>
      </c>
      <c r="F216" s="15">
        <v>18000</v>
      </c>
      <c r="G216" s="16">
        <v>19000</v>
      </c>
      <c r="H216" s="77">
        <v>45444</v>
      </c>
      <c r="I216" s="17"/>
      <c r="J216" s="89"/>
      <c r="K216" s="17"/>
    </row>
    <row r="217" spans="1:11" ht="21.95" customHeight="1">
      <c r="A217" s="11" t="s">
        <v>123</v>
      </c>
      <c r="B217" s="12" t="s">
        <v>626</v>
      </c>
      <c r="C217" s="13" t="s">
        <v>627</v>
      </c>
      <c r="D217" s="14" t="s">
        <v>628</v>
      </c>
      <c r="E217" s="26" t="s">
        <v>39</v>
      </c>
      <c r="F217" s="15">
        <v>15000</v>
      </c>
      <c r="G217" s="16">
        <v>16000</v>
      </c>
      <c r="H217" s="77">
        <v>45444</v>
      </c>
      <c r="I217" s="17"/>
      <c r="J217" s="89"/>
      <c r="K217" s="17"/>
    </row>
    <row r="218" spans="1:11" ht="21.95" customHeight="1">
      <c r="A218" s="11" t="s">
        <v>123</v>
      </c>
      <c r="B218" s="12" t="s">
        <v>629</v>
      </c>
      <c r="C218" s="13" t="s">
        <v>630</v>
      </c>
      <c r="D218" s="14" t="s">
        <v>631</v>
      </c>
      <c r="E218" s="26" t="s">
        <v>39</v>
      </c>
      <c r="F218" s="15">
        <v>18000</v>
      </c>
      <c r="G218" s="16">
        <v>19000</v>
      </c>
      <c r="H218" s="77">
        <v>45444</v>
      </c>
      <c r="I218" s="17"/>
      <c r="J218" s="89"/>
      <c r="K218" s="17"/>
    </row>
    <row r="219" spans="1:11" ht="21.95" customHeight="1">
      <c r="A219" s="11" t="s">
        <v>123</v>
      </c>
      <c r="B219" s="12" t="s">
        <v>632</v>
      </c>
      <c r="C219" s="13" t="s">
        <v>633</v>
      </c>
      <c r="D219" s="14" t="s">
        <v>634</v>
      </c>
      <c r="E219" s="26" t="s">
        <v>39</v>
      </c>
      <c r="F219" s="15">
        <v>14000</v>
      </c>
      <c r="G219" s="16">
        <v>15000</v>
      </c>
      <c r="H219" s="77">
        <v>45444</v>
      </c>
      <c r="I219" s="17"/>
      <c r="J219" s="89"/>
      <c r="K219" s="17"/>
    </row>
    <row r="220" spans="1:11" ht="21.95" customHeight="1">
      <c r="A220" s="11" t="s">
        <v>123</v>
      </c>
      <c r="B220" s="12" t="s">
        <v>635</v>
      </c>
      <c r="C220" s="13" t="s">
        <v>636</v>
      </c>
      <c r="D220" s="14" t="s">
        <v>637</v>
      </c>
      <c r="E220" s="26" t="s">
        <v>39</v>
      </c>
      <c r="F220" s="15">
        <v>17000</v>
      </c>
      <c r="G220" s="16">
        <v>18000</v>
      </c>
      <c r="H220" s="77">
        <v>45444</v>
      </c>
      <c r="I220" s="17"/>
      <c r="J220" s="89"/>
      <c r="K220" s="17"/>
    </row>
    <row r="221" spans="1:11" ht="21.95" customHeight="1">
      <c r="A221" s="11" t="s">
        <v>123</v>
      </c>
      <c r="B221" s="12" t="s">
        <v>638</v>
      </c>
      <c r="C221" s="13" t="s">
        <v>639</v>
      </c>
      <c r="D221" s="14" t="s">
        <v>640</v>
      </c>
      <c r="E221" s="26" t="s">
        <v>39</v>
      </c>
      <c r="F221" s="15">
        <v>14000</v>
      </c>
      <c r="G221" s="16">
        <v>15000</v>
      </c>
      <c r="H221" s="77">
        <v>45444</v>
      </c>
      <c r="I221" s="17"/>
      <c r="J221" s="89"/>
      <c r="K221" s="17"/>
    </row>
    <row r="222" spans="1:11" ht="21.95" customHeight="1">
      <c r="A222" s="11" t="s">
        <v>123</v>
      </c>
      <c r="B222" s="12" t="s">
        <v>641</v>
      </c>
      <c r="C222" s="13" t="s">
        <v>642</v>
      </c>
      <c r="D222" s="14" t="s">
        <v>643</v>
      </c>
      <c r="E222" s="26" t="s">
        <v>39</v>
      </c>
      <c r="F222" s="15">
        <v>17000</v>
      </c>
      <c r="G222" s="16">
        <v>18000</v>
      </c>
      <c r="H222" s="77">
        <v>45444</v>
      </c>
      <c r="I222" s="17"/>
      <c r="J222" s="89"/>
      <c r="K222" s="17"/>
    </row>
    <row r="223" spans="1:11" ht="21.95" customHeight="1">
      <c r="A223" s="11" t="s">
        <v>123</v>
      </c>
      <c r="B223" s="12" t="s">
        <v>644</v>
      </c>
      <c r="C223" s="13" t="s">
        <v>645</v>
      </c>
      <c r="D223" s="14" t="s">
        <v>646</v>
      </c>
      <c r="E223" s="26" t="s">
        <v>39</v>
      </c>
      <c r="F223" s="15">
        <v>14000</v>
      </c>
      <c r="G223" s="16">
        <v>15000</v>
      </c>
      <c r="H223" s="77">
        <v>45444</v>
      </c>
      <c r="I223" s="17"/>
      <c r="J223" s="89"/>
      <c r="K223" s="17"/>
    </row>
    <row r="224" spans="1:11" ht="21.95" customHeight="1">
      <c r="A224" s="11" t="s">
        <v>123</v>
      </c>
      <c r="B224" s="12" t="s">
        <v>647</v>
      </c>
      <c r="C224" s="13" t="s">
        <v>648</v>
      </c>
      <c r="D224" s="14" t="s">
        <v>649</v>
      </c>
      <c r="E224" s="26" t="s">
        <v>39</v>
      </c>
      <c r="F224" s="15">
        <v>17000</v>
      </c>
      <c r="G224" s="16">
        <v>18000</v>
      </c>
      <c r="H224" s="77">
        <v>45444</v>
      </c>
      <c r="I224" s="17"/>
      <c r="J224" s="89"/>
      <c r="K224" s="17"/>
    </row>
    <row r="225" spans="1:11" ht="21.95" customHeight="1">
      <c r="A225" s="11" t="s">
        <v>123</v>
      </c>
      <c r="B225" s="12" t="s">
        <v>650</v>
      </c>
      <c r="C225" s="13" t="s">
        <v>651</v>
      </c>
      <c r="D225" s="14" t="s">
        <v>652</v>
      </c>
      <c r="E225" s="26" t="s">
        <v>39</v>
      </c>
      <c r="F225" s="15">
        <v>14000</v>
      </c>
      <c r="G225" s="16">
        <v>15000</v>
      </c>
      <c r="H225" s="77">
        <v>45444</v>
      </c>
      <c r="I225" s="17"/>
      <c r="J225" s="89"/>
      <c r="K225" s="17"/>
    </row>
    <row r="226" spans="1:11" ht="21.95" customHeight="1">
      <c r="A226" s="11" t="s">
        <v>123</v>
      </c>
      <c r="B226" s="12" t="s">
        <v>653</v>
      </c>
      <c r="C226" s="13" t="s">
        <v>654</v>
      </c>
      <c r="D226" s="14" t="s">
        <v>655</v>
      </c>
      <c r="E226" s="26" t="s">
        <v>39</v>
      </c>
      <c r="F226" s="15">
        <v>17000</v>
      </c>
      <c r="G226" s="16">
        <v>18000</v>
      </c>
      <c r="H226" s="77">
        <v>45444</v>
      </c>
      <c r="I226" s="17"/>
      <c r="J226" s="89"/>
      <c r="K226" s="17"/>
    </row>
    <row r="227" spans="1:11" ht="21.95" customHeight="1">
      <c r="A227" s="11" t="s">
        <v>123</v>
      </c>
      <c r="B227" s="12" t="s">
        <v>656</v>
      </c>
      <c r="C227" s="13" t="s">
        <v>657</v>
      </c>
      <c r="D227" s="14" t="s">
        <v>658</v>
      </c>
      <c r="E227" s="26" t="s">
        <v>39</v>
      </c>
      <c r="F227" s="15">
        <v>15000</v>
      </c>
      <c r="G227" s="16">
        <v>16000</v>
      </c>
      <c r="H227" s="77">
        <v>45444</v>
      </c>
      <c r="I227" s="17"/>
      <c r="J227" s="89"/>
      <c r="K227" s="17"/>
    </row>
    <row r="228" spans="1:11" ht="21.95" customHeight="1">
      <c r="A228" s="11" t="s">
        <v>123</v>
      </c>
      <c r="B228" s="12" t="s">
        <v>659</v>
      </c>
      <c r="C228" s="13" t="s">
        <v>660</v>
      </c>
      <c r="D228" s="14" t="s">
        <v>661</v>
      </c>
      <c r="E228" s="26" t="s">
        <v>39</v>
      </c>
      <c r="F228" s="15">
        <v>18000</v>
      </c>
      <c r="G228" s="16">
        <v>19000</v>
      </c>
      <c r="H228" s="77">
        <v>45444</v>
      </c>
      <c r="I228" s="17"/>
      <c r="J228" s="89"/>
      <c r="K228" s="17"/>
    </row>
    <row r="229" spans="1:11" ht="21.95" customHeight="1">
      <c r="A229" s="11" t="s">
        <v>123</v>
      </c>
      <c r="B229" s="12" t="s">
        <v>662</v>
      </c>
      <c r="C229" s="13" t="s">
        <v>663</v>
      </c>
      <c r="D229" s="14" t="s">
        <v>664</v>
      </c>
      <c r="E229" s="26" t="s">
        <v>39</v>
      </c>
      <c r="F229" s="15">
        <v>14000</v>
      </c>
      <c r="G229" s="16">
        <v>15000</v>
      </c>
      <c r="H229" s="77">
        <v>45444</v>
      </c>
      <c r="I229" s="17"/>
      <c r="J229" s="89"/>
      <c r="K229" s="17"/>
    </row>
    <row r="230" spans="1:11" ht="21.95" customHeight="1">
      <c r="A230" s="11" t="s">
        <v>123</v>
      </c>
      <c r="B230" s="12" t="s">
        <v>665</v>
      </c>
      <c r="C230" s="13" t="s">
        <v>666</v>
      </c>
      <c r="D230" s="14" t="s">
        <v>667</v>
      </c>
      <c r="E230" s="26" t="s">
        <v>39</v>
      </c>
      <c r="F230" s="15">
        <v>17000</v>
      </c>
      <c r="G230" s="16">
        <v>18000</v>
      </c>
      <c r="H230" s="77">
        <v>45444</v>
      </c>
      <c r="I230" s="17"/>
      <c r="J230" s="89"/>
      <c r="K230" s="17"/>
    </row>
    <row r="231" spans="1:11" ht="21.95" customHeight="1">
      <c r="A231" s="11" t="s">
        <v>123</v>
      </c>
      <c r="B231" s="12" t="s">
        <v>668</v>
      </c>
      <c r="C231" s="13" t="s">
        <v>669</v>
      </c>
      <c r="D231" s="14" t="s">
        <v>670</v>
      </c>
      <c r="E231" s="26" t="s">
        <v>39</v>
      </c>
      <c r="F231" s="15">
        <v>14000</v>
      </c>
      <c r="G231" s="16">
        <v>15000</v>
      </c>
      <c r="H231" s="77">
        <v>45444</v>
      </c>
      <c r="I231" s="17"/>
      <c r="J231" s="89"/>
      <c r="K231" s="17"/>
    </row>
    <row r="232" spans="1:11" ht="21.95" customHeight="1">
      <c r="A232" s="11" t="s">
        <v>123</v>
      </c>
      <c r="B232" s="12" t="s">
        <v>671</v>
      </c>
      <c r="C232" s="13" t="s">
        <v>672</v>
      </c>
      <c r="D232" s="14" t="s">
        <v>673</v>
      </c>
      <c r="E232" s="26" t="s">
        <v>39</v>
      </c>
      <c r="F232" s="15">
        <v>17000</v>
      </c>
      <c r="G232" s="16">
        <v>18000</v>
      </c>
      <c r="H232" s="77">
        <v>45444</v>
      </c>
      <c r="I232" s="17"/>
      <c r="J232" s="89"/>
      <c r="K232" s="17"/>
    </row>
    <row r="233" spans="1:11" ht="21.95" customHeight="1">
      <c r="A233" s="11" t="s">
        <v>123</v>
      </c>
      <c r="B233" s="12" t="s">
        <v>674</v>
      </c>
      <c r="C233" s="13" t="s">
        <v>675</v>
      </c>
      <c r="D233" s="14" t="s">
        <v>676</v>
      </c>
      <c r="E233" s="26" t="s">
        <v>39</v>
      </c>
      <c r="F233" s="15">
        <v>14000</v>
      </c>
      <c r="G233" s="16">
        <v>15000</v>
      </c>
      <c r="H233" s="77">
        <v>45444</v>
      </c>
      <c r="I233" s="17"/>
      <c r="J233" s="89"/>
      <c r="K233" s="17"/>
    </row>
    <row r="234" spans="1:11" ht="21.95" customHeight="1">
      <c r="A234" s="11" t="s">
        <v>123</v>
      </c>
      <c r="B234" s="12" t="s">
        <v>677</v>
      </c>
      <c r="C234" s="13" t="s">
        <v>678</v>
      </c>
      <c r="D234" s="14" t="s">
        <v>679</v>
      </c>
      <c r="E234" s="26" t="s">
        <v>39</v>
      </c>
      <c r="F234" s="15">
        <v>17000</v>
      </c>
      <c r="G234" s="16">
        <v>18000</v>
      </c>
      <c r="H234" s="77">
        <v>45444</v>
      </c>
      <c r="I234" s="17"/>
      <c r="J234" s="89"/>
      <c r="K234" s="17"/>
    </row>
    <row r="235" spans="1:11" ht="21.95" customHeight="1">
      <c r="A235" s="11" t="s">
        <v>123</v>
      </c>
      <c r="B235" s="12" t="s">
        <v>680</v>
      </c>
      <c r="C235" s="13" t="s">
        <v>681</v>
      </c>
      <c r="D235" s="14" t="s">
        <v>682</v>
      </c>
      <c r="E235" s="26" t="s">
        <v>39</v>
      </c>
      <c r="F235" s="15">
        <v>14000</v>
      </c>
      <c r="G235" s="16">
        <v>15000</v>
      </c>
      <c r="H235" s="77">
        <v>45444</v>
      </c>
      <c r="I235" s="17"/>
      <c r="J235" s="89"/>
      <c r="K235" s="17"/>
    </row>
    <row r="236" spans="1:11" ht="21.95" customHeight="1">
      <c r="A236" s="11" t="s">
        <v>123</v>
      </c>
      <c r="B236" s="12" t="s">
        <v>683</v>
      </c>
      <c r="C236" s="13" t="s">
        <v>684</v>
      </c>
      <c r="D236" s="14" t="s">
        <v>685</v>
      </c>
      <c r="E236" s="26" t="s">
        <v>39</v>
      </c>
      <c r="F236" s="15">
        <v>17000</v>
      </c>
      <c r="G236" s="16">
        <v>18000</v>
      </c>
      <c r="H236" s="77">
        <v>45444</v>
      </c>
      <c r="I236" s="17"/>
      <c r="J236" s="89"/>
      <c r="K236" s="17"/>
    </row>
    <row r="237" spans="1:11" ht="21.95" customHeight="1">
      <c r="A237" s="11" t="s">
        <v>138</v>
      </c>
      <c r="B237" s="12" t="s">
        <v>686</v>
      </c>
      <c r="C237" s="13" t="s">
        <v>687</v>
      </c>
      <c r="D237" s="14" t="s">
        <v>688</v>
      </c>
      <c r="E237" s="25"/>
      <c r="F237" s="15">
        <v>30000</v>
      </c>
      <c r="G237" s="16">
        <v>35000</v>
      </c>
      <c r="H237" s="77">
        <v>45444</v>
      </c>
      <c r="I237" s="17"/>
      <c r="J237" s="89"/>
      <c r="K237" s="17"/>
    </row>
    <row r="238" spans="1:11" ht="21.95" customHeight="1">
      <c r="A238" s="11" t="s">
        <v>224</v>
      </c>
      <c r="B238" s="12" t="s">
        <v>689</v>
      </c>
      <c r="C238" s="13" t="s">
        <v>690</v>
      </c>
      <c r="D238" s="14" t="s">
        <v>691</v>
      </c>
      <c r="E238" s="26" t="s">
        <v>39</v>
      </c>
      <c r="F238" s="15">
        <v>12000</v>
      </c>
      <c r="G238" s="16">
        <v>13000</v>
      </c>
      <c r="H238" s="77" t="s">
        <v>29</v>
      </c>
      <c r="I238" s="17" t="s">
        <v>324</v>
      </c>
      <c r="J238" s="95" t="s">
        <v>247</v>
      </c>
      <c r="K238" s="17"/>
    </row>
    <row r="239" spans="1:11" ht="21.95" customHeight="1">
      <c r="A239" s="11" t="s">
        <v>123</v>
      </c>
      <c r="B239" s="12" t="s">
        <v>692</v>
      </c>
      <c r="C239" s="13" t="s">
        <v>693</v>
      </c>
      <c r="D239" s="14" t="s">
        <v>694</v>
      </c>
      <c r="E239" s="26" t="s">
        <v>39</v>
      </c>
      <c r="F239" s="15">
        <v>26000</v>
      </c>
      <c r="G239" s="16">
        <v>27000</v>
      </c>
      <c r="H239" s="77">
        <v>45444</v>
      </c>
      <c r="I239" s="17"/>
      <c r="J239" s="89"/>
      <c r="K239" s="17"/>
    </row>
    <row r="240" spans="1:11" ht="21.95" customHeight="1">
      <c r="A240" s="11" t="s">
        <v>123</v>
      </c>
      <c r="B240" s="12" t="s">
        <v>695</v>
      </c>
      <c r="C240" s="13" t="s">
        <v>696</v>
      </c>
      <c r="D240" s="14" t="s">
        <v>697</v>
      </c>
      <c r="E240" s="26" t="s">
        <v>39</v>
      </c>
      <c r="F240" s="15">
        <v>26000</v>
      </c>
      <c r="G240" s="16">
        <v>27000</v>
      </c>
      <c r="H240" s="77">
        <v>45444</v>
      </c>
      <c r="I240" s="17"/>
      <c r="J240" s="89"/>
      <c r="K240" s="17"/>
    </row>
    <row r="241" spans="1:11" ht="21.95" customHeight="1">
      <c r="A241" s="11" t="s">
        <v>123</v>
      </c>
      <c r="B241" s="12" t="s">
        <v>698</v>
      </c>
      <c r="C241" s="13" t="s">
        <v>699</v>
      </c>
      <c r="D241" s="14" t="s">
        <v>700</v>
      </c>
      <c r="E241" s="26" t="s">
        <v>39</v>
      </c>
      <c r="F241" s="15">
        <v>22000</v>
      </c>
      <c r="G241" s="16">
        <v>23000</v>
      </c>
      <c r="H241" s="77">
        <v>45444</v>
      </c>
      <c r="I241" s="17"/>
      <c r="J241" s="89"/>
      <c r="K241" s="17"/>
    </row>
    <row r="242" spans="1:11" ht="21.95" customHeight="1">
      <c r="A242" s="11" t="s">
        <v>123</v>
      </c>
      <c r="B242" s="12" t="s">
        <v>701</v>
      </c>
      <c r="C242" s="13" t="s">
        <v>702</v>
      </c>
      <c r="D242" s="14" t="s">
        <v>703</v>
      </c>
      <c r="E242" s="26" t="s">
        <v>39</v>
      </c>
      <c r="F242" s="15">
        <v>22000</v>
      </c>
      <c r="G242" s="16">
        <v>23000</v>
      </c>
      <c r="H242" s="77">
        <v>45444</v>
      </c>
      <c r="I242" s="17"/>
      <c r="J242" s="89"/>
      <c r="K242" s="17"/>
    </row>
    <row r="243" spans="1:11" ht="21.95" customHeight="1">
      <c r="A243" s="11" t="s">
        <v>123</v>
      </c>
      <c r="B243" s="12" t="s">
        <v>704</v>
      </c>
      <c r="C243" s="13" t="s">
        <v>705</v>
      </c>
      <c r="D243" s="14" t="s">
        <v>706</v>
      </c>
      <c r="E243" s="26" t="s">
        <v>39</v>
      </c>
      <c r="F243" s="15">
        <v>22000</v>
      </c>
      <c r="G243" s="16">
        <v>23000</v>
      </c>
      <c r="H243" s="77">
        <v>45444</v>
      </c>
      <c r="I243" s="17"/>
      <c r="J243" s="89"/>
      <c r="K243" s="17"/>
    </row>
    <row r="244" spans="1:11" ht="21.95" customHeight="1">
      <c r="A244" s="11" t="s">
        <v>123</v>
      </c>
      <c r="B244" s="12" t="s">
        <v>707</v>
      </c>
      <c r="C244" s="13" t="s">
        <v>708</v>
      </c>
      <c r="D244" s="14" t="s">
        <v>709</v>
      </c>
      <c r="E244" s="26" t="s">
        <v>39</v>
      </c>
      <c r="F244" s="15">
        <v>22000</v>
      </c>
      <c r="G244" s="16">
        <v>23000</v>
      </c>
      <c r="H244" s="77">
        <v>45444</v>
      </c>
      <c r="I244" s="17"/>
      <c r="J244" s="89"/>
      <c r="K244" s="17"/>
    </row>
    <row r="245" spans="1:11" ht="21.95" customHeight="1">
      <c r="A245" s="11" t="s">
        <v>123</v>
      </c>
      <c r="B245" s="12" t="s">
        <v>710</v>
      </c>
      <c r="C245" s="13" t="s">
        <v>711</v>
      </c>
      <c r="D245" s="14" t="s">
        <v>712</v>
      </c>
      <c r="E245" s="26" t="s">
        <v>39</v>
      </c>
      <c r="F245" s="15">
        <v>22000</v>
      </c>
      <c r="G245" s="16">
        <v>23000</v>
      </c>
      <c r="H245" s="77">
        <v>45444</v>
      </c>
      <c r="I245" s="17"/>
      <c r="J245" s="89"/>
      <c r="K245" s="17"/>
    </row>
    <row r="246" spans="1:11" ht="21.95" customHeight="1">
      <c r="A246" s="11" t="s">
        <v>123</v>
      </c>
      <c r="B246" s="12" t="s">
        <v>713</v>
      </c>
      <c r="C246" s="13" t="s">
        <v>714</v>
      </c>
      <c r="D246" s="14" t="s">
        <v>715</v>
      </c>
      <c r="E246" s="26" t="s">
        <v>39</v>
      </c>
      <c r="F246" s="15">
        <v>22000</v>
      </c>
      <c r="G246" s="16">
        <v>23000</v>
      </c>
      <c r="H246" s="77">
        <v>45444</v>
      </c>
      <c r="I246" s="17"/>
      <c r="J246" s="89"/>
      <c r="K246" s="17"/>
    </row>
    <row r="247" spans="1:11" ht="21.95" customHeight="1">
      <c r="A247" s="11" t="s">
        <v>123</v>
      </c>
      <c r="B247" s="12" t="s">
        <v>716</v>
      </c>
      <c r="C247" s="13" t="s">
        <v>717</v>
      </c>
      <c r="D247" s="14" t="s">
        <v>718</v>
      </c>
      <c r="E247" s="26" t="s">
        <v>39</v>
      </c>
      <c r="F247" s="15">
        <v>22000</v>
      </c>
      <c r="G247" s="16">
        <v>23000</v>
      </c>
      <c r="H247" s="77">
        <v>45444</v>
      </c>
      <c r="I247" s="17"/>
      <c r="J247" s="89"/>
      <c r="K247" s="17"/>
    </row>
    <row r="248" spans="1:11" ht="21.95" customHeight="1">
      <c r="A248" s="11" t="s">
        <v>123</v>
      </c>
      <c r="B248" s="12" t="s">
        <v>719</v>
      </c>
      <c r="C248" s="13" t="s">
        <v>720</v>
      </c>
      <c r="D248" s="14" t="s">
        <v>721</v>
      </c>
      <c r="E248" s="26" t="s">
        <v>39</v>
      </c>
      <c r="F248" s="15">
        <v>22000</v>
      </c>
      <c r="G248" s="16">
        <v>23000</v>
      </c>
      <c r="H248" s="77">
        <v>45444</v>
      </c>
      <c r="I248" s="17"/>
      <c r="J248" s="89"/>
      <c r="K248" s="17"/>
    </row>
    <row r="249" spans="1:11" ht="21.95" customHeight="1">
      <c r="A249" s="11" t="s">
        <v>123</v>
      </c>
      <c r="B249" s="12" t="s">
        <v>722</v>
      </c>
      <c r="C249" s="13" t="s">
        <v>723</v>
      </c>
      <c r="D249" s="14" t="s">
        <v>724</v>
      </c>
      <c r="E249" s="26" t="s">
        <v>39</v>
      </c>
      <c r="F249" s="15">
        <v>15000</v>
      </c>
      <c r="G249" s="16">
        <v>16000</v>
      </c>
      <c r="H249" s="77">
        <v>45444</v>
      </c>
      <c r="I249" s="17"/>
      <c r="J249" s="89"/>
      <c r="K249" s="17"/>
    </row>
    <row r="250" spans="1:11" ht="21.95" customHeight="1">
      <c r="A250" s="11" t="s">
        <v>123</v>
      </c>
      <c r="B250" s="12" t="s">
        <v>725</v>
      </c>
      <c r="C250" s="13" t="s">
        <v>726</v>
      </c>
      <c r="D250" s="14" t="s">
        <v>727</v>
      </c>
      <c r="E250" s="26" t="s">
        <v>39</v>
      </c>
      <c r="F250" s="15">
        <v>18000</v>
      </c>
      <c r="G250" s="16">
        <v>19000</v>
      </c>
      <c r="H250" s="77">
        <v>45444</v>
      </c>
      <c r="I250" s="17"/>
      <c r="J250" s="89"/>
      <c r="K250" s="17"/>
    </row>
    <row r="251" spans="1:11" ht="21.95" customHeight="1">
      <c r="A251" s="11" t="s">
        <v>123</v>
      </c>
      <c r="B251" s="12" t="s">
        <v>728</v>
      </c>
      <c r="C251" s="13" t="s">
        <v>729</v>
      </c>
      <c r="D251" s="14" t="s">
        <v>730</v>
      </c>
      <c r="E251" s="26" t="s">
        <v>39</v>
      </c>
      <c r="F251" s="15">
        <v>15000</v>
      </c>
      <c r="G251" s="16">
        <v>16000</v>
      </c>
      <c r="H251" s="77">
        <v>45444</v>
      </c>
      <c r="I251" s="17"/>
      <c r="J251" s="89"/>
      <c r="K251" s="17"/>
    </row>
    <row r="252" spans="1:11" ht="21.95" customHeight="1">
      <c r="A252" s="11" t="s">
        <v>123</v>
      </c>
      <c r="B252" s="12" t="s">
        <v>731</v>
      </c>
      <c r="C252" s="13" t="s">
        <v>732</v>
      </c>
      <c r="D252" s="14" t="s">
        <v>733</v>
      </c>
      <c r="E252" s="26" t="s">
        <v>39</v>
      </c>
      <c r="F252" s="15">
        <v>18000</v>
      </c>
      <c r="G252" s="16">
        <v>19000</v>
      </c>
      <c r="H252" s="77">
        <v>45444</v>
      </c>
      <c r="I252" s="17"/>
      <c r="J252" s="89"/>
      <c r="K252" s="17"/>
    </row>
    <row r="253" spans="1:11" ht="21.95" customHeight="1">
      <c r="A253" s="11" t="s">
        <v>123</v>
      </c>
      <c r="B253" s="12" t="s">
        <v>734</v>
      </c>
      <c r="C253" s="13" t="s">
        <v>735</v>
      </c>
      <c r="D253" s="14" t="s">
        <v>736</v>
      </c>
      <c r="E253" s="26" t="s">
        <v>39</v>
      </c>
      <c r="F253" s="15">
        <v>15000</v>
      </c>
      <c r="G253" s="16">
        <v>16000</v>
      </c>
      <c r="H253" s="77">
        <v>45444</v>
      </c>
      <c r="I253" s="17"/>
      <c r="J253" s="89"/>
      <c r="K253" s="17"/>
    </row>
    <row r="254" spans="1:11" ht="21.95" customHeight="1">
      <c r="A254" s="11" t="s">
        <v>123</v>
      </c>
      <c r="B254" s="12" t="s">
        <v>737</v>
      </c>
      <c r="C254" s="13" t="s">
        <v>738</v>
      </c>
      <c r="D254" s="14" t="s">
        <v>739</v>
      </c>
      <c r="E254" s="26" t="s">
        <v>39</v>
      </c>
      <c r="F254" s="15">
        <v>18000</v>
      </c>
      <c r="G254" s="16">
        <v>19000</v>
      </c>
      <c r="H254" s="77">
        <v>45444</v>
      </c>
      <c r="I254" s="17"/>
      <c r="J254" s="89"/>
      <c r="K254" s="17"/>
    </row>
    <row r="255" spans="1:11" ht="21.95" customHeight="1">
      <c r="A255" s="11" t="s">
        <v>123</v>
      </c>
      <c r="B255" s="12" t="s">
        <v>740</v>
      </c>
      <c r="C255" s="13" t="s">
        <v>741</v>
      </c>
      <c r="D255" s="14" t="s">
        <v>742</v>
      </c>
      <c r="E255" s="26" t="s">
        <v>39</v>
      </c>
      <c r="F255" s="15">
        <v>15000</v>
      </c>
      <c r="G255" s="16">
        <v>16000</v>
      </c>
      <c r="H255" s="77">
        <v>45444</v>
      </c>
      <c r="I255" s="17"/>
      <c r="J255" s="89"/>
      <c r="K255" s="17"/>
    </row>
    <row r="256" spans="1:11" ht="21.95" customHeight="1">
      <c r="A256" s="11" t="s">
        <v>123</v>
      </c>
      <c r="B256" s="12" t="s">
        <v>743</v>
      </c>
      <c r="C256" s="13" t="s">
        <v>744</v>
      </c>
      <c r="D256" s="14" t="s">
        <v>745</v>
      </c>
      <c r="E256" s="26" t="s">
        <v>39</v>
      </c>
      <c r="F256" s="15">
        <v>18000</v>
      </c>
      <c r="G256" s="16">
        <v>19000</v>
      </c>
      <c r="H256" s="77">
        <v>45444</v>
      </c>
      <c r="I256" s="17"/>
      <c r="J256" s="89"/>
      <c r="K256" s="17"/>
    </row>
    <row r="257" spans="1:11" ht="21.95" customHeight="1">
      <c r="A257" s="11" t="s">
        <v>123</v>
      </c>
      <c r="B257" s="12" t="s">
        <v>746</v>
      </c>
      <c r="C257" s="13" t="s">
        <v>747</v>
      </c>
      <c r="D257" s="14" t="s">
        <v>748</v>
      </c>
      <c r="E257" s="26" t="s">
        <v>39</v>
      </c>
      <c r="F257" s="15">
        <v>26000</v>
      </c>
      <c r="G257" s="16">
        <v>27000</v>
      </c>
      <c r="H257" s="77">
        <v>45444</v>
      </c>
      <c r="I257" s="17"/>
      <c r="J257" s="89"/>
      <c r="K257" s="17"/>
    </row>
    <row r="258" spans="1:11" ht="21.95" customHeight="1">
      <c r="A258" s="11" t="s">
        <v>123</v>
      </c>
      <c r="B258" s="12" t="s">
        <v>749</v>
      </c>
      <c r="C258" s="13" t="s">
        <v>750</v>
      </c>
      <c r="D258" s="14" t="s">
        <v>751</v>
      </c>
      <c r="E258" s="26" t="s">
        <v>39</v>
      </c>
      <c r="F258" s="15">
        <v>26000</v>
      </c>
      <c r="G258" s="16">
        <v>27000</v>
      </c>
      <c r="H258" s="77">
        <v>45444</v>
      </c>
      <c r="I258" s="17"/>
      <c r="J258" s="89"/>
      <c r="K258" s="17"/>
    </row>
    <row r="259" spans="1:11" ht="21.95" customHeight="1">
      <c r="A259" s="11" t="s">
        <v>123</v>
      </c>
      <c r="B259" s="12" t="s">
        <v>752</v>
      </c>
      <c r="C259" s="13" t="s">
        <v>753</v>
      </c>
      <c r="D259" s="14" t="s">
        <v>754</v>
      </c>
      <c r="E259" s="26" t="s">
        <v>39</v>
      </c>
      <c r="F259" s="15">
        <v>25000</v>
      </c>
      <c r="G259" s="16">
        <v>26000</v>
      </c>
      <c r="H259" s="77">
        <v>45444</v>
      </c>
      <c r="I259" s="17"/>
      <c r="J259" s="89"/>
      <c r="K259" s="17"/>
    </row>
    <row r="260" spans="1:11" ht="21.95" customHeight="1">
      <c r="A260" s="11" t="s">
        <v>123</v>
      </c>
      <c r="B260" s="12" t="s">
        <v>755</v>
      </c>
      <c r="C260" s="13" t="s">
        <v>756</v>
      </c>
      <c r="D260" s="14" t="s">
        <v>757</v>
      </c>
      <c r="E260" s="26" t="s">
        <v>39</v>
      </c>
      <c r="F260" s="15">
        <v>25000</v>
      </c>
      <c r="G260" s="16">
        <v>26000</v>
      </c>
      <c r="H260" s="77">
        <v>45444</v>
      </c>
      <c r="I260" s="17"/>
      <c r="J260" s="89"/>
      <c r="K260" s="17"/>
    </row>
    <row r="261" spans="1:11" ht="21.95" customHeight="1">
      <c r="A261" s="11" t="s">
        <v>123</v>
      </c>
      <c r="B261" s="12" t="s">
        <v>758</v>
      </c>
      <c r="C261" s="13" t="s">
        <v>759</v>
      </c>
      <c r="D261" s="14" t="s">
        <v>760</v>
      </c>
      <c r="E261" s="26" t="s">
        <v>39</v>
      </c>
      <c r="F261" s="15">
        <v>25000</v>
      </c>
      <c r="G261" s="16">
        <v>26000</v>
      </c>
      <c r="H261" s="77">
        <v>45444</v>
      </c>
      <c r="I261" s="17"/>
      <c r="J261" s="89"/>
      <c r="K261" s="17"/>
    </row>
    <row r="262" spans="1:11" ht="21.95" customHeight="1">
      <c r="A262" s="11" t="s">
        <v>123</v>
      </c>
      <c r="B262" s="12" t="s">
        <v>761</v>
      </c>
      <c r="C262" s="13" t="s">
        <v>762</v>
      </c>
      <c r="D262" s="14" t="s">
        <v>763</v>
      </c>
      <c r="E262" s="26" t="s">
        <v>39</v>
      </c>
      <c r="F262" s="15">
        <v>25000</v>
      </c>
      <c r="G262" s="16">
        <v>26000</v>
      </c>
      <c r="H262" s="77">
        <v>45444</v>
      </c>
      <c r="I262" s="17"/>
      <c r="J262" s="89"/>
      <c r="K262" s="17"/>
    </row>
    <row r="263" spans="1:11" ht="21.95" customHeight="1">
      <c r="A263" s="11" t="s">
        <v>123</v>
      </c>
      <c r="B263" s="12" t="s">
        <v>764</v>
      </c>
      <c r="C263" s="13" t="s">
        <v>765</v>
      </c>
      <c r="D263" s="14" t="s">
        <v>766</v>
      </c>
      <c r="E263" s="26" t="s">
        <v>39</v>
      </c>
      <c r="F263" s="15">
        <v>25000</v>
      </c>
      <c r="G263" s="16">
        <v>26000</v>
      </c>
      <c r="H263" s="77">
        <v>45444</v>
      </c>
      <c r="I263" s="17"/>
      <c r="J263" s="89"/>
      <c r="K263" s="17"/>
    </row>
    <row r="264" spans="1:11" ht="21.95" customHeight="1">
      <c r="A264" s="11" t="s">
        <v>123</v>
      </c>
      <c r="B264" s="12" t="s">
        <v>767</v>
      </c>
      <c r="C264" s="13" t="s">
        <v>768</v>
      </c>
      <c r="D264" s="14" t="s">
        <v>769</v>
      </c>
      <c r="E264" s="26" t="s">
        <v>39</v>
      </c>
      <c r="F264" s="15">
        <v>25000</v>
      </c>
      <c r="G264" s="16">
        <v>26000</v>
      </c>
      <c r="H264" s="77">
        <v>45444</v>
      </c>
      <c r="I264" s="17"/>
      <c r="J264" s="89"/>
      <c r="K264" s="17"/>
    </row>
    <row r="265" spans="1:11" ht="21.95" customHeight="1">
      <c r="A265" s="11" t="s">
        <v>123</v>
      </c>
      <c r="B265" s="12" t="s">
        <v>770</v>
      </c>
      <c r="C265" s="13" t="s">
        <v>771</v>
      </c>
      <c r="D265" s="14" t="s">
        <v>772</v>
      </c>
      <c r="E265" s="26" t="s">
        <v>39</v>
      </c>
      <c r="F265" s="15">
        <v>25000</v>
      </c>
      <c r="G265" s="16">
        <v>26000</v>
      </c>
      <c r="H265" s="77">
        <v>45444</v>
      </c>
      <c r="I265" s="17"/>
      <c r="J265" s="89"/>
      <c r="K265" s="17"/>
    </row>
    <row r="266" spans="1:11" ht="21.95" customHeight="1">
      <c r="A266" s="11" t="s">
        <v>123</v>
      </c>
      <c r="B266" s="12" t="s">
        <v>773</v>
      </c>
      <c r="C266" s="13" t="s">
        <v>774</v>
      </c>
      <c r="D266" s="14" t="s">
        <v>775</v>
      </c>
      <c r="E266" s="26" t="s">
        <v>39</v>
      </c>
      <c r="F266" s="15">
        <v>25000</v>
      </c>
      <c r="G266" s="16">
        <v>26000</v>
      </c>
      <c r="H266" s="77">
        <v>45444</v>
      </c>
      <c r="I266" s="17"/>
      <c r="J266" s="89"/>
      <c r="K266" s="17"/>
    </row>
    <row r="267" spans="1:11" ht="21.95" customHeight="1">
      <c r="A267" s="11" t="s">
        <v>123</v>
      </c>
      <c r="B267" s="12" t="s">
        <v>776</v>
      </c>
      <c r="C267" s="13" t="s">
        <v>777</v>
      </c>
      <c r="D267" s="14" t="s">
        <v>778</v>
      </c>
      <c r="E267" s="26" t="s">
        <v>39</v>
      </c>
      <c r="F267" s="15">
        <v>25000</v>
      </c>
      <c r="G267" s="16">
        <v>26000</v>
      </c>
      <c r="H267" s="77">
        <v>45444</v>
      </c>
      <c r="I267" s="17"/>
      <c r="J267" s="89"/>
      <c r="K267" s="17"/>
    </row>
    <row r="268" spans="1:11" ht="21.95" customHeight="1">
      <c r="A268" s="11" t="s">
        <v>123</v>
      </c>
      <c r="B268" s="12" t="s">
        <v>779</v>
      </c>
      <c r="C268" s="13" t="s">
        <v>780</v>
      </c>
      <c r="D268" s="14" t="s">
        <v>781</v>
      </c>
      <c r="E268" s="26" t="s">
        <v>39</v>
      </c>
      <c r="F268" s="15">
        <v>25000</v>
      </c>
      <c r="G268" s="16">
        <v>26000</v>
      </c>
      <c r="H268" s="77">
        <v>45444</v>
      </c>
      <c r="I268" s="17"/>
      <c r="J268" s="89"/>
      <c r="K268" s="17"/>
    </row>
    <row r="269" spans="1:11" ht="21.95" customHeight="1">
      <c r="A269" s="11" t="s">
        <v>123</v>
      </c>
      <c r="B269" s="12" t="s">
        <v>782</v>
      </c>
      <c r="C269" s="13" t="s">
        <v>783</v>
      </c>
      <c r="D269" s="14" t="s">
        <v>784</v>
      </c>
      <c r="E269" s="26" t="s">
        <v>39</v>
      </c>
      <c r="F269" s="15">
        <v>26000</v>
      </c>
      <c r="G269" s="16">
        <v>27000</v>
      </c>
      <c r="H269" s="77">
        <v>45444</v>
      </c>
      <c r="I269" s="17"/>
      <c r="J269" s="89"/>
      <c r="K269" s="17"/>
    </row>
    <row r="270" spans="1:11" ht="21.95" customHeight="1">
      <c r="A270" s="11" t="s">
        <v>35</v>
      </c>
      <c r="B270" s="12" t="s">
        <v>785</v>
      </c>
      <c r="C270" s="13" t="s">
        <v>786</v>
      </c>
      <c r="D270" s="14" t="s">
        <v>787</v>
      </c>
      <c r="E270" s="26" t="s">
        <v>39</v>
      </c>
      <c r="F270" s="15">
        <v>95000</v>
      </c>
      <c r="G270" s="16">
        <v>85000</v>
      </c>
      <c r="H270" s="77" t="s">
        <v>29</v>
      </c>
      <c r="I270" s="17" t="s">
        <v>788</v>
      </c>
      <c r="J270" s="95" t="s">
        <v>789</v>
      </c>
      <c r="K270" s="17"/>
    </row>
    <row r="271" spans="1:11" ht="21.95" customHeight="1">
      <c r="A271" s="11" t="s">
        <v>35</v>
      </c>
      <c r="B271" s="12" t="s">
        <v>790</v>
      </c>
      <c r="C271" s="13" t="s">
        <v>791</v>
      </c>
      <c r="D271" s="14" t="s">
        <v>792</v>
      </c>
      <c r="E271" s="26" t="s">
        <v>39</v>
      </c>
      <c r="F271" s="15">
        <v>95000</v>
      </c>
      <c r="G271" s="16">
        <v>85000</v>
      </c>
      <c r="H271" s="77" t="s">
        <v>29</v>
      </c>
      <c r="I271" s="17" t="s">
        <v>788</v>
      </c>
      <c r="J271" s="95" t="s">
        <v>789</v>
      </c>
      <c r="K271" s="17"/>
    </row>
    <row r="272" spans="1:11" ht="21.95" customHeight="1">
      <c r="A272" s="11" t="s">
        <v>35</v>
      </c>
      <c r="B272" s="12" t="s">
        <v>793</v>
      </c>
      <c r="C272" s="13" t="s">
        <v>794</v>
      </c>
      <c r="D272" s="14" t="s">
        <v>795</v>
      </c>
      <c r="E272" s="26" t="s">
        <v>39</v>
      </c>
      <c r="F272" s="15">
        <v>95000</v>
      </c>
      <c r="G272" s="16">
        <v>85000</v>
      </c>
      <c r="H272" s="77" t="s">
        <v>29</v>
      </c>
      <c r="I272" s="17" t="s">
        <v>788</v>
      </c>
      <c r="J272" s="95" t="s">
        <v>789</v>
      </c>
      <c r="K272" s="17"/>
    </row>
    <row r="273" spans="1:11" ht="21.95" customHeight="1">
      <c r="A273" s="11" t="s">
        <v>35</v>
      </c>
      <c r="B273" s="12" t="s">
        <v>796</v>
      </c>
      <c r="C273" s="13" t="s">
        <v>797</v>
      </c>
      <c r="D273" s="14" t="s">
        <v>798</v>
      </c>
      <c r="E273" s="26" t="s">
        <v>39</v>
      </c>
      <c r="F273" s="15">
        <v>120000</v>
      </c>
      <c r="G273" s="16">
        <v>110000</v>
      </c>
      <c r="H273" s="77" t="s">
        <v>29</v>
      </c>
      <c r="I273" s="17" t="s">
        <v>788</v>
      </c>
      <c r="J273" s="95" t="s">
        <v>789</v>
      </c>
      <c r="K273" s="17"/>
    </row>
    <row r="274" spans="1:11" ht="21.95" customHeight="1">
      <c r="A274" s="11" t="s">
        <v>35</v>
      </c>
      <c r="B274" s="12" t="s">
        <v>799</v>
      </c>
      <c r="C274" s="13" t="s">
        <v>800</v>
      </c>
      <c r="D274" s="14" t="s">
        <v>801</v>
      </c>
      <c r="E274" s="26" t="s">
        <v>39</v>
      </c>
      <c r="F274" s="15">
        <v>120000</v>
      </c>
      <c r="G274" s="16">
        <v>110000</v>
      </c>
      <c r="H274" s="77" t="s">
        <v>29</v>
      </c>
      <c r="I274" s="17" t="s">
        <v>788</v>
      </c>
      <c r="J274" s="95" t="s">
        <v>789</v>
      </c>
      <c r="K274" s="17"/>
    </row>
    <row r="275" spans="1:11" ht="21.95" customHeight="1">
      <c r="A275" s="11" t="s">
        <v>123</v>
      </c>
      <c r="B275" s="12" t="s">
        <v>802</v>
      </c>
      <c r="C275" s="13" t="s">
        <v>803</v>
      </c>
      <c r="D275" s="14" t="s">
        <v>804</v>
      </c>
      <c r="E275" s="26" t="s">
        <v>39</v>
      </c>
      <c r="F275" s="15">
        <v>26000</v>
      </c>
      <c r="G275" s="16">
        <v>27000</v>
      </c>
      <c r="H275" s="77">
        <v>45444</v>
      </c>
      <c r="I275" s="17"/>
      <c r="J275" s="89"/>
      <c r="K275" s="17"/>
    </row>
    <row r="276" spans="1:11" ht="21.95" customHeight="1">
      <c r="A276" s="11" t="s">
        <v>123</v>
      </c>
      <c r="B276" s="12" t="s">
        <v>805</v>
      </c>
      <c r="C276" s="13" t="s">
        <v>806</v>
      </c>
      <c r="D276" s="14" t="s">
        <v>807</v>
      </c>
      <c r="E276" s="26" t="s">
        <v>39</v>
      </c>
      <c r="F276" s="15">
        <v>26000</v>
      </c>
      <c r="G276" s="16">
        <v>27000</v>
      </c>
      <c r="H276" s="77">
        <v>45444</v>
      </c>
      <c r="I276" s="17"/>
      <c r="J276" s="89"/>
      <c r="K276" s="17"/>
    </row>
    <row r="277" spans="1:11" ht="21.95" customHeight="1">
      <c r="A277" s="11" t="s">
        <v>123</v>
      </c>
      <c r="B277" s="12" t="s">
        <v>808</v>
      </c>
      <c r="C277" s="13" t="s">
        <v>809</v>
      </c>
      <c r="D277" s="14" t="s">
        <v>810</v>
      </c>
      <c r="E277" s="26" t="s">
        <v>39</v>
      </c>
      <c r="F277" s="15">
        <v>22000</v>
      </c>
      <c r="G277" s="16">
        <v>23000</v>
      </c>
      <c r="H277" s="77">
        <v>45444</v>
      </c>
      <c r="I277" s="17"/>
      <c r="J277" s="89"/>
      <c r="K277" s="17"/>
    </row>
    <row r="278" spans="1:11" ht="21.95" customHeight="1">
      <c r="A278" s="11" t="s">
        <v>123</v>
      </c>
      <c r="B278" s="12" t="s">
        <v>811</v>
      </c>
      <c r="C278" s="13" t="s">
        <v>812</v>
      </c>
      <c r="D278" s="14" t="s">
        <v>813</v>
      </c>
      <c r="E278" s="26" t="s">
        <v>39</v>
      </c>
      <c r="F278" s="15">
        <v>22000</v>
      </c>
      <c r="G278" s="16">
        <v>23000</v>
      </c>
      <c r="H278" s="77">
        <v>45444</v>
      </c>
      <c r="I278" s="17"/>
      <c r="J278" s="89"/>
      <c r="K278" s="17"/>
    </row>
    <row r="279" spans="1:11" ht="21.95" customHeight="1">
      <c r="A279" s="11" t="s">
        <v>814</v>
      </c>
      <c r="B279" s="12" t="s">
        <v>815</v>
      </c>
      <c r="C279" s="13" t="s">
        <v>816</v>
      </c>
      <c r="D279" s="14" t="s">
        <v>817</v>
      </c>
      <c r="E279" s="25"/>
      <c r="F279" s="15">
        <v>6000</v>
      </c>
      <c r="G279" s="16">
        <v>6500</v>
      </c>
      <c r="H279" s="77">
        <v>45444</v>
      </c>
      <c r="I279" s="17"/>
      <c r="J279" s="89"/>
      <c r="K279" s="17"/>
    </row>
    <row r="280" spans="1:11" ht="21.95" customHeight="1">
      <c r="A280" s="11" t="s">
        <v>814</v>
      </c>
      <c r="B280" s="12" t="s">
        <v>818</v>
      </c>
      <c r="C280" s="13" t="s">
        <v>819</v>
      </c>
      <c r="D280" s="14" t="s">
        <v>820</v>
      </c>
      <c r="E280" s="25"/>
      <c r="F280" s="15">
        <v>5000</v>
      </c>
      <c r="G280" s="16">
        <v>5500</v>
      </c>
      <c r="H280" s="77">
        <v>45444</v>
      </c>
      <c r="I280" s="17"/>
      <c r="J280" s="89"/>
      <c r="K280" s="17"/>
    </row>
    <row r="281" spans="1:11" ht="21.95" customHeight="1">
      <c r="A281" s="11" t="s">
        <v>814</v>
      </c>
      <c r="B281" s="12" t="s">
        <v>821</v>
      </c>
      <c r="C281" s="13" t="s">
        <v>822</v>
      </c>
      <c r="D281" s="14" t="s">
        <v>823</v>
      </c>
      <c r="E281" s="25"/>
      <c r="F281" s="15">
        <v>2800</v>
      </c>
      <c r="G281" s="16">
        <v>3000</v>
      </c>
      <c r="H281" s="77">
        <v>45444</v>
      </c>
      <c r="I281" s="17"/>
      <c r="J281" s="89"/>
      <c r="K281" s="17"/>
    </row>
    <row r="282" spans="1:11" ht="21.95" customHeight="1">
      <c r="A282" s="11" t="s">
        <v>814</v>
      </c>
      <c r="B282" s="12" t="s">
        <v>824</v>
      </c>
      <c r="C282" s="13" t="s">
        <v>825</v>
      </c>
      <c r="D282" s="14" t="s">
        <v>826</v>
      </c>
      <c r="E282" s="25"/>
      <c r="F282" s="15">
        <v>3400</v>
      </c>
      <c r="G282" s="16">
        <v>3500</v>
      </c>
      <c r="H282" s="77">
        <v>45444</v>
      </c>
      <c r="I282" s="17"/>
      <c r="J282" s="89"/>
      <c r="K282" s="17"/>
    </row>
    <row r="283" spans="1:11" ht="21.95" customHeight="1">
      <c r="A283" s="11" t="s">
        <v>814</v>
      </c>
      <c r="B283" s="12" t="s">
        <v>827</v>
      </c>
      <c r="C283" s="13" t="s">
        <v>828</v>
      </c>
      <c r="D283" s="14" t="s">
        <v>829</v>
      </c>
      <c r="E283" s="25"/>
      <c r="F283" s="15">
        <v>3500</v>
      </c>
      <c r="G283" s="16">
        <v>4000</v>
      </c>
      <c r="H283" s="77">
        <v>45444</v>
      </c>
      <c r="I283" s="17"/>
      <c r="J283" s="89"/>
      <c r="K283" s="17"/>
    </row>
    <row r="284" spans="1:11" ht="21.95" customHeight="1">
      <c r="A284" s="11" t="s">
        <v>830</v>
      </c>
      <c r="B284" s="12" t="s">
        <v>831</v>
      </c>
      <c r="C284" s="13" t="s">
        <v>832</v>
      </c>
      <c r="D284" s="14" t="s">
        <v>833</v>
      </c>
      <c r="E284" s="25"/>
      <c r="F284" s="15">
        <v>32000</v>
      </c>
      <c r="G284" s="16">
        <v>33000</v>
      </c>
      <c r="H284" s="77">
        <v>45444</v>
      </c>
      <c r="I284" s="17"/>
      <c r="J284" s="89"/>
      <c r="K284" s="17"/>
    </row>
    <row r="285" spans="1:11" ht="21.95" customHeight="1">
      <c r="A285" s="11" t="s">
        <v>830</v>
      </c>
      <c r="B285" s="12" t="s">
        <v>834</v>
      </c>
      <c r="C285" s="13" t="s">
        <v>835</v>
      </c>
      <c r="D285" s="14" t="s">
        <v>836</v>
      </c>
      <c r="E285" s="25"/>
      <c r="F285" s="15">
        <v>32000</v>
      </c>
      <c r="G285" s="16">
        <v>33000</v>
      </c>
      <c r="H285" s="77">
        <v>45444</v>
      </c>
      <c r="I285" s="17"/>
      <c r="J285" s="89"/>
      <c r="K285" s="17"/>
    </row>
    <row r="286" spans="1:11" ht="21.95" customHeight="1">
      <c r="A286" s="11" t="s">
        <v>837</v>
      </c>
      <c r="B286" s="12" t="s">
        <v>838</v>
      </c>
      <c r="C286" s="13" t="s">
        <v>839</v>
      </c>
      <c r="D286" s="14" t="s">
        <v>840</v>
      </c>
      <c r="E286" s="26" t="s">
        <v>39</v>
      </c>
      <c r="F286" s="15">
        <v>8000</v>
      </c>
      <c r="G286" s="16">
        <v>15000</v>
      </c>
      <c r="H286" s="77" t="s">
        <v>29</v>
      </c>
      <c r="I286" s="17" t="s">
        <v>324</v>
      </c>
      <c r="J286" s="95" t="s">
        <v>247</v>
      </c>
      <c r="K286" s="17"/>
    </row>
    <row r="287" spans="1:11" ht="21.95" customHeight="1">
      <c r="A287" s="20" t="s">
        <v>66</v>
      </c>
      <c r="B287" s="18" t="s">
        <v>841</v>
      </c>
      <c r="C287" s="13" t="s">
        <v>842</v>
      </c>
      <c r="D287" s="86" t="s">
        <v>843</v>
      </c>
      <c r="E287" s="84"/>
      <c r="F287" s="87">
        <v>2420</v>
      </c>
      <c r="G287" s="88">
        <v>3500</v>
      </c>
      <c r="H287" s="77">
        <v>45444</v>
      </c>
      <c r="I287" s="85"/>
      <c r="J287" s="98"/>
      <c r="K287" s="90" t="s">
        <v>69</v>
      </c>
    </row>
    <row r="288" spans="1:11" ht="21.95" customHeight="1">
      <c r="A288" s="20" t="s">
        <v>66</v>
      </c>
      <c r="B288" s="18" t="s">
        <v>844</v>
      </c>
      <c r="C288" s="13" t="s">
        <v>845</v>
      </c>
      <c r="D288" s="86" t="s">
        <v>846</v>
      </c>
      <c r="E288" s="84"/>
      <c r="F288" s="87">
        <v>2420</v>
      </c>
      <c r="G288" s="88">
        <v>3500</v>
      </c>
      <c r="H288" s="77">
        <v>45444</v>
      </c>
      <c r="I288" s="85"/>
      <c r="J288" s="98"/>
      <c r="K288" s="90" t="s">
        <v>69</v>
      </c>
    </row>
    <row r="289" spans="1:11" ht="21.95" customHeight="1">
      <c r="A289" s="20" t="s">
        <v>66</v>
      </c>
      <c r="B289" s="18" t="s">
        <v>847</v>
      </c>
      <c r="C289" s="13" t="s">
        <v>848</v>
      </c>
      <c r="D289" s="86" t="s">
        <v>849</v>
      </c>
      <c r="E289" s="84"/>
      <c r="F289" s="87">
        <v>1979.9999999999998</v>
      </c>
      <c r="G289" s="88">
        <v>2000</v>
      </c>
      <c r="H289" s="77">
        <v>45444</v>
      </c>
      <c r="I289" s="85"/>
      <c r="J289" s="98"/>
      <c r="K289" s="90" t="s">
        <v>69</v>
      </c>
    </row>
    <row r="290" spans="1:11" ht="21.95" customHeight="1">
      <c r="A290" s="20" t="s">
        <v>66</v>
      </c>
      <c r="B290" s="18" t="s">
        <v>850</v>
      </c>
      <c r="C290" s="13" t="s">
        <v>851</v>
      </c>
      <c r="D290" s="86" t="s">
        <v>852</v>
      </c>
      <c r="E290" s="84"/>
      <c r="F290" s="87">
        <v>3079.9999999999995</v>
      </c>
      <c r="G290" s="88">
        <v>4000</v>
      </c>
      <c r="H290" s="77">
        <v>45444</v>
      </c>
      <c r="I290" s="85"/>
      <c r="J290" s="98"/>
      <c r="K290" s="90" t="s">
        <v>69</v>
      </c>
    </row>
    <row r="291" spans="1:11" ht="21.95" customHeight="1">
      <c r="A291" s="11" t="s">
        <v>66</v>
      </c>
      <c r="B291" s="12" t="s">
        <v>853</v>
      </c>
      <c r="C291" s="13" t="s">
        <v>854</v>
      </c>
      <c r="D291" s="14" t="s">
        <v>855</v>
      </c>
      <c r="E291" s="25"/>
      <c r="F291" s="15">
        <v>3799.9999999999995</v>
      </c>
      <c r="G291" s="16">
        <v>4000</v>
      </c>
      <c r="H291" s="77">
        <v>45444</v>
      </c>
      <c r="I291" s="17"/>
      <c r="J291" s="89"/>
      <c r="K291" s="17"/>
    </row>
    <row r="292" spans="1:11" ht="21.95" customHeight="1">
      <c r="A292" s="20" t="s">
        <v>66</v>
      </c>
      <c r="B292" s="18" t="s">
        <v>856</v>
      </c>
      <c r="C292" s="13" t="s">
        <v>857</v>
      </c>
      <c r="D292" s="86" t="s">
        <v>858</v>
      </c>
      <c r="E292" s="84"/>
      <c r="F292" s="87">
        <v>799.99999999999989</v>
      </c>
      <c r="G292" s="88">
        <v>900</v>
      </c>
      <c r="H292" s="77">
        <v>45444</v>
      </c>
      <c r="I292" s="85"/>
      <c r="J292" s="98"/>
      <c r="K292" s="90" t="s">
        <v>69</v>
      </c>
    </row>
    <row r="293" spans="1:11" ht="21.95" customHeight="1">
      <c r="A293" s="20" t="s">
        <v>66</v>
      </c>
      <c r="B293" s="18" t="s">
        <v>859</v>
      </c>
      <c r="C293" s="13" t="s">
        <v>860</v>
      </c>
      <c r="D293" s="86" t="s">
        <v>861</v>
      </c>
      <c r="E293" s="84"/>
      <c r="F293" s="87">
        <v>799.99999999999989</v>
      </c>
      <c r="G293" s="88">
        <v>900</v>
      </c>
      <c r="H293" s="77">
        <v>45444</v>
      </c>
      <c r="I293" s="85"/>
      <c r="J293" s="98"/>
      <c r="K293" s="90" t="s">
        <v>69</v>
      </c>
    </row>
    <row r="294" spans="1:11" ht="21.95" customHeight="1">
      <c r="A294" s="11" t="s">
        <v>66</v>
      </c>
      <c r="B294" s="12" t="s">
        <v>862</v>
      </c>
      <c r="C294" s="13" t="s">
        <v>863</v>
      </c>
      <c r="D294" s="14" t="s">
        <v>864</v>
      </c>
      <c r="E294" s="25"/>
      <c r="F294" s="15">
        <v>1499.9999999999998</v>
      </c>
      <c r="G294" s="16">
        <v>1800</v>
      </c>
      <c r="H294" s="77">
        <v>45444</v>
      </c>
      <c r="I294" s="17"/>
      <c r="J294" s="89"/>
      <c r="K294" s="17"/>
    </row>
    <row r="295" spans="1:11" ht="21.95" customHeight="1">
      <c r="A295" s="20" t="s">
        <v>66</v>
      </c>
      <c r="B295" s="18" t="s">
        <v>865</v>
      </c>
      <c r="C295" s="13" t="s">
        <v>866</v>
      </c>
      <c r="D295" s="86" t="s">
        <v>867</v>
      </c>
      <c r="E295" s="84"/>
      <c r="F295" s="87">
        <v>1200</v>
      </c>
      <c r="G295" s="88">
        <v>1300</v>
      </c>
      <c r="H295" s="77">
        <v>45444</v>
      </c>
      <c r="I295" s="85"/>
      <c r="J295" s="98"/>
      <c r="K295" s="90" t="s">
        <v>69</v>
      </c>
    </row>
    <row r="296" spans="1:11" ht="21.95" customHeight="1">
      <c r="A296" s="20" t="s">
        <v>66</v>
      </c>
      <c r="B296" s="18" t="s">
        <v>868</v>
      </c>
      <c r="C296" s="13" t="s">
        <v>869</v>
      </c>
      <c r="D296" s="86" t="s">
        <v>870</v>
      </c>
      <c r="E296" s="84"/>
      <c r="F296" s="87">
        <v>1500</v>
      </c>
      <c r="G296" s="88">
        <v>1800</v>
      </c>
      <c r="H296" s="77">
        <v>45444</v>
      </c>
      <c r="I296" s="85"/>
      <c r="J296" s="98"/>
      <c r="K296" s="90" t="s">
        <v>69</v>
      </c>
    </row>
    <row r="297" spans="1:11" ht="21.95" customHeight="1">
      <c r="A297" s="11" t="s">
        <v>66</v>
      </c>
      <c r="B297" s="12" t="s">
        <v>871</v>
      </c>
      <c r="C297" s="13" t="s">
        <v>872</v>
      </c>
      <c r="D297" s="14" t="s">
        <v>873</v>
      </c>
      <c r="E297" s="25"/>
      <c r="F297" s="15">
        <v>2000</v>
      </c>
      <c r="G297" s="16">
        <v>2500</v>
      </c>
      <c r="H297" s="77">
        <v>45444</v>
      </c>
      <c r="I297" s="17"/>
      <c r="J297" s="89"/>
      <c r="K297" s="17"/>
    </row>
    <row r="298" spans="1:11" ht="21.95" customHeight="1">
      <c r="A298" s="11" t="s">
        <v>66</v>
      </c>
      <c r="B298" s="12" t="s">
        <v>874</v>
      </c>
      <c r="C298" s="13" t="s">
        <v>875</v>
      </c>
      <c r="D298" s="14" t="s">
        <v>876</v>
      </c>
      <c r="E298" s="25"/>
      <c r="F298" s="15">
        <v>1300</v>
      </c>
      <c r="G298" s="16">
        <v>1400</v>
      </c>
      <c r="H298" s="77">
        <v>45444</v>
      </c>
      <c r="I298" s="17"/>
      <c r="J298" s="89"/>
      <c r="K298" s="17"/>
    </row>
    <row r="299" spans="1:11" ht="21.95" customHeight="1">
      <c r="A299" s="11" t="s">
        <v>66</v>
      </c>
      <c r="B299" s="12" t="s">
        <v>877</v>
      </c>
      <c r="C299" s="13" t="s">
        <v>878</v>
      </c>
      <c r="D299" s="14" t="s">
        <v>879</v>
      </c>
      <c r="E299" s="25"/>
      <c r="F299" s="15">
        <v>1200</v>
      </c>
      <c r="G299" s="16">
        <v>1500</v>
      </c>
      <c r="H299" s="77">
        <v>45444</v>
      </c>
      <c r="I299" s="17"/>
      <c r="J299" s="89"/>
      <c r="K299" s="17"/>
    </row>
    <row r="300" spans="1:11" ht="21.95" customHeight="1">
      <c r="A300" s="11" t="s">
        <v>66</v>
      </c>
      <c r="B300" s="12" t="s">
        <v>880</v>
      </c>
      <c r="C300" s="13" t="s">
        <v>881</v>
      </c>
      <c r="D300" s="14" t="s">
        <v>882</v>
      </c>
      <c r="E300" s="25"/>
      <c r="F300" s="15">
        <v>1999.9999999999998</v>
      </c>
      <c r="G300" s="16">
        <v>2500</v>
      </c>
      <c r="H300" s="77">
        <v>45444</v>
      </c>
      <c r="I300" s="17"/>
      <c r="J300" s="89"/>
      <c r="K300" s="17"/>
    </row>
    <row r="301" spans="1:11" ht="21.95" customHeight="1">
      <c r="A301" s="11" t="s">
        <v>66</v>
      </c>
      <c r="B301" s="12" t="s">
        <v>883</v>
      </c>
      <c r="C301" s="13" t="s">
        <v>884</v>
      </c>
      <c r="D301" s="14" t="s">
        <v>885</v>
      </c>
      <c r="E301" s="25"/>
      <c r="F301" s="15">
        <v>899.99999999999989</v>
      </c>
      <c r="G301" s="16">
        <v>1000</v>
      </c>
      <c r="H301" s="77">
        <v>45444</v>
      </c>
      <c r="I301" s="17"/>
      <c r="J301" s="89"/>
      <c r="K301" s="17"/>
    </row>
    <row r="302" spans="1:11" ht="21.95" customHeight="1">
      <c r="A302" s="11" t="s">
        <v>886</v>
      </c>
      <c r="B302" s="12" t="s">
        <v>887</v>
      </c>
      <c r="C302" s="13" t="s">
        <v>888</v>
      </c>
      <c r="D302" s="14" t="s">
        <v>889</v>
      </c>
      <c r="E302" s="25"/>
      <c r="F302" s="15">
        <v>40000</v>
      </c>
      <c r="G302" s="101">
        <v>60000</v>
      </c>
      <c r="H302" s="77">
        <v>45588</v>
      </c>
      <c r="I302" s="17"/>
      <c r="J302" s="95" t="s">
        <v>890</v>
      </c>
      <c r="K302" s="100" t="s">
        <v>891</v>
      </c>
    </row>
  </sheetData>
  <autoFilter ref="A4:M302" xr:uid="{C8059E62-7F5E-43B6-B666-3CBAE905B6EC}"/>
  <mergeCells count="2">
    <mergeCell ref="A3:F3"/>
    <mergeCell ref="J1:K1"/>
  </mergeCells>
  <phoneticPr fontId="10"/>
  <printOptions horizontalCentered="1"/>
  <pageMargins left="3.937007874015748E-2" right="3.937007874015748E-2" top="0.35433070866141736" bottom="0.39370078740157483" header="0.23622047244094491" footer="0"/>
  <pageSetup paperSize="9" scale="78" fitToHeight="0" orientation="landscape" r:id="rId1"/>
  <headerFooter alignWithMargins="0">
    <oddFooter xml:space="preserve">&amp;R&amp;"游ゴシック,標準"&amp;8&amp;A   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12907-C2CF-4FFA-81A6-F69C03B26A8A}">
  <sheetPr>
    <tabColor theme="0" tint="-0.14999847407452621"/>
    <pageSetUpPr fitToPage="1"/>
  </sheetPr>
  <dimension ref="A1:M238"/>
  <sheetViews>
    <sheetView showGridLines="0" zoomScaleNormal="100" zoomScaleSheetLayoutView="190" workbookViewId="0">
      <pane ySplit="4" topLeftCell="A5" activePane="bottomLeft" state="frozen"/>
      <selection pane="bottomLeft" activeCell="K8" sqref="K8"/>
    </sheetView>
  </sheetViews>
  <sheetFormatPr defaultColWidth="4.25" defaultRowHeight="16.350000000000001" customHeight="1"/>
  <cols>
    <col min="1" max="1" width="14.75" style="10" customWidth="1"/>
    <col min="2" max="2" width="17.75" style="7" customWidth="1"/>
    <col min="3" max="3" width="17.75" style="2" customWidth="1"/>
    <col min="4" max="4" width="36.75" style="3" customWidth="1"/>
    <col min="5" max="5" width="12.75" style="28" customWidth="1"/>
    <col min="6" max="6" width="9.75" style="4" customWidth="1"/>
    <col min="7" max="7" width="6.75" style="1" customWidth="1"/>
    <col min="8" max="8" width="19.375" style="1" customWidth="1"/>
    <col min="9" max="16384" width="4.25" style="1"/>
  </cols>
  <sheetData>
    <row r="1" spans="1:8" ht="20.100000000000001" customHeight="1" thickBot="1">
      <c r="A1" s="35" t="s">
        <v>892</v>
      </c>
      <c r="B1" s="36"/>
      <c r="C1" s="37"/>
      <c r="D1" s="38"/>
      <c r="E1" s="39"/>
      <c r="F1" s="40"/>
      <c r="G1" s="46"/>
      <c r="H1" s="46" t="s">
        <v>893</v>
      </c>
    </row>
    <row r="2" spans="1:8" ht="9.9499999999999993" customHeight="1">
      <c r="A2" s="7"/>
      <c r="B2" s="1"/>
      <c r="E2" s="24"/>
    </row>
    <row r="3" spans="1:8" ht="80.099999999999994" customHeight="1">
      <c r="A3" s="1004" t="s">
        <v>894</v>
      </c>
      <c r="B3" s="1005"/>
      <c r="C3" s="1005"/>
      <c r="D3" s="1005"/>
      <c r="E3" s="1005"/>
      <c r="H3" s="68"/>
    </row>
    <row r="4" spans="1:8" s="9" customFormat="1" ht="27" customHeight="1">
      <c r="A4" s="29" t="s">
        <v>3</v>
      </c>
      <c r="B4" s="30" t="s">
        <v>4</v>
      </c>
      <c r="C4" s="30" t="s">
        <v>5</v>
      </c>
      <c r="D4" s="31" t="s">
        <v>6</v>
      </c>
      <c r="E4" s="64" t="s">
        <v>7</v>
      </c>
      <c r="F4" s="33" t="s">
        <v>895</v>
      </c>
      <c r="G4" s="32" t="s">
        <v>896</v>
      </c>
      <c r="H4" s="78" t="s">
        <v>12</v>
      </c>
    </row>
    <row r="5" spans="1:8" ht="20.100000000000001" customHeight="1">
      <c r="A5" s="11" t="s">
        <v>148</v>
      </c>
      <c r="B5" s="12" t="s">
        <v>897</v>
      </c>
      <c r="C5" s="13" t="s">
        <v>898</v>
      </c>
      <c r="D5" s="14" t="s">
        <v>899</v>
      </c>
      <c r="E5" s="70" t="s">
        <v>39</v>
      </c>
      <c r="F5" s="15">
        <v>6000</v>
      </c>
      <c r="G5" s="66" t="s">
        <v>900</v>
      </c>
      <c r="H5" s="99" t="s">
        <v>901</v>
      </c>
    </row>
    <row r="6" spans="1:8" ht="20.100000000000001" customHeight="1">
      <c r="A6" s="11" t="s">
        <v>123</v>
      </c>
      <c r="B6" s="12" t="s">
        <v>902</v>
      </c>
      <c r="C6" s="13" t="s">
        <v>903</v>
      </c>
      <c r="D6" s="14" t="s">
        <v>904</v>
      </c>
      <c r="E6" s="70" t="s">
        <v>39</v>
      </c>
      <c r="F6" s="15">
        <v>21000</v>
      </c>
      <c r="G6" s="66" t="s">
        <v>900</v>
      </c>
      <c r="H6" s="99" t="s">
        <v>901</v>
      </c>
    </row>
    <row r="7" spans="1:8" ht="20.100000000000001" customHeight="1">
      <c r="A7" s="11" t="s">
        <v>123</v>
      </c>
      <c r="B7" s="12" t="s">
        <v>905</v>
      </c>
      <c r="C7" s="13" t="s">
        <v>906</v>
      </c>
      <c r="D7" s="14" t="s">
        <v>907</v>
      </c>
      <c r="E7" s="70" t="s">
        <v>39</v>
      </c>
      <c r="F7" s="15">
        <v>14000</v>
      </c>
      <c r="G7" s="66" t="s">
        <v>900</v>
      </c>
      <c r="H7" s="99" t="s">
        <v>901</v>
      </c>
    </row>
    <row r="8" spans="1:8" ht="20.100000000000001" customHeight="1">
      <c r="A8" s="11" t="s">
        <v>123</v>
      </c>
      <c r="B8" s="12" t="s">
        <v>908</v>
      </c>
      <c r="C8" s="13" t="s">
        <v>909</v>
      </c>
      <c r="D8" s="14" t="s">
        <v>910</v>
      </c>
      <c r="E8" s="70" t="s">
        <v>39</v>
      </c>
      <c r="F8" s="15">
        <v>17000</v>
      </c>
      <c r="G8" s="66" t="s">
        <v>900</v>
      </c>
      <c r="H8" s="99" t="s">
        <v>901</v>
      </c>
    </row>
    <row r="9" spans="1:8" ht="20.100000000000001" customHeight="1">
      <c r="A9" s="11" t="s">
        <v>123</v>
      </c>
      <c r="B9" s="12" t="s">
        <v>911</v>
      </c>
      <c r="C9" s="13" t="s">
        <v>912</v>
      </c>
      <c r="D9" s="14" t="s">
        <v>913</v>
      </c>
      <c r="E9" s="70" t="s">
        <v>39</v>
      </c>
      <c r="F9" s="15">
        <v>17000</v>
      </c>
      <c r="G9" s="66" t="s">
        <v>900</v>
      </c>
      <c r="H9" s="99" t="s">
        <v>901</v>
      </c>
    </row>
    <row r="10" spans="1:8" ht="20.100000000000001" customHeight="1">
      <c r="A10" s="11" t="s">
        <v>123</v>
      </c>
      <c r="B10" s="12" t="s">
        <v>914</v>
      </c>
      <c r="C10" s="13" t="s">
        <v>915</v>
      </c>
      <c r="D10" s="14" t="s">
        <v>916</v>
      </c>
      <c r="E10" s="70" t="s">
        <v>39</v>
      </c>
      <c r="F10" s="15">
        <v>20000</v>
      </c>
      <c r="G10" s="66" t="s">
        <v>900</v>
      </c>
      <c r="H10" s="99" t="s">
        <v>901</v>
      </c>
    </row>
    <row r="11" spans="1:8" ht="20.100000000000001" customHeight="1">
      <c r="A11" s="11" t="s">
        <v>123</v>
      </c>
      <c r="B11" s="12" t="s">
        <v>917</v>
      </c>
      <c r="C11" s="13" t="s">
        <v>918</v>
      </c>
      <c r="D11" s="14" t="s">
        <v>919</v>
      </c>
      <c r="E11" s="70" t="s">
        <v>39</v>
      </c>
      <c r="F11" s="15">
        <v>22000</v>
      </c>
      <c r="G11" s="66" t="s">
        <v>900</v>
      </c>
      <c r="H11" s="99" t="s">
        <v>901</v>
      </c>
    </row>
    <row r="12" spans="1:8" ht="20.100000000000001" customHeight="1">
      <c r="A12" s="11" t="s">
        <v>123</v>
      </c>
      <c r="B12" s="12" t="s">
        <v>920</v>
      </c>
      <c r="C12" s="13" t="s">
        <v>921</v>
      </c>
      <c r="D12" s="14" t="s">
        <v>919</v>
      </c>
      <c r="E12" s="70" t="s">
        <v>39</v>
      </c>
      <c r="F12" s="15">
        <v>22000</v>
      </c>
      <c r="G12" s="66" t="s">
        <v>900</v>
      </c>
      <c r="H12" s="99" t="s">
        <v>901</v>
      </c>
    </row>
    <row r="13" spans="1:8" ht="20.100000000000001" customHeight="1">
      <c r="A13" s="11" t="s">
        <v>123</v>
      </c>
      <c r="B13" s="12" t="s">
        <v>922</v>
      </c>
      <c r="C13" s="13" t="s">
        <v>923</v>
      </c>
      <c r="D13" s="14" t="s">
        <v>924</v>
      </c>
      <c r="E13" s="70" t="s">
        <v>39</v>
      </c>
      <c r="F13" s="15">
        <v>15000</v>
      </c>
      <c r="G13" s="66" t="s">
        <v>900</v>
      </c>
      <c r="H13" s="99" t="s">
        <v>901</v>
      </c>
    </row>
    <row r="14" spans="1:8" ht="20.100000000000001" customHeight="1">
      <c r="A14" s="11" t="s">
        <v>123</v>
      </c>
      <c r="B14" s="12" t="s">
        <v>925</v>
      </c>
      <c r="C14" s="13" t="s">
        <v>926</v>
      </c>
      <c r="D14" s="14" t="s">
        <v>927</v>
      </c>
      <c r="E14" s="70" t="s">
        <v>39</v>
      </c>
      <c r="F14" s="15">
        <v>18000</v>
      </c>
      <c r="G14" s="66" t="s">
        <v>900</v>
      </c>
      <c r="H14" s="99" t="s">
        <v>901</v>
      </c>
    </row>
    <row r="15" spans="1:8" ht="20.100000000000001" customHeight="1">
      <c r="A15" s="11" t="s">
        <v>123</v>
      </c>
      <c r="B15" s="12" t="s">
        <v>928</v>
      </c>
      <c r="C15" s="13" t="s">
        <v>929</v>
      </c>
      <c r="D15" s="14" t="s">
        <v>930</v>
      </c>
      <c r="E15" s="70" t="s">
        <v>39</v>
      </c>
      <c r="F15" s="15">
        <v>25000</v>
      </c>
      <c r="G15" s="66" t="s">
        <v>900</v>
      </c>
      <c r="H15" s="99" t="s">
        <v>901</v>
      </c>
    </row>
    <row r="16" spans="1:8" ht="20.100000000000001" customHeight="1">
      <c r="A16" s="11" t="s">
        <v>123</v>
      </c>
      <c r="B16" s="12" t="s">
        <v>931</v>
      </c>
      <c r="C16" s="13" t="s">
        <v>932</v>
      </c>
      <c r="D16" s="14" t="s">
        <v>933</v>
      </c>
      <c r="E16" s="70" t="s">
        <v>39</v>
      </c>
      <c r="F16" s="15">
        <v>26000</v>
      </c>
      <c r="G16" s="66" t="s">
        <v>900</v>
      </c>
      <c r="H16" s="99" t="s">
        <v>901</v>
      </c>
    </row>
    <row r="17" spans="1:8" ht="20.100000000000001" customHeight="1">
      <c r="A17" s="11" t="s">
        <v>934</v>
      </c>
      <c r="B17" s="12" t="s">
        <v>935</v>
      </c>
      <c r="C17" s="13" t="s">
        <v>936</v>
      </c>
      <c r="D17" s="14" t="s">
        <v>937</v>
      </c>
      <c r="E17" s="70" t="s">
        <v>39</v>
      </c>
      <c r="F17" s="15">
        <v>6000</v>
      </c>
      <c r="G17" s="66" t="s">
        <v>900</v>
      </c>
      <c r="H17" s="99" t="s">
        <v>901</v>
      </c>
    </row>
    <row r="18" spans="1:8" ht="20.100000000000001" customHeight="1">
      <c r="A18" s="11" t="s">
        <v>25</v>
      </c>
      <c r="B18" s="18" t="s">
        <v>15</v>
      </c>
      <c r="C18" s="13" t="s">
        <v>938</v>
      </c>
      <c r="D18" s="14" t="s">
        <v>17</v>
      </c>
      <c r="E18" s="70"/>
      <c r="F18" s="15">
        <v>2000</v>
      </c>
      <c r="G18" s="11"/>
      <c r="H18" s="99" t="s">
        <v>939</v>
      </c>
    </row>
    <row r="19" spans="1:8" ht="20.100000000000001" customHeight="1">
      <c r="A19" s="11" t="s">
        <v>25</v>
      </c>
      <c r="B19" s="18" t="s">
        <v>940</v>
      </c>
      <c r="C19" s="13" t="s">
        <v>941</v>
      </c>
      <c r="D19" s="14" t="s">
        <v>21</v>
      </c>
      <c r="E19" s="70"/>
      <c r="F19" s="15">
        <v>2000</v>
      </c>
      <c r="G19" s="11"/>
      <c r="H19" s="99" t="s">
        <v>939</v>
      </c>
    </row>
    <row r="20" spans="1:8" ht="20.100000000000001" customHeight="1">
      <c r="A20" s="11" t="s">
        <v>224</v>
      </c>
      <c r="B20" s="18" t="s">
        <v>977</v>
      </c>
      <c r="C20" s="13" t="s">
        <v>978</v>
      </c>
      <c r="D20" s="14" t="s">
        <v>979</v>
      </c>
      <c r="E20" s="70"/>
      <c r="F20" s="15">
        <v>6000</v>
      </c>
      <c r="G20" s="11" t="s">
        <v>900</v>
      </c>
      <c r="H20" s="73" t="s">
        <v>980</v>
      </c>
    </row>
    <row r="21" spans="1:8" ht="20.100000000000001" customHeight="1">
      <c r="A21" s="11" t="s">
        <v>224</v>
      </c>
      <c r="B21" s="18" t="s">
        <v>1117</v>
      </c>
      <c r="C21" s="13" t="s">
        <v>1118</v>
      </c>
      <c r="D21" s="14" t="s">
        <v>979</v>
      </c>
      <c r="E21" s="70"/>
      <c r="F21" s="15">
        <v>6000</v>
      </c>
      <c r="G21" s="11" t="s">
        <v>900</v>
      </c>
      <c r="H21" s="73" t="s">
        <v>980</v>
      </c>
    </row>
    <row r="22" spans="1:8" ht="20.100000000000001" customHeight="1">
      <c r="A22" s="11" t="s">
        <v>148</v>
      </c>
      <c r="B22" s="12" t="s">
        <v>1269</v>
      </c>
      <c r="C22" s="13" t="s">
        <v>1270</v>
      </c>
      <c r="D22" s="14" t="s">
        <v>1271</v>
      </c>
      <c r="E22" s="70"/>
      <c r="F22" s="15">
        <v>15000</v>
      </c>
      <c r="G22" s="11" t="s">
        <v>900</v>
      </c>
      <c r="H22" s="73" t="s">
        <v>980</v>
      </c>
    </row>
    <row r="23" spans="1:8" ht="20.100000000000001" customHeight="1">
      <c r="A23" s="11" t="s">
        <v>148</v>
      </c>
      <c r="B23" s="12" t="s">
        <v>1272</v>
      </c>
      <c r="C23" s="13" t="s">
        <v>1273</v>
      </c>
      <c r="D23" s="14" t="s">
        <v>1274</v>
      </c>
      <c r="E23" s="70"/>
      <c r="F23" s="15">
        <v>15000</v>
      </c>
      <c r="G23" s="11" t="s">
        <v>900</v>
      </c>
      <c r="H23" s="73" t="s">
        <v>980</v>
      </c>
    </row>
    <row r="24" spans="1:8" ht="20.100000000000001" customHeight="1">
      <c r="A24" s="11" t="s">
        <v>224</v>
      </c>
      <c r="B24" s="12" t="s">
        <v>1435</v>
      </c>
      <c r="C24" s="13" t="s">
        <v>1436</v>
      </c>
      <c r="D24" s="14" t="s">
        <v>1437</v>
      </c>
      <c r="E24" s="70" t="s">
        <v>39</v>
      </c>
      <c r="F24" s="15">
        <v>10000</v>
      </c>
      <c r="G24" s="11" t="s">
        <v>900</v>
      </c>
      <c r="H24" s="73" t="s">
        <v>980</v>
      </c>
    </row>
    <row r="25" spans="1:8" ht="20.100000000000001" customHeight="1">
      <c r="A25" s="11" t="s">
        <v>224</v>
      </c>
      <c r="B25" s="12" t="s">
        <v>1546</v>
      </c>
      <c r="C25" s="13" t="s">
        <v>1547</v>
      </c>
      <c r="D25" s="14" t="s">
        <v>1548</v>
      </c>
      <c r="E25" s="70" t="s">
        <v>39</v>
      </c>
      <c r="F25" s="15">
        <v>7000</v>
      </c>
      <c r="G25" s="11" t="s">
        <v>900</v>
      </c>
      <c r="H25" s="73" t="s">
        <v>980</v>
      </c>
    </row>
    <row r="26" spans="1:8" ht="20.100000000000001" customHeight="1">
      <c r="A26" s="11" t="s">
        <v>35</v>
      </c>
      <c r="B26" s="12" t="s">
        <v>1313</v>
      </c>
      <c r="C26" s="13" t="s">
        <v>1314</v>
      </c>
      <c r="D26" s="14" t="s">
        <v>1315</v>
      </c>
      <c r="E26" s="70" t="s">
        <v>261</v>
      </c>
      <c r="F26" s="15">
        <v>55000</v>
      </c>
      <c r="G26" s="11" t="s">
        <v>900</v>
      </c>
      <c r="H26" s="73" t="s">
        <v>1316</v>
      </c>
    </row>
    <row r="27" spans="1:8" ht="20.100000000000001" customHeight="1">
      <c r="A27" s="11" t="s">
        <v>35</v>
      </c>
      <c r="B27" s="12" t="s">
        <v>1317</v>
      </c>
      <c r="C27" s="13" t="s">
        <v>1318</v>
      </c>
      <c r="D27" s="14" t="s">
        <v>1315</v>
      </c>
      <c r="E27" s="70" t="s">
        <v>261</v>
      </c>
      <c r="F27" s="15">
        <v>55000</v>
      </c>
      <c r="G27" s="11" t="s">
        <v>900</v>
      </c>
      <c r="H27" s="73" t="s">
        <v>1316</v>
      </c>
    </row>
    <row r="28" spans="1:8" ht="20.100000000000001" customHeight="1">
      <c r="A28" s="11" t="s">
        <v>35</v>
      </c>
      <c r="B28" s="12" t="s">
        <v>1319</v>
      </c>
      <c r="C28" s="13" t="s">
        <v>1320</v>
      </c>
      <c r="D28" s="14" t="s">
        <v>1315</v>
      </c>
      <c r="E28" s="70" t="s">
        <v>261</v>
      </c>
      <c r="F28" s="15">
        <v>55000</v>
      </c>
      <c r="G28" s="11" t="s">
        <v>900</v>
      </c>
      <c r="H28" s="73" t="s">
        <v>1316</v>
      </c>
    </row>
    <row r="29" spans="1:8" ht="20.100000000000001" customHeight="1">
      <c r="A29" s="11" t="s">
        <v>35</v>
      </c>
      <c r="B29" s="12" t="s">
        <v>1321</v>
      </c>
      <c r="C29" s="13" t="s">
        <v>1322</v>
      </c>
      <c r="D29" s="14" t="s">
        <v>1315</v>
      </c>
      <c r="E29" s="70" t="s">
        <v>261</v>
      </c>
      <c r="F29" s="15">
        <v>55000</v>
      </c>
      <c r="G29" s="11" t="s">
        <v>900</v>
      </c>
      <c r="H29" s="73" t="s">
        <v>1316</v>
      </c>
    </row>
    <row r="30" spans="1:8" ht="20.100000000000001" customHeight="1">
      <c r="A30" s="11" t="s">
        <v>35</v>
      </c>
      <c r="B30" s="12" t="s">
        <v>1538</v>
      </c>
      <c r="C30" s="13" t="s">
        <v>1539</v>
      </c>
      <c r="D30" s="14" t="s">
        <v>1540</v>
      </c>
      <c r="E30" s="70" t="s">
        <v>39</v>
      </c>
      <c r="F30" s="15">
        <v>60000</v>
      </c>
      <c r="G30" s="11" t="s">
        <v>900</v>
      </c>
      <c r="H30" s="73" t="s">
        <v>1316</v>
      </c>
    </row>
    <row r="31" spans="1:8" ht="20.100000000000001" customHeight="1">
      <c r="A31" s="11" t="s">
        <v>25</v>
      </c>
      <c r="B31" s="18" t="s">
        <v>981</v>
      </c>
      <c r="C31" s="13" t="s">
        <v>982</v>
      </c>
      <c r="D31" s="14" t="s">
        <v>983</v>
      </c>
      <c r="E31" s="70"/>
      <c r="F31" s="15">
        <v>2000</v>
      </c>
      <c r="G31" s="11" t="s">
        <v>900</v>
      </c>
      <c r="H31" s="73" t="s">
        <v>984</v>
      </c>
    </row>
    <row r="32" spans="1:8" ht="20.100000000000001" customHeight="1">
      <c r="A32" s="11" t="s">
        <v>25</v>
      </c>
      <c r="B32" s="18" t="s">
        <v>985</v>
      </c>
      <c r="C32" s="13" t="s">
        <v>986</v>
      </c>
      <c r="D32" s="14" t="s">
        <v>987</v>
      </c>
      <c r="E32" s="70"/>
      <c r="F32" s="15">
        <v>2000</v>
      </c>
      <c r="G32" s="11" t="s">
        <v>900</v>
      </c>
      <c r="H32" s="73" t="s">
        <v>984</v>
      </c>
    </row>
    <row r="33" spans="1:8" ht="20.100000000000001" customHeight="1">
      <c r="A33" s="11" t="s">
        <v>25</v>
      </c>
      <c r="B33" s="18" t="s">
        <v>988</v>
      </c>
      <c r="C33" s="13" t="s">
        <v>989</v>
      </c>
      <c r="D33" s="14" t="s">
        <v>990</v>
      </c>
      <c r="E33" s="70"/>
      <c r="F33" s="15">
        <v>2000</v>
      </c>
      <c r="G33" s="11" t="s">
        <v>900</v>
      </c>
      <c r="H33" s="73" t="s">
        <v>984</v>
      </c>
    </row>
    <row r="34" spans="1:8" ht="20.100000000000001" customHeight="1">
      <c r="A34" s="11" t="s">
        <v>25</v>
      </c>
      <c r="B34" s="18" t="s">
        <v>991</v>
      </c>
      <c r="C34" s="13" t="s">
        <v>992</v>
      </c>
      <c r="D34" s="14" t="s">
        <v>993</v>
      </c>
      <c r="E34" s="70"/>
      <c r="F34" s="15">
        <v>6000</v>
      </c>
      <c r="G34" s="11" t="s">
        <v>900</v>
      </c>
      <c r="H34" s="73" t="s">
        <v>984</v>
      </c>
    </row>
    <row r="35" spans="1:8" ht="20.100000000000001" customHeight="1">
      <c r="A35" s="11" t="s">
        <v>25</v>
      </c>
      <c r="B35" s="18" t="s">
        <v>994</v>
      </c>
      <c r="C35" s="13" t="s">
        <v>995</v>
      </c>
      <c r="D35" s="14" t="s">
        <v>996</v>
      </c>
      <c r="E35" s="70"/>
      <c r="F35" s="15">
        <v>6000</v>
      </c>
      <c r="G35" s="11" t="s">
        <v>900</v>
      </c>
      <c r="H35" s="73" t="s">
        <v>984</v>
      </c>
    </row>
    <row r="36" spans="1:8" ht="20.100000000000001" customHeight="1">
      <c r="A36" s="11" t="s">
        <v>25</v>
      </c>
      <c r="B36" s="12" t="s">
        <v>1365</v>
      </c>
      <c r="C36" s="13" t="s">
        <v>1366</v>
      </c>
      <c r="D36" s="14" t="s">
        <v>1367</v>
      </c>
      <c r="E36" s="70"/>
      <c r="F36" s="15">
        <v>2000</v>
      </c>
      <c r="G36" s="11" t="s">
        <v>900</v>
      </c>
      <c r="H36" s="73" t="s">
        <v>984</v>
      </c>
    </row>
    <row r="37" spans="1:8" ht="20.100000000000001" customHeight="1">
      <c r="A37" s="11" t="s">
        <v>25</v>
      </c>
      <c r="B37" s="12" t="s">
        <v>1527</v>
      </c>
      <c r="C37" s="13" t="s">
        <v>1528</v>
      </c>
      <c r="D37" s="14" t="s">
        <v>1529</v>
      </c>
      <c r="E37" s="69"/>
      <c r="F37" s="15">
        <v>6000</v>
      </c>
      <c r="G37" s="11" t="s">
        <v>900</v>
      </c>
      <c r="H37" s="73" t="s">
        <v>984</v>
      </c>
    </row>
    <row r="38" spans="1:8" ht="20.100000000000001" customHeight="1">
      <c r="A38" s="11" t="s">
        <v>25</v>
      </c>
      <c r="B38" s="12" t="s">
        <v>1530</v>
      </c>
      <c r="C38" s="13" t="s">
        <v>1531</v>
      </c>
      <c r="D38" s="14" t="s">
        <v>1532</v>
      </c>
      <c r="E38" s="69"/>
      <c r="F38" s="15">
        <v>6000</v>
      </c>
      <c r="G38" s="11" t="s">
        <v>900</v>
      </c>
      <c r="H38" s="73" t="s">
        <v>984</v>
      </c>
    </row>
    <row r="39" spans="1:8" ht="20.100000000000001" customHeight="1">
      <c r="A39" s="11" t="s">
        <v>25</v>
      </c>
      <c r="B39" s="18" t="s">
        <v>942</v>
      </c>
      <c r="C39" s="13" t="s">
        <v>943</v>
      </c>
      <c r="D39" s="14" t="s">
        <v>24</v>
      </c>
      <c r="E39" s="70"/>
      <c r="F39" s="15">
        <v>2000</v>
      </c>
      <c r="G39" s="11" t="s">
        <v>900</v>
      </c>
      <c r="H39" s="73" t="s">
        <v>1681</v>
      </c>
    </row>
    <row r="40" spans="1:8" ht="20.100000000000001" customHeight="1">
      <c r="A40" s="11" t="s">
        <v>1688</v>
      </c>
      <c r="B40" s="12" t="s">
        <v>145</v>
      </c>
      <c r="C40" s="13" t="s">
        <v>1689</v>
      </c>
      <c r="D40" s="14" t="s">
        <v>147</v>
      </c>
      <c r="E40" s="70"/>
      <c r="F40" s="15">
        <v>5000</v>
      </c>
      <c r="G40" s="11" t="s">
        <v>900</v>
      </c>
      <c r="H40" s="73" t="s">
        <v>1681</v>
      </c>
    </row>
    <row r="41" spans="1:8" ht="20.100000000000001" customHeight="1">
      <c r="A41" s="11" t="s">
        <v>25</v>
      </c>
      <c r="B41" s="12" t="s">
        <v>1682</v>
      </c>
      <c r="C41" s="13" t="s">
        <v>1683</v>
      </c>
      <c r="D41" s="14" t="s">
        <v>1684</v>
      </c>
      <c r="E41" s="70"/>
      <c r="F41" s="15">
        <v>3800</v>
      </c>
      <c r="G41" s="11" t="s">
        <v>900</v>
      </c>
      <c r="H41" s="73" t="s">
        <v>1681</v>
      </c>
    </row>
    <row r="42" spans="1:8" ht="20.100000000000001" customHeight="1">
      <c r="A42" s="11" t="s">
        <v>25</v>
      </c>
      <c r="B42" s="12" t="s">
        <v>1685</v>
      </c>
      <c r="C42" s="13" t="s">
        <v>1686</v>
      </c>
      <c r="D42" s="14" t="s">
        <v>1687</v>
      </c>
      <c r="E42" s="70"/>
      <c r="F42" s="15">
        <v>7600</v>
      </c>
      <c r="G42" s="11" t="s">
        <v>900</v>
      </c>
      <c r="H42" s="73" t="s">
        <v>1681</v>
      </c>
    </row>
    <row r="43" spans="1:8" ht="20.100000000000001" customHeight="1">
      <c r="A43" s="11" t="s">
        <v>66</v>
      </c>
      <c r="B43" s="12" t="s">
        <v>944</v>
      </c>
      <c r="C43" s="13" t="s">
        <v>945</v>
      </c>
      <c r="D43" s="14" t="s">
        <v>946</v>
      </c>
      <c r="E43" s="69"/>
      <c r="F43" s="15">
        <v>5999.9999999999991</v>
      </c>
      <c r="G43" s="11" t="s">
        <v>947</v>
      </c>
      <c r="H43" s="17"/>
    </row>
    <row r="44" spans="1:8" ht="20.100000000000001" customHeight="1">
      <c r="A44" s="11" t="s">
        <v>948</v>
      </c>
      <c r="B44" s="18" t="s">
        <v>949</v>
      </c>
      <c r="C44" s="13" t="s">
        <v>950</v>
      </c>
      <c r="D44" s="14" t="s">
        <v>951</v>
      </c>
      <c r="E44" s="70" t="s">
        <v>127</v>
      </c>
      <c r="F44" s="15">
        <v>3000</v>
      </c>
      <c r="G44" s="11" t="s">
        <v>952</v>
      </c>
      <c r="H44" s="17"/>
    </row>
    <row r="45" spans="1:8" ht="20.100000000000001" customHeight="1">
      <c r="A45" s="11" t="s">
        <v>948</v>
      </c>
      <c r="B45" s="18" t="s">
        <v>953</v>
      </c>
      <c r="C45" s="13" t="s">
        <v>954</v>
      </c>
      <c r="D45" s="14" t="s">
        <v>955</v>
      </c>
      <c r="E45" s="70" t="s">
        <v>956</v>
      </c>
      <c r="F45" s="15">
        <v>3000</v>
      </c>
      <c r="G45" s="11" t="s">
        <v>952</v>
      </c>
      <c r="H45" s="17"/>
    </row>
    <row r="46" spans="1:8" ht="20.100000000000001" customHeight="1">
      <c r="A46" s="11" t="s">
        <v>101</v>
      </c>
      <c r="B46" s="12" t="s">
        <v>957</v>
      </c>
      <c r="C46" s="13" t="s">
        <v>958</v>
      </c>
      <c r="D46" s="14" t="s">
        <v>959</v>
      </c>
      <c r="E46" s="70" t="s">
        <v>39</v>
      </c>
      <c r="F46" s="15">
        <v>13000</v>
      </c>
      <c r="G46" s="11" t="s">
        <v>947</v>
      </c>
      <c r="H46" s="17"/>
    </row>
    <row r="47" spans="1:8" ht="20.100000000000001" customHeight="1">
      <c r="A47" s="11" t="s">
        <v>148</v>
      </c>
      <c r="B47" s="18" t="s">
        <v>960</v>
      </c>
      <c r="C47" s="13" t="s">
        <v>961</v>
      </c>
      <c r="D47" s="14" t="s">
        <v>962</v>
      </c>
      <c r="E47" s="70"/>
      <c r="F47" s="15">
        <v>12000</v>
      </c>
      <c r="G47" s="11" t="s">
        <v>952</v>
      </c>
      <c r="H47" s="17"/>
    </row>
    <row r="48" spans="1:8" ht="20.100000000000001" customHeight="1">
      <c r="A48" s="11" t="s">
        <v>948</v>
      </c>
      <c r="B48" s="18" t="s">
        <v>963</v>
      </c>
      <c r="C48" s="13" t="s">
        <v>964</v>
      </c>
      <c r="D48" s="14" t="s">
        <v>965</v>
      </c>
      <c r="E48" s="70"/>
      <c r="F48" s="15">
        <v>2700</v>
      </c>
      <c r="G48" s="11" t="s">
        <v>947</v>
      </c>
      <c r="H48" s="17"/>
    </row>
    <row r="49" spans="1:8" ht="20.100000000000001" customHeight="1">
      <c r="A49" s="11" t="s">
        <v>948</v>
      </c>
      <c r="B49" s="18" t="s">
        <v>966</v>
      </c>
      <c r="C49" s="13" t="s">
        <v>967</v>
      </c>
      <c r="D49" s="14" t="s">
        <v>968</v>
      </c>
      <c r="E49" s="70" t="s">
        <v>127</v>
      </c>
      <c r="F49" s="15">
        <v>3500</v>
      </c>
      <c r="G49" s="11" t="s">
        <v>947</v>
      </c>
      <c r="H49" s="17"/>
    </row>
    <row r="50" spans="1:8" ht="20.100000000000001" customHeight="1">
      <c r="A50" s="11" t="s">
        <v>948</v>
      </c>
      <c r="B50" s="18" t="s">
        <v>969</v>
      </c>
      <c r="C50" s="13" t="s">
        <v>970</v>
      </c>
      <c r="D50" s="14" t="s">
        <v>968</v>
      </c>
      <c r="E50" s="70" t="s">
        <v>971</v>
      </c>
      <c r="F50" s="15">
        <v>3500</v>
      </c>
      <c r="G50" s="11" t="s">
        <v>947</v>
      </c>
      <c r="H50" s="17"/>
    </row>
    <row r="51" spans="1:8" ht="20.100000000000001" customHeight="1">
      <c r="A51" s="11" t="s">
        <v>948</v>
      </c>
      <c r="B51" s="18" t="s">
        <v>972</v>
      </c>
      <c r="C51" s="13" t="s">
        <v>973</v>
      </c>
      <c r="D51" s="14" t="s">
        <v>974</v>
      </c>
      <c r="E51" s="70" t="s">
        <v>127</v>
      </c>
      <c r="F51" s="15">
        <v>3000</v>
      </c>
      <c r="G51" s="11" t="s">
        <v>952</v>
      </c>
      <c r="H51" s="17"/>
    </row>
    <row r="52" spans="1:8" ht="20.100000000000001" customHeight="1">
      <c r="A52" s="11" t="s">
        <v>948</v>
      </c>
      <c r="B52" s="18" t="s">
        <v>975</v>
      </c>
      <c r="C52" s="13" t="s">
        <v>976</v>
      </c>
      <c r="D52" s="14" t="s">
        <v>974</v>
      </c>
      <c r="E52" s="70" t="s">
        <v>971</v>
      </c>
      <c r="F52" s="15">
        <v>3000</v>
      </c>
      <c r="G52" s="11" t="s">
        <v>952</v>
      </c>
      <c r="H52" s="17"/>
    </row>
    <row r="53" spans="1:8" ht="20.100000000000001" customHeight="1">
      <c r="A53" s="11" t="s">
        <v>229</v>
      </c>
      <c r="B53" s="18" t="s">
        <v>997</v>
      </c>
      <c r="C53" s="13" t="s">
        <v>998</v>
      </c>
      <c r="D53" s="14" t="s">
        <v>999</v>
      </c>
      <c r="E53" s="70" t="s">
        <v>233</v>
      </c>
      <c r="F53" s="15">
        <v>45000</v>
      </c>
      <c r="G53" s="11" t="s">
        <v>947</v>
      </c>
      <c r="H53" s="17"/>
    </row>
    <row r="54" spans="1:8" ht="20.100000000000001" customHeight="1">
      <c r="A54" s="11" t="s">
        <v>948</v>
      </c>
      <c r="B54" s="18" t="s">
        <v>1000</v>
      </c>
      <c r="C54" s="13" t="s">
        <v>1001</v>
      </c>
      <c r="D54" s="14" t="s">
        <v>1002</v>
      </c>
      <c r="E54" s="70" t="s">
        <v>127</v>
      </c>
      <c r="F54" s="15">
        <v>2000</v>
      </c>
      <c r="G54" s="11" t="s">
        <v>947</v>
      </c>
      <c r="H54" s="17"/>
    </row>
    <row r="55" spans="1:8" ht="20.100000000000001" customHeight="1">
      <c r="A55" s="11" t="s">
        <v>948</v>
      </c>
      <c r="B55" s="18" t="s">
        <v>1003</v>
      </c>
      <c r="C55" s="13" t="s">
        <v>1004</v>
      </c>
      <c r="D55" s="14" t="s">
        <v>1002</v>
      </c>
      <c r="E55" s="70" t="s">
        <v>956</v>
      </c>
      <c r="F55" s="15">
        <v>2000</v>
      </c>
      <c r="G55" s="11" t="s">
        <v>947</v>
      </c>
      <c r="H55" s="17"/>
    </row>
    <row r="56" spans="1:8" ht="20.100000000000001" customHeight="1">
      <c r="A56" s="11" t="s">
        <v>948</v>
      </c>
      <c r="B56" s="18" t="s">
        <v>1005</v>
      </c>
      <c r="C56" s="13" t="s">
        <v>1006</v>
      </c>
      <c r="D56" s="14" t="s">
        <v>1007</v>
      </c>
      <c r="E56" s="70" t="s">
        <v>127</v>
      </c>
      <c r="F56" s="15">
        <v>2000</v>
      </c>
      <c r="G56" s="11" t="s">
        <v>947</v>
      </c>
      <c r="H56" s="17"/>
    </row>
    <row r="57" spans="1:8" ht="20.100000000000001" customHeight="1">
      <c r="A57" s="11" t="s">
        <v>948</v>
      </c>
      <c r="B57" s="18" t="s">
        <v>1008</v>
      </c>
      <c r="C57" s="13" t="s">
        <v>1009</v>
      </c>
      <c r="D57" s="14" t="s">
        <v>1007</v>
      </c>
      <c r="E57" s="70" t="s">
        <v>956</v>
      </c>
      <c r="F57" s="15">
        <v>2000</v>
      </c>
      <c r="G57" s="11" t="s">
        <v>947</v>
      </c>
      <c r="H57" s="17"/>
    </row>
    <row r="58" spans="1:8" ht="20.100000000000001" customHeight="1">
      <c r="A58" s="11" t="s">
        <v>948</v>
      </c>
      <c r="B58" s="18" t="s">
        <v>1010</v>
      </c>
      <c r="C58" s="13" t="s">
        <v>1011</v>
      </c>
      <c r="D58" s="14" t="s">
        <v>1012</v>
      </c>
      <c r="E58" s="70" t="s">
        <v>127</v>
      </c>
      <c r="F58" s="15">
        <v>2000</v>
      </c>
      <c r="G58" s="11" t="s">
        <v>947</v>
      </c>
      <c r="H58" s="17"/>
    </row>
    <row r="59" spans="1:8" ht="20.100000000000001" customHeight="1">
      <c r="A59" s="11" t="s">
        <v>948</v>
      </c>
      <c r="B59" s="18" t="s">
        <v>1013</v>
      </c>
      <c r="C59" s="13" t="s">
        <v>1014</v>
      </c>
      <c r="D59" s="14" t="s">
        <v>1012</v>
      </c>
      <c r="E59" s="70" t="s">
        <v>956</v>
      </c>
      <c r="F59" s="15">
        <v>2000</v>
      </c>
      <c r="G59" s="11" t="s">
        <v>947</v>
      </c>
      <c r="H59" s="17"/>
    </row>
    <row r="60" spans="1:8" ht="20.100000000000001" customHeight="1">
      <c r="A60" s="11" t="s">
        <v>948</v>
      </c>
      <c r="B60" s="18" t="s">
        <v>1015</v>
      </c>
      <c r="C60" s="13" t="s">
        <v>1016</v>
      </c>
      <c r="D60" s="14" t="s">
        <v>1017</v>
      </c>
      <c r="E60" s="70" t="s">
        <v>127</v>
      </c>
      <c r="F60" s="15">
        <v>2000</v>
      </c>
      <c r="G60" s="11" t="s">
        <v>947</v>
      </c>
      <c r="H60" s="17"/>
    </row>
    <row r="61" spans="1:8" ht="20.100000000000001" customHeight="1">
      <c r="A61" s="11" t="s">
        <v>948</v>
      </c>
      <c r="B61" s="18" t="s">
        <v>1018</v>
      </c>
      <c r="C61" s="13" t="s">
        <v>1019</v>
      </c>
      <c r="D61" s="14" t="s">
        <v>1017</v>
      </c>
      <c r="E61" s="70" t="s">
        <v>956</v>
      </c>
      <c r="F61" s="15">
        <v>2000</v>
      </c>
      <c r="G61" s="11" t="s">
        <v>947</v>
      </c>
      <c r="H61" s="17"/>
    </row>
    <row r="62" spans="1:8" ht="20.100000000000001" customHeight="1">
      <c r="A62" s="11" t="s">
        <v>948</v>
      </c>
      <c r="B62" s="18" t="s">
        <v>1020</v>
      </c>
      <c r="C62" s="13" t="s">
        <v>1021</v>
      </c>
      <c r="D62" s="14" t="s">
        <v>1022</v>
      </c>
      <c r="E62" s="70" t="s">
        <v>127</v>
      </c>
      <c r="F62" s="15">
        <v>2000</v>
      </c>
      <c r="G62" s="11" t="s">
        <v>947</v>
      </c>
      <c r="H62" s="17"/>
    </row>
    <row r="63" spans="1:8" ht="20.100000000000001" customHeight="1">
      <c r="A63" s="11" t="s">
        <v>948</v>
      </c>
      <c r="B63" s="18" t="s">
        <v>1023</v>
      </c>
      <c r="C63" s="13" t="s">
        <v>1024</v>
      </c>
      <c r="D63" s="14" t="s">
        <v>1022</v>
      </c>
      <c r="E63" s="70" t="s">
        <v>956</v>
      </c>
      <c r="F63" s="15">
        <v>2000</v>
      </c>
      <c r="G63" s="11" t="s">
        <v>947</v>
      </c>
      <c r="H63" s="17"/>
    </row>
    <row r="64" spans="1:8" ht="20.100000000000001" customHeight="1">
      <c r="A64" s="11" t="s">
        <v>948</v>
      </c>
      <c r="B64" s="18" t="s">
        <v>1025</v>
      </c>
      <c r="C64" s="13" t="s">
        <v>1026</v>
      </c>
      <c r="D64" s="14" t="s">
        <v>1027</v>
      </c>
      <c r="E64" s="70" t="s">
        <v>127</v>
      </c>
      <c r="F64" s="15">
        <v>2000</v>
      </c>
      <c r="G64" s="11" t="s">
        <v>947</v>
      </c>
      <c r="H64" s="17"/>
    </row>
    <row r="65" spans="1:8" ht="20.100000000000001" customHeight="1">
      <c r="A65" s="11" t="s">
        <v>948</v>
      </c>
      <c r="B65" s="18" t="s">
        <v>1028</v>
      </c>
      <c r="C65" s="13" t="s">
        <v>1029</v>
      </c>
      <c r="D65" s="14" t="s">
        <v>1027</v>
      </c>
      <c r="E65" s="70" t="s">
        <v>956</v>
      </c>
      <c r="F65" s="15">
        <v>2000</v>
      </c>
      <c r="G65" s="11" t="s">
        <v>947</v>
      </c>
      <c r="H65" s="17"/>
    </row>
    <row r="66" spans="1:8" ht="20.100000000000001" customHeight="1">
      <c r="A66" s="11" t="s">
        <v>948</v>
      </c>
      <c r="B66" s="18" t="s">
        <v>1030</v>
      </c>
      <c r="C66" s="13" t="s">
        <v>1031</v>
      </c>
      <c r="D66" s="14" t="s">
        <v>1032</v>
      </c>
      <c r="E66" s="70" t="s">
        <v>127</v>
      </c>
      <c r="F66" s="15">
        <v>2000</v>
      </c>
      <c r="G66" s="11" t="s">
        <v>947</v>
      </c>
      <c r="H66" s="17"/>
    </row>
    <row r="67" spans="1:8" ht="20.100000000000001" customHeight="1">
      <c r="A67" s="11" t="s">
        <v>948</v>
      </c>
      <c r="B67" s="18" t="s">
        <v>1033</v>
      </c>
      <c r="C67" s="13" t="s">
        <v>1034</v>
      </c>
      <c r="D67" s="14" t="s">
        <v>1032</v>
      </c>
      <c r="E67" s="70" t="s">
        <v>956</v>
      </c>
      <c r="F67" s="15">
        <v>2000</v>
      </c>
      <c r="G67" s="11" t="s">
        <v>947</v>
      </c>
      <c r="H67" s="17"/>
    </row>
    <row r="68" spans="1:8" ht="20.100000000000001" customHeight="1">
      <c r="A68" s="11" t="s">
        <v>948</v>
      </c>
      <c r="B68" s="18" t="s">
        <v>1035</v>
      </c>
      <c r="C68" s="13" t="s">
        <v>1036</v>
      </c>
      <c r="D68" s="14" t="s">
        <v>1037</v>
      </c>
      <c r="E68" s="70" t="s">
        <v>127</v>
      </c>
      <c r="F68" s="15">
        <v>1800</v>
      </c>
      <c r="G68" s="11" t="s">
        <v>900</v>
      </c>
      <c r="H68" s="99"/>
    </row>
    <row r="69" spans="1:8" ht="20.100000000000001" customHeight="1">
      <c r="A69" s="11" t="s">
        <v>948</v>
      </c>
      <c r="B69" s="18" t="s">
        <v>1038</v>
      </c>
      <c r="C69" s="13" t="s">
        <v>1039</v>
      </c>
      <c r="D69" s="14" t="s">
        <v>1040</v>
      </c>
      <c r="E69" s="70" t="s">
        <v>956</v>
      </c>
      <c r="F69" s="15">
        <v>1800</v>
      </c>
      <c r="G69" s="11" t="s">
        <v>900</v>
      </c>
      <c r="H69" s="17"/>
    </row>
    <row r="70" spans="1:8" ht="20.100000000000001" customHeight="1">
      <c r="A70" s="11" t="s">
        <v>948</v>
      </c>
      <c r="B70" s="18" t="s">
        <v>1041</v>
      </c>
      <c r="C70" s="13" t="s">
        <v>1042</v>
      </c>
      <c r="D70" s="14" t="s">
        <v>1043</v>
      </c>
      <c r="E70" s="70" t="s">
        <v>127</v>
      </c>
      <c r="F70" s="15">
        <v>2000</v>
      </c>
      <c r="G70" s="11" t="s">
        <v>947</v>
      </c>
      <c r="H70" s="17"/>
    </row>
    <row r="71" spans="1:8" ht="20.100000000000001" customHeight="1">
      <c r="A71" s="11" t="s">
        <v>948</v>
      </c>
      <c r="B71" s="18" t="s">
        <v>1044</v>
      </c>
      <c r="C71" s="13" t="s">
        <v>1045</v>
      </c>
      <c r="D71" s="14" t="s">
        <v>1046</v>
      </c>
      <c r="E71" s="70" t="s">
        <v>956</v>
      </c>
      <c r="F71" s="15">
        <v>2000</v>
      </c>
      <c r="G71" s="11" t="s">
        <v>947</v>
      </c>
      <c r="H71" s="17"/>
    </row>
    <row r="72" spans="1:8" ht="20.100000000000001" customHeight="1">
      <c r="A72" s="11" t="s">
        <v>948</v>
      </c>
      <c r="B72" s="18" t="s">
        <v>1047</v>
      </c>
      <c r="C72" s="13" t="s">
        <v>1048</v>
      </c>
      <c r="D72" s="14" t="s">
        <v>1049</v>
      </c>
      <c r="E72" s="70" t="s">
        <v>127</v>
      </c>
      <c r="F72" s="15">
        <v>2800</v>
      </c>
      <c r="G72" s="11" t="s">
        <v>900</v>
      </c>
      <c r="H72" s="17"/>
    </row>
    <row r="73" spans="1:8" ht="20.100000000000001" customHeight="1">
      <c r="A73" s="11" t="s">
        <v>948</v>
      </c>
      <c r="B73" s="18" t="s">
        <v>1050</v>
      </c>
      <c r="C73" s="13" t="s">
        <v>1051</v>
      </c>
      <c r="D73" s="14" t="s">
        <v>1049</v>
      </c>
      <c r="E73" s="70" t="s">
        <v>956</v>
      </c>
      <c r="F73" s="15">
        <v>2800</v>
      </c>
      <c r="G73" s="11" t="s">
        <v>900</v>
      </c>
      <c r="H73" s="17"/>
    </row>
    <row r="74" spans="1:8" ht="20.100000000000001" customHeight="1">
      <c r="A74" s="11" t="s">
        <v>948</v>
      </c>
      <c r="B74" s="18" t="s">
        <v>1052</v>
      </c>
      <c r="C74" s="13" t="s">
        <v>1053</v>
      </c>
      <c r="D74" s="14" t="s">
        <v>1054</v>
      </c>
      <c r="E74" s="70" t="s">
        <v>127</v>
      </c>
      <c r="F74" s="15">
        <v>2800</v>
      </c>
      <c r="G74" s="11" t="s">
        <v>900</v>
      </c>
      <c r="H74" s="17"/>
    </row>
    <row r="75" spans="1:8" ht="20.100000000000001" customHeight="1">
      <c r="A75" s="11" t="s">
        <v>948</v>
      </c>
      <c r="B75" s="18" t="s">
        <v>1055</v>
      </c>
      <c r="C75" s="13" t="s">
        <v>1056</v>
      </c>
      <c r="D75" s="14" t="s">
        <v>1054</v>
      </c>
      <c r="E75" s="70" t="s">
        <v>956</v>
      </c>
      <c r="F75" s="15">
        <v>2800</v>
      </c>
      <c r="G75" s="11" t="s">
        <v>900</v>
      </c>
      <c r="H75" s="17"/>
    </row>
    <row r="76" spans="1:8" ht="20.100000000000001" customHeight="1">
      <c r="A76" s="11" t="s">
        <v>148</v>
      </c>
      <c r="B76" s="18" t="s">
        <v>1057</v>
      </c>
      <c r="C76" s="13" t="s">
        <v>1058</v>
      </c>
      <c r="D76" s="14" t="s">
        <v>1059</v>
      </c>
      <c r="E76" s="70"/>
      <c r="F76" s="15">
        <v>9000</v>
      </c>
      <c r="G76" s="11" t="s">
        <v>952</v>
      </c>
      <c r="H76" s="17"/>
    </row>
    <row r="77" spans="1:8" ht="20.100000000000001" customHeight="1">
      <c r="A77" s="11" t="s">
        <v>148</v>
      </c>
      <c r="B77" s="18" t="s">
        <v>1060</v>
      </c>
      <c r="C77" s="13" t="s">
        <v>1061</v>
      </c>
      <c r="D77" s="14" t="s">
        <v>1062</v>
      </c>
      <c r="E77" s="70" t="s">
        <v>165</v>
      </c>
      <c r="F77" s="15">
        <v>12000</v>
      </c>
      <c r="G77" s="11" t="s">
        <v>952</v>
      </c>
      <c r="H77" s="17"/>
    </row>
    <row r="78" spans="1:8" ht="20.100000000000001" customHeight="1">
      <c r="A78" s="11" t="s">
        <v>123</v>
      </c>
      <c r="B78" s="18" t="s">
        <v>1063</v>
      </c>
      <c r="C78" s="13" t="s">
        <v>1064</v>
      </c>
      <c r="D78" s="14" t="s">
        <v>1065</v>
      </c>
      <c r="E78" s="70" t="s">
        <v>39</v>
      </c>
      <c r="F78" s="15">
        <v>17000</v>
      </c>
      <c r="G78" s="11" t="s">
        <v>900</v>
      </c>
      <c r="H78" s="17"/>
    </row>
    <row r="79" spans="1:8" ht="20.100000000000001" customHeight="1">
      <c r="A79" s="11" t="s">
        <v>123</v>
      </c>
      <c r="B79" s="18" t="s">
        <v>1066</v>
      </c>
      <c r="C79" s="13" t="s">
        <v>1067</v>
      </c>
      <c r="D79" s="14" t="s">
        <v>1068</v>
      </c>
      <c r="E79" s="70" t="s">
        <v>39</v>
      </c>
      <c r="F79" s="15">
        <v>20000</v>
      </c>
      <c r="G79" s="11" t="s">
        <v>900</v>
      </c>
      <c r="H79" s="17"/>
    </row>
    <row r="80" spans="1:8" ht="20.100000000000001" customHeight="1">
      <c r="A80" s="11" t="s">
        <v>224</v>
      </c>
      <c r="B80" s="18" t="s">
        <v>1069</v>
      </c>
      <c r="C80" s="13" t="s">
        <v>1070</v>
      </c>
      <c r="D80" s="14" t="s">
        <v>1071</v>
      </c>
      <c r="E80" s="70"/>
      <c r="F80" s="15">
        <v>6500</v>
      </c>
      <c r="G80" s="11" t="s">
        <v>952</v>
      </c>
      <c r="H80" s="17"/>
    </row>
    <row r="81" spans="1:8" ht="20.100000000000001" customHeight="1">
      <c r="A81" s="11" t="s">
        <v>224</v>
      </c>
      <c r="B81" s="18" t="s">
        <v>1072</v>
      </c>
      <c r="C81" s="13" t="s">
        <v>1073</v>
      </c>
      <c r="D81" s="14" t="s">
        <v>1074</v>
      </c>
      <c r="E81" s="70"/>
      <c r="F81" s="15">
        <v>12000</v>
      </c>
      <c r="G81" s="11" t="s">
        <v>947</v>
      </c>
      <c r="H81" s="17"/>
    </row>
    <row r="82" spans="1:8" ht="20.100000000000001" customHeight="1">
      <c r="A82" s="11" t="s">
        <v>948</v>
      </c>
      <c r="B82" s="18" t="s">
        <v>1075</v>
      </c>
      <c r="C82" s="13" t="s">
        <v>1076</v>
      </c>
      <c r="D82" s="14" t="s">
        <v>1077</v>
      </c>
      <c r="E82" s="70" t="s">
        <v>127</v>
      </c>
      <c r="F82" s="15">
        <v>2000</v>
      </c>
      <c r="G82" s="11" t="s">
        <v>947</v>
      </c>
      <c r="H82" s="17"/>
    </row>
    <row r="83" spans="1:8" ht="20.100000000000001" customHeight="1">
      <c r="A83" s="11" t="s">
        <v>948</v>
      </c>
      <c r="B83" s="18" t="s">
        <v>1078</v>
      </c>
      <c r="C83" s="13" t="s">
        <v>1079</v>
      </c>
      <c r="D83" s="14" t="s">
        <v>1077</v>
      </c>
      <c r="E83" s="70" t="s">
        <v>956</v>
      </c>
      <c r="F83" s="15">
        <v>2000</v>
      </c>
      <c r="G83" s="11" t="s">
        <v>947</v>
      </c>
      <c r="H83" s="17"/>
    </row>
    <row r="84" spans="1:8" ht="20.100000000000001" customHeight="1">
      <c r="A84" s="11" t="s">
        <v>948</v>
      </c>
      <c r="B84" s="18" t="s">
        <v>1080</v>
      </c>
      <c r="C84" s="13" t="s">
        <v>1081</v>
      </c>
      <c r="D84" s="14" t="s">
        <v>1082</v>
      </c>
      <c r="E84" s="70" t="s">
        <v>127</v>
      </c>
      <c r="F84" s="15">
        <v>2000</v>
      </c>
      <c r="G84" s="11" t="s">
        <v>947</v>
      </c>
      <c r="H84" s="17"/>
    </row>
    <row r="85" spans="1:8" ht="20.100000000000001" customHeight="1">
      <c r="A85" s="11" t="s">
        <v>948</v>
      </c>
      <c r="B85" s="18" t="s">
        <v>1083</v>
      </c>
      <c r="C85" s="13" t="s">
        <v>1084</v>
      </c>
      <c r="D85" s="14" t="s">
        <v>1082</v>
      </c>
      <c r="E85" s="70" t="s">
        <v>956</v>
      </c>
      <c r="F85" s="15">
        <v>2000</v>
      </c>
      <c r="G85" s="11" t="s">
        <v>947</v>
      </c>
      <c r="H85" s="17"/>
    </row>
    <row r="86" spans="1:8" ht="20.100000000000001" customHeight="1">
      <c r="A86" s="11" t="s">
        <v>1085</v>
      </c>
      <c r="B86" s="18" t="s">
        <v>1086</v>
      </c>
      <c r="C86" s="13" t="s">
        <v>1087</v>
      </c>
      <c r="D86" s="14" t="s">
        <v>1088</v>
      </c>
      <c r="E86" s="70"/>
      <c r="F86" s="15">
        <v>2500</v>
      </c>
      <c r="G86" s="11" t="s">
        <v>900</v>
      </c>
      <c r="H86" s="17"/>
    </row>
    <row r="87" spans="1:8" ht="20.100000000000001" customHeight="1">
      <c r="A87" s="11" t="s">
        <v>148</v>
      </c>
      <c r="B87" s="18" t="s">
        <v>1089</v>
      </c>
      <c r="C87" s="13" t="s">
        <v>1090</v>
      </c>
      <c r="D87" s="14" t="s">
        <v>1091</v>
      </c>
      <c r="E87" s="70"/>
      <c r="F87" s="15">
        <v>16000</v>
      </c>
      <c r="G87" s="11" t="s">
        <v>952</v>
      </c>
      <c r="H87" s="17"/>
    </row>
    <row r="88" spans="1:8" ht="20.100000000000001" customHeight="1">
      <c r="A88" s="11" t="s">
        <v>224</v>
      </c>
      <c r="B88" s="18" t="s">
        <v>1092</v>
      </c>
      <c r="C88" s="13" t="s">
        <v>1093</v>
      </c>
      <c r="D88" s="14" t="s">
        <v>1094</v>
      </c>
      <c r="E88" s="70"/>
      <c r="F88" s="15">
        <v>45000</v>
      </c>
      <c r="G88" s="11" t="s">
        <v>900</v>
      </c>
      <c r="H88" s="17"/>
    </row>
    <row r="89" spans="1:8" ht="20.100000000000001" customHeight="1">
      <c r="A89" s="11" t="s">
        <v>224</v>
      </c>
      <c r="B89" s="18" t="s">
        <v>1095</v>
      </c>
      <c r="C89" s="13" t="s">
        <v>1096</v>
      </c>
      <c r="D89" s="14" t="s">
        <v>1097</v>
      </c>
      <c r="E89" s="70"/>
      <c r="F89" s="15">
        <v>45000</v>
      </c>
      <c r="G89" s="11" t="s">
        <v>900</v>
      </c>
      <c r="H89" s="17"/>
    </row>
    <row r="90" spans="1:8" ht="20.100000000000001" customHeight="1">
      <c r="A90" s="11" t="s">
        <v>224</v>
      </c>
      <c r="B90" s="18" t="s">
        <v>1098</v>
      </c>
      <c r="C90" s="13" t="s">
        <v>1099</v>
      </c>
      <c r="D90" s="14" t="s">
        <v>1100</v>
      </c>
      <c r="E90" s="70"/>
      <c r="F90" s="15">
        <v>11000</v>
      </c>
      <c r="G90" s="11" t="s">
        <v>952</v>
      </c>
      <c r="H90" s="17"/>
    </row>
    <row r="91" spans="1:8" ht="20.100000000000001" customHeight="1">
      <c r="A91" s="11" t="s">
        <v>224</v>
      </c>
      <c r="B91" s="18" t="s">
        <v>1101</v>
      </c>
      <c r="C91" s="13" t="s">
        <v>1102</v>
      </c>
      <c r="D91" s="14" t="s">
        <v>1103</v>
      </c>
      <c r="E91" s="70"/>
      <c r="F91" s="15">
        <v>8000</v>
      </c>
      <c r="G91" s="11" t="s">
        <v>952</v>
      </c>
      <c r="H91" s="17"/>
    </row>
    <row r="92" spans="1:8" ht="20.100000000000001" customHeight="1">
      <c r="A92" s="11" t="s">
        <v>224</v>
      </c>
      <c r="B92" s="18" t="s">
        <v>1104</v>
      </c>
      <c r="C92" s="13" t="s">
        <v>1105</v>
      </c>
      <c r="D92" s="14" t="s">
        <v>1106</v>
      </c>
      <c r="E92" s="70"/>
      <c r="F92" s="15">
        <v>6000</v>
      </c>
      <c r="G92" s="11" t="s">
        <v>952</v>
      </c>
      <c r="H92" s="17"/>
    </row>
    <row r="93" spans="1:8" ht="20.100000000000001" customHeight="1">
      <c r="A93" s="11" t="s">
        <v>148</v>
      </c>
      <c r="B93" s="18" t="s">
        <v>1107</v>
      </c>
      <c r="C93" s="13" t="s">
        <v>1108</v>
      </c>
      <c r="D93" s="14" t="s">
        <v>1109</v>
      </c>
      <c r="E93" s="70"/>
      <c r="F93" s="15">
        <v>12000</v>
      </c>
      <c r="G93" s="11" t="s">
        <v>952</v>
      </c>
      <c r="H93" s="17"/>
    </row>
    <row r="94" spans="1:8" ht="20.100000000000001" customHeight="1">
      <c r="A94" s="11" t="s">
        <v>148</v>
      </c>
      <c r="B94" s="18" t="s">
        <v>1110</v>
      </c>
      <c r="C94" s="13" t="s">
        <v>1111</v>
      </c>
      <c r="D94" s="14" t="s">
        <v>1112</v>
      </c>
      <c r="E94" s="70"/>
      <c r="F94" s="15">
        <v>20000</v>
      </c>
      <c r="G94" s="11" t="s">
        <v>952</v>
      </c>
      <c r="H94" s="17"/>
    </row>
    <row r="95" spans="1:8" ht="20.100000000000001" customHeight="1">
      <c r="A95" s="20" t="s">
        <v>1113</v>
      </c>
      <c r="B95" s="18" t="s">
        <v>1114</v>
      </c>
      <c r="C95" s="13" t="s">
        <v>1115</v>
      </c>
      <c r="D95" s="14" t="s">
        <v>1116</v>
      </c>
      <c r="E95" s="70"/>
      <c r="F95" s="15">
        <v>6800</v>
      </c>
      <c r="G95" s="11" t="s">
        <v>900</v>
      </c>
      <c r="H95" s="17"/>
    </row>
    <row r="96" spans="1:8" ht="20.100000000000001" customHeight="1">
      <c r="A96" s="11" t="s">
        <v>224</v>
      </c>
      <c r="B96" s="18" t="s">
        <v>1119</v>
      </c>
      <c r="C96" s="13" t="s">
        <v>1120</v>
      </c>
      <c r="D96" s="14" t="s">
        <v>1121</v>
      </c>
      <c r="E96" s="70"/>
      <c r="F96" s="15">
        <v>6500</v>
      </c>
      <c r="G96" s="11" t="s">
        <v>952</v>
      </c>
      <c r="H96" s="17"/>
    </row>
    <row r="97" spans="1:8" ht="20.100000000000001" customHeight="1">
      <c r="A97" s="11" t="s">
        <v>224</v>
      </c>
      <c r="B97" s="18" t="s">
        <v>1122</v>
      </c>
      <c r="C97" s="13" t="s">
        <v>1123</v>
      </c>
      <c r="D97" s="14" t="s">
        <v>1124</v>
      </c>
      <c r="E97" s="70"/>
      <c r="F97" s="15">
        <v>6000</v>
      </c>
      <c r="G97" s="11" t="s">
        <v>952</v>
      </c>
      <c r="H97" s="17"/>
    </row>
    <row r="98" spans="1:8" ht="20.100000000000001" customHeight="1">
      <c r="A98" s="11" t="s">
        <v>224</v>
      </c>
      <c r="B98" s="18" t="s">
        <v>1125</v>
      </c>
      <c r="C98" s="13" t="s">
        <v>1126</v>
      </c>
      <c r="D98" s="14" t="s">
        <v>1127</v>
      </c>
      <c r="E98" s="70"/>
      <c r="F98" s="15">
        <v>10000</v>
      </c>
      <c r="G98" s="11" t="s">
        <v>952</v>
      </c>
      <c r="H98" s="17"/>
    </row>
    <row r="99" spans="1:8" ht="20.100000000000001" customHeight="1">
      <c r="A99" s="11" t="s">
        <v>948</v>
      </c>
      <c r="B99" s="18" t="s">
        <v>1128</v>
      </c>
      <c r="C99" s="13" t="s">
        <v>1129</v>
      </c>
      <c r="D99" s="14" t="s">
        <v>1130</v>
      </c>
      <c r="E99" s="70" t="s">
        <v>228</v>
      </c>
      <c r="F99" s="15">
        <v>6000</v>
      </c>
      <c r="G99" s="11" t="s">
        <v>947</v>
      </c>
      <c r="H99" s="17"/>
    </row>
    <row r="100" spans="1:8" ht="20.100000000000001" customHeight="1">
      <c r="A100" s="11" t="s">
        <v>948</v>
      </c>
      <c r="B100" s="18" t="s">
        <v>1131</v>
      </c>
      <c r="C100" s="13" t="s">
        <v>1132</v>
      </c>
      <c r="D100" s="14" t="s">
        <v>1130</v>
      </c>
      <c r="E100" s="70" t="s">
        <v>552</v>
      </c>
      <c r="F100" s="15">
        <v>6000</v>
      </c>
      <c r="G100" s="11" t="s">
        <v>947</v>
      </c>
      <c r="H100" s="17"/>
    </row>
    <row r="101" spans="1:8" ht="20.100000000000001" customHeight="1">
      <c r="A101" s="11" t="s">
        <v>948</v>
      </c>
      <c r="B101" s="18" t="s">
        <v>1133</v>
      </c>
      <c r="C101" s="13" t="s">
        <v>1134</v>
      </c>
      <c r="D101" s="14" t="s">
        <v>1135</v>
      </c>
      <c r="E101" s="70" t="s">
        <v>228</v>
      </c>
      <c r="F101" s="15">
        <v>6000</v>
      </c>
      <c r="G101" s="11" t="s">
        <v>900</v>
      </c>
      <c r="H101" s="17"/>
    </row>
    <row r="102" spans="1:8" ht="20.100000000000001" customHeight="1">
      <c r="A102" s="11" t="s">
        <v>948</v>
      </c>
      <c r="B102" s="18" t="s">
        <v>1136</v>
      </c>
      <c r="C102" s="13" t="s">
        <v>1137</v>
      </c>
      <c r="D102" s="14" t="s">
        <v>1135</v>
      </c>
      <c r="E102" s="70" t="s">
        <v>552</v>
      </c>
      <c r="F102" s="15">
        <v>6000</v>
      </c>
      <c r="G102" s="11" t="s">
        <v>900</v>
      </c>
      <c r="H102" s="17"/>
    </row>
    <row r="103" spans="1:8" ht="20.100000000000001" customHeight="1">
      <c r="A103" s="11" t="s">
        <v>948</v>
      </c>
      <c r="B103" s="18" t="s">
        <v>1138</v>
      </c>
      <c r="C103" s="13" t="s">
        <v>1139</v>
      </c>
      <c r="D103" s="14" t="s">
        <v>1140</v>
      </c>
      <c r="E103" s="70" t="s">
        <v>228</v>
      </c>
      <c r="F103" s="15">
        <v>6000</v>
      </c>
      <c r="G103" s="11" t="s">
        <v>947</v>
      </c>
      <c r="H103" s="17"/>
    </row>
    <row r="104" spans="1:8" ht="20.100000000000001" customHeight="1">
      <c r="A104" s="11" t="s">
        <v>948</v>
      </c>
      <c r="B104" s="18" t="s">
        <v>1141</v>
      </c>
      <c r="C104" s="13" t="s">
        <v>1142</v>
      </c>
      <c r="D104" s="14" t="s">
        <v>1140</v>
      </c>
      <c r="E104" s="70" t="s">
        <v>552</v>
      </c>
      <c r="F104" s="15">
        <v>6000</v>
      </c>
      <c r="G104" s="11" t="s">
        <v>947</v>
      </c>
      <c r="H104" s="17"/>
    </row>
    <row r="105" spans="1:8" ht="20.100000000000001" customHeight="1">
      <c r="A105" s="11" t="s">
        <v>948</v>
      </c>
      <c r="B105" s="18" t="s">
        <v>1143</v>
      </c>
      <c r="C105" s="13" t="s">
        <v>1144</v>
      </c>
      <c r="D105" s="14" t="s">
        <v>1145</v>
      </c>
      <c r="E105" s="70" t="s">
        <v>228</v>
      </c>
      <c r="F105" s="15">
        <v>6000</v>
      </c>
      <c r="G105" s="11" t="s">
        <v>947</v>
      </c>
      <c r="H105" s="17"/>
    </row>
    <row r="106" spans="1:8" ht="20.100000000000001" customHeight="1">
      <c r="A106" s="11" t="s">
        <v>948</v>
      </c>
      <c r="B106" s="18" t="s">
        <v>1146</v>
      </c>
      <c r="C106" s="13" t="s">
        <v>1147</v>
      </c>
      <c r="D106" s="14" t="s">
        <v>1145</v>
      </c>
      <c r="E106" s="70" t="s">
        <v>552</v>
      </c>
      <c r="F106" s="15">
        <v>6000</v>
      </c>
      <c r="G106" s="11" t="s">
        <v>947</v>
      </c>
      <c r="H106" s="17"/>
    </row>
    <row r="107" spans="1:8" ht="20.100000000000001" customHeight="1">
      <c r="A107" s="11" t="s">
        <v>25</v>
      </c>
      <c r="B107" s="18" t="s">
        <v>1148</v>
      </c>
      <c r="C107" s="13" t="s">
        <v>1149</v>
      </c>
      <c r="D107" s="14" t="s">
        <v>1150</v>
      </c>
      <c r="E107" s="70"/>
      <c r="F107" s="15">
        <v>19000</v>
      </c>
      <c r="G107" s="11" t="s">
        <v>900</v>
      </c>
      <c r="H107" s="17"/>
    </row>
    <row r="108" spans="1:8" ht="20.100000000000001" customHeight="1">
      <c r="A108" s="11" t="s">
        <v>25</v>
      </c>
      <c r="B108" s="18" t="s">
        <v>1151</v>
      </c>
      <c r="C108" s="13" t="s">
        <v>1152</v>
      </c>
      <c r="D108" s="14" t="s">
        <v>1153</v>
      </c>
      <c r="E108" s="70"/>
      <c r="F108" s="15">
        <v>19000</v>
      </c>
      <c r="G108" s="11" t="s">
        <v>900</v>
      </c>
      <c r="H108" s="17"/>
    </row>
    <row r="109" spans="1:8" ht="20.100000000000001" customHeight="1">
      <c r="A109" s="20" t="s">
        <v>1154</v>
      </c>
      <c r="B109" s="18" t="s">
        <v>1155</v>
      </c>
      <c r="C109" s="13" t="s">
        <v>1156</v>
      </c>
      <c r="D109" s="14" t="s">
        <v>1157</v>
      </c>
      <c r="E109" s="70" t="s">
        <v>131</v>
      </c>
      <c r="F109" s="15">
        <v>30000</v>
      </c>
      <c r="G109" s="11" t="s">
        <v>900</v>
      </c>
      <c r="H109" s="17"/>
    </row>
    <row r="110" spans="1:8" ht="20.100000000000001" customHeight="1">
      <c r="A110" s="11" t="s">
        <v>229</v>
      </c>
      <c r="B110" s="12" t="s">
        <v>1158</v>
      </c>
      <c r="C110" s="13" t="s">
        <v>1159</v>
      </c>
      <c r="D110" s="21" t="s">
        <v>289</v>
      </c>
      <c r="E110" s="70" t="s">
        <v>261</v>
      </c>
      <c r="F110" s="15">
        <v>43000</v>
      </c>
      <c r="G110" s="11" t="s">
        <v>900</v>
      </c>
      <c r="H110" s="17"/>
    </row>
    <row r="111" spans="1:8" ht="20.100000000000001" customHeight="1">
      <c r="A111" s="11" t="s">
        <v>229</v>
      </c>
      <c r="B111" s="12" t="s">
        <v>1160</v>
      </c>
      <c r="C111" s="13" t="s">
        <v>1161</v>
      </c>
      <c r="D111" s="14" t="s">
        <v>1162</v>
      </c>
      <c r="E111" s="70" t="s">
        <v>261</v>
      </c>
      <c r="F111" s="15">
        <v>55000</v>
      </c>
      <c r="G111" s="11" t="s">
        <v>900</v>
      </c>
      <c r="H111" s="17"/>
    </row>
    <row r="112" spans="1:8" ht="20.100000000000001" customHeight="1">
      <c r="A112" s="11" t="s">
        <v>229</v>
      </c>
      <c r="B112" s="12" t="s">
        <v>1163</v>
      </c>
      <c r="C112" s="13" t="s">
        <v>1164</v>
      </c>
      <c r="D112" s="14" t="s">
        <v>1165</v>
      </c>
      <c r="E112" s="70" t="s">
        <v>261</v>
      </c>
      <c r="F112" s="15">
        <v>55000</v>
      </c>
      <c r="G112" s="11" t="s">
        <v>947</v>
      </c>
      <c r="H112" s="17"/>
    </row>
    <row r="113" spans="1:8" ht="20.100000000000001" customHeight="1">
      <c r="A113" s="11" t="s">
        <v>35</v>
      </c>
      <c r="B113" s="12" t="s">
        <v>1166</v>
      </c>
      <c r="C113" s="13" t="s">
        <v>1167</v>
      </c>
      <c r="D113" s="14" t="s">
        <v>1168</v>
      </c>
      <c r="E113" s="70" t="s">
        <v>261</v>
      </c>
      <c r="F113" s="15">
        <v>65000</v>
      </c>
      <c r="G113" s="11" t="s">
        <v>900</v>
      </c>
      <c r="H113" s="17"/>
    </row>
    <row r="114" spans="1:8" ht="20.100000000000001" customHeight="1">
      <c r="A114" s="11" t="s">
        <v>35</v>
      </c>
      <c r="B114" s="12" t="s">
        <v>1169</v>
      </c>
      <c r="C114" s="13" t="s">
        <v>1170</v>
      </c>
      <c r="D114" s="14" t="s">
        <v>1171</v>
      </c>
      <c r="E114" s="70" t="s">
        <v>261</v>
      </c>
      <c r="F114" s="15">
        <v>65000</v>
      </c>
      <c r="G114" s="11" t="s">
        <v>947</v>
      </c>
      <c r="H114" s="17"/>
    </row>
    <row r="115" spans="1:8" ht="20.100000000000001" customHeight="1">
      <c r="A115" s="11" t="s">
        <v>35</v>
      </c>
      <c r="B115" s="12" t="s">
        <v>1172</v>
      </c>
      <c r="C115" s="13" t="s">
        <v>1173</v>
      </c>
      <c r="D115" s="14" t="s">
        <v>1174</v>
      </c>
      <c r="E115" s="70" t="s">
        <v>261</v>
      </c>
      <c r="F115" s="15">
        <v>78000</v>
      </c>
      <c r="G115" s="11" t="s">
        <v>900</v>
      </c>
      <c r="H115" s="17"/>
    </row>
    <row r="116" spans="1:8" ht="20.100000000000001" customHeight="1">
      <c r="A116" s="11" t="s">
        <v>35</v>
      </c>
      <c r="B116" s="12" t="s">
        <v>1175</v>
      </c>
      <c r="C116" s="13" t="s">
        <v>1176</v>
      </c>
      <c r="D116" s="14" t="s">
        <v>1174</v>
      </c>
      <c r="E116" s="70" t="s">
        <v>261</v>
      </c>
      <c r="F116" s="15">
        <v>78000</v>
      </c>
      <c r="G116" s="11" t="s">
        <v>900</v>
      </c>
      <c r="H116" s="17"/>
    </row>
    <row r="117" spans="1:8" ht="20.100000000000001" customHeight="1">
      <c r="A117" s="11" t="s">
        <v>35</v>
      </c>
      <c r="B117" s="12" t="s">
        <v>1177</v>
      </c>
      <c r="C117" s="13" t="s">
        <v>1178</v>
      </c>
      <c r="D117" s="14" t="s">
        <v>1179</v>
      </c>
      <c r="E117" s="70" t="s">
        <v>261</v>
      </c>
      <c r="F117" s="15">
        <v>68000</v>
      </c>
      <c r="G117" s="11" t="s">
        <v>900</v>
      </c>
      <c r="H117" s="17"/>
    </row>
    <row r="118" spans="1:8" ht="20.100000000000001" customHeight="1">
      <c r="A118" s="11" t="s">
        <v>229</v>
      </c>
      <c r="B118" s="12" t="s">
        <v>1180</v>
      </c>
      <c r="C118" s="13" t="s">
        <v>1181</v>
      </c>
      <c r="D118" s="14" t="s">
        <v>1182</v>
      </c>
      <c r="E118" s="70" t="s">
        <v>261</v>
      </c>
      <c r="F118" s="15">
        <v>58000</v>
      </c>
      <c r="G118" s="11" t="s">
        <v>900</v>
      </c>
      <c r="H118" s="17"/>
    </row>
    <row r="119" spans="1:8" ht="20.100000000000001" customHeight="1">
      <c r="A119" s="11" t="s">
        <v>35</v>
      </c>
      <c r="B119" s="12" t="s">
        <v>1183</v>
      </c>
      <c r="C119" s="13" t="s">
        <v>1184</v>
      </c>
      <c r="D119" s="14" t="s">
        <v>1185</v>
      </c>
      <c r="E119" s="70" t="s">
        <v>261</v>
      </c>
      <c r="F119" s="15">
        <v>70000</v>
      </c>
      <c r="G119" s="11" t="s">
        <v>947</v>
      </c>
      <c r="H119" s="17"/>
    </row>
    <row r="120" spans="1:8" ht="20.100000000000001" customHeight="1">
      <c r="A120" s="11" t="s">
        <v>229</v>
      </c>
      <c r="B120" s="12" t="s">
        <v>1186</v>
      </c>
      <c r="C120" s="13" t="s">
        <v>1187</v>
      </c>
      <c r="D120" s="14" t="s">
        <v>1188</v>
      </c>
      <c r="E120" s="70" t="s">
        <v>261</v>
      </c>
      <c r="F120" s="15">
        <v>63000</v>
      </c>
      <c r="G120" s="11" t="s">
        <v>900</v>
      </c>
      <c r="H120" s="17"/>
    </row>
    <row r="121" spans="1:8" ht="20.100000000000001" customHeight="1">
      <c r="A121" s="11" t="s">
        <v>35</v>
      </c>
      <c r="B121" s="12" t="s">
        <v>1189</v>
      </c>
      <c r="C121" s="13" t="s">
        <v>1190</v>
      </c>
      <c r="D121" s="14" t="s">
        <v>1191</v>
      </c>
      <c r="E121" s="70" t="s">
        <v>261</v>
      </c>
      <c r="F121" s="15">
        <v>63000</v>
      </c>
      <c r="G121" s="11" t="s">
        <v>947</v>
      </c>
      <c r="H121" s="17"/>
    </row>
    <row r="122" spans="1:8" ht="20.100000000000001" customHeight="1">
      <c r="A122" s="11" t="s">
        <v>229</v>
      </c>
      <c r="B122" s="12" t="s">
        <v>1192</v>
      </c>
      <c r="C122" s="13" t="s">
        <v>1193</v>
      </c>
      <c r="D122" s="14" t="s">
        <v>1194</v>
      </c>
      <c r="E122" s="70" t="s">
        <v>261</v>
      </c>
      <c r="F122" s="15">
        <v>58000</v>
      </c>
      <c r="G122" s="11" t="s">
        <v>900</v>
      </c>
      <c r="H122" s="17"/>
    </row>
    <row r="123" spans="1:8" ht="20.100000000000001" customHeight="1">
      <c r="A123" s="11" t="s">
        <v>123</v>
      </c>
      <c r="B123" s="12" t="s">
        <v>1195</v>
      </c>
      <c r="C123" s="13" t="s">
        <v>1196</v>
      </c>
      <c r="D123" s="14" t="s">
        <v>306</v>
      </c>
      <c r="E123" s="70" t="s">
        <v>261</v>
      </c>
      <c r="F123" s="15">
        <v>43000</v>
      </c>
      <c r="G123" s="11" t="s">
        <v>900</v>
      </c>
      <c r="H123" s="17"/>
    </row>
    <row r="124" spans="1:8" ht="20.100000000000001" customHeight="1">
      <c r="A124" s="11" t="s">
        <v>229</v>
      </c>
      <c r="B124" s="12" t="s">
        <v>1197</v>
      </c>
      <c r="C124" s="13" t="s">
        <v>1198</v>
      </c>
      <c r="D124" s="14" t="s">
        <v>1199</v>
      </c>
      <c r="E124" s="71" t="s">
        <v>261</v>
      </c>
      <c r="F124" s="15">
        <v>43000</v>
      </c>
      <c r="G124" s="11" t="s">
        <v>947</v>
      </c>
      <c r="H124" s="17"/>
    </row>
    <row r="125" spans="1:8" ht="20.100000000000001" customHeight="1">
      <c r="A125" s="11" t="s">
        <v>229</v>
      </c>
      <c r="B125" s="12" t="s">
        <v>1200</v>
      </c>
      <c r="C125" s="13" t="s">
        <v>1201</v>
      </c>
      <c r="D125" s="14" t="s">
        <v>1202</v>
      </c>
      <c r="E125" s="70" t="s">
        <v>261</v>
      </c>
      <c r="F125" s="15">
        <v>85000</v>
      </c>
      <c r="G125" s="11" t="s">
        <v>947</v>
      </c>
      <c r="H125" s="17"/>
    </row>
    <row r="126" spans="1:8" ht="20.100000000000001" customHeight="1">
      <c r="A126" s="11" t="s">
        <v>35</v>
      </c>
      <c r="B126" s="12" t="s">
        <v>1203</v>
      </c>
      <c r="C126" s="13" t="s">
        <v>1204</v>
      </c>
      <c r="D126" s="14" t="s">
        <v>1205</v>
      </c>
      <c r="E126" s="70" t="s">
        <v>261</v>
      </c>
      <c r="F126" s="15">
        <v>120000</v>
      </c>
      <c r="G126" s="11" t="s">
        <v>900</v>
      </c>
      <c r="H126" s="17"/>
    </row>
    <row r="127" spans="1:8" ht="20.100000000000001" customHeight="1">
      <c r="A127" s="11" t="s">
        <v>35</v>
      </c>
      <c r="B127" s="12" t="s">
        <v>1206</v>
      </c>
      <c r="C127" s="13" t="s">
        <v>1207</v>
      </c>
      <c r="D127" s="14" t="s">
        <v>1205</v>
      </c>
      <c r="E127" s="70" t="s">
        <v>261</v>
      </c>
      <c r="F127" s="15">
        <v>120000</v>
      </c>
      <c r="G127" s="11" t="s">
        <v>900</v>
      </c>
      <c r="H127" s="17"/>
    </row>
    <row r="128" spans="1:8" ht="20.100000000000001" customHeight="1">
      <c r="A128" s="11" t="s">
        <v>229</v>
      </c>
      <c r="B128" s="12" t="s">
        <v>1208</v>
      </c>
      <c r="C128" s="13" t="s">
        <v>1209</v>
      </c>
      <c r="D128" s="14" t="s">
        <v>1210</v>
      </c>
      <c r="E128" s="71" t="s">
        <v>261</v>
      </c>
      <c r="F128" s="15">
        <v>50000</v>
      </c>
      <c r="G128" s="11" t="s">
        <v>947</v>
      </c>
      <c r="H128" s="17"/>
    </row>
    <row r="129" spans="1:8" ht="20.100000000000001" customHeight="1">
      <c r="A129" s="11" t="s">
        <v>35</v>
      </c>
      <c r="B129" s="12" t="s">
        <v>1211</v>
      </c>
      <c r="C129" s="13" t="s">
        <v>1212</v>
      </c>
      <c r="D129" s="14" t="s">
        <v>1213</v>
      </c>
      <c r="E129" s="70" t="s">
        <v>261</v>
      </c>
      <c r="F129" s="15">
        <v>90000</v>
      </c>
      <c r="G129" s="11" t="s">
        <v>900</v>
      </c>
      <c r="H129" s="17"/>
    </row>
    <row r="130" spans="1:8" ht="20.100000000000001" customHeight="1">
      <c r="A130" s="11" t="s">
        <v>35</v>
      </c>
      <c r="B130" s="12" t="s">
        <v>1214</v>
      </c>
      <c r="C130" s="13" t="s">
        <v>1215</v>
      </c>
      <c r="D130" s="14" t="s">
        <v>1213</v>
      </c>
      <c r="E130" s="70" t="s">
        <v>261</v>
      </c>
      <c r="F130" s="15">
        <v>90000</v>
      </c>
      <c r="G130" s="11" t="s">
        <v>900</v>
      </c>
      <c r="H130" s="17"/>
    </row>
    <row r="131" spans="1:8" ht="20.100000000000001" customHeight="1">
      <c r="A131" s="11" t="s">
        <v>123</v>
      </c>
      <c r="B131" s="12" t="s">
        <v>1216</v>
      </c>
      <c r="C131" s="13" t="s">
        <v>1217</v>
      </c>
      <c r="D131" s="14" t="s">
        <v>1218</v>
      </c>
      <c r="E131" s="70" t="s">
        <v>261</v>
      </c>
      <c r="F131" s="15">
        <v>17000</v>
      </c>
      <c r="G131" s="11" t="s">
        <v>900</v>
      </c>
      <c r="H131" s="17"/>
    </row>
    <row r="132" spans="1:8" ht="20.100000000000001" customHeight="1">
      <c r="A132" s="11" t="s">
        <v>123</v>
      </c>
      <c r="B132" s="12" t="s">
        <v>1219</v>
      </c>
      <c r="C132" s="13" t="s">
        <v>1220</v>
      </c>
      <c r="D132" s="14" t="s">
        <v>1221</v>
      </c>
      <c r="E132" s="70" t="s">
        <v>39</v>
      </c>
      <c r="F132" s="15">
        <v>20000</v>
      </c>
      <c r="G132" s="11" t="s">
        <v>900</v>
      </c>
      <c r="H132" s="17"/>
    </row>
    <row r="133" spans="1:8" ht="20.100000000000001" customHeight="1">
      <c r="A133" s="11" t="s">
        <v>123</v>
      </c>
      <c r="B133" s="12" t="s">
        <v>1222</v>
      </c>
      <c r="C133" s="13" t="s">
        <v>1223</v>
      </c>
      <c r="D133" s="14" t="s">
        <v>1224</v>
      </c>
      <c r="E133" s="70" t="s">
        <v>39</v>
      </c>
      <c r="F133" s="15">
        <v>17000</v>
      </c>
      <c r="G133" s="11" t="s">
        <v>900</v>
      </c>
      <c r="H133" s="17"/>
    </row>
    <row r="134" spans="1:8" ht="20.100000000000001" customHeight="1">
      <c r="A134" s="11" t="s">
        <v>123</v>
      </c>
      <c r="B134" s="12" t="s">
        <v>1225</v>
      </c>
      <c r="C134" s="13" t="s">
        <v>1226</v>
      </c>
      <c r="D134" s="14" t="s">
        <v>1227</v>
      </c>
      <c r="E134" s="70" t="s">
        <v>39</v>
      </c>
      <c r="F134" s="15">
        <v>20000</v>
      </c>
      <c r="G134" s="11" t="s">
        <v>900</v>
      </c>
      <c r="H134" s="17"/>
    </row>
    <row r="135" spans="1:8" ht="20.100000000000001" customHeight="1">
      <c r="A135" s="11" t="s">
        <v>948</v>
      </c>
      <c r="B135" s="12" t="s">
        <v>1228</v>
      </c>
      <c r="C135" s="13" t="s">
        <v>1229</v>
      </c>
      <c r="D135" s="14" t="s">
        <v>1230</v>
      </c>
      <c r="E135" s="70" t="s">
        <v>228</v>
      </c>
      <c r="F135" s="15">
        <v>2000</v>
      </c>
      <c r="G135" s="11" t="s">
        <v>947</v>
      </c>
      <c r="H135" s="17"/>
    </row>
    <row r="136" spans="1:8" ht="20.100000000000001" customHeight="1">
      <c r="A136" s="11" t="s">
        <v>948</v>
      </c>
      <c r="B136" s="12" t="s">
        <v>1231</v>
      </c>
      <c r="C136" s="13" t="s">
        <v>1232</v>
      </c>
      <c r="D136" s="14" t="s">
        <v>1230</v>
      </c>
      <c r="E136" s="70" t="s">
        <v>1233</v>
      </c>
      <c r="F136" s="15">
        <v>2000</v>
      </c>
      <c r="G136" s="11" t="s">
        <v>947</v>
      </c>
      <c r="H136" s="17"/>
    </row>
    <row r="137" spans="1:8" ht="20.100000000000001" customHeight="1">
      <c r="A137" s="11" t="s">
        <v>1085</v>
      </c>
      <c r="B137" s="12" t="s">
        <v>1234</v>
      </c>
      <c r="C137" s="13" t="s">
        <v>1235</v>
      </c>
      <c r="D137" s="17" t="s">
        <v>1236</v>
      </c>
      <c r="E137" s="71" t="s">
        <v>228</v>
      </c>
      <c r="F137" s="15">
        <v>3500</v>
      </c>
      <c r="G137" s="11" t="s">
        <v>900</v>
      </c>
      <c r="H137" s="17"/>
    </row>
    <row r="138" spans="1:8" ht="20.100000000000001" customHeight="1">
      <c r="A138" s="11" t="s">
        <v>1085</v>
      </c>
      <c r="B138" s="12" t="s">
        <v>1237</v>
      </c>
      <c r="C138" s="13" t="s">
        <v>1238</v>
      </c>
      <c r="D138" s="17" t="s">
        <v>1236</v>
      </c>
      <c r="E138" s="71" t="s">
        <v>1233</v>
      </c>
      <c r="F138" s="15">
        <v>3500</v>
      </c>
      <c r="G138" s="11" t="s">
        <v>900</v>
      </c>
      <c r="H138" s="17"/>
    </row>
    <row r="139" spans="1:8" ht="20.100000000000001" customHeight="1">
      <c r="A139" s="11" t="s">
        <v>948</v>
      </c>
      <c r="B139" s="12" t="s">
        <v>1239</v>
      </c>
      <c r="C139" s="13" t="s">
        <v>1240</v>
      </c>
      <c r="D139" s="14" t="s">
        <v>1241</v>
      </c>
      <c r="E139" s="70" t="s">
        <v>228</v>
      </c>
      <c r="F139" s="15">
        <v>6000</v>
      </c>
      <c r="G139" s="11" t="s">
        <v>947</v>
      </c>
      <c r="H139" s="17"/>
    </row>
    <row r="140" spans="1:8" ht="20.100000000000001" customHeight="1">
      <c r="A140" s="11" t="s">
        <v>948</v>
      </c>
      <c r="B140" s="12" t="s">
        <v>1242</v>
      </c>
      <c r="C140" s="13" t="s">
        <v>1243</v>
      </c>
      <c r="D140" s="14" t="s">
        <v>1241</v>
      </c>
      <c r="E140" s="70" t="s">
        <v>1233</v>
      </c>
      <c r="F140" s="15">
        <v>6000</v>
      </c>
      <c r="G140" s="11" t="s">
        <v>947</v>
      </c>
      <c r="H140" s="17"/>
    </row>
    <row r="141" spans="1:8" ht="20.100000000000001" customHeight="1">
      <c r="A141" s="11" t="s">
        <v>148</v>
      </c>
      <c r="B141" s="12" t="s">
        <v>1244</v>
      </c>
      <c r="C141" s="13" t="s">
        <v>1245</v>
      </c>
      <c r="D141" s="14" t="s">
        <v>1246</v>
      </c>
      <c r="E141" s="70"/>
      <c r="F141" s="15">
        <v>12000</v>
      </c>
      <c r="G141" s="11" t="s">
        <v>900</v>
      </c>
      <c r="H141" s="17"/>
    </row>
    <row r="142" spans="1:8" ht="20.100000000000001" customHeight="1">
      <c r="A142" s="11" t="s">
        <v>1247</v>
      </c>
      <c r="B142" s="12" t="s">
        <v>1248</v>
      </c>
      <c r="C142" s="13" t="s">
        <v>1249</v>
      </c>
      <c r="D142" s="14" t="s">
        <v>1250</v>
      </c>
      <c r="E142" s="70"/>
      <c r="F142" s="15">
        <v>6500</v>
      </c>
      <c r="G142" s="11" t="s">
        <v>947</v>
      </c>
      <c r="H142" s="17"/>
    </row>
    <row r="143" spans="1:8" ht="20.100000000000001" customHeight="1">
      <c r="A143" s="11" t="s">
        <v>224</v>
      </c>
      <c r="B143" s="12" t="s">
        <v>1251</v>
      </c>
      <c r="C143" s="13" t="s">
        <v>1252</v>
      </c>
      <c r="D143" s="14" t="s">
        <v>1253</v>
      </c>
      <c r="E143" s="70"/>
      <c r="F143" s="15">
        <v>10000</v>
      </c>
      <c r="G143" s="11" t="s">
        <v>947</v>
      </c>
      <c r="H143" s="17"/>
    </row>
    <row r="144" spans="1:8" ht="20.100000000000001" customHeight="1">
      <c r="A144" s="11" t="s">
        <v>148</v>
      </c>
      <c r="B144" s="12" t="s">
        <v>1254</v>
      </c>
      <c r="C144" s="13" t="s">
        <v>1255</v>
      </c>
      <c r="D144" s="14" t="s">
        <v>1256</v>
      </c>
      <c r="E144" s="70"/>
      <c r="F144" s="15">
        <v>12000</v>
      </c>
      <c r="G144" s="11" t="s">
        <v>947</v>
      </c>
      <c r="H144" s="17"/>
    </row>
    <row r="145" spans="1:8" ht="20.100000000000001" customHeight="1">
      <c r="A145" s="11" t="s">
        <v>148</v>
      </c>
      <c r="B145" s="12" t="s">
        <v>1257</v>
      </c>
      <c r="C145" s="13" t="s">
        <v>1258</v>
      </c>
      <c r="D145" s="14" t="s">
        <v>1259</v>
      </c>
      <c r="E145" s="70"/>
      <c r="F145" s="15">
        <v>20000</v>
      </c>
      <c r="G145" s="11" t="s">
        <v>947</v>
      </c>
      <c r="H145" s="17"/>
    </row>
    <row r="146" spans="1:8" ht="20.100000000000001" customHeight="1">
      <c r="A146" s="11" t="s">
        <v>148</v>
      </c>
      <c r="B146" s="12" t="s">
        <v>1260</v>
      </c>
      <c r="C146" s="13" t="s">
        <v>1261</v>
      </c>
      <c r="D146" s="14" t="s">
        <v>1262</v>
      </c>
      <c r="E146" s="70"/>
      <c r="F146" s="15">
        <v>25000</v>
      </c>
      <c r="G146" s="11" t="s">
        <v>947</v>
      </c>
      <c r="H146" s="17"/>
    </row>
    <row r="147" spans="1:8" ht="20.100000000000001" customHeight="1">
      <c r="A147" s="11" t="s">
        <v>148</v>
      </c>
      <c r="B147" s="12" t="s">
        <v>1263</v>
      </c>
      <c r="C147" s="13" t="s">
        <v>1264</v>
      </c>
      <c r="D147" s="14" t="s">
        <v>1265</v>
      </c>
      <c r="E147" s="70"/>
      <c r="F147" s="15">
        <v>12000</v>
      </c>
      <c r="G147" s="11" t="s">
        <v>947</v>
      </c>
      <c r="H147" s="17"/>
    </row>
    <row r="148" spans="1:8" ht="20.100000000000001" customHeight="1">
      <c r="A148" s="11" t="s">
        <v>148</v>
      </c>
      <c r="B148" s="12" t="s">
        <v>1266</v>
      </c>
      <c r="C148" s="13" t="s">
        <v>1267</v>
      </c>
      <c r="D148" s="14" t="s">
        <v>1268</v>
      </c>
      <c r="E148" s="70"/>
      <c r="F148" s="15">
        <v>35000</v>
      </c>
      <c r="G148" s="11" t="s">
        <v>947</v>
      </c>
      <c r="H148" s="17"/>
    </row>
    <row r="149" spans="1:8" ht="20.100000000000001" customHeight="1">
      <c r="A149" s="11" t="s">
        <v>25</v>
      </c>
      <c r="B149" s="12" t="s">
        <v>1275</v>
      </c>
      <c r="C149" s="13" t="s">
        <v>1276</v>
      </c>
      <c r="D149" s="14" t="s">
        <v>1277</v>
      </c>
      <c r="E149" s="70"/>
      <c r="F149" s="15">
        <v>7000</v>
      </c>
      <c r="G149" s="11" t="s">
        <v>947</v>
      </c>
      <c r="H149" s="17"/>
    </row>
    <row r="150" spans="1:8" ht="20.100000000000001" customHeight="1">
      <c r="A150" s="11" t="s">
        <v>25</v>
      </c>
      <c r="B150" s="12" t="s">
        <v>1278</v>
      </c>
      <c r="C150" s="13" t="s">
        <v>1279</v>
      </c>
      <c r="D150" s="14" t="s">
        <v>1280</v>
      </c>
      <c r="E150" s="70"/>
      <c r="F150" s="15">
        <v>12000</v>
      </c>
      <c r="G150" s="11" t="s">
        <v>900</v>
      </c>
      <c r="H150" s="17"/>
    </row>
    <row r="151" spans="1:8" ht="20.100000000000001" customHeight="1">
      <c r="A151" s="11" t="s">
        <v>1247</v>
      </c>
      <c r="B151" s="12" t="s">
        <v>1281</v>
      </c>
      <c r="C151" s="13" t="s">
        <v>1282</v>
      </c>
      <c r="D151" s="14" t="s">
        <v>1283</v>
      </c>
      <c r="E151" s="70"/>
      <c r="F151" s="15">
        <v>39000</v>
      </c>
      <c r="G151" s="11" t="s">
        <v>952</v>
      </c>
      <c r="H151" s="17"/>
    </row>
    <row r="152" spans="1:8" ht="20.100000000000001" customHeight="1">
      <c r="A152" s="11" t="s">
        <v>148</v>
      </c>
      <c r="B152" s="12" t="s">
        <v>1284</v>
      </c>
      <c r="C152" s="13" t="s">
        <v>1285</v>
      </c>
      <c r="D152" s="14" t="s">
        <v>1286</v>
      </c>
      <c r="E152" s="70" t="s">
        <v>261</v>
      </c>
      <c r="F152" s="15">
        <v>6000</v>
      </c>
      <c r="G152" s="11" t="s">
        <v>900</v>
      </c>
      <c r="H152" s="17"/>
    </row>
    <row r="153" spans="1:8" ht="20.100000000000001" customHeight="1">
      <c r="A153" s="11" t="s">
        <v>229</v>
      </c>
      <c r="B153" s="12" t="s">
        <v>1287</v>
      </c>
      <c r="C153" s="13" t="s">
        <v>1288</v>
      </c>
      <c r="D153" s="14" t="s">
        <v>1289</v>
      </c>
      <c r="E153" s="70" t="s">
        <v>261</v>
      </c>
      <c r="F153" s="15">
        <v>43000</v>
      </c>
      <c r="G153" s="11" t="s">
        <v>947</v>
      </c>
      <c r="H153" s="17"/>
    </row>
    <row r="154" spans="1:8" ht="20.100000000000001" customHeight="1">
      <c r="A154" s="11" t="s">
        <v>229</v>
      </c>
      <c r="B154" s="12" t="s">
        <v>1290</v>
      </c>
      <c r="C154" s="13" t="s">
        <v>1291</v>
      </c>
      <c r="D154" s="14" t="s">
        <v>1292</v>
      </c>
      <c r="E154" s="70" t="s">
        <v>261</v>
      </c>
      <c r="F154" s="15">
        <v>50000</v>
      </c>
      <c r="G154" s="11" t="s">
        <v>947</v>
      </c>
      <c r="H154" s="17"/>
    </row>
    <row r="155" spans="1:8" ht="20.100000000000001" customHeight="1">
      <c r="A155" s="11" t="s">
        <v>229</v>
      </c>
      <c r="B155" s="12" t="s">
        <v>1293</v>
      </c>
      <c r="C155" s="13" t="s">
        <v>1294</v>
      </c>
      <c r="D155" s="14" t="s">
        <v>1295</v>
      </c>
      <c r="E155" s="70" t="s">
        <v>261</v>
      </c>
      <c r="F155" s="15">
        <v>55000</v>
      </c>
      <c r="G155" s="11" t="s">
        <v>947</v>
      </c>
      <c r="H155" s="17"/>
    </row>
    <row r="156" spans="1:8" ht="20.100000000000001" customHeight="1">
      <c r="A156" s="11" t="s">
        <v>229</v>
      </c>
      <c r="B156" s="12" t="s">
        <v>1296</v>
      </c>
      <c r="C156" s="13" t="s">
        <v>1297</v>
      </c>
      <c r="D156" s="14" t="s">
        <v>1295</v>
      </c>
      <c r="E156" s="70" t="s">
        <v>261</v>
      </c>
      <c r="F156" s="15">
        <v>55000</v>
      </c>
      <c r="G156" s="11" t="s">
        <v>1298</v>
      </c>
      <c r="H156" s="17"/>
    </row>
    <row r="157" spans="1:8" ht="20.100000000000001" customHeight="1">
      <c r="A157" s="11" t="s">
        <v>229</v>
      </c>
      <c r="B157" s="12" t="s">
        <v>1299</v>
      </c>
      <c r="C157" s="13" t="s">
        <v>1300</v>
      </c>
      <c r="D157" s="14" t="s">
        <v>1295</v>
      </c>
      <c r="E157" s="70" t="s">
        <v>261</v>
      </c>
      <c r="F157" s="15">
        <v>55000</v>
      </c>
      <c r="G157" s="11" t="s">
        <v>947</v>
      </c>
      <c r="H157" s="17"/>
    </row>
    <row r="158" spans="1:8" ht="20.100000000000001" customHeight="1">
      <c r="A158" s="11" t="s">
        <v>229</v>
      </c>
      <c r="B158" s="12" t="s">
        <v>1301</v>
      </c>
      <c r="C158" s="13" t="s">
        <v>1302</v>
      </c>
      <c r="D158" s="14" t="s">
        <v>1303</v>
      </c>
      <c r="E158" s="70" t="s">
        <v>261</v>
      </c>
      <c r="F158" s="15">
        <v>55000</v>
      </c>
      <c r="G158" s="11" t="s">
        <v>900</v>
      </c>
      <c r="H158" s="17"/>
    </row>
    <row r="159" spans="1:8" ht="20.100000000000001" customHeight="1">
      <c r="A159" s="11" t="s">
        <v>229</v>
      </c>
      <c r="B159" s="12" t="s">
        <v>1304</v>
      </c>
      <c r="C159" s="13" t="s">
        <v>1305</v>
      </c>
      <c r="D159" s="14" t="s">
        <v>1306</v>
      </c>
      <c r="E159" s="70" t="s">
        <v>261</v>
      </c>
      <c r="F159" s="15">
        <v>75000</v>
      </c>
      <c r="G159" s="11" t="s">
        <v>900</v>
      </c>
      <c r="H159" s="17"/>
    </row>
    <row r="160" spans="1:8" ht="20.100000000000001" customHeight="1">
      <c r="A160" s="11" t="s">
        <v>229</v>
      </c>
      <c r="B160" s="12" t="s">
        <v>1307</v>
      </c>
      <c r="C160" s="13" t="s">
        <v>1308</v>
      </c>
      <c r="D160" s="14" t="s">
        <v>1309</v>
      </c>
      <c r="E160" s="70" t="s">
        <v>261</v>
      </c>
      <c r="F160" s="15">
        <v>75000</v>
      </c>
      <c r="G160" s="11" t="s">
        <v>900</v>
      </c>
      <c r="H160" s="17"/>
    </row>
    <row r="161" spans="1:8" ht="20.100000000000001" customHeight="1">
      <c r="A161" s="11" t="s">
        <v>229</v>
      </c>
      <c r="B161" s="12" t="s">
        <v>1310</v>
      </c>
      <c r="C161" s="13" t="s">
        <v>1311</v>
      </c>
      <c r="D161" s="14" t="s">
        <v>1312</v>
      </c>
      <c r="E161" s="70" t="s">
        <v>261</v>
      </c>
      <c r="F161" s="15">
        <v>45000</v>
      </c>
      <c r="G161" s="11" t="s">
        <v>947</v>
      </c>
      <c r="H161" s="17"/>
    </row>
    <row r="162" spans="1:8" ht="20.100000000000001" customHeight="1">
      <c r="A162" s="11" t="s">
        <v>35</v>
      </c>
      <c r="B162" s="12" t="s">
        <v>1323</v>
      </c>
      <c r="C162" s="13" t="s">
        <v>1324</v>
      </c>
      <c r="D162" s="14" t="s">
        <v>1325</v>
      </c>
      <c r="E162" s="70" t="s">
        <v>261</v>
      </c>
      <c r="F162" s="15">
        <v>75000</v>
      </c>
      <c r="G162" s="11" t="s">
        <v>900</v>
      </c>
      <c r="H162" s="17"/>
    </row>
    <row r="163" spans="1:8" ht="20.100000000000001" customHeight="1">
      <c r="A163" s="11" t="s">
        <v>35</v>
      </c>
      <c r="B163" s="12" t="s">
        <v>1326</v>
      </c>
      <c r="C163" s="13" t="s">
        <v>1327</v>
      </c>
      <c r="D163" s="14" t="s">
        <v>1325</v>
      </c>
      <c r="E163" s="70" t="s">
        <v>261</v>
      </c>
      <c r="F163" s="15">
        <v>75000</v>
      </c>
      <c r="G163" s="11" t="s">
        <v>900</v>
      </c>
      <c r="H163" s="17"/>
    </row>
    <row r="164" spans="1:8" ht="20.100000000000001" customHeight="1">
      <c r="A164" s="11" t="s">
        <v>35</v>
      </c>
      <c r="B164" s="12" t="s">
        <v>1328</v>
      </c>
      <c r="C164" s="13" t="s">
        <v>1329</v>
      </c>
      <c r="D164" s="14" t="s">
        <v>1330</v>
      </c>
      <c r="E164" s="70" t="s">
        <v>261</v>
      </c>
      <c r="F164" s="15">
        <v>65000</v>
      </c>
      <c r="G164" s="11" t="s">
        <v>947</v>
      </c>
      <c r="H164" s="17"/>
    </row>
    <row r="165" spans="1:8" ht="20.100000000000001" customHeight="1">
      <c r="A165" s="11" t="s">
        <v>229</v>
      </c>
      <c r="B165" s="12" t="s">
        <v>1331</v>
      </c>
      <c r="C165" s="13" t="s">
        <v>1332</v>
      </c>
      <c r="D165" s="14" t="s">
        <v>1333</v>
      </c>
      <c r="E165" s="70" t="s">
        <v>261</v>
      </c>
      <c r="F165" s="15">
        <v>68000</v>
      </c>
      <c r="G165" s="11" t="s">
        <v>947</v>
      </c>
      <c r="H165" s="17"/>
    </row>
    <row r="166" spans="1:8" ht="20.100000000000001" customHeight="1">
      <c r="A166" s="11" t="s">
        <v>229</v>
      </c>
      <c r="B166" s="12" t="s">
        <v>1334</v>
      </c>
      <c r="C166" s="13" t="s">
        <v>1335</v>
      </c>
      <c r="D166" s="14" t="s">
        <v>1333</v>
      </c>
      <c r="E166" s="70" t="s">
        <v>261</v>
      </c>
      <c r="F166" s="15">
        <v>68000</v>
      </c>
      <c r="G166" s="11" t="s">
        <v>947</v>
      </c>
      <c r="H166" s="17"/>
    </row>
    <row r="167" spans="1:8" ht="20.100000000000001" customHeight="1">
      <c r="A167" s="11" t="s">
        <v>229</v>
      </c>
      <c r="B167" s="12" t="s">
        <v>1336</v>
      </c>
      <c r="C167" s="13" t="s">
        <v>1337</v>
      </c>
      <c r="D167" s="14" t="s">
        <v>1333</v>
      </c>
      <c r="E167" s="70" t="s">
        <v>261</v>
      </c>
      <c r="F167" s="15">
        <v>68000</v>
      </c>
      <c r="G167" s="11" t="s">
        <v>947</v>
      </c>
      <c r="H167" s="17"/>
    </row>
    <row r="168" spans="1:8" ht="20.100000000000001" customHeight="1">
      <c r="A168" s="11" t="s">
        <v>229</v>
      </c>
      <c r="B168" s="12" t="s">
        <v>1338</v>
      </c>
      <c r="C168" s="13" t="s">
        <v>1339</v>
      </c>
      <c r="D168" s="14" t="s">
        <v>1333</v>
      </c>
      <c r="E168" s="70" t="s">
        <v>261</v>
      </c>
      <c r="F168" s="15">
        <v>68000</v>
      </c>
      <c r="G168" s="11" t="s">
        <v>947</v>
      </c>
      <c r="H168" s="17"/>
    </row>
    <row r="169" spans="1:8" ht="20.100000000000001" customHeight="1">
      <c r="A169" s="11" t="s">
        <v>229</v>
      </c>
      <c r="B169" s="12" t="s">
        <v>1340</v>
      </c>
      <c r="C169" s="13" t="s">
        <v>1341</v>
      </c>
      <c r="D169" s="14" t="s">
        <v>1342</v>
      </c>
      <c r="E169" s="70" t="s">
        <v>261</v>
      </c>
      <c r="F169" s="15">
        <v>73000</v>
      </c>
      <c r="G169" s="11" t="s">
        <v>947</v>
      </c>
      <c r="H169" s="17"/>
    </row>
    <row r="170" spans="1:8" ht="20.100000000000001" customHeight="1">
      <c r="A170" s="11" t="s">
        <v>35</v>
      </c>
      <c r="B170" s="12" t="s">
        <v>1343</v>
      </c>
      <c r="C170" s="13" t="s">
        <v>1344</v>
      </c>
      <c r="D170" s="14" t="s">
        <v>1345</v>
      </c>
      <c r="E170" s="70" t="s">
        <v>261</v>
      </c>
      <c r="F170" s="15">
        <v>85000</v>
      </c>
      <c r="G170" s="11" t="s">
        <v>900</v>
      </c>
      <c r="H170" s="17"/>
    </row>
    <row r="171" spans="1:8" ht="20.100000000000001" customHeight="1">
      <c r="A171" s="11" t="s">
        <v>35</v>
      </c>
      <c r="B171" s="12" t="s">
        <v>1346</v>
      </c>
      <c r="C171" s="13" t="s">
        <v>1347</v>
      </c>
      <c r="D171" s="14" t="s">
        <v>1345</v>
      </c>
      <c r="E171" s="70" t="s">
        <v>261</v>
      </c>
      <c r="F171" s="15">
        <v>85000</v>
      </c>
      <c r="G171" s="11" t="s">
        <v>900</v>
      </c>
      <c r="H171" s="17"/>
    </row>
    <row r="172" spans="1:8" ht="20.100000000000001" customHeight="1">
      <c r="A172" s="11" t="s">
        <v>229</v>
      </c>
      <c r="B172" s="12" t="s">
        <v>1348</v>
      </c>
      <c r="C172" s="13" t="s">
        <v>1349</v>
      </c>
      <c r="D172" s="14" t="s">
        <v>383</v>
      </c>
      <c r="E172" s="70" t="s">
        <v>261</v>
      </c>
      <c r="F172" s="15">
        <v>48000</v>
      </c>
      <c r="G172" s="11" t="s">
        <v>900</v>
      </c>
      <c r="H172" s="17"/>
    </row>
    <row r="173" spans="1:8" ht="20.100000000000001" customHeight="1">
      <c r="A173" s="11" t="s">
        <v>229</v>
      </c>
      <c r="B173" s="12" t="s">
        <v>1350</v>
      </c>
      <c r="C173" s="13" t="s">
        <v>1351</v>
      </c>
      <c r="D173" s="14" t="s">
        <v>1352</v>
      </c>
      <c r="E173" s="70" t="s">
        <v>261</v>
      </c>
      <c r="F173" s="15">
        <v>40000</v>
      </c>
      <c r="G173" s="11" t="s">
        <v>947</v>
      </c>
      <c r="H173" s="17"/>
    </row>
    <row r="174" spans="1:8" ht="20.100000000000001" customHeight="1">
      <c r="A174" s="11" t="s">
        <v>229</v>
      </c>
      <c r="B174" s="12" t="s">
        <v>1353</v>
      </c>
      <c r="C174" s="13" t="s">
        <v>1354</v>
      </c>
      <c r="D174" s="14" t="s">
        <v>1352</v>
      </c>
      <c r="E174" s="70" t="s">
        <v>261</v>
      </c>
      <c r="F174" s="15">
        <v>40000</v>
      </c>
      <c r="G174" s="11" t="s">
        <v>947</v>
      </c>
      <c r="H174" s="17"/>
    </row>
    <row r="175" spans="1:8" ht="20.100000000000001" customHeight="1">
      <c r="A175" s="11" t="s">
        <v>229</v>
      </c>
      <c r="B175" s="12" t="s">
        <v>1355</v>
      </c>
      <c r="C175" s="13" t="s">
        <v>1356</v>
      </c>
      <c r="D175" s="14" t="s">
        <v>1352</v>
      </c>
      <c r="E175" s="70" t="s">
        <v>261</v>
      </c>
      <c r="F175" s="15">
        <v>40000</v>
      </c>
      <c r="G175" s="11" t="s">
        <v>947</v>
      </c>
      <c r="H175" s="17"/>
    </row>
    <row r="176" spans="1:8" ht="20.100000000000001" customHeight="1">
      <c r="A176" s="11" t="s">
        <v>229</v>
      </c>
      <c r="B176" s="12" t="s">
        <v>1357</v>
      </c>
      <c r="C176" s="13" t="s">
        <v>1358</v>
      </c>
      <c r="D176" s="14" t="s">
        <v>1352</v>
      </c>
      <c r="E176" s="70" t="s">
        <v>261</v>
      </c>
      <c r="F176" s="15">
        <v>40000</v>
      </c>
      <c r="G176" s="11" t="s">
        <v>947</v>
      </c>
      <c r="H176" s="17"/>
    </row>
    <row r="177" spans="1:8" ht="20.100000000000001" customHeight="1">
      <c r="A177" s="11" t="s">
        <v>229</v>
      </c>
      <c r="B177" s="12" t="s">
        <v>1359</v>
      </c>
      <c r="C177" s="13" t="s">
        <v>1360</v>
      </c>
      <c r="D177" s="14" t="s">
        <v>1361</v>
      </c>
      <c r="E177" s="70" t="s">
        <v>261</v>
      </c>
      <c r="F177" s="15">
        <v>40000</v>
      </c>
      <c r="G177" s="11" t="s">
        <v>947</v>
      </c>
      <c r="H177" s="17"/>
    </row>
    <row r="178" spans="1:8" ht="20.100000000000001" customHeight="1">
      <c r="A178" s="11" t="s">
        <v>229</v>
      </c>
      <c r="B178" s="12" t="s">
        <v>1362</v>
      </c>
      <c r="C178" s="13" t="s">
        <v>1363</v>
      </c>
      <c r="D178" s="14" t="s">
        <v>1364</v>
      </c>
      <c r="E178" s="70" t="s">
        <v>261</v>
      </c>
      <c r="F178" s="15">
        <v>45000</v>
      </c>
      <c r="G178" s="11" t="s">
        <v>947</v>
      </c>
      <c r="H178" s="17"/>
    </row>
    <row r="179" spans="1:8" ht="20.100000000000001" customHeight="1">
      <c r="A179" s="11" t="s">
        <v>148</v>
      </c>
      <c r="B179" s="12" t="s">
        <v>1368</v>
      </c>
      <c r="C179" s="13" t="s">
        <v>1369</v>
      </c>
      <c r="D179" s="14" t="s">
        <v>1370</v>
      </c>
      <c r="E179" s="70" t="s">
        <v>39</v>
      </c>
      <c r="F179" s="15">
        <v>6800</v>
      </c>
      <c r="G179" s="11" t="s">
        <v>900</v>
      </c>
      <c r="H179" s="17"/>
    </row>
    <row r="180" spans="1:8" ht="20.100000000000001" customHeight="1">
      <c r="A180" s="11" t="s">
        <v>224</v>
      </c>
      <c r="B180" s="12" t="s">
        <v>1371</v>
      </c>
      <c r="C180" s="13" t="s">
        <v>1372</v>
      </c>
      <c r="D180" s="14" t="s">
        <v>1373</v>
      </c>
      <c r="E180" s="70"/>
      <c r="F180" s="15">
        <v>10000</v>
      </c>
      <c r="G180" s="11" t="s">
        <v>947</v>
      </c>
      <c r="H180" s="17"/>
    </row>
    <row r="181" spans="1:8" ht="20.100000000000001" customHeight="1">
      <c r="A181" s="11" t="s">
        <v>148</v>
      </c>
      <c r="B181" s="12" t="s">
        <v>1374</v>
      </c>
      <c r="C181" s="13" t="s">
        <v>1375</v>
      </c>
      <c r="D181" s="14" t="s">
        <v>1376</v>
      </c>
      <c r="E181" s="70"/>
      <c r="F181" s="15">
        <v>12800</v>
      </c>
      <c r="G181" s="11" t="s">
        <v>947</v>
      </c>
      <c r="H181" s="17"/>
    </row>
    <row r="182" spans="1:8" ht="20.100000000000001" customHeight="1">
      <c r="A182" s="11" t="s">
        <v>224</v>
      </c>
      <c r="B182" s="12" t="s">
        <v>1377</v>
      </c>
      <c r="C182" s="13" t="s">
        <v>1378</v>
      </c>
      <c r="D182" s="14" t="s">
        <v>1379</v>
      </c>
      <c r="E182" s="70"/>
      <c r="F182" s="15">
        <v>10000</v>
      </c>
      <c r="G182" s="11" t="s">
        <v>947</v>
      </c>
      <c r="H182" s="17"/>
    </row>
    <row r="183" spans="1:8" ht="20.100000000000001" customHeight="1">
      <c r="A183" s="11" t="s">
        <v>148</v>
      </c>
      <c r="B183" s="12" t="s">
        <v>1380</v>
      </c>
      <c r="C183" s="13" t="s">
        <v>1381</v>
      </c>
      <c r="D183" s="14" t="s">
        <v>1382</v>
      </c>
      <c r="E183" s="70"/>
      <c r="F183" s="15">
        <v>12800</v>
      </c>
      <c r="G183" s="11" t="s">
        <v>947</v>
      </c>
      <c r="H183" s="17"/>
    </row>
    <row r="184" spans="1:8" ht="20.100000000000001" customHeight="1">
      <c r="A184" s="11" t="s">
        <v>1247</v>
      </c>
      <c r="B184" s="12" t="s">
        <v>1383</v>
      </c>
      <c r="C184" s="13" t="s">
        <v>1384</v>
      </c>
      <c r="D184" s="14" t="s">
        <v>1385</v>
      </c>
      <c r="E184" s="70"/>
      <c r="F184" s="15">
        <v>7500</v>
      </c>
      <c r="G184" s="11" t="s">
        <v>947</v>
      </c>
      <c r="H184" s="17"/>
    </row>
    <row r="185" spans="1:8" ht="20.100000000000001" customHeight="1">
      <c r="A185" s="11" t="s">
        <v>224</v>
      </c>
      <c r="B185" s="12" t="s">
        <v>1386</v>
      </c>
      <c r="C185" s="13" t="s">
        <v>1387</v>
      </c>
      <c r="D185" s="14" t="s">
        <v>1388</v>
      </c>
      <c r="E185" s="70"/>
      <c r="F185" s="15">
        <v>11000</v>
      </c>
      <c r="G185" s="11" t="s">
        <v>947</v>
      </c>
      <c r="H185" s="17"/>
    </row>
    <row r="186" spans="1:8" ht="20.100000000000001" customHeight="1">
      <c r="A186" s="11" t="s">
        <v>1247</v>
      </c>
      <c r="B186" s="12" t="s">
        <v>1389</v>
      </c>
      <c r="C186" s="13" t="s">
        <v>1390</v>
      </c>
      <c r="D186" s="14" t="s">
        <v>1391</v>
      </c>
      <c r="E186" s="70"/>
      <c r="F186" s="15">
        <v>7500</v>
      </c>
      <c r="G186" s="11" t="s">
        <v>947</v>
      </c>
      <c r="H186" s="17"/>
    </row>
    <row r="187" spans="1:8" ht="20.100000000000001" customHeight="1">
      <c r="A187" s="11" t="s">
        <v>224</v>
      </c>
      <c r="B187" s="12" t="s">
        <v>1392</v>
      </c>
      <c r="C187" s="13" t="s">
        <v>1393</v>
      </c>
      <c r="D187" s="14" t="s">
        <v>1394</v>
      </c>
      <c r="E187" s="70"/>
      <c r="F187" s="15">
        <v>11000</v>
      </c>
      <c r="G187" s="11" t="s">
        <v>947</v>
      </c>
      <c r="H187" s="17"/>
    </row>
    <row r="188" spans="1:8" ht="20.100000000000001" customHeight="1">
      <c r="A188" s="11" t="s">
        <v>1247</v>
      </c>
      <c r="B188" s="12" t="s">
        <v>1395</v>
      </c>
      <c r="C188" s="13" t="s">
        <v>1396</v>
      </c>
      <c r="D188" s="14" t="s">
        <v>1397</v>
      </c>
      <c r="E188" s="70"/>
      <c r="F188" s="15">
        <v>28000</v>
      </c>
      <c r="G188" s="11" t="s">
        <v>952</v>
      </c>
      <c r="H188" s="17"/>
    </row>
    <row r="189" spans="1:8" ht="20.100000000000001" customHeight="1">
      <c r="A189" s="11" t="s">
        <v>1247</v>
      </c>
      <c r="B189" s="12" t="s">
        <v>1398</v>
      </c>
      <c r="C189" s="13" t="s">
        <v>1399</v>
      </c>
      <c r="D189" s="14" t="s">
        <v>1400</v>
      </c>
      <c r="E189" s="70"/>
      <c r="F189" s="15">
        <v>30000</v>
      </c>
      <c r="G189" s="11" t="s">
        <v>952</v>
      </c>
      <c r="H189" s="17"/>
    </row>
    <row r="190" spans="1:8" ht="20.100000000000001" customHeight="1">
      <c r="A190" s="11" t="s">
        <v>1247</v>
      </c>
      <c r="B190" s="12" t="s">
        <v>1401</v>
      </c>
      <c r="C190" s="13" t="s">
        <v>1402</v>
      </c>
      <c r="D190" s="14" t="s">
        <v>1403</v>
      </c>
      <c r="E190" s="70"/>
      <c r="F190" s="15">
        <v>45000</v>
      </c>
      <c r="G190" s="11" t="s">
        <v>952</v>
      </c>
      <c r="H190" s="17"/>
    </row>
    <row r="191" spans="1:8" ht="20.100000000000001" customHeight="1">
      <c r="A191" s="11" t="s">
        <v>1247</v>
      </c>
      <c r="B191" s="12" t="s">
        <v>1404</v>
      </c>
      <c r="C191" s="13" t="s">
        <v>1405</v>
      </c>
      <c r="D191" s="14" t="s">
        <v>1406</v>
      </c>
      <c r="E191" s="70"/>
      <c r="F191" s="15">
        <v>28000</v>
      </c>
      <c r="G191" s="11" t="s">
        <v>952</v>
      </c>
      <c r="H191" s="17"/>
    </row>
    <row r="192" spans="1:8" ht="20.100000000000001" customHeight="1">
      <c r="A192" s="11" t="s">
        <v>1247</v>
      </c>
      <c r="B192" s="12" t="s">
        <v>1407</v>
      </c>
      <c r="C192" s="13" t="s">
        <v>1408</v>
      </c>
      <c r="D192" s="14" t="s">
        <v>1409</v>
      </c>
      <c r="E192" s="70"/>
      <c r="F192" s="15">
        <v>28000</v>
      </c>
      <c r="G192" s="11" t="s">
        <v>952</v>
      </c>
      <c r="H192" s="17"/>
    </row>
    <row r="193" spans="1:8" ht="20.100000000000001" customHeight="1">
      <c r="A193" s="11" t="s">
        <v>25</v>
      </c>
      <c r="B193" s="12" t="s">
        <v>1410</v>
      </c>
      <c r="C193" s="13" t="s">
        <v>1411</v>
      </c>
      <c r="D193" s="14" t="s">
        <v>1412</v>
      </c>
      <c r="E193" s="70"/>
      <c r="F193" s="15">
        <v>40000</v>
      </c>
      <c r="G193" s="11" t="s">
        <v>900</v>
      </c>
      <c r="H193" s="17"/>
    </row>
    <row r="194" spans="1:8" ht="20.100000000000001" customHeight="1">
      <c r="A194" s="11" t="s">
        <v>25</v>
      </c>
      <c r="B194" s="12" t="s">
        <v>1413</v>
      </c>
      <c r="C194" s="13" t="s">
        <v>1414</v>
      </c>
      <c r="D194" s="14" t="s">
        <v>1415</v>
      </c>
      <c r="E194" s="70"/>
      <c r="F194" s="15">
        <v>32000</v>
      </c>
      <c r="G194" s="11" t="s">
        <v>900</v>
      </c>
      <c r="H194" s="17"/>
    </row>
    <row r="195" spans="1:8" ht="20.100000000000001" customHeight="1">
      <c r="A195" s="11" t="s">
        <v>948</v>
      </c>
      <c r="B195" s="12" t="s">
        <v>1416</v>
      </c>
      <c r="C195" s="13" t="s">
        <v>1417</v>
      </c>
      <c r="D195" s="14" t="s">
        <v>1418</v>
      </c>
      <c r="E195" s="69" t="s">
        <v>127</v>
      </c>
      <c r="F195" s="15">
        <v>3800</v>
      </c>
      <c r="G195" s="11" t="s">
        <v>952</v>
      </c>
      <c r="H195" s="17"/>
    </row>
    <row r="196" spans="1:8" ht="20.100000000000001" customHeight="1">
      <c r="A196" s="11" t="s">
        <v>948</v>
      </c>
      <c r="B196" s="12" t="s">
        <v>1419</v>
      </c>
      <c r="C196" s="13" t="s">
        <v>1420</v>
      </c>
      <c r="D196" s="14" t="s">
        <v>1421</v>
      </c>
      <c r="E196" s="69" t="s">
        <v>552</v>
      </c>
      <c r="F196" s="15">
        <v>3800</v>
      </c>
      <c r="G196" s="11" t="s">
        <v>952</v>
      </c>
      <c r="H196" s="17"/>
    </row>
    <row r="197" spans="1:8" ht="20.100000000000001" customHeight="1">
      <c r="A197" s="11" t="s">
        <v>148</v>
      </c>
      <c r="B197" s="12" t="s">
        <v>1422</v>
      </c>
      <c r="C197" s="13" t="s">
        <v>1423</v>
      </c>
      <c r="D197" s="14" t="s">
        <v>1424</v>
      </c>
      <c r="E197" s="69"/>
      <c r="F197" s="15">
        <v>12000</v>
      </c>
      <c r="G197" s="11" t="s">
        <v>947</v>
      </c>
      <c r="H197" s="17"/>
    </row>
    <row r="198" spans="1:8" ht="20.100000000000001" customHeight="1">
      <c r="A198" s="11" t="s">
        <v>148</v>
      </c>
      <c r="B198" s="12" t="s">
        <v>1425</v>
      </c>
      <c r="C198" s="13" t="s">
        <v>1426</v>
      </c>
      <c r="D198" s="14" t="s">
        <v>1427</v>
      </c>
      <c r="E198" s="70" t="s">
        <v>39</v>
      </c>
      <c r="F198" s="15">
        <v>8000</v>
      </c>
      <c r="G198" s="11" t="s">
        <v>900</v>
      </c>
      <c r="H198" s="17"/>
    </row>
    <row r="199" spans="1:8" ht="20.100000000000001" customHeight="1">
      <c r="A199" s="11" t="s">
        <v>148</v>
      </c>
      <c r="B199" s="12" t="s">
        <v>1428</v>
      </c>
      <c r="C199" s="13" t="s">
        <v>1429</v>
      </c>
      <c r="D199" s="14" t="s">
        <v>1430</v>
      </c>
      <c r="E199" s="70" t="s">
        <v>39</v>
      </c>
      <c r="F199" s="15">
        <v>10000</v>
      </c>
      <c r="G199" s="11" t="s">
        <v>900</v>
      </c>
      <c r="H199" s="17"/>
    </row>
    <row r="200" spans="1:8" ht="20.100000000000001" customHeight="1">
      <c r="A200" s="11" t="s">
        <v>224</v>
      </c>
      <c r="B200" s="12" t="s">
        <v>1431</v>
      </c>
      <c r="C200" s="13" t="s">
        <v>1432</v>
      </c>
      <c r="D200" s="14" t="s">
        <v>1433</v>
      </c>
      <c r="E200" s="70" t="s">
        <v>39</v>
      </c>
      <c r="F200" s="15">
        <v>15000</v>
      </c>
      <c r="G200" s="11" t="s">
        <v>1434</v>
      </c>
      <c r="H200" s="17"/>
    </row>
    <row r="201" spans="1:8" ht="20.100000000000001" customHeight="1">
      <c r="A201" s="11" t="s">
        <v>123</v>
      </c>
      <c r="B201" s="12" t="s">
        <v>1438</v>
      </c>
      <c r="C201" s="13" t="s">
        <v>1439</v>
      </c>
      <c r="D201" s="14" t="s">
        <v>1440</v>
      </c>
      <c r="E201" s="70" t="s">
        <v>39</v>
      </c>
      <c r="F201" s="15">
        <v>17000</v>
      </c>
      <c r="G201" s="11" t="s">
        <v>900</v>
      </c>
      <c r="H201" s="17"/>
    </row>
    <row r="202" spans="1:8" ht="20.100000000000001" customHeight="1">
      <c r="A202" s="11" t="s">
        <v>123</v>
      </c>
      <c r="B202" s="12" t="s">
        <v>1441</v>
      </c>
      <c r="C202" s="13" t="s">
        <v>1442</v>
      </c>
      <c r="D202" s="14" t="s">
        <v>1443</v>
      </c>
      <c r="E202" s="70" t="s">
        <v>39</v>
      </c>
      <c r="F202" s="15">
        <v>20000</v>
      </c>
      <c r="G202" s="11" t="s">
        <v>900</v>
      </c>
      <c r="H202" s="17"/>
    </row>
    <row r="203" spans="1:8" ht="20.100000000000001" customHeight="1">
      <c r="A203" s="11" t="s">
        <v>123</v>
      </c>
      <c r="B203" s="12" t="s">
        <v>1444</v>
      </c>
      <c r="C203" s="13" t="s">
        <v>1445</v>
      </c>
      <c r="D203" s="14" t="s">
        <v>1446</v>
      </c>
      <c r="E203" s="70" t="s">
        <v>39</v>
      </c>
      <c r="F203" s="15">
        <v>17000</v>
      </c>
      <c r="G203" s="11" t="s">
        <v>900</v>
      </c>
      <c r="H203" s="17"/>
    </row>
    <row r="204" spans="1:8" ht="20.100000000000001" customHeight="1">
      <c r="A204" s="11" t="s">
        <v>123</v>
      </c>
      <c r="B204" s="12" t="s">
        <v>1447</v>
      </c>
      <c r="C204" s="13" t="s">
        <v>1448</v>
      </c>
      <c r="D204" s="14" t="s">
        <v>1449</v>
      </c>
      <c r="E204" s="70" t="s">
        <v>39</v>
      </c>
      <c r="F204" s="15">
        <v>20000</v>
      </c>
      <c r="G204" s="11" t="s">
        <v>900</v>
      </c>
      <c r="H204" s="17"/>
    </row>
    <row r="205" spans="1:8" ht="20.100000000000001" customHeight="1">
      <c r="A205" s="11" t="s">
        <v>123</v>
      </c>
      <c r="B205" s="12" t="s">
        <v>1450</v>
      </c>
      <c r="C205" s="13" t="s">
        <v>1451</v>
      </c>
      <c r="D205" s="14" t="s">
        <v>1452</v>
      </c>
      <c r="E205" s="70" t="s">
        <v>39</v>
      </c>
      <c r="F205" s="15">
        <v>17000</v>
      </c>
      <c r="G205" s="11" t="s">
        <v>900</v>
      </c>
      <c r="H205" s="17"/>
    </row>
    <row r="206" spans="1:8" ht="20.100000000000001" customHeight="1">
      <c r="A206" s="11" t="s">
        <v>123</v>
      </c>
      <c r="B206" s="12" t="s">
        <v>1453</v>
      </c>
      <c r="C206" s="13" t="s">
        <v>1454</v>
      </c>
      <c r="D206" s="14" t="s">
        <v>1455</v>
      </c>
      <c r="E206" s="70" t="s">
        <v>39</v>
      </c>
      <c r="F206" s="15">
        <v>20000</v>
      </c>
      <c r="G206" s="11" t="s">
        <v>900</v>
      </c>
      <c r="H206" s="17"/>
    </row>
    <row r="207" spans="1:8" ht="20.100000000000001" customHeight="1">
      <c r="A207" s="11" t="s">
        <v>123</v>
      </c>
      <c r="B207" s="12" t="s">
        <v>1456</v>
      </c>
      <c r="C207" s="13" t="s">
        <v>1457</v>
      </c>
      <c r="D207" s="14" t="s">
        <v>1458</v>
      </c>
      <c r="E207" s="70" t="s">
        <v>39</v>
      </c>
      <c r="F207" s="15">
        <v>17000</v>
      </c>
      <c r="G207" s="11" t="s">
        <v>900</v>
      </c>
      <c r="H207" s="17"/>
    </row>
    <row r="208" spans="1:8" ht="20.100000000000001" customHeight="1">
      <c r="A208" s="11" t="s">
        <v>123</v>
      </c>
      <c r="B208" s="12" t="s">
        <v>1459</v>
      </c>
      <c r="C208" s="13" t="s">
        <v>1460</v>
      </c>
      <c r="D208" s="14" t="s">
        <v>1461</v>
      </c>
      <c r="E208" s="70" t="s">
        <v>39</v>
      </c>
      <c r="F208" s="15">
        <v>20000</v>
      </c>
      <c r="G208" s="11" t="s">
        <v>900</v>
      </c>
      <c r="H208" s="17"/>
    </row>
    <row r="209" spans="1:8" ht="20.100000000000001" customHeight="1">
      <c r="A209" s="11" t="s">
        <v>123</v>
      </c>
      <c r="B209" s="12" t="s">
        <v>1462</v>
      </c>
      <c r="C209" s="13" t="s">
        <v>1463</v>
      </c>
      <c r="D209" s="14" t="s">
        <v>1464</v>
      </c>
      <c r="E209" s="70" t="s">
        <v>39</v>
      </c>
      <c r="F209" s="15">
        <v>17000</v>
      </c>
      <c r="G209" s="11" t="s">
        <v>900</v>
      </c>
      <c r="H209" s="17"/>
    </row>
    <row r="210" spans="1:8" ht="20.100000000000001" customHeight="1">
      <c r="A210" s="11" t="s">
        <v>123</v>
      </c>
      <c r="B210" s="12" t="s">
        <v>1465</v>
      </c>
      <c r="C210" s="13" t="s">
        <v>1466</v>
      </c>
      <c r="D210" s="14" t="s">
        <v>1467</v>
      </c>
      <c r="E210" s="70" t="s">
        <v>39</v>
      </c>
      <c r="F210" s="15">
        <v>20000</v>
      </c>
      <c r="G210" s="11" t="s">
        <v>900</v>
      </c>
      <c r="H210" s="17"/>
    </row>
    <row r="211" spans="1:8" ht="20.100000000000001" customHeight="1">
      <c r="A211" s="11" t="s">
        <v>123</v>
      </c>
      <c r="B211" s="12" t="s">
        <v>1468</v>
      </c>
      <c r="C211" s="13" t="s">
        <v>1469</v>
      </c>
      <c r="D211" s="14" t="s">
        <v>1470</v>
      </c>
      <c r="E211" s="70" t="s">
        <v>39</v>
      </c>
      <c r="F211" s="15">
        <v>17000</v>
      </c>
      <c r="G211" s="11" t="s">
        <v>900</v>
      </c>
      <c r="H211" s="17"/>
    </row>
    <row r="212" spans="1:8" ht="20.100000000000001" customHeight="1">
      <c r="A212" s="11" t="s">
        <v>123</v>
      </c>
      <c r="B212" s="12" t="s">
        <v>1471</v>
      </c>
      <c r="C212" s="13" t="s">
        <v>1472</v>
      </c>
      <c r="D212" s="14" t="s">
        <v>1473</v>
      </c>
      <c r="E212" s="70" t="s">
        <v>39</v>
      </c>
      <c r="F212" s="15">
        <v>20000</v>
      </c>
      <c r="G212" s="11" t="s">
        <v>900</v>
      </c>
      <c r="H212" s="17"/>
    </row>
    <row r="213" spans="1:8" ht="20.100000000000001" customHeight="1">
      <c r="A213" s="11" t="s">
        <v>123</v>
      </c>
      <c r="B213" s="12" t="s">
        <v>1474</v>
      </c>
      <c r="C213" s="13" t="s">
        <v>1475</v>
      </c>
      <c r="D213" s="14" t="s">
        <v>1476</v>
      </c>
      <c r="E213" s="70" t="s">
        <v>39</v>
      </c>
      <c r="F213" s="15">
        <v>17000</v>
      </c>
      <c r="G213" s="11" t="s">
        <v>900</v>
      </c>
      <c r="H213" s="17"/>
    </row>
    <row r="214" spans="1:8" ht="20.100000000000001" customHeight="1">
      <c r="A214" s="11" t="s">
        <v>123</v>
      </c>
      <c r="B214" s="12" t="s">
        <v>1477</v>
      </c>
      <c r="C214" s="13" t="s">
        <v>1478</v>
      </c>
      <c r="D214" s="14" t="s">
        <v>1479</v>
      </c>
      <c r="E214" s="70" t="s">
        <v>39</v>
      </c>
      <c r="F214" s="15">
        <v>20000</v>
      </c>
      <c r="G214" s="11" t="s">
        <v>900</v>
      </c>
      <c r="H214" s="17"/>
    </row>
    <row r="215" spans="1:8" ht="20.100000000000001" customHeight="1">
      <c r="A215" s="11" t="s">
        <v>123</v>
      </c>
      <c r="B215" s="12" t="s">
        <v>1480</v>
      </c>
      <c r="C215" s="13" t="s">
        <v>1481</v>
      </c>
      <c r="D215" s="14" t="s">
        <v>1482</v>
      </c>
      <c r="E215" s="70" t="s">
        <v>39</v>
      </c>
      <c r="F215" s="15">
        <v>22000</v>
      </c>
      <c r="G215" s="11" t="s">
        <v>952</v>
      </c>
      <c r="H215" s="17"/>
    </row>
    <row r="216" spans="1:8" ht="20.100000000000001" customHeight="1">
      <c r="A216" s="11" t="s">
        <v>123</v>
      </c>
      <c r="B216" s="12" t="s">
        <v>1483</v>
      </c>
      <c r="C216" s="13" t="s">
        <v>1484</v>
      </c>
      <c r="D216" s="14" t="s">
        <v>703</v>
      </c>
      <c r="E216" s="70" t="s">
        <v>39</v>
      </c>
      <c r="F216" s="15">
        <v>22000</v>
      </c>
      <c r="G216" s="11" t="s">
        <v>952</v>
      </c>
      <c r="H216" s="17"/>
    </row>
    <row r="217" spans="1:8" ht="20.100000000000001" customHeight="1">
      <c r="A217" s="11" t="s">
        <v>123</v>
      </c>
      <c r="B217" s="12" t="s">
        <v>1485</v>
      </c>
      <c r="C217" s="13" t="s">
        <v>1486</v>
      </c>
      <c r="D217" s="14" t="s">
        <v>706</v>
      </c>
      <c r="E217" s="70" t="s">
        <v>39</v>
      </c>
      <c r="F217" s="15">
        <v>22000</v>
      </c>
      <c r="G217" s="11" t="s">
        <v>952</v>
      </c>
      <c r="H217" s="17"/>
    </row>
    <row r="218" spans="1:8" ht="20.100000000000001" customHeight="1">
      <c r="A218" s="11" t="s">
        <v>123</v>
      </c>
      <c r="B218" s="12" t="s">
        <v>1487</v>
      </c>
      <c r="C218" s="13" t="s">
        <v>1488</v>
      </c>
      <c r="D218" s="14" t="s">
        <v>709</v>
      </c>
      <c r="E218" s="70" t="s">
        <v>39</v>
      </c>
      <c r="F218" s="15">
        <v>22000</v>
      </c>
      <c r="G218" s="11" t="s">
        <v>952</v>
      </c>
      <c r="H218" s="17"/>
    </row>
    <row r="219" spans="1:8" ht="20.100000000000001" customHeight="1">
      <c r="A219" s="11" t="s">
        <v>123</v>
      </c>
      <c r="B219" s="12" t="s">
        <v>1489</v>
      </c>
      <c r="C219" s="13" t="s">
        <v>1490</v>
      </c>
      <c r="D219" s="14" t="s">
        <v>712</v>
      </c>
      <c r="E219" s="70" t="s">
        <v>39</v>
      </c>
      <c r="F219" s="15">
        <v>22000</v>
      </c>
      <c r="G219" s="11" t="s">
        <v>952</v>
      </c>
      <c r="H219" s="17"/>
    </row>
    <row r="220" spans="1:8" ht="20.100000000000001" customHeight="1">
      <c r="A220" s="11" t="s">
        <v>123</v>
      </c>
      <c r="B220" s="12" t="s">
        <v>1491</v>
      </c>
      <c r="C220" s="13" t="s">
        <v>1492</v>
      </c>
      <c r="D220" s="14" t="s">
        <v>715</v>
      </c>
      <c r="E220" s="70" t="s">
        <v>39</v>
      </c>
      <c r="F220" s="15">
        <v>22000</v>
      </c>
      <c r="G220" s="11" t="s">
        <v>952</v>
      </c>
      <c r="H220" s="17"/>
    </row>
    <row r="221" spans="1:8" ht="20.100000000000001" customHeight="1">
      <c r="A221" s="11" t="s">
        <v>123</v>
      </c>
      <c r="B221" s="12" t="s">
        <v>1493</v>
      </c>
      <c r="C221" s="13" t="s">
        <v>1494</v>
      </c>
      <c r="D221" s="14" t="s">
        <v>718</v>
      </c>
      <c r="E221" s="70" t="s">
        <v>39</v>
      </c>
      <c r="F221" s="15">
        <v>22000</v>
      </c>
      <c r="G221" s="11" t="s">
        <v>952</v>
      </c>
      <c r="H221" s="17"/>
    </row>
    <row r="222" spans="1:8" ht="20.100000000000001" customHeight="1">
      <c r="A222" s="11" t="s">
        <v>123</v>
      </c>
      <c r="B222" s="12" t="s">
        <v>1495</v>
      </c>
      <c r="C222" s="13" t="s">
        <v>1496</v>
      </c>
      <c r="D222" s="14" t="s">
        <v>721</v>
      </c>
      <c r="E222" s="70" t="s">
        <v>39</v>
      </c>
      <c r="F222" s="15">
        <v>22000</v>
      </c>
      <c r="G222" s="11" t="s">
        <v>952</v>
      </c>
      <c r="H222" s="17"/>
    </row>
    <row r="223" spans="1:8" ht="20.100000000000001" customHeight="1">
      <c r="A223" s="11" t="s">
        <v>148</v>
      </c>
      <c r="B223" s="12" t="s">
        <v>1497</v>
      </c>
      <c r="C223" s="13" t="s">
        <v>1498</v>
      </c>
      <c r="D223" s="14" t="s">
        <v>1499</v>
      </c>
      <c r="E223" s="69"/>
      <c r="F223" s="15">
        <v>12800</v>
      </c>
      <c r="G223" s="11" t="s">
        <v>947</v>
      </c>
      <c r="H223" s="17"/>
    </row>
    <row r="224" spans="1:8" ht="20.100000000000001" customHeight="1">
      <c r="A224" s="11" t="s">
        <v>224</v>
      </c>
      <c r="B224" s="12" t="s">
        <v>1500</v>
      </c>
      <c r="C224" s="13" t="s">
        <v>1501</v>
      </c>
      <c r="D224" s="14" t="s">
        <v>1502</v>
      </c>
      <c r="E224" s="69"/>
      <c r="F224" s="15">
        <v>5800</v>
      </c>
      <c r="G224" s="11" t="s">
        <v>947</v>
      </c>
      <c r="H224" s="17"/>
    </row>
    <row r="225" spans="1:13" ht="20.100000000000001" customHeight="1">
      <c r="A225" s="11" t="s">
        <v>229</v>
      </c>
      <c r="B225" s="12" t="s">
        <v>1503</v>
      </c>
      <c r="C225" s="13" t="s">
        <v>1504</v>
      </c>
      <c r="D225" s="14" t="s">
        <v>1505</v>
      </c>
      <c r="E225" s="70" t="s">
        <v>39</v>
      </c>
      <c r="F225" s="15">
        <v>45000</v>
      </c>
      <c r="G225" s="11" t="s">
        <v>947</v>
      </c>
      <c r="H225" s="17"/>
    </row>
    <row r="226" spans="1:13" ht="20.100000000000001" customHeight="1">
      <c r="A226" s="11" t="s">
        <v>229</v>
      </c>
      <c r="B226" s="12" t="s">
        <v>1506</v>
      </c>
      <c r="C226" s="13" t="s">
        <v>1507</v>
      </c>
      <c r="D226" s="14" t="s">
        <v>1505</v>
      </c>
      <c r="E226" s="70" t="s">
        <v>39</v>
      </c>
      <c r="F226" s="15">
        <v>45000</v>
      </c>
      <c r="G226" s="11" t="s">
        <v>947</v>
      </c>
      <c r="H226" s="17"/>
    </row>
    <row r="227" spans="1:13" ht="20.100000000000001" customHeight="1">
      <c r="A227" s="11" t="s">
        <v>229</v>
      </c>
      <c r="B227" s="12" t="s">
        <v>1508</v>
      </c>
      <c r="C227" s="13" t="s">
        <v>1509</v>
      </c>
      <c r="D227" s="14" t="s">
        <v>1510</v>
      </c>
      <c r="E227" s="70" t="s">
        <v>39</v>
      </c>
      <c r="F227" s="15">
        <v>50000</v>
      </c>
      <c r="G227" s="11" t="s">
        <v>947</v>
      </c>
      <c r="H227" s="17"/>
    </row>
    <row r="228" spans="1:13" ht="20.100000000000001" customHeight="1">
      <c r="A228" s="11" t="s">
        <v>229</v>
      </c>
      <c r="B228" s="12" t="s">
        <v>1511</v>
      </c>
      <c r="C228" s="13" t="s">
        <v>1512</v>
      </c>
      <c r="D228" s="14" t="s">
        <v>1513</v>
      </c>
      <c r="E228" s="70" t="s">
        <v>39</v>
      </c>
      <c r="F228" s="15">
        <v>95000</v>
      </c>
      <c r="G228" s="11" t="s">
        <v>900</v>
      </c>
      <c r="H228" s="17"/>
    </row>
    <row r="229" spans="1:13" ht="20.100000000000001" customHeight="1">
      <c r="A229" s="11" t="s">
        <v>229</v>
      </c>
      <c r="B229" s="12" t="s">
        <v>1514</v>
      </c>
      <c r="C229" s="13" t="s">
        <v>1515</v>
      </c>
      <c r="D229" s="14" t="s">
        <v>1513</v>
      </c>
      <c r="E229" s="70" t="s">
        <v>39</v>
      </c>
      <c r="F229" s="15">
        <v>95000</v>
      </c>
      <c r="G229" s="11" t="s">
        <v>900</v>
      </c>
      <c r="H229" s="17"/>
    </row>
    <row r="230" spans="1:13" ht="20.100000000000001" customHeight="1">
      <c r="A230" s="11" t="s">
        <v>229</v>
      </c>
      <c r="B230" s="12" t="s">
        <v>1516</v>
      </c>
      <c r="C230" s="13" t="s">
        <v>1517</v>
      </c>
      <c r="D230" s="14" t="s">
        <v>1518</v>
      </c>
      <c r="E230" s="70" t="s">
        <v>39</v>
      </c>
      <c r="F230" s="15">
        <v>85000</v>
      </c>
      <c r="G230" s="11" t="s">
        <v>900</v>
      </c>
      <c r="H230" s="17"/>
    </row>
    <row r="231" spans="1:13" ht="20.100000000000001" customHeight="1">
      <c r="A231" s="11" t="s">
        <v>229</v>
      </c>
      <c r="B231" s="12" t="s">
        <v>1519</v>
      </c>
      <c r="C231" s="13" t="s">
        <v>1520</v>
      </c>
      <c r="D231" s="14" t="s">
        <v>1518</v>
      </c>
      <c r="E231" s="70" t="s">
        <v>39</v>
      </c>
      <c r="F231" s="15">
        <v>85000</v>
      </c>
      <c r="G231" s="11" t="s">
        <v>900</v>
      </c>
      <c r="H231" s="17"/>
    </row>
    <row r="232" spans="1:13" ht="20.100000000000001" customHeight="1">
      <c r="A232" s="11" t="s">
        <v>229</v>
      </c>
      <c r="B232" s="12" t="s">
        <v>1521</v>
      </c>
      <c r="C232" s="13" t="s">
        <v>1522</v>
      </c>
      <c r="D232" s="14" t="s">
        <v>1523</v>
      </c>
      <c r="E232" s="70" t="s">
        <v>39</v>
      </c>
      <c r="F232" s="15">
        <v>100000</v>
      </c>
      <c r="G232" s="11" t="s">
        <v>900</v>
      </c>
      <c r="H232" s="17"/>
    </row>
    <row r="233" spans="1:13" ht="20.100000000000001" customHeight="1">
      <c r="A233" s="11" t="s">
        <v>229</v>
      </c>
      <c r="B233" s="12" t="s">
        <v>1524</v>
      </c>
      <c r="C233" s="13" t="s">
        <v>1525</v>
      </c>
      <c r="D233" s="14" t="s">
        <v>1526</v>
      </c>
      <c r="E233" s="70" t="s">
        <v>39</v>
      </c>
      <c r="F233" s="15">
        <v>90000</v>
      </c>
      <c r="G233" s="11" t="s">
        <v>900</v>
      </c>
      <c r="H233" s="17"/>
    </row>
    <row r="234" spans="1:13" ht="20.100000000000001" customHeight="1">
      <c r="A234" s="11" t="s">
        <v>123</v>
      </c>
      <c r="B234" s="12" t="s">
        <v>1533</v>
      </c>
      <c r="C234" s="13" t="s">
        <v>1534</v>
      </c>
      <c r="D234" s="14" t="s">
        <v>1535</v>
      </c>
      <c r="E234" s="70" t="s">
        <v>39</v>
      </c>
      <c r="F234" s="15">
        <v>22000</v>
      </c>
      <c r="G234" s="11" t="s">
        <v>952</v>
      </c>
      <c r="H234" s="17"/>
    </row>
    <row r="235" spans="1:13" ht="20.100000000000001" customHeight="1">
      <c r="A235" s="11" t="s">
        <v>123</v>
      </c>
      <c r="B235" s="12" t="s">
        <v>1536</v>
      </c>
      <c r="C235" s="13" t="s">
        <v>1537</v>
      </c>
      <c r="D235" s="14" t="s">
        <v>813</v>
      </c>
      <c r="E235" s="70" t="s">
        <v>39</v>
      </c>
      <c r="F235" s="15">
        <v>22000</v>
      </c>
      <c r="G235" s="11" t="s">
        <v>952</v>
      </c>
      <c r="H235" s="17"/>
    </row>
    <row r="236" spans="1:13" ht="20.100000000000001" customHeight="1">
      <c r="A236" s="11" t="s">
        <v>948</v>
      </c>
      <c r="B236" s="12" t="s">
        <v>1541</v>
      </c>
      <c r="C236" s="13" t="s">
        <v>1542</v>
      </c>
      <c r="D236" s="14" t="s">
        <v>1543</v>
      </c>
      <c r="E236" s="69" t="s">
        <v>127</v>
      </c>
      <c r="F236" s="15">
        <v>6000</v>
      </c>
      <c r="G236" s="11" t="s">
        <v>947</v>
      </c>
      <c r="H236" s="17"/>
    </row>
    <row r="237" spans="1:13" ht="21.95" customHeight="1">
      <c r="A237" s="11" t="s">
        <v>948</v>
      </c>
      <c r="B237" s="12" t="s">
        <v>1544</v>
      </c>
      <c r="C237" s="13" t="s">
        <v>1545</v>
      </c>
      <c r="D237" s="14" t="s">
        <v>1543</v>
      </c>
      <c r="E237" s="25" t="s">
        <v>552</v>
      </c>
      <c r="F237" s="15">
        <v>6000</v>
      </c>
      <c r="G237" s="11" t="s">
        <v>947</v>
      </c>
      <c r="H237" s="17"/>
      <c r="I237" s="10"/>
      <c r="J237" s="146"/>
      <c r="K237" s="7"/>
      <c r="L237" s="6"/>
      <c r="M237" s="102"/>
    </row>
    <row r="238" spans="1:13" ht="21.95" customHeight="1">
      <c r="A238" s="11" t="s">
        <v>837</v>
      </c>
      <c r="B238" s="12" t="s">
        <v>1549</v>
      </c>
      <c r="C238" s="13" t="s">
        <v>1550</v>
      </c>
      <c r="D238" s="14" t="s">
        <v>1551</v>
      </c>
      <c r="E238" s="26" t="s">
        <v>39</v>
      </c>
      <c r="F238" s="15">
        <v>11000</v>
      </c>
      <c r="G238" s="11" t="s">
        <v>900</v>
      </c>
      <c r="H238" s="17"/>
      <c r="I238" s="10"/>
      <c r="J238" s="146"/>
      <c r="K238" s="7"/>
      <c r="L238" s="6"/>
      <c r="M238" s="102"/>
    </row>
  </sheetData>
  <autoFilter ref="A4:H238" xr:uid="{30D12907-C2CF-4FFA-81A6-F69C03B26A8A}">
    <sortState xmlns:xlrd2="http://schemas.microsoft.com/office/spreadsheetml/2017/richdata2" ref="A5:H238">
      <sortCondition ref="H4:H238"/>
    </sortState>
  </autoFilter>
  <mergeCells count="1">
    <mergeCell ref="A3:E3"/>
  </mergeCells>
  <phoneticPr fontId="10"/>
  <dataValidations count="1">
    <dataValidation type="list" allowBlank="1" showInputMessage="1" showErrorMessage="1" sqref="I237:I238 G5:G1048576" xr:uid="{9EB571A9-6122-4383-8BB3-0798A23CB175}">
      <formula1>"○,△,×,保留,▲"</formula1>
    </dataValidation>
  </dataValidations>
  <printOptions horizontalCentered="1"/>
  <pageMargins left="3.937007874015748E-2" right="3.937007874015748E-2" top="0.35433070866141736" bottom="0.39370078740157483" header="0.23622047244094491" footer="0"/>
  <pageSetup paperSize="9" fitToHeight="0" orientation="landscape" r:id="rId1"/>
  <headerFooter alignWithMargins="0">
    <oddFooter xml:space="preserve">&amp;R&amp;"游ゴシック,標準"&amp;8&amp;A   &amp;P / &amp;N </oddFooter>
  </headerFooter>
  <rowBreaks count="1" manualBreakCount="1">
    <brk id="1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2ED93-94FF-4A59-B3B8-ECBB9A93B962}">
  <sheetPr>
    <tabColor rgb="FFFFFF99"/>
    <pageSetUpPr fitToPage="1"/>
  </sheetPr>
  <dimension ref="A1:EA78"/>
  <sheetViews>
    <sheetView showGridLines="0" zoomScale="85" zoomScaleNormal="85" zoomScaleSheetLayoutView="190" workbookViewId="0">
      <pane ySplit="4" topLeftCell="A5" activePane="bottomLeft" state="frozen"/>
      <selection pane="bottomLeft" activeCell="I6" sqref="I6"/>
    </sheetView>
  </sheetViews>
  <sheetFormatPr defaultColWidth="4.25" defaultRowHeight="16.350000000000001" customHeight="1"/>
  <cols>
    <col min="1" max="1" width="14.75" style="10" customWidth="1"/>
    <col min="2" max="2" width="17.75" style="7" customWidth="1"/>
    <col min="3" max="3" width="17.75" style="2" customWidth="1"/>
    <col min="4" max="4" width="36.75" style="3" customWidth="1"/>
    <col min="5" max="5" width="12.75" style="28" customWidth="1"/>
    <col min="6" max="6" width="9.75" style="4" customWidth="1"/>
    <col min="7" max="7" width="9.75" style="5" customWidth="1"/>
    <col min="8" max="8" width="12.75" style="49" customWidth="1"/>
    <col min="9" max="9" width="32.375" style="1" customWidth="1"/>
    <col min="10" max="10" width="36.75" style="3" customWidth="1"/>
    <col min="11" max="11" width="14.25" style="49" customWidth="1"/>
    <col min="12" max="12" width="23.375" style="83" customWidth="1"/>
    <col min="13" max="16384" width="4.25" style="1"/>
  </cols>
  <sheetData>
    <row r="1" spans="1:131" ht="20.100000000000001" customHeight="1" thickBot="1">
      <c r="A1" s="35" t="s">
        <v>1552</v>
      </c>
      <c r="B1" s="36"/>
      <c r="C1" s="37"/>
      <c r="D1" s="38"/>
      <c r="E1" s="39"/>
      <c r="F1" s="40"/>
      <c r="G1" s="41"/>
      <c r="H1" s="52"/>
      <c r="I1" s="46"/>
      <c r="J1" s="1006"/>
      <c r="K1" s="1006"/>
      <c r="L1" s="80" t="s">
        <v>1553</v>
      </c>
    </row>
    <row r="2" spans="1:131" ht="9.9499999999999993" customHeight="1">
      <c r="A2" s="8"/>
      <c r="B2" s="1"/>
      <c r="E2" s="24"/>
      <c r="H2" s="10"/>
      <c r="K2" s="10"/>
      <c r="L2" s="1"/>
    </row>
    <row r="3" spans="1:131" ht="60" customHeight="1">
      <c r="A3" s="1002" t="s">
        <v>1554</v>
      </c>
      <c r="B3" s="1002"/>
      <c r="C3" s="1002"/>
      <c r="D3" s="1002"/>
      <c r="E3" s="1002"/>
      <c r="F3" s="1002"/>
      <c r="H3" s="10"/>
      <c r="J3" s="1"/>
      <c r="K3" s="10"/>
      <c r="L3" s="1"/>
    </row>
    <row r="4" spans="1:131" s="9" customFormat="1" ht="27" customHeight="1">
      <c r="A4" s="29" t="s">
        <v>3</v>
      </c>
      <c r="B4" s="30" t="s">
        <v>4</v>
      </c>
      <c r="C4" s="30" t="s">
        <v>5</v>
      </c>
      <c r="D4" s="31" t="s">
        <v>6</v>
      </c>
      <c r="E4" s="32" t="s">
        <v>7</v>
      </c>
      <c r="F4" s="33" t="s">
        <v>8</v>
      </c>
      <c r="G4" s="44" t="s">
        <v>9</v>
      </c>
      <c r="H4" s="53" t="s">
        <v>10</v>
      </c>
      <c r="I4" s="34" t="s">
        <v>11</v>
      </c>
      <c r="J4" s="60" t="s">
        <v>1555</v>
      </c>
      <c r="K4" s="53" t="s">
        <v>1556</v>
      </c>
      <c r="L4" s="78" t="s">
        <v>12</v>
      </c>
    </row>
    <row r="5" spans="1:131" s="125" customFormat="1" ht="21.95" customHeight="1">
      <c r="A5" s="126" t="s">
        <v>934</v>
      </c>
      <c r="B5" s="127" t="s">
        <v>13109</v>
      </c>
      <c r="C5" s="110" t="s">
        <v>13110</v>
      </c>
      <c r="D5" s="128" t="s">
        <v>391</v>
      </c>
      <c r="E5" s="976"/>
      <c r="F5" s="130">
        <v>6800</v>
      </c>
      <c r="G5" s="999">
        <v>7000</v>
      </c>
      <c r="H5" s="981">
        <v>45444</v>
      </c>
      <c r="I5" s="990" t="s">
        <v>13106</v>
      </c>
      <c r="J5" s="985"/>
      <c r="K5" s="127"/>
      <c r="L5" s="984" t="s">
        <v>13108</v>
      </c>
      <c r="M5" s="984"/>
      <c r="N5" s="1001"/>
      <c r="O5" s="998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12"/>
      <c r="BX5" s="111"/>
      <c r="BY5" s="113"/>
      <c r="BZ5" s="114"/>
      <c r="CA5" s="114"/>
      <c r="CB5" s="114"/>
      <c r="CC5" s="115"/>
      <c r="CD5" s="115"/>
      <c r="CE5" s="112"/>
      <c r="CF5" s="116"/>
      <c r="CG5" s="116"/>
      <c r="CH5" s="116"/>
      <c r="CI5" s="116"/>
      <c r="CJ5" s="116"/>
      <c r="CK5" s="116"/>
      <c r="CL5" s="116"/>
      <c r="CM5" s="116"/>
      <c r="CN5" s="116"/>
      <c r="CO5" s="116"/>
      <c r="CP5" s="116"/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7"/>
      <c r="DI5" s="118"/>
      <c r="DJ5" s="119"/>
      <c r="DK5" s="120"/>
      <c r="DL5" s="121"/>
      <c r="DM5" s="122"/>
      <c r="DN5" s="123"/>
      <c r="DO5" s="124"/>
      <c r="DP5" s="112"/>
      <c r="DQ5" s="121"/>
      <c r="DR5" s="121"/>
      <c r="DS5" s="121"/>
      <c r="DT5" s="112"/>
      <c r="DU5" s="112"/>
      <c r="DV5" s="112"/>
      <c r="DW5" s="112"/>
      <c r="DX5" s="112"/>
      <c r="DY5" s="112"/>
      <c r="DZ5" s="112"/>
      <c r="EA5" s="112"/>
    </row>
    <row r="6" spans="1:131" s="125" customFormat="1" ht="21.95" customHeight="1">
      <c r="A6" s="126" t="s">
        <v>814</v>
      </c>
      <c r="B6" s="127" t="s">
        <v>13111</v>
      </c>
      <c r="C6" s="110" t="s">
        <v>13112</v>
      </c>
      <c r="D6" s="128" t="s">
        <v>13113</v>
      </c>
      <c r="E6" s="976" t="s">
        <v>127</v>
      </c>
      <c r="F6" s="130">
        <v>6800</v>
      </c>
      <c r="G6" s="999">
        <v>7000</v>
      </c>
      <c r="H6" s="981">
        <v>45444</v>
      </c>
      <c r="I6" s="990" t="s">
        <v>13106</v>
      </c>
      <c r="J6" s="985"/>
      <c r="K6" s="127"/>
      <c r="L6" s="984" t="s">
        <v>13108</v>
      </c>
      <c r="M6" s="984"/>
      <c r="N6" s="1001"/>
      <c r="O6" s="998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12"/>
      <c r="BX6" s="111"/>
      <c r="BY6" s="113"/>
      <c r="BZ6" s="114"/>
      <c r="CA6" s="114"/>
      <c r="CB6" s="114"/>
      <c r="CC6" s="115"/>
      <c r="CD6" s="115"/>
      <c r="CE6" s="112"/>
      <c r="CF6" s="116"/>
      <c r="CG6" s="116"/>
      <c r="CH6" s="116"/>
      <c r="CI6" s="116"/>
      <c r="CJ6" s="116"/>
      <c r="CK6" s="116"/>
      <c r="CL6" s="116"/>
      <c r="CM6" s="116"/>
      <c r="CN6" s="116"/>
      <c r="CO6" s="116"/>
      <c r="CP6" s="116"/>
      <c r="CQ6" s="116"/>
      <c r="CR6" s="116"/>
      <c r="CS6" s="116"/>
      <c r="CT6" s="116"/>
      <c r="CU6" s="116"/>
      <c r="CV6" s="116"/>
      <c r="CW6" s="116"/>
      <c r="CX6" s="116"/>
      <c r="CY6" s="116"/>
      <c r="CZ6" s="116"/>
      <c r="DA6" s="116"/>
      <c r="DB6" s="116"/>
      <c r="DC6" s="116"/>
      <c r="DD6" s="116"/>
      <c r="DE6" s="116"/>
      <c r="DF6" s="116"/>
      <c r="DG6" s="116"/>
      <c r="DH6" s="117"/>
      <c r="DI6" s="118"/>
      <c r="DJ6" s="119"/>
      <c r="DK6" s="120"/>
      <c r="DL6" s="121"/>
      <c r="DM6" s="122"/>
      <c r="DN6" s="123"/>
      <c r="DO6" s="124"/>
      <c r="DP6" s="112"/>
      <c r="DQ6" s="121"/>
      <c r="DR6" s="121"/>
      <c r="DS6" s="121"/>
      <c r="DT6" s="112"/>
      <c r="DU6" s="112"/>
      <c r="DV6" s="112"/>
      <c r="DW6" s="112"/>
      <c r="DX6" s="112"/>
      <c r="DY6" s="112"/>
      <c r="DZ6" s="112"/>
      <c r="EA6" s="112"/>
    </row>
    <row r="7" spans="1:131" s="125" customFormat="1" ht="21.95" customHeight="1">
      <c r="A7" s="126" t="s">
        <v>934</v>
      </c>
      <c r="B7" s="127" t="s">
        <v>4328</v>
      </c>
      <c r="C7" s="110" t="s">
        <v>13101</v>
      </c>
      <c r="D7" s="128" t="s">
        <v>4325</v>
      </c>
      <c r="E7" s="129"/>
      <c r="F7" s="130">
        <v>27000</v>
      </c>
      <c r="G7" s="131"/>
      <c r="H7" s="992"/>
      <c r="I7" s="135" t="s">
        <v>13103</v>
      </c>
      <c r="J7" s="994"/>
      <c r="K7" s="995"/>
      <c r="L7" s="972" t="s">
        <v>13104</v>
      </c>
      <c r="M7" s="134"/>
      <c r="N7" s="134"/>
      <c r="O7" s="998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12"/>
      <c r="BX7" s="111"/>
      <c r="BY7" s="113"/>
      <c r="BZ7" s="114"/>
      <c r="CA7" s="114"/>
      <c r="CB7" s="114"/>
      <c r="CC7" s="115"/>
      <c r="CD7" s="115"/>
      <c r="CE7" s="112"/>
      <c r="CF7" s="116"/>
      <c r="CG7" s="116"/>
      <c r="CH7" s="116"/>
      <c r="CI7" s="116"/>
      <c r="CJ7" s="116"/>
      <c r="CK7" s="116"/>
      <c r="CL7" s="116"/>
      <c r="CM7" s="116"/>
      <c r="CN7" s="116"/>
      <c r="CO7" s="116"/>
      <c r="CP7" s="116"/>
      <c r="CQ7" s="116"/>
      <c r="CR7" s="116"/>
      <c r="CS7" s="116"/>
      <c r="CT7" s="116"/>
      <c r="CU7" s="116"/>
      <c r="CV7" s="116"/>
      <c r="CW7" s="116"/>
      <c r="CX7" s="116"/>
      <c r="CY7" s="116"/>
      <c r="CZ7" s="116"/>
      <c r="DA7" s="116"/>
      <c r="DB7" s="116"/>
      <c r="DC7" s="116"/>
      <c r="DD7" s="116"/>
      <c r="DE7" s="116"/>
      <c r="DF7" s="116"/>
      <c r="DG7" s="116"/>
      <c r="DH7" s="117"/>
      <c r="DI7" s="118"/>
      <c r="DJ7" s="119"/>
      <c r="DK7" s="120"/>
      <c r="DL7" s="121"/>
      <c r="DM7" s="122"/>
      <c r="DN7" s="123"/>
      <c r="DO7" s="124"/>
      <c r="DP7" s="112"/>
      <c r="DQ7" s="121"/>
      <c r="DR7" s="121"/>
      <c r="DS7" s="121"/>
      <c r="DT7" s="112"/>
      <c r="DU7" s="112"/>
      <c r="DV7" s="112"/>
      <c r="DW7" s="112"/>
      <c r="DX7" s="112"/>
      <c r="DY7" s="112"/>
      <c r="DZ7" s="112"/>
      <c r="EA7" s="112"/>
    </row>
    <row r="8" spans="1:131" s="125" customFormat="1" ht="21.95" customHeight="1">
      <c r="A8" s="126" t="s">
        <v>814</v>
      </c>
      <c r="B8" s="127" t="s">
        <v>4126</v>
      </c>
      <c r="C8" s="110" t="s">
        <v>13102</v>
      </c>
      <c r="D8" s="128" t="s">
        <v>4123</v>
      </c>
      <c r="E8" s="129"/>
      <c r="F8" s="130">
        <v>10000</v>
      </c>
      <c r="G8" s="131"/>
      <c r="H8" s="132"/>
      <c r="I8" s="135" t="s">
        <v>13103</v>
      </c>
      <c r="J8" s="994"/>
      <c r="K8" s="995"/>
      <c r="L8" s="984" t="s">
        <v>13104</v>
      </c>
      <c r="M8" s="134"/>
      <c r="N8" s="134"/>
      <c r="O8" s="998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4"/>
      <c r="BW8" s="112"/>
      <c r="BX8" s="111"/>
      <c r="BY8" s="113"/>
      <c r="BZ8" s="114"/>
      <c r="CA8" s="114"/>
      <c r="CB8" s="114"/>
      <c r="CC8" s="115"/>
      <c r="CD8" s="115"/>
      <c r="CE8" s="112"/>
      <c r="CF8" s="116"/>
      <c r="CG8" s="116"/>
      <c r="CH8" s="116"/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116"/>
      <c r="CT8" s="116"/>
      <c r="CU8" s="116"/>
      <c r="CV8" s="116"/>
      <c r="CW8" s="116"/>
      <c r="CX8" s="116"/>
      <c r="CY8" s="116"/>
      <c r="CZ8" s="116"/>
      <c r="DA8" s="116"/>
      <c r="DB8" s="116"/>
      <c r="DC8" s="116"/>
      <c r="DD8" s="116"/>
      <c r="DE8" s="116"/>
      <c r="DF8" s="116"/>
      <c r="DG8" s="116"/>
      <c r="DH8" s="117"/>
      <c r="DI8" s="118"/>
      <c r="DJ8" s="119"/>
      <c r="DK8" s="120"/>
      <c r="DL8" s="121"/>
      <c r="DM8" s="122"/>
      <c r="DN8" s="123"/>
      <c r="DO8" s="124"/>
      <c r="DP8" s="112"/>
      <c r="DQ8" s="121"/>
      <c r="DR8" s="121"/>
      <c r="DS8" s="121"/>
      <c r="DT8" s="112"/>
      <c r="DU8" s="112"/>
      <c r="DV8" s="112"/>
      <c r="DW8" s="112"/>
      <c r="DX8" s="112"/>
      <c r="DY8" s="112"/>
      <c r="DZ8" s="112"/>
      <c r="EA8" s="112"/>
    </row>
    <row r="9" spans="1:131" s="125" customFormat="1" ht="21.95" customHeight="1">
      <c r="A9" s="126" t="s">
        <v>934</v>
      </c>
      <c r="B9" s="127" t="s">
        <v>1497</v>
      </c>
      <c r="C9" s="110" t="s">
        <v>13105</v>
      </c>
      <c r="D9" s="128" t="s">
        <v>1499</v>
      </c>
      <c r="E9" s="129"/>
      <c r="F9" s="130">
        <v>12800</v>
      </c>
      <c r="G9" s="131"/>
      <c r="H9" s="132"/>
      <c r="I9" s="135" t="s">
        <v>13103</v>
      </c>
      <c r="J9" s="994"/>
      <c r="K9" s="995"/>
      <c r="L9" s="984" t="s">
        <v>13104</v>
      </c>
      <c r="M9" s="134"/>
      <c r="N9" s="134"/>
      <c r="O9" s="998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12"/>
      <c r="BX9" s="111"/>
      <c r="BY9" s="113"/>
      <c r="BZ9" s="114"/>
      <c r="CA9" s="114"/>
      <c r="CB9" s="114"/>
      <c r="CC9" s="115"/>
      <c r="CD9" s="115"/>
      <c r="CE9" s="112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7"/>
      <c r="DI9" s="118"/>
      <c r="DJ9" s="119"/>
      <c r="DK9" s="120"/>
      <c r="DL9" s="121"/>
      <c r="DM9" s="122"/>
      <c r="DN9" s="123"/>
      <c r="DO9" s="124"/>
      <c r="DP9" s="112"/>
      <c r="DQ9" s="121"/>
      <c r="DR9" s="121"/>
      <c r="DS9" s="121"/>
      <c r="DT9" s="112"/>
      <c r="DU9" s="112"/>
      <c r="DV9" s="112"/>
      <c r="DW9" s="112"/>
      <c r="DX9" s="112"/>
      <c r="DY9" s="112"/>
      <c r="DZ9" s="112"/>
      <c r="EA9" s="112"/>
    </row>
    <row r="10" spans="1:131" s="125" customFormat="1" ht="21.95" customHeight="1">
      <c r="A10" s="126" t="s">
        <v>814</v>
      </c>
      <c r="B10" s="127" t="s">
        <v>1640</v>
      </c>
      <c r="C10" s="110" t="s">
        <v>1641</v>
      </c>
      <c r="D10" s="128" t="s">
        <v>1642</v>
      </c>
      <c r="E10" s="976"/>
      <c r="F10" s="130">
        <v>12000</v>
      </c>
      <c r="G10" s="978"/>
      <c r="H10" s="981"/>
      <c r="I10" s="1000" t="s">
        <v>1643</v>
      </c>
      <c r="J10" s="985"/>
      <c r="K10" s="127"/>
      <c r="L10" s="984" t="s">
        <v>1644</v>
      </c>
      <c r="M10" s="984"/>
      <c r="N10" s="1001"/>
      <c r="O10" s="998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4"/>
      <c r="BS10" s="134"/>
      <c r="BT10" s="134"/>
      <c r="BU10" s="134"/>
      <c r="BV10" s="134"/>
      <c r="BW10" s="112"/>
      <c r="BX10" s="111"/>
      <c r="BY10" s="113"/>
      <c r="BZ10" s="114"/>
      <c r="CA10" s="114"/>
      <c r="CB10" s="114"/>
      <c r="CC10" s="115"/>
      <c r="CD10" s="115"/>
      <c r="CE10" s="112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7"/>
      <c r="DI10" s="118"/>
      <c r="DJ10" s="119"/>
      <c r="DK10" s="120"/>
      <c r="DL10" s="121"/>
      <c r="DM10" s="122"/>
      <c r="DN10" s="123"/>
      <c r="DO10" s="124"/>
      <c r="DP10" s="112"/>
      <c r="DQ10" s="121"/>
      <c r="DR10" s="121"/>
      <c r="DS10" s="121"/>
      <c r="DT10" s="112"/>
      <c r="DU10" s="112"/>
      <c r="DV10" s="112"/>
      <c r="DW10" s="112"/>
      <c r="DX10" s="112"/>
      <c r="DY10" s="112"/>
      <c r="DZ10" s="112"/>
      <c r="EA10" s="112"/>
    </row>
    <row r="11" spans="1:131" s="125" customFormat="1" ht="21.95" customHeight="1">
      <c r="A11" s="126" t="s">
        <v>814</v>
      </c>
      <c r="B11" s="127" t="s">
        <v>1645</v>
      </c>
      <c r="C11" s="110" t="s">
        <v>1646</v>
      </c>
      <c r="D11" s="128" t="s">
        <v>1647</v>
      </c>
      <c r="E11" s="976"/>
      <c r="F11" s="130">
        <v>8000</v>
      </c>
      <c r="G11" s="978"/>
      <c r="H11" s="981"/>
      <c r="I11" s="1000" t="s">
        <v>1643</v>
      </c>
      <c r="J11" s="985"/>
      <c r="K11" s="127"/>
      <c r="L11" s="984" t="s">
        <v>1644</v>
      </c>
      <c r="M11" s="984"/>
      <c r="N11" s="1001"/>
      <c r="O11" s="998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12"/>
      <c r="BX11" s="111"/>
      <c r="BY11" s="113"/>
      <c r="BZ11" s="114"/>
      <c r="CA11" s="114"/>
      <c r="CB11" s="114"/>
      <c r="CC11" s="115"/>
      <c r="CD11" s="115"/>
      <c r="CE11" s="112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7"/>
      <c r="DI11" s="118"/>
      <c r="DJ11" s="119"/>
      <c r="DK11" s="120"/>
      <c r="DL11" s="121"/>
      <c r="DM11" s="122"/>
      <c r="DN11" s="123"/>
      <c r="DO11" s="124"/>
      <c r="DP11" s="112"/>
      <c r="DQ11" s="121"/>
      <c r="DR11" s="121"/>
      <c r="DS11" s="121"/>
      <c r="DT11" s="112"/>
      <c r="DU11" s="112"/>
      <c r="DV11" s="112"/>
      <c r="DW11" s="112"/>
      <c r="DX11" s="112"/>
      <c r="DY11" s="112"/>
      <c r="DZ11" s="112"/>
      <c r="EA11" s="112"/>
    </row>
    <row r="12" spans="1:131" s="125" customFormat="1" ht="21.95" customHeight="1">
      <c r="A12" s="126" t="s">
        <v>814</v>
      </c>
      <c r="B12" s="127" t="s">
        <v>1648</v>
      </c>
      <c r="C12" s="110" t="s">
        <v>1649</v>
      </c>
      <c r="D12" s="128" t="s">
        <v>1650</v>
      </c>
      <c r="E12" s="976"/>
      <c r="F12" s="130">
        <v>8000</v>
      </c>
      <c r="G12" s="978"/>
      <c r="H12" s="981"/>
      <c r="I12" s="1000" t="s">
        <v>1643</v>
      </c>
      <c r="J12" s="985"/>
      <c r="K12" s="127"/>
      <c r="L12" s="984" t="s">
        <v>1644</v>
      </c>
      <c r="M12" s="984"/>
      <c r="N12" s="1001"/>
      <c r="O12" s="998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12"/>
      <c r="BX12" s="111"/>
      <c r="BY12" s="113"/>
      <c r="BZ12" s="114"/>
      <c r="CA12" s="114"/>
      <c r="CB12" s="114"/>
      <c r="CC12" s="115"/>
      <c r="CD12" s="115"/>
      <c r="CE12" s="112"/>
      <c r="CF12" s="116"/>
      <c r="CG12" s="116"/>
      <c r="CH12" s="116"/>
      <c r="CI12" s="116"/>
      <c r="CJ12" s="116"/>
      <c r="CK12" s="116"/>
      <c r="CL12" s="116"/>
      <c r="CM12" s="116"/>
      <c r="CN12" s="116"/>
      <c r="CO12" s="116"/>
      <c r="CP12" s="116"/>
      <c r="CQ12" s="116"/>
      <c r="CR12" s="116"/>
      <c r="CS12" s="116"/>
      <c r="CT12" s="116"/>
      <c r="CU12" s="116"/>
      <c r="CV12" s="116"/>
      <c r="CW12" s="116"/>
      <c r="CX12" s="116"/>
      <c r="CY12" s="116"/>
      <c r="CZ12" s="116"/>
      <c r="DA12" s="116"/>
      <c r="DB12" s="116"/>
      <c r="DC12" s="116"/>
      <c r="DD12" s="116"/>
      <c r="DE12" s="116"/>
      <c r="DF12" s="116"/>
      <c r="DG12" s="116"/>
      <c r="DH12" s="117"/>
      <c r="DI12" s="118"/>
      <c r="DJ12" s="119"/>
      <c r="DK12" s="120"/>
      <c r="DL12" s="121"/>
      <c r="DM12" s="122"/>
      <c r="DN12" s="123"/>
      <c r="DO12" s="124"/>
      <c r="DP12" s="112"/>
      <c r="DQ12" s="121"/>
      <c r="DR12" s="121"/>
      <c r="DS12" s="121"/>
      <c r="DT12" s="112"/>
      <c r="DU12" s="112"/>
      <c r="DV12" s="112"/>
      <c r="DW12" s="112"/>
      <c r="DX12" s="112"/>
      <c r="DY12" s="112"/>
      <c r="DZ12" s="112"/>
      <c r="EA12" s="112"/>
    </row>
    <row r="13" spans="1:131" ht="21.95" customHeight="1">
      <c r="A13" s="11" t="s">
        <v>934</v>
      </c>
      <c r="B13" s="12" t="s">
        <v>572</v>
      </c>
      <c r="C13" s="13" t="s">
        <v>1635</v>
      </c>
      <c r="D13" s="14" t="s">
        <v>1636</v>
      </c>
      <c r="E13" s="26"/>
      <c r="F13" s="15">
        <v>10000</v>
      </c>
      <c r="G13" s="16">
        <v>11000</v>
      </c>
      <c r="H13" s="50" t="s">
        <v>29</v>
      </c>
      <c r="I13" s="973" t="s">
        <v>1637</v>
      </c>
      <c r="J13" s="61"/>
      <c r="K13" s="63"/>
      <c r="L13" s="73" t="s">
        <v>1638</v>
      </c>
    </row>
    <row r="14" spans="1:131" ht="21.95" customHeight="1">
      <c r="A14" s="11" t="s">
        <v>934</v>
      </c>
      <c r="B14" s="12" t="s">
        <v>575</v>
      </c>
      <c r="C14" s="13" t="s">
        <v>1639</v>
      </c>
      <c r="D14" s="14" t="s">
        <v>577</v>
      </c>
      <c r="E14" s="26"/>
      <c r="F14" s="15">
        <v>10000</v>
      </c>
      <c r="G14" s="16">
        <v>11000</v>
      </c>
      <c r="H14" s="50" t="s">
        <v>29</v>
      </c>
      <c r="I14" s="973" t="s">
        <v>1637</v>
      </c>
      <c r="J14" s="61"/>
      <c r="K14" s="63"/>
      <c r="L14" s="73" t="s">
        <v>1638</v>
      </c>
    </row>
    <row r="15" spans="1:131" ht="21.95" customHeight="1">
      <c r="A15" s="11" t="s">
        <v>66</v>
      </c>
      <c r="B15" s="12" t="s">
        <v>1617</v>
      </c>
      <c r="C15" s="13" t="s">
        <v>170</v>
      </c>
      <c r="D15" s="14" t="s">
        <v>1618</v>
      </c>
      <c r="E15" s="25"/>
      <c r="F15" s="15">
        <v>499.99999999999994</v>
      </c>
      <c r="G15" s="16"/>
      <c r="H15" s="51"/>
      <c r="I15" s="45" t="s">
        <v>1619</v>
      </c>
      <c r="J15" s="61"/>
      <c r="K15" s="63" t="s">
        <v>1563</v>
      </c>
      <c r="L15" s="73" t="s">
        <v>1620</v>
      </c>
    </row>
    <row r="16" spans="1:131" ht="21.95" customHeight="1">
      <c r="A16" s="11" t="s">
        <v>229</v>
      </c>
      <c r="B16" s="12" t="s">
        <v>311</v>
      </c>
      <c r="C16" s="13" t="s">
        <v>312</v>
      </c>
      <c r="D16" s="14" t="s">
        <v>1621</v>
      </c>
      <c r="E16" s="26" t="s">
        <v>261</v>
      </c>
      <c r="F16" s="15">
        <v>45000</v>
      </c>
      <c r="G16" s="16">
        <v>55000</v>
      </c>
      <c r="H16" s="50" t="s">
        <v>29</v>
      </c>
      <c r="I16" s="59" t="s">
        <v>1622</v>
      </c>
      <c r="J16" s="61" t="s">
        <v>1623</v>
      </c>
      <c r="K16" s="63" t="s">
        <v>1624</v>
      </c>
      <c r="L16" s="73" t="s">
        <v>1620</v>
      </c>
    </row>
    <row r="17" spans="1:12" ht="21.95" customHeight="1">
      <c r="A17" s="11" t="s">
        <v>229</v>
      </c>
      <c r="B17" s="12" t="s">
        <v>315</v>
      </c>
      <c r="C17" s="13" t="s">
        <v>316</v>
      </c>
      <c r="D17" s="14" t="s">
        <v>313</v>
      </c>
      <c r="E17" s="26" t="s">
        <v>261</v>
      </c>
      <c r="F17" s="15">
        <v>45000</v>
      </c>
      <c r="G17" s="16">
        <v>55000</v>
      </c>
      <c r="H17" s="50" t="s">
        <v>29</v>
      </c>
      <c r="I17" s="59" t="s">
        <v>1622</v>
      </c>
      <c r="J17" s="61" t="s">
        <v>1623</v>
      </c>
      <c r="K17" s="63" t="s">
        <v>1624</v>
      </c>
      <c r="L17" s="73" t="s">
        <v>1620</v>
      </c>
    </row>
    <row r="18" spans="1:12" ht="21.95" customHeight="1">
      <c r="A18" s="11" t="s">
        <v>229</v>
      </c>
      <c r="B18" s="12" t="s">
        <v>317</v>
      </c>
      <c r="C18" s="13" t="s">
        <v>318</v>
      </c>
      <c r="D18" s="14" t="s">
        <v>313</v>
      </c>
      <c r="E18" s="26" t="s">
        <v>261</v>
      </c>
      <c r="F18" s="15">
        <v>45000</v>
      </c>
      <c r="G18" s="16">
        <v>55000</v>
      </c>
      <c r="H18" s="50" t="s">
        <v>29</v>
      </c>
      <c r="I18" s="59" t="s">
        <v>1622</v>
      </c>
      <c r="J18" s="61" t="s">
        <v>1623</v>
      </c>
      <c r="K18" s="63" t="s">
        <v>1624</v>
      </c>
      <c r="L18" s="73" t="s">
        <v>1620</v>
      </c>
    </row>
    <row r="19" spans="1:12" ht="21.95" customHeight="1">
      <c r="A19" s="11" t="s">
        <v>229</v>
      </c>
      <c r="B19" s="12" t="s">
        <v>319</v>
      </c>
      <c r="C19" s="13" t="s">
        <v>320</v>
      </c>
      <c r="D19" s="14" t="s">
        <v>313</v>
      </c>
      <c r="E19" s="26" t="s">
        <v>261</v>
      </c>
      <c r="F19" s="15">
        <v>45000</v>
      </c>
      <c r="G19" s="16">
        <v>55000</v>
      </c>
      <c r="H19" s="50" t="s">
        <v>29</v>
      </c>
      <c r="I19" s="59" t="s">
        <v>1622</v>
      </c>
      <c r="J19" s="61" t="s">
        <v>1623</v>
      </c>
      <c r="K19" s="63" t="s">
        <v>1624</v>
      </c>
      <c r="L19" s="73" t="s">
        <v>1620</v>
      </c>
    </row>
    <row r="20" spans="1:12" ht="21.95" customHeight="1">
      <c r="A20" s="11" t="s">
        <v>229</v>
      </c>
      <c r="B20" s="12" t="s">
        <v>321</v>
      </c>
      <c r="C20" s="13" t="s">
        <v>322</v>
      </c>
      <c r="D20" s="14" t="s">
        <v>323</v>
      </c>
      <c r="E20" s="26" t="s">
        <v>261</v>
      </c>
      <c r="F20" s="15">
        <v>75000</v>
      </c>
      <c r="G20" s="16">
        <v>60000</v>
      </c>
      <c r="H20" s="50" t="s">
        <v>29</v>
      </c>
      <c r="I20" s="59" t="s">
        <v>324</v>
      </c>
      <c r="J20" s="61" t="s">
        <v>1625</v>
      </c>
      <c r="K20" s="63" t="s">
        <v>1624</v>
      </c>
      <c r="L20" s="73" t="s">
        <v>1620</v>
      </c>
    </row>
    <row r="21" spans="1:12" ht="21.95" customHeight="1">
      <c r="A21" s="11" t="s">
        <v>148</v>
      </c>
      <c r="B21" s="18" t="s">
        <v>1626</v>
      </c>
      <c r="C21" s="13" t="s">
        <v>1627</v>
      </c>
      <c r="D21" s="14" t="s">
        <v>1628</v>
      </c>
      <c r="E21" s="26"/>
      <c r="F21" s="15">
        <v>18000</v>
      </c>
      <c r="G21" s="16"/>
      <c r="H21" s="51"/>
      <c r="I21" s="55" t="s">
        <v>1629</v>
      </c>
      <c r="J21" s="61"/>
      <c r="K21" s="63" t="s">
        <v>1594</v>
      </c>
      <c r="L21" s="73" t="s">
        <v>1620</v>
      </c>
    </row>
    <row r="22" spans="1:12" ht="21.95" customHeight="1">
      <c r="A22" s="11" t="s">
        <v>25</v>
      </c>
      <c r="B22" s="18" t="s">
        <v>243</v>
      </c>
      <c r="C22" s="13" t="s">
        <v>244</v>
      </c>
      <c r="D22" s="14" t="s">
        <v>245</v>
      </c>
      <c r="E22" s="26"/>
      <c r="F22" s="15">
        <v>18000</v>
      </c>
      <c r="G22" s="16">
        <v>25000</v>
      </c>
      <c r="H22" s="50" t="s">
        <v>29</v>
      </c>
      <c r="I22" s="55" t="s">
        <v>246</v>
      </c>
      <c r="J22" s="61"/>
      <c r="K22" s="63" t="s">
        <v>1594</v>
      </c>
      <c r="L22" s="73" t="s">
        <v>1620</v>
      </c>
    </row>
    <row r="23" spans="1:12" ht="21.95" customHeight="1">
      <c r="A23" s="11" t="s">
        <v>25</v>
      </c>
      <c r="B23" s="18" t="s">
        <v>248</v>
      </c>
      <c r="C23" s="13" t="s">
        <v>249</v>
      </c>
      <c r="D23" s="14" t="s">
        <v>250</v>
      </c>
      <c r="E23" s="26"/>
      <c r="F23" s="15">
        <v>18000</v>
      </c>
      <c r="G23" s="16">
        <v>25000</v>
      </c>
      <c r="H23" s="50" t="s">
        <v>29</v>
      </c>
      <c r="I23" s="55" t="s">
        <v>246</v>
      </c>
      <c r="J23" s="61"/>
      <c r="K23" s="63" t="s">
        <v>1594</v>
      </c>
      <c r="L23" s="73" t="s">
        <v>1620</v>
      </c>
    </row>
    <row r="24" spans="1:12" ht="21.95" customHeight="1">
      <c r="A24" s="11" t="s">
        <v>25</v>
      </c>
      <c r="B24" s="12" t="s">
        <v>355</v>
      </c>
      <c r="C24" s="13" t="s">
        <v>356</v>
      </c>
      <c r="D24" s="14" t="s">
        <v>357</v>
      </c>
      <c r="E24" s="26"/>
      <c r="F24" s="15">
        <v>5000</v>
      </c>
      <c r="G24" s="16">
        <v>7000</v>
      </c>
      <c r="H24" s="50" t="s">
        <v>29</v>
      </c>
      <c r="I24" s="55" t="s">
        <v>1630</v>
      </c>
      <c r="J24" s="61"/>
      <c r="K24" s="63" t="s">
        <v>1594</v>
      </c>
      <c r="L24" s="73" t="s">
        <v>1620</v>
      </c>
    </row>
    <row r="25" spans="1:12" ht="21.95" customHeight="1">
      <c r="A25" s="11" t="s">
        <v>25</v>
      </c>
      <c r="B25" s="12" t="s">
        <v>368</v>
      </c>
      <c r="C25" s="13" t="s">
        <v>369</v>
      </c>
      <c r="D25" s="14" t="s">
        <v>370</v>
      </c>
      <c r="E25" s="26"/>
      <c r="F25" s="15">
        <v>17000</v>
      </c>
      <c r="G25" s="16">
        <v>20000</v>
      </c>
      <c r="H25" s="50" t="s">
        <v>29</v>
      </c>
      <c r="I25" s="55" t="s">
        <v>1631</v>
      </c>
      <c r="J25" s="61"/>
      <c r="K25" s="63" t="s">
        <v>1594</v>
      </c>
      <c r="L25" s="73" t="s">
        <v>1620</v>
      </c>
    </row>
    <row r="26" spans="1:12" ht="21.95" customHeight="1">
      <c r="A26" s="11" t="s">
        <v>25</v>
      </c>
      <c r="B26" s="12" t="s">
        <v>372</v>
      </c>
      <c r="C26" s="13" t="s">
        <v>373</v>
      </c>
      <c r="D26" s="14" t="s">
        <v>374</v>
      </c>
      <c r="E26" s="26"/>
      <c r="F26" s="15">
        <v>17000</v>
      </c>
      <c r="G26" s="16">
        <v>20000</v>
      </c>
      <c r="H26" s="50" t="s">
        <v>29</v>
      </c>
      <c r="I26" s="55" t="s">
        <v>1631</v>
      </c>
      <c r="J26" s="61" t="s">
        <v>1632</v>
      </c>
      <c r="K26" s="63" t="s">
        <v>1594</v>
      </c>
      <c r="L26" s="73" t="s">
        <v>1620</v>
      </c>
    </row>
    <row r="27" spans="1:12" ht="21.95" customHeight="1">
      <c r="A27" s="11" t="s">
        <v>224</v>
      </c>
      <c r="B27" s="12" t="s">
        <v>689</v>
      </c>
      <c r="C27" s="13" t="s">
        <v>690</v>
      </c>
      <c r="D27" s="14" t="s">
        <v>691</v>
      </c>
      <c r="E27" s="26" t="s">
        <v>39</v>
      </c>
      <c r="F27" s="15">
        <v>12000</v>
      </c>
      <c r="G27" s="16">
        <v>13000</v>
      </c>
      <c r="H27" s="50" t="s">
        <v>29</v>
      </c>
      <c r="I27" s="55" t="s">
        <v>324</v>
      </c>
      <c r="J27" s="61" t="s">
        <v>1633</v>
      </c>
      <c r="K27" s="63" t="s">
        <v>1594</v>
      </c>
      <c r="L27" s="73" t="s">
        <v>1620</v>
      </c>
    </row>
    <row r="28" spans="1:12" ht="21.95" customHeight="1">
      <c r="A28" s="11" t="s">
        <v>837</v>
      </c>
      <c r="B28" s="12" t="s">
        <v>838</v>
      </c>
      <c r="C28" s="13" t="s">
        <v>839</v>
      </c>
      <c r="D28" s="14" t="s">
        <v>840</v>
      </c>
      <c r="E28" s="26" t="s">
        <v>39</v>
      </c>
      <c r="F28" s="15">
        <v>8000</v>
      </c>
      <c r="G28" s="16">
        <v>15000</v>
      </c>
      <c r="H28" s="50" t="s">
        <v>29</v>
      </c>
      <c r="I28" s="55" t="s">
        <v>324</v>
      </c>
      <c r="J28" s="61" t="s">
        <v>1634</v>
      </c>
      <c r="K28" s="63" t="s">
        <v>1594</v>
      </c>
      <c r="L28" s="73" t="s">
        <v>1620</v>
      </c>
    </row>
    <row r="29" spans="1:12" ht="21.95" customHeight="1">
      <c r="A29" s="11" t="s">
        <v>35</v>
      </c>
      <c r="B29" s="12" t="s">
        <v>785</v>
      </c>
      <c r="C29" s="13" t="s">
        <v>786</v>
      </c>
      <c r="D29" s="14" t="s">
        <v>1615</v>
      </c>
      <c r="E29" s="26" t="s">
        <v>39</v>
      </c>
      <c r="F29" s="15">
        <v>95000</v>
      </c>
      <c r="G29" s="16">
        <v>85000</v>
      </c>
      <c r="H29" s="50" t="s">
        <v>29</v>
      </c>
      <c r="I29" s="55" t="s">
        <v>788</v>
      </c>
      <c r="J29" s="97"/>
      <c r="K29" s="63" t="s">
        <v>1563</v>
      </c>
      <c r="L29" s="73" t="s">
        <v>1616</v>
      </c>
    </row>
    <row r="30" spans="1:12" ht="21.95" customHeight="1">
      <c r="A30" s="11" t="s">
        <v>35</v>
      </c>
      <c r="B30" s="12" t="s">
        <v>790</v>
      </c>
      <c r="C30" s="13" t="s">
        <v>791</v>
      </c>
      <c r="D30" s="14" t="s">
        <v>792</v>
      </c>
      <c r="E30" s="26" t="s">
        <v>39</v>
      </c>
      <c r="F30" s="15">
        <v>95000</v>
      </c>
      <c r="G30" s="16">
        <v>85000</v>
      </c>
      <c r="H30" s="50" t="s">
        <v>29</v>
      </c>
      <c r="I30" s="55" t="s">
        <v>788</v>
      </c>
      <c r="J30" s="97"/>
      <c r="K30" s="63" t="s">
        <v>1563</v>
      </c>
      <c r="L30" s="73" t="s">
        <v>1616</v>
      </c>
    </row>
    <row r="31" spans="1:12" ht="21.95" customHeight="1">
      <c r="A31" s="11" t="s">
        <v>35</v>
      </c>
      <c r="B31" s="12" t="s">
        <v>793</v>
      </c>
      <c r="C31" s="13" t="s">
        <v>794</v>
      </c>
      <c r="D31" s="14" t="s">
        <v>795</v>
      </c>
      <c r="E31" s="26" t="s">
        <v>39</v>
      </c>
      <c r="F31" s="15">
        <v>95000</v>
      </c>
      <c r="G31" s="16">
        <v>85000</v>
      </c>
      <c r="H31" s="50" t="s">
        <v>29</v>
      </c>
      <c r="I31" s="55" t="s">
        <v>788</v>
      </c>
      <c r="J31" s="97"/>
      <c r="K31" s="63" t="s">
        <v>1563</v>
      </c>
      <c r="L31" s="73" t="s">
        <v>1616</v>
      </c>
    </row>
    <row r="32" spans="1:12" ht="21.95" customHeight="1">
      <c r="A32" s="11" t="s">
        <v>35</v>
      </c>
      <c r="B32" s="12" t="s">
        <v>796</v>
      </c>
      <c r="C32" s="13" t="s">
        <v>797</v>
      </c>
      <c r="D32" s="14" t="s">
        <v>798</v>
      </c>
      <c r="E32" s="26" t="s">
        <v>39</v>
      </c>
      <c r="F32" s="15">
        <v>120000</v>
      </c>
      <c r="G32" s="16">
        <v>110000</v>
      </c>
      <c r="H32" s="50" t="s">
        <v>29</v>
      </c>
      <c r="I32" s="55" t="s">
        <v>788</v>
      </c>
      <c r="J32" s="97"/>
      <c r="K32" s="63" t="s">
        <v>1563</v>
      </c>
      <c r="L32" s="73" t="s">
        <v>1616</v>
      </c>
    </row>
    <row r="33" spans="1:12" ht="21.95" customHeight="1">
      <c r="A33" s="11" t="s">
        <v>35</v>
      </c>
      <c r="B33" s="12" t="s">
        <v>799</v>
      </c>
      <c r="C33" s="13" t="s">
        <v>800</v>
      </c>
      <c r="D33" s="14" t="s">
        <v>801</v>
      </c>
      <c r="E33" s="26" t="s">
        <v>39</v>
      </c>
      <c r="F33" s="15">
        <v>120000</v>
      </c>
      <c r="G33" s="16">
        <v>110000</v>
      </c>
      <c r="H33" s="50" t="s">
        <v>29</v>
      </c>
      <c r="I33" s="55" t="s">
        <v>788</v>
      </c>
      <c r="J33" s="97"/>
      <c r="K33" s="63" t="s">
        <v>1563</v>
      </c>
      <c r="L33" s="73" t="s">
        <v>1616</v>
      </c>
    </row>
    <row r="34" spans="1:12" ht="21.95" customHeight="1">
      <c r="A34" s="11" t="s">
        <v>229</v>
      </c>
      <c r="B34" s="12" t="s">
        <v>290</v>
      </c>
      <c r="C34" s="13" t="s">
        <v>291</v>
      </c>
      <c r="D34" s="21" t="s">
        <v>289</v>
      </c>
      <c r="E34" s="26" t="s">
        <v>261</v>
      </c>
      <c r="F34" s="15">
        <v>43000</v>
      </c>
      <c r="G34" s="16">
        <v>45000</v>
      </c>
      <c r="H34" s="50">
        <v>45444</v>
      </c>
      <c r="I34" s="55" t="s">
        <v>292</v>
      </c>
      <c r="J34" s="61"/>
      <c r="K34" s="63" t="s">
        <v>1563</v>
      </c>
      <c r="L34" s="73" t="s">
        <v>41</v>
      </c>
    </row>
    <row r="35" spans="1:12" ht="21.95" customHeight="1">
      <c r="A35" s="11" t="s">
        <v>229</v>
      </c>
      <c r="B35" s="12" t="s">
        <v>1595</v>
      </c>
      <c r="C35" s="13" t="s">
        <v>1596</v>
      </c>
      <c r="D35" s="14" t="s">
        <v>1597</v>
      </c>
      <c r="E35" s="26" t="s">
        <v>261</v>
      </c>
      <c r="F35" s="15">
        <v>55000</v>
      </c>
      <c r="G35" s="16"/>
      <c r="H35" s="51"/>
      <c r="I35" s="55" t="s">
        <v>292</v>
      </c>
      <c r="J35" s="61"/>
      <c r="K35" s="63" t="s">
        <v>1563</v>
      </c>
      <c r="L35" s="73" t="s">
        <v>41</v>
      </c>
    </row>
    <row r="36" spans="1:12" ht="21.95" customHeight="1">
      <c r="A36" s="11" t="s">
        <v>229</v>
      </c>
      <c r="B36" s="12" t="s">
        <v>1598</v>
      </c>
      <c r="C36" s="13" t="s">
        <v>1599</v>
      </c>
      <c r="D36" s="14" t="s">
        <v>1162</v>
      </c>
      <c r="E36" s="26" t="s">
        <v>261</v>
      </c>
      <c r="F36" s="15">
        <v>55000</v>
      </c>
      <c r="G36" s="16"/>
      <c r="H36" s="51"/>
      <c r="I36" s="55" t="s">
        <v>292</v>
      </c>
      <c r="J36" s="61"/>
      <c r="K36" s="63" t="s">
        <v>1563</v>
      </c>
      <c r="L36" s="73" t="s">
        <v>41</v>
      </c>
    </row>
    <row r="37" spans="1:12" ht="21.95" customHeight="1">
      <c r="A37" s="11" t="s">
        <v>35</v>
      </c>
      <c r="B37" s="12" t="s">
        <v>1600</v>
      </c>
      <c r="C37" s="13" t="s">
        <v>1601</v>
      </c>
      <c r="D37" s="14" t="s">
        <v>1168</v>
      </c>
      <c r="E37" s="26" t="s">
        <v>261</v>
      </c>
      <c r="F37" s="15">
        <v>65000</v>
      </c>
      <c r="G37" s="16"/>
      <c r="H37" s="51"/>
      <c r="I37" s="55" t="s">
        <v>292</v>
      </c>
      <c r="J37" s="61"/>
      <c r="K37" s="63" t="s">
        <v>1563</v>
      </c>
      <c r="L37" s="73" t="s">
        <v>41</v>
      </c>
    </row>
    <row r="38" spans="1:12" ht="21.95" customHeight="1">
      <c r="A38" s="11" t="s">
        <v>35</v>
      </c>
      <c r="B38" s="12" t="s">
        <v>1602</v>
      </c>
      <c r="C38" s="13" t="s">
        <v>1603</v>
      </c>
      <c r="D38" s="14" t="s">
        <v>1179</v>
      </c>
      <c r="E38" s="26" t="s">
        <v>261</v>
      </c>
      <c r="F38" s="15">
        <v>68000</v>
      </c>
      <c r="G38" s="16"/>
      <c r="H38" s="51"/>
      <c r="I38" s="55" t="s">
        <v>292</v>
      </c>
      <c r="J38" s="61"/>
      <c r="K38" s="63" t="s">
        <v>1563</v>
      </c>
      <c r="L38" s="73" t="s">
        <v>41</v>
      </c>
    </row>
    <row r="39" spans="1:12" ht="21.95" customHeight="1">
      <c r="A39" s="11" t="s">
        <v>229</v>
      </c>
      <c r="B39" s="12" t="s">
        <v>1604</v>
      </c>
      <c r="C39" s="13" t="s">
        <v>1605</v>
      </c>
      <c r="D39" s="14" t="s">
        <v>1182</v>
      </c>
      <c r="E39" s="26" t="s">
        <v>261</v>
      </c>
      <c r="F39" s="15">
        <v>58000</v>
      </c>
      <c r="G39" s="16"/>
      <c r="H39" s="51"/>
      <c r="I39" s="55" t="s">
        <v>292</v>
      </c>
      <c r="J39" s="61"/>
      <c r="K39" s="63" t="s">
        <v>1563</v>
      </c>
      <c r="L39" s="73" t="s">
        <v>41</v>
      </c>
    </row>
    <row r="40" spans="1:12" ht="21.95" customHeight="1">
      <c r="A40" s="11" t="s">
        <v>229</v>
      </c>
      <c r="B40" s="12" t="s">
        <v>1606</v>
      </c>
      <c r="C40" s="13" t="s">
        <v>1607</v>
      </c>
      <c r="D40" s="14" t="s">
        <v>1188</v>
      </c>
      <c r="E40" s="26" t="s">
        <v>261</v>
      </c>
      <c r="F40" s="15">
        <v>63000</v>
      </c>
      <c r="G40" s="16"/>
      <c r="H40" s="51"/>
      <c r="I40" s="55" t="s">
        <v>292</v>
      </c>
      <c r="J40" s="61"/>
      <c r="K40" s="63" t="s">
        <v>1563</v>
      </c>
      <c r="L40" s="73" t="s">
        <v>41</v>
      </c>
    </row>
    <row r="41" spans="1:12" ht="21.95" customHeight="1">
      <c r="A41" s="11" t="s">
        <v>229</v>
      </c>
      <c r="B41" s="12" t="s">
        <v>1608</v>
      </c>
      <c r="C41" s="13" t="s">
        <v>1609</v>
      </c>
      <c r="D41" s="14" t="s">
        <v>1194</v>
      </c>
      <c r="E41" s="26" t="s">
        <v>261</v>
      </c>
      <c r="F41" s="15">
        <v>58000</v>
      </c>
      <c r="G41" s="16"/>
      <c r="H41" s="51"/>
      <c r="I41" s="55" t="s">
        <v>292</v>
      </c>
      <c r="J41" s="61"/>
      <c r="K41" s="63" t="s">
        <v>1563</v>
      </c>
      <c r="L41" s="73" t="s">
        <v>41</v>
      </c>
    </row>
    <row r="42" spans="1:12" ht="21.95" customHeight="1">
      <c r="A42" s="11" t="s">
        <v>123</v>
      </c>
      <c r="B42" s="12" t="s">
        <v>307</v>
      </c>
      <c r="C42" s="13" t="s">
        <v>308</v>
      </c>
      <c r="D42" s="14" t="s">
        <v>306</v>
      </c>
      <c r="E42" s="26" t="s">
        <v>261</v>
      </c>
      <c r="F42" s="15">
        <v>43000</v>
      </c>
      <c r="G42" s="16">
        <v>45000</v>
      </c>
      <c r="H42" s="50">
        <v>45444</v>
      </c>
      <c r="I42" s="55" t="s">
        <v>292</v>
      </c>
      <c r="J42" s="61"/>
      <c r="K42" s="63" t="s">
        <v>1563</v>
      </c>
      <c r="L42" s="73" t="s">
        <v>41</v>
      </c>
    </row>
    <row r="43" spans="1:12" ht="21.95" customHeight="1">
      <c r="A43" s="11" t="s">
        <v>229</v>
      </c>
      <c r="B43" s="12" t="s">
        <v>1296</v>
      </c>
      <c r="C43" s="13" t="s">
        <v>1297</v>
      </c>
      <c r="D43" s="14" t="s">
        <v>1295</v>
      </c>
      <c r="E43" s="26" t="s">
        <v>261</v>
      </c>
      <c r="F43" s="15">
        <v>55000</v>
      </c>
      <c r="G43" s="16"/>
      <c r="H43" s="51"/>
      <c r="I43" s="55" t="s">
        <v>292</v>
      </c>
      <c r="J43" s="61"/>
      <c r="K43" s="63" t="s">
        <v>1563</v>
      </c>
      <c r="L43" s="73" t="s">
        <v>41</v>
      </c>
    </row>
    <row r="44" spans="1:12" ht="21.95" customHeight="1">
      <c r="A44" s="11" t="s">
        <v>229</v>
      </c>
      <c r="B44" s="12" t="s">
        <v>384</v>
      </c>
      <c r="C44" s="13" t="s">
        <v>385</v>
      </c>
      <c r="D44" s="14" t="s">
        <v>386</v>
      </c>
      <c r="E44" s="26" t="s">
        <v>261</v>
      </c>
      <c r="F44" s="15">
        <v>48000</v>
      </c>
      <c r="G44" s="16">
        <v>50000</v>
      </c>
      <c r="H44" s="50">
        <v>45444</v>
      </c>
      <c r="I44" s="55" t="s">
        <v>292</v>
      </c>
      <c r="J44" s="61"/>
      <c r="K44" s="63" t="s">
        <v>1563</v>
      </c>
      <c r="L44" s="73" t="s">
        <v>41</v>
      </c>
    </row>
    <row r="45" spans="1:12" ht="21.95" customHeight="1">
      <c r="A45" s="11" t="s">
        <v>35</v>
      </c>
      <c r="B45" s="12" t="s">
        <v>36</v>
      </c>
      <c r="C45" s="13" t="s">
        <v>37</v>
      </c>
      <c r="D45" s="14" t="s">
        <v>38</v>
      </c>
      <c r="E45" s="26" t="s">
        <v>39</v>
      </c>
      <c r="F45" s="15">
        <v>90000</v>
      </c>
      <c r="G45" s="16">
        <v>100000</v>
      </c>
      <c r="H45" s="50" t="s">
        <v>29</v>
      </c>
      <c r="I45" s="57" t="s">
        <v>40</v>
      </c>
      <c r="J45" s="61" t="s">
        <v>1610</v>
      </c>
      <c r="K45" s="63" t="s">
        <v>1563</v>
      </c>
      <c r="L45" s="73" t="s">
        <v>41</v>
      </c>
    </row>
    <row r="46" spans="1:12" ht="21.95" customHeight="1">
      <c r="A46" s="11" t="s">
        <v>35</v>
      </c>
      <c r="B46" s="12" t="s">
        <v>42</v>
      </c>
      <c r="C46" s="13" t="s">
        <v>43</v>
      </c>
      <c r="D46" s="14" t="s">
        <v>44</v>
      </c>
      <c r="E46" s="26" t="s">
        <v>39</v>
      </c>
      <c r="F46" s="15">
        <v>90000</v>
      </c>
      <c r="G46" s="16">
        <v>100000</v>
      </c>
      <c r="H46" s="50" t="s">
        <v>29</v>
      </c>
      <c r="I46" s="57" t="s">
        <v>40</v>
      </c>
      <c r="J46" s="61" t="s">
        <v>1610</v>
      </c>
      <c r="K46" s="63" t="s">
        <v>1563</v>
      </c>
      <c r="L46" s="73" t="s">
        <v>41</v>
      </c>
    </row>
    <row r="47" spans="1:12" ht="21.95" customHeight="1">
      <c r="A47" s="11" t="s">
        <v>35</v>
      </c>
      <c r="B47" s="12" t="s">
        <v>45</v>
      </c>
      <c r="C47" s="13" t="s">
        <v>46</v>
      </c>
      <c r="D47" s="14" t="s">
        <v>47</v>
      </c>
      <c r="E47" s="26" t="s">
        <v>39</v>
      </c>
      <c r="F47" s="15">
        <v>90000</v>
      </c>
      <c r="G47" s="16">
        <v>100000</v>
      </c>
      <c r="H47" s="50" t="s">
        <v>29</v>
      </c>
      <c r="I47" s="57" t="s">
        <v>40</v>
      </c>
      <c r="J47" s="61" t="s">
        <v>1611</v>
      </c>
      <c r="K47" s="63" t="s">
        <v>1563</v>
      </c>
      <c r="L47" s="73" t="s">
        <v>41</v>
      </c>
    </row>
    <row r="48" spans="1:12" ht="21.95" customHeight="1">
      <c r="A48" s="11" t="s">
        <v>35</v>
      </c>
      <c r="B48" s="12" t="s">
        <v>48</v>
      </c>
      <c r="C48" s="13" t="s">
        <v>49</v>
      </c>
      <c r="D48" s="14" t="s">
        <v>47</v>
      </c>
      <c r="E48" s="26" t="s">
        <v>39</v>
      </c>
      <c r="F48" s="15">
        <v>90000</v>
      </c>
      <c r="G48" s="16">
        <v>100000</v>
      </c>
      <c r="H48" s="50" t="s">
        <v>29</v>
      </c>
      <c r="I48" s="57" t="s">
        <v>40</v>
      </c>
      <c r="J48" s="61" t="s">
        <v>1611</v>
      </c>
      <c r="K48" s="63" t="s">
        <v>1563</v>
      </c>
      <c r="L48" s="73" t="s">
        <v>41</v>
      </c>
    </row>
    <row r="49" spans="1:12" ht="21.95" customHeight="1">
      <c r="A49" s="11" t="s">
        <v>35</v>
      </c>
      <c r="B49" s="12" t="s">
        <v>50</v>
      </c>
      <c r="C49" s="13" t="s">
        <v>51</v>
      </c>
      <c r="D49" s="14" t="s">
        <v>52</v>
      </c>
      <c r="E49" s="26" t="s">
        <v>39</v>
      </c>
      <c r="F49" s="15">
        <v>90000</v>
      </c>
      <c r="G49" s="16">
        <v>100000</v>
      </c>
      <c r="H49" s="50" t="s">
        <v>29</v>
      </c>
      <c r="I49" s="57" t="s">
        <v>40</v>
      </c>
      <c r="J49" s="61" t="s">
        <v>1612</v>
      </c>
      <c r="K49" s="63" t="s">
        <v>1563</v>
      </c>
      <c r="L49" s="73" t="s">
        <v>41</v>
      </c>
    </row>
    <row r="50" spans="1:12" ht="21.95" customHeight="1">
      <c r="A50" s="11" t="s">
        <v>35</v>
      </c>
      <c r="B50" s="12" t="s">
        <v>53</v>
      </c>
      <c r="C50" s="13" t="s">
        <v>54</v>
      </c>
      <c r="D50" s="14" t="s">
        <v>55</v>
      </c>
      <c r="E50" s="26" t="s">
        <v>39</v>
      </c>
      <c r="F50" s="15">
        <v>90000</v>
      </c>
      <c r="G50" s="16">
        <v>100000</v>
      </c>
      <c r="H50" s="50" t="s">
        <v>29</v>
      </c>
      <c r="I50" s="57" t="s">
        <v>40</v>
      </c>
      <c r="J50" s="61" t="s">
        <v>1612</v>
      </c>
      <c r="K50" s="63" t="s">
        <v>1563</v>
      </c>
      <c r="L50" s="73" t="s">
        <v>41</v>
      </c>
    </row>
    <row r="51" spans="1:12" ht="21.95" customHeight="1">
      <c r="A51" s="11" t="s">
        <v>35</v>
      </c>
      <c r="B51" s="12" t="s">
        <v>56</v>
      </c>
      <c r="C51" s="13" t="s">
        <v>57</v>
      </c>
      <c r="D51" s="14" t="s">
        <v>58</v>
      </c>
      <c r="E51" s="26" t="s">
        <v>39</v>
      </c>
      <c r="F51" s="15">
        <v>115000</v>
      </c>
      <c r="G51" s="16">
        <v>125000</v>
      </c>
      <c r="H51" s="50" t="s">
        <v>29</v>
      </c>
      <c r="I51" s="57" t="s">
        <v>40</v>
      </c>
      <c r="J51" s="61" t="s">
        <v>1613</v>
      </c>
      <c r="K51" s="63" t="s">
        <v>1563</v>
      </c>
      <c r="L51" s="73" t="s">
        <v>41</v>
      </c>
    </row>
    <row r="52" spans="1:12" ht="21.95" customHeight="1">
      <c r="A52" s="11" t="s">
        <v>35</v>
      </c>
      <c r="B52" s="12" t="s">
        <v>59</v>
      </c>
      <c r="C52" s="13" t="s">
        <v>60</v>
      </c>
      <c r="D52" s="14" t="s">
        <v>58</v>
      </c>
      <c r="E52" s="26" t="s">
        <v>39</v>
      </c>
      <c r="F52" s="15">
        <v>115000</v>
      </c>
      <c r="G52" s="16">
        <v>125000</v>
      </c>
      <c r="H52" s="50" t="s">
        <v>29</v>
      </c>
      <c r="I52" s="57" t="s">
        <v>40</v>
      </c>
      <c r="J52" s="61" t="s">
        <v>1613</v>
      </c>
      <c r="K52" s="63" t="s">
        <v>1563</v>
      </c>
      <c r="L52" s="73" t="s">
        <v>41</v>
      </c>
    </row>
    <row r="53" spans="1:12" ht="21.95" customHeight="1">
      <c r="A53" s="11" t="s">
        <v>35</v>
      </c>
      <c r="B53" s="12" t="s">
        <v>61</v>
      </c>
      <c r="C53" s="13" t="s">
        <v>62</v>
      </c>
      <c r="D53" s="14" t="s">
        <v>63</v>
      </c>
      <c r="E53" s="26" t="s">
        <v>39</v>
      </c>
      <c r="F53" s="15">
        <v>115000</v>
      </c>
      <c r="G53" s="16">
        <v>125000</v>
      </c>
      <c r="H53" s="50" t="s">
        <v>29</v>
      </c>
      <c r="I53" s="57" t="s">
        <v>40</v>
      </c>
      <c r="J53" s="61" t="s">
        <v>1614</v>
      </c>
      <c r="K53" s="63" t="s">
        <v>1563</v>
      </c>
      <c r="L53" s="73" t="s">
        <v>41</v>
      </c>
    </row>
    <row r="54" spans="1:12" ht="21.95" customHeight="1">
      <c r="A54" s="11" t="s">
        <v>35</v>
      </c>
      <c r="B54" s="12" t="s">
        <v>64</v>
      </c>
      <c r="C54" s="13" t="s">
        <v>65</v>
      </c>
      <c r="D54" s="14" t="s">
        <v>63</v>
      </c>
      <c r="E54" s="26" t="s">
        <v>39</v>
      </c>
      <c r="F54" s="15">
        <v>115000</v>
      </c>
      <c r="G54" s="16">
        <v>125000</v>
      </c>
      <c r="H54" s="50" t="s">
        <v>29</v>
      </c>
      <c r="I54" s="57" t="s">
        <v>40</v>
      </c>
      <c r="J54" s="61" t="s">
        <v>1614</v>
      </c>
      <c r="K54" s="63" t="s">
        <v>1563</v>
      </c>
      <c r="L54" s="73" t="s">
        <v>41</v>
      </c>
    </row>
    <row r="55" spans="1:12" ht="21.95" customHeight="1">
      <c r="A55" s="11" t="s">
        <v>25</v>
      </c>
      <c r="B55" s="18" t="s">
        <v>26</v>
      </c>
      <c r="C55" s="13" t="s">
        <v>27</v>
      </c>
      <c r="D55" s="14" t="s">
        <v>28</v>
      </c>
      <c r="E55" s="26"/>
      <c r="F55" s="15">
        <v>25000</v>
      </c>
      <c r="G55" s="16">
        <v>30000</v>
      </c>
      <c r="H55" s="50" t="s">
        <v>29</v>
      </c>
      <c r="I55" s="55" t="s">
        <v>30</v>
      </c>
      <c r="J55" s="61" t="s">
        <v>1593</v>
      </c>
      <c r="K55" s="63" t="s">
        <v>1594</v>
      </c>
      <c r="L55" s="73" t="s">
        <v>31</v>
      </c>
    </row>
    <row r="56" spans="1:12" ht="21.95" customHeight="1">
      <c r="A56" s="11" t="s">
        <v>25</v>
      </c>
      <c r="B56" s="18" t="s">
        <v>32</v>
      </c>
      <c r="C56" s="13" t="s">
        <v>33</v>
      </c>
      <c r="D56" s="14" t="s">
        <v>34</v>
      </c>
      <c r="E56" s="26"/>
      <c r="F56" s="15">
        <v>35000</v>
      </c>
      <c r="G56" s="16">
        <v>38000</v>
      </c>
      <c r="H56" s="50" t="s">
        <v>29</v>
      </c>
      <c r="I56" s="55" t="s">
        <v>30</v>
      </c>
      <c r="J56" s="61" t="s">
        <v>1593</v>
      </c>
      <c r="K56" s="63" t="s">
        <v>1594</v>
      </c>
      <c r="L56" s="73" t="s">
        <v>31</v>
      </c>
    </row>
    <row r="57" spans="1:12" ht="21.95" customHeight="1">
      <c r="A57" s="11" t="s">
        <v>224</v>
      </c>
      <c r="B57" s="12" t="s">
        <v>1560</v>
      </c>
      <c r="C57" s="13" t="s">
        <v>1561</v>
      </c>
      <c r="D57" s="14" t="s">
        <v>1253</v>
      </c>
      <c r="E57" s="26"/>
      <c r="F57" s="15">
        <v>23000</v>
      </c>
      <c r="G57" s="16"/>
      <c r="H57" s="51"/>
      <c r="I57" s="59" t="s">
        <v>1562</v>
      </c>
      <c r="J57" s="61"/>
      <c r="K57" s="63" t="s">
        <v>1563</v>
      </c>
      <c r="L57" s="99" t="s">
        <v>901</v>
      </c>
    </row>
    <row r="58" spans="1:12" ht="21.95" customHeight="1">
      <c r="A58" s="11" t="s">
        <v>1247</v>
      </c>
      <c r="B58" s="12" t="s">
        <v>1564</v>
      </c>
      <c r="C58" s="13" t="s">
        <v>1565</v>
      </c>
      <c r="D58" s="14" t="s">
        <v>1566</v>
      </c>
      <c r="E58" s="26"/>
      <c r="F58" s="15">
        <v>6500</v>
      </c>
      <c r="G58" s="23"/>
      <c r="H58" s="51"/>
      <c r="I58" s="55" t="s">
        <v>1562</v>
      </c>
      <c r="J58" s="61"/>
      <c r="K58" s="63" t="s">
        <v>1563</v>
      </c>
      <c r="L58" s="99" t="s">
        <v>901</v>
      </c>
    </row>
    <row r="59" spans="1:12" ht="21.95" customHeight="1">
      <c r="A59" s="11" t="s">
        <v>224</v>
      </c>
      <c r="B59" s="12" t="s">
        <v>1567</v>
      </c>
      <c r="C59" s="13" t="s">
        <v>1568</v>
      </c>
      <c r="D59" s="14" t="s">
        <v>1569</v>
      </c>
      <c r="E59" s="26"/>
      <c r="F59" s="15">
        <v>10000</v>
      </c>
      <c r="G59" s="23"/>
      <c r="H59" s="51"/>
      <c r="I59" s="55" t="s">
        <v>1562</v>
      </c>
      <c r="J59" s="61"/>
      <c r="K59" s="63" t="s">
        <v>1563</v>
      </c>
      <c r="L59" s="99" t="s">
        <v>901</v>
      </c>
    </row>
    <row r="60" spans="1:12" ht="21.95" customHeight="1">
      <c r="A60" s="11" t="s">
        <v>1247</v>
      </c>
      <c r="B60" s="12" t="s">
        <v>1570</v>
      </c>
      <c r="C60" s="13" t="s">
        <v>1571</v>
      </c>
      <c r="D60" s="14" t="s">
        <v>1572</v>
      </c>
      <c r="E60" s="26"/>
      <c r="F60" s="15">
        <v>58500</v>
      </c>
      <c r="G60" s="16"/>
      <c r="H60" s="51"/>
      <c r="I60" s="55" t="s">
        <v>1562</v>
      </c>
      <c r="J60" s="62"/>
      <c r="K60" s="63" t="s">
        <v>1563</v>
      </c>
      <c r="L60" s="99" t="s">
        <v>901</v>
      </c>
    </row>
    <row r="61" spans="1:12" ht="21.95" customHeight="1">
      <c r="A61" s="11" t="s">
        <v>1247</v>
      </c>
      <c r="B61" s="12" t="s">
        <v>1573</v>
      </c>
      <c r="C61" s="13" t="s">
        <v>1574</v>
      </c>
      <c r="D61" s="14" t="s">
        <v>1575</v>
      </c>
      <c r="E61" s="26"/>
      <c r="F61" s="15">
        <v>7500</v>
      </c>
      <c r="G61" s="16"/>
      <c r="H61" s="51"/>
      <c r="I61" s="59" t="s">
        <v>1562</v>
      </c>
      <c r="J61" s="61" t="s">
        <v>1576</v>
      </c>
      <c r="K61" s="63" t="s">
        <v>1563</v>
      </c>
      <c r="L61" s="99" t="s">
        <v>901</v>
      </c>
    </row>
    <row r="62" spans="1:12" ht="21.95" customHeight="1">
      <c r="A62" s="11" t="s">
        <v>224</v>
      </c>
      <c r="B62" s="12" t="s">
        <v>1577</v>
      </c>
      <c r="C62" s="13" t="s">
        <v>1578</v>
      </c>
      <c r="D62" s="14" t="s">
        <v>1579</v>
      </c>
      <c r="E62" s="26"/>
      <c r="F62" s="15">
        <v>11000</v>
      </c>
      <c r="G62" s="16"/>
      <c r="H62" s="51"/>
      <c r="I62" s="59" t="s">
        <v>1562</v>
      </c>
      <c r="J62" s="61" t="s">
        <v>1580</v>
      </c>
      <c r="K62" s="63" t="s">
        <v>1563</v>
      </c>
      <c r="L62" s="99" t="s">
        <v>901</v>
      </c>
    </row>
    <row r="63" spans="1:12" ht="21.95" customHeight="1">
      <c r="A63" s="11" t="s">
        <v>1247</v>
      </c>
      <c r="B63" s="12" t="s">
        <v>1581</v>
      </c>
      <c r="C63" s="13" t="s">
        <v>1582</v>
      </c>
      <c r="D63" s="14" t="s">
        <v>1583</v>
      </c>
      <c r="E63" s="26"/>
      <c r="F63" s="15">
        <v>30000</v>
      </c>
      <c r="G63" s="16"/>
      <c r="H63" s="51"/>
      <c r="I63" s="59" t="s">
        <v>1562</v>
      </c>
      <c r="J63" s="61"/>
      <c r="K63" s="63" t="s">
        <v>1563</v>
      </c>
      <c r="L63" s="99" t="s">
        <v>901</v>
      </c>
    </row>
    <row r="64" spans="1:12" ht="21.95" customHeight="1">
      <c r="A64" s="11" t="s">
        <v>1247</v>
      </c>
      <c r="B64" s="12" t="s">
        <v>1584</v>
      </c>
      <c r="C64" s="13" t="s">
        <v>1585</v>
      </c>
      <c r="D64" s="14" t="s">
        <v>1586</v>
      </c>
      <c r="E64" s="26"/>
      <c r="F64" s="15">
        <v>30000</v>
      </c>
      <c r="G64" s="16"/>
      <c r="H64" s="51"/>
      <c r="I64" s="59" t="s">
        <v>1562</v>
      </c>
      <c r="J64" s="61"/>
      <c r="K64" s="63" t="s">
        <v>1563</v>
      </c>
      <c r="L64" s="99" t="s">
        <v>901</v>
      </c>
    </row>
    <row r="65" spans="1:74" ht="21.95" customHeight="1">
      <c r="A65" s="11" t="s">
        <v>1247</v>
      </c>
      <c r="B65" s="12" t="s">
        <v>1587</v>
      </c>
      <c r="C65" s="13" t="s">
        <v>1588</v>
      </c>
      <c r="D65" s="14" t="s">
        <v>1589</v>
      </c>
      <c r="E65" s="26"/>
      <c r="F65" s="15">
        <v>67500</v>
      </c>
      <c r="G65" s="16"/>
      <c r="H65" s="51"/>
      <c r="I65" s="59" t="s">
        <v>1562</v>
      </c>
      <c r="J65" s="61"/>
      <c r="K65" s="63" t="s">
        <v>1563</v>
      </c>
      <c r="L65" s="99" t="s">
        <v>901</v>
      </c>
    </row>
    <row r="66" spans="1:74" ht="21.95" customHeight="1">
      <c r="A66" s="11" t="s">
        <v>1247</v>
      </c>
      <c r="B66" s="12" t="s">
        <v>1590</v>
      </c>
      <c r="C66" s="13" t="s">
        <v>1591</v>
      </c>
      <c r="D66" s="14" t="s">
        <v>1592</v>
      </c>
      <c r="E66" s="26"/>
      <c r="F66" s="15">
        <v>28000</v>
      </c>
      <c r="G66" s="16"/>
      <c r="H66" s="51"/>
      <c r="I66" s="55" t="s">
        <v>1562</v>
      </c>
      <c r="J66" s="61"/>
      <c r="K66" s="63" t="s">
        <v>1563</v>
      </c>
      <c r="L66" s="99" t="s">
        <v>901</v>
      </c>
    </row>
    <row r="67" spans="1:74" ht="21.95" customHeight="1">
      <c r="A67" s="974" t="s">
        <v>229</v>
      </c>
      <c r="B67" s="18" t="s">
        <v>230</v>
      </c>
      <c r="C67" s="13" t="s">
        <v>231</v>
      </c>
      <c r="D67" s="148" t="s">
        <v>1557</v>
      </c>
      <c r="E67" s="13"/>
      <c r="F67" s="149">
        <v>45000</v>
      </c>
      <c r="G67" s="151"/>
      <c r="H67" s="154"/>
      <c r="I67" s="59" t="s">
        <v>1558</v>
      </c>
      <c r="J67" s="59"/>
      <c r="K67" s="157" t="s">
        <v>1559</v>
      </c>
      <c r="L67" s="157"/>
      <c r="M67" s="996"/>
      <c r="N67" s="997"/>
      <c r="O67" s="161"/>
      <c r="P67" s="162"/>
      <c r="Q67" s="163"/>
      <c r="R67" s="164"/>
      <c r="S67" s="165"/>
      <c r="T67" s="166"/>
      <c r="U67" s="167"/>
      <c r="V67" s="167"/>
      <c r="W67" s="167"/>
      <c r="X67" s="167"/>
      <c r="Y67" s="166"/>
      <c r="Z67" s="167"/>
      <c r="AA67" s="167"/>
      <c r="AB67" s="167"/>
      <c r="AC67" s="167"/>
      <c r="AD67" s="168"/>
      <c r="AE67" s="168"/>
      <c r="AF67" s="168"/>
      <c r="AG67" s="168"/>
      <c r="AH67" s="168"/>
      <c r="AI67" s="169"/>
      <c r="AJ67" s="170"/>
      <c r="AK67" s="169"/>
      <c r="AL67" s="168"/>
      <c r="AM67" s="168"/>
      <c r="AN67" s="168"/>
      <c r="AO67" s="168"/>
      <c r="AP67" s="171"/>
      <c r="AQ67" s="172"/>
      <c r="AR67" s="173"/>
      <c r="AS67" s="173"/>
      <c r="AT67" s="173"/>
      <c r="AU67" s="173"/>
      <c r="AV67" s="167"/>
      <c r="AW67" s="167"/>
      <c r="AX67" s="167"/>
      <c r="AY67" s="173"/>
      <c r="AZ67" s="173"/>
      <c r="BA67" s="173"/>
      <c r="BB67" s="173"/>
      <c r="BC67" s="173"/>
      <c r="BD67" s="174"/>
      <c r="BE67" s="173"/>
      <c r="BF67" s="173"/>
      <c r="BG67" s="169"/>
      <c r="BH67" s="169"/>
      <c r="BI67" s="169"/>
      <c r="BJ67" s="175"/>
      <c r="BK67" s="176"/>
      <c r="BL67" s="169"/>
      <c r="BM67" s="169"/>
      <c r="BN67" s="177"/>
      <c r="BO67" s="177"/>
      <c r="BP67" s="169"/>
      <c r="BQ67" s="178"/>
      <c r="BR67" s="169"/>
      <c r="BS67" s="169"/>
      <c r="BT67" s="169"/>
      <c r="BU67" s="179"/>
      <c r="BV67" s="179"/>
    </row>
    <row r="68" spans="1:74" s="6" customFormat="1" ht="21.75" customHeight="1">
      <c r="A68" s="974" t="s">
        <v>229</v>
      </c>
      <c r="B68" s="147" t="s">
        <v>325</v>
      </c>
      <c r="C68" s="13" t="s">
        <v>326</v>
      </c>
      <c r="D68" s="148" t="s">
        <v>327</v>
      </c>
      <c r="E68" s="13"/>
      <c r="F68" s="149">
        <v>45000</v>
      </c>
      <c r="G68" s="148"/>
      <c r="H68" s="154"/>
      <c r="I68" s="59" t="s">
        <v>1558</v>
      </c>
      <c r="J68" s="59"/>
      <c r="K68" s="157" t="s">
        <v>1559</v>
      </c>
      <c r="L68" s="157"/>
      <c r="M68" s="996"/>
      <c r="N68" s="997"/>
      <c r="O68" s="161"/>
      <c r="P68" s="162"/>
      <c r="Q68" s="163"/>
      <c r="R68" s="164"/>
      <c r="S68" s="165"/>
      <c r="T68" s="166"/>
      <c r="U68" s="167"/>
      <c r="V68" s="167"/>
      <c r="W68" s="167"/>
      <c r="X68" s="167"/>
      <c r="Y68" s="166"/>
      <c r="Z68" s="167"/>
      <c r="AA68" s="167"/>
      <c r="AB68" s="167"/>
      <c r="AC68" s="167"/>
      <c r="AD68" s="168"/>
      <c r="AE68" s="168"/>
      <c r="AF68" s="168"/>
      <c r="AG68" s="168"/>
      <c r="AH68" s="168"/>
      <c r="AI68" s="169"/>
      <c r="AJ68" s="170"/>
      <c r="AK68" s="169"/>
      <c r="AL68" s="168"/>
      <c r="AM68" s="168"/>
      <c r="AN68" s="168"/>
      <c r="AO68" s="168"/>
      <c r="AP68" s="171"/>
      <c r="AQ68" s="172"/>
      <c r="AR68" s="173"/>
      <c r="AS68" s="173"/>
      <c r="AT68" s="173"/>
      <c r="AU68" s="173"/>
      <c r="AV68" s="167"/>
      <c r="AW68" s="167"/>
      <c r="AX68" s="167"/>
      <c r="AY68" s="173"/>
      <c r="AZ68" s="173"/>
      <c r="BA68" s="173"/>
      <c r="BB68" s="173"/>
      <c r="BC68" s="173"/>
      <c r="BD68" s="174"/>
      <c r="BE68" s="173"/>
      <c r="BF68" s="173"/>
      <c r="BG68" s="169"/>
      <c r="BH68" s="169"/>
      <c r="BI68" s="169"/>
      <c r="BJ68" s="175"/>
      <c r="BK68" s="176"/>
      <c r="BL68" s="169"/>
      <c r="BM68" s="169"/>
      <c r="BN68" s="177"/>
      <c r="BO68" s="177"/>
      <c r="BP68" s="169"/>
      <c r="BQ68" s="178"/>
      <c r="BR68" s="169"/>
      <c r="BS68" s="169"/>
      <c r="BT68" s="169"/>
      <c r="BU68" s="179"/>
      <c r="BV68" s="179"/>
    </row>
    <row r="69" spans="1:74" s="6" customFormat="1" ht="21.75" customHeight="1">
      <c r="A69" s="974" t="s">
        <v>229</v>
      </c>
      <c r="B69" s="147" t="s">
        <v>328</v>
      </c>
      <c r="C69" s="13" t="s">
        <v>329</v>
      </c>
      <c r="D69" s="148" t="s">
        <v>327</v>
      </c>
      <c r="E69" s="13"/>
      <c r="F69" s="149">
        <v>45000</v>
      </c>
      <c r="G69" s="148"/>
      <c r="H69" s="154"/>
      <c r="I69" s="59" t="s">
        <v>1558</v>
      </c>
      <c r="J69" s="59"/>
      <c r="K69" s="157" t="s">
        <v>1559</v>
      </c>
      <c r="L69" s="157"/>
      <c r="M69" s="996"/>
      <c r="N69" s="997"/>
      <c r="O69" s="161"/>
      <c r="P69" s="162"/>
      <c r="Q69" s="163"/>
      <c r="R69" s="164"/>
      <c r="S69" s="165"/>
      <c r="T69" s="166"/>
      <c r="U69" s="167"/>
      <c r="V69" s="167"/>
      <c r="W69" s="167"/>
      <c r="X69" s="167"/>
      <c r="Y69" s="166"/>
      <c r="Z69" s="167"/>
      <c r="AA69" s="167"/>
      <c r="AB69" s="167"/>
      <c r="AC69" s="167"/>
      <c r="AD69" s="168"/>
      <c r="AE69" s="168"/>
      <c r="AF69" s="168"/>
      <c r="AG69" s="168"/>
      <c r="AH69" s="168"/>
      <c r="AI69" s="169"/>
      <c r="AJ69" s="170"/>
      <c r="AK69" s="169"/>
      <c r="AL69" s="168"/>
      <c r="AM69" s="168"/>
      <c r="AN69" s="168"/>
      <c r="AO69" s="168"/>
      <c r="AP69" s="171"/>
      <c r="AQ69" s="172"/>
      <c r="AR69" s="173"/>
      <c r="AS69" s="173"/>
      <c r="AT69" s="173"/>
      <c r="AU69" s="173"/>
      <c r="AV69" s="167"/>
      <c r="AW69" s="167"/>
      <c r="AX69" s="167"/>
      <c r="AY69" s="173"/>
      <c r="AZ69" s="173"/>
      <c r="BA69" s="173"/>
      <c r="BB69" s="173"/>
      <c r="BC69" s="173"/>
      <c r="BD69" s="174"/>
      <c r="BE69" s="173"/>
      <c r="BF69" s="173"/>
      <c r="BG69" s="169"/>
      <c r="BH69" s="169"/>
      <c r="BI69" s="169"/>
      <c r="BJ69" s="175"/>
      <c r="BK69" s="176"/>
      <c r="BL69" s="169"/>
      <c r="BM69" s="169"/>
      <c r="BN69" s="177"/>
      <c r="BO69" s="177"/>
      <c r="BP69" s="169"/>
      <c r="BQ69" s="178"/>
      <c r="BR69" s="169"/>
      <c r="BS69" s="169"/>
      <c r="BT69" s="169"/>
      <c r="BU69" s="179"/>
      <c r="BV69" s="179"/>
    </row>
    <row r="70" spans="1:74" ht="21.95" customHeight="1">
      <c r="A70" s="974" t="s">
        <v>229</v>
      </c>
      <c r="B70" s="147" t="s">
        <v>330</v>
      </c>
      <c r="C70" s="991" t="s">
        <v>331</v>
      </c>
      <c r="D70" s="148" t="s">
        <v>327</v>
      </c>
      <c r="E70" s="13"/>
      <c r="F70" s="149">
        <v>45000</v>
      </c>
      <c r="G70" s="148"/>
      <c r="H70" s="993"/>
      <c r="I70" s="59" t="s">
        <v>1558</v>
      </c>
      <c r="J70" s="59"/>
      <c r="K70" s="157" t="s">
        <v>1559</v>
      </c>
      <c r="L70" s="157"/>
      <c r="M70" s="996"/>
      <c r="N70" s="997"/>
      <c r="O70" s="161"/>
      <c r="P70" s="162"/>
      <c r="Q70" s="163"/>
      <c r="R70" s="164"/>
      <c r="S70" s="165"/>
      <c r="T70" s="166"/>
      <c r="U70" s="167"/>
      <c r="V70" s="167"/>
      <c r="W70" s="167"/>
      <c r="X70" s="167"/>
      <c r="Y70" s="166"/>
      <c r="Z70" s="167"/>
      <c r="AA70" s="167"/>
      <c r="AB70" s="167"/>
      <c r="AC70" s="167"/>
      <c r="AD70" s="168"/>
      <c r="AE70" s="168"/>
      <c r="AF70" s="168"/>
      <c r="AG70" s="168"/>
      <c r="AH70" s="168"/>
      <c r="AI70" s="169"/>
      <c r="AJ70" s="170"/>
      <c r="AK70" s="169"/>
      <c r="AL70" s="168"/>
      <c r="AM70" s="168"/>
      <c r="AN70" s="168"/>
      <c r="AO70" s="168"/>
      <c r="AP70" s="171"/>
      <c r="AQ70" s="172"/>
      <c r="AR70" s="173"/>
      <c r="AS70" s="173"/>
      <c r="AT70" s="173"/>
      <c r="AU70" s="173"/>
      <c r="AV70" s="167"/>
      <c r="AW70" s="167"/>
      <c r="AX70" s="167"/>
      <c r="AY70" s="173"/>
      <c r="AZ70" s="173"/>
      <c r="BA70" s="173"/>
      <c r="BB70" s="173"/>
      <c r="BC70" s="173"/>
      <c r="BD70" s="174"/>
      <c r="BE70" s="173"/>
      <c r="BF70" s="173"/>
      <c r="BG70" s="169"/>
      <c r="BH70" s="169"/>
      <c r="BI70" s="169"/>
      <c r="BJ70" s="175"/>
      <c r="BK70" s="176"/>
      <c r="BL70" s="169"/>
      <c r="BM70" s="169"/>
      <c r="BN70" s="177"/>
      <c r="BO70" s="177"/>
      <c r="BP70" s="169"/>
      <c r="BQ70" s="178"/>
      <c r="BR70" s="169"/>
      <c r="BS70" s="169"/>
      <c r="BT70" s="169"/>
      <c r="BU70" s="179"/>
      <c r="BV70" s="179"/>
    </row>
    <row r="71" spans="1:74" ht="21.95" customHeight="1">
      <c r="A71" s="974" t="s">
        <v>229</v>
      </c>
      <c r="B71" s="147" t="s">
        <v>332</v>
      </c>
      <c r="C71" s="991" t="s">
        <v>333</v>
      </c>
      <c r="D71" s="148" t="s">
        <v>327</v>
      </c>
      <c r="E71" s="13"/>
      <c r="F71" s="149">
        <v>45000</v>
      </c>
      <c r="G71" s="148"/>
      <c r="H71" s="993"/>
      <c r="I71" s="59" t="s">
        <v>1558</v>
      </c>
      <c r="J71" s="59"/>
      <c r="K71" s="157" t="s">
        <v>1559</v>
      </c>
      <c r="L71" s="157"/>
      <c r="M71" s="996"/>
      <c r="N71" s="997"/>
      <c r="O71" s="161"/>
      <c r="P71" s="162"/>
      <c r="Q71" s="163"/>
      <c r="R71" s="164"/>
      <c r="S71" s="165"/>
      <c r="T71" s="166"/>
      <c r="U71" s="167"/>
      <c r="V71" s="167"/>
      <c r="W71" s="167"/>
      <c r="X71" s="167"/>
      <c r="Y71" s="166"/>
      <c r="Z71" s="167"/>
      <c r="AA71" s="167"/>
      <c r="AB71" s="167"/>
      <c r="AC71" s="167"/>
      <c r="AD71" s="168"/>
      <c r="AE71" s="168"/>
      <c r="AF71" s="168"/>
      <c r="AG71" s="168"/>
      <c r="AH71" s="168"/>
      <c r="AI71" s="169"/>
      <c r="AJ71" s="170"/>
      <c r="AK71" s="169"/>
      <c r="AL71" s="168"/>
      <c r="AM71" s="168"/>
      <c r="AN71" s="168"/>
      <c r="AO71" s="168"/>
      <c r="AP71" s="171"/>
      <c r="AQ71" s="172"/>
      <c r="AR71" s="173"/>
      <c r="AS71" s="173"/>
      <c r="AT71" s="173"/>
      <c r="AU71" s="173"/>
      <c r="AV71" s="167"/>
      <c r="AW71" s="167"/>
      <c r="AX71" s="167"/>
      <c r="AY71" s="173"/>
      <c r="AZ71" s="173"/>
      <c r="BA71" s="173"/>
      <c r="BB71" s="173"/>
      <c r="BC71" s="173"/>
      <c r="BD71" s="174"/>
      <c r="BE71" s="173"/>
      <c r="BF71" s="173"/>
      <c r="BG71" s="169"/>
      <c r="BH71" s="169"/>
      <c r="BI71" s="169"/>
      <c r="BJ71" s="175"/>
      <c r="BK71" s="176"/>
      <c r="BL71" s="169"/>
      <c r="BM71" s="169"/>
      <c r="BN71" s="177"/>
      <c r="BO71" s="177"/>
      <c r="BP71" s="169"/>
      <c r="BQ71" s="178"/>
      <c r="BR71" s="169"/>
      <c r="BS71" s="169"/>
      <c r="BT71" s="169"/>
      <c r="BU71" s="179"/>
      <c r="BV71" s="179"/>
    </row>
    <row r="72" spans="1:74" ht="21.95" customHeight="1">
      <c r="A72" s="974" t="s">
        <v>229</v>
      </c>
      <c r="B72" s="147" t="s">
        <v>381</v>
      </c>
      <c r="C72" s="13" t="s">
        <v>382</v>
      </c>
      <c r="D72" s="148" t="s">
        <v>383</v>
      </c>
      <c r="E72" s="13"/>
      <c r="F72" s="150">
        <v>50000</v>
      </c>
      <c r="G72" s="148"/>
      <c r="H72" s="993"/>
      <c r="I72" s="59" t="s">
        <v>1558</v>
      </c>
      <c r="J72" s="59"/>
      <c r="K72" s="157" t="s">
        <v>1559</v>
      </c>
      <c r="L72" s="157"/>
      <c r="M72" s="996"/>
      <c r="N72" s="997"/>
      <c r="O72" s="161"/>
      <c r="P72" s="162"/>
      <c r="Q72" s="163"/>
      <c r="R72" s="164"/>
      <c r="S72" s="165"/>
      <c r="T72" s="166"/>
      <c r="U72" s="167"/>
      <c r="V72" s="167"/>
      <c r="W72" s="167"/>
      <c r="X72" s="167"/>
      <c r="Y72" s="166"/>
      <c r="Z72" s="167"/>
      <c r="AA72" s="167"/>
      <c r="AB72" s="167"/>
      <c r="AC72" s="167"/>
      <c r="AD72" s="168"/>
      <c r="AE72" s="168"/>
      <c r="AF72" s="168"/>
      <c r="AG72" s="168"/>
      <c r="AH72" s="168"/>
      <c r="AI72" s="169"/>
      <c r="AJ72" s="170"/>
      <c r="AK72" s="169"/>
      <c r="AL72" s="168"/>
      <c r="AM72" s="168"/>
      <c r="AN72" s="168"/>
      <c r="AO72" s="168"/>
      <c r="AP72" s="171"/>
      <c r="AQ72" s="172"/>
      <c r="AR72" s="173"/>
      <c r="AS72" s="173"/>
      <c r="AT72" s="173"/>
      <c r="AU72" s="173"/>
      <c r="AV72" s="167"/>
      <c r="AW72" s="167"/>
      <c r="AX72" s="167"/>
      <c r="AY72" s="173"/>
      <c r="AZ72" s="173"/>
      <c r="BA72" s="173"/>
      <c r="BB72" s="173"/>
      <c r="BC72" s="173"/>
      <c r="BD72" s="174"/>
      <c r="BE72" s="173"/>
      <c r="BF72" s="173"/>
      <c r="BG72" s="169"/>
      <c r="BH72" s="169"/>
      <c r="BI72" s="169"/>
      <c r="BJ72" s="175"/>
      <c r="BK72" s="176"/>
      <c r="BL72" s="169"/>
      <c r="BM72" s="169"/>
      <c r="BN72" s="177"/>
      <c r="BO72" s="177"/>
      <c r="BP72" s="169"/>
      <c r="BQ72" s="178"/>
      <c r="BR72" s="169"/>
      <c r="BS72" s="169"/>
      <c r="BT72" s="169"/>
      <c r="BU72" s="179"/>
      <c r="BV72" s="179"/>
    </row>
    <row r="73" spans="1:74" ht="21.95" customHeight="1">
      <c r="A73" s="974" t="s">
        <v>229</v>
      </c>
      <c r="B73" s="147" t="s">
        <v>384</v>
      </c>
      <c r="C73" s="13" t="s">
        <v>385</v>
      </c>
      <c r="D73" s="148" t="s">
        <v>386</v>
      </c>
      <c r="E73" s="13"/>
      <c r="F73" s="150">
        <v>50000</v>
      </c>
      <c r="G73" s="148"/>
      <c r="H73" s="993"/>
      <c r="I73" s="59" t="s">
        <v>1558</v>
      </c>
      <c r="J73" s="59"/>
      <c r="K73" s="157" t="s">
        <v>1559</v>
      </c>
      <c r="L73" s="157"/>
      <c r="M73" s="996"/>
      <c r="N73" s="997"/>
      <c r="O73" s="161"/>
      <c r="P73" s="162"/>
      <c r="Q73" s="163"/>
      <c r="R73" s="164"/>
      <c r="S73" s="165"/>
      <c r="T73" s="166"/>
      <c r="U73" s="167"/>
      <c r="V73" s="167"/>
      <c r="W73" s="167"/>
      <c r="X73" s="167"/>
      <c r="Y73" s="166"/>
      <c r="Z73" s="167"/>
      <c r="AA73" s="167"/>
      <c r="AB73" s="167"/>
      <c r="AC73" s="167"/>
      <c r="AD73" s="168"/>
      <c r="AE73" s="168"/>
      <c r="AF73" s="168"/>
      <c r="AG73" s="168"/>
      <c r="AH73" s="168"/>
      <c r="AI73" s="169"/>
      <c r="AJ73" s="170"/>
      <c r="AK73" s="169"/>
      <c r="AL73" s="168"/>
      <c r="AM73" s="168"/>
      <c r="AN73" s="168"/>
      <c r="AO73" s="168"/>
      <c r="AP73" s="171"/>
      <c r="AQ73" s="172"/>
      <c r="AR73" s="173"/>
      <c r="AS73" s="173"/>
      <c r="AT73" s="173"/>
      <c r="AU73" s="173"/>
      <c r="AV73" s="167"/>
      <c r="AW73" s="167"/>
      <c r="AX73" s="167"/>
      <c r="AY73" s="173"/>
      <c r="AZ73" s="173"/>
      <c r="BA73" s="173"/>
      <c r="BB73" s="173"/>
      <c r="BC73" s="173"/>
      <c r="BD73" s="174"/>
      <c r="BE73" s="173"/>
      <c r="BF73" s="173"/>
      <c r="BG73" s="169"/>
      <c r="BH73" s="169"/>
      <c r="BI73" s="169"/>
      <c r="BJ73" s="175"/>
      <c r="BK73" s="176"/>
      <c r="BL73" s="169"/>
      <c r="BM73" s="169"/>
      <c r="BN73" s="177"/>
      <c r="BO73" s="177"/>
      <c r="BP73" s="169"/>
      <c r="BQ73" s="178"/>
      <c r="BR73" s="169"/>
      <c r="BS73" s="169"/>
      <c r="BT73" s="169"/>
      <c r="BU73" s="179"/>
      <c r="BV73" s="179"/>
    </row>
    <row r="74" spans="1:74" ht="21.95" customHeight="1">
      <c r="A74" s="974" t="s">
        <v>229</v>
      </c>
      <c r="B74" s="147" t="s">
        <v>387</v>
      </c>
      <c r="C74" s="13" t="s">
        <v>388</v>
      </c>
      <c r="D74" s="148" t="s">
        <v>383</v>
      </c>
      <c r="E74" s="13"/>
      <c r="F74" s="150">
        <v>50000</v>
      </c>
      <c r="G74" s="148"/>
      <c r="H74" s="993"/>
      <c r="I74" s="59" t="s">
        <v>1558</v>
      </c>
      <c r="J74" s="59"/>
      <c r="K74" s="157" t="s">
        <v>1559</v>
      </c>
      <c r="L74" s="157"/>
      <c r="M74" s="996"/>
      <c r="N74" s="997"/>
      <c r="O74" s="161"/>
      <c r="P74" s="162"/>
      <c r="Q74" s="163"/>
      <c r="R74" s="164"/>
      <c r="S74" s="165"/>
      <c r="T74" s="166"/>
      <c r="U74" s="167"/>
      <c r="V74" s="167"/>
      <c r="W74" s="167"/>
      <c r="X74" s="167"/>
      <c r="Y74" s="166"/>
      <c r="Z74" s="167"/>
      <c r="AA74" s="167"/>
      <c r="AB74" s="167"/>
      <c r="AC74" s="167"/>
      <c r="AD74" s="168"/>
      <c r="AE74" s="168"/>
      <c r="AF74" s="168"/>
      <c r="AG74" s="168"/>
      <c r="AH74" s="168"/>
      <c r="AI74" s="169"/>
      <c r="AJ74" s="170"/>
      <c r="AK74" s="169"/>
      <c r="AL74" s="168"/>
      <c r="AM74" s="168"/>
      <c r="AN74" s="168"/>
      <c r="AO74" s="168"/>
      <c r="AP74" s="171"/>
      <c r="AQ74" s="172"/>
      <c r="AR74" s="173"/>
      <c r="AS74" s="173"/>
      <c r="AT74" s="173"/>
      <c r="AU74" s="173"/>
      <c r="AV74" s="167"/>
      <c r="AW74" s="167"/>
      <c r="AX74" s="167"/>
      <c r="AY74" s="173"/>
      <c r="AZ74" s="173"/>
      <c r="BA74" s="173"/>
      <c r="BB74" s="173"/>
      <c r="BC74" s="173"/>
      <c r="BD74" s="174"/>
      <c r="BE74" s="173"/>
      <c r="BF74" s="173"/>
      <c r="BG74" s="169"/>
      <c r="BH74" s="169"/>
      <c r="BI74" s="169"/>
      <c r="BJ74" s="175"/>
      <c r="BK74" s="176"/>
      <c r="BL74" s="169"/>
      <c r="BM74" s="169"/>
      <c r="BN74" s="177"/>
      <c r="BO74" s="177"/>
      <c r="BP74" s="169"/>
      <c r="BQ74" s="178"/>
      <c r="BR74" s="169"/>
      <c r="BS74" s="169"/>
      <c r="BT74" s="169"/>
      <c r="BU74" s="179"/>
      <c r="BV74" s="179"/>
    </row>
    <row r="75" spans="1:74" s="6" customFormat="1" ht="16.350000000000001" customHeight="1">
      <c r="A75" s="10"/>
      <c r="B75" s="7"/>
      <c r="C75" s="2"/>
      <c r="D75" s="3"/>
      <c r="E75" s="28"/>
      <c r="F75" s="4"/>
      <c r="G75" s="5"/>
      <c r="H75" s="49"/>
      <c r="I75" s="1"/>
      <c r="J75" s="3"/>
      <c r="K75" s="49"/>
      <c r="L75" s="83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</row>
    <row r="76" spans="1:74" s="6" customFormat="1" ht="16.350000000000001" customHeight="1">
      <c r="A76" s="10"/>
      <c r="B76" s="7"/>
      <c r="C76" s="2"/>
      <c r="D76" s="3"/>
      <c r="E76" s="28"/>
      <c r="F76" s="4"/>
      <c r="G76" s="5"/>
      <c r="H76" s="49"/>
      <c r="I76" s="1"/>
      <c r="J76" s="3"/>
      <c r="K76" s="49"/>
      <c r="L76" s="83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</row>
    <row r="77" spans="1:74" s="6" customFormat="1" ht="16.350000000000001" customHeight="1">
      <c r="A77" s="10"/>
      <c r="B77" s="7"/>
      <c r="C77" s="2"/>
      <c r="D77" s="3"/>
      <c r="E77" s="28"/>
      <c r="F77" s="4"/>
      <c r="G77" s="5"/>
      <c r="H77" s="49"/>
      <c r="I77" s="1"/>
      <c r="J77" s="3"/>
      <c r="K77" s="49"/>
      <c r="L77" s="83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</row>
    <row r="78" spans="1:74" ht="16.350000000000001" customHeight="1">
      <c r="C78" s="56"/>
    </row>
  </sheetData>
  <autoFilter ref="A4:BV4" xr:uid="{CAD2ED93-94FF-4A59-B3B8-ECBB9A93B962}">
    <sortState xmlns:xlrd2="http://schemas.microsoft.com/office/spreadsheetml/2017/richdata2" ref="A5:BV74">
      <sortCondition descending="1" ref="L4"/>
    </sortState>
  </autoFilter>
  <mergeCells count="2">
    <mergeCell ref="A3:F3"/>
    <mergeCell ref="J1:K1"/>
  </mergeCells>
  <phoneticPr fontId="10"/>
  <dataValidations count="4">
    <dataValidation type="list" allowBlank="1" showInputMessage="1" showErrorMessage="1" sqref="M5:M12" xr:uid="{A327A391-6ECC-FC4A-A984-F31C59225A7A}">
      <formula1>"○,△,×,保留"</formula1>
    </dataValidation>
    <dataValidation type="list" allowBlank="1" showInputMessage="1" showErrorMessage="1" sqref="BL5:BM12 BG5:BI12" xr:uid="{868827FE-7A84-7146-91D0-96CCAFF3F90C}">
      <formula1>"〇,✕"</formula1>
    </dataValidation>
    <dataValidation type="list" allowBlank="1" showInputMessage="1" showErrorMessage="1" sqref="BJ5:BK12" xr:uid="{5D5C8E10-DFD0-6543-9ACD-3DBB9F2DB733}">
      <formula1>"✓"</formula1>
    </dataValidation>
    <dataValidation type="list" allowBlank="1" showInputMessage="1" showErrorMessage="1" sqref="DK5:DK12" xr:uid="{5443819B-5076-124B-AD9A-0DBAB063BC64}">
      <formula1>"○,△,×,保留,▲"</formula1>
    </dataValidation>
  </dataValidations>
  <hyperlinks>
    <hyperlink ref="I61" r:id="rId1" xr:uid="{6160B100-5918-4280-9DD8-87A075A216AF}"/>
    <hyperlink ref="I62" r:id="rId2" xr:uid="{8A958505-6C5A-48D1-81C3-06CA728BFF62}"/>
    <hyperlink ref="I63" r:id="rId3" xr:uid="{48FC0BD8-4BFE-478B-BCBC-BB05DD40BDFB}"/>
    <hyperlink ref="I65" r:id="rId4" xr:uid="{7CB71FCF-723F-4A94-AA70-C1B422FA950E}"/>
    <hyperlink ref="I64" r:id="rId5" xr:uid="{6BA74174-8F1F-4605-8F88-DAAA6419CC66}"/>
    <hyperlink ref="I27" r:id="rId6" xr:uid="{A63C7240-B1F5-49E7-85D2-E58925509C59}"/>
    <hyperlink ref="I28" r:id="rId7" xr:uid="{5DC89135-ADD8-442A-9342-BC200322B177}"/>
    <hyperlink ref="I21" r:id="rId8" xr:uid="{3133F575-E3F3-46B3-A6E4-036071A5BC06}"/>
    <hyperlink ref="I34" r:id="rId9" xr:uid="{35D00027-CBE7-4C1B-BF76-2D60F2FDE558}"/>
    <hyperlink ref="I35" r:id="rId10" xr:uid="{459406D7-3B76-470A-9BA4-B1670F996AA0}"/>
    <hyperlink ref="I36" r:id="rId11" xr:uid="{B06124EA-EF9B-454F-B950-7516E3E7DA3D}"/>
    <hyperlink ref="I37" r:id="rId12" xr:uid="{C4F394D6-93AA-4E74-A089-E9640D3060BA}"/>
    <hyperlink ref="I38" r:id="rId13" xr:uid="{04DCAFC7-9107-4AC0-8F4B-01DB3EB8FA49}"/>
    <hyperlink ref="I39" r:id="rId14" xr:uid="{0D4074B8-C41A-4E79-AFF2-EF3522AF828A}"/>
    <hyperlink ref="I40" r:id="rId15" xr:uid="{0CAE929F-28F9-456F-8584-D984DC608B5D}"/>
    <hyperlink ref="I41" r:id="rId16" xr:uid="{BA372592-DBAA-450E-A5FB-97B1AE02AB38}"/>
    <hyperlink ref="I42" r:id="rId17" xr:uid="{364EF141-98EE-47AE-8EEB-0B63BC7F819F}"/>
    <hyperlink ref="I43" r:id="rId18" xr:uid="{CD488110-1D04-42AA-9AE7-37198428947A}"/>
    <hyperlink ref="I44" r:id="rId19" xr:uid="{298398B1-96A6-4C26-9013-DDC8BBAFE7D2}"/>
    <hyperlink ref="I45" r:id="rId20" xr:uid="{E85828A3-B7F0-4DA3-861C-2A29565F5DA9}"/>
    <hyperlink ref="I47" r:id="rId21" xr:uid="{125F561D-6904-42FB-8E5E-70FC545D1FC9}"/>
    <hyperlink ref="I49" r:id="rId22" xr:uid="{FA498EDB-40F7-466E-B826-AA1753A94585}"/>
    <hyperlink ref="I51" r:id="rId23" xr:uid="{587C656E-B0BA-49E6-B58F-3F05D5E0C19E}"/>
    <hyperlink ref="I53" r:id="rId24" xr:uid="{2C192C96-84C1-4259-BA58-15B636763992}"/>
    <hyperlink ref="I46" r:id="rId25" xr:uid="{E25F0CCB-58A1-4117-991D-E73EDA78E051}"/>
    <hyperlink ref="I48" r:id="rId26" xr:uid="{00D76617-5C95-4F39-934E-7126BE760436}"/>
    <hyperlink ref="I50" r:id="rId27" xr:uid="{12D26345-BD53-4033-A486-8CE14E84F541}"/>
    <hyperlink ref="I52" r:id="rId28" xr:uid="{11969380-B51D-4B3D-9C5E-338F903E8653}"/>
    <hyperlink ref="I54" r:id="rId29" xr:uid="{F2CBF624-53C9-4F69-84CD-EDFE4745F3E2}"/>
    <hyperlink ref="I25" r:id="rId30" xr:uid="{1923E75C-258A-4D20-A0D2-834B63B04C4A}"/>
    <hyperlink ref="I26" r:id="rId31" xr:uid="{327977D8-2E18-43CA-B28D-6A6B255CC24E}"/>
    <hyperlink ref="I29" r:id="rId32" xr:uid="{37E47FE4-ACF5-4290-8A98-4979DE02CA20}"/>
    <hyperlink ref="I30" r:id="rId33" xr:uid="{06C89A1B-2B3D-4173-B001-939F4E10DC86}"/>
    <hyperlink ref="I31" r:id="rId34" xr:uid="{D1BA57BB-57A6-4AEE-AF6D-CF1E507D170A}"/>
    <hyperlink ref="I32" r:id="rId35" xr:uid="{55FF7320-00CD-449A-A9BB-A73F57D57044}"/>
    <hyperlink ref="I33" r:id="rId36" xr:uid="{015D31C2-7662-44AF-AE07-7A094837F88E}"/>
    <hyperlink ref="I55" r:id="rId37" xr:uid="{614DCA04-E329-4BB0-9E6C-EE69DAAB5D0C}"/>
    <hyperlink ref="I56" r:id="rId38" xr:uid="{E90AED25-A123-4115-9967-4ED62C284524}"/>
    <hyperlink ref="I22" r:id="rId39" xr:uid="{D0700B27-7035-4CD6-8332-A6AC21E9805C}"/>
    <hyperlink ref="I24" r:id="rId40" xr:uid="{6FF1B81C-888B-4201-82C1-A3E6BF5A8385}"/>
    <hyperlink ref="I16" r:id="rId41" display="植物変更" xr:uid="{960A04B9-A987-4316-A799-414DCC40815F}"/>
    <hyperlink ref="I20" r:id="rId42" xr:uid="{6A5C54EE-23BF-4C63-9D95-ECF398EA95FB}"/>
    <hyperlink ref="I23" r:id="rId43" xr:uid="{29068F8E-F414-4305-B6DD-F2EBC82D9B73}"/>
    <hyperlink ref="I57" r:id="rId44" xr:uid="{277C3883-5209-4110-B6DF-2EDE45A5612A}"/>
    <hyperlink ref="I58" r:id="rId45" xr:uid="{55BE1972-44E9-4BD4-A764-3B3251D4D533}"/>
    <hyperlink ref="I59" r:id="rId46" xr:uid="{F2E59A90-FF1F-40B4-8F2E-C8A74561F528}"/>
    <hyperlink ref="I60" r:id="rId47" xr:uid="{2388F239-B2EE-4D23-8790-72AD1D2D094A}"/>
    <hyperlink ref="I66" r:id="rId48" xr:uid="{B5A7DB30-4099-4D78-994C-F752498280BD}"/>
    <hyperlink ref="I17" r:id="rId49" display="植物変更" xr:uid="{B62F2737-A98E-4F47-9F19-8BA147442E7E}"/>
    <hyperlink ref="I18" r:id="rId50" display="植物変更" xr:uid="{AFDAF1DC-8FC3-4F76-BBE5-6E5E00EB4340}"/>
    <hyperlink ref="I19" r:id="rId51" display="植物変更" xr:uid="{26AD4246-2B6B-4459-B4C2-9FA292E4A1DA}"/>
    <hyperlink ref="I67" r:id="rId52" xr:uid="{CB04E235-2C39-AF4B-86F1-111F368EBCFD}"/>
    <hyperlink ref="I6:I12" r:id="rId53" display="デザイン変更" xr:uid="{E5279AE0-7895-294A-A9E0-BECD8490C9D4}"/>
    <hyperlink ref="I5" r:id="rId54" xr:uid="{E4246A71-C732-4A71-80E2-DDFCC632F4A3}"/>
    <hyperlink ref="I6" r:id="rId55" xr:uid="{A600E165-086B-49D2-ABF5-D2EFE70D09FC}"/>
  </hyperlinks>
  <printOptions horizontalCentered="1"/>
  <pageMargins left="3.937007874015748E-2" right="3.937007874015748E-2" top="0.35433070866141736" bottom="0.39370078740157483" header="0.23622047244094491" footer="0"/>
  <pageSetup paperSize="8" scale="62" fitToHeight="0" orientation="portrait" r:id="rId56"/>
  <headerFooter alignWithMargins="0">
    <oddFooter xml:space="preserve">&amp;L&amp;"游ゴシック,標準"&amp;10
&amp;R&amp;"游ゴシック,標準"&amp;8　　&amp;A　&amp;P / &amp;N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C9D25-3E79-42A2-A393-76063FE21CD8}">
  <sheetPr>
    <tabColor theme="6" tint="0.79998168889431442"/>
    <pageSetUpPr fitToPage="1"/>
  </sheetPr>
  <dimension ref="A1:EK568"/>
  <sheetViews>
    <sheetView showGridLines="0" tabSelected="1" zoomScale="85" zoomScaleNormal="85" zoomScaleSheetLayoutView="190" workbookViewId="0">
      <pane ySplit="8" topLeftCell="A9" activePane="bottomLeft" state="frozen"/>
      <selection pane="bottomLeft" activeCell="J10" sqref="J10"/>
    </sheetView>
  </sheetViews>
  <sheetFormatPr defaultColWidth="4.25" defaultRowHeight="16.350000000000001" customHeight="1"/>
  <cols>
    <col min="1" max="1" width="14.75" style="10" customWidth="1"/>
    <col min="2" max="2" width="19.125" style="7" bestFit="1" customWidth="1"/>
    <col min="3" max="3" width="16" style="971" bestFit="1" customWidth="1"/>
    <col min="4" max="4" width="44.375" style="3" bestFit="1" customWidth="1"/>
    <col min="5" max="5" width="15.875" style="28" bestFit="1" customWidth="1"/>
    <col min="6" max="6" width="13.75" style="4" bestFit="1" customWidth="1"/>
    <col min="7" max="7" width="13.75" style="5" bestFit="1" customWidth="1"/>
    <col min="8" max="8" width="19.125" style="49" bestFit="1" customWidth="1"/>
    <col min="9" max="9" width="8.125" style="1" bestFit="1" customWidth="1"/>
    <col min="10" max="10" width="25" style="1" bestFit="1" customWidth="1"/>
    <col min="11" max="11" width="36.375" style="7" bestFit="1" customWidth="1"/>
    <col min="12" max="12" width="15.125" style="6" bestFit="1" customWidth="1"/>
    <col min="13" max="13" width="29.75" style="1" customWidth="1"/>
    <col min="14" max="14" width="12.75" style="1" customWidth="1"/>
    <col min="15" max="16384" width="4.25" style="1"/>
  </cols>
  <sheetData>
    <row r="1" spans="1:141" ht="20.100000000000001" customHeight="1" thickBot="1">
      <c r="A1" s="35" t="s">
        <v>1651</v>
      </c>
      <c r="B1" s="36"/>
      <c r="C1" s="37"/>
      <c r="D1" s="38"/>
      <c r="E1" s="39"/>
      <c r="F1" s="40"/>
      <c r="G1" s="41"/>
      <c r="H1" s="48"/>
      <c r="I1" s="42"/>
      <c r="J1" s="1003"/>
      <c r="K1" s="1003"/>
      <c r="L1" s="1003"/>
      <c r="M1" s="1007" t="s">
        <v>1</v>
      </c>
      <c r="N1" s="1007"/>
    </row>
    <row r="2" spans="1:141" ht="9.9499999999999993" customHeight="1">
      <c r="A2" s="8"/>
      <c r="B2" s="1"/>
      <c r="C2" s="2"/>
      <c r="E2" s="24"/>
    </row>
    <row r="3" spans="1:141" ht="20.100000000000001" customHeight="1">
      <c r="A3" s="47" t="s">
        <v>1652</v>
      </c>
      <c r="B3" s="1002" t="s">
        <v>1653</v>
      </c>
      <c r="C3" s="1002"/>
      <c r="D3" s="1002"/>
      <c r="E3" s="1002"/>
      <c r="F3" s="1002"/>
    </row>
    <row r="4" spans="1:141" ht="9.9499999999999993" customHeight="1">
      <c r="A4" s="8"/>
      <c r="B4" s="1"/>
      <c r="C4" s="2"/>
      <c r="E4" s="24"/>
    </row>
    <row r="5" spans="1:141" ht="60" customHeight="1">
      <c r="A5" s="47" t="s">
        <v>1654</v>
      </c>
      <c r="B5" s="1002" t="s">
        <v>1554</v>
      </c>
      <c r="C5" s="1002"/>
      <c r="D5" s="1002"/>
      <c r="E5" s="1002"/>
      <c r="F5" s="1002"/>
    </row>
    <row r="6" spans="1:141" ht="9.9499999999999993" customHeight="1">
      <c r="A6" s="8"/>
      <c r="B6" s="1"/>
      <c r="C6" s="2"/>
      <c r="E6" s="24"/>
    </row>
    <row r="7" spans="1:141" ht="80.099999999999994" customHeight="1">
      <c r="A7" s="47" t="s">
        <v>1655</v>
      </c>
      <c r="B7" s="1008" t="s">
        <v>894</v>
      </c>
      <c r="C7" s="1008"/>
      <c r="D7" s="1008"/>
      <c r="E7" s="1008"/>
      <c r="F7" s="1008"/>
      <c r="G7" s="1"/>
      <c r="M7" s="102"/>
    </row>
    <row r="8" spans="1:141" s="9" customFormat="1" ht="27" customHeight="1">
      <c r="A8" s="136" t="s">
        <v>3</v>
      </c>
      <c r="B8" s="137" t="s">
        <v>4</v>
      </c>
      <c r="C8" s="137" t="s">
        <v>5</v>
      </c>
      <c r="D8" s="138" t="s">
        <v>6</v>
      </c>
      <c r="E8" s="139" t="s">
        <v>7</v>
      </c>
      <c r="F8" s="140" t="s">
        <v>8</v>
      </c>
      <c r="G8" s="141" t="s">
        <v>9</v>
      </c>
      <c r="H8" s="142" t="s">
        <v>10</v>
      </c>
      <c r="I8" s="139" t="s">
        <v>896</v>
      </c>
      <c r="J8" s="143" t="s">
        <v>11</v>
      </c>
      <c r="K8" s="144" t="s">
        <v>1555</v>
      </c>
      <c r="L8" s="142" t="s">
        <v>1556</v>
      </c>
      <c r="M8" s="145" t="s">
        <v>12</v>
      </c>
      <c r="N8" s="160" t="s">
        <v>13</v>
      </c>
    </row>
    <row r="9" spans="1:141" s="125" customFormat="1" ht="21" customHeight="1">
      <c r="A9" s="126" t="s">
        <v>934</v>
      </c>
      <c r="B9" s="127" t="s">
        <v>389</v>
      </c>
      <c r="C9" s="967" t="s">
        <v>390</v>
      </c>
      <c r="D9" s="128" t="s">
        <v>391</v>
      </c>
      <c r="E9" s="129"/>
      <c r="F9" s="130">
        <v>6800</v>
      </c>
      <c r="G9" s="131">
        <v>7000</v>
      </c>
      <c r="H9" s="132">
        <v>45444</v>
      </c>
      <c r="I9" s="126"/>
      <c r="J9" s="990" t="s">
        <v>13107</v>
      </c>
      <c r="K9" s="127"/>
      <c r="L9" s="984"/>
      <c r="M9" s="984" t="s">
        <v>13108</v>
      </c>
      <c r="N9" s="134"/>
      <c r="O9" s="161"/>
      <c r="P9" s="162"/>
      <c r="Q9" s="163"/>
      <c r="R9" s="164"/>
      <c r="S9" s="165"/>
      <c r="T9" s="166"/>
      <c r="U9" s="167"/>
      <c r="V9" s="167"/>
      <c r="W9" s="167"/>
      <c r="X9" s="167"/>
      <c r="Y9" s="166"/>
      <c r="Z9" s="167"/>
      <c r="AA9" s="167"/>
      <c r="AB9" s="167"/>
      <c r="AC9" s="167"/>
      <c r="AD9" s="168"/>
      <c r="AE9" s="168"/>
      <c r="AF9" s="168"/>
      <c r="AG9" s="168"/>
      <c r="AH9" s="168"/>
      <c r="AI9" s="169"/>
      <c r="AJ9" s="170"/>
      <c r="AK9" s="169"/>
      <c r="AL9" s="168"/>
      <c r="AM9" s="168"/>
      <c r="AN9" s="168"/>
      <c r="AO9" s="168"/>
      <c r="AP9" s="171"/>
      <c r="AQ9" s="172"/>
      <c r="AR9" s="173"/>
      <c r="AS9" s="173"/>
      <c r="AT9" s="173"/>
      <c r="AU9" s="173"/>
      <c r="AV9" s="167"/>
      <c r="AW9" s="167"/>
      <c r="AX9" s="167"/>
      <c r="AY9" s="173"/>
      <c r="AZ9" s="173"/>
      <c r="BA9" s="173"/>
      <c r="BB9" s="173"/>
      <c r="BC9" s="173"/>
      <c r="BD9" s="174"/>
      <c r="BE9" s="173"/>
      <c r="BF9" s="173"/>
      <c r="BG9" s="169"/>
      <c r="BH9" s="169"/>
      <c r="BI9" s="169"/>
      <c r="BJ9" s="175"/>
      <c r="BK9" s="176"/>
      <c r="BL9" s="169"/>
      <c r="BM9" s="169"/>
      <c r="BN9" s="177"/>
      <c r="BO9" s="177"/>
      <c r="BP9" s="169"/>
      <c r="BQ9" s="178"/>
      <c r="BR9" s="169"/>
      <c r="BS9" s="169"/>
      <c r="BT9" s="169"/>
      <c r="BU9" s="179"/>
      <c r="BV9" s="179"/>
      <c r="BW9" s="179"/>
      <c r="BX9" s="169"/>
      <c r="BY9" s="180"/>
      <c r="BZ9" s="181"/>
      <c r="CA9" s="181"/>
      <c r="CB9" s="181"/>
      <c r="CC9" s="182"/>
      <c r="CD9" s="182"/>
      <c r="CE9" s="179"/>
      <c r="CF9" s="183"/>
      <c r="CG9" s="183"/>
      <c r="CH9" s="183"/>
      <c r="CI9" s="183"/>
      <c r="CJ9" s="183"/>
      <c r="CK9" s="183"/>
      <c r="CL9" s="183"/>
      <c r="CM9" s="183"/>
      <c r="CN9" s="183"/>
      <c r="CO9" s="183"/>
      <c r="CP9" s="183"/>
      <c r="CQ9" s="183"/>
      <c r="CR9" s="183"/>
      <c r="CS9" s="183"/>
      <c r="CT9" s="183"/>
      <c r="CU9" s="183"/>
      <c r="CV9" s="183"/>
      <c r="CW9" s="183"/>
      <c r="CX9" s="183"/>
      <c r="CY9" s="183"/>
      <c r="CZ9" s="183"/>
      <c r="DA9" s="183"/>
      <c r="DB9" s="183"/>
      <c r="DC9" s="183"/>
      <c r="DD9" s="183"/>
      <c r="DE9" s="183"/>
      <c r="DF9" s="183"/>
      <c r="DG9" s="183"/>
      <c r="DH9" s="184"/>
      <c r="DI9" s="185"/>
      <c r="DJ9" s="186"/>
      <c r="DK9" s="187"/>
      <c r="DL9" s="188"/>
      <c r="DM9" s="189"/>
      <c r="DN9" s="190"/>
      <c r="DO9" s="191"/>
      <c r="DP9" s="179"/>
      <c r="DQ9" s="188"/>
      <c r="DR9" s="188"/>
      <c r="DS9" s="188"/>
      <c r="DT9" s="179"/>
      <c r="DU9" s="179"/>
      <c r="DV9" s="179"/>
      <c r="DW9" s="179"/>
      <c r="DX9" s="179"/>
      <c r="DY9" s="179"/>
      <c r="DZ9" s="179"/>
      <c r="EA9" s="179"/>
      <c r="EB9" s="192"/>
      <c r="EC9" s="192"/>
      <c r="ED9" s="192"/>
      <c r="EE9" s="192"/>
      <c r="EF9" s="192"/>
      <c r="EG9" s="192"/>
      <c r="EH9" s="192"/>
      <c r="EI9" s="192"/>
      <c r="EJ9" s="192"/>
      <c r="EK9" s="192"/>
    </row>
    <row r="10" spans="1:141" s="125" customFormat="1" ht="21" customHeight="1">
      <c r="A10" s="126" t="s">
        <v>814</v>
      </c>
      <c r="B10" s="127" t="s">
        <v>392</v>
      </c>
      <c r="C10" s="967" t="s">
        <v>393</v>
      </c>
      <c r="D10" s="128" t="s">
        <v>394</v>
      </c>
      <c r="E10" s="129" t="s">
        <v>228</v>
      </c>
      <c r="F10" s="130">
        <v>6800</v>
      </c>
      <c r="G10" s="131">
        <v>7000</v>
      </c>
      <c r="H10" s="132">
        <v>45444</v>
      </c>
      <c r="I10" s="126"/>
      <c r="J10" s="990" t="s">
        <v>13107</v>
      </c>
      <c r="K10" s="127"/>
      <c r="L10" s="984"/>
      <c r="M10" s="984" t="s">
        <v>13108</v>
      </c>
      <c r="N10" s="134"/>
      <c r="O10" s="161"/>
      <c r="P10" s="162"/>
      <c r="Q10" s="163"/>
      <c r="R10" s="164"/>
      <c r="S10" s="165"/>
      <c r="T10" s="166"/>
      <c r="U10" s="167"/>
      <c r="V10" s="167"/>
      <c r="W10" s="167"/>
      <c r="X10" s="167"/>
      <c r="Y10" s="166"/>
      <c r="Z10" s="167"/>
      <c r="AA10" s="167"/>
      <c r="AB10" s="167"/>
      <c r="AC10" s="167"/>
      <c r="AD10" s="168"/>
      <c r="AE10" s="168"/>
      <c r="AF10" s="168"/>
      <c r="AG10" s="168"/>
      <c r="AH10" s="168"/>
      <c r="AI10" s="169"/>
      <c r="AJ10" s="170"/>
      <c r="AK10" s="169"/>
      <c r="AL10" s="168"/>
      <c r="AM10" s="168"/>
      <c r="AN10" s="168"/>
      <c r="AO10" s="168"/>
      <c r="AP10" s="171"/>
      <c r="AQ10" s="172"/>
      <c r="AR10" s="173"/>
      <c r="AS10" s="173"/>
      <c r="AT10" s="173"/>
      <c r="AU10" s="173"/>
      <c r="AV10" s="167"/>
      <c r="AW10" s="167"/>
      <c r="AX10" s="167"/>
      <c r="AY10" s="173"/>
      <c r="AZ10" s="173"/>
      <c r="BA10" s="173"/>
      <c r="BB10" s="173"/>
      <c r="BC10" s="173"/>
      <c r="BD10" s="174"/>
      <c r="BE10" s="173"/>
      <c r="BF10" s="173"/>
      <c r="BG10" s="169"/>
      <c r="BH10" s="169"/>
      <c r="BI10" s="169"/>
      <c r="BJ10" s="175"/>
      <c r="BK10" s="176"/>
      <c r="BL10" s="169"/>
      <c r="BM10" s="169"/>
      <c r="BN10" s="177"/>
      <c r="BO10" s="177"/>
      <c r="BP10" s="169"/>
      <c r="BQ10" s="178"/>
      <c r="BR10" s="169"/>
      <c r="BS10" s="169"/>
      <c r="BT10" s="169"/>
      <c r="BU10" s="179"/>
      <c r="BV10" s="179"/>
      <c r="BW10" s="179"/>
      <c r="BX10" s="169"/>
      <c r="BY10" s="180"/>
      <c r="BZ10" s="181"/>
      <c r="CA10" s="181"/>
      <c r="CB10" s="181"/>
      <c r="CC10" s="182"/>
      <c r="CD10" s="182"/>
      <c r="CE10" s="179"/>
      <c r="CF10" s="183"/>
      <c r="CG10" s="183"/>
      <c r="CH10" s="183"/>
      <c r="CI10" s="183"/>
      <c r="CJ10" s="183"/>
      <c r="CK10" s="183"/>
      <c r="CL10" s="183"/>
      <c r="CM10" s="183"/>
      <c r="CN10" s="183"/>
      <c r="CO10" s="183"/>
      <c r="CP10" s="183"/>
      <c r="CQ10" s="183"/>
      <c r="CR10" s="183"/>
      <c r="CS10" s="183"/>
      <c r="CT10" s="183"/>
      <c r="CU10" s="183"/>
      <c r="CV10" s="183"/>
      <c r="CW10" s="183"/>
      <c r="CX10" s="183"/>
      <c r="CY10" s="183"/>
      <c r="CZ10" s="183"/>
      <c r="DA10" s="183"/>
      <c r="DB10" s="183"/>
      <c r="DC10" s="183"/>
      <c r="DD10" s="183"/>
      <c r="DE10" s="183"/>
      <c r="DF10" s="183"/>
      <c r="DG10" s="183"/>
      <c r="DH10" s="184"/>
      <c r="DI10" s="185"/>
      <c r="DJ10" s="186"/>
      <c r="DK10" s="187"/>
      <c r="DL10" s="188"/>
      <c r="DM10" s="189"/>
      <c r="DN10" s="190"/>
      <c r="DO10" s="191"/>
      <c r="DP10" s="179"/>
      <c r="DQ10" s="188"/>
      <c r="DR10" s="188"/>
      <c r="DS10" s="188"/>
      <c r="DT10" s="179"/>
      <c r="DU10" s="179"/>
      <c r="DV10" s="179"/>
      <c r="DW10" s="179"/>
      <c r="DX10" s="179"/>
      <c r="DY10" s="179"/>
      <c r="DZ10" s="179"/>
      <c r="EA10" s="179"/>
      <c r="EB10" s="192"/>
      <c r="EC10" s="192"/>
      <c r="ED10" s="192"/>
      <c r="EE10" s="192"/>
      <c r="EF10" s="192"/>
      <c r="EG10" s="192"/>
      <c r="EH10" s="192"/>
      <c r="EI10" s="192"/>
      <c r="EJ10" s="192"/>
      <c r="EK10" s="192"/>
    </row>
    <row r="11" spans="1:141" s="125" customFormat="1" ht="21" customHeight="1">
      <c r="A11" s="126" t="s">
        <v>934</v>
      </c>
      <c r="B11" s="127" t="s">
        <v>4328</v>
      </c>
      <c r="C11" s="967" t="s">
        <v>13101</v>
      </c>
      <c r="D11" s="128" t="s">
        <v>4325</v>
      </c>
      <c r="E11" s="976"/>
      <c r="F11" s="130">
        <v>27000</v>
      </c>
      <c r="G11" s="131"/>
      <c r="H11" s="132"/>
      <c r="I11" s="126"/>
      <c r="J11" s="135" t="s">
        <v>1562</v>
      </c>
      <c r="K11" s="127"/>
      <c r="L11" s="133"/>
      <c r="M11" s="984" t="s">
        <v>13104</v>
      </c>
      <c r="N11" s="134"/>
      <c r="O11" s="161"/>
      <c r="P11" s="162"/>
      <c r="Q11" s="163"/>
      <c r="R11" s="164"/>
      <c r="S11" s="165"/>
      <c r="T11" s="166"/>
      <c r="U11" s="167"/>
      <c r="V11" s="167"/>
      <c r="W11" s="167"/>
      <c r="X11" s="167"/>
      <c r="Y11" s="166"/>
      <c r="Z11" s="167"/>
      <c r="AA11" s="167"/>
      <c r="AB11" s="167"/>
      <c r="AC11" s="167"/>
      <c r="AD11" s="168"/>
      <c r="AE11" s="168"/>
      <c r="AF11" s="168"/>
      <c r="AG11" s="168"/>
      <c r="AH11" s="168"/>
      <c r="AI11" s="169"/>
      <c r="AJ11" s="170"/>
      <c r="AK11" s="169"/>
      <c r="AL11" s="168"/>
      <c r="AM11" s="168"/>
      <c r="AN11" s="168"/>
      <c r="AO11" s="168"/>
      <c r="AP11" s="171"/>
      <c r="AQ11" s="172"/>
      <c r="AR11" s="173"/>
      <c r="AS11" s="173"/>
      <c r="AT11" s="173"/>
      <c r="AU11" s="173"/>
      <c r="AV11" s="167"/>
      <c r="AW11" s="167"/>
      <c r="AX11" s="167"/>
      <c r="AY11" s="173"/>
      <c r="AZ11" s="173"/>
      <c r="BA11" s="173"/>
      <c r="BB11" s="173"/>
      <c r="BC11" s="173"/>
      <c r="BD11" s="174"/>
      <c r="BE11" s="173"/>
      <c r="BF11" s="173"/>
      <c r="BG11" s="169"/>
      <c r="BH11" s="169"/>
      <c r="BI11" s="169"/>
      <c r="BJ11" s="175"/>
      <c r="BK11" s="176"/>
      <c r="BL11" s="169"/>
      <c r="BM11" s="169"/>
      <c r="BN11" s="177"/>
      <c r="BO11" s="177"/>
      <c r="BP11" s="169"/>
      <c r="BQ11" s="178"/>
      <c r="BR11" s="169"/>
      <c r="BS11" s="169"/>
      <c r="BT11" s="169"/>
      <c r="BU11" s="179"/>
      <c r="BV11" s="179"/>
      <c r="BW11" s="179"/>
      <c r="BX11" s="169"/>
      <c r="BY11" s="180"/>
      <c r="BZ11" s="181"/>
      <c r="CA11" s="181"/>
      <c r="CB11" s="181"/>
      <c r="CC11" s="182"/>
      <c r="CD11" s="182"/>
      <c r="CE11" s="179"/>
      <c r="CF11" s="183"/>
      <c r="CG11" s="183"/>
      <c r="CH11" s="183"/>
      <c r="CI11" s="183"/>
      <c r="CJ11" s="183"/>
      <c r="CK11" s="183"/>
      <c r="CL11" s="183"/>
      <c r="CM11" s="183"/>
      <c r="CN11" s="183"/>
      <c r="CO11" s="183"/>
      <c r="CP11" s="183"/>
      <c r="CQ11" s="183"/>
      <c r="CR11" s="183"/>
      <c r="CS11" s="183"/>
      <c r="CT11" s="183"/>
      <c r="CU11" s="183"/>
      <c r="CV11" s="183"/>
      <c r="CW11" s="183"/>
      <c r="CX11" s="183"/>
      <c r="CY11" s="183"/>
      <c r="CZ11" s="183"/>
      <c r="DA11" s="183"/>
      <c r="DB11" s="183"/>
      <c r="DC11" s="183"/>
      <c r="DD11" s="183"/>
      <c r="DE11" s="183"/>
      <c r="DF11" s="183"/>
      <c r="DG11" s="183"/>
      <c r="DH11" s="184"/>
      <c r="DI11" s="185"/>
      <c r="DJ11" s="186"/>
      <c r="DK11" s="187"/>
      <c r="DL11" s="188"/>
      <c r="DM11" s="189"/>
      <c r="DN11" s="190"/>
      <c r="DO11" s="191"/>
      <c r="DP11" s="179"/>
      <c r="DQ11" s="188"/>
      <c r="DR11" s="188"/>
      <c r="DS11" s="188"/>
      <c r="DT11" s="179"/>
      <c r="DU11" s="179"/>
      <c r="DV11" s="179"/>
      <c r="DW11" s="179"/>
      <c r="DX11" s="179"/>
      <c r="DY11" s="179"/>
      <c r="DZ11" s="179"/>
      <c r="EA11" s="179"/>
      <c r="EB11" s="192"/>
      <c r="EC11" s="192"/>
      <c r="ED11" s="192"/>
      <c r="EE11" s="192"/>
      <c r="EF11" s="192"/>
      <c r="EG11" s="192"/>
      <c r="EH11" s="192"/>
      <c r="EI11" s="192"/>
      <c r="EJ11" s="192"/>
      <c r="EK11" s="192"/>
    </row>
    <row r="12" spans="1:141" s="125" customFormat="1" ht="21" customHeight="1">
      <c r="A12" s="126" t="s">
        <v>814</v>
      </c>
      <c r="B12" s="127" t="s">
        <v>4126</v>
      </c>
      <c r="C12" s="967" t="s">
        <v>13102</v>
      </c>
      <c r="D12" s="128" t="s">
        <v>4123</v>
      </c>
      <c r="E12" s="129"/>
      <c r="F12" s="130">
        <v>10000</v>
      </c>
      <c r="G12" s="131"/>
      <c r="H12" s="132"/>
      <c r="I12" s="126"/>
      <c r="J12" s="135" t="s">
        <v>1562</v>
      </c>
      <c r="K12" s="127"/>
      <c r="L12" s="133"/>
      <c r="M12" s="984" t="s">
        <v>13104</v>
      </c>
      <c r="N12" s="134"/>
      <c r="O12" s="161"/>
      <c r="P12" s="162"/>
      <c r="Q12" s="163"/>
      <c r="R12" s="164"/>
      <c r="S12" s="165"/>
      <c r="T12" s="166"/>
      <c r="U12" s="167"/>
      <c r="V12" s="167"/>
      <c r="W12" s="167"/>
      <c r="X12" s="167"/>
      <c r="Y12" s="166"/>
      <c r="Z12" s="167"/>
      <c r="AA12" s="167"/>
      <c r="AB12" s="167"/>
      <c r="AC12" s="167"/>
      <c r="AD12" s="168"/>
      <c r="AE12" s="168"/>
      <c r="AF12" s="168"/>
      <c r="AG12" s="168"/>
      <c r="AH12" s="168"/>
      <c r="AI12" s="169"/>
      <c r="AJ12" s="170"/>
      <c r="AK12" s="169"/>
      <c r="AL12" s="168"/>
      <c r="AM12" s="168"/>
      <c r="AN12" s="168"/>
      <c r="AO12" s="168"/>
      <c r="AP12" s="171"/>
      <c r="AQ12" s="172"/>
      <c r="AR12" s="173"/>
      <c r="AS12" s="173"/>
      <c r="AT12" s="173"/>
      <c r="AU12" s="173"/>
      <c r="AV12" s="167"/>
      <c r="AW12" s="167"/>
      <c r="AX12" s="167"/>
      <c r="AY12" s="173"/>
      <c r="AZ12" s="173"/>
      <c r="BA12" s="173"/>
      <c r="BB12" s="173"/>
      <c r="BC12" s="173"/>
      <c r="BD12" s="174"/>
      <c r="BE12" s="173"/>
      <c r="BF12" s="173"/>
      <c r="BG12" s="169"/>
      <c r="BH12" s="169"/>
      <c r="BI12" s="169"/>
      <c r="BJ12" s="175"/>
      <c r="BK12" s="176"/>
      <c r="BL12" s="169"/>
      <c r="BM12" s="169"/>
      <c r="BN12" s="177"/>
      <c r="BO12" s="177"/>
      <c r="BP12" s="169"/>
      <c r="BQ12" s="178"/>
      <c r="BR12" s="169"/>
      <c r="BS12" s="169"/>
      <c r="BT12" s="169"/>
      <c r="BU12" s="179"/>
      <c r="BV12" s="179"/>
      <c r="BW12" s="179"/>
      <c r="BX12" s="169"/>
      <c r="BY12" s="180"/>
      <c r="BZ12" s="181"/>
      <c r="CA12" s="181"/>
      <c r="CB12" s="181"/>
      <c r="CC12" s="182"/>
      <c r="CD12" s="182"/>
      <c r="CE12" s="179"/>
      <c r="CF12" s="183"/>
      <c r="CG12" s="183"/>
      <c r="CH12" s="183"/>
      <c r="CI12" s="183"/>
      <c r="CJ12" s="183"/>
      <c r="CK12" s="183"/>
      <c r="CL12" s="183"/>
      <c r="CM12" s="183"/>
      <c r="CN12" s="183"/>
      <c r="CO12" s="183"/>
      <c r="CP12" s="183"/>
      <c r="CQ12" s="183"/>
      <c r="CR12" s="183"/>
      <c r="CS12" s="183"/>
      <c r="CT12" s="183"/>
      <c r="CU12" s="183"/>
      <c r="CV12" s="183"/>
      <c r="CW12" s="183"/>
      <c r="CX12" s="183"/>
      <c r="CY12" s="183"/>
      <c r="CZ12" s="183"/>
      <c r="DA12" s="183"/>
      <c r="DB12" s="183"/>
      <c r="DC12" s="183"/>
      <c r="DD12" s="183"/>
      <c r="DE12" s="183"/>
      <c r="DF12" s="183"/>
      <c r="DG12" s="183"/>
      <c r="DH12" s="184"/>
      <c r="DI12" s="185"/>
      <c r="DJ12" s="186"/>
      <c r="DK12" s="187"/>
      <c r="DL12" s="188"/>
      <c r="DM12" s="189"/>
      <c r="DN12" s="190"/>
      <c r="DO12" s="191"/>
      <c r="DP12" s="179"/>
      <c r="DQ12" s="188"/>
      <c r="DR12" s="188"/>
      <c r="DS12" s="188"/>
      <c r="DT12" s="179"/>
      <c r="DU12" s="179"/>
      <c r="DV12" s="179"/>
      <c r="DW12" s="179"/>
      <c r="DX12" s="179"/>
      <c r="DY12" s="179"/>
      <c r="DZ12" s="179"/>
      <c r="EA12" s="179"/>
      <c r="EB12" s="192"/>
      <c r="EC12" s="192"/>
      <c r="ED12" s="192"/>
      <c r="EE12" s="192"/>
      <c r="EF12" s="192"/>
      <c r="EG12" s="192"/>
      <c r="EH12" s="192"/>
      <c r="EI12" s="192"/>
      <c r="EJ12" s="192"/>
      <c r="EK12" s="192"/>
    </row>
    <row r="13" spans="1:141" s="125" customFormat="1" ht="21" customHeight="1">
      <c r="A13" s="126" t="s">
        <v>934</v>
      </c>
      <c r="B13" s="127" t="s">
        <v>1497</v>
      </c>
      <c r="C13" s="967" t="s">
        <v>1498</v>
      </c>
      <c r="D13" s="128" t="s">
        <v>1499</v>
      </c>
      <c r="E13" s="976"/>
      <c r="F13" s="130">
        <v>12800</v>
      </c>
      <c r="G13" s="131"/>
      <c r="H13" s="132"/>
      <c r="I13" s="126" t="s">
        <v>947</v>
      </c>
      <c r="J13" s="135" t="s">
        <v>1562</v>
      </c>
      <c r="K13" s="127"/>
      <c r="L13" s="133"/>
      <c r="M13" s="984" t="s">
        <v>13104</v>
      </c>
      <c r="N13" s="134"/>
      <c r="O13" s="161"/>
      <c r="P13" s="162"/>
      <c r="Q13" s="163"/>
      <c r="R13" s="164"/>
      <c r="S13" s="165"/>
      <c r="T13" s="166"/>
      <c r="U13" s="167"/>
      <c r="V13" s="167"/>
      <c r="W13" s="167"/>
      <c r="X13" s="167"/>
      <c r="Y13" s="166"/>
      <c r="Z13" s="167"/>
      <c r="AA13" s="167"/>
      <c r="AB13" s="167"/>
      <c r="AC13" s="167"/>
      <c r="AD13" s="168"/>
      <c r="AE13" s="168"/>
      <c r="AF13" s="168"/>
      <c r="AG13" s="168"/>
      <c r="AH13" s="168"/>
      <c r="AI13" s="169"/>
      <c r="AJ13" s="170"/>
      <c r="AK13" s="169"/>
      <c r="AL13" s="168"/>
      <c r="AM13" s="168"/>
      <c r="AN13" s="168"/>
      <c r="AO13" s="168"/>
      <c r="AP13" s="171"/>
      <c r="AQ13" s="172"/>
      <c r="AR13" s="173"/>
      <c r="AS13" s="173"/>
      <c r="AT13" s="173"/>
      <c r="AU13" s="173"/>
      <c r="AV13" s="167"/>
      <c r="AW13" s="167"/>
      <c r="AX13" s="167"/>
      <c r="AY13" s="173"/>
      <c r="AZ13" s="173"/>
      <c r="BA13" s="173"/>
      <c r="BB13" s="173"/>
      <c r="BC13" s="173"/>
      <c r="BD13" s="174"/>
      <c r="BE13" s="173"/>
      <c r="BF13" s="173"/>
      <c r="BG13" s="169"/>
      <c r="BH13" s="169"/>
      <c r="BI13" s="169"/>
      <c r="BJ13" s="175"/>
      <c r="BK13" s="176"/>
      <c r="BL13" s="169"/>
      <c r="BM13" s="169"/>
      <c r="BN13" s="177"/>
      <c r="BO13" s="177"/>
      <c r="BP13" s="169"/>
      <c r="BQ13" s="178"/>
      <c r="BR13" s="169"/>
      <c r="BS13" s="169"/>
      <c r="BT13" s="169"/>
      <c r="BU13" s="179"/>
      <c r="BV13" s="179"/>
      <c r="BW13" s="179"/>
      <c r="BX13" s="169"/>
      <c r="BY13" s="180"/>
      <c r="BZ13" s="181"/>
      <c r="CA13" s="181"/>
      <c r="CB13" s="181"/>
      <c r="CC13" s="182"/>
      <c r="CD13" s="182"/>
      <c r="CE13" s="179"/>
      <c r="CF13" s="183"/>
      <c r="CG13" s="183"/>
      <c r="CH13" s="183"/>
      <c r="CI13" s="183"/>
      <c r="CJ13" s="183"/>
      <c r="CK13" s="183"/>
      <c r="CL13" s="183"/>
      <c r="CM13" s="183"/>
      <c r="CN13" s="183"/>
      <c r="CO13" s="183"/>
      <c r="CP13" s="183"/>
      <c r="CQ13" s="183"/>
      <c r="CR13" s="183"/>
      <c r="CS13" s="183"/>
      <c r="CT13" s="183"/>
      <c r="CU13" s="183"/>
      <c r="CV13" s="183"/>
      <c r="CW13" s="183"/>
      <c r="CX13" s="183"/>
      <c r="CY13" s="183"/>
      <c r="CZ13" s="183"/>
      <c r="DA13" s="183"/>
      <c r="DB13" s="183"/>
      <c r="DC13" s="183"/>
      <c r="DD13" s="183"/>
      <c r="DE13" s="183"/>
      <c r="DF13" s="183"/>
      <c r="DG13" s="183"/>
      <c r="DH13" s="184"/>
      <c r="DI13" s="185"/>
      <c r="DJ13" s="186"/>
      <c r="DK13" s="187"/>
      <c r="DL13" s="188"/>
      <c r="DM13" s="189"/>
      <c r="DN13" s="190"/>
      <c r="DO13" s="191"/>
      <c r="DP13" s="179"/>
      <c r="DQ13" s="188"/>
      <c r="DR13" s="188"/>
      <c r="DS13" s="188"/>
      <c r="DT13" s="179"/>
      <c r="DU13" s="179"/>
      <c r="DV13" s="179"/>
      <c r="DW13" s="179"/>
      <c r="DX13" s="179"/>
      <c r="DY13" s="179"/>
      <c r="DZ13" s="179"/>
      <c r="EA13" s="179"/>
      <c r="EB13" s="192"/>
      <c r="EC13" s="192"/>
      <c r="ED13" s="192"/>
      <c r="EE13" s="192"/>
      <c r="EF13" s="192"/>
      <c r="EG13" s="192"/>
      <c r="EH13" s="192"/>
      <c r="EI13" s="192"/>
      <c r="EJ13" s="192"/>
      <c r="EK13" s="192"/>
    </row>
    <row r="14" spans="1:141" s="125" customFormat="1" ht="21" customHeight="1">
      <c r="A14" s="126" t="s">
        <v>14</v>
      </c>
      <c r="B14" s="109" t="s">
        <v>942</v>
      </c>
      <c r="C14" s="967" t="s">
        <v>943</v>
      </c>
      <c r="D14" s="128" t="s">
        <v>24</v>
      </c>
      <c r="E14" s="129"/>
      <c r="F14" s="130">
        <v>2000</v>
      </c>
      <c r="G14" s="131">
        <v>2400</v>
      </c>
      <c r="H14" s="980">
        <v>45444</v>
      </c>
      <c r="I14" s="126" t="s">
        <v>900</v>
      </c>
      <c r="J14" s="984"/>
      <c r="K14" s="986"/>
      <c r="L14" s="987"/>
      <c r="M14" s="984" t="s">
        <v>1681</v>
      </c>
      <c r="N14" s="134"/>
      <c r="O14" s="161"/>
      <c r="P14" s="162"/>
      <c r="Q14" s="163"/>
      <c r="R14" s="164"/>
      <c r="S14" s="165"/>
      <c r="T14" s="166"/>
      <c r="U14" s="167"/>
      <c r="V14" s="167"/>
      <c r="W14" s="167"/>
      <c r="X14" s="167"/>
      <c r="Y14" s="166"/>
      <c r="Z14" s="167"/>
      <c r="AA14" s="167"/>
      <c r="AB14" s="167"/>
      <c r="AC14" s="167"/>
      <c r="AD14" s="168"/>
      <c r="AE14" s="168"/>
      <c r="AF14" s="168"/>
      <c r="AG14" s="168"/>
      <c r="AH14" s="168"/>
      <c r="AI14" s="169"/>
      <c r="AJ14" s="170"/>
      <c r="AK14" s="169"/>
      <c r="AL14" s="168"/>
      <c r="AM14" s="168"/>
      <c r="AN14" s="168"/>
      <c r="AO14" s="168"/>
      <c r="AP14" s="171"/>
      <c r="AQ14" s="172"/>
      <c r="AR14" s="173"/>
      <c r="AS14" s="173"/>
      <c r="AT14" s="173"/>
      <c r="AU14" s="173"/>
      <c r="AV14" s="167"/>
      <c r="AW14" s="167"/>
      <c r="AX14" s="167"/>
      <c r="AY14" s="173"/>
      <c r="AZ14" s="173"/>
      <c r="BA14" s="173"/>
      <c r="BB14" s="173"/>
      <c r="BC14" s="173"/>
      <c r="BD14" s="174"/>
      <c r="BE14" s="173"/>
      <c r="BF14" s="173"/>
      <c r="BG14" s="169"/>
      <c r="BH14" s="169"/>
      <c r="BI14" s="169"/>
      <c r="BJ14" s="175"/>
      <c r="BK14" s="176"/>
      <c r="BL14" s="169"/>
      <c r="BM14" s="169"/>
      <c r="BN14" s="177"/>
      <c r="BO14" s="177"/>
      <c r="BP14" s="169"/>
      <c r="BQ14" s="178"/>
      <c r="BR14" s="169"/>
      <c r="BS14" s="169"/>
      <c r="BT14" s="169"/>
      <c r="BU14" s="179"/>
      <c r="BV14" s="179"/>
      <c r="BW14" s="179"/>
      <c r="BX14" s="169"/>
      <c r="BY14" s="180"/>
      <c r="BZ14" s="181"/>
      <c r="CA14" s="181"/>
      <c r="CB14" s="181"/>
      <c r="CC14" s="182"/>
      <c r="CD14" s="182"/>
      <c r="CE14" s="179"/>
      <c r="CF14" s="183"/>
      <c r="CG14" s="183"/>
      <c r="CH14" s="183"/>
      <c r="CI14" s="183"/>
      <c r="CJ14" s="183"/>
      <c r="CK14" s="183"/>
      <c r="CL14" s="183"/>
      <c r="CM14" s="183"/>
      <c r="CN14" s="183"/>
      <c r="CO14" s="183"/>
      <c r="CP14" s="183"/>
      <c r="CQ14" s="183"/>
      <c r="CR14" s="183"/>
      <c r="CS14" s="183"/>
      <c r="CT14" s="183"/>
      <c r="CU14" s="183"/>
      <c r="CV14" s="183"/>
      <c r="CW14" s="183"/>
      <c r="CX14" s="183"/>
      <c r="CY14" s="183"/>
      <c r="CZ14" s="183"/>
      <c r="DA14" s="183"/>
      <c r="DB14" s="183"/>
      <c r="DC14" s="183"/>
      <c r="DD14" s="183"/>
      <c r="DE14" s="183"/>
      <c r="DF14" s="183"/>
      <c r="DG14" s="183"/>
      <c r="DH14" s="184"/>
      <c r="DI14" s="185"/>
      <c r="DJ14" s="186"/>
      <c r="DK14" s="187"/>
      <c r="DL14" s="188"/>
      <c r="DM14" s="189"/>
      <c r="DN14" s="190"/>
      <c r="DO14" s="191"/>
      <c r="DP14" s="179"/>
      <c r="DQ14" s="188"/>
      <c r="DR14" s="188"/>
      <c r="DS14" s="188"/>
      <c r="DT14" s="179"/>
      <c r="DU14" s="179"/>
      <c r="DV14" s="179"/>
      <c r="DW14" s="179"/>
      <c r="DX14" s="179"/>
      <c r="DY14" s="179"/>
      <c r="DZ14" s="179"/>
      <c r="EA14" s="179"/>
      <c r="EB14" s="192"/>
      <c r="EC14" s="192"/>
      <c r="ED14" s="192"/>
      <c r="EE14" s="192"/>
      <c r="EF14" s="192"/>
      <c r="EG14" s="192"/>
      <c r="EH14" s="192"/>
      <c r="EI14" s="192"/>
      <c r="EJ14" s="192"/>
      <c r="EK14" s="192"/>
    </row>
    <row r="15" spans="1:141" s="125" customFormat="1" ht="21" customHeight="1">
      <c r="A15" s="126" t="s">
        <v>1688</v>
      </c>
      <c r="B15" s="109" t="s">
        <v>145</v>
      </c>
      <c r="C15" s="967" t="s">
        <v>146</v>
      </c>
      <c r="D15" s="128" t="s">
        <v>147</v>
      </c>
      <c r="E15" s="129"/>
      <c r="F15" s="130">
        <v>5000</v>
      </c>
      <c r="G15" s="131">
        <v>5400</v>
      </c>
      <c r="H15" s="132">
        <v>45444</v>
      </c>
      <c r="I15" s="126" t="s">
        <v>900</v>
      </c>
      <c r="J15" s="134"/>
      <c r="K15" s="127"/>
      <c r="L15" s="133"/>
      <c r="M15" s="984" t="s">
        <v>1681</v>
      </c>
      <c r="N15" s="134"/>
      <c r="O15" s="161"/>
      <c r="P15" s="162"/>
      <c r="Q15" s="163"/>
      <c r="R15" s="164"/>
      <c r="S15" s="165"/>
      <c r="T15" s="166"/>
      <c r="U15" s="167"/>
      <c r="V15" s="167"/>
      <c r="W15" s="167"/>
      <c r="X15" s="167"/>
      <c r="Y15" s="166"/>
      <c r="Z15" s="167"/>
      <c r="AA15" s="167"/>
      <c r="AB15" s="167"/>
      <c r="AC15" s="167"/>
      <c r="AD15" s="168"/>
      <c r="AE15" s="168"/>
      <c r="AF15" s="168"/>
      <c r="AG15" s="168"/>
      <c r="AH15" s="168"/>
      <c r="AI15" s="169"/>
      <c r="AJ15" s="170"/>
      <c r="AK15" s="169"/>
      <c r="AL15" s="168"/>
      <c r="AM15" s="168"/>
      <c r="AN15" s="168"/>
      <c r="AO15" s="168"/>
      <c r="AP15" s="171"/>
      <c r="AQ15" s="172"/>
      <c r="AR15" s="173"/>
      <c r="AS15" s="173"/>
      <c r="AT15" s="173"/>
      <c r="AU15" s="173"/>
      <c r="AV15" s="167"/>
      <c r="AW15" s="167"/>
      <c r="AX15" s="167"/>
      <c r="AY15" s="173"/>
      <c r="AZ15" s="173"/>
      <c r="BA15" s="173"/>
      <c r="BB15" s="173"/>
      <c r="BC15" s="173"/>
      <c r="BD15" s="174"/>
      <c r="BE15" s="173"/>
      <c r="BF15" s="173"/>
      <c r="BG15" s="169"/>
      <c r="BH15" s="169"/>
      <c r="BI15" s="169"/>
      <c r="BJ15" s="175"/>
      <c r="BK15" s="176"/>
      <c r="BL15" s="169"/>
      <c r="BM15" s="169"/>
      <c r="BN15" s="177"/>
      <c r="BO15" s="177"/>
      <c r="BP15" s="169"/>
      <c r="BQ15" s="178"/>
      <c r="BR15" s="169"/>
      <c r="BS15" s="169"/>
      <c r="BT15" s="169"/>
      <c r="BU15" s="179"/>
      <c r="BV15" s="179"/>
      <c r="BW15" s="179"/>
      <c r="BX15" s="169"/>
      <c r="BY15" s="180"/>
      <c r="BZ15" s="181"/>
      <c r="CA15" s="181"/>
      <c r="CB15" s="181"/>
      <c r="CC15" s="182"/>
      <c r="CD15" s="182"/>
      <c r="CE15" s="179"/>
      <c r="CF15" s="183"/>
      <c r="CG15" s="183"/>
      <c r="CH15" s="183"/>
      <c r="CI15" s="183"/>
      <c r="CJ15" s="183"/>
      <c r="CK15" s="183"/>
      <c r="CL15" s="183"/>
      <c r="CM15" s="183"/>
      <c r="CN15" s="183"/>
      <c r="CO15" s="183"/>
      <c r="CP15" s="183"/>
      <c r="CQ15" s="183"/>
      <c r="CR15" s="183"/>
      <c r="CS15" s="183"/>
      <c r="CT15" s="183"/>
      <c r="CU15" s="183"/>
      <c r="CV15" s="183"/>
      <c r="CW15" s="183"/>
      <c r="CX15" s="183"/>
      <c r="CY15" s="183"/>
      <c r="CZ15" s="183"/>
      <c r="DA15" s="183"/>
      <c r="DB15" s="183"/>
      <c r="DC15" s="183"/>
      <c r="DD15" s="183"/>
      <c r="DE15" s="183"/>
      <c r="DF15" s="183"/>
      <c r="DG15" s="183"/>
      <c r="DH15" s="184"/>
      <c r="DI15" s="185"/>
      <c r="DJ15" s="186"/>
      <c r="DK15" s="187"/>
      <c r="DL15" s="188"/>
      <c r="DM15" s="189"/>
      <c r="DN15" s="190"/>
      <c r="DO15" s="191"/>
      <c r="DP15" s="179"/>
      <c r="DQ15" s="188"/>
      <c r="DR15" s="188"/>
      <c r="DS15" s="188"/>
      <c r="DT15" s="179"/>
      <c r="DU15" s="179"/>
      <c r="DV15" s="179"/>
      <c r="DW15" s="179"/>
      <c r="DX15" s="179"/>
      <c r="DY15" s="179"/>
      <c r="DZ15" s="179"/>
      <c r="EA15" s="179"/>
      <c r="EB15" s="192"/>
      <c r="EC15" s="192"/>
      <c r="ED15" s="192"/>
      <c r="EE15" s="192"/>
      <c r="EF15" s="192"/>
      <c r="EG15" s="192"/>
      <c r="EH15" s="192"/>
      <c r="EI15" s="192"/>
      <c r="EJ15" s="192"/>
      <c r="EK15" s="192"/>
    </row>
    <row r="16" spans="1:141" s="125" customFormat="1" ht="21" customHeight="1">
      <c r="A16" s="126" t="s">
        <v>14</v>
      </c>
      <c r="B16" s="127" t="s">
        <v>1682</v>
      </c>
      <c r="C16" s="967" t="s">
        <v>1683</v>
      </c>
      <c r="D16" s="128" t="s">
        <v>1684</v>
      </c>
      <c r="E16" s="129"/>
      <c r="F16" s="130">
        <v>3800</v>
      </c>
      <c r="G16" s="131"/>
      <c r="H16" s="132"/>
      <c r="I16" s="126" t="s">
        <v>900</v>
      </c>
      <c r="J16" s="134"/>
      <c r="K16" s="127"/>
      <c r="L16" s="133"/>
      <c r="M16" s="984" t="s">
        <v>1681</v>
      </c>
      <c r="N16" s="134"/>
      <c r="O16" s="161"/>
      <c r="P16" s="162"/>
      <c r="Q16" s="163"/>
      <c r="R16" s="164"/>
      <c r="S16" s="165"/>
      <c r="T16" s="166"/>
      <c r="U16" s="167"/>
      <c r="V16" s="167"/>
      <c r="W16" s="167"/>
      <c r="X16" s="167"/>
      <c r="Y16" s="166"/>
      <c r="Z16" s="167"/>
      <c r="AA16" s="167"/>
      <c r="AB16" s="167"/>
      <c r="AC16" s="167"/>
      <c r="AD16" s="168"/>
      <c r="AE16" s="168"/>
      <c r="AF16" s="168"/>
      <c r="AG16" s="168"/>
      <c r="AH16" s="168"/>
      <c r="AI16" s="169"/>
      <c r="AJ16" s="170"/>
      <c r="AK16" s="169"/>
      <c r="AL16" s="168"/>
      <c r="AM16" s="168"/>
      <c r="AN16" s="168"/>
      <c r="AO16" s="168"/>
      <c r="AP16" s="171"/>
      <c r="AQ16" s="172"/>
      <c r="AR16" s="173"/>
      <c r="AS16" s="173"/>
      <c r="AT16" s="173"/>
      <c r="AU16" s="173"/>
      <c r="AV16" s="167"/>
      <c r="AW16" s="167"/>
      <c r="AX16" s="167"/>
      <c r="AY16" s="173"/>
      <c r="AZ16" s="173"/>
      <c r="BA16" s="173"/>
      <c r="BB16" s="173"/>
      <c r="BC16" s="173"/>
      <c r="BD16" s="174"/>
      <c r="BE16" s="173"/>
      <c r="BF16" s="173"/>
      <c r="BG16" s="169"/>
      <c r="BH16" s="169"/>
      <c r="BI16" s="169"/>
      <c r="BJ16" s="175"/>
      <c r="BK16" s="176"/>
      <c r="BL16" s="169"/>
      <c r="BM16" s="169"/>
      <c r="BN16" s="177"/>
      <c r="BO16" s="177"/>
      <c r="BP16" s="169"/>
      <c r="BQ16" s="178"/>
      <c r="BR16" s="169"/>
      <c r="BS16" s="169"/>
      <c r="BT16" s="169"/>
      <c r="BU16" s="179"/>
      <c r="BV16" s="179"/>
      <c r="BW16" s="179"/>
      <c r="BX16" s="169"/>
      <c r="BY16" s="180"/>
      <c r="BZ16" s="181"/>
      <c r="CA16" s="181"/>
      <c r="CB16" s="181"/>
      <c r="CC16" s="182"/>
      <c r="CD16" s="182"/>
      <c r="CE16" s="179"/>
      <c r="CF16" s="183"/>
      <c r="CG16" s="183"/>
      <c r="CH16" s="183"/>
      <c r="CI16" s="183"/>
      <c r="CJ16" s="183"/>
      <c r="CK16" s="183"/>
      <c r="CL16" s="183"/>
      <c r="CM16" s="183"/>
      <c r="CN16" s="183"/>
      <c r="CO16" s="183"/>
      <c r="CP16" s="183"/>
      <c r="CQ16" s="183"/>
      <c r="CR16" s="183"/>
      <c r="CS16" s="183"/>
      <c r="CT16" s="183"/>
      <c r="CU16" s="183"/>
      <c r="CV16" s="183"/>
      <c r="CW16" s="183"/>
      <c r="CX16" s="183"/>
      <c r="CY16" s="183"/>
      <c r="CZ16" s="183"/>
      <c r="DA16" s="183"/>
      <c r="DB16" s="183"/>
      <c r="DC16" s="183"/>
      <c r="DD16" s="183"/>
      <c r="DE16" s="183"/>
      <c r="DF16" s="183"/>
      <c r="DG16" s="183"/>
      <c r="DH16" s="184"/>
      <c r="DI16" s="185"/>
      <c r="DJ16" s="186"/>
      <c r="DK16" s="187"/>
      <c r="DL16" s="188"/>
      <c r="DM16" s="189"/>
      <c r="DN16" s="190"/>
      <c r="DO16" s="191"/>
      <c r="DP16" s="179"/>
      <c r="DQ16" s="188"/>
      <c r="DR16" s="188"/>
      <c r="DS16" s="188"/>
      <c r="DT16" s="179"/>
      <c r="DU16" s="179"/>
      <c r="DV16" s="179"/>
      <c r="DW16" s="179"/>
      <c r="DX16" s="179"/>
      <c r="DY16" s="179"/>
      <c r="DZ16" s="179"/>
      <c r="EA16" s="179"/>
      <c r="EB16" s="192"/>
      <c r="EC16" s="192"/>
      <c r="ED16" s="192"/>
      <c r="EE16" s="192"/>
      <c r="EF16" s="192"/>
      <c r="EG16" s="192"/>
      <c r="EH16" s="192"/>
      <c r="EI16" s="192"/>
      <c r="EJ16" s="192"/>
      <c r="EK16" s="192"/>
    </row>
    <row r="17" spans="1:14" ht="21" customHeight="1">
      <c r="A17" s="126" t="s">
        <v>14</v>
      </c>
      <c r="B17" s="127" t="s">
        <v>1685</v>
      </c>
      <c r="C17" s="967" t="s">
        <v>1686</v>
      </c>
      <c r="D17" s="128" t="s">
        <v>1687</v>
      </c>
      <c r="E17" s="129"/>
      <c r="F17" s="130">
        <v>7600</v>
      </c>
      <c r="G17" s="131"/>
      <c r="H17" s="132"/>
      <c r="I17" s="126" t="s">
        <v>900</v>
      </c>
      <c r="J17" s="135"/>
      <c r="K17" s="127"/>
      <c r="L17" s="133"/>
      <c r="M17" s="984" t="s">
        <v>1681</v>
      </c>
      <c r="N17" s="134"/>
    </row>
    <row r="18" spans="1:14" ht="21" customHeight="1">
      <c r="A18" s="126" t="s">
        <v>814</v>
      </c>
      <c r="B18" s="127" t="s">
        <v>1640</v>
      </c>
      <c r="C18" s="967" t="s">
        <v>1641</v>
      </c>
      <c r="D18" s="128" t="s">
        <v>1642</v>
      </c>
      <c r="E18" s="976"/>
      <c r="F18" s="130">
        <v>12000</v>
      </c>
      <c r="G18" s="978"/>
      <c r="H18" s="981"/>
      <c r="I18" s="134"/>
      <c r="J18" s="985" t="s">
        <v>1643</v>
      </c>
      <c r="K18" s="127"/>
      <c r="L18" s="133"/>
      <c r="M18" s="984" t="s">
        <v>1680</v>
      </c>
      <c r="N18" s="134"/>
    </row>
    <row r="19" spans="1:14" ht="21" customHeight="1">
      <c r="A19" s="126" t="s">
        <v>814</v>
      </c>
      <c r="B19" s="127" t="s">
        <v>1645</v>
      </c>
      <c r="C19" s="967" t="s">
        <v>1646</v>
      </c>
      <c r="D19" s="128" t="s">
        <v>1647</v>
      </c>
      <c r="E19" s="976"/>
      <c r="F19" s="130">
        <v>8000</v>
      </c>
      <c r="G19" s="978"/>
      <c r="H19" s="981"/>
      <c r="I19" s="134"/>
      <c r="J19" s="985" t="s">
        <v>1643</v>
      </c>
      <c r="K19" s="127"/>
      <c r="L19" s="133"/>
      <c r="M19" s="984" t="s">
        <v>1680</v>
      </c>
      <c r="N19" s="134"/>
    </row>
    <row r="20" spans="1:14" ht="21.95" customHeight="1">
      <c r="A20" s="126" t="s">
        <v>814</v>
      </c>
      <c r="B20" s="127" t="s">
        <v>1648</v>
      </c>
      <c r="C20" s="967" t="s">
        <v>1649</v>
      </c>
      <c r="D20" s="128" t="s">
        <v>1650</v>
      </c>
      <c r="E20" s="976"/>
      <c r="F20" s="130">
        <v>8000</v>
      </c>
      <c r="G20" s="978"/>
      <c r="H20" s="981"/>
      <c r="I20" s="134"/>
      <c r="J20" s="985" t="s">
        <v>1643</v>
      </c>
      <c r="K20" s="127"/>
      <c r="L20" s="133"/>
      <c r="M20" s="984" t="s">
        <v>1680</v>
      </c>
      <c r="N20" s="134"/>
    </row>
    <row r="21" spans="1:14" ht="21.95" customHeight="1">
      <c r="A21" s="126" t="s">
        <v>14</v>
      </c>
      <c r="B21" s="109" t="s">
        <v>981</v>
      </c>
      <c r="C21" s="967" t="s">
        <v>982</v>
      </c>
      <c r="D21" s="128" t="s">
        <v>983</v>
      </c>
      <c r="E21" s="129"/>
      <c r="F21" s="130">
        <v>2000</v>
      </c>
      <c r="G21" s="131"/>
      <c r="H21" s="132"/>
      <c r="I21" s="126" t="s">
        <v>900</v>
      </c>
      <c r="J21" s="134"/>
      <c r="K21" s="127"/>
      <c r="L21" s="133"/>
      <c r="M21" s="984" t="s">
        <v>984</v>
      </c>
      <c r="N21" s="134"/>
    </row>
    <row r="22" spans="1:14" ht="21.95" customHeight="1">
      <c r="A22" s="126" t="s">
        <v>14</v>
      </c>
      <c r="B22" s="109" t="s">
        <v>985</v>
      </c>
      <c r="C22" s="967" t="s">
        <v>986</v>
      </c>
      <c r="D22" s="128" t="s">
        <v>987</v>
      </c>
      <c r="E22" s="129"/>
      <c r="F22" s="130">
        <v>2000</v>
      </c>
      <c r="G22" s="131"/>
      <c r="H22" s="132"/>
      <c r="I22" s="126" t="s">
        <v>900</v>
      </c>
      <c r="J22" s="134"/>
      <c r="K22" s="127"/>
      <c r="L22" s="133"/>
      <c r="M22" s="984" t="s">
        <v>984</v>
      </c>
      <c r="N22" s="134"/>
    </row>
    <row r="23" spans="1:14" ht="21.95" customHeight="1">
      <c r="A23" s="126" t="s">
        <v>14</v>
      </c>
      <c r="B23" s="109" t="s">
        <v>988</v>
      </c>
      <c r="C23" s="967" t="s">
        <v>989</v>
      </c>
      <c r="D23" s="128" t="s">
        <v>990</v>
      </c>
      <c r="E23" s="129"/>
      <c r="F23" s="130">
        <v>2000</v>
      </c>
      <c r="G23" s="131"/>
      <c r="H23" s="132"/>
      <c r="I23" s="126" t="s">
        <v>900</v>
      </c>
      <c r="J23" s="134"/>
      <c r="K23" s="127"/>
      <c r="L23" s="133"/>
      <c r="M23" s="984" t="s">
        <v>984</v>
      </c>
      <c r="N23" s="134"/>
    </row>
    <row r="24" spans="1:14" ht="21.95" customHeight="1">
      <c r="A24" s="126" t="s">
        <v>14</v>
      </c>
      <c r="B24" s="109" t="s">
        <v>991</v>
      </c>
      <c r="C24" s="967" t="s">
        <v>992</v>
      </c>
      <c r="D24" s="128" t="s">
        <v>993</v>
      </c>
      <c r="E24" s="129"/>
      <c r="F24" s="130">
        <v>6000</v>
      </c>
      <c r="G24" s="131"/>
      <c r="H24" s="132"/>
      <c r="I24" s="126" t="s">
        <v>900</v>
      </c>
      <c r="J24" s="134"/>
      <c r="K24" s="127"/>
      <c r="L24" s="133"/>
      <c r="M24" s="984" t="s">
        <v>984</v>
      </c>
      <c r="N24" s="134"/>
    </row>
    <row r="25" spans="1:14" ht="21.95" customHeight="1">
      <c r="A25" s="126" t="s">
        <v>14</v>
      </c>
      <c r="B25" s="109" t="s">
        <v>994</v>
      </c>
      <c r="C25" s="967" t="s">
        <v>995</v>
      </c>
      <c r="D25" s="128" t="s">
        <v>996</v>
      </c>
      <c r="E25" s="129"/>
      <c r="F25" s="130">
        <v>6000</v>
      </c>
      <c r="G25" s="131"/>
      <c r="H25" s="132"/>
      <c r="I25" s="126" t="s">
        <v>900</v>
      </c>
      <c r="J25" s="134"/>
      <c r="K25" s="127"/>
      <c r="L25" s="133"/>
      <c r="M25" s="984" t="s">
        <v>984</v>
      </c>
      <c r="N25" s="134"/>
    </row>
    <row r="26" spans="1:14" ht="21.95" customHeight="1">
      <c r="A26" s="126" t="s">
        <v>14</v>
      </c>
      <c r="B26" s="127" t="s">
        <v>1365</v>
      </c>
      <c r="C26" s="967" t="s">
        <v>1366</v>
      </c>
      <c r="D26" s="128" t="s">
        <v>1367</v>
      </c>
      <c r="E26" s="129"/>
      <c r="F26" s="130">
        <v>2000</v>
      </c>
      <c r="G26" s="131"/>
      <c r="H26" s="132"/>
      <c r="I26" s="126" t="s">
        <v>900</v>
      </c>
      <c r="J26" s="134"/>
      <c r="K26" s="127"/>
      <c r="L26" s="133"/>
      <c r="M26" s="984" t="s">
        <v>984</v>
      </c>
      <c r="N26" s="134"/>
    </row>
    <row r="27" spans="1:14" ht="21.95" customHeight="1">
      <c r="A27" s="126" t="s">
        <v>14</v>
      </c>
      <c r="B27" s="127" t="s">
        <v>1527</v>
      </c>
      <c r="C27" s="967" t="s">
        <v>1528</v>
      </c>
      <c r="D27" s="128" t="s">
        <v>1529</v>
      </c>
      <c r="E27" s="976"/>
      <c r="F27" s="130">
        <v>6000</v>
      </c>
      <c r="G27" s="131"/>
      <c r="H27" s="132"/>
      <c r="I27" s="126" t="s">
        <v>900</v>
      </c>
      <c r="J27" s="134"/>
      <c r="K27" s="127"/>
      <c r="L27" s="133"/>
      <c r="M27" s="984" t="s">
        <v>984</v>
      </c>
      <c r="N27" s="134"/>
    </row>
    <row r="28" spans="1:14" ht="21.95" customHeight="1">
      <c r="A28" s="126" t="s">
        <v>14</v>
      </c>
      <c r="B28" s="127" t="s">
        <v>1530</v>
      </c>
      <c r="C28" s="967" t="s">
        <v>1531</v>
      </c>
      <c r="D28" s="128" t="s">
        <v>1532</v>
      </c>
      <c r="E28" s="976"/>
      <c r="F28" s="130">
        <v>6000</v>
      </c>
      <c r="G28" s="131"/>
      <c r="H28" s="132"/>
      <c r="I28" s="126" t="s">
        <v>900</v>
      </c>
      <c r="J28" s="134"/>
      <c r="K28" s="127"/>
      <c r="L28" s="133"/>
      <c r="M28" s="984" t="s">
        <v>984</v>
      </c>
      <c r="N28" s="134"/>
    </row>
    <row r="29" spans="1:14" ht="21.95" customHeight="1">
      <c r="A29" s="126" t="s">
        <v>934</v>
      </c>
      <c r="B29" s="127" t="s">
        <v>572</v>
      </c>
      <c r="C29" s="967" t="s">
        <v>573</v>
      </c>
      <c r="D29" s="128" t="s">
        <v>574</v>
      </c>
      <c r="E29" s="976"/>
      <c r="F29" s="130">
        <v>10000</v>
      </c>
      <c r="G29" s="131">
        <v>11000</v>
      </c>
      <c r="H29" s="132">
        <v>45444</v>
      </c>
      <c r="I29" s="126"/>
      <c r="J29" s="985" t="s">
        <v>1637</v>
      </c>
      <c r="K29" s="127"/>
      <c r="L29" s="133"/>
      <c r="M29" s="984" t="s">
        <v>890</v>
      </c>
      <c r="N29" s="134"/>
    </row>
    <row r="30" spans="1:14" ht="21.95" customHeight="1">
      <c r="A30" s="126" t="s">
        <v>934</v>
      </c>
      <c r="B30" s="127" t="s">
        <v>575</v>
      </c>
      <c r="C30" s="967" t="s">
        <v>576</v>
      </c>
      <c r="D30" s="128" t="s">
        <v>577</v>
      </c>
      <c r="E30" s="976"/>
      <c r="F30" s="130">
        <v>10000</v>
      </c>
      <c r="G30" s="131">
        <v>11000</v>
      </c>
      <c r="H30" s="132">
        <v>45444</v>
      </c>
      <c r="I30" s="126"/>
      <c r="J30" s="985" t="s">
        <v>1637</v>
      </c>
      <c r="K30" s="127"/>
      <c r="L30" s="133"/>
      <c r="M30" s="984" t="s">
        <v>890</v>
      </c>
      <c r="N30" s="134"/>
    </row>
    <row r="31" spans="1:14" ht="21.95" customHeight="1">
      <c r="A31" s="103" t="s">
        <v>886</v>
      </c>
      <c r="B31" s="104" t="s">
        <v>1679</v>
      </c>
      <c r="C31" s="968" t="s">
        <v>888</v>
      </c>
      <c r="D31" s="105" t="s">
        <v>889</v>
      </c>
      <c r="E31" s="977"/>
      <c r="F31" s="106">
        <v>40000</v>
      </c>
      <c r="G31" s="979">
        <v>60000</v>
      </c>
      <c r="H31" s="982">
        <v>45588</v>
      </c>
      <c r="I31" s="983"/>
      <c r="J31" s="107"/>
      <c r="K31" s="104"/>
      <c r="L31" s="988"/>
      <c r="M31" s="984" t="s">
        <v>890</v>
      </c>
      <c r="N31" s="989" t="s">
        <v>891</v>
      </c>
    </row>
    <row r="32" spans="1:14" ht="21.95" customHeight="1">
      <c r="A32" s="20" t="s">
        <v>3036</v>
      </c>
      <c r="B32" s="12" t="s">
        <v>1313</v>
      </c>
      <c r="C32" s="969" t="s">
        <v>1314</v>
      </c>
      <c r="D32" s="14" t="s">
        <v>1315</v>
      </c>
      <c r="E32" s="26" t="s">
        <v>261</v>
      </c>
      <c r="F32" s="15">
        <v>55000</v>
      </c>
      <c r="G32" s="16"/>
      <c r="H32" s="50"/>
      <c r="I32" s="58" t="s">
        <v>900</v>
      </c>
      <c r="J32" s="17"/>
      <c r="K32" s="12"/>
      <c r="L32" s="19"/>
      <c r="M32" s="984" t="s">
        <v>1316</v>
      </c>
      <c r="N32" s="17"/>
    </row>
    <row r="33" spans="1:51" ht="21.95" customHeight="1">
      <c r="A33" s="11" t="s">
        <v>3036</v>
      </c>
      <c r="B33" s="12" t="s">
        <v>1317</v>
      </c>
      <c r="C33" s="969" t="s">
        <v>1318</v>
      </c>
      <c r="D33" s="14" t="s">
        <v>1315</v>
      </c>
      <c r="E33" s="26" t="s">
        <v>261</v>
      </c>
      <c r="F33" s="15">
        <v>55000</v>
      </c>
      <c r="G33" s="16"/>
      <c r="H33" s="50"/>
      <c r="I33" s="58" t="s">
        <v>900</v>
      </c>
      <c r="J33" s="17"/>
      <c r="K33" s="12"/>
      <c r="L33" s="19"/>
      <c r="M33" s="73" t="s">
        <v>1316</v>
      </c>
      <c r="N33" s="17"/>
    </row>
    <row r="34" spans="1:51" ht="21.95" customHeight="1">
      <c r="A34" s="11" t="s">
        <v>3036</v>
      </c>
      <c r="B34" s="12" t="s">
        <v>1319</v>
      </c>
      <c r="C34" s="969" t="s">
        <v>1320</v>
      </c>
      <c r="D34" s="14" t="s">
        <v>1315</v>
      </c>
      <c r="E34" s="26" t="s">
        <v>261</v>
      </c>
      <c r="F34" s="15">
        <v>55000</v>
      </c>
      <c r="G34" s="16"/>
      <c r="H34" s="50"/>
      <c r="I34" s="58" t="s">
        <v>900</v>
      </c>
      <c r="J34" s="17"/>
      <c r="K34" s="12"/>
      <c r="L34" s="19"/>
      <c r="M34" s="73" t="s">
        <v>1316</v>
      </c>
      <c r="N34" s="17"/>
    </row>
    <row r="35" spans="1:51" ht="21.95" customHeight="1">
      <c r="A35" s="11" t="s">
        <v>3036</v>
      </c>
      <c r="B35" s="12" t="s">
        <v>1321</v>
      </c>
      <c r="C35" s="969" t="s">
        <v>1322</v>
      </c>
      <c r="D35" s="14" t="s">
        <v>1315</v>
      </c>
      <c r="E35" s="26" t="s">
        <v>261</v>
      </c>
      <c r="F35" s="15">
        <v>55000</v>
      </c>
      <c r="G35" s="16"/>
      <c r="H35" s="50"/>
      <c r="I35" s="58" t="s">
        <v>900</v>
      </c>
      <c r="J35" s="17"/>
      <c r="K35" s="12"/>
      <c r="L35" s="19"/>
      <c r="M35" s="73" t="s">
        <v>1316</v>
      </c>
      <c r="N35" s="17"/>
    </row>
    <row r="36" spans="1:51" ht="21.95" customHeight="1">
      <c r="A36" s="11" t="s">
        <v>3036</v>
      </c>
      <c r="B36" s="12" t="s">
        <v>1538</v>
      </c>
      <c r="C36" s="969" t="s">
        <v>1539</v>
      </c>
      <c r="D36" s="14" t="s">
        <v>1540</v>
      </c>
      <c r="E36" s="26" t="s">
        <v>39</v>
      </c>
      <c r="F36" s="15">
        <v>60000</v>
      </c>
      <c r="G36" s="16"/>
      <c r="H36" s="50"/>
      <c r="I36" s="58" t="s">
        <v>900</v>
      </c>
      <c r="J36" s="17"/>
      <c r="K36" s="12"/>
      <c r="L36" s="19"/>
      <c r="M36" s="73" t="s">
        <v>1316</v>
      </c>
      <c r="N36" s="17"/>
    </row>
    <row r="37" spans="1:51" ht="21.95" customHeight="1">
      <c r="A37" s="20" t="s">
        <v>814</v>
      </c>
      <c r="B37" s="18" t="s">
        <v>977</v>
      </c>
      <c r="C37" s="969" t="s">
        <v>978</v>
      </c>
      <c r="D37" s="14" t="s">
        <v>979</v>
      </c>
      <c r="E37" s="26"/>
      <c r="F37" s="15">
        <v>6000</v>
      </c>
      <c r="G37" s="16"/>
      <c r="H37" s="50"/>
      <c r="I37" s="58" t="s">
        <v>900</v>
      </c>
      <c r="J37" s="17"/>
      <c r="K37" s="12"/>
      <c r="L37" s="19"/>
      <c r="M37" s="73" t="s">
        <v>980</v>
      </c>
      <c r="N37" s="17"/>
    </row>
    <row r="38" spans="1:51" ht="21.95" customHeight="1">
      <c r="A38" s="20" t="s">
        <v>814</v>
      </c>
      <c r="B38" s="18" t="s">
        <v>1117</v>
      </c>
      <c r="C38" s="969" t="s">
        <v>1118</v>
      </c>
      <c r="D38" s="14" t="s">
        <v>979</v>
      </c>
      <c r="E38" s="26"/>
      <c r="F38" s="15">
        <v>6000</v>
      </c>
      <c r="G38" s="16"/>
      <c r="H38" s="50"/>
      <c r="I38" s="58" t="s">
        <v>900</v>
      </c>
      <c r="J38" s="17"/>
      <c r="K38" s="12"/>
      <c r="L38" s="19"/>
      <c r="M38" s="73" t="s">
        <v>980</v>
      </c>
      <c r="N38" s="17"/>
      <c r="AY38" s="108"/>
    </row>
    <row r="39" spans="1:51" ht="21.95" customHeight="1">
      <c r="A39" s="20" t="s">
        <v>934</v>
      </c>
      <c r="B39" s="12" t="s">
        <v>1269</v>
      </c>
      <c r="C39" s="969" t="s">
        <v>1270</v>
      </c>
      <c r="D39" s="14" t="s">
        <v>1271</v>
      </c>
      <c r="E39" s="26"/>
      <c r="F39" s="15">
        <v>15000</v>
      </c>
      <c r="G39" s="16"/>
      <c r="H39" s="50"/>
      <c r="I39" s="58" t="s">
        <v>900</v>
      </c>
      <c r="J39" s="17"/>
      <c r="K39" s="12"/>
      <c r="L39" s="19"/>
      <c r="M39" s="73" t="s">
        <v>980</v>
      </c>
      <c r="N39" s="17"/>
    </row>
    <row r="40" spans="1:51" ht="21.95" customHeight="1">
      <c r="A40" s="20" t="s">
        <v>934</v>
      </c>
      <c r="B40" s="12" t="s">
        <v>1272</v>
      </c>
      <c r="C40" s="969" t="s">
        <v>1273</v>
      </c>
      <c r="D40" s="14" t="s">
        <v>1274</v>
      </c>
      <c r="E40" s="26"/>
      <c r="F40" s="15">
        <v>15000</v>
      </c>
      <c r="G40" s="16"/>
      <c r="H40" s="50"/>
      <c r="I40" s="58" t="s">
        <v>900</v>
      </c>
      <c r="J40" s="17"/>
      <c r="K40" s="12"/>
      <c r="L40" s="19"/>
      <c r="M40" s="73" t="s">
        <v>980</v>
      </c>
      <c r="N40" s="17"/>
    </row>
    <row r="41" spans="1:51" ht="21.95" customHeight="1">
      <c r="A41" s="20" t="s">
        <v>814</v>
      </c>
      <c r="B41" s="12" t="s">
        <v>1435</v>
      </c>
      <c r="C41" s="969" t="s">
        <v>1436</v>
      </c>
      <c r="D41" s="14" t="s">
        <v>1437</v>
      </c>
      <c r="E41" s="26" t="s">
        <v>39</v>
      </c>
      <c r="F41" s="15">
        <v>10000</v>
      </c>
      <c r="G41" s="16"/>
      <c r="H41" s="50"/>
      <c r="I41" s="58" t="s">
        <v>900</v>
      </c>
      <c r="J41" s="17"/>
      <c r="K41" s="12"/>
      <c r="L41" s="19"/>
      <c r="M41" s="73" t="s">
        <v>980</v>
      </c>
      <c r="N41" s="17"/>
    </row>
    <row r="42" spans="1:51" ht="21.95" customHeight="1">
      <c r="A42" s="20" t="s">
        <v>814</v>
      </c>
      <c r="B42" s="12" t="s">
        <v>1546</v>
      </c>
      <c r="C42" s="969" t="s">
        <v>1547</v>
      </c>
      <c r="D42" s="14" t="s">
        <v>1548</v>
      </c>
      <c r="E42" s="26" t="s">
        <v>39</v>
      </c>
      <c r="F42" s="15">
        <v>7000</v>
      </c>
      <c r="G42" s="16"/>
      <c r="H42" s="50"/>
      <c r="I42" s="58" t="s">
        <v>900</v>
      </c>
      <c r="J42" s="17"/>
      <c r="K42" s="12"/>
      <c r="L42" s="19"/>
      <c r="M42" s="73" t="s">
        <v>980</v>
      </c>
      <c r="N42" s="17"/>
    </row>
    <row r="43" spans="1:51" ht="21.95" customHeight="1">
      <c r="A43" s="11" t="s">
        <v>934</v>
      </c>
      <c r="B43" s="18" t="s">
        <v>1626</v>
      </c>
      <c r="C43" s="969" t="s">
        <v>1627</v>
      </c>
      <c r="D43" s="14" t="s">
        <v>1628</v>
      </c>
      <c r="E43" s="26"/>
      <c r="F43" s="15">
        <v>18000</v>
      </c>
      <c r="G43" s="16"/>
      <c r="H43" s="50"/>
      <c r="I43" s="58"/>
      <c r="J43" s="55" t="s">
        <v>1629</v>
      </c>
      <c r="K43" s="12"/>
      <c r="L43" s="19" t="s">
        <v>1663</v>
      </c>
      <c r="M43" s="73" t="s">
        <v>247</v>
      </c>
      <c r="N43" s="17"/>
    </row>
    <row r="44" spans="1:51" ht="21.95" customHeight="1">
      <c r="A44" s="11" t="s">
        <v>14</v>
      </c>
      <c r="B44" s="18" t="s">
        <v>243</v>
      </c>
      <c r="C44" s="969" t="s">
        <v>244</v>
      </c>
      <c r="D44" s="14" t="s">
        <v>245</v>
      </c>
      <c r="E44" s="26"/>
      <c r="F44" s="15">
        <v>18000</v>
      </c>
      <c r="G44" s="16">
        <v>25000</v>
      </c>
      <c r="H44" s="50" t="s">
        <v>1661</v>
      </c>
      <c r="I44" s="58"/>
      <c r="J44" s="55" t="s">
        <v>246</v>
      </c>
      <c r="K44" s="12"/>
      <c r="L44" s="19" t="s">
        <v>1664</v>
      </c>
      <c r="M44" s="73" t="s">
        <v>247</v>
      </c>
      <c r="N44" s="17"/>
    </row>
    <row r="45" spans="1:51" ht="21.95" customHeight="1">
      <c r="A45" s="11" t="s">
        <v>14</v>
      </c>
      <c r="B45" s="18" t="s">
        <v>248</v>
      </c>
      <c r="C45" s="969" t="s">
        <v>249</v>
      </c>
      <c r="D45" s="14" t="s">
        <v>250</v>
      </c>
      <c r="E45" s="26"/>
      <c r="F45" s="15">
        <v>18000</v>
      </c>
      <c r="G45" s="16">
        <v>25000</v>
      </c>
      <c r="H45" s="50" t="s">
        <v>1661</v>
      </c>
      <c r="I45" s="58"/>
      <c r="J45" s="55" t="s">
        <v>246</v>
      </c>
      <c r="K45" s="12"/>
      <c r="L45" s="19" t="s">
        <v>1664</v>
      </c>
      <c r="M45" s="73" t="s">
        <v>247</v>
      </c>
      <c r="N45" s="17"/>
    </row>
    <row r="46" spans="1:51" ht="21.95" customHeight="1">
      <c r="A46" s="20" t="s">
        <v>886</v>
      </c>
      <c r="B46" s="12" t="s">
        <v>311</v>
      </c>
      <c r="C46" s="969" t="s">
        <v>312</v>
      </c>
      <c r="D46" s="14" t="s">
        <v>313</v>
      </c>
      <c r="E46" s="26" t="s">
        <v>261</v>
      </c>
      <c r="F46" s="15">
        <v>45000</v>
      </c>
      <c r="G46" s="16">
        <v>55000</v>
      </c>
      <c r="H46" s="50" t="s">
        <v>1661</v>
      </c>
      <c r="I46" s="58"/>
      <c r="J46" s="59" t="s">
        <v>1672</v>
      </c>
      <c r="K46" s="61" t="s">
        <v>1623</v>
      </c>
      <c r="L46" s="19" t="s">
        <v>1673</v>
      </c>
      <c r="M46" s="73" t="s">
        <v>247</v>
      </c>
      <c r="N46" s="17"/>
    </row>
    <row r="47" spans="1:51" ht="21.95" customHeight="1">
      <c r="A47" s="20" t="s">
        <v>886</v>
      </c>
      <c r="B47" s="12" t="s">
        <v>315</v>
      </c>
      <c r="C47" s="969" t="s">
        <v>316</v>
      </c>
      <c r="D47" s="14" t="s">
        <v>313</v>
      </c>
      <c r="E47" s="26" t="s">
        <v>261</v>
      </c>
      <c r="F47" s="15">
        <v>45000</v>
      </c>
      <c r="G47" s="16">
        <v>55000</v>
      </c>
      <c r="H47" s="50" t="s">
        <v>1661</v>
      </c>
      <c r="I47" s="58"/>
      <c r="J47" s="59" t="s">
        <v>1672</v>
      </c>
      <c r="K47" s="61" t="s">
        <v>1623</v>
      </c>
      <c r="L47" s="19" t="s">
        <v>1673</v>
      </c>
      <c r="M47" s="73" t="s">
        <v>247</v>
      </c>
      <c r="N47" s="17"/>
    </row>
    <row r="48" spans="1:51" ht="21.95" customHeight="1">
      <c r="A48" s="20" t="s">
        <v>886</v>
      </c>
      <c r="B48" s="12" t="s">
        <v>317</v>
      </c>
      <c r="C48" s="969" t="s">
        <v>318</v>
      </c>
      <c r="D48" s="14" t="s">
        <v>313</v>
      </c>
      <c r="E48" s="26" t="s">
        <v>261</v>
      </c>
      <c r="F48" s="15">
        <v>45000</v>
      </c>
      <c r="G48" s="16">
        <v>55000</v>
      </c>
      <c r="H48" s="50" t="s">
        <v>1661</v>
      </c>
      <c r="I48" s="58"/>
      <c r="J48" s="59" t="s">
        <v>1672</v>
      </c>
      <c r="K48" s="61" t="s">
        <v>1623</v>
      </c>
      <c r="L48" s="19" t="s">
        <v>1673</v>
      </c>
      <c r="M48" s="73" t="s">
        <v>247</v>
      </c>
      <c r="N48" s="17"/>
    </row>
    <row r="49" spans="1:14" ht="21.95" customHeight="1">
      <c r="A49" s="20" t="s">
        <v>886</v>
      </c>
      <c r="B49" s="12" t="s">
        <v>319</v>
      </c>
      <c r="C49" s="969" t="s">
        <v>320</v>
      </c>
      <c r="D49" s="14" t="s">
        <v>313</v>
      </c>
      <c r="E49" s="26" t="s">
        <v>261</v>
      </c>
      <c r="F49" s="15">
        <v>45000</v>
      </c>
      <c r="G49" s="16">
        <v>55000</v>
      </c>
      <c r="H49" s="50" t="s">
        <v>1661</v>
      </c>
      <c r="I49" s="58"/>
      <c r="J49" s="59" t="s">
        <v>1672</v>
      </c>
      <c r="K49" s="61" t="s">
        <v>1623</v>
      </c>
      <c r="L49" s="19" t="s">
        <v>1673</v>
      </c>
      <c r="M49" s="73" t="s">
        <v>247</v>
      </c>
      <c r="N49" s="17"/>
    </row>
    <row r="50" spans="1:14" ht="21.95" customHeight="1">
      <c r="A50" s="20" t="s">
        <v>886</v>
      </c>
      <c r="B50" s="12" t="s">
        <v>321</v>
      </c>
      <c r="C50" s="969" t="s">
        <v>322</v>
      </c>
      <c r="D50" s="14" t="s">
        <v>323</v>
      </c>
      <c r="E50" s="26" t="s">
        <v>261</v>
      </c>
      <c r="F50" s="15">
        <v>75000</v>
      </c>
      <c r="G50" s="16">
        <v>60000</v>
      </c>
      <c r="H50" s="50" t="s">
        <v>1661</v>
      </c>
      <c r="I50" s="58"/>
      <c r="J50" s="55" t="s">
        <v>324</v>
      </c>
      <c r="K50" s="96" t="s">
        <v>1625</v>
      </c>
      <c r="L50" s="19" t="s">
        <v>1673</v>
      </c>
      <c r="M50" s="73" t="s">
        <v>247</v>
      </c>
      <c r="N50" s="17"/>
    </row>
    <row r="51" spans="1:14" ht="21.95" customHeight="1">
      <c r="A51" s="20" t="s">
        <v>14</v>
      </c>
      <c r="B51" s="12" t="s">
        <v>355</v>
      </c>
      <c r="C51" s="969" t="s">
        <v>356</v>
      </c>
      <c r="D51" s="14" t="s">
        <v>357</v>
      </c>
      <c r="E51" s="26"/>
      <c r="F51" s="15">
        <v>5000</v>
      </c>
      <c r="G51" s="16">
        <v>7000</v>
      </c>
      <c r="H51" s="50" t="s">
        <v>1661</v>
      </c>
      <c r="I51" s="58"/>
      <c r="J51" s="55" t="s">
        <v>1630</v>
      </c>
      <c r="K51" s="12"/>
      <c r="L51" s="19" t="s">
        <v>1663</v>
      </c>
      <c r="M51" s="73" t="s">
        <v>247</v>
      </c>
      <c r="N51" s="17"/>
    </row>
    <row r="52" spans="1:14" ht="21.95" customHeight="1">
      <c r="A52" s="20" t="s">
        <v>14</v>
      </c>
      <c r="B52" s="12" t="s">
        <v>368</v>
      </c>
      <c r="C52" s="969" t="s">
        <v>369</v>
      </c>
      <c r="D52" s="14" t="s">
        <v>370</v>
      </c>
      <c r="E52" s="26"/>
      <c r="F52" s="15">
        <v>17000</v>
      </c>
      <c r="G52" s="16">
        <v>20000</v>
      </c>
      <c r="H52" s="50" t="s">
        <v>1661</v>
      </c>
      <c r="I52" s="58"/>
      <c r="J52" s="55" t="s">
        <v>371</v>
      </c>
      <c r="K52" s="12"/>
      <c r="L52" s="19" t="s">
        <v>1664</v>
      </c>
      <c r="M52" s="73" t="s">
        <v>247</v>
      </c>
      <c r="N52" s="17"/>
    </row>
    <row r="53" spans="1:14" ht="21.95" customHeight="1">
      <c r="A53" s="20" t="s">
        <v>14</v>
      </c>
      <c r="B53" s="12" t="s">
        <v>372</v>
      </c>
      <c r="C53" s="969" t="s">
        <v>373</v>
      </c>
      <c r="D53" s="14" t="s">
        <v>374</v>
      </c>
      <c r="E53" s="26"/>
      <c r="F53" s="15">
        <v>17000</v>
      </c>
      <c r="G53" s="16">
        <v>20000</v>
      </c>
      <c r="H53" s="50" t="s">
        <v>1661</v>
      </c>
      <c r="I53" s="58"/>
      <c r="J53" s="55" t="s">
        <v>371</v>
      </c>
      <c r="K53" s="12" t="s">
        <v>1674</v>
      </c>
      <c r="L53" s="19" t="s">
        <v>1664</v>
      </c>
      <c r="M53" s="73" t="s">
        <v>247</v>
      </c>
      <c r="N53" s="17"/>
    </row>
    <row r="54" spans="1:14" ht="21.95" customHeight="1">
      <c r="A54" s="20" t="s">
        <v>814</v>
      </c>
      <c r="B54" s="12" t="s">
        <v>1675</v>
      </c>
      <c r="C54" s="969" t="s">
        <v>690</v>
      </c>
      <c r="D54" s="14" t="s">
        <v>691</v>
      </c>
      <c r="E54" s="26" t="s">
        <v>39</v>
      </c>
      <c r="F54" s="15">
        <v>12000</v>
      </c>
      <c r="G54" s="16">
        <v>13000</v>
      </c>
      <c r="H54" s="50" t="s">
        <v>1661</v>
      </c>
      <c r="I54" s="58"/>
      <c r="J54" s="55" t="s">
        <v>324</v>
      </c>
      <c r="K54" s="12" t="s">
        <v>1676</v>
      </c>
      <c r="L54" s="19" t="s">
        <v>1664</v>
      </c>
      <c r="M54" s="73" t="s">
        <v>247</v>
      </c>
      <c r="N54" s="17"/>
    </row>
    <row r="55" spans="1:14" ht="21.95" customHeight="1">
      <c r="A55" s="20" t="s">
        <v>66</v>
      </c>
      <c r="B55" s="12" t="s">
        <v>1617</v>
      </c>
      <c r="C55" s="969" t="s">
        <v>170</v>
      </c>
      <c r="D55" s="14" t="s">
        <v>1618</v>
      </c>
      <c r="E55" s="25"/>
      <c r="F55" s="15">
        <v>499.99999999999994</v>
      </c>
      <c r="G55" s="16"/>
      <c r="H55" s="50">
        <v>45444</v>
      </c>
      <c r="I55" s="58"/>
      <c r="J55" s="45" t="s">
        <v>1619</v>
      </c>
      <c r="K55" s="12"/>
      <c r="L55" s="63" t="s">
        <v>1563</v>
      </c>
      <c r="M55" s="73" t="s">
        <v>247</v>
      </c>
      <c r="N55" s="17"/>
    </row>
    <row r="56" spans="1:14" ht="21.95" customHeight="1">
      <c r="A56" s="20" t="s">
        <v>837</v>
      </c>
      <c r="B56" s="12" t="s">
        <v>1677</v>
      </c>
      <c r="C56" s="969" t="s">
        <v>839</v>
      </c>
      <c r="D56" s="14" t="s">
        <v>840</v>
      </c>
      <c r="E56" s="26" t="s">
        <v>39</v>
      </c>
      <c r="F56" s="15">
        <v>8000</v>
      </c>
      <c r="G56" s="16">
        <v>15000</v>
      </c>
      <c r="H56" s="50" t="s">
        <v>1661</v>
      </c>
      <c r="I56" s="58"/>
      <c r="J56" s="55" t="s">
        <v>324</v>
      </c>
      <c r="K56" s="12" t="s">
        <v>1678</v>
      </c>
      <c r="L56" s="19" t="s">
        <v>1663</v>
      </c>
      <c r="M56" s="73" t="s">
        <v>247</v>
      </c>
      <c r="N56" s="17"/>
    </row>
    <row r="57" spans="1:14" ht="21.95" customHeight="1">
      <c r="A57" s="11" t="s">
        <v>3036</v>
      </c>
      <c r="B57" s="12" t="s">
        <v>785</v>
      </c>
      <c r="C57" s="969" t="s">
        <v>786</v>
      </c>
      <c r="D57" s="14" t="s">
        <v>1615</v>
      </c>
      <c r="E57" s="26" t="s">
        <v>39</v>
      </c>
      <c r="F57" s="15">
        <v>95000</v>
      </c>
      <c r="G57" s="16">
        <v>85000</v>
      </c>
      <c r="H57" s="50" t="s">
        <v>1661</v>
      </c>
      <c r="I57" s="58"/>
      <c r="J57" s="55" t="s">
        <v>788</v>
      </c>
      <c r="K57" s="12"/>
      <c r="L57" s="19" t="s">
        <v>1657</v>
      </c>
      <c r="M57" s="73" t="s">
        <v>789</v>
      </c>
      <c r="N57" s="17"/>
    </row>
    <row r="58" spans="1:14" ht="21.95" customHeight="1">
      <c r="A58" s="11" t="s">
        <v>3036</v>
      </c>
      <c r="B58" s="12" t="s">
        <v>790</v>
      </c>
      <c r="C58" s="969" t="s">
        <v>791</v>
      </c>
      <c r="D58" s="14" t="s">
        <v>792</v>
      </c>
      <c r="E58" s="26" t="s">
        <v>39</v>
      </c>
      <c r="F58" s="15">
        <v>95000</v>
      </c>
      <c r="G58" s="16">
        <v>85000</v>
      </c>
      <c r="H58" s="50" t="s">
        <v>1661</v>
      </c>
      <c r="I58" s="58"/>
      <c r="J58" s="55" t="s">
        <v>788</v>
      </c>
      <c r="K58" s="12"/>
      <c r="L58" s="19" t="s">
        <v>1657</v>
      </c>
      <c r="M58" s="73" t="s">
        <v>789</v>
      </c>
      <c r="N58" s="17"/>
    </row>
    <row r="59" spans="1:14" ht="21.95" customHeight="1">
      <c r="A59" s="11" t="s">
        <v>3036</v>
      </c>
      <c r="B59" s="12" t="s">
        <v>793</v>
      </c>
      <c r="C59" s="969" t="s">
        <v>794</v>
      </c>
      <c r="D59" s="14" t="s">
        <v>795</v>
      </c>
      <c r="E59" s="26" t="s">
        <v>39</v>
      </c>
      <c r="F59" s="15">
        <v>95000</v>
      </c>
      <c r="G59" s="16">
        <v>85000</v>
      </c>
      <c r="H59" s="50" t="s">
        <v>1661</v>
      </c>
      <c r="I59" s="58"/>
      <c r="J59" s="55" t="s">
        <v>788</v>
      </c>
      <c r="K59" s="12"/>
      <c r="L59" s="19" t="s">
        <v>1657</v>
      </c>
      <c r="M59" s="73" t="s">
        <v>789</v>
      </c>
      <c r="N59" s="17"/>
    </row>
    <row r="60" spans="1:14" ht="21.95" customHeight="1">
      <c r="A60" s="11" t="s">
        <v>3036</v>
      </c>
      <c r="B60" s="12" t="s">
        <v>796</v>
      </c>
      <c r="C60" s="969" t="s">
        <v>797</v>
      </c>
      <c r="D60" s="14" t="s">
        <v>798</v>
      </c>
      <c r="E60" s="26" t="s">
        <v>39</v>
      </c>
      <c r="F60" s="15">
        <v>120000</v>
      </c>
      <c r="G60" s="16">
        <v>110000</v>
      </c>
      <c r="H60" s="50" t="s">
        <v>1661</v>
      </c>
      <c r="I60" s="58"/>
      <c r="J60" s="55" t="s">
        <v>788</v>
      </c>
      <c r="K60" s="12"/>
      <c r="L60" s="19" t="s">
        <v>1657</v>
      </c>
      <c r="M60" s="73" t="s">
        <v>789</v>
      </c>
      <c r="N60" s="17"/>
    </row>
    <row r="61" spans="1:14" ht="21.95" customHeight="1">
      <c r="A61" s="11" t="s">
        <v>3036</v>
      </c>
      <c r="B61" s="12" t="s">
        <v>799</v>
      </c>
      <c r="C61" s="969" t="s">
        <v>800</v>
      </c>
      <c r="D61" s="14" t="s">
        <v>801</v>
      </c>
      <c r="E61" s="26" t="s">
        <v>39</v>
      </c>
      <c r="F61" s="15">
        <v>120000</v>
      </c>
      <c r="G61" s="16">
        <v>110000</v>
      </c>
      <c r="H61" s="50" t="s">
        <v>1661</v>
      </c>
      <c r="I61" s="58"/>
      <c r="J61" s="55" t="s">
        <v>788</v>
      </c>
      <c r="K61" s="12"/>
      <c r="L61" s="19" t="s">
        <v>1657</v>
      </c>
      <c r="M61" s="73" t="s">
        <v>789</v>
      </c>
      <c r="N61" s="17"/>
    </row>
    <row r="62" spans="1:14" ht="21.95" customHeight="1">
      <c r="A62" s="11" t="s">
        <v>886</v>
      </c>
      <c r="B62" s="12" t="s">
        <v>290</v>
      </c>
      <c r="C62" s="969" t="s">
        <v>291</v>
      </c>
      <c r="D62" s="21" t="s">
        <v>289</v>
      </c>
      <c r="E62" s="26" t="s">
        <v>261</v>
      </c>
      <c r="F62" s="15">
        <v>43000</v>
      </c>
      <c r="G62" s="16">
        <v>45000</v>
      </c>
      <c r="H62" s="50">
        <v>45444</v>
      </c>
      <c r="I62" s="58"/>
      <c r="J62" s="55" t="s">
        <v>292</v>
      </c>
      <c r="K62" s="12"/>
      <c r="L62" s="19" t="s">
        <v>1656</v>
      </c>
      <c r="M62" s="73" t="s">
        <v>41</v>
      </c>
      <c r="N62" s="17"/>
    </row>
    <row r="63" spans="1:14" ht="21.95" customHeight="1">
      <c r="A63" s="11" t="s">
        <v>886</v>
      </c>
      <c r="B63" s="12" t="s">
        <v>1595</v>
      </c>
      <c r="C63" s="969" t="s">
        <v>1596</v>
      </c>
      <c r="D63" s="14" t="s">
        <v>1597</v>
      </c>
      <c r="E63" s="26" t="s">
        <v>261</v>
      </c>
      <c r="F63" s="15">
        <v>55000</v>
      </c>
      <c r="G63" s="16"/>
      <c r="H63" s="50"/>
      <c r="I63" s="58"/>
      <c r="J63" s="55" t="s">
        <v>292</v>
      </c>
      <c r="K63" s="12"/>
      <c r="L63" s="19" t="s">
        <v>1657</v>
      </c>
      <c r="M63" s="73" t="s">
        <v>41</v>
      </c>
      <c r="N63" s="17"/>
    </row>
    <row r="64" spans="1:14" ht="21.95" customHeight="1">
      <c r="A64" s="11" t="s">
        <v>886</v>
      </c>
      <c r="B64" s="12" t="s">
        <v>1598</v>
      </c>
      <c r="C64" s="969" t="s">
        <v>1599</v>
      </c>
      <c r="D64" s="14" t="s">
        <v>1162</v>
      </c>
      <c r="E64" s="26" t="s">
        <v>261</v>
      </c>
      <c r="F64" s="15">
        <v>55000</v>
      </c>
      <c r="G64" s="16"/>
      <c r="H64" s="50"/>
      <c r="I64" s="58"/>
      <c r="J64" s="55" t="s">
        <v>292</v>
      </c>
      <c r="K64" s="12"/>
      <c r="L64" s="19" t="s">
        <v>1657</v>
      </c>
      <c r="M64" s="73" t="s">
        <v>41</v>
      </c>
      <c r="N64" s="17"/>
    </row>
    <row r="65" spans="1:14" ht="21.95" customHeight="1">
      <c r="A65" s="11" t="s">
        <v>3036</v>
      </c>
      <c r="B65" s="12" t="s">
        <v>1600</v>
      </c>
      <c r="C65" s="969" t="s">
        <v>1601</v>
      </c>
      <c r="D65" s="14" t="s">
        <v>1168</v>
      </c>
      <c r="E65" s="26" t="s">
        <v>261</v>
      </c>
      <c r="F65" s="15">
        <v>65000</v>
      </c>
      <c r="G65" s="16"/>
      <c r="H65" s="50"/>
      <c r="I65" s="58"/>
      <c r="J65" s="55" t="s">
        <v>292</v>
      </c>
      <c r="K65" s="12"/>
      <c r="L65" s="19" t="s">
        <v>1657</v>
      </c>
      <c r="M65" s="73" t="s">
        <v>41</v>
      </c>
      <c r="N65" s="17"/>
    </row>
    <row r="66" spans="1:14" ht="21.95" customHeight="1">
      <c r="A66" s="11" t="s">
        <v>3036</v>
      </c>
      <c r="B66" s="12" t="s">
        <v>1602</v>
      </c>
      <c r="C66" s="969" t="s">
        <v>1603</v>
      </c>
      <c r="D66" s="14" t="s">
        <v>1179</v>
      </c>
      <c r="E66" s="26" t="s">
        <v>261</v>
      </c>
      <c r="F66" s="15">
        <v>68000</v>
      </c>
      <c r="G66" s="16"/>
      <c r="H66" s="50"/>
      <c r="I66" s="58"/>
      <c r="J66" s="55" t="s">
        <v>292</v>
      </c>
      <c r="K66" s="12"/>
      <c r="L66" s="19" t="s">
        <v>1657</v>
      </c>
      <c r="M66" s="73" t="s">
        <v>41</v>
      </c>
      <c r="N66" s="17"/>
    </row>
    <row r="67" spans="1:14" ht="21.95" customHeight="1">
      <c r="A67" s="11" t="s">
        <v>886</v>
      </c>
      <c r="B67" s="12" t="s">
        <v>1604</v>
      </c>
      <c r="C67" s="969" t="s">
        <v>1605</v>
      </c>
      <c r="D67" s="14" t="s">
        <v>1182</v>
      </c>
      <c r="E67" s="26" t="s">
        <v>261</v>
      </c>
      <c r="F67" s="15">
        <v>58000</v>
      </c>
      <c r="G67" s="16"/>
      <c r="H67" s="50"/>
      <c r="I67" s="58"/>
      <c r="J67" s="55" t="s">
        <v>292</v>
      </c>
      <c r="K67" s="12"/>
      <c r="L67" s="19" t="s">
        <v>1657</v>
      </c>
      <c r="M67" s="73" t="s">
        <v>41</v>
      </c>
      <c r="N67" s="17"/>
    </row>
    <row r="68" spans="1:14" ht="21.95" customHeight="1">
      <c r="A68" s="11" t="s">
        <v>886</v>
      </c>
      <c r="B68" s="12" t="s">
        <v>1606</v>
      </c>
      <c r="C68" s="969" t="s">
        <v>1607</v>
      </c>
      <c r="D68" s="14" t="s">
        <v>1188</v>
      </c>
      <c r="E68" s="26" t="s">
        <v>261</v>
      </c>
      <c r="F68" s="15">
        <v>63000</v>
      </c>
      <c r="G68" s="16"/>
      <c r="H68" s="50"/>
      <c r="I68" s="58"/>
      <c r="J68" s="55" t="s">
        <v>292</v>
      </c>
      <c r="K68" s="12"/>
      <c r="L68" s="19" t="s">
        <v>1657</v>
      </c>
      <c r="M68" s="73" t="s">
        <v>41</v>
      </c>
      <c r="N68" s="17"/>
    </row>
    <row r="69" spans="1:14" ht="21.95" customHeight="1">
      <c r="A69" s="11" t="s">
        <v>886</v>
      </c>
      <c r="B69" s="12" t="s">
        <v>1608</v>
      </c>
      <c r="C69" s="969" t="s">
        <v>1609</v>
      </c>
      <c r="D69" s="14" t="s">
        <v>1194</v>
      </c>
      <c r="E69" s="26" t="s">
        <v>261</v>
      </c>
      <c r="F69" s="15">
        <v>58000</v>
      </c>
      <c r="G69" s="16"/>
      <c r="H69" s="50"/>
      <c r="I69" s="58"/>
      <c r="J69" s="55" t="s">
        <v>292</v>
      </c>
      <c r="K69" s="12"/>
      <c r="L69" s="19" t="s">
        <v>1657</v>
      </c>
      <c r="M69" s="73" t="s">
        <v>41</v>
      </c>
      <c r="N69" s="17"/>
    </row>
    <row r="70" spans="1:14" ht="21.95" customHeight="1">
      <c r="A70" s="11" t="s">
        <v>837</v>
      </c>
      <c r="B70" s="12" t="s">
        <v>307</v>
      </c>
      <c r="C70" s="969" t="s">
        <v>308</v>
      </c>
      <c r="D70" s="14" t="s">
        <v>306</v>
      </c>
      <c r="E70" s="26" t="s">
        <v>261</v>
      </c>
      <c r="F70" s="15">
        <v>43000</v>
      </c>
      <c r="G70" s="16">
        <v>45000</v>
      </c>
      <c r="H70" s="50">
        <v>45444</v>
      </c>
      <c r="I70" s="58"/>
      <c r="J70" s="55" t="s">
        <v>292</v>
      </c>
      <c r="K70" s="12"/>
      <c r="L70" s="19" t="s">
        <v>1657</v>
      </c>
      <c r="M70" s="73" t="s">
        <v>41</v>
      </c>
      <c r="N70" s="17"/>
    </row>
    <row r="71" spans="1:14" ht="21.95" customHeight="1">
      <c r="A71" s="11" t="s">
        <v>886</v>
      </c>
      <c r="B71" s="12" t="s">
        <v>1296</v>
      </c>
      <c r="C71" s="969" t="s">
        <v>1297</v>
      </c>
      <c r="D71" s="14" t="s">
        <v>1295</v>
      </c>
      <c r="E71" s="26" t="s">
        <v>261</v>
      </c>
      <c r="F71" s="15">
        <v>55000</v>
      </c>
      <c r="G71" s="16"/>
      <c r="H71" s="50"/>
      <c r="I71" s="58" t="s">
        <v>1298</v>
      </c>
      <c r="J71" s="55" t="s">
        <v>292</v>
      </c>
      <c r="K71" s="12"/>
      <c r="L71" s="19" t="s">
        <v>1656</v>
      </c>
      <c r="M71" s="73" t="s">
        <v>41</v>
      </c>
      <c r="N71" s="17"/>
    </row>
    <row r="72" spans="1:14" ht="21.95" customHeight="1">
      <c r="A72" s="11" t="s">
        <v>886</v>
      </c>
      <c r="B72" s="12" t="s">
        <v>384</v>
      </c>
      <c r="C72" s="969" t="s">
        <v>385</v>
      </c>
      <c r="D72" s="14" t="s">
        <v>386</v>
      </c>
      <c r="E72" s="26" t="s">
        <v>261</v>
      </c>
      <c r="F72" s="15">
        <v>48000</v>
      </c>
      <c r="G72" s="16">
        <v>50000</v>
      </c>
      <c r="H72" s="50">
        <v>45444</v>
      </c>
      <c r="I72" s="58"/>
      <c r="J72" s="55" t="s">
        <v>292</v>
      </c>
      <c r="K72" s="12"/>
      <c r="L72" s="19" t="s">
        <v>1656</v>
      </c>
      <c r="M72" s="73" t="s">
        <v>41</v>
      </c>
      <c r="N72" s="17"/>
    </row>
    <row r="73" spans="1:14" ht="21.95" customHeight="1">
      <c r="A73" s="11" t="s">
        <v>3036</v>
      </c>
      <c r="B73" s="12" t="s">
        <v>36</v>
      </c>
      <c r="C73" s="969" t="s">
        <v>37</v>
      </c>
      <c r="D73" s="14" t="s">
        <v>38</v>
      </c>
      <c r="E73" s="26" t="s">
        <v>39</v>
      </c>
      <c r="F73" s="15">
        <v>90000</v>
      </c>
      <c r="G73" s="16">
        <v>100000</v>
      </c>
      <c r="H73" s="50" t="s">
        <v>1661</v>
      </c>
      <c r="I73" s="58"/>
      <c r="J73" s="57" t="s">
        <v>40</v>
      </c>
      <c r="K73" s="12" t="s">
        <v>1665</v>
      </c>
      <c r="L73" s="19" t="s">
        <v>1656</v>
      </c>
      <c r="M73" s="73" t="s">
        <v>41</v>
      </c>
      <c r="N73" s="17"/>
    </row>
    <row r="74" spans="1:14" ht="21.95" customHeight="1">
      <c r="A74" s="11" t="s">
        <v>3036</v>
      </c>
      <c r="B74" s="12" t="s">
        <v>42</v>
      </c>
      <c r="C74" s="969" t="s">
        <v>43</v>
      </c>
      <c r="D74" s="14" t="s">
        <v>44</v>
      </c>
      <c r="E74" s="26" t="s">
        <v>39</v>
      </c>
      <c r="F74" s="15">
        <v>90000</v>
      </c>
      <c r="G74" s="16">
        <v>100000</v>
      </c>
      <c r="H74" s="50" t="s">
        <v>1661</v>
      </c>
      <c r="I74" s="58"/>
      <c r="J74" s="57" t="s">
        <v>40</v>
      </c>
      <c r="K74" s="12" t="s">
        <v>1665</v>
      </c>
      <c r="L74" s="19" t="s">
        <v>1657</v>
      </c>
      <c r="M74" s="73" t="s">
        <v>41</v>
      </c>
      <c r="N74" s="17"/>
    </row>
    <row r="75" spans="1:14" ht="21.95" customHeight="1">
      <c r="A75" s="11" t="s">
        <v>3036</v>
      </c>
      <c r="B75" s="12" t="s">
        <v>45</v>
      </c>
      <c r="C75" s="969" t="s">
        <v>46</v>
      </c>
      <c r="D75" s="14" t="s">
        <v>47</v>
      </c>
      <c r="E75" s="26" t="s">
        <v>39</v>
      </c>
      <c r="F75" s="15">
        <v>90000</v>
      </c>
      <c r="G75" s="16">
        <v>100000</v>
      </c>
      <c r="H75" s="50" t="s">
        <v>1661</v>
      </c>
      <c r="I75" s="58"/>
      <c r="J75" s="57" t="s">
        <v>40</v>
      </c>
      <c r="K75" s="12" t="s">
        <v>1666</v>
      </c>
      <c r="L75" s="19" t="s">
        <v>1657</v>
      </c>
      <c r="M75" s="73" t="s">
        <v>41</v>
      </c>
      <c r="N75" s="17"/>
    </row>
    <row r="76" spans="1:14" ht="21.95" customHeight="1">
      <c r="A76" s="11" t="s">
        <v>3036</v>
      </c>
      <c r="B76" s="12" t="s">
        <v>48</v>
      </c>
      <c r="C76" s="969" t="s">
        <v>49</v>
      </c>
      <c r="D76" s="14" t="s">
        <v>47</v>
      </c>
      <c r="E76" s="26" t="s">
        <v>39</v>
      </c>
      <c r="F76" s="15">
        <v>90000</v>
      </c>
      <c r="G76" s="16">
        <v>100000</v>
      </c>
      <c r="H76" s="50" t="s">
        <v>1661</v>
      </c>
      <c r="I76" s="58"/>
      <c r="J76" s="57" t="s">
        <v>40</v>
      </c>
      <c r="K76" s="12" t="s">
        <v>1666</v>
      </c>
      <c r="L76" s="19" t="s">
        <v>1657</v>
      </c>
      <c r="M76" s="73" t="s">
        <v>41</v>
      </c>
      <c r="N76" s="17"/>
    </row>
    <row r="77" spans="1:14" ht="21.95" customHeight="1">
      <c r="A77" s="11" t="s">
        <v>3036</v>
      </c>
      <c r="B77" s="12" t="s">
        <v>50</v>
      </c>
      <c r="C77" s="969" t="s">
        <v>51</v>
      </c>
      <c r="D77" s="14" t="s">
        <v>52</v>
      </c>
      <c r="E77" s="26" t="s">
        <v>39</v>
      </c>
      <c r="F77" s="15">
        <v>90000</v>
      </c>
      <c r="G77" s="16">
        <v>100000</v>
      </c>
      <c r="H77" s="50" t="s">
        <v>1661</v>
      </c>
      <c r="I77" s="58"/>
      <c r="J77" s="57" t="s">
        <v>40</v>
      </c>
      <c r="K77" s="12" t="s">
        <v>1667</v>
      </c>
      <c r="L77" s="19" t="s">
        <v>1657</v>
      </c>
      <c r="M77" s="73" t="s">
        <v>41</v>
      </c>
      <c r="N77" s="17"/>
    </row>
    <row r="78" spans="1:14" ht="21.95" customHeight="1">
      <c r="A78" s="11" t="s">
        <v>3036</v>
      </c>
      <c r="B78" s="12" t="s">
        <v>53</v>
      </c>
      <c r="C78" s="969" t="s">
        <v>54</v>
      </c>
      <c r="D78" s="14" t="s">
        <v>55</v>
      </c>
      <c r="E78" s="26" t="s">
        <v>39</v>
      </c>
      <c r="F78" s="15">
        <v>90000</v>
      </c>
      <c r="G78" s="16">
        <v>100000</v>
      </c>
      <c r="H78" s="50" t="s">
        <v>1661</v>
      </c>
      <c r="I78" s="58"/>
      <c r="J78" s="57" t="s">
        <v>40</v>
      </c>
      <c r="K78" s="12" t="s">
        <v>1667</v>
      </c>
      <c r="L78" s="19" t="s">
        <v>1657</v>
      </c>
      <c r="M78" s="73" t="s">
        <v>41</v>
      </c>
      <c r="N78" s="17"/>
    </row>
    <row r="79" spans="1:14" ht="21.95" customHeight="1">
      <c r="A79" s="11" t="s">
        <v>3036</v>
      </c>
      <c r="B79" s="12" t="s">
        <v>56</v>
      </c>
      <c r="C79" s="969" t="s">
        <v>57</v>
      </c>
      <c r="D79" s="14" t="s">
        <v>58</v>
      </c>
      <c r="E79" s="26" t="s">
        <v>39</v>
      </c>
      <c r="F79" s="15">
        <v>115000</v>
      </c>
      <c r="G79" s="16">
        <v>125000</v>
      </c>
      <c r="H79" s="50" t="s">
        <v>1661</v>
      </c>
      <c r="I79" s="58"/>
      <c r="J79" s="57" t="s">
        <v>40</v>
      </c>
      <c r="K79" s="12" t="s">
        <v>1668</v>
      </c>
      <c r="L79" s="19" t="s">
        <v>1657</v>
      </c>
      <c r="M79" s="73" t="s">
        <v>41</v>
      </c>
      <c r="N79" s="17"/>
    </row>
    <row r="80" spans="1:14" ht="21.95" customHeight="1">
      <c r="A80" s="11" t="s">
        <v>3036</v>
      </c>
      <c r="B80" s="12" t="s">
        <v>59</v>
      </c>
      <c r="C80" s="969" t="s">
        <v>60</v>
      </c>
      <c r="D80" s="14" t="s">
        <v>58</v>
      </c>
      <c r="E80" s="26" t="s">
        <v>39</v>
      </c>
      <c r="F80" s="15">
        <v>115000</v>
      </c>
      <c r="G80" s="16">
        <v>125000</v>
      </c>
      <c r="H80" s="50" t="s">
        <v>1661</v>
      </c>
      <c r="I80" s="58"/>
      <c r="J80" s="57" t="s">
        <v>40</v>
      </c>
      <c r="K80" s="12" t="s">
        <v>1668</v>
      </c>
      <c r="L80" s="19" t="s">
        <v>1657</v>
      </c>
      <c r="M80" s="73" t="s">
        <v>41</v>
      </c>
      <c r="N80" s="17"/>
    </row>
    <row r="81" spans="1:14" ht="21.95" customHeight="1">
      <c r="A81" s="11" t="s">
        <v>3036</v>
      </c>
      <c r="B81" s="12" t="s">
        <v>61</v>
      </c>
      <c r="C81" s="969" t="s">
        <v>62</v>
      </c>
      <c r="D81" s="14" t="s">
        <v>63</v>
      </c>
      <c r="E81" s="26" t="s">
        <v>39</v>
      </c>
      <c r="F81" s="15">
        <v>115000</v>
      </c>
      <c r="G81" s="16">
        <v>125000</v>
      </c>
      <c r="H81" s="50" t="s">
        <v>1661</v>
      </c>
      <c r="I81" s="58"/>
      <c r="J81" s="57" t="s">
        <v>40</v>
      </c>
      <c r="K81" s="12" t="s">
        <v>1669</v>
      </c>
      <c r="L81" s="19" t="s">
        <v>1657</v>
      </c>
      <c r="M81" s="73" t="s">
        <v>41</v>
      </c>
      <c r="N81" s="17"/>
    </row>
    <row r="82" spans="1:14" ht="21.95" customHeight="1">
      <c r="A82" s="11" t="s">
        <v>3036</v>
      </c>
      <c r="B82" s="12" t="s">
        <v>64</v>
      </c>
      <c r="C82" s="969" t="s">
        <v>65</v>
      </c>
      <c r="D82" s="14" t="s">
        <v>63</v>
      </c>
      <c r="E82" s="26" t="s">
        <v>39</v>
      </c>
      <c r="F82" s="15">
        <v>115000</v>
      </c>
      <c r="G82" s="16">
        <v>125000</v>
      </c>
      <c r="H82" s="153" t="s">
        <v>1661</v>
      </c>
      <c r="I82" s="58"/>
      <c r="J82" s="57" t="s">
        <v>40</v>
      </c>
      <c r="K82" s="12" t="s">
        <v>1669</v>
      </c>
      <c r="L82" s="19" t="s">
        <v>1657</v>
      </c>
      <c r="M82" s="73" t="s">
        <v>41</v>
      </c>
      <c r="N82" s="17"/>
    </row>
    <row r="83" spans="1:14" ht="21.95" customHeight="1">
      <c r="A83" s="11" t="s">
        <v>14</v>
      </c>
      <c r="B83" s="18" t="s">
        <v>26</v>
      </c>
      <c r="C83" s="969" t="s">
        <v>27</v>
      </c>
      <c r="D83" s="14" t="s">
        <v>28</v>
      </c>
      <c r="E83" s="26"/>
      <c r="F83" s="15">
        <v>25000</v>
      </c>
      <c r="G83" s="16">
        <v>30000</v>
      </c>
      <c r="H83" s="153" t="s">
        <v>1661</v>
      </c>
      <c r="I83" s="58"/>
      <c r="J83" s="55" t="s">
        <v>30</v>
      </c>
      <c r="K83" s="12" t="s">
        <v>1662</v>
      </c>
      <c r="L83" s="19" t="s">
        <v>1663</v>
      </c>
      <c r="M83" s="73" t="s">
        <v>31</v>
      </c>
      <c r="N83" s="17"/>
    </row>
    <row r="84" spans="1:14" ht="21.95" customHeight="1">
      <c r="A84" s="11" t="s">
        <v>14</v>
      </c>
      <c r="B84" s="18" t="s">
        <v>32</v>
      </c>
      <c r="C84" s="969" t="s">
        <v>33</v>
      </c>
      <c r="D84" s="14" t="s">
        <v>34</v>
      </c>
      <c r="E84" s="26"/>
      <c r="F84" s="15">
        <v>35000</v>
      </c>
      <c r="G84" s="16">
        <v>38000</v>
      </c>
      <c r="H84" s="153" t="s">
        <v>1661</v>
      </c>
      <c r="I84" s="58"/>
      <c r="J84" s="55" t="s">
        <v>30</v>
      </c>
      <c r="K84" s="12" t="s">
        <v>1662</v>
      </c>
      <c r="L84" s="19" t="s">
        <v>1664</v>
      </c>
      <c r="M84" s="73" t="s">
        <v>31</v>
      </c>
      <c r="N84" s="17"/>
    </row>
    <row r="85" spans="1:14" ht="21.95" customHeight="1">
      <c r="A85" s="11" t="s">
        <v>6250</v>
      </c>
      <c r="B85" s="12" t="s">
        <v>957</v>
      </c>
      <c r="C85" s="969" t="s">
        <v>958</v>
      </c>
      <c r="D85" s="14" t="s">
        <v>959</v>
      </c>
      <c r="E85" s="26" t="s">
        <v>39</v>
      </c>
      <c r="F85" s="15">
        <v>13000</v>
      </c>
      <c r="G85" s="16"/>
      <c r="H85" s="50"/>
      <c r="I85" s="72" t="s">
        <v>900</v>
      </c>
      <c r="J85" s="17"/>
      <c r="K85" s="12"/>
      <c r="L85" s="79" t="s">
        <v>1563</v>
      </c>
      <c r="M85" s="99" t="s">
        <v>1690</v>
      </c>
      <c r="N85" s="17"/>
    </row>
    <row r="86" spans="1:14" ht="21.95" customHeight="1">
      <c r="A86" s="11" t="s">
        <v>934</v>
      </c>
      <c r="B86" s="12" t="s">
        <v>897</v>
      </c>
      <c r="C86" s="969" t="s">
        <v>898</v>
      </c>
      <c r="D86" s="14" t="s">
        <v>899</v>
      </c>
      <c r="E86" s="26" t="s">
        <v>39</v>
      </c>
      <c r="F86" s="15">
        <v>6000</v>
      </c>
      <c r="G86" s="16"/>
      <c r="H86" s="50"/>
      <c r="I86" s="72" t="s">
        <v>900</v>
      </c>
      <c r="J86" s="17"/>
      <c r="K86" s="12"/>
      <c r="L86" s="79" t="s">
        <v>1563</v>
      </c>
      <c r="M86" s="99" t="s">
        <v>1690</v>
      </c>
      <c r="N86" s="17"/>
    </row>
    <row r="87" spans="1:14" ht="21.95" customHeight="1">
      <c r="A87" s="11" t="s">
        <v>837</v>
      </c>
      <c r="B87" s="12" t="s">
        <v>902</v>
      </c>
      <c r="C87" s="969" t="s">
        <v>903</v>
      </c>
      <c r="D87" s="14" t="s">
        <v>904</v>
      </c>
      <c r="E87" s="26" t="s">
        <v>39</v>
      </c>
      <c r="F87" s="15">
        <v>21000</v>
      </c>
      <c r="G87" s="16"/>
      <c r="H87" s="50"/>
      <c r="I87" s="72" t="s">
        <v>900</v>
      </c>
      <c r="J87" s="17"/>
      <c r="K87" s="12"/>
      <c r="L87" s="79" t="s">
        <v>1563</v>
      </c>
      <c r="M87" s="99" t="s">
        <v>1690</v>
      </c>
      <c r="N87" s="17"/>
    </row>
    <row r="88" spans="1:14" ht="21.95" customHeight="1">
      <c r="A88" s="11" t="s">
        <v>837</v>
      </c>
      <c r="B88" s="12" t="s">
        <v>905</v>
      </c>
      <c r="C88" s="969" t="s">
        <v>906</v>
      </c>
      <c r="D88" s="14" t="s">
        <v>907</v>
      </c>
      <c r="E88" s="26" t="s">
        <v>39</v>
      </c>
      <c r="F88" s="15">
        <v>14000</v>
      </c>
      <c r="G88" s="16"/>
      <c r="H88" s="50"/>
      <c r="I88" s="72" t="s">
        <v>900</v>
      </c>
      <c r="J88" s="17"/>
      <c r="K88" s="12"/>
      <c r="L88" s="79" t="s">
        <v>1563</v>
      </c>
      <c r="M88" s="99" t="s">
        <v>1690</v>
      </c>
      <c r="N88" s="17"/>
    </row>
    <row r="89" spans="1:14" ht="21.95" customHeight="1">
      <c r="A89" s="11" t="s">
        <v>837</v>
      </c>
      <c r="B89" s="12" t="s">
        <v>908</v>
      </c>
      <c r="C89" s="969" t="s">
        <v>909</v>
      </c>
      <c r="D89" s="14" t="s">
        <v>910</v>
      </c>
      <c r="E89" s="26" t="s">
        <v>39</v>
      </c>
      <c r="F89" s="15">
        <v>17000</v>
      </c>
      <c r="G89" s="16"/>
      <c r="H89" s="50"/>
      <c r="I89" s="72" t="s">
        <v>900</v>
      </c>
      <c r="J89" s="17"/>
      <c r="K89" s="12"/>
      <c r="L89" s="79" t="s">
        <v>1563</v>
      </c>
      <c r="M89" s="99" t="s">
        <v>1690</v>
      </c>
      <c r="N89" s="17"/>
    </row>
    <row r="90" spans="1:14" ht="21.95" customHeight="1">
      <c r="A90" s="11" t="s">
        <v>837</v>
      </c>
      <c r="B90" s="12" t="s">
        <v>911</v>
      </c>
      <c r="C90" s="969" t="s">
        <v>912</v>
      </c>
      <c r="D90" s="14" t="s">
        <v>913</v>
      </c>
      <c r="E90" s="26" t="s">
        <v>39</v>
      </c>
      <c r="F90" s="15">
        <v>17000</v>
      </c>
      <c r="G90" s="16"/>
      <c r="H90" s="50"/>
      <c r="I90" s="72" t="s">
        <v>900</v>
      </c>
      <c r="J90" s="17"/>
      <c r="K90" s="12"/>
      <c r="L90" s="79" t="s">
        <v>1563</v>
      </c>
      <c r="M90" s="99" t="s">
        <v>1690</v>
      </c>
      <c r="N90" s="17"/>
    </row>
    <row r="91" spans="1:14" ht="21.95" customHeight="1">
      <c r="A91" s="11" t="s">
        <v>837</v>
      </c>
      <c r="B91" s="12" t="s">
        <v>914</v>
      </c>
      <c r="C91" s="969" t="s">
        <v>915</v>
      </c>
      <c r="D91" s="14" t="s">
        <v>916</v>
      </c>
      <c r="E91" s="26" t="s">
        <v>39</v>
      </c>
      <c r="F91" s="15">
        <v>20000</v>
      </c>
      <c r="G91" s="16"/>
      <c r="H91" s="50"/>
      <c r="I91" s="72" t="s">
        <v>900</v>
      </c>
      <c r="J91" s="17"/>
      <c r="K91" s="12"/>
      <c r="L91" s="79" t="s">
        <v>1563</v>
      </c>
      <c r="M91" s="99" t="s">
        <v>1690</v>
      </c>
      <c r="N91" s="17"/>
    </row>
    <row r="92" spans="1:14" ht="21.95" customHeight="1">
      <c r="A92" s="11" t="s">
        <v>837</v>
      </c>
      <c r="B92" s="12" t="s">
        <v>917</v>
      </c>
      <c r="C92" s="969" t="s">
        <v>918</v>
      </c>
      <c r="D92" s="14" t="s">
        <v>919</v>
      </c>
      <c r="E92" s="26" t="s">
        <v>39</v>
      </c>
      <c r="F92" s="15">
        <v>22000</v>
      </c>
      <c r="G92" s="16"/>
      <c r="H92" s="50"/>
      <c r="I92" s="72" t="s">
        <v>900</v>
      </c>
      <c r="J92" s="17"/>
      <c r="K92" s="12"/>
      <c r="L92" s="79" t="s">
        <v>1563</v>
      </c>
      <c r="M92" s="99" t="s">
        <v>1690</v>
      </c>
      <c r="N92" s="17"/>
    </row>
    <row r="93" spans="1:14" ht="21.95" customHeight="1">
      <c r="A93" s="11" t="s">
        <v>837</v>
      </c>
      <c r="B93" s="12" t="s">
        <v>920</v>
      </c>
      <c r="C93" s="969" t="s">
        <v>921</v>
      </c>
      <c r="D93" s="14" t="s">
        <v>919</v>
      </c>
      <c r="E93" s="26" t="s">
        <v>39</v>
      </c>
      <c r="F93" s="15">
        <v>22000</v>
      </c>
      <c r="G93" s="16"/>
      <c r="H93" s="50"/>
      <c r="I93" s="72" t="s">
        <v>900</v>
      </c>
      <c r="J93" s="17"/>
      <c r="K93" s="12"/>
      <c r="L93" s="79" t="s">
        <v>1563</v>
      </c>
      <c r="M93" s="99" t="s">
        <v>1690</v>
      </c>
      <c r="N93" s="17"/>
    </row>
    <row r="94" spans="1:14" ht="21.95" customHeight="1">
      <c r="A94" s="11" t="s">
        <v>837</v>
      </c>
      <c r="B94" s="12" t="s">
        <v>922</v>
      </c>
      <c r="C94" s="969" t="s">
        <v>923</v>
      </c>
      <c r="D94" s="14" t="s">
        <v>924</v>
      </c>
      <c r="E94" s="26" t="s">
        <v>39</v>
      </c>
      <c r="F94" s="15">
        <v>15000</v>
      </c>
      <c r="G94" s="16"/>
      <c r="H94" s="50"/>
      <c r="I94" s="72" t="s">
        <v>900</v>
      </c>
      <c r="J94" s="17"/>
      <c r="K94" s="12"/>
      <c r="L94" s="79" t="s">
        <v>1563</v>
      </c>
      <c r="M94" s="99" t="s">
        <v>1690</v>
      </c>
      <c r="N94" s="17"/>
    </row>
    <row r="95" spans="1:14" ht="21.95" customHeight="1">
      <c r="A95" s="11" t="s">
        <v>837</v>
      </c>
      <c r="B95" s="12" t="s">
        <v>925</v>
      </c>
      <c r="C95" s="969" t="s">
        <v>926</v>
      </c>
      <c r="D95" s="14" t="s">
        <v>927</v>
      </c>
      <c r="E95" s="26" t="s">
        <v>39</v>
      </c>
      <c r="F95" s="15">
        <v>18000</v>
      </c>
      <c r="G95" s="16"/>
      <c r="H95" s="50"/>
      <c r="I95" s="72" t="s">
        <v>900</v>
      </c>
      <c r="J95" s="17"/>
      <c r="K95" s="12"/>
      <c r="L95" s="79" t="s">
        <v>1563</v>
      </c>
      <c r="M95" s="99" t="s">
        <v>1690</v>
      </c>
      <c r="N95" s="17"/>
    </row>
    <row r="96" spans="1:14" ht="21.95" customHeight="1">
      <c r="A96" s="11" t="s">
        <v>837</v>
      </c>
      <c r="B96" s="12" t="s">
        <v>928</v>
      </c>
      <c r="C96" s="969" t="s">
        <v>929</v>
      </c>
      <c r="D96" s="14" t="s">
        <v>930</v>
      </c>
      <c r="E96" s="26" t="s">
        <v>39</v>
      </c>
      <c r="F96" s="15">
        <v>25000</v>
      </c>
      <c r="G96" s="16"/>
      <c r="H96" s="50"/>
      <c r="I96" s="72" t="s">
        <v>900</v>
      </c>
      <c r="J96" s="17"/>
      <c r="K96" s="12"/>
      <c r="L96" s="79" t="s">
        <v>1563</v>
      </c>
      <c r="M96" s="99" t="s">
        <v>1690</v>
      </c>
      <c r="N96" s="17"/>
    </row>
    <row r="97" spans="1:14" ht="21.95" customHeight="1">
      <c r="A97" s="11" t="s">
        <v>837</v>
      </c>
      <c r="B97" s="12" t="s">
        <v>931</v>
      </c>
      <c r="C97" s="969" t="s">
        <v>932</v>
      </c>
      <c r="D97" s="14" t="s">
        <v>933</v>
      </c>
      <c r="E97" s="26" t="s">
        <v>39</v>
      </c>
      <c r="F97" s="15">
        <v>26000</v>
      </c>
      <c r="G97" s="16"/>
      <c r="H97" s="50"/>
      <c r="I97" s="72" t="s">
        <v>900</v>
      </c>
      <c r="J97" s="17"/>
      <c r="K97" s="12"/>
      <c r="L97" s="79" t="s">
        <v>1563</v>
      </c>
      <c r="M97" s="99" t="s">
        <v>1690</v>
      </c>
      <c r="N97" s="17"/>
    </row>
    <row r="98" spans="1:14" ht="21.95" customHeight="1">
      <c r="A98" s="11" t="s">
        <v>934</v>
      </c>
      <c r="B98" s="12" t="s">
        <v>935</v>
      </c>
      <c r="C98" s="969" t="s">
        <v>936</v>
      </c>
      <c r="D98" s="14" t="s">
        <v>937</v>
      </c>
      <c r="E98" s="26" t="s">
        <v>39</v>
      </c>
      <c r="F98" s="15">
        <v>6000</v>
      </c>
      <c r="G98" s="16"/>
      <c r="H98" s="50"/>
      <c r="I98" s="72" t="s">
        <v>900</v>
      </c>
      <c r="J98" s="17"/>
      <c r="K98" s="12"/>
      <c r="L98" s="79" t="s">
        <v>1563</v>
      </c>
      <c r="M98" s="99" t="s">
        <v>1690</v>
      </c>
      <c r="N98" s="17"/>
    </row>
    <row r="99" spans="1:14" ht="21.95" customHeight="1">
      <c r="A99" s="974" t="s">
        <v>814</v>
      </c>
      <c r="B99" s="12" t="s">
        <v>1560</v>
      </c>
      <c r="C99" s="975" t="s">
        <v>1561</v>
      </c>
      <c r="D99" s="14" t="s">
        <v>1253</v>
      </c>
      <c r="E99" s="26"/>
      <c r="F99" s="15">
        <v>23000</v>
      </c>
      <c r="G99" s="16"/>
      <c r="H99" s="50"/>
      <c r="I99" s="58"/>
      <c r="J99" s="59" t="s">
        <v>1562</v>
      </c>
      <c r="K99" s="12"/>
      <c r="L99" s="19" t="s">
        <v>1656</v>
      </c>
      <c r="M99" s="99" t="s">
        <v>901</v>
      </c>
      <c r="N99" s="17"/>
    </row>
    <row r="100" spans="1:14" ht="21.95" customHeight="1">
      <c r="A100" s="974" t="s">
        <v>830</v>
      </c>
      <c r="B100" s="12" t="s">
        <v>1564</v>
      </c>
      <c r="C100" s="969" t="s">
        <v>1565</v>
      </c>
      <c r="D100" s="14" t="s">
        <v>1566</v>
      </c>
      <c r="E100" s="26"/>
      <c r="F100" s="15">
        <v>6500</v>
      </c>
      <c r="G100" s="23"/>
      <c r="H100" s="50"/>
      <c r="I100" s="58"/>
      <c r="J100" s="55" t="s">
        <v>1562</v>
      </c>
      <c r="K100" s="12"/>
      <c r="L100" s="79" t="s">
        <v>1563</v>
      </c>
      <c r="M100" s="99" t="s">
        <v>901</v>
      </c>
      <c r="N100" s="17"/>
    </row>
    <row r="101" spans="1:14" ht="21.95" customHeight="1">
      <c r="A101" s="974" t="s">
        <v>814</v>
      </c>
      <c r="B101" s="12" t="s">
        <v>1567</v>
      </c>
      <c r="C101" s="969" t="s">
        <v>1568</v>
      </c>
      <c r="D101" s="14" t="s">
        <v>1569</v>
      </c>
      <c r="E101" s="26"/>
      <c r="F101" s="15">
        <v>10000</v>
      </c>
      <c r="G101" s="23"/>
      <c r="H101" s="50"/>
      <c r="I101" s="58"/>
      <c r="J101" s="55" t="s">
        <v>1562</v>
      </c>
      <c r="K101" s="12"/>
      <c r="L101" s="19" t="s">
        <v>1657</v>
      </c>
      <c r="M101" s="99" t="s">
        <v>901</v>
      </c>
      <c r="N101" s="17"/>
    </row>
    <row r="102" spans="1:14" ht="21.95" customHeight="1">
      <c r="A102" s="974" t="s">
        <v>830</v>
      </c>
      <c r="B102" s="12" t="s">
        <v>1570</v>
      </c>
      <c r="C102" s="969" t="s">
        <v>1571</v>
      </c>
      <c r="D102" s="14" t="s">
        <v>1572</v>
      </c>
      <c r="E102" s="26"/>
      <c r="F102" s="15">
        <v>58500</v>
      </c>
      <c r="G102" s="16"/>
      <c r="H102" s="50"/>
      <c r="I102" s="58"/>
      <c r="J102" s="55" t="s">
        <v>1562</v>
      </c>
      <c r="K102" s="12"/>
      <c r="L102" s="79" t="s">
        <v>1563</v>
      </c>
      <c r="M102" s="99" t="s">
        <v>901</v>
      </c>
      <c r="N102" s="17"/>
    </row>
    <row r="103" spans="1:14" ht="21.95" customHeight="1">
      <c r="A103" s="974" t="s">
        <v>830</v>
      </c>
      <c r="B103" s="12" t="s">
        <v>1658</v>
      </c>
      <c r="C103" s="969" t="s">
        <v>1574</v>
      </c>
      <c r="D103" s="14" t="s">
        <v>1575</v>
      </c>
      <c r="E103" s="26"/>
      <c r="F103" s="15">
        <v>7500</v>
      </c>
      <c r="G103" s="16"/>
      <c r="H103" s="50"/>
      <c r="I103" s="58"/>
      <c r="J103" s="59" t="s">
        <v>1562</v>
      </c>
      <c r="K103" s="12" t="s">
        <v>1659</v>
      </c>
      <c r="L103" s="79" t="s">
        <v>1563</v>
      </c>
      <c r="M103" s="99" t="s">
        <v>901</v>
      </c>
      <c r="N103" s="17"/>
    </row>
    <row r="104" spans="1:14" ht="21.95" customHeight="1">
      <c r="A104" s="974" t="s">
        <v>814</v>
      </c>
      <c r="B104" s="12" t="s">
        <v>1577</v>
      </c>
      <c r="C104" s="969" t="s">
        <v>1578</v>
      </c>
      <c r="D104" s="14" t="s">
        <v>1579</v>
      </c>
      <c r="E104" s="26"/>
      <c r="F104" s="15">
        <v>11000</v>
      </c>
      <c r="G104" s="16"/>
      <c r="H104" s="50"/>
      <c r="I104" s="58"/>
      <c r="J104" s="59" t="s">
        <v>1562</v>
      </c>
      <c r="K104" s="12" t="s">
        <v>1660</v>
      </c>
      <c r="L104" s="19" t="s">
        <v>1657</v>
      </c>
      <c r="M104" s="99" t="s">
        <v>901</v>
      </c>
      <c r="N104" s="17"/>
    </row>
    <row r="105" spans="1:14" ht="21.95" customHeight="1">
      <c r="A105" s="974" t="s">
        <v>830</v>
      </c>
      <c r="B105" s="12" t="s">
        <v>1581</v>
      </c>
      <c r="C105" s="969" t="s">
        <v>1582</v>
      </c>
      <c r="D105" s="14" t="s">
        <v>1583</v>
      </c>
      <c r="E105" s="26"/>
      <c r="F105" s="15">
        <v>30000</v>
      </c>
      <c r="G105" s="16"/>
      <c r="H105" s="50"/>
      <c r="I105" s="58"/>
      <c r="J105" s="59" t="s">
        <v>1562</v>
      </c>
      <c r="K105" s="12"/>
      <c r="L105" s="79" t="s">
        <v>1563</v>
      </c>
      <c r="M105" s="99" t="s">
        <v>901</v>
      </c>
      <c r="N105" s="17"/>
    </row>
    <row r="106" spans="1:14" ht="21.95" customHeight="1">
      <c r="A106" s="974" t="s">
        <v>830</v>
      </c>
      <c r="B106" s="12" t="s">
        <v>1584</v>
      </c>
      <c r="C106" s="969" t="s">
        <v>1585</v>
      </c>
      <c r="D106" s="14" t="s">
        <v>1586</v>
      </c>
      <c r="E106" s="26"/>
      <c r="F106" s="15">
        <v>30000</v>
      </c>
      <c r="G106" s="16"/>
      <c r="H106" s="50"/>
      <c r="I106" s="58"/>
      <c r="J106" s="59" t="s">
        <v>1562</v>
      </c>
      <c r="K106" s="12"/>
      <c r="L106" s="79" t="s">
        <v>1563</v>
      </c>
      <c r="M106" s="99" t="s">
        <v>901</v>
      </c>
      <c r="N106" s="17"/>
    </row>
    <row r="107" spans="1:14" ht="21.95" customHeight="1">
      <c r="A107" s="11" t="s">
        <v>830</v>
      </c>
      <c r="B107" s="12" t="s">
        <v>1587</v>
      </c>
      <c r="C107" s="969" t="s">
        <v>1588</v>
      </c>
      <c r="D107" s="14" t="s">
        <v>1589</v>
      </c>
      <c r="E107" s="26"/>
      <c r="F107" s="15">
        <v>67500</v>
      </c>
      <c r="G107" s="16"/>
      <c r="H107" s="50"/>
      <c r="I107" s="58"/>
      <c r="J107" s="59" t="s">
        <v>1562</v>
      </c>
      <c r="K107" s="12"/>
      <c r="L107" s="79" t="s">
        <v>1563</v>
      </c>
      <c r="M107" s="99" t="s">
        <v>901</v>
      </c>
      <c r="N107" s="17"/>
    </row>
    <row r="108" spans="1:14" ht="21.95" customHeight="1">
      <c r="A108" s="11" t="s">
        <v>830</v>
      </c>
      <c r="B108" s="12" t="s">
        <v>1590</v>
      </c>
      <c r="C108" s="969" t="s">
        <v>1591</v>
      </c>
      <c r="D108" s="14" t="s">
        <v>1592</v>
      </c>
      <c r="E108" s="26"/>
      <c r="F108" s="15">
        <v>28000</v>
      </c>
      <c r="G108" s="16"/>
      <c r="H108" s="50"/>
      <c r="I108" s="58"/>
      <c r="J108" s="55" t="s">
        <v>1562</v>
      </c>
      <c r="K108" s="12"/>
      <c r="L108" s="79" t="s">
        <v>1563</v>
      </c>
      <c r="M108" s="99" t="s">
        <v>901</v>
      </c>
      <c r="N108" s="17"/>
    </row>
    <row r="109" spans="1:14" ht="21.95" customHeight="1">
      <c r="A109" s="11" t="s">
        <v>886</v>
      </c>
      <c r="B109" s="18" t="s">
        <v>230</v>
      </c>
      <c r="C109" s="969" t="s">
        <v>231</v>
      </c>
      <c r="D109" s="148" t="s">
        <v>1557</v>
      </c>
      <c r="E109" s="13"/>
      <c r="F109" s="149">
        <v>45000</v>
      </c>
      <c r="G109" s="151"/>
      <c r="H109" s="154"/>
      <c r="I109" s="155"/>
      <c r="J109" s="59" t="s">
        <v>1558</v>
      </c>
      <c r="K109" s="156"/>
      <c r="L109" s="157" t="s">
        <v>1559</v>
      </c>
      <c r="M109" s="158"/>
      <c r="N109" s="159"/>
    </row>
    <row r="110" spans="1:14" ht="21.95" customHeight="1">
      <c r="A110" s="11" t="s">
        <v>886</v>
      </c>
      <c r="B110" s="147" t="s">
        <v>325</v>
      </c>
      <c r="C110" s="969" t="s">
        <v>326</v>
      </c>
      <c r="D110" s="148" t="s">
        <v>327</v>
      </c>
      <c r="E110" s="13"/>
      <c r="F110" s="149">
        <v>45000</v>
      </c>
      <c r="G110" s="148"/>
      <c r="H110" s="154"/>
      <c r="I110" s="155"/>
      <c r="J110" s="59" t="s">
        <v>1558</v>
      </c>
      <c r="K110" s="156"/>
      <c r="L110" s="157" t="s">
        <v>1559</v>
      </c>
      <c r="M110" s="158"/>
      <c r="N110" s="159"/>
    </row>
    <row r="111" spans="1:14" ht="21.95" customHeight="1">
      <c r="A111" s="11" t="s">
        <v>886</v>
      </c>
      <c r="B111" s="147" t="s">
        <v>328</v>
      </c>
      <c r="C111" s="969" t="s">
        <v>329</v>
      </c>
      <c r="D111" s="148" t="s">
        <v>327</v>
      </c>
      <c r="E111" s="13"/>
      <c r="F111" s="149">
        <v>45000</v>
      </c>
      <c r="G111" s="148"/>
      <c r="H111" s="154"/>
      <c r="I111" s="155"/>
      <c r="J111" s="59" t="s">
        <v>1558</v>
      </c>
      <c r="K111" s="156"/>
      <c r="L111" s="157" t="s">
        <v>1559</v>
      </c>
      <c r="M111" s="158"/>
      <c r="N111" s="159"/>
    </row>
    <row r="112" spans="1:14" ht="21.95" customHeight="1">
      <c r="A112" s="11" t="s">
        <v>886</v>
      </c>
      <c r="B112" s="147" t="s">
        <v>330</v>
      </c>
      <c r="C112" s="970" t="s">
        <v>331</v>
      </c>
      <c r="D112" s="148" t="s">
        <v>327</v>
      </c>
      <c r="E112" s="13"/>
      <c r="F112" s="149">
        <v>45000</v>
      </c>
      <c r="G112" s="148"/>
      <c r="H112" s="154"/>
      <c r="I112" s="155"/>
      <c r="J112" s="59" t="s">
        <v>1558</v>
      </c>
      <c r="K112" s="156"/>
      <c r="L112" s="157" t="s">
        <v>1559</v>
      </c>
      <c r="M112" s="158"/>
      <c r="N112" s="159"/>
    </row>
    <row r="113" spans="1:14" ht="21.95" customHeight="1">
      <c r="A113" s="11" t="s">
        <v>886</v>
      </c>
      <c r="B113" s="147" t="s">
        <v>332</v>
      </c>
      <c r="C113" s="970" t="s">
        <v>333</v>
      </c>
      <c r="D113" s="148" t="s">
        <v>327</v>
      </c>
      <c r="E113" s="13"/>
      <c r="F113" s="149">
        <v>45000</v>
      </c>
      <c r="G113" s="148"/>
      <c r="H113" s="154"/>
      <c r="I113" s="155"/>
      <c r="J113" s="59" t="s">
        <v>1558</v>
      </c>
      <c r="K113" s="156"/>
      <c r="L113" s="157" t="s">
        <v>1559</v>
      </c>
      <c r="M113" s="158"/>
      <c r="N113" s="159"/>
    </row>
    <row r="114" spans="1:14" ht="21.95" customHeight="1">
      <c r="A114" s="11" t="s">
        <v>886</v>
      </c>
      <c r="B114" s="147" t="s">
        <v>381</v>
      </c>
      <c r="C114" s="969" t="s">
        <v>382</v>
      </c>
      <c r="D114" s="148" t="s">
        <v>383</v>
      </c>
      <c r="E114" s="13"/>
      <c r="F114" s="150">
        <v>50000</v>
      </c>
      <c r="G114" s="148"/>
      <c r="H114" s="154"/>
      <c r="I114" s="155"/>
      <c r="J114" s="59" t="s">
        <v>1558</v>
      </c>
      <c r="K114" s="156"/>
      <c r="L114" s="157" t="s">
        <v>1559</v>
      </c>
      <c r="M114" s="158"/>
      <c r="N114" s="159"/>
    </row>
    <row r="115" spans="1:14" ht="21.95" customHeight="1">
      <c r="A115" s="11" t="s">
        <v>886</v>
      </c>
      <c r="B115" s="147" t="s">
        <v>384</v>
      </c>
      <c r="C115" s="969" t="s">
        <v>385</v>
      </c>
      <c r="D115" s="148" t="s">
        <v>386</v>
      </c>
      <c r="E115" s="13"/>
      <c r="F115" s="150">
        <v>50000</v>
      </c>
      <c r="G115" s="148"/>
      <c r="H115" s="154"/>
      <c r="I115" s="155"/>
      <c r="J115" s="59" t="s">
        <v>1558</v>
      </c>
      <c r="K115" s="156"/>
      <c r="L115" s="157" t="s">
        <v>1559</v>
      </c>
      <c r="M115" s="158"/>
      <c r="N115" s="159"/>
    </row>
    <row r="116" spans="1:14" ht="21.95" customHeight="1">
      <c r="A116" s="11" t="s">
        <v>886</v>
      </c>
      <c r="B116" s="147" t="s">
        <v>387</v>
      </c>
      <c r="C116" s="969" t="s">
        <v>388</v>
      </c>
      <c r="D116" s="148" t="s">
        <v>383</v>
      </c>
      <c r="E116" s="13"/>
      <c r="F116" s="150">
        <v>50000</v>
      </c>
      <c r="G116" s="148"/>
      <c r="H116" s="154"/>
      <c r="I116" s="155"/>
      <c r="J116" s="59" t="s">
        <v>1558</v>
      </c>
      <c r="K116" s="156"/>
      <c r="L116" s="157" t="s">
        <v>1559</v>
      </c>
      <c r="M116" s="158"/>
      <c r="N116" s="159"/>
    </row>
    <row r="117" spans="1:14" ht="21.95" customHeight="1">
      <c r="A117" s="11"/>
      <c r="B117" s="18">
        <v>123053</v>
      </c>
      <c r="C117" s="969" t="s">
        <v>67</v>
      </c>
      <c r="D117" s="86" t="s">
        <v>68</v>
      </c>
      <c r="E117" s="84"/>
      <c r="F117" s="87">
        <v>15999.999999999998</v>
      </c>
      <c r="G117" s="88">
        <v>19000</v>
      </c>
      <c r="H117" s="93">
        <v>45444</v>
      </c>
      <c r="I117" s="91"/>
      <c r="J117" s="17"/>
      <c r="K117" s="12"/>
      <c r="L117" s="19"/>
      <c r="M117" s="17"/>
      <c r="N117" s="90" t="s">
        <v>1670</v>
      </c>
    </row>
    <row r="118" spans="1:14" ht="21.95" customHeight="1">
      <c r="A118" s="11"/>
      <c r="B118" s="18">
        <v>149003</v>
      </c>
      <c r="C118" s="969" t="s">
        <v>70</v>
      </c>
      <c r="D118" s="86" t="s">
        <v>71</v>
      </c>
      <c r="E118" s="84"/>
      <c r="F118" s="87">
        <v>11999.999999999998</v>
      </c>
      <c r="G118" s="88">
        <v>15000</v>
      </c>
      <c r="H118" s="93">
        <v>45444</v>
      </c>
      <c r="I118" s="91"/>
      <c r="J118" s="17"/>
      <c r="K118" s="12"/>
      <c r="L118" s="19"/>
      <c r="M118" s="17"/>
      <c r="N118" s="90" t="s">
        <v>1670</v>
      </c>
    </row>
    <row r="119" spans="1:14" ht="21.95" customHeight="1">
      <c r="A119" s="11"/>
      <c r="B119" s="18">
        <v>149004</v>
      </c>
      <c r="C119" s="969" t="s">
        <v>72</v>
      </c>
      <c r="D119" s="86" t="s">
        <v>73</v>
      </c>
      <c r="E119" s="84"/>
      <c r="F119" s="87">
        <v>14999.999999999998</v>
      </c>
      <c r="G119" s="88">
        <v>18000</v>
      </c>
      <c r="H119" s="93">
        <v>45444</v>
      </c>
      <c r="I119" s="91"/>
      <c r="J119" s="17"/>
      <c r="K119" s="12"/>
      <c r="L119" s="19"/>
      <c r="M119" s="17"/>
      <c r="N119" s="90" t="s">
        <v>1670</v>
      </c>
    </row>
    <row r="120" spans="1:14" ht="21.95" customHeight="1">
      <c r="A120" s="11"/>
      <c r="B120" s="18" t="s">
        <v>74</v>
      </c>
      <c r="C120" s="969" t="s">
        <v>75</v>
      </c>
      <c r="D120" s="86" t="s">
        <v>76</v>
      </c>
      <c r="E120" s="84"/>
      <c r="F120" s="87">
        <v>22000</v>
      </c>
      <c r="G120" s="88">
        <v>24000</v>
      </c>
      <c r="H120" s="93">
        <v>45444</v>
      </c>
      <c r="I120" s="91"/>
      <c r="J120" s="17"/>
      <c r="K120" s="12"/>
      <c r="L120" s="19"/>
      <c r="M120" s="17"/>
      <c r="N120" s="90" t="s">
        <v>1670</v>
      </c>
    </row>
    <row r="121" spans="1:14" ht="21.95" customHeight="1">
      <c r="A121" s="11"/>
      <c r="B121" s="18" t="s">
        <v>77</v>
      </c>
      <c r="C121" s="969" t="s">
        <v>78</v>
      </c>
      <c r="D121" s="86" t="s">
        <v>79</v>
      </c>
      <c r="E121" s="84"/>
      <c r="F121" s="87">
        <v>7499.9999999999991</v>
      </c>
      <c r="G121" s="88">
        <v>8500</v>
      </c>
      <c r="H121" s="93">
        <v>45444</v>
      </c>
      <c r="I121" s="91"/>
      <c r="J121" s="17"/>
      <c r="K121" s="12"/>
      <c r="L121" s="19"/>
      <c r="M121" s="17"/>
      <c r="N121" s="90" t="s">
        <v>1670</v>
      </c>
    </row>
    <row r="122" spans="1:14" ht="21.95" customHeight="1">
      <c r="A122" s="11"/>
      <c r="B122" s="18" t="s">
        <v>80</v>
      </c>
      <c r="C122" s="969" t="s">
        <v>81</v>
      </c>
      <c r="D122" s="86" t="s">
        <v>82</v>
      </c>
      <c r="E122" s="84"/>
      <c r="F122" s="87">
        <v>7499.9999999999991</v>
      </c>
      <c r="G122" s="88">
        <v>8500</v>
      </c>
      <c r="H122" s="93">
        <v>45444</v>
      </c>
      <c r="I122" s="91"/>
      <c r="J122" s="17"/>
      <c r="K122" s="12"/>
      <c r="L122" s="19"/>
      <c r="M122" s="17"/>
      <c r="N122" s="90" t="s">
        <v>1670</v>
      </c>
    </row>
    <row r="123" spans="1:14" ht="21.95" customHeight="1">
      <c r="A123" s="11"/>
      <c r="B123" s="18" t="s">
        <v>83</v>
      </c>
      <c r="C123" s="969" t="s">
        <v>84</v>
      </c>
      <c r="D123" s="86" t="s">
        <v>85</v>
      </c>
      <c r="E123" s="84"/>
      <c r="F123" s="87">
        <v>7499.9999999999991</v>
      </c>
      <c r="G123" s="88">
        <v>8500</v>
      </c>
      <c r="H123" s="93">
        <v>45444</v>
      </c>
      <c r="I123" s="91"/>
      <c r="J123" s="17"/>
      <c r="K123" s="12"/>
      <c r="L123" s="19"/>
      <c r="M123" s="17"/>
      <c r="N123" s="90" t="s">
        <v>1670</v>
      </c>
    </row>
    <row r="124" spans="1:14" ht="21.95" customHeight="1">
      <c r="A124" s="11"/>
      <c r="B124" s="18" t="s">
        <v>86</v>
      </c>
      <c r="C124" s="969" t="s">
        <v>87</v>
      </c>
      <c r="D124" s="86" t="s">
        <v>88</v>
      </c>
      <c r="E124" s="84"/>
      <c r="F124" s="87">
        <v>22000</v>
      </c>
      <c r="G124" s="88">
        <v>25000</v>
      </c>
      <c r="H124" s="93">
        <v>45444</v>
      </c>
      <c r="I124" s="91"/>
      <c r="J124" s="17"/>
      <c r="K124" s="12"/>
      <c r="L124" s="19"/>
      <c r="M124" s="17"/>
      <c r="N124" s="90" t="s">
        <v>1670</v>
      </c>
    </row>
    <row r="125" spans="1:14" ht="21.95" customHeight="1">
      <c r="A125" s="11"/>
      <c r="B125" s="18" t="s">
        <v>89</v>
      </c>
      <c r="C125" s="969" t="s">
        <v>90</v>
      </c>
      <c r="D125" s="86" t="s">
        <v>91</v>
      </c>
      <c r="E125" s="84"/>
      <c r="F125" s="87">
        <v>7999.9999999999991</v>
      </c>
      <c r="G125" s="88">
        <v>10000</v>
      </c>
      <c r="H125" s="93">
        <v>45444</v>
      </c>
      <c r="I125" s="91"/>
      <c r="J125" s="17"/>
      <c r="K125" s="12"/>
      <c r="L125" s="19"/>
      <c r="M125" s="17"/>
      <c r="N125" s="90" t="s">
        <v>69</v>
      </c>
    </row>
    <row r="126" spans="1:14" ht="21.95" customHeight="1">
      <c r="A126" s="11"/>
      <c r="B126" s="18" t="s">
        <v>92</v>
      </c>
      <c r="C126" s="969" t="s">
        <v>93</v>
      </c>
      <c r="D126" s="86" t="s">
        <v>94</v>
      </c>
      <c r="E126" s="84"/>
      <c r="F126" s="87">
        <v>1799.9999999999998</v>
      </c>
      <c r="G126" s="88">
        <v>2000</v>
      </c>
      <c r="H126" s="93">
        <v>45444</v>
      </c>
      <c r="I126" s="91"/>
      <c r="J126" s="17"/>
      <c r="K126" s="12"/>
      <c r="L126" s="19"/>
      <c r="M126" s="17"/>
      <c r="N126" s="90" t="s">
        <v>69</v>
      </c>
    </row>
    <row r="127" spans="1:14" ht="21.95" customHeight="1">
      <c r="A127" s="11" t="s">
        <v>66</v>
      </c>
      <c r="B127" s="18" t="s">
        <v>841</v>
      </c>
      <c r="C127" s="969" t="s">
        <v>842</v>
      </c>
      <c r="D127" s="86" t="s">
        <v>843</v>
      </c>
      <c r="E127" s="84"/>
      <c r="F127" s="87">
        <v>2420</v>
      </c>
      <c r="G127" s="88">
        <v>3500</v>
      </c>
      <c r="H127" s="93">
        <v>45444</v>
      </c>
      <c r="I127" s="91"/>
      <c r="J127" s="17"/>
      <c r="K127" s="12"/>
      <c r="L127" s="19"/>
      <c r="M127" s="17"/>
      <c r="N127" s="90" t="s">
        <v>69</v>
      </c>
    </row>
    <row r="128" spans="1:14" ht="21.95" customHeight="1">
      <c r="A128" s="11" t="s">
        <v>66</v>
      </c>
      <c r="B128" s="18" t="s">
        <v>844</v>
      </c>
      <c r="C128" s="969" t="s">
        <v>845</v>
      </c>
      <c r="D128" s="86" t="s">
        <v>846</v>
      </c>
      <c r="E128" s="84"/>
      <c r="F128" s="87">
        <v>2420</v>
      </c>
      <c r="G128" s="88">
        <v>3500</v>
      </c>
      <c r="H128" s="93">
        <v>45444</v>
      </c>
      <c r="I128" s="91"/>
      <c r="J128" s="17"/>
      <c r="K128" s="12"/>
      <c r="L128" s="19"/>
      <c r="M128" s="17"/>
      <c r="N128" s="90" t="s">
        <v>69</v>
      </c>
    </row>
    <row r="129" spans="1:14" ht="21.95" customHeight="1">
      <c r="A129" s="11" t="s">
        <v>66</v>
      </c>
      <c r="B129" s="18" t="s">
        <v>847</v>
      </c>
      <c r="C129" s="969" t="s">
        <v>848</v>
      </c>
      <c r="D129" s="86" t="s">
        <v>849</v>
      </c>
      <c r="E129" s="84"/>
      <c r="F129" s="87">
        <v>1979.9999999999998</v>
      </c>
      <c r="G129" s="88">
        <v>2000</v>
      </c>
      <c r="H129" s="93">
        <v>45444</v>
      </c>
      <c r="I129" s="91"/>
      <c r="J129" s="17"/>
      <c r="K129" s="12"/>
      <c r="L129" s="19"/>
      <c r="M129" s="17"/>
      <c r="N129" s="90" t="s">
        <v>69</v>
      </c>
    </row>
    <row r="130" spans="1:14" ht="21.95" customHeight="1">
      <c r="A130" s="11" t="s">
        <v>66</v>
      </c>
      <c r="B130" s="18" t="s">
        <v>850</v>
      </c>
      <c r="C130" s="969" t="s">
        <v>851</v>
      </c>
      <c r="D130" s="86" t="s">
        <v>852</v>
      </c>
      <c r="E130" s="84"/>
      <c r="F130" s="87">
        <v>3079.9999999999995</v>
      </c>
      <c r="G130" s="88">
        <v>4000</v>
      </c>
      <c r="H130" s="93">
        <v>45444</v>
      </c>
      <c r="I130" s="91"/>
      <c r="J130" s="17"/>
      <c r="K130" s="12"/>
      <c r="L130" s="19"/>
      <c r="M130" s="17"/>
      <c r="N130" s="90" t="s">
        <v>69</v>
      </c>
    </row>
    <row r="131" spans="1:14" ht="21.95" customHeight="1">
      <c r="A131" s="11" t="s">
        <v>66</v>
      </c>
      <c r="B131" s="18" t="s">
        <v>856</v>
      </c>
      <c r="C131" s="969" t="s">
        <v>857</v>
      </c>
      <c r="D131" s="86" t="s">
        <v>858</v>
      </c>
      <c r="E131" s="84"/>
      <c r="F131" s="87">
        <v>799.99999999999989</v>
      </c>
      <c r="G131" s="88">
        <v>900</v>
      </c>
      <c r="H131" s="93">
        <v>45444</v>
      </c>
      <c r="I131" s="91"/>
      <c r="J131" s="17"/>
      <c r="K131" s="12"/>
      <c r="L131" s="19"/>
      <c r="M131" s="17"/>
      <c r="N131" s="90" t="s">
        <v>69</v>
      </c>
    </row>
    <row r="132" spans="1:14" ht="21.95" customHeight="1">
      <c r="A132" s="11" t="s">
        <v>66</v>
      </c>
      <c r="B132" s="18" t="s">
        <v>859</v>
      </c>
      <c r="C132" s="969" t="s">
        <v>860</v>
      </c>
      <c r="D132" s="86" t="s">
        <v>861</v>
      </c>
      <c r="E132" s="84"/>
      <c r="F132" s="87">
        <v>799.99999999999989</v>
      </c>
      <c r="G132" s="88">
        <v>900</v>
      </c>
      <c r="H132" s="93">
        <v>45444</v>
      </c>
      <c r="I132" s="91"/>
      <c r="J132" s="17"/>
      <c r="K132" s="12"/>
      <c r="L132" s="19"/>
      <c r="M132" s="17"/>
      <c r="N132" s="90" t="s">
        <v>69</v>
      </c>
    </row>
    <row r="133" spans="1:14" ht="21.95" customHeight="1">
      <c r="A133" s="11" t="s">
        <v>66</v>
      </c>
      <c r="B133" s="18" t="s">
        <v>865</v>
      </c>
      <c r="C133" s="969" t="s">
        <v>866</v>
      </c>
      <c r="D133" s="86" t="s">
        <v>867</v>
      </c>
      <c r="E133" s="84"/>
      <c r="F133" s="87">
        <v>1200</v>
      </c>
      <c r="G133" s="88">
        <v>1300</v>
      </c>
      <c r="H133" s="93">
        <v>45444</v>
      </c>
      <c r="I133" s="91"/>
      <c r="J133" s="17"/>
      <c r="K133" s="12"/>
      <c r="L133" s="19"/>
      <c r="M133" s="17"/>
      <c r="N133" s="90" t="s">
        <v>69</v>
      </c>
    </row>
    <row r="134" spans="1:14" ht="21.95" customHeight="1">
      <c r="A134" s="11" t="s">
        <v>66</v>
      </c>
      <c r="B134" s="18" t="s">
        <v>868</v>
      </c>
      <c r="C134" s="969" t="s">
        <v>869</v>
      </c>
      <c r="D134" s="86" t="s">
        <v>870</v>
      </c>
      <c r="E134" s="84"/>
      <c r="F134" s="87">
        <v>1500</v>
      </c>
      <c r="G134" s="88">
        <v>1800</v>
      </c>
      <c r="H134" s="93">
        <v>45444</v>
      </c>
      <c r="I134" s="91"/>
      <c r="J134" s="85"/>
      <c r="K134" s="12"/>
      <c r="L134" s="19"/>
      <c r="M134" s="17"/>
      <c r="N134" s="90" t="s">
        <v>69</v>
      </c>
    </row>
    <row r="135" spans="1:14" ht="21.95" customHeight="1">
      <c r="A135" s="11" t="s">
        <v>14</v>
      </c>
      <c r="B135" s="18" t="s">
        <v>15</v>
      </c>
      <c r="C135" s="969" t="s">
        <v>938</v>
      </c>
      <c r="D135" s="14" t="s">
        <v>17</v>
      </c>
      <c r="E135" s="26"/>
      <c r="F135" s="15">
        <v>2000</v>
      </c>
      <c r="G135" s="16">
        <v>2400</v>
      </c>
      <c r="H135" s="152">
        <v>45444</v>
      </c>
      <c r="I135" s="58" t="s">
        <v>1671</v>
      </c>
      <c r="J135" s="73"/>
      <c r="K135" s="67"/>
      <c r="L135" s="74"/>
      <c r="M135" s="92"/>
      <c r="N135" s="17"/>
    </row>
    <row r="136" spans="1:14" ht="21.95" customHeight="1">
      <c r="A136" s="11" t="s">
        <v>14</v>
      </c>
      <c r="B136" s="18" t="s">
        <v>940</v>
      </c>
      <c r="C136" s="969" t="s">
        <v>941</v>
      </c>
      <c r="D136" s="14" t="s">
        <v>21</v>
      </c>
      <c r="E136" s="26"/>
      <c r="F136" s="15">
        <v>2000</v>
      </c>
      <c r="G136" s="16">
        <v>2400</v>
      </c>
      <c r="H136" s="152">
        <v>45444</v>
      </c>
      <c r="I136" s="58" t="s">
        <v>1671</v>
      </c>
      <c r="J136" s="73"/>
      <c r="K136" s="67"/>
      <c r="L136" s="74"/>
      <c r="M136" s="92"/>
      <c r="N136" s="17"/>
    </row>
    <row r="137" spans="1:14" ht="21.95" customHeight="1">
      <c r="A137" s="11"/>
      <c r="B137" s="12" t="s">
        <v>95</v>
      </c>
      <c r="C137" s="969" t="s">
        <v>96</v>
      </c>
      <c r="D137" s="14" t="s">
        <v>97</v>
      </c>
      <c r="E137" s="25"/>
      <c r="F137" s="15">
        <v>3899.9999999999995</v>
      </c>
      <c r="G137" s="16">
        <v>4000</v>
      </c>
      <c r="H137" s="50">
        <v>45444</v>
      </c>
      <c r="I137" s="58"/>
      <c r="J137" s="17"/>
      <c r="K137" s="12"/>
      <c r="L137" s="19"/>
      <c r="M137" s="17"/>
      <c r="N137" s="17"/>
    </row>
    <row r="138" spans="1:14" ht="21.95" customHeight="1">
      <c r="A138" s="11"/>
      <c r="B138" s="12" t="s">
        <v>98</v>
      </c>
      <c r="C138" s="969" t="s">
        <v>99</v>
      </c>
      <c r="D138" s="14" t="s">
        <v>100</v>
      </c>
      <c r="E138" s="25"/>
      <c r="F138" s="15">
        <v>5000</v>
      </c>
      <c r="G138" s="16">
        <v>7000</v>
      </c>
      <c r="H138" s="50">
        <v>45444</v>
      </c>
      <c r="I138" s="58"/>
      <c r="J138" s="17"/>
      <c r="K138" s="12"/>
      <c r="L138" s="19"/>
      <c r="M138" s="17"/>
      <c r="N138" s="17"/>
    </row>
    <row r="139" spans="1:14" ht="21.95" customHeight="1">
      <c r="A139" s="11" t="s">
        <v>66</v>
      </c>
      <c r="B139" s="12" t="s">
        <v>944</v>
      </c>
      <c r="C139" s="969" t="s">
        <v>945</v>
      </c>
      <c r="D139" s="14" t="s">
        <v>946</v>
      </c>
      <c r="E139" s="25"/>
      <c r="F139" s="15">
        <v>5999.9999999999991</v>
      </c>
      <c r="G139" s="16"/>
      <c r="H139" s="50"/>
      <c r="I139" s="58" t="s">
        <v>947</v>
      </c>
      <c r="J139" s="17"/>
      <c r="K139" s="12"/>
      <c r="L139" s="19"/>
      <c r="M139" s="17"/>
      <c r="N139" s="17"/>
    </row>
    <row r="140" spans="1:14" ht="21.95" customHeight="1">
      <c r="A140" s="11" t="s">
        <v>6250</v>
      </c>
      <c r="B140" s="12" t="s">
        <v>102</v>
      </c>
      <c r="C140" s="969" t="s">
        <v>103</v>
      </c>
      <c r="D140" s="14" t="s">
        <v>104</v>
      </c>
      <c r="E140" s="26" t="s">
        <v>39</v>
      </c>
      <c r="F140" s="15">
        <v>13000</v>
      </c>
      <c r="G140" s="16">
        <v>14000</v>
      </c>
      <c r="H140" s="50">
        <v>45444</v>
      </c>
      <c r="I140" s="58"/>
      <c r="J140" s="17"/>
      <c r="K140" s="12"/>
      <c r="L140" s="19"/>
      <c r="M140" s="17"/>
      <c r="N140" s="17"/>
    </row>
    <row r="141" spans="1:14" ht="21.95" customHeight="1">
      <c r="A141" s="11" t="s">
        <v>6250</v>
      </c>
      <c r="B141" s="12" t="s">
        <v>105</v>
      </c>
      <c r="C141" s="969" t="s">
        <v>106</v>
      </c>
      <c r="D141" s="14" t="s">
        <v>107</v>
      </c>
      <c r="E141" s="26" t="s">
        <v>39</v>
      </c>
      <c r="F141" s="15">
        <v>13000</v>
      </c>
      <c r="G141" s="16">
        <v>14000</v>
      </c>
      <c r="H141" s="50">
        <v>45444</v>
      </c>
      <c r="I141" s="58"/>
      <c r="J141" s="17"/>
      <c r="K141" s="12"/>
      <c r="L141" s="19"/>
      <c r="M141" s="17"/>
      <c r="N141" s="17"/>
    </row>
    <row r="142" spans="1:14" ht="21.95" customHeight="1">
      <c r="A142" s="11" t="s">
        <v>6250</v>
      </c>
      <c r="B142" s="12" t="s">
        <v>108</v>
      </c>
      <c r="C142" s="969" t="s">
        <v>109</v>
      </c>
      <c r="D142" s="14" t="s">
        <v>110</v>
      </c>
      <c r="E142" s="26" t="s">
        <v>39</v>
      </c>
      <c r="F142" s="15">
        <v>13000</v>
      </c>
      <c r="G142" s="16">
        <v>14000</v>
      </c>
      <c r="H142" s="50">
        <v>45444</v>
      </c>
      <c r="I142" s="58"/>
      <c r="J142" s="17"/>
      <c r="K142" s="12"/>
      <c r="L142" s="19"/>
      <c r="M142" s="17"/>
      <c r="N142" s="17"/>
    </row>
    <row r="143" spans="1:14" ht="21.95" customHeight="1">
      <c r="A143" s="11" t="s">
        <v>6250</v>
      </c>
      <c r="B143" s="12" t="s">
        <v>111</v>
      </c>
      <c r="C143" s="969" t="s">
        <v>112</v>
      </c>
      <c r="D143" s="14" t="s">
        <v>113</v>
      </c>
      <c r="E143" s="26" t="s">
        <v>39</v>
      </c>
      <c r="F143" s="15">
        <v>13000</v>
      </c>
      <c r="G143" s="16">
        <v>14000</v>
      </c>
      <c r="H143" s="50">
        <v>45444</v>
      </c>
      <c r="I143" s="58"/>
      <c r="J143" s="17"/>
      <c r="K143" s="12"/>
      <c r="L143" s="19"/>
      <c r="M143" s="17"/>
      <c r="N143" s="17"/>
    </row>
    <row r="144" spans="1:14" ht="21.95" customHeight="1">
      <c r="A144" s="11" t="s">
        <v>13098</v>
      </c>
      <c r="B144" s="18" t="s">
        <v>949</v>
      </c>
      <c r="C144" s="969" t="s">
        <v>950</v>
      </c>
      <c r="D144" s="14" t="s">
        <v>951</v>
      </c>
      <c r="E144" s="26" t="s">
        <v>127</v>
      </c>
      <c r="F144" s="15">
        <v>3000</v>
      </c>
      <c r="G144" s="16"/>
      <c r="H144" s="50"/>
      <c r="I144" s="58" t="s">
        <v>952</v>
      </c>
      <c r="J144" s="17"/>
      <c r="K144" s="12"/>
      <c r="L144" s="19"/>
      <c r="M144" s="17"/>
      <c r="N144" s="17"/>
    </row>
    <row r="145" spans="1:14" ht="21.95" customHeight="1">
      <c r="A145" s="19" t="s">
        <v>13098</v>
      </c>
      <c r="B145" s="18" t="s">
        <v>953</v>
      </c>
      <c r="C145" s="969" t="s">
        <v>954</v>
      </c>
      <c r="D145" s="14" t="s">
        <v>955</v>
      </c>
      <c r="E145" s="26" t="s">
        <v>956</v>
      </c>
      <c r="F145" s="15">
        <v>3000</v>
      </c>
      <c r="G145" s="16"/>
      <c r="H145" s="50"/>
      <c r="I145" s="58" t="s">
        <v>952</v>
      </c>
      <c r="J145" s="17"/>
      <c r="K145" s="12"/>
      <c r="L145" s="19"/>
      <c r="M145" s="17"/>
      <c r="N145" s="17"/>
    </row>
    <row r="146" spans="1:14" ht="21.95" customHeight="1">
      <c r="A146" s="19" t="s">
        <v>6250</v>
      </c>
      <c r="B146" s="12" t="s">
        <v>114</v>
      </c>
      <c r="C146" s="969" t="s">
        <v>115</v>
      </c>
      <c r="D146" s="14" t="s">
        <v>116</v>
      </c>
      <c r="E146" s="26" t="s">
        <v>39</v>
      </c>
      <c r="F146" s="15">
        <v>13000</v>
      </c>
      <c r="G146" s="16">
        <v>14000</v>
      </c>
      <c r="H146" s="50">
        <v>45444</v>
      </c>
      <c r="I146" s="58"/>
      <c r="J146" s="17"/>
      <c r="K146" s="12"/>
      <c r="L146" s="19"/>
      <c r="M146" s="17"/>
      <c r="N146" s="17"/>
    </row>
    <row r="147" spans="1:14" ht="21.95" customHeight="1">
      <c r="A147" s="11" t="s">
        <v>6250</v>
      </c>
      <c r="B147" s="12" t="s">
        <v>117</v>
      </c>
      <c r="C147" s="969" t="s">
        <v>118</v>
      </c>
      <c r="D147" s="14" t="s">
        <v>119</v>
      </c>
      <c r="E147" s="26" t="s">
        <v>39</v>
      </c>
      <c r="F147" s="15">
        <v>13000</v>
      </c>
      <c r="G147" s="16">
        <v>14000</v>
      </c>
      <c r="H147" s="50">
        <v>45444</v>
      </c>
      <c r="I147" s="58"/>
      <c r="J147" s="17"/>
      <c r="K147" s="12"/>
      <c r="L147" s="19"/>
      <c r="M147" s="17"/>
      <c r="N147" s="17"/>
    </row>
    <row r="148" spans="1:14" ht="21.95" customHeight="1">
      <c r="A148" s="11" t="s">
        <v>934</v>
      </c>
      <c r="B148" s="18" t="s">
        <v>960</v>
      </c>
      <c r="C148" s="969" t="s">
        <v>961</v>
      </c>
      <c r="D148" s="14" t="s">
        <v>962</v>
      </c>
      <c r="E148" s="26"/>
      <c r="F148" s="15">
        <v>12000</v>
      </c>
      <c r="G148" s="16"/>
      <c r="H148" s="50"/>
      <c r="I148" s="58" t="s">
        <v>952</v>
      </c>
      <c r="J148" s="17"/>
      <c r="K148" s="12"/>
      <c r="L148" s="19"/>
      <c r="M148" s="17"/>
      <c r="N148" s="17"/>
    </row>
    <row r="149" spans="1:14" ht="21.95" customHeight="1">
      <c r="A149" s="11" t="s">
        <v>13098</v>
      </c>
      <c r="B149" s="18" t="s">
        <v>963</v>
      </c>
      <c r="C149" s="969" t="s">
        <v>964</v>
      </c>
      <c r="D149" s="14" t="s">
        <v>965</v>
      </c>
      <c r="E149" s="26"/>
      <c r="F149" s="15">
        <v>2700</v>
      </c>
      <c r="G149" s="16"/>
      <c r="H149" s="50"/>
      <c r="I149" s="58" t="s">
        <v>947</v>
      </c>
      <c r="J149" s="17"/>
      <c r="K149" s="12"/>
      <c r="L149" s="19"/>
      <c r="M149" s="17"/>
      <c r="N149" s="17"/>
    </row>
    <row r="150" spans="1:14" ht="21.95" customHeight="1">
      <c r="A150" s="11" t="s">
        <v>13098</v>
      </c>
      <c r="B150" s="18" t="s">
        <v>966</v>
      </c>
      <c r="C150" s="969" t="s">
        <v>967</v>
      </c>
      <c r="D150" s="14" t="s">
        <v>968</v>
      </c>
      <c r="E150" s="26" t="s">
        <v>127</v>
      </c>
      <c r="F150" s="15">
        <v>3500</v>
      </c>
      <c r="G150" s="16"/>
      <c r="H150" s="50"/>
      <c r="I150" s="58" t="s">
        <v>947</v>
      </c>
      <c r="J150" s="17"/>
      <c r="K150" s="12"/>
      <c r="L150" s="19"/>
      <c r="M150" s="17"/>
      <c r="N150" s="17"/>
    </row>
    <row r="151" spans="1:14" ht="21.95" customHeight="1">
      <c r="A151" s="11" t="s">
        <v>13098</v>
      </c>
      <c r="B151" s="18" t="s">
        <v>969</v>
      </c>
      <c r="C151" s="969" t="s">
        <v>970</v>
      </c>
      <c r="D151" s="14" t="s">
        <v>968</v>
      </c>
      <c r="E151" s="26" t="s">
        <v>971</v>
      </c>
      <c r="F151" s="15">
        <v>3500</v>
      </c>
      <c r="G151" s="16"/>
      <c r="H151" s="50"/>
      <c r="I151" s="58" t="s">
        <v>947</v>
      </c>
      <c r="J151" s="17"/>
      <c r="K151" s="12"/>
      <c r="L151" s="19"/>
      <c r="M151" s="17"/>
      <c r="N151" s="17"/>
    </row>
    <row r="152" spans="1:14" ht="21.95" customHeight="1">
      <c r="A152" s="11" t="s">
        <v>6250</v>
      </c>
      <c r="B152" s="12" t="s">
        <v>120</v>
      </c>
      <c r="C152" s="969" t="s">
        <v>121</v>
      </c>
      <c r="D152" s="14" t="s">
        <v>122</v>
      </c>
      <c r="E152" s="26" t="s">
        <v>39</v>
      </c>
      <c r="F152" s="15">
        <v>13000</v>
      </c>
      <c r="G152" s="16">
        <v>14000</v>
      </c>
      <c r="H152" s="50">
        <v>45444</v>
      </c>
      <c r="I152" s="58"/>
      <c r="J152" s="17"/>
      <c r="K152" s="12"/>
      <c r="L152" s="19"/>
      <c r="M152" s="17"/>
      <c r="N152" s="17"/>
    </row>
    <row r="153" spans="1:14" ht="21.95" customHeight="1">
      <c r="A153" s="11" t="s">
        <v>13098</v>
      </c>
      <c r="B153" s="18" t="s">
        <v>972</v>
      </c>
      <c r="C153" s="969" t="s">
        <v>973</v>
      </c>
      <c r="D153" s="14" t="s">
        <v>974</v>
      </c>
      <c r="E153" s="26" t="s">
        <v>127</v>
      </c>
      <c r="F153" s="15">
        <v>3000</v>
      </c>
      <c r="G153" s="16"/>
      <c r="H153" s="50"/>
      <c r="I153" s="58" t="s">
        <v>952</v>
      </c>
      <c r="J153" s="17"/>
      <c r="K153" s="12"/>
      <c r="L153" s="19"/>
      <c r="M153" s="17"/>
      <c r="N153" s="17"/>
    </row>
    <row r="154" spans="1:14" ht="21.95" customHeight="1">
      <c r="A154" s="11" t="s">
        <v>13098</v>
      </c>
      <c r="B154" s="18" t="s">
        <v>975</v>
      </c>
      <c r="C154" s="969" t="s">
        <v>976</v>
      </c>
      <c r="D154" s="14" t="s">
        <v>974</v>
      </c>
      <c r="E154" s="26" t="s">
        <v>971</v>
      </c>
      <c r="F154" s="15">
        <v>3000</v>
      </c>
      <c r="G154" s="16"/>
      <c r="H154" s="50"/>
      <c r="I154" s="58" t="s">
        <v>952</v>
      </c>
      <c r="J154" s="17"/>
      <c r="K154" s="12"/>
      <c r="L154" s="19"/>
      <c r="M154" s="17"/>
      <c r="N154" s="17"/>
    </row>
    <row r="155" spans="1:14" ht="21.95" customHeight="1">
      <c r="A155" s="11" t="s">
        <v>837</v>
      </c>
      <c r="B155" s="18" t="s">
        <v>124</v>
      </c>
      <c r="C155" s="969" t="s">
        <v>125</v>
      </c>
      <c r="D155" s="14" t="s">
        <v>126</v>
      </c>
      <c r="E155" s="26" t="s">
        <v>127</v>
      </c>
      <c r="F155" s="15">
        <v>21000</v>
      </c>
      <c r="G155" s="16">
        <v>22000</v>
      </c>
      <c r="H155" s="50">
        <v>45444</v>
      </c>
      <c r="I155" s="58"/>
      <c r="J155" s="17"/>
      <c r="K155" s="12"/>
      <c r="L155" s="19"/>
      <c r="M155" s="17"/>
      <c r="N155" s="17"/>
    </row>
    <row r="156" spans="1:14" ht="21.95" customHeight="1">
      <c r="A156" s="11" t="s">
        <v>837</v>
      </c>
      <c r="B156" s="18" t="s">
        <v>128</v>
      </c>
      <c r="C156" s="969" t="s">
        <v>129</v>
      </c>
      <c r="D156" s="14" t="s">
        <v>130</v>
      </c>
      <c r="E156" s="26" t="s">
        <v>131</v>
      </c>
      <c r="F156" s="15">
        <v>21000</v>
      </c>
      <c r="G156" s="16">
        <v>22000</v>
      </c>
      <c r="H156" s="50">
        <v>45444</v>
      </c>
      <c r="I156" s="58"/>
      <c r="J156" s="17"/>
      <c r="K156" s="12"/>
      <c r="L156" s="19"/>
      <c r="M156" s="17"/>
      <c r="N156" s="17"/>
    </row>
    <row r="157" spans="1:14" ht="21.95" customHeight="1">
      <c r="A157" s="11" t="s">
        <v>837</v>
      </c>
      <c r="B157" s="18" t="s">
        <v>132</v>
      </c>
      <c r="C157" s="969" t="s">
        <v>133</v>
      </c>
      <c r="D157" s="14" t="s">
        <v>130</v>
      </c>
      <c r="E157" s="26" t="s">
        <v>134</v>
      </c>
      <c r="F157" s="15">
        <v>21000</v>
      </c>
      <c r="G157" s="16">
        <v>22000</v>
      </c>
      <c r="H157" s="50">
        <v>45444</v>
      </c>
      <c r="I157" s="58"/>
      <c r="J157" s="17"/>
      <c r="K157" s="12"/>
      <c r="L157" s="19"/>
      <c r="M157" s="17"/>
      <c r="N157" s="17"/>
    </row>
    <row r="158" spans="1:14" ht="21.95" customHeight="1">
      <c r="A158" s="11" t="s">
        <v>6250</v>
      </c>
      <c r="B158" s="12" t="s">
        <v>135</v>
      </c>
      <c r="C158" s="969" t="s">
        <v>136</v>
      </c>
      <c r="D158" s="14" t="s">
        <v>137</v>
      </c>
      <c r="E158" s="26" t="s">
        <v>39</v>
      </c>
      <c r="F158" s="15">
        <v>13000</v>
      </c>
      <c r="G158" s="16">
        <v>14000</v>
      </c>
      <c r="H158" s="50">
        <v>45444</v>
      </c>
      <c r="I158" s="58"/>
      <c r="J158" s="17"/>
      <c r="K158" s="12"/>
      <c r="L158" s="19"/>
      <c r="M158" s="17"/>
      <c r="N158" s="17"/>
    </row>
    <row r="159" spans="1:14" ht="21.95" customHeight="1">
      <c r="A159" s="11" t="s">
        <v>1688</v>
      </c>
      <c r="B159" s="18" t="s">
        <v>139</v>
      </c>
      <c r="C159" s="969" t="s">
        <v>140</v>
      </c>
      <c r="D159" s="14" t="s">
        <v>141</v>
      </c>
      <c r="E159" s="26"/>
      <c r="F159" s="15">
        <v>5000</v>
      </c>
      <c r="G159" s="16">
        <v>5400</v>
      </c>
      <c r="H159" s="50">
        <v>45444</v>
      </c>
      <c r="I159" s="58"/>
      <c r="J159" s="17"/>
      <c r="K159" s="12"/>
      <c r="L159" s="19"/>
      <c r="M159" s="17"/>
      <c r="N159" s="17"/>
    </row>
    <row r="160" spans="1:14" ht="21.95" customHeight="1">
      <c r="A160" s="11" t="s">
        <v>1688</v>
      </c>
      <c r="B160" s="18" t="s">
        <v>142</v>
      </c>
      <c r="C160" s="969" t="s">
        <v>143</v>
      </c>
      <c r="D160" s="14" t="s">
        <v>144</v>
      </c>
      <c r="E160" s="26"/>
      <c r="F160" s="15">
        <v>5000</v>
      </c>
      <c r="G160" s="16">
        <v>5400</v>
      </c>
      <c r="H160" s="50">
        <v>45444</v>
      </c>
      <c r="I160" s="58"/>
      <c r="J160" s="17"/>
      <c r="K160" s="12"/>
      <c r="L160" s="19"/>
      <c r="M160" s="17"/>
      <c r="N160" s="17"/>
    </row>
    <row r="161" spans="1:14" ht="21.95" customHeight="1">
      <c r="A161" s="11" t="s">
        <v>934</v>
      </c>
      <c r="B161" s="18" t="s">
        <v>149</v>
      </c>
      <c r="C161" s="969" t="s">
        <v>150</v>
      </c>
      <c r="D161" s="14" t="s">
        <v>151</v>
      </c>
      <c r="E161" s="26"/>
      <c r="F161" s="15">
        <v>9000</v>
      </c>
      <c r="G161" s="16">
        <v>9500</v>
      </c>
      <c r="H161" s="50">
        <v>45444</v>
      </c>
      <c r="I161" s="58"/>
      <c r="J161" s="17"/>
      <c r="K161" s="12"/>
      <c r="L161" s="19"/>
      <c r="M161" s="17"/>
      <c r="N161" s="17"/>
    </row>
    <row r="162" spans="1:14" ht="21.95" customHeight="1">
      <c r="A162" s="11" t="s">
        <v>886</v>
      </c>
      <c r="B162" s="18" t="s">
        <v>997</v>
      </c>
      <c r="C162" s="969" t="s">
        <v>998</v>
      </c>
      <c r="D162" s="14" t="s">
        <v>999</v>
      </c>
      <c r="E162" s="26" t="s">
        <v>233</v>
      </c>
      <c r="F162" s="15">
        <v>45000</v>
      </c>
      <c r="G162" s="16"/>
      <c r="H162" s="50"/>
      <c r="I162" s="58" t="s">
        <v>947</v>
      </c>
      <c r="J162" s="17"/>
      <c r="K162" s="12"/>
      <c r="L162" s="19"/>
      <c r="M162" s="17"/>
      <c r="N162" s="17"/>
    </row>
    <row r="163" spans="1:14" ht="21.95" customHeight="1">
      <c r="A163" s="11" t="s">
        <v>13098</v>
      </c>
      <c r="B163" s="18" t="s">
        <v>1000</v>
      </c>
      <c r="C163" s="969" t="s">
        <v>1001</v>
      </c>
      <c r="D163" s="14" t="s">
        <v>1002</v>
      </c>
      <c r="E163" s="26" t="s">
        <v>127</v>
      </c>
      <c r="F163" s="15">
        <v>2000</v>
      </c>
      <c r="G163" s="16"/>
      <c r="H163" s="50"/>
      <c r="I163" s="58" t="s">
        <v>947</v>
      </c>
      <c r="J163" s="17"/>
      <c r="K163" s="12"/>
      <c r="L163" s="19"/>
      <c r="M163" s="17"/>
      <c r="N163" s="17"/>
    </row>
    <row r="164" spans="1:14" ht="21.95" customHeight="1">
      <c r="A164" s="11" t="s">
        <v>13098</v>
      </c>
      <c r="B164" s="18" t="s">
        <v>1003</v>
      </c>
      <c r="C164" s="969" t="s">
        <v>1004</v>
      </c>
      <c r="D164" s="14" t="s">
        <v>1002</v>
      </c>
      <c r="E164" s="26" t="s">
        <v>956</v>
      </c>
      <c r="F164" s="15">
        <v>2000</v>
      </c>
      <c r="G164" s="16"/>
      <c r="H164" s="50"/>
      <c r="I164" s="58" t="s">
        <v>947</v>
      </c>
      <c r="J164" s="17"/>
      <c r="K164" s="12"/>
      <c r="L164" s="19"/>
      <c r="M164" s="17"/>
      <c r="N164" s="17"/>
    </row>
    <row r="165" spans="1:14" ht="21.95" customHeight="1">
      <c r="A165" s="11" t="s">
        <v>13098</v>
      </c>
      <c r="B165" s="18" t="s">
        <v>1005</v>
      </c>
      <c r="C165" s="969" t="s">
        <v>1006</v>
      </c>
      <c r="D165" s="14" t="s">
        <v>1007</v>
      </c>
      <c r="E165" s="26" t="s">
        <v>127</v>
      </c>
      <c r="F165" s="15">
        <v>2000</v>
      </c>
      <c r="G165" s="16"/>
      <c r="H165" s="50"/>
      <c r="I165" s="58" t="s">
        <v>947</v>
      </c>
      <c r="J165" s="17"/>
      <c r="K165" s="12"/>
      <c r="L165" s="19"/>
      <c r="M165" s="17"/>
      <c r="N165" s="17"/>
    </row>
    <row r="166" spans="1:14" ht="21.95" customHeight="1">
      <c r="A166" s="11" t="s">
        <v>13098</v>
      </c>
      <c r="B166" s="18" t="s">
        <v>1008</v>
      </c>
      <c r="C166" s="969" t="s">
        <v>1009</v>
      </c>
      <c r="D166" s="14" t="s">
        <v>1007</v>
      </c>
      <c r="E166" s="26" t="s">
        <v>956</v>
      </c>
      <c r="F166" s="15">
        <v>2000</v>
      </c>
      <c r="G166" s="16"/>
      <c r="H166" s="50"/>
      <c r="I166" s="58" t="s">
        <v>947</v>
      </c>
      <c r="J166" s="17"/>
      <c r="K166" s="12"/>
      <c r="L166" s="19"/>
      <c r="M166" s="17"/>
      <c r="N166" s="17"/>
    </row>
    <row r="167" spans="1:14" ht="21.95" customHeight="1">
      <c r="A167" s="11" t="s">
        <v>13098</v>
      </c>
      <c r="B167" s="18" t="s">
        <v>1010</v>
      </c>
      <c r="C167" s="969" t="s">
        <v>1011</v>
      </c>
      <c r="D167" s="14" t="s">
        <v>1012</v>
      </c>
      <c r="E167" s="26" t="s">
        <v>127</v>
      </c>
      <c r="F167" s="15">
        <v>2000</v>
      </c>
      <c r="G167" s="16"/>
      <c r="H167" s="50"/>
      <c r="I167" s="58" t="s">
        <v>947</v>
      </c>
      <c r="J167" s="17"/>
      <c r="K167" s="12"/>
      <c r="L167" s="19"/>
      <c r="M167" s="17"/>
      <c r="N167" s="17"/>
    </row>
    <row r="168" spans="1:14" ht="21.95" customHeight="1">
      <c r="A168" s="11" t="s">
        <v>13098</v>
      </c>
      <c r="B168" s="18" t="s">
        <v>1013</v>
      </c>
      <c r="C168" s="969" t="s">
        <v>1014</v>
      </c>
      <c r="D168" s="14" t="s">
        <v>1012</v>
      </c>
      <c r="E168" s="26" t="s">
        <v>956</v>
      </c>
      <c r="F168" s="15">
        <v>2000</v>
      </c>
      <c r="G168" s="16"/>
      <c r="H168" s="50"/>
      <c r="I168" s="58" t="s">
        <v>947</v>
      </c>
      <c r="J168" s="17"/>
      <c r="K168" s="12"/>
      <c r="L168" s="19"/>
      <c r="M168" s="17"/>
      <c r="N168" s="17"/>
    </row>
    <row r="169" spans="1:14" ht="21.95" customHeight="1">
      <c r="A169" s="11" t="s">
        <v>13098</v>
      </c>
      <c r="B169" s="18" t="s">
        <v>1015</v>
      </c>
      <c r="C169" s="969" t="s">
        <v>1016</v>
      </c>
      <c r="D169" s="14" t="s">
        <v>1017</v>
      </c>
      <c r="E169" s="26" t="s">
        <v>127</v>
      </c>
      <c r="F169" s="15">
        <v>2000</v>
      </c>
      <c r="G169" s="16"/>
      <c r="H169" s="50"/>
      <c r="I169" s="58" t="s">
        <v>947</v>
      </c>
      <c r="J169" s="17"/>
      <c r="K169" s="12"/>
      <c r="L169" s="19"/>
      <c r="M169" s="17"/>
      <c r="N169" s="17"/>
    </row>
    <row r="170" spans="1:14" ht="21.95" customHeight="1">
      <c r="A170" s="11" t="s">
        <v>13098</v>
      </c>
      <c r="B170" s="18" t="s">
        <v>1018</v>
      </c>
      <c r="C170" s="969" t="s">
        <v>1019</v>
      </c>
      <c r="D170" s="14" t="s">
        <v>1017</v>
      </c>
      <c r="E170" s="26" t="s">
        <v>956</v>
      </c>
      <c r="F170" s="15">
        <v>2000</v>
      </c>
      <c r="G170" s="16"/>
      <c r="H170" s="50"/>
      <c r="I170" s="58" t="s">
        <v>947</v>
      </c>
      <c r="J170" s="17"/>
      <c r="K170" s="12"/>
      <c r="L170" s="19"/>
      <c r="M170" s="17"/>
      <c r="N170" s="17"/>
    </row>
    <row r="171" spans="1:14" ht="21.95" customHeight="1">
      <c r="A171" s="11" t="s">
        <v>13098</v>
      </c>
      <c r="B171" s="18" t="s">
        <v>1020</v>
      </c>
      <c r="C171" s="969" t="s">
        <v>1021</v>
      </c>
      <c r="D171" s="14" t="s">
        <v>1022</v>
      </c>
      <c r="E171" s="26" t="s">
        <v>127</v>
      </c>
      <c r="F171" s="15">
        <v>2000</v>
      </c>
      <c r="G171" s="16"/>
      <c r="H171" s="50"/>
      <c r="I171" s="58" t="s">
        <v>947</v>
      </c>
      <c r="J171" s="17"/>
      <c r="K171" s="12"/>
      <c r="L171" s="19"/>
      <c r="M171" s="17"/>
      <c r="N171" s="17"/>
    </row>
    <row r="172" spans="1:14" ht="21.95" customHeight="1">
      <c r="A172" s="11" t="s">
        <v>13098</v>
      </c>
      <c r="B172" s="18" t="s">
        <v>1023</v>
      </c>
      <c r="C172" s="969" t="s">
        <v>1024</v>
      </c>
      <c r="D172" s="14" t="s">
        <v>1022</v>
      </c>
      <c r="E172" s="26" t="s">
        <v>956</v>
      </c>
      <c r="F172" s="15">
        <v>2000</v>
      </c>
      <c r="G172" s="16"/>
      <c r="H172" s="50"/>
      <c r="I172" s="58" t="s">
        <v>947</v>
      </c>
      <c r="J172" s="17"/>
      <c r="K172" s="12"/>
      <c r="L172" s="19"/>
      <c r="M172" s="17"/>
      <c r="N172" s="17"/>
    </row>
    <row r="173" spans="1:14" ht="21.95" customHeight="1">
      <c r="A173" s="11" t="s">
        <v>13098</v>
      </c>
      <c r="B173" s="18" t="s">
        <v>1025</v>
      </c>
      <c r="C173" s="969" t="s">
        <v>1026</v>
      </c>
      <c r="D173" s="14" t="s">
        <v>1027</v>
      </c>
      <c r="E173" s="26" t="s">
        <v>127</v>
      </c>
      <c r="F173" s="15">
        <v>2000</v>
      </c>
      <c r="G173" s="16"/>
      <c r="H173" s="50"/>
      <c r="I173" s="58" t="s">
        <v>947</v>
      </c>
      <c r="J173" s="17"/>
      <c r="K173" s="12"/>
      <c r="L173" s="19"/>
      <c r="M173" s="17"/>
      <c r="N173" s="17"/>
    </row>
    <row r="174" spans="1:14" ht="21.95" customHeight="1">
      <c r="A174" s="11" t="s">
        <v>13098</v>
      </c>
      <c r="B174" s="18" t="s">
        <v>1028</v>
      </c>
      <c r="C174" s="969" t="s">
        <v>1029</v>
      </c>
      <c r="D174" s="14" t="s">
        <v>1027</v>
      </c>
      <c r="E174" s="26" t="s">
        <v>956</v>
      </c>
      <c r="F174" s="15">
        <v>2000</v>
      </c>
      <c r="G174" s="16"/>
      <c r="H174" s="50"/>
      <c r="I174" s="58" t="s">
        <v>947</v>
      </c>
      <c r="J174" s="17"/>
      <c r="K174" s="12"/>
      <c r="L174" s="19"/>
      <c r="M174" s="17"/>
      <c r="N174" s="17"/>
    </row>
    <row r="175" spans="1:14" ht="21.95" customHeight="1">
      <c r="A175" s="11" t="s">
        <v>6250</v>
      </c>
      <c r="B175" s="12" t="s">
        <v>152</v>
      </c>
      <c r="C175" s="969" t="s">
        <v>153</v>
      </c>
      <c r="D175" s="14" t="s">
        <v>154</v>
      </c>
      <c r="E175" s="26" t="s">
        <v>39</v>
      </c>
      <c r="F175" s="15">
        <v>13000</v>
      </c>
      <c r="G175" s="16">
        <v>14000</v>
      </c>
      <c r="H175" s="50">
        <v>45444</v>
      </c>
      <c r="I175" s="58"/>
      <c r="J175" s="17"/>
      <c r="K175" s="12"/>
      <c r="L175" s="19"/>
      <c r="M175" s="17"/>
      <c r="N175" s="17"/>
    </row>
    <row r="176" spans="1:14" ht="21.95" customHeight="1">
      <c r="A176" s="11" t="s">
        <v>13098</v>
      </c>
      <c r="B176" s="18" t="s">
        <v>1030</v>
      </c>
      <c r="C176" s="969" t="s">
        <v>1031</v>
      </c>
      <c r="D176" s="14" t="s">
        <v>1032</v>
      </c>
      <c r="E176" s="26" t="s">
        <v>127</v>
      </c>
      <c r="F176" s="15">
        <v>2000</v>
      </c>
      <c r="G176" s="16"/>
      <c r="H176" s="50"/>
      <c r="I176" s="58" t="s">
        <v>947</v>
      </c>
      <c r="J176" s="17"/>
      <c r="K176" s="12"/>
      <c r="L176" s="19"/>
      <c r="M176" s="17"/>
      <c r="N176" s="17"/>
    </row>
    <row r="177" spans="1:14" ht="21.95" customHeight="1">
      <c r="A177" s="11" t="s">
        <v>13098</v>
      </c>
      <c r="B177" s="18" t="s">
        <v>1033</v>
      </c>
      <c r="C177" s="969" t="s">
        <v>1034</v>
      </c>
      <c r="D177" s="14" t="s">
        <v>1032</v>
      </c>
      <c r="E177" s="26" t="s">
        <v>956</v>
      </c>
      <c r="F177" s="15">
        <v>2000</v>
      </c>
      <c r="G177" s="16"/>
      <c r="H177" s="50"/>
      <c r="I177" s="58" t="s">
        <v>947</v>
      </c>
      <c r="J177" s="17"/>
      <c r="K177" s="12"/>
      <c r="L177" s="19"/>
      <c r="M177" s="17"/>
      <c r="N177" s="17"/>
    </row>
    <row r="178" spans="1:14" ht="21.95" customHeight="1">
      <c r="A178" s="11"/>
      <c r="B178" s="18" t="s">
        <v>1035</v>
      </c>
      <c r="C178" s="969" t="s">
        <v>1036</v>
      </c>
      <c r="D178" s="14" t="s">
        <v>1037</v>
      </c>
      <c r="E178" s="26" t="s">
        <v>127</v>
      </c>
      <c r="F178" s="15">
        <v>1800</v>
      </c>
      <c r="G178" s="16"/>
      <c r="H178" s="50"/>
      <c r="I178" s="58" t="s">
        <v>900</v>
      </c>
      <c r="J178" s="17"/>
      <c r="K178" s="12"/>
      <c r="L178" s="19"/>
      <c r="M178" s="17"/>
      <c r="N178" s="17"/>
    </row>
    <row r="179" spans="1:14" ht="21.95" customHeight="1">
      <c r="A179" s="11"/>
      <c r="B179" s="18" t="s">
        <v>1038</v>
      </c>
      <c r="C179" s="969" t="s">
        <v>1039</v>
      </c>
      <c r="D179" s="14" t="s">
        <v>1040</v>
      </c>
      <c r="E179" s="26" t="s">
        <v>956</v>
      </c>
      <c r="F179" s="15">
        <v>1800</v>
      </c>
      <c r="G179" s="16"/>
      <c r="H179" s="50"/>
      <c r="I179" s="58" t="s">
        <v>900</v>
      </c>
      <c r="J179" s="17"/>
      <c r="K179" s="12"/>
      <c r="L179" s="19"/>
      <c r="M179" s="17"/>
      <c r="N179" s="17"/>
    </row>
    <row r="180" spans="1:14" ht="21.95" customHeight="1">
      <c r="A180" s="11" t="s">
        <v>13098</v>
      </c>
      <c r="B180" s="18" t="s">
        <v>1041</v>
      </c>
      <c r="C180" s="969" t="s">
        <v>1042</v>
      </c>
      <c r="D180" s="14" t="s">
        <v>1043</v>
      </c>
      <c r="E180" s="26" t="s">
        <v>127</v>
      </c>
      <c r="F180" s="15">
        <v>2000</v>
      </c>
      <c r="G180" s="16"/>
      <c r="H180" s="50"/>
      <c r="I180" s="58" t="s">
        <v>947</v>
      </c>
      <c r="J180" s="17"/>
      <c r="K180" s="12"/>
      <c r="L180" s="19"/>
      <c r="M180" s="17"/>
      <c r="N180" s="17"/>
    </row>
    <row r="181" spans="1:14" ht="21.95" customHeight="1">
      <c r="A181" s="11" t="s">
        <v>13098</v>
      </c>
      <c r="B181" s="18" t="s">
        <v>1044</v>
      </c>
      <c r="C181" s="969" t="s">
        <v>1045</v>
      </c>
      <c r="D181" s="14" t="s">
        <v>1046</v>
      </c>
      <c r="E181" s="26" t="s">
        <v>956</v>
      </c>
      <c r="F181" s="15">
        <v>2000</v>
      </c>
      <c r="G181" s="16"/>
      <c r="H181" s="50"/>
      <c r="I181" s="58" t="s">
        <v>947</v>
      </c>
      <c r="J181" s="17"/>
      <c r="K181" s="12"/>
      <c r="L181" s="19"/>
      <c r="M181" s="17"/>
      <c r="N181" s="17"/>
    </row>
    <row r="182" spans="1:14" ht="21.95" customHeight="1">
      <c r="A182" s="11" t="s">
        <v>13098</v>
      </c>
      <c r="B182" s="18" t="s">
        <v>1047</v>
      </c>
      <c r="C182" s="969" t="s">
        <v>1048</v>
      </c>
      <c r="D182" s="14" t="s">
        <v>1049</v>
      </c>
      <c r="E182" s="26" t="s">
        <v>127</v>
      </c>
      <c r="F182" s="15">
        <v>2800</v>
      </c>
      <c r="G182" s="16"/>
      <c r="H182" s="50"/>
      <c r="I182" s="58" t="s">
        <v>900</v>
      </c>
      <c r="J182" s="17"/>
      <c r="K182" s="12"/>
      <c r="L182" s="19"/>
      <c r="M182" s="17"/>
      <c r="N182" s="17"/>
    </row>
    <row r="183" spans="1:14" ht="21.95" customHeight="1">
      <c r="A183" s="11" t="s">
        <v>13098</v>
      </c>
      <c r="B183" s="18" t="s">
        <v>1050</v>
      </c>
      <c r="C183" s="969" t="s">
        <v>1051</v>
      </c>
      <c r="D183" s="14" t="s">
        <v>1049</v>
      </c>
      <c r="E183" s="26" t="s">
        <v>956</v>
      </c>
      <c r="F183" s="15">
        <v>2800</v>
      </c>
      <c r="G183" s="16"/>
      <c r="H183" s="50"/>
      <c r="I183" s="58" t="s">
        <v>900</v>
      </c>
      <c r="J183" s="17"/>
      <c r="K183" s="12"/>
      <c r="L183" s="19"/>
      <c r="M183" s="17"/>
      <c r="N183" s="17"/>
    </row>
    <row r="184" spans="1:14" ht="21.95" customHeight="1">
      <c r="A184" s="11"/>
      <c r="B184" s="18" t="s">
        <v>1052</v>
      </c>
      <c r="C184" s="969" t="s">
        <v>1053</v>
      </c>
      <c r="D184" s="14" t="s">
        <v>1054</v>
      </c>
      <c r="E184" s="26" t="s">
        <v>127</v>
      </c>
      <c r="F184" s="15">
        <v>2800</v>
      </c>
      <c r="G184" s="16"/>
      <c r="H184" s="50"/>
      <c r="I184" s="58" t="s">
        <v>900</v>
      </c>
      <c r="J184" s="17"/>
      <c r="K184" s="12"/>
      <c r="L184" s="19"/>
      <c r="M184" s="17"/>
      <c r="N184" s="17"/>
    </row>
    <row r="185" spans="1:14" ht="21.95" customHeight="1">
      <c r="A185" s="11"/>
      <c r="B185" s="18" t="s">
        <v>1055</v>
      </c>
      <c r="C185" s="969" t="s">
        <v>1056</v>
      </c>
      <c r="D185" s="14" t="s">
        <v>1054</v>
      </c>
      <c r="E185" s="26" t="s">
        <v>956</v>
      </c>
      <c r="F185" s="15">
        <v>2800</v>
      </c>
      <c r="G185" s="16"/>
      <c r="H185" s="50"/>
      <c r="I185" s="58" t="s">
        <v>900</v>
      </c>
      <c r="J185" s="17"/>
      <c r="K185" s="12"/>
      <c r="L185" s="19"/>
      <c r="M185" s="17"/>
      <c r="N185" s="17"/>
    </row>
    <row r="186" spans="1:14" ht="21.95" customHeight="1">
      <c r="A186" s="11" t="s">
        <v>934</v>
      </c>
      <c r="B186" s="18" t="s">
        <v>155</v>
      </c>
      <c r="C186" s="969" t="s">
        <v>156</v>
      </c>
      <c r="D186" s="14" t="s">
        <v>157</v>
      </c>
      <c r="E186" s="26"/>
      <c r="F186" s="15">
        <v>9000</v>
      </c>
      <c r="G186" s="16">
        <v>9500</v>
      </c>
      <c r="H186" s="50">
        <v>45444</v>
      </c>
      <c r="I186" s="58"/>
      <c r="J186" s="17"/>
      <c r="K186" s="12"/>
      <c r="L186" s="19"/>
      <c r="M186" s="17"/>
      <c r="N186" s="17"/>
    </row>
    <row r="187" spans="1:14" ht="21.95" customHeight="1">
      <c r="A187" s="11" t="s">
        <v>934</v>
      </c>
      <c r="B187" s="18" t="s">
        <v>1057</v>
      </c>
      <c r="C187" s="969" t="s">
        <v>1058</v>
      </c>
      <c r="D187" s="14" t="s">
        <v>1059</v>
      </c>
      <c r="E187" s="26"/>
      <c r="F187" s="15">
        <v>9000</v>
      </c>
      <c r="G187" s="16"/>
      <c r="H187" s="50"/>
      <c r="I187" s="58" t="s">
        <v>952</v>
      </c>
      <c r="J187" s="17"/>
      <c r="K187" s="12"/>
      <c r="L187" s="19"/>
      <c r="M187" s="17"/>
      <c r="N187" s="17"/>
    </row>
    <row r="188" spans="1:14" ht="21.95" customHeight="1">
      <c r="A188" s="20" t="s">
        <v>934</v>
      </c>
      <c r="B188" s="18" t="s">
        <v>158</v>
      </c>
      <c r="C188" s="969" t="s">
        <v>159</v>
      </c>
      <c r="D188" s="14" t="s">
        <v>160</v>
      </c>
      <c r="E188" s="26" t="s">
        <v>161</v>
      </c>
      <c r="F188" s="15">
        <v>20000</v>
      </c>
      <c r="G188" s="16">
        <v>22000</v>
      </c>
      <c r="H188" s="50">
        <v>45444</v>
      </c>
      <c r="I188" s="58"/>
      <c r="J188" s="17"/>
      <c r="K188" s="12"/>
      <c r="L188" s="19"/>
      <c r="M188" s="17"/>
      <c r="N188" s="17"/>
    </row>
    <row r="189" spans="1:14" ht="21.95" customHeight="1">
      <c r="A189" s="11" t="s">
        <v>934</v>
      </c>
      <c r="B189" s="18" t="s">
        <v>1060</v>
      </c>
      <c r="C189" s="969" t="s">
        <v>1061</v>
      </c>
      <c r="D189" s="14" t="s">
        <v>1062</v>
      </c>
      <c r="E189" s="26" t="s">
        <v>165</v>
      </c>
      <c r="F189" s="15">
        <v>12000</v>
      </c>
      <c r="G189" s="16"/>
      <c r="H189" s="50"/>
      <c r="I189" s="58" t="s">
        <v>952</v>
      </c>
      <c r="J189" s="17"/>
      <c r="K189" s="12"/>
      <c r="L189" s="19"/>
      <c r="M189" s="17"/>
      <c r="N189" s="17"/>
    </row>
    <row r="190" spans="1:14" ht="21.95" customHeight="1">
      <c r="A190" s="11" t="s">
        <v>934</v>
      </c>
      <c r="B190" s="18" t="s">
        <v>162</v>
      </c>
      <c r="C190" s="969" t="s">
        <v>163</v>
      </c>
      <c r="D190" s="14" t="s">
        <v>164</v>
      </c>
      <c r="E190" s="26" t="s">
        <v>165</v>
      </c>
      <c r="F190" s="15">
        <v>20000</v>
      </c>
      <c r="G190" s="16">
        <v>22000</v>
      </c>
      <c r="H190" s="50">
        <v>45444</v>
      </c>
      <c r="I190" s="58"/>
      <c r="J190" s="17"/>
      <c r="K190" s="12"/>
      <c r="L190" s="19"/>
      <c r="M190" s="17"/>
      <c r="N190" s="17"/>
    </row>
    <row r="191" spans="1:14" ht="21.95" customHeight="1">
      <c r="A191" s="11" t="s">
        <v>837</v>
      </c>
      <c r="B191" s="18" t="s">
        <v>1063</v>
      </c>
      <c r="C191" s="969" t="s">
        <v>1064</v>
      </c>
      <c r="D191" s="14" t="s">
        <v>1065</v>
      </c>
      <c r="E191" s="26" t="s">
        <v>39</v>
      </c>
      <c r="F191" s="15">
        <v>17000</v>
      </c>
      <c r="G191" s="16"/>
      <c r="H191" s="50"/>
      <c r="I191" s="58" t="s">
        <v>900</v>
      </c>
      <c r="J191" s="17"/>
      <c r="K191" s="12"/>
      <c r="L191" s="19"/>
      <c r="M191" s="17"/>
      <c r="N191" s="17"/>
    </row>
    <row r="192" spans="1:14" ht="21.95" customHeight="1">
      <c r="A192" s="11" t="s">
        <v>837</v>
      </c>
      <c r="B192" s="18" t="s">
        <v>1066</v>
      </c>
      <c r="C192" s="969" t="s">
        <v>1067</v>
      </c>
      <c r="D192" s="14" t="s">
        <v>1068</v>
      </c>
      <c r="E192" s="26" t="s">
        <v>39</v>
      </c>
      <c r="F192" s="15">
        <v>20000</v>
      </c>
      <c r="G192" s="16"/>
      <c r="H192" s="50"/>
      <c r="I192" s="58" t="s">
        <v>900</v>
      </c>
      <c r="J192" s="17"/>
      <c r="K192" s="12"/>
      <c r="L192" s="19"/>
      <c r="M192" s="17"/>
      <c r="N192" s="17"/>
    </row>
    <row r="193" spans="1:14" ht="21.95" customHeight="1">
      <c r="A193" s="11" t="s">
        <v>814</v>
      </c>
      <c r="B193" s="18" t="s">
        <v>1069</v>
      </c>
      <c r="C193" s="969" t="s">
        <v>1070</v>
      </c>
      <c r="D193" s="14" t="s">
        <v>1071</v>
      </c>
      <c r="E193" s="26"/>
      <c r="F193" s="15">
        <v>6500</v>
      </c>
      <c r="G193" s="16"/>
      <c r="H193" s="50"/>
      <c r="I193" s="58" t="s">
        <v>952</v>
      </c>
      <c r="J193" s="17"/>
      <c r="K193" s="12"/>
      <c r="L193" s="19"/>
      <c r="M193" s="17"/>
      <c r="N193" s="17"/>
    </row>
    <row r="194" spans="1:14" ht="21.95" customHeight="1">
      <c r="A194" s="11" t="s">
        <v>1688</v>
      </c>
      <c r="B194" s="18" t="s">
        <v>166</v>
      </c>
      <c r="C194" s="969" t="s">
        <v>167</v>
      </c>
      <c r="D194" s="14" t="s">
        <v>168</v>
      </c>
      <c r="E194" s="26"/>
      <c r="F194" s="15">
        <v>10000</v>
      </c>
      <c r="G194" s="16">
        <v>11000</v>
      </c>
      <c r="H194" s="50">
        <v>45444</v>
      </c>
      <c r="I194" s="58"/>
      <c r="J194" s="17"/>
      <c r="K194" s="12"/>
      <c r="L194" s="19"/>
      <c r="M194" s="17"/>
      <c r="N194" s="17"/>
    </row>
    <row r="195" spans="1:14" ht="21.95" customHeight="1">
      <c r="A195" s="11" t="s">
        <v>14</v>
      </c>
      <c r="B195" s="12" t="s">
        <v>169</v>
      </c>
      <c r="C195" s="969" t="s">
        <v>170</v>
      </c>
      <c r="D195" s="14" t="s">
        <v>171</v>
      </c>
      <c r="E195" s="25"/>
      <c r="F195" s="15">
        <v>12000</v>
      </c>
      <c r="G195" s="16">
        <v>13000</v>
      </c>
      <c r="H195" s="50">
        <v>45444</v>
      </c>
      <c r="I195" s="58"/>
      <c r="J195" s="17"/>
      <c r="K195" s="12"/>
      <c r="L195" s="19"/>
      <c r="M195" s="17"/>
      <c r="N195" s="17"/>
    </row>
    <row r="196" spans="1:14" ht="21.95" customHeight="1">
      <c r="A196" s="11" t="s">
        <v>1688</v>
      </c>
      <c r="B196" s="18" t="s">
        <v>172</v>
      </c>
      <c r="C196" s="969" t="s">
        <v>173</v>
      </c>
      <c r="D196" s="14" t="s">
        <v>174</v>
      </c>
      <c r="E196" s="26"/>
      <c r="F196" s="15">
        <v>10000</v>
      </c>
      <c r="G196" s="16">
        <v>11000</v>
      </c>
      <c r="H196" s="50">
        <v>45444</v>
      </c>
      <c r="I196" s="58"/>
      <c r="J196" s="17"/>
      <c r="K196" s="12"/>
      <c r="L196" s="19"/>
      <c r="M196" s="17"/>
      <c r="N196" s="17"/>
    </row>
    <row r="197" spans="1:14" ht="21.95" customHeight="1">
      <c r="A197" s="11" t="s">
        <v>1688</v>
      </c>
      <c r="B197" s="18" t="s">
        <v>175</v>
      </c>
      <c r="C197" s="969" t="s">
        <v>176</v>
      </c>
      <c r="D197" s="14" t="s">
        <v>177</v>
      </c>
      <c r="E197" s="26"/>
      <c r="F197" s="15">
        <v>10000</v>
      </c>
      <c r="G197" s="16">
        <v>11000</v>
      </c>
      <c r="H197" s="50">
        <v>45444</v>
      </c>
      <c r="I197" s="58"/>
      <c r="J197" s="17"/>
      <c r="K197" s="12"/>
      <c r="L197" s="19"/>
      <c r="M197" s="17"/>
      <c r="N197" s="17"/>
    </row>
    <row r="198" spans="1:14" ht="21.95" customHeight="1">
      <c r="A198" s="19" t="s">
        <v>14</v>
      </c>
      <c r="B198" s="12" t="s">
        <v>178</v>
      </c>
      <c r="C198" s="969" t="s">
        <v>170</v>
      </c>
      <c r="D198" s="14" t="s">
        <v>179</v>
      </c>
      <c r="E198" s="25"/>
      <c r="F198" s="15">
        <v>12000</v>
      </c>
      <c r="G198" s="16">
        <v>13000</v>
      </c>
      <c r="H198" s="50">
        <v>45444</v>
      </c>
      <c r="I198" s="58"/>
      <c r="J198" s="17"/>
      <c r="K198" s="12"/>
      <c r="L198" s="19"/>
      <c r="M198" s="17"/>
      <c r="N198" s="17"/>
    </row>
    <row r="199" spans="1:14" ht="21.95" customHeight="1">
      <c r="A199" s="19" t="s">
        <v>814</v>
      </c>
      <c r="B199" s="18" t="s">
        <v>1072</v>
      </c>
      <c r="C199" s="969" t="s">
        <v>1073</v>
      </c>
      <c r="D199" s="14" t="s">
        <v>1074</v>
      </c>
      <c r="E199" s="26"/>
      <c r="F199" s="15">
        <v>12000</v>
      </c>
      <c r="G199" s="16"/>
      <c r="H199" s="50"/>
      <c r="I199" s="58" t="s">
        <v>947</v>
      </c>
      <c r="J199" s="17"/>
      <c r="K199" s="12"/>
      <c r="L199" s="19"/>
      <c r="M199" s="17"/>
      <c r="N199" s="17"/>
    </row>
    <row r="200" spans="1:14" ht="21.95" customHeight="1">
      <c r="A200" s="11" t="s">
        <v>14</v>
      </c>
      <c r="B200" s="18" t="s">
        <v>180</v>
      </c>
      <c r="C200" s="969" t="s">
        <v>181</v>
      </c>
      <c r="D200" s="14" t="s">
        <v>182</v>
      </c>
      <c r="E200" s="26"/>
      <c r="F200" s="15">
        <v>5000</v>
      </c>
      <c r="G200" s="16">
        <v>5400</v>
      </c>
      <c r="H200" s="50">
        <v>45444</v>
      </c>
      <c r="I200" s="58"/>
      <c r="J200" s="17"/>
      <c r="K200" s="12"/>
      <c r="L200" s="19"/>
      <c r="M200" s="17"/>
      <c r="N200" s="17"/>
    </row>
    <row r="201" spans="1:14" ht="21.95" customHeight="1">
      <c r="A201" s="11" t="s">
        <v>14</v>
      </c>
      <c r="B201" s="18" t="s">
        <v>183</v>
      </c>
      <c r="C201" s="969" t="s">
        <v>184</v>
      </c>
      <c r="D201" s="14" t="s">
        <v>185</v>
      </c>
      <c r="E201" s="26"/>
      <c r="F201" s="15">
        <v>5000</v>
      </c>
      <c r="G201" s="16">
        <v>5400</v>
      </c>
      <c r="H201" s="50">
        <v>45444</v>
      </c>
      <c r="I201" s="58"/>
      <c r="J201" s="17"/>
      <c r="K201" s="12"/>
      <c r="L201" s="19"/>
      <c r="M201" s="17"/>
      <c r="N201" s="17"/>
    </row>
    <row r="202" spans="1:14" ht="21.95" customHeight="1">
      <c r="A202" s="19" t="s">
        <v>14</v>
      </c>
      <c r="B202" s="18" t="s">
        <v>186</v>
      </c>
      <c r="C202" s="969" t="s">
        <v>187</v>
      </c>
      <c r="D202" s="14" t="s">
        <v>188</v>
      </c>
      <c r="E202" s="26"/>
      <c r="F202" s="15">
        <v>5000</v>
      </c>
      <c r="G202" s="16">
        <v>5400</v>
      </c>
      <c r="H202" s="50">
        <v>45444</v>
      </c>
      <c r="I202" s="58"/>
      <c r="J202" s="17"/>
      <c r="K202" s="12"/>
      <c r="L202" s="19"/>
      <c r="M202" s="17"/>
      <c r="N202" s="17"/>
    </row>
    <row r="203" spans="1:14" ht="21.95" customHeight="1">
      <c r="A203" s="19" t="s">
        <v>14</v>
      </c>
      <c r="B203" s="18" t="s">
        <v>189</v>
      </c>
      <c r="C203" s="969" t="s">
        <v>190</v>
      </c>
      <c r="D203" s="14" t="s">
        <v>191</v>
      </c>
      <c r="E203" s="26"/>
      <c r="F203" s="15">
        <v>5000</v>
      </c>
      <c r="G203" s="16">
        <v>5400</v>
      </c>
      <c r="H203" s="50">
        <v>45444</v>
      </c>
      <c r="I203" s="58"/>
      <c r="J203" s="17"/>
      <c r="K203" s="12"/>
      <c r="L203" s="19"/>
      <c r="M203" s="17"/>
      <c r="N203" s="17"/>
    </row>
    <row r="204" spans="1:14" ht="21.95" customHeight="1">
      <c r="A204" s="11" t="s">
        <v>14</v>
      </c>
      <c r="B204" s="18" t="s">
        <v>192</v>
      </c>
      <c r="C204" s="969" t="s">
        <v>193</v>
      </c>
      <c r="D204" s="14" t="s">
        <v>194</v>
      </c>
      <c r="E204" s="26"/>
      <c r="F204" s="15">
        <v>5000</v>
      </c>
      <c r="G204" s="16">
        <v>5400</v>
      </c>
      <c r="H204" s="50">
        <v>45444</v>
      </c>
      <c r="I204" s="58"/>
      <c r="J204" s="17"/>
      <c r="K204" s="12"/>
      <c r="L204" s="19"/>
      <c r="M204" s="17"/>
      <c r="N204" s="17"/>
    </row>
    <row r="205" spans="1:14" ht="21.95" customHeight="1">
      <c r="A205" s="11" t="s">
        <v>14</v>
      </c>
      <c r="B205" s="18" t="s">
        <v>195</v>
      </c>
      <c r="C205" s="969" t="s">
        <v>196</v>
      </c>
      <c r="D205" s="14" t="s">
        <v>197</v>
      </c>
      <c r="E205" s="26"/>
      <c r="F205" s="15">
        <v>5000</v>
      </c>
      <c r="G205" s="16">
        <v>5400</v>
      </c>
      <c r="H205" s="50">
        <v>45444</v>
      </c>
      <c r="I205" s="58"/>
      <c r="J205" s="17"/>
      <c r="K205" s="12"/>
      <c r="L205" s="19"/>
      <c r="M205" s="17"/>
      <c r="N205" s="17"/>
    </row>
    <row r="206" spans="1:14" ht="21.95" customHeight="1">
      <c r="A206" s="11" t="s">
        <v>934</v>
      </c>
      <c r="B206" s="18" t="s">
        <v>198</v>
      </c>
      <c r="C206" s="969" t="s">
        <v>199</v>
      </c>
      <c r="D206" s="14" t="s">
        <v>200</v>
      </c>
      <c r="E206" s="26"/>
      <c r="F206" s="15">
        <v>15000</v>
      </c>
      <c r="G206" s="16">
        <v>16000</v>
      </c>
      <c r="H206" s="50">
        <v>45444</v>
      </c>
      <c r="I206" s="58"/>
      <c r="J206" s="17"/>
      <c r="K206" s="12"/>
      <c r="L206" s="19"/>
      <c r="M206" s="17"/>
      <c r="N206" s="17"/>
    </row>
    <row r="207" spans="1:14" ht="21.95" customHeight="1">
      <c r="A207" s="11" t="s">
        <v>934</v>
      </c>
      <c r="B207" s="18" t="s">
        <v>201</v>
      </c>
      <c r="C207" s="969" t="s">
        <v>202</v>
      </c>
      <c r="D207" s="14" t="s">
        <v>203</v>
      </c>
      <c r="E207" s="26"/>
      <c r="F207" s="15">
        <v>8500</v>
      </c>
      <c r="G207" s="16">
        <v>10000</v>
      </c>
      <c r="H207" s="50">
        <v>45444</v>
      </c>
      <c r="I207" s="58"/>
      <c r="J207" s="17"/>
      <c r="K207" s="12"/>
      <c r="L207" s="19"/>
      <c r="M207" s="17"/>
      <c r="N207" s="17"/>
    </row>
    <row r="208" spans="1:14" ht="21.95" customHeight="1">
      <c r="A208" s="11" t="s">
        <v>13098</v>
      </c>
      <c r="B208" s="18" t="s">
        <v>1075</v>
      </c>
      <c r="C208" s="969" t="s">
        <v>1076</v>
      </c>
      <c r="D208" s="14" t="s">
        <v>1077</v>
      </c>
      <c r="E208" s="26" t="s">
        <v>127</v>
      </c>
      <c r="F208" s="15">
        <v>2000</v>
      </c>
      <c r="G208" s="16"/>
      <c r="H208" s="50"/>
      <c r="I208" s="58" t="s">
        <v>947</v>
      </c>
      <c r="J208" s="17"/>
      <c r="K208" s="12"/>
      <c r="L208" s="19"/>
      <c r="M208" s="17"/>
      <c r="N208" s="17"/>
    </row>
    <row r="209" spans="1:14" ht="21.95" customHeight="1">
      <c r="A209" s="11" t="s">
        <v>13098</v>
      </c>
      <c r="B209" s="18" t="s">
        <v>1078</v>
      </c>
      <c r="C209" s="969" t="s">
        <v>1079</v>
      </c>
      <c r="D209" s="14" t="s">
        <v>1077</v>
      </c>
      <c r="E209" s="26" t="s">
        <v>956</v>
      </c>
      <c r="F209" s="15">
        <v>2000</v>
      </c>
      <c r="G209" s="16"/>
      <c r="H209" s="50"/>
      <c r="I209" s="58" t="s">
        <v>947</v>
      </c>
      <c r="J209" s="17"/>
      <c r="K209" s="12"/>
      <c r="L209" s="19"/>
      <c r="M209" s="17"/>
      <c r="N209" s="17"/>
    </row>
    <row r="210" spans="1:14" ht="21.95" customHeight="1">
      <c r="A210" s="11" t="s">
        <v>13098</v>
      </c>
      <c r="B210" s="18" t="s">
        <v>1080</v>
      </c>
      <c r="C210" s="969" t="s">
        <v>1081</v>
      </c>
      <c r="D210" s="14" t="s">
        <v>1082</v>
      </c>
      <c r="E210" s="26" t="s">
        <v>127</v>
      </c>
      <c r="F210" s="15">
        <v>2000</v>
      </c>
      <c r="G210" s="16"/>
      <c r="H210" s="50"/>
      <c r="I210" s="58" t="s">
        <v>947</v>
      </c>
      <c r="J210" s="17"/>
      <c r="K210" s="12"/>
      <c r="L210" s="19"/>
      <c r="M210" s="17"/>
      <c r="N210" s="17"/>
    </row>
    <row r="211" spans="1:14" ht="21.95" customHeight="1">
      <c r="A211" s="20" t="s">
        <v>13098</v>
      </c>
      <c r="B211" s="18" t="s">
        <v>1083</v>
      </c>
      <c r="C211" s="969" t="s">
        <v>1084</v>
      </c>
      <c r="D211" s="14" t="s">
        <v>1082</v>
      </c>
      <c r="E211" s="26" t="s">
        <v>956</v>
      </c>
      <c r="F211" s="15">
        <v>2000</v>
      </c>
      <c r="G211" s="16"/>
      <c r="H211" s="50"/>
      <c r="I211" s="58" t="s">
        <v>947</v>
      </c>
      <c r="J211" s="17"/>
      <c r="K211" s="12"/>
      <c r="L211" s="19"/>
      <c r="M211" s="17"/>
      <c r="N211" s="17"/>
    </row>
    <row r="212" spans="1:14" ht="21.95" customHeight="1">
      <c r="A212" s="11" t="s">
        <v>13099</v>
      </c>
      <c r="B212" s="18" t="s">
        <v>1086</v>
      </c>
      <c r="C212" s="969" t="s">
        <v>1087</v>
      </c>
      <c r="D212" s="14" t="s">
        <v>1088</v>
      </c>
      <c r="E212" s="26"/>
      <c r="F212" s="15">
        <v>2500</v>
      </c>
      <c r="G212" s="16"/>
      <c r="H212" s="50"/>
      <c r="I212" s="58" t="s">
        <v>900</v>
      </c>
      <c r="J212" s="17"/>
      <c r="K212" s="12"/>
      <c r="L212" s="19"/>
      <c r="M212" s="17"/>
      <c r="N212" s="17"/>
    </row>
    <row r="213" spans="1:14" ht="21.95" customHeight="1">
      <c r="A213" s="11" t="s">
        <v>934</v>
      </c>
      <c r="B213" s="18" t="s">
        <v>1089</v>
      </c>
      <c r="C213" s="969" t="s">
        <v>1090</v>
      </c>
      <c r="D213" s="14" t="s">
        <v>1091</v>
      </c>
      <c r="E213" s="26"/>
      <c r="F213" s="15">
        <v>16000</v>
      </c>
      <c r="G213" s="16"/>
      <c r="H213" s="50"/>
      <c r="I213" s="58" t="s">
        <v>952</v>
      </c>
      <c r="J213" s="17"/>
      <c r="K213" s="12"/>
      <c r="L213" s="19"/>
      <c r="M213" s="17"/>
      <c r="N213" s="17"/>
    </row>
    <row r="214" spans="1:14" ht="21.95" customHeight="1">
      <c r="A214" s="11" t="s">
        <v>837</v>
      </c>
      <c r="B214" s="18" t="s">
        <v>204</v>
      </c>
      <c r="C214" s="969" t="s">
        <v>205</v>
      </c>
      <c r="D214" s="14" t="s">
        <v>206</v>
      </c>
      <c r="E214" s="26"/>
      <c r="F214" s="15">
        <v>26000</v>
      </c>
      <c r="G214" s="16">
        <v>27000</v>
      </c>
      <c r="H214" s="50">
        <v>45444</v>
      </c>
      <c r="I214" s="58"/>
      <c r="J214" s="17"/>
      <c r="K214" s="12"/>
      <c r="L214" s="19"/>
      <c r="M214" s="17"/>
      <c r="N214" s="17"/>
    </row>
    <row r="215" spans="1:14" ht="21.95" customHeight="1">
      <c r="A215" s="11" t="s">
        <v>814</v>
      </c>
      <c r="B215" s="18" t="s">
        <v>1092</v>
      </c>
      <c r="C215" s="969" t="s">
        <v>1093</v>
      </c>
      <c r="D215" s="14" t="s">
        <v>1094</v>
      </c>
      <c r="E215" s="26"/>
      <c r="F215" s="15">
        <v>45000</v>
      </c>
      <c r="G215" s="16"/>
      <c r="H215" s="50"/>
      <c r="I215" s="58" t="s">
        <v>900</v>
      </c>
      <c r="J215" s="17"/>
      <c r="K215" s="12"/>
      <c r="L215" s="19"/>
      <c r="M215" s="17"/>
      <c r="N215" s="17"/>
    </row>
    <row r="216" spans="1:14" ht="21.95" customHeight="1">
      <c r="A216" s="11" t="s">
        <v>814</v>
      </c>
      <c r="B216" s="18" t="s">
        <v>1095</v>
      </c>
      <c r="C216" s="969" t="s">
        <v>1096</v>
      </c>
      <c r="D216" s="14" t="s">
        <v>1097</v>
      </c>
      <c r="E216" s="26"/>
      <c r="F216" s="15">
        <v>45000</v>
      </c>
      <c r="G216" s="16"/>
      <c r="H216" s="50"/>
      <c r="I216" s="58" t="s">
        <v>900</v>
      </c>
      <c r="J216" s="17"/>
      <c r="K216" s="12"/>
      <c r="L216" s="19"/>
      <c r="M216" s="17"/>
      <c r="N216" s="17"/>
    </row>
    <row r="217" spans="1:14" ht="21.95" customHeight="1">
      <c r="A217" s="11" t="s">
        <v>814</v>
      </c>
      <c r="B217" s="18" t="s">
        <v>1098</v>
      </c>
      <c r="C217" s="969" t="s">
        <v>1099</v>
      </c>
      <c r="D217" s="14" t="s">
        <v>1100</v>
      </c>
      <c r="E217" s="26"/>
      <c r="F217" s="15">
        <v>11000</v>
      </c>
      <c r="G217" s="16"/>
      <c r="H217" s="50"/>
      <c r="I217" s="58" t="s">
        <v>952</v>
      </c>
      <c r="J217" s="17"/>
      <c r="K217" s="12"/>
      <c r="L217" s="19"/>
      <c r="M217" s="17"/>
      <c r="N217" s="17"/>
    </row>
    <row r="218" spans="1:14" ht="21.95" customHeight="1">
      <c r="A218" s="11" t="s">
        <v>814</v>
      </c>
      <c r="B218" s="18" t="s">
        <v>1101</v>
      </c>
      <c r="C218" s="969" t="s">
        <v>1102</v>
      </c>
      <c r="D218" s="14" t="s">
        <v>1103</v>
      </c>
      <c r="E218" s="26"/>
      <c r="F218" s="15">
        <v>8000</v>
      </c>
      <c r="G218" s="16"/>
      <c r="H218" s="50"/>
      <c r="I218" s="58" t="s">
        <v>952</v>
      </c>
      <c r="J218" s="17"/>
      <c r="K218" s="12"/>
      <c r="L218" s="19"/>
      <c r="M218" s="17"/>
      <c r="N218" s="17"/>
    </row>
    <row r="219" spans="1:14" ht="21.95" customHeight="1">
      <c r="A219" s="11" t="s">
        <v>814</v>
      </c>
      <c r="B219" s="18" t="s">
        <v>1104</v>
      </c>
      <c r="C219" s="969" t="s">
        <v>1105</v>
      </c>
      <c r="D219" s="14" t="s">
        <v>1106</v>
      </c>
      <c r="E219" s="26"/>
      <c r="F219" s="15">
        <v>6000</v>
      </c>
      <c r="G219" s="16"/>
      <c r="H219" s="50"/>
      <c r="I219" s="58" t="s">
        <v>952</v>
      </c>
      <c r="J219" s="17"/>
      <c r="K219" s="12"/>
      <c r="L219" s="19"/>
      <c r="M219" s="17"/>
      <c r="N219" s="17"/>
    </row>
    <row r="220" spans="1:14" ht="21.95" customHeight="1">
      <c r="A220" s="11" t="s">
        <v>14</v>
      </c>
      <c r="B220" s="18" t="s">
        <v>207</v>
      </c>
      <c r="C220" s="969" t="s">
        <v>208</v>
      </c>
      <c r="D220" s="14" t="s">
        <v>209</v>
      </c>
      <c r="E220" s="26"/>
      <c r="F220" s="15">
        <v>6000</v>
      </c>
      <c r="G220" s="16">
        <v>6500</v>
      </c>
      <c r="H220" s="50">
        <v>45444</v>
      </c>
      <c r="I220" s="58"/>
      <c r="J220" s="17"/>
      <c r="K220" s="12"/>
      <c r="L220" s="19"/>
      <c r="M220" s="17"/>
      <c r="N220" s="17"/>
    </row>
    <row r="221" spans="1:14" ht="21.95" customHeight="1">
      <c r="A221" s="11" t="s">
        <v>14</v>
      </c>
      <c r="B221" s="18" t="s">
        <v>210</v>
      </c>
      <c r="C221" s="969" t="s">
        <v>211</v>
      </c>
      <c r="D221" s="14" t="s">
        <v>212</v>
      </c>
      <c r="E221" s="26"/>
      <c r="F221" s="15">
        <v>6000</v>
      </c>
      <c r="G221" s="16">
        <v>6500</v>
      </c>
      <c r="H221" s="50">
        <v>45444</v>
      </c>
      <c r="I221" s="58"/>
      <c r="J221" s="17"/>
      <c r="K221" s="12"/>
      <c r="L221" s="19"/>
      <c r="M221" s="17"/>
      <c r="N221" s="17"/>
    </row>
    <row r="222" spans="1:14" ht="21.95" customHeight="1">
      <c r="A222" s="11" t="s">
        <v>14</v>
      </c>
      <c r="B222" s="12" t="s">
        <v>213</v>
      </c>
      <c r="C222" s="969" t="s">
        <v>170</v>
      </c>
      <c r="D222" s="14" t="s">
        <v>214</v>
      </c>
      <c r="E222" s="25"/>
      <c r="F222" s="15">
        <v>8000</v>
      </c>
      <c r="G222" s="16">
        <v>8500</v>
      </c>
      <c r="H222" s="50">
        <v>45444</v>
      </c>
      <c r="I222" s="58"/>
      <c r="J222" s="17"/>
      <c r="K222" s="12"/>
      <c r="L222" s="19"/>
      <c r="M222" s="17"/>
      <c r="N222" s="17"/>
    </row>
    <row r="223" spans="1:14" ht="21.95" customHeight="1">
      <c r="A223" s="11" t="s">
        <v>934</v>
      </c>
      <c r="B223" s="18" t="s">
        <v>215</v>
      </c>
      <c r="C223" s="969" t="s">
        <v>216</v>
      </c>
      <c r="D223" s="14" t="s">
        <v>217</v>
      </c>
      <c r="E223" s="26"/>
      <c r="F223" s="15">
        <v>8500</v>
      </c>
      <c r="G223" s="16">
        <v>9500</v>
      </c>
      <c r="H223" s="50">
        <v>45444</v>
      </c>
      <c r="I223" s="58"/>
      <c r="J223" s="17"/>
      <c r="K223" s="12"/>
      <c r="L223" s="19"/>
      <c r="M223" s="17"/>
      <c r="N223" s="17"/>
    </row>
    <row r="224" spans="1:14" ht="21.95" customHeight="1">
      <c r="A224" s="11" t="s">
        <v>934</v>
      </c>
      <c r="B224" s="18" t="s">
        <v>1107</v>
      </c>
      <c r="C224" s="969" t="s">
        <v>1108</v>
      </c>
      <c r="D224" s="14" t="s">
        <v>1109</v>
      </c>
      <c r="E224" s="26"/>
      <c r="F224" s="15">
        <v>12000</v>
      </c>
      <c r="G224" s="16"/>
      <c r="H224" s="50"/>
      <c r="I224" s="58" t="s">
        <v>952</v>
      </c>
      <c r="J224" s="17"/>
      <c r="K224" s="12"/>
      <c r="L224" s="19"/>
      <c r="M224" s="17"/>
      <c r="N224" s="17"/>
    </row>
    <row r="225" spans="1:14" ht="21.95" customHeight="1">
      <c r="A225" s="11" t="s">
        <v>934</v>
      </c>
      <c r="B225" s="18" t="s">
        <v>1110</v>
      </c>
      <c r="C225" s="969" t="s">
        <v>1111</v>
      </c>
      <c r="D225" s="14" t="s">
        <v>1112</v>
      </c>
      <c r="E225" s="26"/>
      <c r="F225" s="15">
        <v>20000</v>
      </c>
      <c r="G225" s="16"/>
      <c r="H225" s="50"/>
      <c r="I225" s="58" t="s">
        <v>952</v>
      </c>
      <c r="J225" s="17"/>
      <c r="K225" s="12"/>
      <c r="L225" s="19"/>
      <c r="M225" s="17"/>
      <c r="N225" s="17"/>
    </row>
    <row r="226" spans="1:14" ht="21.95" customHeight="1">
      <c r="A226" s="11" t="s">
        <v>934</v>
      </c>
      <c r="B226" s="18" t="s">
        <v>218</v>
      </c>
      <c r="C226" s="969" t="s">
        <v>219</v>
      </c>
      <c r="D226" s="14" t="s">
        <v>220</v>
      </c>
      <c r="E226" s="26"/>
      <c r="F226" s="15">
        <v>7800</v>
      </c>
      <c r="G226" s="16">
        <v>8000</v>
      </c>
      <c r="H226" s="50">
        <v>45444</v>
      </c>
      <c r="I226" s="58"/>
      <c r="J226" s="17"/>
      <c r="K226" s="12"/>
      <c r="L226" s="19"/>
      <c r="M226" s="17"/>
      <c r="N226" s="17"/>
    </row>
    <row r="227" spans="1:14" ht="21.95" customHeight="1">
      <c r="A227" s="11" t="s">
        <v>2704</v>
      </c>
      <c r="B227" s="18" t="s">
        <v>1114</v>
      </c>
      <c r="C227" s="969" t="s">
        <v>1115</v>
      </c>
      <c r="D227" s="14" t="s">
        <v>1116</v>
      </c>
      <c r="E227" s="26"/>
      <c r="F227" s="15">
        <v>6800</v>
      </c>
      <c r="G227" s="16"/>
      <c r="H227" s="50"/>
      <c r="I227" s="58" t="s">
        <v>900</v>
      </c>
      <c r="J227" s="17"/>
      <c r="K227" s="12"/>
      <c r="L227" s="19"/>
      <c r="M227" s="17"/>
      <c r="N227" s="17"/>
    </row>
    <row r="228" spans="1:14" ht="21.95" customHeight="1">
      <c r="A228" s="11" t="s">
        <v>934</v>
      </c>
      <c r="B228" s="18" t="s">
        <v>221</v>
      </c>
      <c r="C228" s="969" t="s">
        <v>222</v>
      </c>
      <c r="D228" s="14" t="s">
        <v>223</v>
      </c>
      <c r="E228" s="26"/>
      <c r="F228" s="15">
        <v>6800</v>
      </c>
      <c r="G228" s="16">
        <v>7000</v>
      </c>
      <c r="H228" s="50">
        <v>45444</v>
      </c>
      <c r="I228" s="58"/>
      <c r="J228" s="17"/>
      <c r="K228" s="12"/>
      <c r="L228" s="19"/>
      <c r="M228" s="17"/>
      <c r="N228" s="17"/>
    </row>
    <row r="229" spans="1:14" ht="21.95" customHeight="1">
      <c r="A229" s="11" t="s">
        <v>814</v>
      </c>
      <c r="B229" s="18" t="s">
        <v>225</v>
      </c>
      <c r="C229" s="969" t="s">
        <v>226</v>
      </c>
      <c r="D229" s="14" t="s">
        <v>227</v>
      </c>
      <c r="E229" s="26" t="s">
        <v>228</v>
      </c>
      <c r="F229" s="15">
        <v>6800</v>
      </c>
      <c r="G229" s="16">
        <v>7000</v>
      </c>
      <c r="H229" s="50">
        <v>45444</v>
      </c>
      <c r="I229" s="58"/>
      <c r="J229" s="17"/>
      <c r="K229" s="12"/>
      <c r="L229" s="19"/>
      <c r="M229" s="17"/>
      <c r="N229" s="17"/>
    </row>
    <row r="230" spans="1:14" ht="21.95" customHeight="1">
      <c r="A230" s="11" t="s">
        <v>814</v>
      </c>
      <c r="B230" s="18" t="s">
        <v>1119</v>
      </c>
      <c r="C230" s="969" t="s">
        <v>1120</v>
      </c>
      <c r="D230" s="14" t="s">
        <v>1121</v>
      </c>
      <c r="E230" s="26"/>
      <c r="F230" s="15">
        <v>6500</v>
      </c>
      <c r="G230" s="16"/>
      <c r="H230" s="50"/>
      <c r="I230" s="58" t="s">
        <v>952</v>
      </c>
      <c r="J230" s="17"/>
      <c r="K230" s="12"/>
      <c r="L230" s="19"/>
      <c r="M230" s="17"/>
      <c r="N230" s="17"/>
    </row>
    <row r="231" spans="1:14" ht="21.95" customHeight="1">
      <c r="A231" s="11" t="s">
        <v>814</v>
      </c>
      <c r="B231" s="18" t="s">
        <v>1122</v>
      </c>
      <c r="C231" s="969" t="s">
        <v>1123</v>
      </c>
      <c r="D231" s="14" t="s">
        <v>1124</v>
      </c>
      <c r="E231" s="26"/>
      <c r="F231" s="15">
        <v>6000</v>
      </c>
      <c r="G231" s="16"/>
      <c r="H231" s="50"/>
      <c r="I231" s="58" t="s">
        <v>952</v>
      </c>
      <c r="J231" s="17"/>
      <c r="K231" s="12"/>
      <c r="L231" s="19"/>
      <c r="M231" s="17"/>
      <c r="N231" s="17"/>
    </row>
    <row r="232" spans="1:14" ht="21.95" customHeight="1">
      <c r="A232" s="11" t="s">
        <v>814</v>
      </c>
      <c r="B232" s="18" t="s">
        <v>1125</v>
      </c>
      <c r="C232" s="969" t="s">
        <v>1126</v>
      </c>
      <c r="D232" s="14" t="s">
        <v>1127</v>
      </c>
      <c r="E232" s="26"/>
      <c r="F232" s="15">
        <v>10000</v>
      </c>
      <c r="G232" s="16"/>
      <c r="H232" s="50"/>
      <c r="I232" s="58" t="s">
        <v>952</v>
      </c>
      <c r="J232" s="17"/>
      <c r="K232" s="12"/>
      <c r="L232" s="19"/>
      <c r="M232" s="17"/>
      <c r="N232" s="17"/>
    </row>
    <row r="233" spans="1:14" ht="21.95" customHeight="1">
      <c r="A233" s="11" t="s">
        <v>886</v>
      </c>
      <c r="B233" s="18" t="s">
        <v>230</v>
      </c>
      <c r="C233" s="969" t="s">
        <v>231</v>
      </c>
      <c r="D233" s="14" t="s">
        <v>232</v>
      </c>
      <c r="E233" s="26" t="s">
        <v>233</v>
      </c>
      <c r="F233" s="15">
        <v>43000</v>
      </c>
      <c r="G233" s="16">
        <v>45000</v>
      </c>
      <c r="H233" s="50">
        <v>45444</v>
      </c>
      <c r="I233" s="58"/>
      <c r="J233" s="17"/>
      <c r="K233" s="12"/>
      <c r="L233" s="19"/>
      <c r="M233" s="17"/>
      <c r="N233" s="17"/>
    </row>
    <row r="234" spans="1:14" ht="21.95" customHeight="1">
      <c r="A234" s="11" t="s">
        <v>13098</v>
      </c>
      <c r="B234" s="18" t="s">
        <v>1128</v>
      </c>
      <c r="C234" s="969" t="s">
        <v>1129</v>
      </c>
      <c r="D234" s="14" t="s">
        <v>1130</v>
      </c>
      <c r="E234" s="26" t="s">
        <v>228</v>
      </c>
      <c r="F234" s="15">
        <v>6000</v>
      </c>
      <c r="G234" s="16"/>
      <c r="H234" s="50"/>
      <c r="I234" s="58" t="s">
        <v>947</v>
      </c>
      <c r="J234" s="17"/>
      <c r="K234" s="12"/>
      <c r="L234" s="19"/>
      <c r="M234" s="17"/>
      <c r="N234" s="17"/>
    </row>
    <row r="235" spans="1:14" ht="21.95" customHeight="1">
      <c r="A235" s="11" t="s">
        <v>13098</v>
      </c>
      <c r="B235" s="18" t="s">
        <v>1131</v>
      </c>
      <c r="C235" s="969" t="s">
        <v>1132</v>
      </c>
      <c r="D235" s="14" t="s">
        <v>1130</v>
      </c>
      <c r="E235" s="26" t="s">
        <v>552</v>
      </c>
      <c r="F235" s="15">
        <v>6000</v>
      </c>
      <c r="G235" s="16"/>
      <c r="H235" s="50"/>
      <c r="I235" s="58" t="s">
        <v>947</v>
      </c>
      <c r="J235" s="17"/>
      <c r="K235" s="12"/>
      <c r="L235" s="19"/>
      <c r="M235" s="17"/>
      <c r="N235" s="17"/>
    </row>
    <row r="236" spans="1:14" ht="21.95" customHeight="1">
      <c r="A236" s="11"/>
      <c r="B236" s="18" t="s">
        <v>1133</v>
      </c>
      <c r="C236" s="969" t="s">
        <v>1134</v>
      </c>
      <c r="D236" s="14" t="s">
        <v>1135</v>
      </c>
      <c r="E236" s="26" t="s">
        <v>228</v>
      </c>
      <c r="F236" s="15">
        <v>6000</v>
      </c>
      <c r="G236" s="16"/>
      <c r="H236" s="50"/>
      <c r="I236" s="58" t="s">
        <v>900</v>
      </c>
      <c r="J236" s="17"/>
      <c r="K236" s="12"/>
      <c r="L236" s="19"/>
      <c r="M236" s="17"/>
      <c r="N236" s="17"/>
    </row>
    <row r="237" spans="1:14" ht="21.95" customHeight="1">
      <c r="A237" s="11"/>
      <c r="B237" s="18" t="s">
        <v>1136</v>
      </c>
      <c r="C237" s="969" t="s">
        <v>1137</v>
      </c>
      <c r="D237" s="14" t="s">
        <v>1135</v>
      </c>
      <c r="E237" s="26" t="s">
        <v>552</v>
      </c>
      <c r="F237" s="15">
        <v>6000</v>
      </c>
      <c r="G237" s="16"/>
      <c r="H237" s="50"/>
      <c r="I237" s="58" t="s">
        <v>900</v>
      </c>
      <c r="J237" s="17"/>
      <c r="K237" s="12"/>
      <c r="L237" s="19"/>
      <c r="M237" s="17"/>
      <c r="N237" s="17"/>
    </row>
    <row r="238" spans="1:14" ht="21.95" customHeight="1">
      <c r="A238" s="11" t="s">
        <v>13098</v>
      </c>
      <c r="B238" s="18" t="s">
        <v>1138</v>
      </c>
      <c r="C238" s="969" t="s">
        <v>1139</v>
      </c>
      <c r="D238" s="14" t="s">
        <v>1140</v>
      </c>
      <c r="E238" s="26" t="s">
        <v>228</v>
      </c>
      <c r="F238" s="15">
        <v>6000</v>
      </c>
      <c r="G238" s="16"/>
      <c r="H238" s="50"/>
      <c r="I238" s="58" t="s">
        <v>947</v>
      </c>
      <c r="J238" s="17"/>
      <c r="K238" s="12"/>
      <c r="L238" s="19"/>
      <c r="M238" s="17"/>
      <c r="N238" s="17"/>
    </row>
    <row r="239" spans="1:14" ht="21.95" customHeight="1">
      <c r="A239" s="11" t="s">
        <v>13098</v>
      </c>
      <c r="B239" s="18" t="s">
        <v>1141</v>
      </c>
      <c r="C239" s="969" t="s">
        <v>1142</v>
      </c>
      <c r="D239" s="14" t="s">
        <v>1140</v>
      </c>
      <c r="E239" s="26" t="s">
        <v>552</v>
      </c>
      <c r="F239" s="15">
        <v>6000</v>
      </c>
      <c r="G239" s="16"/>
      <c r="H239" s="50"/>
      <c r="I239" s="58" t="s">
        <v>947</v>
      </c>
      <c r="J239" s="17"/>
      <c r="K239" s="12"/>
      <c r="L239" s="19"/>
      <c r="M239" s="17"/>
      <c r="N239" s="17"/>
    </row>
    <row r="240" spans="1:14" ht="21.95" customHeight="1">
      <c r="A240" s="11"/>
      <c r="B240" s="18" t="s">
        <v>1143</v>
      </c>
      <c r="C240" s="969" t="s">
        <v>1144</v>
      </c>
      <c r="D240" s="14" t="s">
        <v>1145</v>
      </c>
      <c r="E240" s="26" t="s">
        <v>228</v>
      </c>
      <c r="F240" s="15">
        <v>6000</v>
      </c>
      <c r="G240" s="16"/>
      <c r="H240" s="50"/>
      <c r="I240" s="58" t="s">
        <v>947</v>
      </c>
      <c r="J240" s="17"/>
      <c r="K240" s="12"/>
      <c r="L240" s="19"/>
      <c r="M240" s="17"/>
      <c r="N240" s="17"/>
    </row>
    <row r="241" spans="1:14" ht="21.95" customHeight="1">
      <c r="A241" s="11"/>
      <c r="B241" s="18" t="s">
        <v>1146</v>
      </c>
      <c r="C241" s="969" t="s">
        <v>1147</v>
      </c>
      <c r="D241" s="14" t="s">
        <v>1145</v>
      </c>
      <c r="E241" s="26" t="s">
        <v>552</v>
      </c>
      <c r="F241" s="15">
        <v>6000</v>
      </c>
      <c r="G241" s="16"/>
      <c r="H241" s="50"/>
      <c r="I241" s="58" t="s">
        <v>947</v>
      </c>
      <c r="J241" s="17"/>
      <c r="K241" s="12"/>
      <c r="L241" s="19"/>
      <c r="M241" s="17"/>
      <c r="N241" s="17"/>
    </row>
    <row r="242" spans="1:14" ht="21.95" customHeight="1">
      <c r="A242" s="11" t="s">
        <v>1688</v>
      </c>
      <c r="B242" s="18" t="s">
        <v>234</v>
      </c>
      <c r="C242" s="969" t="s">
        <v>235</v>
      </c>
      <c r="D242" s="14" t="s">
        <v>236</v>
      </c>
      <c r="E242" s="26"/>
      <c r="F242" s="15">
        <v>12000</v>
      </c>
      <c r="G242" s="16">
        <v>13000</v>
      </c>
      <c r="H242" s="50">
        <v>45444</v>
      </c>
      <c r="I242" s="58"/>
      <c r="J242" s="17"/>
      <c r="K242" s="12"/>
      <c r="L242" s="19"/>
      <c r="M242" s="17"/>
      <c r="N242" s="17"/>
    </row>
    <row r="243" spans="1:14" ht="21.95" customHeight="1">
      <c r="A243" s="11" t="s">
        <v>1688</v>
      </c>
      <c r="B243" s="18" t="s">
        <v>237</v>
      </c>
      <c r="C243" s="969" t="s">
        <v>238</v>
      </c>
      <c r="D243" s="14" t="s">
        <v>239</v>
      </c>
      <c r="E243" s="26"/>
      <c r="F243" s="15">
        <v>12000</v>
      </c>
      <c r="G243" s="16">
        <v>13000</v>
      </c>
      <c r="H243" s="50">
        <v>45444</v>
      </c>
      <c r="I243" s="58"/>
      <c r="J243" s="17"/>
      <c r="K243" s="12"/>
      <c r="L243" s="19"/>
      <c r="M243" s="17"/>
      <c r="N243" s="17"/>
    </row>
    <row r="244" spans="1:14" ht="21.95" customHeight="1">
      <c r="A244" s="11" t="s">
        <v>934</v>
      </c>
      <c r="B244" s="18" t="s">
        <v>240</v>
      </c>
      <c r="C244" s="969" t="s">
        <v>241</v>
      </c>
      <c r="D244" s="14" t="s">
        <v>242</v>
      </c>
      <c r="E244" s="26"/>
      <c r="F244" s="15">
        <v>8000</v>
      </c>
      <c r="G244" s="16">
        <v>9000</v>
      </c>
      <c r="H244" s="50">
        <v>45444</v>
      </c>
      <c r="I244" s="58"/>
      <c r="J244" s="17"/>
      <c r="K244" s="12"/>
      <c r="L244" s="19"/>
      <c r="M244" s="17"/>
      <c r="N244" s="17"/>
    </row>
    <row r="245" spans="1:14" ht="21.95" customHeight="1">
      <c r="A245" s="11" t="s">
        <v>14</v>
      </c>
      <c r="B245" s="18" t="s">
        <v>1148</v>
      </c>
      <c r="C245" s="969" t="s">
        <v>1149</v>
      </c>
      <c r="D245" s="14" t="s">
        <v>1150</v>
      </c>
      <c r="E245" s="26"/>
      <c r="F245" s="15">
        <v>19000</v>
      </c>
      <c r="G245" s="16"/>
      <c r="H245" s="50"/>
      <c r="I245" s="58" t="s">
        <v>900</v>
      </c>
      <c r="J245" s="17"/>
      <c r="K245" s="12"/>
      <c r="L245" s="19"/>
      <c r="M245" s="17"/>
      <c r="N245" s="17"/>
    </row>
    <row r="246" spans="1:14" ht="21.95" customHeight="1">
      <c r="A246" s="11" t="s">
        <v>14</v>
      </c>
      <c r="B246" s="18" t="s">
        <v>1151</v>
      </c>
      <c r="C246" s="969" t="s">
        <v>1152</v>
      </c>
      <c r="D246" s="14" t="s">
        <v>1153</v>
      </c>
      <c r="E246" s="26"/>
      <c r="F246" s="15">
        <v>19000</v>
      </c>
      <c r="G246" s="16"/>
      <c r="H246" s="50"/>
      <c r="I246" s="58" t="s">
        <v>900</v>
      </c>
      <c r="J246" s="17"/>
      <c r="K246" s="12"/>
      <c r="L246" s="19"/>
      <c r="M246" s="17"/>
      <c r="N246" s="17"/>
    </row>
    <row r="247" spans="1:14" ht="21.95" customHeight="1">
      <c r="A247" s="11" t="s">
        <v>13100</v>
      </c>
      <c r="B247" s="18" t="s">
        <v>1155</v>
      </c>
      <c r="C247" s="969" t="s">
        <v>1156</v>
      </c>
      <c r="D247" s="14" t="s">
        <v>1157</v>
      </c>
      <c r="E247" s="26" t="s">
        <v>131</v>
      </c>
      <c r="F247" s="15">
        <v>30000</v>
      </c>
      <c r="G247" s="16"/>
      <c r="H247" s="50"/>
      <c r="I247" s="58" t="s">
        <v>900</v>
      </c>
      <c r="J247" s="17"/>
      <c r="K247" s="12"/>
      <c r="L247" s="19"/>
      <c r="M247" s="17"/>
      <c r="N247" s="17"/>
    </row>
    <row r="248" spans="1:14" ht="21.95" customHeight="1">
      <c r="A248" s="11" t="s">
        <v>934</v>
      </c>
      <c r="B248" s="18" t="s">
        <v>251</v>
      </c>
      <c r="C248" s="969" t="s">
        <v>252</v>
      </c>
      <c r="D248" s="14" t="s">
        <v>253</v>
      </c>
      <c r="E248" s="26"/>
      <c r="F248" s="15">
        <v>18000</v>
      </c>
      <c r="G248" s="16">
        <v>22000</v>
      </c>
      <c r="H248" s="50">
        <v>45444</v>
      </c>
      <c r="I248" s="58"/>
      <c r="J248" s="17"/>
      <c r="K248" s="12"/>
      <c r="L248" s="19"/>
      <c r="M248" s="17"/>
      <c r="N248" s="17"/>
    </row>
    <row r="249" spans="1:14" ht="21.95" customHeight="1">
      <c r="A249" s="11" t="s">
        <v>934</v>
      </c>
      <c r="B249" s="18" t="s">
        <v>254</v>
      </c>
      <c r="C249" s="969" t="s">
        <v>255</v>
      </c>
      <c r="D249" s="14" t="s">
        <v>256</v>
      </c>
      <c r="E249" s="43" t="s">
        <v>257</v>
      </c>
      <c r="F249" s="15">
        <v>5500</v>
      </c>
      <c r="G249" s="16">
        <v>6000</v>
      </c>
      <c r="H249" s="50">
        <v>45444</v>
      </c>
      <c r="I249" s="58"/>
      <c r="J249" s="17"/>
      <c r="K249" s="12"/>
      <c r="L249" s="19"/>
      <c r="M249" s="17"/>
      <c r="N249" s="17"/>
    </row>
    <row r="250" spans="1:14" ht="21.95" customHeight="1">
      <c r="A250" s="11" t="s">
        <v>837</v>
      </c>
      <c r="B250" s="18" t="s">
        <v>258</v>
      </c>
      <c r="C250" s="969" t="s">
        <v>259</v>
      </c>
      <c r="D250" s="14" t="s">
        <v>260</v>
      </c>
      <c r="E250" s="26" t="s">
        <v>261</v>
      </c>
      <c r="F250" s="15">
        <v>14000</v>
      </c>
      <c r="G250" s="16">
        <v>15000</v>
      </c>
      <c r="H250" s="50">
        <v>45444</v>
      </c>
      <c r="I250" s="58"/>
      <c r="J250" s="17"/>
      <c r="K250" s="12"/>
      <c r="L250" s="19"/>
      <c r="M250" s="17"/>
      <c r="N250" s="17"/>
    </row>
    <row r="251" spans="1:14" ht="21.95" customHeight="1">
      <c r="A251" s="11" t="s">
        <v>837</v>
      </c>
      <c r="B251" s="12" t="s">
        <v>262</v>
      </c>
      <c r="C251" s="969" t="s">
        <v>263</v>
      </c>
      <c r="D251" s="14" t="s">
        <v>264</v>
      </c>
      <c r="E251" s="26" t="s">
        <v>261</v>
      </c>
      <c r="F251" s="15">
        <v>17000</v>
      </c>
      <c r="G251" s="16">
        <v>18000</v>
      </c>
      <c r="H251" s="50">
        <v>45444</v>
      </c>
      <c r="I251" s="58"/>
      <c r="J251" s="17"/>
      <c r="K251" s="12"/>
      <c r="L251" s="19"/>
      <c r="M251" s="17"/>
      <c r="N251" s="17"/>
    </row>
    <row r="252" spans="1:14" ht="21.95" customHeight="1">
      <c r="A252" s="11" t="s">
        <v>837</v>
      </c>
      <c r="B252" s="12" t="s">
        <v>265</v>
      </c>
      <c r="C252" s="969" t="s">
        <v>266</v>
      </c>
      <c r="D252" s="14" t="s">
        <v>267</v>
      </c>
      <c r="E252" s="26" t="s">
        <v>261</v>
      </c>
      <c r="F252" s="15">
        <v>20000</v>
      </c>
      <c r="G252" s="16">
        <v>23000</v>
      </c>
      <c r="H252" s="50">
        <v>45444</v>
      </c>
      <c r="I252" s="58"/>
      <c r="J252" s="17"/>
      <c r="K252" s="12"/>
      <c r="L252" s="19"/>
      <c r="M252" s="17"/>
      <c r="N252" s="17"/>
    </row>
    <row r="253" spans="1:14" ht="21.95" customHeight="1">
      <c r="A253" s="11" t="s">
        <v>837</v>
      </c>
      <c r="B253" s="12" t="s">
        <v>268</v>
      </c>
      <c r="C253" s="969" t="s">
        <v>269</v>
      </c>
      <c r="D253" s="14" t="s">
        <v>270</v>
      </c>
      <c r="E253" s="26" t="s">
        <v>228</v>
      </c>
      <c r="F253" s="15">
        <v>27000</v>
      </c>
      <c r="G253" s="16">
        <v>30000</v>
      </c>
      <c r="H253" s="50">
        <v>45444</v>
      </c>
      <c r="I253" s="58"/>
      <c r="J253" s="17"/>
      <c r="K253" s="12"/>
      <c r="L253" s="19"/>
      <c r="M253" s="17"/>
      <c r="N253" s="17"/>
    </row>
    <row r="254" spans="1:14" ht="21.95" customHeight="1">
      <c r="A254" s="11" t="s">
        <v>837</v>
      </c>
      <c r="B254" s="12" t="s">
        <v>271</v>
      </c>
      <c r="C254" s="969" t="s">
        <v>272</v>
      </c>
      <c r="D254" s="14" t="s">
        <v>270</v>
      </c>
      <c r="E254" s="26" t="s">
        <v>131</v>
      </c>
      <c r="F254" s="15">
        <v>27000</v>
      </c>
      <c r="G254" s="16">
        <v>30000</v>
      </c>
      <c r="H254" s="50">
        <v>45444</v>
      </c>
      <c r="I254" s="58"/>
      <c r="J254" s="17"/>
      <c r="K254" s="12"/>
      <c r="L254" s="19"/>
      <c r="M254" s="17"/>
      <c r="N254" s="17"/>
    </row>
    <row r="255" spans="1:14" ht="21.95" customHeight="1">
      <c r="A255" s="11" t="s">
        <v>837</v>
      </c>
      <c r="B255" s="12" t="s">
        <v>273</v>
      </c>
      <c r="C255" s="969" t="s">
        <v>274</v>
      </c>
      <c r="D255" s="14" t="s">
        <v>270</v>
      </c>
      <c r="E255" s="26" t="s">
        <v>134</v>
      </c>
      <c r="F255" s="15">
        <v>27000</v>
      </c>
      <c r="G255" s="16">
        <v>30000</v>
      </c>
      <c r="H255" s="50">
        <v>45444</v>
      </c>
      <c r="I255" s="58"/>
      <c r="J255" s="17"/>
      <c r="K255" s="12"/>
      <c r="L255" s="19"/>
      <c r="M255" s="17"/>
      <c r="N255" s="17"/>
    </row>
    <row r="256" spans="1:14" ht="21.95" customHeight="1">
      <c r="A256" s="11" t="s">
        <v>886</v>
      </c>
      <c r="B256" s="12" t="s">
        <v>275</v>
      </c>
      <c r="C256" s="969" t="s">
        <v>276</v>
      </c>
      <c r="D256" s="14" t="s">
        <v>277</v>
      </c>
      <c r="E256" s="26" t="s">
        <v>134</v>
      </c>
      <c r="F256" s="15">
        <v>32000</v>
      </c>
      <c r="G256" s="16">
        <v>35000</v>
      </c>
      <c r="H256" s="50">
        <v>45444</v>
      </c>
      <c r="I256" s="58"/>
      <c r="J256" s="17"/>
      <c r="K256" s="12"/>
      <c r="L256" s="19"/>
      <c r="M256" s="17"/>
      <c r="N256" s="17"/>
    </row>
    <row r="257" spans="1:14" ht="21.95" customHeight="1">
      <c r="A257" s="11" t="s">
        <v>886</v>
      </c>
      <c r="B257" s="12" t="s">
        <v>278</v>
      </c>
      <c r="C257" s="969" t="s">
        <v>279</v>
      </c>
      <c r="D257" s="14" t="s">
        <v>280</v>
      </c>
      <c r="E257" s="26" t="s">
        <v>261</v>
      </c>
      <c r="F257" s="15">
        <v>38000</v>
      </c>
      <c r="G257" s="16">
        <v>40000</v>
      </c>
      <c r="H257" s="50">
        <v>45444</v>
      </c>
      <c r="I257" s="58"/>
      <c r="J257" s="17"/>
      <c r="K257" s="12"/>
      <c r="L257" s="19"/>
      <c r="M257" s="17"/>
      <c r="N257" s="17"/>
    </row>
    <row r="258" spans="1:14" ht="21.95" customHeight="1">
      <c r="A258" s="11" t="s">
        <v>886</v>
      </c>
      <c r="B258" s="12" t="s">
        <v>281</v>
      </c>
      <c r="C258" s="969" t="s">
        <v>282</v>
      </c>
      <c r="D258" s="14" t="s">
        <v>280</v>
      </c>
      <c r="E258" s="26" t="s">
        <v>261</v>
      </c>
      <c r="F258" s="15">
        <v>38000</v>
      </c>
      <c r="G258" s="16">
        <v>40000</v>
      </c>
      <c r="H258" s="50">
        <v>45444</v>
      </c>
      <c r="I258" s="58"/>
      <c r="J258" s="17"/>
      <c r="K258" s="12"/>
      <c r="L258" s="19"/>
      <c r="M258" s="17"/>
      <c r="N258" s="17"/>
    </row>
    <row r="259" spans="1:14" ht="21.95" customHeight="1">
      <c r="A259" s="11" t="s">
        <v>886</v>
      </c>
      <c r="B259" s="12" t="s">
        <v>283</v>
      </c>
      <c r="C259" s="969" t="s">
        <v>284</v>
      </c>
      <c r="D259" s="14" t="s">
        <v>280</v>
      </c>
      <c r="E259" s="26" t="s">
        <v>261</v>
      </c>
      <c r="F259" s="15">
        <v>38000</v>
      </c>
      <c r="G259" s="16">
        <v>40000</v>
      </c>
      <c r="H259" s="50">
        <v>45444</v>
      </c>
      <c r="I259" s="58"/>
      <c r="J259" s="17"/>
      <c r="K259" s="12"/>
      <c r="L259" s="19"/>
      <c r="M259" s="17"/>
      <c r="N259" s="17"/>
    </row>
    <row r="260" spans="1:14" ht="21.95" customHeight="1">
      <c r="A260" s="11" t="s">
        <v>886</v>
      </c>
      <c r="B260" s="12" t="s">
        <v>285</v>
      </c>
      <c r="C260" s="969" t="s">
        <v>286</v>
      </c>
      <c r="D260" s="14" t="s">
        <v>280</v>
      </c>
      <c r="E260" s="26" t="s">
        <v>261</v>
      </c>
      <c r="F260" s="15">
        <v>38000</v>
      </c>
      <c r="G260" s="16">
        <v>40000</v>
      </c>
      <c r="H260" s="50">
        <v>45444</v>
      </c>
      <c r="I260" s="58"/>
      <c r="J260" s="17"/>
      <c r="K260" s="12"/>
      <c r="L260" s="19"/>
      <c r="M260" s="17"/>
      <c r="N260" s="17"/>
    </row>
    <row r="261" spans="1:14" ht="21.95" customHeight="1">
      <c r="A261" s="11" t="s">
        <v>886</v>
      </c>
      <c r="B261" s="12" t="s">
        <v>287</v>
      </c>
      <c r="C261" s="969" t="s">
        <v>288</v>
      </c>
      <c r="D261" s="21" t="s">
        <v>289</v>
      </c>
      <c r="E261" s="26" t="s">
        <v>261</v>
      </c>
      <c r="F261" s="15">
        <v>43000</v>
      </c>
      <c r="G261" s="16">
        <v>45000</v>
      </c>
      <c r="H261" s="50">
        <v>45444</v>
      </c>
      <c r="I261" s="58"/>
      <c r="J261" s="17"/>
      <c r="K261" s="12"/>
      <c r="L261" s="19"/>
      <c r="M261" s="17"/>
      <c r="N261" s="17"/>
    </row>
    <row r="262" spans="1:14" ht="21.95" customHeight="1">
      <c r="A262" s="11" t="s">
        <v>886</v>
      </c>
      <c r="B262" s="12" t="s">
        <v>293</v>
      </c>
      <c r="C262" s="969" t="s">
        <v>294</v>
      </c>
      <c r="D262" s="21" t="s">
        <v>289</v>
      </c>
      <c r="E262" s="26" t="s">
        <v>261</v>
      </c>
      <c r="F262" s="15">
        <v>43000</v>
      </c>
      <c r="G262" s="16">
        <v>45000</v>
      </c>
      <c r="H262" s="50">
        <v>45444</v>
      </c>
      <c r="I262" s="58"/>
      <c r="J262" s="17"/>
      <c r="K262" s="12"/>
      <c r="L262" s="19"/>
      <c r="M262" s="17"/>
      <c r="N262" s="17"/>
    </row>
    <row r="263" spans="1:14" ht="21.95" customHeight="1">
      <c r="A263" s="11" t="s">
        <v>886</v>
      </c>
      <c r="B263" s="12" t="s">
        <v>1158</v>
      </c>
      <c r="C263" s="969" t="s">
        <v>1159</v>
      </c>
      <c r="D263" s="21" t="s">
        <v>289</v>
      </c>
      <c r="E263" s="26" t="s">
        <v>261</v>
      </c>
      <c r="F263" s="15">
        <v>43000</v>
      </c>
      <c r="G263" s="16"/>
      <c r="H263" s="50"/>
      <c r="I263" s="58" t="s">
        <v>900</v>
      </c>
      <c r="J263" s="17"/>
      <c r="K263" s="12"/>
      <c r="L263" s="19"/>
      <c r="M263" s="17"/>
      <c r="N263" s="17"/>
    </row>
    <row r="264" spans="1:14" ht="21.95" customHeight="1">
      <c r="A264" s="11" t="s">
        <v>886</v>
      </c>
      <c r="B264" s="12" t="s">
        <v>1160</v>
      </c>
      <c r="C264" s="969" t="s">
        <v>1161</v>
      </c>
      <c r="D264" s="14" t="s">
        <v>1162</v>
      </c>
      <c r="E264" s="26" t="s">
        <v>261</v>
      </c>
      <c r="F264" s="15">
        <v>55000</v>
      </c>
      <c r="G264" s="16"/>
      <c r="H264" s="50"/>
      <c r="I264" s="65" t="s">
        <v>900</v>
      </c>
      <c r="J264" s="17"/>
      <c r="K264" s="12"/>
      <c r="L264" s="19"/>
      <c r="M264" s="17"/>
      <c r="N264" s="17"/>
    </row>
    <row r="265" spans="1:14" ht="21.95" customHeight="1">
      <c r="A265" s="11" t="s">
        <v>886</v>
      </c>
      <c r="B265" s="12" t="s">
        <v>1163</v>
      </c>
      <c r="C265" s="969" t="s">
        <v>1164</v>
      </c>
      <c r="D265" s="14" t="s">
        <v>1165</v>
      </c>
      <c r="E265" s="26" t="s">
        <v>261</v>
      </c>
      <c r="F265" s="15">
        <v>55000</v>
      </c>
      <c r="G265" s="16"/>
      <c r="H265" s="50"/>
      <c r="I265" s="58" t="s">
        <v>947</v>
      </c>
      <c r="J265" s="17"/>
      <c r="K265" s="12"/>
      <c r="L265" s="19"/>
      <c r="M265" s="17"/>
      <c r="N265" s="17"/>
    </row>
    <row r="266" spans="1:14" ht="21.95" customHeight="1">
      <c r="A266" s="11" t="s">
        <v>3036</v>
      </c>
      <c r="B266" s="12" t="s">
        <v>1166</v>
      </c>
      <c r="C266" s="969" t="s">
        <v>1167</v>
      </c>
      <c r="D266" s="14" t="s">
        <v>1168</v>
      </c>
      <c r="E266" s="26" t="s">
        <v>261</v>
      </c>
      <c r="F266" s="15">
        <v>65000</v>
      </c>
      <c r="G266" s="16"/>
      <c r="H266" s="50"/>
      <c r="I266" s="65" t="s">
        <v>900</v>
      </c>
      <c r="J266" s="17"/>
      <c r="K266" s="12"/>
      <c r="L266" s="19"/>
      <c r="M266" s="17"/>
      <c r="N266" s="17"/>
    </row>
    <row r="267" spans="1:14" ht="21.95" customHeight="1">
      <c r="A267" s="11" t="s">
        <v>3036</v>
      </c>
      <c r="B267" s="12" t="s">
        <v>1169</v>
      </c>
      <c r="C267" s="969" t="s">
        <v>1170</v>
      </c>
      <c r="D267" s="14" t="s">
        <v>1171</v>
      </c>
      <c r="E267" s="26" t="s">
        <v>261</v>
      </c>
      <c r="F267" s="15">
        <v>65000</v>
      </c>
      <c r="G267" s="16"/>
      <c r="H267" s="50"/>
      <c r="I267" s="58" t="s">
        <v>947</v>
      </c>
      <c r="J267" s="17"/>
      <c r="K267" s="12"/>
      <c r="L267" s="19"/>
      <c r="M267" s="17"/>
      <c r="N267" s="17"/>
    </row>
    <row r="268" spans="1:14" ht="21.95" customHeight="1">
      <c r="A268" s="11" t="s">
        <v>3036</v>
      </c>
      <c r="B268" s="12" t="s">
        <v>1172</v>
      </c>
      <c r="C268" s="969" t="s">
        <v>1173</v>
      </c>
      <c r="D268" s="14" t="s">
        <v>1174</v>
      </c>
      <c r="E268" s="26" t="s">
        <v>261</v>
      </c>
      <c r="F268" s="15">
        <v>78000</v>
      </c>
      <c r="G268" s="16"/>
      <c r="H268" s="50"/>
      <c r="I268" s="58" t="s">
        <v>900</v>
      </c>
      <c r="J268" s="17"/>
      <c r="K268" s="12"/>
      <c r="L268" s="19"/>
      <c r="M268" s="17"/>
      <c r="N268" s="17"/>
    </row>
    <row r="269" spans="1:14" ht="21.95" customHeight="1">
      <c r="A269" s="11" t="s">
        <v>3036</v>
      </c>
      <c r="B269" s="12" t="s">
        <v>1175</v>
      </c>
      <c r="C269" s="969" t="s">
        <v>1176</v>
      </c>
      <c r="D269" s="14" t="s">
        <v>1174</v>
      </c>
      <c r="E269" s="26" t="s">
        <v>261</v>
      </c>
      <c r="F269" s="15">
        <v>78000</v>
      </c>
      <c r="G269" s="16"/>
      <c r="H269" s="50"/>
      <c r="I269" s="58" t="s">
        <v>900</v>
      </c>
      <c r="J269" s="17"/>
      <c r="K269" s="12"/>
      <c r="L269" s="19"/>
      <c r="M269" s="17"/>
      <c r="N269" s="17"/>
    </row>
    <row r="270" spans="1:14" ht="21.95" customHeight="1">
      <c r="A270" s="11" t="s">
        <v>3036</v>
      </c>
      <c r="B270" s="12" t="s">
        <v>1177</v>
      </c>
      <c r="C270" s="969" t="s">
        <v>1178</v>
      </c>
      <c r="D270" s="14" t="s">
        <v>1179</v>
      </c>
      <c r="E270" s="26" t="s">
        <v>261</v>
      </c>
      <c r="F270" s="15">
        <v>68000</v>
      </c>
      <c r="G270" s="16"/>
      <c r="H270" s="50"/>
      <c r="I270" s="58" t="s">
        <v>900</v>
      </c>
      <c r="J270" s="17"/>
      <c r="K270" s="12"/>
      <c r="L270" s="19"/>
      <c r="M270" s="17"/>
      <c r="N270" s="17"/>
    </row>
    <row r="271" spans="1:14" ht="21.95" customHeight="1">
      <c r="A271" s="11" t="s">
        <v>886</v>
      </c>
      <c r="B271" s="12" t="s">
        <v>1180</v>
      </c>
      <c r="C271" s="969" t="s">
        <v>1181</v>
      </c>
      <c r="D271" s="14" t="s">
        <v>1182</v>
      </c>
      <c r="E271" s="26" t="s">
        <v>261</v>
      </c>
      <c r="F271" s="15">
        <v>58000</v>
      </c>
      <c r="G271" s="16"/>
      <c r="H271" s="50"/>
      <c r="I271" s="58" t="s">
        <v>900</v>
      </c>
      <c r="J271" s="17"/>
      <c r="K271" s="12"/>
      <c r="L271" s="19"/>
      <c r="M271" s="17"/>
      <c r="N271" s="17"/>
    </row>
    <row r="272" spans="1:14" ht="21.95" customHeight="1">
      <c r="A272" s="11" t="s">
        <v>3036</v>
      </c>
      <c r="B272" s="12" t="s">
        <v>1183</v>
      </c>
      <c r="C272" s="969" t="s">
        <v>1184</v>
      </c>
      <c r="D272" s="14" t="s">
        <v>1185</v>
      </c>
      <c r="E272" s="26" t="s">
        <v>261</v>
      </c>
      <c r="F272" s="15">
        <v>70000</v>
      </c>
      <c r="G272" s="16"/>
      <c r="H272" s="50"/>
      <c r="I272" s="58" t="s">
        <v>947</v>
      </c>
      <c r="J272" s="17"/>
      <c r="K272" s="12"/>
      <c r="L272" s="19"/>
      <c r="M272" s="17"/>
      <c r="N272" s="17"/>
    </row>
    <row r="273" spans="1:14" ht="21.95" customHeight="1">
      <c r="A273" s="11" t="s">
        <v>886</v>
      </c>
      <c r="B273" s="12" t="s">
        <v>1186</v>
      </c>
      <c r="C273" s="969" t="s">
        <v>1187</v>
      </c>
      <c r="D273" s="14" t="s">
        <v>1188</v>
      </c>
      <c r="E273" s="26" t="s">
        <v>261</v>
      </c>
      <c r="F273" s="15">
        <v>63000</v>
      </c>
      <c r="G273" s="16"/>
      <c r="H273" s="50"/>
      <c r="I273" s="65" t="s">
        <v>900</v>
      </c>
      <c r="J273" s="17"/>
      <c r="K273" s="12"/>
      <c r="L273" s="19"/>
      <c r="M273" s="17"/>
      <c r="N273" s="17"/>
    </row>
    <row r="274" spans="1:14" ht="21.95" customHeight="1">
      <c r="A274" s="11" t="s">
        <v>3036</v>
      </c>
      <c r="B274" s="12" t="s">
        <v>1189</v>
      </c>
      <c r="C274" s="969" t="s">
        <v>1190</v>
      </c>
      <c r="D274" s="14" t="s">
        <v>1191</v>
      </c>
      <c r="E274" s="26" t="s">
        <v>261</v>
      </c>
      <c r="F274" s="15">
        <v>63000</v>
      </c>
      <c r="G274" s="16"/>
      <c r="H274" s="50"/>
      <c r="I274" s="58" t="s">
        <v>947</v>
      </c>
      <c r="J274" s="17"/>
      <c r="K274" s="12"/>
      <c r="L274" s="19"/>
      <c r="M274" s="17"/>
      <c r="N274" s="17"/>
    </row>
    <row r="275" spans="1:14" ht="21.95" customHeight="1">
      <c r="A275" s="11" t="s">
        <v>886</v>
      </c>
      <c r="B275" s="12" t="s">
        <v>1192</v>
      </c>
      <c r="C275" s="969" t="s">
        <v>1193</v>
      </c>
      <c r="D275" s="14" t="s">
        <v>1194</v>
      </c>
      <c r="E275" s="26" t="s">
        <v>261</v>
      </c>
      <c r="F275" s="15">
        <v>58000</v>
      </c>
      <c r="G275" s="16"/>
      <c r="H275" s="50"/>
      <c r="I275" s="65" t="s">
        <v>900</v>
      </c>
      <c r="J275" s="17"/>
      <c r="K275" s="12"/>
      <c r="L275" s="19"/>
      <c r="M275" s="17"/>
      <c r="N275" s="17"/>
    </row>
    <row r="276" spans="1:14" ht="21.95" customHeight="1">
      <c r="A276" s="11" t="s">
        <v>886</v>
      </c>
      <c r="B276" s="12" t="s">
        <v>295</v>
      </c>
      <c r="C276" s="969" t="s">
        <v>296</v>
      </c>
      <c r="D276" s="14" t="s">
        <v>297</v>
      </c>
      <c r="E276" s="26" t="s">
        <v>261</v>
      </c>
      <c r="F276" s="15">
        <v>38000</v>
      </c>
      <c r="G276" s="16">
        <v>40000</v>
      </c>
      <c r="H276" s="50">
        <v>45444</v>
      </c>
      <c r="I276" s="58"/>
      <c r="J276" s="17"/>
      <c r="K276" s="12"/>
      <c r="L276" s="19"/>
      <c r="M276" s="17"/>
      <c r="N276" s="17"/>
    </row>
    <row r="277" spans="1:14" ht="21.95" customHeight="1">
      <c r="A277" s="11" t="s">
        <v>886</v>
      </c>
      <c r="B277" s="12" t="s">
        <v>298</v>
      </c>
      <c r="C277" s="969" t="s">
        <v>299</v>
      </c>
      <c r="D277" s="14" t="s">
        <v>297</v>
      </c>
      <c r="E277" s="26" t="s">
        <v>261</v>
      </c>
      <c r="F277" s="15">
        <v>38000</v>
      </c>
      <c r="G277" s="16">
        <v>40000</v>
      </c>
      <c r="H277" s="50">
        <v>45444</v>
      </c>
      <c r="I277" s="58"/>
      <c r="J277" s="17"/>
      <c r="K277" s="12"/>
      <c r="L277" s="19"/>
      <c r="M277" s="17"/>
      <c r="N277" s="17"/>
    </row>
    <row r="278" spans="1:14" ht="21.95" customHeight="1">
      <c r="A278" s="11" t="s">
        <v>886</v>
      </c>
      <c r="B278" s="12" t="s">
        <v>300</v>
      </c>
      <c r="C278" s="969" t="s">
        <v>301</v>
      </c>
      <c r="D278" s="14" t="s">
        <v>297</v>
      </c>
      <c r="E278" s="26" t="s">
        <v>261</v>
      </c>
      <c r="F278" s="15">
        <v>38000</v>
      </c>
      <c r="G278" s="16">
        <v>40000</v>
      </c>
      <c r="H278" s="50">
        <v>45444</v>
      </c>
      <c r="I278" s="58"/>
      <c r="J278" s="17"/>
      <c r="K278" s="12"/>
      <c r="L278" s="19"/>
      <c r="M278" s="17"/>
      <c r="N278" s="17"/>
    </row>
    <row r="279" spans="1:14" ht="21.95" customHeight="1">
      <c r="A279" s="11" t="s">
        <v>886</v>
      </c>
      <c r="B279" s="12" t="s">
        <v>302</v>
      </c>
      <c r="C279" s="969" t="s">
        <v>303</v>
      </c>
      <c r="D279" s="14" t="s">
        <v>297</v>
      </c>
      <c r="E279" s="26" t="s">
        <v>261</v>
      </c>
      <c r="F279" s="15">
        <v>38000</v>
      </c>
      <c r="G279" s="16">
        <v>40000</v>
      </c>
      <c r="H279" s="50">
        <v>45444</v>
      </c>
      <c r="I279" s="58"/>
      <c r="J279" s="17"/>
      <c r="K279" s="12"/>
      <c r="L279" s="19"/>
      <c r="M279" s="17"/>
      <c r="N279" s="17"/>
    </row>
    <row r="280" spans="1:14" ht="21.95" customHeight="1">
      <c r="A280" s="11" t="s">
        <v>837</v>
      </c>
      <c r="B280" s="12" t="s">
        <v>304</v>
      </c>
      <c r="C280" s="969" t="s">
        <v>305</v>
      </c>
      <c r="D280" s="14" t="s">
        <v>306</v>
      </c>
      <c r="E280" s="26" t="s">
        <v>261</v>
      </c>
      <c r="F280" s="15">
        <v>43000</v>
      </c>
      <c r="G280" s="16">
        <v>45000</v>
      </c>
      <c r="H280" s="50">
        <v>45444</v>
      </c>
      <c r="I280" s="58"/>
      <c r="J280" s="17"/>
      <c r="K280" s="12"/>
      <c r="L280" s="19"/>
      <c r="M280" s="17"/>
      <c r="N280" s="17"/>
    </row>
    <row r="281" spans="1:14" ht="21.95" customHeight="1">
      <c r="A281" s="11" t="s">
        <v>837</v>
      </c>
      <c r="B281" s="12" t="s">
        <v>309</v>
      </c>
      <c r="C281" s="969" t="s">
        <v>310</v>
      </c>
      <c r="D281" s="14" t="s">
        <v>306</v>
      </c>
      <c r="E281" s="26" t="s">
        <v>261</v>
      </c>
      <c r="F281" s="15">
        <v>43000</v>
      </c>
      <c r="G281" s="16">
        <v>45000</v>
      </c>
      <c r="H281" s="50">
        <v>45444</v>
      </c>
      <c r="I281" s="58"/>
      <c r="J281" s="17"/>
      <c r="K281" s="12"/>
      <c r="L281" s="19"/>
      <c r="M281" s="17"/>
      <c r="N281" s="17"/>
    </row>
    <row r="282" spans="1:14" ht="21.95" customHeight="1">
      <c r="A282" s="11" t="s">
        <v>837</v>
      </c>
      <c r="B282" s="12" t="s">
        <v>1195</v>
      </c>
      <c r="C282" s="969" t="s">
        <v>1196</v>
      </c>
      <c r="D282" s="14" t="s">
        <v>306</v>
      </c>
      <c r="E282" s="26" t="s">
        <v>261</v>
      </c>
      <c r="F282" s="15">
        <v>43000</v>
      </c>
      <c r="G282" s="16"/>
      <c r="H282" s="50"/>
      <c r="I282" s="65" t="s">
        <v>900</v>
      </c>
      <c r="J282" s="17"/>
      <c r="K282" s="12"/>
      <c r="L282" s="19"/>
      <c r="M282" s="17"/>
      <c r="N282" s="17"/>
    </row>
    <row r="283" spans="1:14" ht="21.95" customHeight="1">
      <c r="A283" s="11" t="s">
        <v>886</v>
      </c>
      <c r="B283" s="12" t="s">
        <v>1197</v>
      </c>
      <c r="C283" s="969" t="s">
        <v>1198</v>
      </c>
      <c r="D283" s="14" t="s">
        <v>1199</v>
      </c>
      <c r="E283" s="27" t="s">
        <v>261</v>
      </c>
      <c r="F283" s="15">
        <v>43000</v>
      </c>
      <c r="G283" s="16"/>
      <c r="H283" s="50"/>
      <c r="I283" s="58" t="s">
        <v>947</v>
      </c>
      <c r="J283" s="17"/>
      <c r="K283" s="12"/>
      <c r="L283" s="19"/>
      <c r="M283" s="17"/>
      <c r="N283" s="17"/>
    </row>
    <row r="284" spans="1:14" ht="21.95" customHeight="1">
      <c r="A284" s="11" t="s">
        <v>886</v>
      </c>
      <c r="B284" s="12" t="s">
        <v>1200</v>
      </c>
      <c r="C284" s="969" t="s">
        <v>1201</v>
      </c>
      <c r="D284" s="14" t="s">
        <v>1202</v>
      </c>
      <c r="E284" s="26" t="s">
        <v>261</v>
      </c>
      <c r="F284" s="15">
        <v>85000</v>
      </c>
      <c r="G284" s="16"/>
      <c r="H284" s="50"/>
      <c r="I284" s="58" t="s">
        <v>947</v>
      </c>
      <c r="J284" s="17"/>
      <c r="K284" s="12"/>
      <c r="L284" s="19"/>
      <c r="M284" s="17"/>
      <c r="N284" s="17"/>
    </row>
    <row r="285" spans="1:14" ht="21.95" customHeight="1">
      <c r="A285" s="11" t="s">
        <v>3036</v>
      </c>
      <c r="B285" s="12" t="s">
        <v>1203</v>
      </c>
      <c r="C285" s="969" t="s">
        <v>1204</v>
      </c>
      <c r="D285" s="14" t="s">
        <v>1205</v>
      </c>
      <c r="E285" s="26" t="s">
        <v>261</v>
      </c>
      <c r="F285" s="15">
        <v>120000</v>
      </c>
      <c r="G285" s="16"/>
      <c r="H285" s="50"/>
      <c r="I285" s="58" t="s">
        <v>900</v>
      </c>
      <c r="J285" s="17"/>
      <c r="K285" s="12"/>
      <c r="L285" s="19"/>
      <c r="M285" s="17"/>
      <c r="N285" s="17"/>
    </row>
    <row r="286" spans="1:14" ht="21.95" customHeight="1">
      <c r="A286" s="11" t="s">
        <v>3036</v>
      </c>
      <c r="B286" s="12" t="s">
        <v>1206</v>
      </c>
      <c r="C286" s="969" t="s">
        <v>1207</v>
      </c>
      <c r="D286" s="14" t="s">
        <v>1205</v>
      </c>
      <c r="E286" s="26" t="s">
        <v>261</v>
      </c>
      <c r="F286" s="15">
        <v>120000</v>
      </c>
      <c r="G286" s="16"/>
      <c r="H286" s="50"/>
      <c r="I286" s="58" t="s">
        <v>900</v>
      </c>
      <c r="J286" s="17"/>
      <c r="K286" s="12"/>
      <c r="L286" s="19"/>
      <c r="M286" s="17"/>
      <c r="N286" s="17"/>
    </row>
    <row r="287" spans="1:14" ht="21.95" customHeight="1">
      <c r="A287" s="11" t="s">
        <v>886</v>
      </c>
      <c r="B287" s="12" t="s">
        <v>1208</v>
      </c>
      <c r="C287" s="969" t="s">
        <v>1209</v>
      </c>
      <c r="D287" s="14" t="s">
        <v>1210</v>
      </c>
      <c r="E287" s="27" t="s">
        <v>261</v>
      </c>
      <c r="F287" s="15">
        <v>50000</v>
      </c>
      <c r="G287" s="16"/>
      <c r="H287" s="50"/>
      <c r="I287" s="58" t="s">
        <v>947</v>
      </c>
      <c r="J287" s="17"/>
      <c r="K287" s="61"/>
      <c r="L287" s="19"/>
      <c r="M287" s="17"/>
      <c r="N287" s="17"/>
    </row>
    <row r="288" spans="1:14" ht="21.95" customHeight="1">
      <c r="A288" s="11" t="s">
        <v>3036</v>
      </c>
      <c r="B288" s="12" t="s">
        <v>1211</v>
      </c>
      <c r="C288" s="969" t="s">
        <v>1212</v>
      </c>
      <c r="D288" s="14" t="s">
        <v>1213</v>
      </c>
      <c r="E288" s="26" t="s">
        <v>261</v>
      </c>
      <c r="F288" s="15">
        <v>90000</v>
      </c>
      <c r="G288" s="16"/>
      <c r="H288" s="50"/>
      <c r="I288" s="58" t="s">
        <v>900</v>
      </c>
      <c r="J288" s="17"/>
      <c r="K288" s="12"/>
      <c r="L288" s="19"/>
      <c r="M288" s="17"/>
      <c r="N288" s="17"/>
    </row>
    <row r="289" spans="1:14" ht="21.95" customHeight="1">
      <c r="A289" s="11" t="s">
        <v>3036</v>
      </c>
      <c r="B289" s="12" t="s">
        <v>1214</v>
      </c>
      <c r="C289" s="969" t="s">
        <v>1215</v>
      </c>
      <c r="D289" s="14" t="s">
        <v>1213</v>
      </c>
      <c r="E289" s="26" t="s">
        <v>261</v>
      </c>
      <c r="F289" s="15">
        <v>90000</v>
      </c>
      <c r="G289" s="16"/>
      <c r="H289" s="50"/>
      <c r="I289" s="58" t="s">
        <v>900</v>
      </c>
      <c r="J289" s="17"/>
      <c r="K289" s="12"/>
      <c r="L289" s="19"/>
      <c r="M289" s="17"/>
      <c r="N289" s="17"/>
    </row>
    <row r="290" spans="1:14" ht="21.95" customHeight="1">
      <c r="A290" s="11" t="s">
        <v>886</v>
      </c>
      <c r="B290" s="12" t="s">
        <v>325</v>
      </c>
      <c r="C290" s="969" t="s">
        <v>326</v>
      </c>
      <c r="D290" s="14" t="s">
        <v>327</v>
      </c>
      <c r="E290" s="26" t="s">
        <v>261</v>
      </c>
      <c r="F290" s="15">
        <v>43000</v>
      </c>
      <c r="G290" s="16">
        <v>45000</v>
      </c>
      <c r="H290" s="50">
        <v>45444</v>
      </c>
      <c r="I290" s="58"/>
      <c r="J290" s="17"/>
      <c r="K290" s="12"/>
      <c r="L290" s="19"/>
      <c r="M290" s="17"/>
      <c r="N290" s="17"/>
    </row>
    <row r="291" spans="1:14" ht="21.95" customHeight="1">
      <c r="A291" s="11" t="s">
        <v>886</v>
      </c>
      <c r="B291" s="12" t="s">
        <v>328</v>
      </c>
      <c r="C291" s="969" t="s">
        <v>329</v>
      </c>
      <c r="D291" s="14" t="s">
        <v>327</v>
      </c>
      <c r="E291" s="26" t="s">
        <v>261</v>
      </c>
      <c r="F291" s="15">
        <v>43000</v>
      </c>
      <c r="G291" s="16">
        <v>45000</v>
      </c>
      <c r="H291" s="50">
        <v>45444</v>
      </c>
      <c r="I291" s="58"/>
      <c r="J291" s="17"/>
      <c r="K291" s="12"/>
      <c r="L291" s="19"/>
      <c r="M291" s="17"/>
      <c r="N291" s="17"/>
    </row>
    <row r="292" spans="1:14" ht="21.95" customHeight="1">
      <c r="A292" s="11" t="s">
        <v>886</v>
      </c>
      <c r="B292" s="12" t="s">
        <v>330</v>
      </c>
      <c r="C292" s="969" t="s">
        <v>331</v>
      </c>
      <c r="D292" s="14" t="s">
        <v>327</v>
      </c>
      <c r="E292" s="26" t="s">
        <v>261</v>
      </c>
      <c r="F292" s="15">
        <v>43000</v>
      </c>
      <c r="G292" s="16">
        <v>45000</v>
      </c>
      <c r="H292" s="50">
        <v>45444</v>
      </c>
      <c r="I292" s="58"/>
      <c r="J292" s="17"/>
      <c r="K292" s="12"/>
      <c r="L292" s="19"/>
      <c r="M292" s="17"/>
      <c r="N292" s="17"/>
    </row>
    <row r="293" spans="1:14" ht="21.95" customHeight="1">
      <c r="A293" s="11" t="s">
        <v>886</v>
      </c>
      <c r="B293" s="12" t="s">
        <v>332</v>
      </c>
      <c r="C293" s="969" t="s">
        <v>333</v>
      </c>
      <c r="D293" s="14" t="s">
        <v>327</v>
      </c>
      <c r="E293" s="26" t="s">
        <v>261</v>
      </c>
      <c r="F293" s="15">
        <v>43000</v>
      </c>
      <c r="G293" s="16">
        <v>45000</v>
      </c>
      <c r="H293" s="50">
        <v>45444</v>
      </c>
      <c r="I293" s="58"/>
      <c r="J293" s="17"/>
      <c r="K293" s="12"/>
      <c r="L293" s="19"/>
      <c r="M293" s="17"/>
      <c r="N293" s="17"/>
    </row>
    <row r="294" spans="1:14" ht="21.95" customHeight="1">
      <c r="A294" s="11" t="s">
        <v>837</v>
      </c>
      <c r="B294" s="12" t="s">
        <v>334</v>
      </c>
      <c r="C294" s="969" t="s">
        <v>335</v>
      </c>
      <c r="D294" s="14" t="s">
        <v>336</v>
      </c>
      <c r="E294" s="26" t="s">
        <v>261</v>
      </c>
      <c r="F294" s="15">
        <v>26000</v>
      </c>
      <c r="G294" s="16">
        <v>27000</v>
      </c>
      <c r="H294" s="50">
        <v>45444</v>
      </c>
      <c r="I294" s="58"/>
      <c r="J294" s="17"/>
      <c r="K294" s="12"/>
      <c r="L294" s="19"/>
      <c r="M294" s="17"/>
      <c r="N294" s="17"/>
    </row>
    <row r="295" spans="1:14" ht="21.95" customHeight="1">
      <c r="A295" s="11" t="s">
        <v>837</v>
      </c>
      <c r="B295" s="12" t="s">
        <v>337</v>
      </c>
      <c r="C295" s="969" t="s">
        <v>338</v>
      </c>
      <c r="D295" s="14" t="s">
        <v>339</v>
      </c>
      <c r="E295" s="26" t="s">
        <v>261</v>
      </c>
      <c r="F295" s="15">
        <v>26000</v>
      </c>
      <c r="G295" s="16">
        <v>27000</v>
      </c>
      <c r="H295" s="50">
        <v>45444</v>
      </c>
      <c r="I295" s="58"/>
      <c r="J295" s="17"/>
      <c r="K295" s="12"/>
      <c r="L295" s="19"/>
      <c r="M295" s="17"/>
      <c r="N295" s="17"/>
    </row>
    <row r="296" spans="1:14" ht="21.95" customHeight="1">
      <c r="A296" s="11" t="s">
        <v>837</v>
      </c>
      <c r="B296" s="12" t="s">
        <v>1216</v>
      </c>
      <c r="C296" s="969" t="s">
        <v>1217</v>
      </c>
      <c r="D296" s="14" t="s">
        <v>1218</v>
      </c>
      <c r="E296" s="26" t="s">
        <v>261</v>
      </c>
      <c r="F296" s="15">
        <v>17000</v>
      </c>
      <c r="G296" s="16"/>
      <c r="H296" s="50"/>
      <c r="I296" s="58" t="s">
        <v>900</v>
      </c>
      <c r="J296" s="17"/>
      <c r="K296" s="12"/>
      <c r="L296" s="19"/>
      <c r="M296" s="17"/>
      <c r="N296" s="17"/>
    </row>
    <row r="297" spans="1:14" ht="21.95" customHeight="1">
      <c r="A297" s="11" t="s">
        <v>837</v>
      </c>
      <c r="B297" s="12" t="s">
        <v>1219</v>
      </c>
      <c r="C297" s="969" t="s">
        <v>1220</v>
      </c>
      <c r="D297" s="14" t="s">
        <v>1221</v>
      </c>
      <c r="E297" s="26" t="s">
        <v>39</v>
      </c>
      <c r="F297" s="15">
        <v>20000</v>
      </c>
      <c r="G297" s="16"/>
      <c r="H297" s="50"/>
      <c r="I297" s="58" t="s">
        <v>900</v>
      </c>
      <c r="J297" s="17"/>
      <c r="K297" s="12"/>
      <c r="L297" s="19"/>
      <c r="M297" s="17"/>
      <c r="N297" s="17"/>
    </row>
    <row r="298" spans="1:14" ht="21.95" customHeight="1">
      <c r="A298" s="11" t="s">
        <v>837</v>
      </c>
      <c r="B298" s="12" t="s">
        <v>1222</v>
      </c>
      <c r="C298" s="969" t="s">
        <v>1223</v>
      </c>
      <c r="D298" s="14" t="s">
        <v>1224</v>
      </c>
      <c r="E298" s="26" t="s">
        <v>39</v>
      </c>
      <c r="F298" s="15">
        <v>17000</v>
      </c>
      <c r="G298" s="16"/>
      <c r="H298" s="50"/>
      <c r="I298" s="58" t="s">
        <v>900</v>
      </c>
      <c r="J298" s="17"/>
      <c r="K298" s="12"/>
      <c r="L298" s="19"/>
      <c r="M298" s="17"/>
      <c r="N298" s="17"/>
    </row>
    <row r="299" spans="1:14" ht="21.95" customHeight="1">
      <c r="A299" s="11" t="s">
        <v>837</v>
      </c>
      <c r="B299" s="12" t="s">
        <v>1225</v>
      </c>
      <c r="C299" s="969" t="s">
        <v>1226</v>
      </c>
      <c r="D299" s="14" t="s">
        <v>1227</v>
      </c>
      <c r="E299" s="26" t="s">
        <v>39</v>
      </c>
      <c r="F299" s="15">
        <v>20000</v>
      </c>
      <c r="G299" s="16"/>
      <c r="H299" s="50"/>
      <c r="I299" s="58" t="s">
        <v>900</v>
      </c>
      <c r="J299" s="17"/>
      <c r="K299" s="12"/>
      <c r="L299" s="19"/>
      <c r="M299" s="17"/>
      <c r="N299" s="17"/>
    </row>
    <row r="300" spans="1:14" ht="21.95" customHeight="1">
      <c r="A300" s="11" t="s">
        <v>13098</v>
      </c>
      <c r="B300" s="12" t="s">
        <v>1228</v>
      </c>
      <c r="C300" s="969" t="s">
        <v>1229</v>
      </c>
      <c r="D300" s="14" t="s">
        <v>1230</v>
      </c>
      <c r="E300" s="26" t="s">
        <v>228</v>
      </c>
      <c r="F300" s="15">
        <v>2000</v>
      </c>
      <c r="G300" s="16"/>
      <c r="H300" s="50"/>
      <c r="I300" s="58" t="s">
        <v>947</v>
      </c>
      <c r="J300" s="17"/>
      <c r="K300" s="12"/>
      <c r="L300" s="19"/>
      <c r="M300" s="17"/>
      <c r="N300" s="17"/>
    </row>
    <row r="301" spans="1:14" ht="21.95" customHeight="1">
      <c r="A301" s="11" t="s">
        <v>13098</v>
      </c>
      <c r="B301" s="12" t="s">
        <v>1231</v>
      </c>
      <c r="C301" s="969" t="s">
        <v>1232</v>
      </c>
      <c r="D301" s="14" t="s">
        <v>1230</v>
      </c>
      <c r="E301" s="26" t="s">
        <v>1233</v>
      </c>
      <c r="F301" s="15">
        <v>2000</v>
      </c>
      <c r="G301" s="16"/>
      <c r="H301" s="50"/>
      <c r="I301" s="58" t="s">
        <v>947</v>
      </c>
      <c r="J301" s="17"/>
      <c r="K301" s="12"/>
      <c r="L301" s="19"/>
      <c r="M301" s="17"/>
      <c r="N301" s="17"/>
    </row>
    <row r="302" spans="1:14" ht="21.95" customHeight="1">
      <c r="A302" s="11" t="s">
        <v>13099</v>
      </c>
      <c r="B302" s="12" t="s">
        <v>1234</v>
      </c>
      <c r="C302" s="969" t="s">
        <v>1235</v>
      </c>
      <c r="D302" s="17" t="s">
        <v>1236</v>
      </c>
      <c r="E302" s="27" t="s">
        <v>228</v>
      </c>
      <c r="F302" s="15">
        <v>3500</v>
      </c>
      <c r="G302" s="16"/>
      <c r="H302" s="50"/>
      <c r="I302" s="58" t="s">
        <v>900</v>
      </c>
      <c r="J302" s="17"/>
      <c r="K302" s="12"/>
      <c r="L302" s="19"/>
      <c r="M302" s="17"/>
      <c r="N302" s="17"/>
    </row>
    <row r="303" spans="1:14" ht="21.95" customHeight="1">
      <c r="A303" s="11" t="s">
        <v>13099</v>
      </c>
      <c r="B303" s="12" t="s">
        <v>1237</v>
      </c>
      <c r="C303" s="969" t="s">
        <v>1238</v>
      </c>
      <c r="D303" s="17" t="s">
        <v>1236</v>
      </c>
      <c r="E303" s="27" t="s">
        <v>1233</v>
      </c>
      <c r="F303" s="15">
        <v>3500</v>
      </c>
      <c r="G303" s="16"/>
      <c r="H303" s="50"/>
      <c r="I303" s="58" t="s">
        <v>900</v>
      </c>
      <c r="J303" s="17"/>
      <c r="K303" s="12"/>
      <c r="L303" s="19"/>
      <c r="M303" s="17"/>
      <c r="N303" s="17"/>
    </row>
    <row r="304" spans="1:14" ht="21.95" customHeight="1">
      <c r="A304" s="11" t="s">
        <v>13098</v>
      </c>
      <c r="B304" s="12" t="s">
        <v>1239</v>
      </c>
      <c r="C304" s="969" t="s">
        <v>1240</v>
      </c>
      <c r="D304" s="14" t="s">
        <v>1241</v>
      </c>
      <c r="E304" s="26" t="s">
        <v>228</v>
      </c>
      <c r="F304" s="15">
        <v>6000</v>
      </c>
      <c r="G304" s="16"/>
      <c r="H304" s="50"/>
      <c r="I304" s="58" t="s">
        <v>947</v>
      </c>
      <c r="J304" s="17"/>
      <c r="K304" s="12"/>
      <c r="L304" s="19"/>
      <c r="M304" s="17"/>
      <c r="N304" s="17"/>
    </row>
    <row r="305" spans="1:14" ht="21.95" customHeight="1">
      <c r="A305" s="11" t="s">
        <v>13098</v>
      </c>
      <c r="B305" s="12" t="s">
        <v>1242</v>
      </c>
      <c r="C305" s="969" t="s">
        <v>1243</v>
      </c>
      <c r="D305" s="14" t="s">
        <v>1241</v>
      </c>
      <c r="E305" s="26" t="s">
        <v>1233</v>
      </c>
      <c r="F305" s="15">
        <v>6000</v>
      </c>
      <c r="G305" s="16"/>
      <c r="H305" s="50"/>
      <c r="I305" s="58" t="s">
        <v>947</v>
      </c>
      <c r="J305" s="17"/>
      <c r="K305" s="12"/>
      <c r="L305" s="19"/>
      <c r="M305" s="17"/>
      <c r="N305" s="17"/>
    </row>
    <row r="306" spans="1:14" ht="21.95" customHeight="1">
      <c r="A306" s="11" t="s">
        <v>934</v>
      </c>
      <c r="B306" s="12" t="s">
        <v>340</v>
      </c>
      <c r="C306" s="969" t="s">
        <v>341</v>
      </c>
      <c r="D306" s="14" t="s">
        <v>342</v>
      </c>
      <c r="E306" s="26"/>
      <c r="F306" s="15">
        <v>10000</v>
      </c>
      <c r="G306" s="16">
        <v>11000</v>
      </c>
      <c r="H306" s="50">
        <v>45444</v>
      </c>
      <c r="I306" s="58"/>
      <c r="J306" s="17"/>
      <c r="K306" s="12"/>
      <c r="L306" s="19"/>
      <c r="M306" s="17"/>
      <c r="N306" s="17"/>
    </row>
    <row r="307" spans="1:14" ht="21.95" customHeight="1">
      <c r="A307" s="11" t="s">
        <v>934</v>
      </c>
      <c r="B307" s="12" t="s">
        <v>1244</v>
      </c>
      <c r="C307" s="969" t="s">
        <v>1245</v>
      </c>
      <c r="D307" s="14" t="s">
        <v>1246</v>
      </c>
      <c r="E307" s="26"/>
      <c r="F307" s="15">
        <v>12000</v>
      </c>
      <c r="G307" s="16"/>
      <c r="H307" s="50"/>
      <c r="I307" s="58" t="s">
        <v>900</v>
      </c>
      <c r="J307" s="17"/>
      <c r="K307" s="12"/>
      <c r="L307" s="19"/>
      <c r="M307" s="17"/>
      <c r="N307" s="17"/>
    </row>
    <row r="308" spans="1:14" ht="21.95" customHeight="1">
      <c r="A308" s="11" t="s">
        <v>830</v>
      </c>
      <c r="B308" s="12" t="s">
        <v>1248</v>
      </c>
      <c r="C308" s="969" t="s">
        <v>1249</v>
      </c>
      <c r="D308" s="14" t="s">
        <v>1250</v>
      </c>
      <c r="E308" s="26"/>
      <c r="F308" s="15">
        <v>6500</v>
      </c>
      <c r="G308" s="16"/>
      <c r="H308" s="50"/>
      <c r="I308" s="58" t="s">
        <v>947</v>
      </c>
      <c r="J308" s="17"/>
      <c r="K308" s="12"/>
      <c r="L308" s="19"/>
      <c r="M308" s="17"/>
      <c r="N308" s="17"/>
    </row>
    <row r="309" spans="1:14" ht="21.95" customHeight="1">
      <c r="A309" s="11" t="s">
        <v>814</v>
      </c>
      <c r="B309" s="12" t="s">
        <v>1251</v>
      </c>
      <c r="C309" s="969" t="s">
        <v>1252</v>
      </c>
      <c r="D309" s="14" t="s">
        <v>1253</v>
      </c>
      <c r="E309" s="26"/>
      <c r="F309" s="15">
        <v>10000</v>
      </c>
      <c r="G309" s="16"/>
      <c r="H309" s="50"/>
      <c r="I309" s="58" t="s">
        <v>947</v>
      </c>
      <c r="J309" s="17"/>
      <c r="K309" s="12"/>
      <c r="L309" s="19"/>
      <c r="M309" s="17"/>
      <c r="N309" s="17"/>
    </row>
    <row r="310" spans="1:14" ht="21.95" customHeight="1">
      <c r="A310" s="11" t="s">
        <v>934</v>
      </c>
      <c r="B310" s="12" t="s">
        <v>1254</v>
      </c>
      <c r="C310" s="969" t="s">
        <v>1255</v>
      </c>
      <c r="D310" s="14" t="s">
        <v>1256</v>
      </c>
      <c r="E310" s="26"/>
      <c r="F310" s="15">
        <v>12000</v>
      </c>
      <c r="G310" s="16"/>
      <c r="H310" s="50"/>
      <c r="I310" s="58" t="s">
        <v>947</v>
      </c>
      <c r="J310" s="17"/>
      <c r="K310" s="12"/>
      <c r="L310" s="19"/>
      <c r="M310" s="17"/>
      <c r="N310" s="17"/>
    </row>
    <row r="311" spans="1:14" ht="21.95" customHeight="1">
      <c r="A311" s="11" t="s">
        <v>934</v>
      </c>
      <c r="B311" s="12" t="s">
        <v>1257</v>
      </c>
      <c r="C311" s="969" t="s">
        <v>1258</v>
      </c>
      <c r="D311" s="14" t="s">
        <v>1259</v>
      </c>
      <c r="E311" s="26"/>
      <c r="F311" s="15">
        <v>20000</v>
      </c>
      <c r="G311" s="16"/>
      <c r="H311" s="50"/>
      <c r="I311" s="58" t="s">
        <v>947</v>
      </c>
      <c r="J311" s="17"/>
      <c r="K311" s="12"/>
      <c r="L311" s="19"/>
      <c r="M311" s="17"/>
      <c r="N311" s="17"/>
    </row>
    <row r="312" spans="1:14" ht="21.95" customHeight="1">
      <c r="A312" s="11" t="s">
        <v>934</v>
      </c>
      <c r="B312" s="12" t="s">
        <v>1260</v>
      </c>
      <c r="C312" s="969" t="s">
        <v>1261</v>
      </c>
      <c r="D312" s="14" t="s">
        <v>1262</v>
      </c>
      <c r="E312" s="26"/>
      <c r="F312" s="15">
        <v>25000</v>
      </c>
      <c r="G312" s="16"/>
      <c r="H312" s="50"/>
      <c r="I312" s="58" t="s">
        <v>947</v>
      </c>
      <c r="J312" s="17"/>
      <c r="K312" s="12"/>
      <c r="L312" s="19"/>
      <c r="M312" s="17"/>
      <c r="N312" s="17"/>
    </row>
    <row r="313" spans="1:14" ht="21.95" customHeight="1">
      <c r="A313" s="11" t="s">
        <v>934</v>
      </c>
      <c r="B313" s="12" t="s">
        <v>1263</v>
      </c>
      <c r="C313" s="969" t="s">
        <v>1264</v>
      </c>
      <c r="D313" s="14" t="s">
        <v>1265</v>
      </c>
      <c r="E313" s="26"/>
      <c r="F313" s="15">
        <v>12000</v>
      </c>
      <c r="G313" s="16"/>
      <c r="H313" s="50"/>
      <c r="I313" s="58" t="s">
        <v>947</v>
      </c>
      <c r="J313" s="17"/>
      <c r="K313" s="12"/>
      <c r="L313" s="19"/>
      <c r="M313" s="17"/>
      <c r="N313" s="17"/>
    </row>
    <row r="314" spans="1:14" ht="21.95" customHeight="1">
      <c r="A314" s="11" t="s">
        <v>934</v>
      </c>
      <c r="B314" s="12" t="s">
        <v>1266</v>
      </c>
      <c r="C314" s="969" t="s">
        <v>1267</v>
      </c>
      <c r="D314" s="14" t="s">
        <v>1268</v>
      </c>
      <c r="E314" s="26"/>
      <c r="F314" s="15">
        <v>35000</v>
      </c>
      <c r="G314" s="16"/>
      <c r="H314" s="50"/>
      <c r="I314" s="58" t="s">
        <v>947</v>
      </c>
      <c r="J314" s="17"/>
      <c r="K314" s="12"/>
      <c r="L314" s="19"/>
      <c r="M314" s="17"/>
      <c r="N314" s="17"/>
    </row>
    <row r="315" spans="1:14" ht="21.95" customHeight="1">
      <c r="A315" s="11" t="s">
        <v>814</v>
      </c>
      <c r="B315" s="12" t="s">
        <v>343</v>
      </c>
      <c r="C315" s="969" t="s">
        <v>344</v>
      </c>
      <c r="D315" s="14" t="s">
        <v>345</v>
      </c>
      <c r="E315" s="26" t="s">
        <v>228</v>
      </c>
      <c r="F315" s="15">
        <v>6800</v>
      </c>
      <c r="G315" s="16">
        <v>7000</v>
      </c>
      <c r="H315" s="50">
        <v>45444</v>
      </c>
      <c r="I315" s="58"/>
      <c r="J315" s="17"/>
      <c r="K315" s="12"/>
      <c r="L315" s="19"/>
      <c r="M315" s="17"/>
      <c r="N315" s="17"/>
    </row>
    <row r="316" spans="1:14" ht="21.95" customHeight="1">
      <c r="A316" s="11" t="s">
        <v>934</v>
      </c>
      <c r="B316" s="12" t="s">
        <v>346</v>
      </c>
      <c r="C316" s="969" t="s">
        <v>347</v>
      </c>
      <c r="D316" s="14" t="s">
        <v>348</v>
      </c>
      <c r="E316" s="26"/>
      <c r="F316" s="15">
        <v>9000</v>
      </c>
      <c r="G316" s="16">
        <v>10000</v>
      </c>
      <c r="H316" s="50">
        <v>45444</v>
      </c>
      <c r="I316" s="58"/>
      <c r="J316" s="17"/>
      <c r="K316" s="12"/>
      <c r="L316" s="19"/>
      <c r="M316" s="17"/>
      <c r="N316" s="17"/>
    </row>
    <row r="317" spans="1:14" ht="21.95" customHeight="1">
      <c r="A317" s="11" t="s">
        <v>837</v>
      </c>
      <c r="B317" s="12" t="s">
        <v>349</v>
      </c>
      <c r="C317" s="969" t="s">
        <v>350</v>
      </c>
      <c r="D317" s="14" t="s">
        <v>351</v>
      </c>
      <c r="E317" s="26" t="s">
        <v>39</v>
      </c>
      <c r="F317" s="15">
        <v>14000</v>
      </c>
      <c r="G317" s="16">
        <v>15000</v>
      </c>
      <c r="H317" s="50">
        <v>45444</v>
      </c>
      <c r="I317" s="58"/>
      <c r="J317" s="17"/>
      <c r="K317" s="12"/>
      <c r="L317" s="19"/>
      <c r="M317" s="17"/>
      <c r="N317" s="17"/>
    </row>
    <row r="318" spans="1:14" ht="21.95" customHeight="1">
      <c r="A318" s="11" t="s">
        <v>837</v>
      </c>
      <c r="B318" s="12" t="s">
        <v>352</v>
      </c>
      <c r="C318" s="969" t="s">
        <v>353</v>
      </c>
      <c r="D318" s="14" t="s">
        <v>354</v>
      </c>
      <c r="E318" s="26" t="s">
        <v>39</v>
      </c>
      <c r="F318" s="15">
        <v>17000</v>
      </c>
      <c r="G318" s="16">
        <v>18000</v>
      </c>
      <c r="H318" s="50">
        <v>45444</v>
      </c>
      <c r="I318" s="58"/>
      <c r="J318" s="17"/>
      <c r="K318" s="12"/>
      <c r="L318" s="19"/>
      <c r="M318" s="17"/>
      <c r="N318" s="17"/>
    </row>
    <row r="319" spans="1:14" ht="21.95" customHeight="1">
      <c r="A319" s="11" t="s">
        <v>14</v>
      </c>
      <c r="B319" s="12" t="s">
        <v>1275</v>
      </c>
      <c r="C319" s="969" t="s">
        <v>1276</v>
      </c>
      <c r="D319" s="14" t="s">
        <v>1277</v>
      </c>
      <c r="E319" s="26"/>
      <c r="F319" s="15">
        <v>7000</v>
      </c>
      <c r="G319" s="16"/>
      <c r="H319" s="50"/>
      <c r="I319" s="58" t="s">
        <v>947</v>
      </c>
      <c r="J319" s="17"/>
      <c r="K319" s="12"/>
      <c r="L319" s="19"/>
      <c r="M319" s="17"/>
      <c r="N319" s="17"/>
    </row>
    <row r="320" spans="1:14" ht="21.95" customHeight="1">
      <c r="A320" s="11" t="s">
        <v>14</v>
      </c>
      <c r="B320" s="12" t="s">
        <v>359</v>
      </c>
      <c r="C320" s="969" t="s">
        <v>360</v>
      </c>
      <c r="D320" s="14" t="s">
        <v>361</v>
      </c>
      <c r="E320" s="26"/>
      <c r="F320" s="15">
        <v>12000</v>
      </c>
      <c r="G320" s="16">
        <v>13000</v>
      </c>
      <c r="H320" s="50">
        <v>45444</v>
      </c>
      <c r="I320" s="58"/>
      <c r="J320" s="17"/>
      <c r="K320" s="12"/>
      <c r="L320" s="19"/>
      <c r="M320" s="17"/>
      <c r="N320" s="17"/>
    </row>
    <row r="321" spans="1:14" ht="21.95" customHeight="1">
      <c r="A321" s="11" t="s">
        <v>1688</v>
      </c>
      <c r="B321" s="12" t="s">
        <v>362</v>
      </c>
      <c r="C321" s="969" t="s">
        <v>363</v>
      </c>
      <c r="D321" s="14" t="s">
        <v>364</v>
      </c>
      <c r="E321" s="26"/>
      <c r="F321" s="15">
        <v>30000</v>
      </c>
      <c r="G321" s="16">
        <v>35000</v>
      </c>
      <c r="H321" s="50">
        <v>45444</v>
      </c>
      <c r="I321" s="58"/>
      <c r="J321" s="17"/>
      <c r="K321" s="12"/>
      <c r="L321" s="19"/>
      <c r="M321" s="17"/>
      <c r="N321" s="17"/>
    </row>
    <row r="322" spans="1:14" ht="21.95" customHeight="1">
      <c r="A322" s="11" t="s">
        <v>1688</v>
      </c>
      <c r="B322" s="12" t="s">
        <v>365</v>
      </c>
      <c r="C322" s="969" t="s">
        <v>366</v>
      </c>
      <c r="D322" s="14" t="s">
        <v>367</v>
      </c>
      <c r="E322" s="26"/>
      <c r="F322" s="15">
        <v>30000</v>
      </c>
      <c r="G322" s="16">
        <v>35000</v>
      </c>
      <c r="H322" s="50">
        <v>45444</v>
      </c>
      <c r="I322" s="58"/>
      <c r="J322" s="17"/>
      <c r="K322" s="12"/>
      <c r="L322" s="19"/>
      <c r="M322" s="17"/>
      <c r="N322" s="17"/>
    </row>
    <row r="323" spans="1:14" ht="21.95" customHeight="1">
      <c r="A323" s="11" t="s">
        <v>14</v>
      </c>
      <c r="B323" s="12" t="s">
        <v>1278</v>
      </c>
      <c r="C323" s="969" t="s">
        <v>1279</v>
      </c>
      <c r="D323" s="14" t="s">
        <v>1280</v>
      </c>
      <c r="E323" s="26"/>
      <c r="F323" s="15">
        <v>12000</v>
      </c>
      <c r="G323" s="16"/>
      <c r="H323" s="50"/>
      <c r="I323" s="58" t="s">
        <v>900</v>
      </c>
      <c r="J323" s="17"/>
      <c r="K323" s="12"/>
      <c r="L323" s="19"/>
      <c r="M323" s="17"/>
      <c r="N323" s="17"/>
    </row>
    <row r="324" spans="1:14" ht="21.95" customHeight="1">
      <c r="A324" s="11" t="s">
        <v>830</v>
      </c>
      <c r="B324" s="12" t="s">
        <v>1281</v>
      </c>
      <c r="C324" s="969" t="s">
        <v>1282</v>
      </c>
      <c r="D324" s="14" t="s">
        <v>1283</v>
      </c>
      <c r="E324" s="26"/>
      <c r="F324" s="15">
        <v>39000</v>
      </c>
      <c r="G324" s="16"/>
      <c r="H324" s="50"/>
      <c r="I324" s="58" t="s">
        <v>952</v>
      </c>
      <c r="J324" s="17"/>
      <c r="K324" s="12"/>
      <c r="L324" s="19"/>
      <c r="M324" s="17"/>
      <c r="N324" s="17"/>
    </row>
    <row r="325" spans="1:14" ht="21.95" customHeight="1">
      <c r="A325" s="11" t="s">
        <v>934</v>
      </c>
      <c r="B325" s="12" t="s">
        <v>1284</v>
      </c>
      <c r="C325" s="969" t="s">
        <v>1285</v>
      </c>
      <c r="D325" s="14" t="s">
        <v>1286</v>
      </c>
      <c r="E325" s="26" t="s">
        <v>261</v>
      </c>
      <c r="F325" s="15">
        <v>6000</v>
      </c>
      <c r="G325" s="16"/>
      <c r="H325" s="50"/>
      <c r="I325" s="58" t="s">
        <v>900</v>
      </c>
      <c r="J325" s="17"/>
      <c r="K325" s="12"/>
      <c r="L325" s="19"/>
      <c r="M325" s="17"/>
      <c r="N325" s="17"/>
    </row>
    <row r="326" spans="1:14" ht="21.95" customHeight="1">
      <c r="A326" s="11" t="s">
        <v>886</v>
      </c>
      <c r="B326" s="12" t="s">
        <v>375</v>
      </c>
      <c r="C326" s="969" t="s">
        <v>376</v>
      </c>
      <c r="D326" s="14" t="s">
        <v>377</v>
      </c>
      <c r="E326" s="26" t="s">
        <v>261</v>
      </c>
      <c r="F326" s="15">
        <v>38000</v>
      </c>
      <c r="G326" s="16">
        <v>40000</v>
      </c>
      <c r="H326" s="50">
        <v>45444</v>
      </c>
      <c r="I326" s="58"/>
      <c r="J326" s="17"/>
      <c r="K326" s="12"/>
      <c r="L326" s="19"/>
      <c r="M326" s="17"/>
      <c r="N326" s="17"/>
    </row>
    <row r="327" spans="1:14" ht="21.95" customHeight="1">
      <c r="A327" s="11" t="s">
        <v>886</v>
      </c>
      <c r="B327" s="12" t="s">
        <v>1287</v>
      </c>
      <c r="C327" s="969" t="s">
        <v>1288</v>
      </c>
      <c r="D327" s="14" t="s">
        <v>1289</v>
      </c>
      <c r="E327" s="26" t="s">
        <v>261</v>
      </c>
      <c r="F327" s="15">
        <v>43000</v>
      </c>
      <c r="G327" s="16"/>
      <c r="H327" s="50"/>
      <c r="I327" s="58" t="s">
        <v>947</v>
      </c>
      <c r="J327" s="17"/>
      <c r="K327" s="12"/>
      <c r="L327" s="19"/>
      <c r="M327" s="17"/>
      <c r="N327" s="17"/>
    </row>
    <row r="328" spans="1:14" ht="21.95" customHeight="1">
      <c r="A328" s="11" t="s">
        <v>886</v>
      </c>
      <c r="B328" s="12" t="s">
        <v>378</v>
      </c>
      <c r="C328" s="969" t="s">
        <v>379</v>
      </c>
      <c r="D328" s="14" t="s">
        <v>380</v>
      </c>
      <c r="E328" s="26" t="s">
        <v>261</v>
      </c>
      <c r="F328" s="15">
        <v>38000</v>
      </c>
      <c r="G328" s="16">
        <v>40000</v>
      </c>
      <c r="H328" s="50">
        <v>45444</v>
      </c>
      <c r="I328" s="58"/>
      <c r="J328" s="17"/>
      <c r="K328" s="12"/>
      <c r="L328" s="19"/>
      <c r="M328" s="17"/>
      <c r="N328" s="17"/>
    </row>
    <row r="329" spans="1:14" ht="21.95" customHeight="1">
      <c r="A329" s="11" t="s">
        <v>886</v>
      </c>
      <c r="B329" s="12" t="s">
        <v>1290</v>
      </c>
      <c r="C329" s="969" t="s">
        <v>1291</v>
      </c>
      <c r="D329" s="14" t="s">
        <v>1292</v>
      </c>
      <c r="E329" s="26" t="s">
        <v>261</v>
      </c>
      <c r="F329" s="15">
        <v>50000</v>
      </c>
      <c r="G329" s="16"/>
      <c r="H329" s="50"/>
      <c r="I329" s="58" t="s">
        <v>947</v>
      </c>
      <c r="J329" s="17"/>
      <c r="K329" s="12"/>
      <c r="L329" s="19"/>
      <c r="M329" s="17"/>
      <c r="N329" s="17"/>
    </row>
    <row r="330" spans="1:14" ht="21.95" customHeight="1">
      <c r="A330" s="11" t="s">
        <v>886</v>
      </c>
      <c r="B330" s="12" t="s">
        <v>1293</v>
      </c>
      <c r="C330" s="969" t="s">
        <v>1294</v>
      </c>
      <c r="D330" s="14" t="s">
        <v>1295</v>
      </c>
      <c r="E330" s="26" t="s">
        <v>261</v>
      </c>
      <c r="F330" s="15">
        <v>55000</v>
      </c>
      <c r="G330" s="16"/>
      <c r="H330" s="50"/>
      <c r="I330" s="58" t="s">
        <v>947</v>
      </c>
      <c r="J330" s="17"/>
      <c r="K330" s="12"/>
      <c r="L330" s="19"/>
      <c r="M330" s="17"/>
      <c r="N330" s="17"/>
    </row>
    <row r="331" spans="1:14" ht="21.95" customHeight="1">
      <c r="A331" s="11" t="s">
        <v>886</v>
      </c>
      <c r="B331" s="12" t="s">
        <v>1299</v>
      </c>
      <c r="C331" s="969" t="s">
        <v>1300</v>
      </c>
      <c r="D331" s="14" t="s">
        <v>1295</v>
      </c>
      <c r="E331" s="26" t="s">
        <v>261</v>
      </c>
      <c r="F331" s="15">
        <v>55000</v>
      </c>
      <c r="G331" s="16"/>
      <c r="H331" s="50"/>
      <c r="I331" s="58" t="s">
        <v>947</v>
      </c>
      <c r="J331" s="17"/>
      <c r="K331" s="12"/>
      <c r="L331" s="19"/>
      <c r="M331" s="17"/>
      <c r="N331" s="17"/>
    </row>
    <row r="332" spans="1:14" ht="21.95" customHeight="1">
      <c r="A332" s="11" t="s">
        <v>886</v>
      </c>
      <c r="B332" s="12" t="s">
        <v>1301</v>
      </c>
      <c r="C332" s="969" t="s">
        <v>1302</v>
      </c>
      <c r="D332" s="14" t="s">
        <v>1303</v>
      </c>
      <c r="E332" s="26" t="s">
        <v>261</v>
      </c>
      <c r="F332" s="15">
        <v>55000</v>
      </c>
      <c r="G332" s="16"/>
      <c r="H332" s="50"/>
      <c r="I332" s="58" t="s">
        <v>900</v>
      </c>
      <c r="J332" s="17"/>
      <c r="K332" s="12"/>
      <c r="L332" s="19"/>
      <c r="M332" s="17"/>
      <c r="N332" s="17"/>
    </row>
    <row r="333" spans="1:14" ht="21.95" customHeight="1">
      <c r="A333" s="11" t="s">
        <v>886</v>
      </c>
      <c r="B333" s="12" t="s">
        <v>1304</v>
      </c>
      <c r="C333" s="969" t="s">
        <v>1305</v>
      </c>
      <c r="D333" s="14" t="s">
        <v>1306</v>
      </c>
      <c r="E333" s="26" t="s">
        <v>261</v>
      </c>
      <c r="F333" s="15">
        <v>75000</v>
      </c>
      <c r="G333" s="16"/>
      <c r="H333" s="50"/>
      <c r="I333" s="58" t="s">
        <v>900</v>
      </c>
      <c r="J333" s="17"/>
      <c r="K333" s="12"/>
      <c r="L333" s="19"/>
      <c r="M333" s="17"/>
      <c r="N333" s="17"/>
    </row>
    <row r="334" spans="1:14" ht="21.95" customHeight="1">
      <c r="A334" s="11" t="s">
        <v>886</v>
      </c>
      <c r="B334" s="12" t="s">
        <v>1307</v>
      </c>
      <c r="C334" s="969" t="s">
        <v>1308</v>
      </c>
      <c r="D334" s="14" t="s">
        <v>1309</v>
      </c>
      <c r="E334" s="26" t="s">
        <v>261</v>
      </c>
      <c r="F334" s="15">
        <v>75000</v>
      </c>
      <c r="G334" s="16"/>
      <c r="H334" s="50"/>
      <c r="I334" s="58" t="s">
        <v>900</v>
      </c>
      <c r="J334" s="17"/>
      <c r="K334" s="12"/>
      <c r="L334" s="19"/>
      <c r="M334" s="17"/>
      <c r="N334" s="17"/>
    </row>
    <row r="335" spans="1:14" ht="21.95" customHeight="1">
      <c r="A335" s="11" t="s">
        <v>886</v>
      </c>
      <c r="B335" s="12" t="s">
        <v>1310</v>
      </c>
      <c r="C335" s="969" t="s">
        <v>1311</v>
      </c>
      <c r="D335" s="14" t="s">
        <v>1312</v>
      </c>
      <c r="E335" s="26" t="s">
        <v>261</v>
      </c>
      <c r="F335" s="15">
        <v>45000</v>
      </c>
      <c r="G335" s="16"/>
      <c r="H335" s="50"/>
      <c r="I335" s="58" t="s">
        <v>947</v>
      </c>
      <c r="J335" s="17"/>
      <c r="K335" s="12"/>
      <c r="L335" s="19"/>
      <c r="M335" s="17"/>
      <c r="N335" s="17"/>
    </row>
    <row r="336" spans="1:14" ht="21.95" customHeight="1">
      <c r="A336" s="11" t="s">
        <v>3036</v>
      </c>
      <c r="B336" s="12" t="s">
        <v>1323</v>
      </c>
      <c r="C336" s="969" t="s">
        <v>1324</v>
      </c>
      <c r="D336" s="14" t="s">
        <v>1325</v>
      </c>
      <c r="E336" s="26" t="s">
        <v>261</v>
      </c>
      <c r="F336" s="15">
        <v>75000</v>
      </c>
      <c r="G336" s="16"/>
      <c r="H336" s="50"/>
      <c r="I336" s="58" t="s">
        <v>900</v>
      </c>
      <c r="J336" s="17"/>
      <c r="K336" s="12"/>
      <c r="L336" s="19"/>
      <c r="M336" s="17"/>
      <c r="N336" s="17"/>
    </row>
    <row r="337" spans="1:14" ht="21.95" customHeight="1">
      <c r="A337" s="11" t="s">
        <v>3036</v>
      </c>
      <c r="B337" s="12" t="s">
        <v>1326</v>
      </c>
      <c r="C337" s="969" t="s">
        <v>1327</v>
      </c>
      <c r="D337" s="14" t="s">
        <v>1325</v>
      </c>
      <c r="E337" s="26" t="s">
        <v>261</v>
      </c>
      <c r="F337" s="15">
        <v>75000</v>
      </c>
      <c r="G337" s="16"/>
      <c r="H337" s="50"/>
      <c r="I337" s="58" t="s">
        <v>900</v>
      </c>
      <c r="J337" s="17"/>
      <c r="K337" s="12"/>
      <c r="L337" s="19"/>
      <c r="M337" s="17"/>
      <c r="N337" s="17"/>
    </row>
    <row r="338" spans="1:14" ht="21.95" customHeight="1">
      <c r="A338" s="11" t="s">
        <v>3036</v>
      </c>
      <c r="B338" s="12" t="s">
        <v>1328</v>
      </c>
      <c r="C338" s="969" t="s">
        <v>1329</v>
      </c>
      <c r="D338" s="14" t="s">
        <v>1330</v>
      </c>
      <c r="E338" s="26" t="s">
        <v>261</v>
      </c>
      <c r="F338" s="15">
        <v>65000</v>
      </c>
      <c r="G338" s="16"/>
      <c r="H338" s="50"/>
      <c r="I338" s="58" t="s">
        <v>947</v>
      </c>
      <c r="J338" s="17"/>
      <c r="K338" s="12"/>
      <c r="L338" s="19"/>
      <c r="M338" s="17"/>
      <c r="N338" s="17"/>
    </row>
    <row r="339" spans="1:14" ht="21.95" customHeight="1">
      <c r="A339" s="11" t="s">
        <v>886</v>
      </c>
      <c r="B339" s="12" t="s">
        <v>1331</v>
      </c>
      <c r="C339" s="969" t="s">
        <v>1332</v>
      </c>
      <c r="D339" s="14" t="s">
        <v>1333</v>
      </c>
      <c r="E339" s="26" t="s">
        <v>261</v>
      </c>
      <c r="F339" s="15">
        <v>68000</v>
      </c>
      <c r="G339" s="16"/>
      <c r="H339" s="50"/>
      <c r="I339" s="58" t="s">
        <v>947</v>
      </c>
      <c r="J339" s="17"/>
      <c r="K339" s="12"/>
      <c r="L339" s="19"/>
      <c r="M339" s="17"/>
      <c r="N339" s="17"/>
    </row>
    <row r="340" spans="1:14" ht="21.95" customHeight="1">
      <c r="A340" s="11" t="s">
        <v>886</v>
      </c>
      <c r="B340" s="12" t="s">
        <v>1334</v>
      </c>
      <c r="C340" s="969" t="s">
        <v>1335</v>
      </c>
      <c r="D340" s="14" t="s">
        <v>1333</v>
      </c>
      <c r="E340" s="26" t="s">
        <v>261</v>
      </c>
      <c r="F340" s="15">
        <v>68000</v>
      </c>
      <c r="G340" s="16"/>
      <c r="H340" s="50"/>
      <c r="I340" s="58" t="s">
        <v>947</v>
      </c>
      <c r="J340" s="17"/>
      <c r="K340" s="12"/>
      <c r="L340" s="19"/>
      <c r="M340" s="17"/>
      <c r="N340" s="17"/>
    </row>
    <row r="341" spans="1:14" ht="21.95" customHeight="1">
      <c r="A341" s="11" t="s">
        <v>886</v>
      </c>
      <c r="B341" s="12" t="s">
        <v>1336</v>
      </c>
      <c r="C341" s="969" t="s">
        <v>1337</v>
      </c>
      <c r="D341" s="14" t="s">
        <v>1333</v>
      </c>
      <c r="E341" s="26" t="s">
        <v>261</v>
      </c>
      <c r="F341" s="15">
        <v>68000</v>
      </c>
      <c r="G341" s="16"/>
      <c r="H341" s="50"/>
      <c r="I341" s="58" t="s">
        <v>947</v>
      </c>
      <c r="J341" s="17"/>
      <c r="K341" s="12"/>
      <c r="L341" s="19"/>
      <c r="M341" s="17"/>
      <c r="N341" s="17"/>
    </row>
    <row r="342" spans="1:14" ht="21.95" customHeight="1">
      <c r="A342" s="11" t="s">
        <v>886</v>
      </c>
      <c r="B342" s="12" t="s">
        <v>1338</v>
      </c>
      <c r="C342" s="969" t="s">
        <v>1339</v>
      </c>
      <c r="D342" s="14" t="s">
        <v>1333</v>
      </c>
      <c r="E342" s="26" t="s">
        <v>261</v>
      </c>
      <c r="F342" s="15">
        <v>68000</v>
      </c>
      <c r="G342" s="16"/>
      <c r="H342" s="50"/>
      <c r="I342" s="58" t="s">
        <v>947</v>
      </c>
      <c r="J342" s="17"/>
      <c r="K342" s="12"/>
      <c r="L342" s="19"/>
      <c r="M342" s="17"/>
      <c r="N342" s="17"/>
    </row>
    <row r="343" spans="1:14" ht="21.95" customHeight="1">
      <c r="A343" s="11" t="s">
        <v>886</v>
      </c>
      <c r="B343" s="12" t="s">
        <v>1340</v>
      </c>
      <c r="C343" s="969" t="s">
        <v>1341</v>
      </c>
      <c r="D343" s="14" t="s">
        <v>1342</v>
      </c>
      <c r="E343" s="26" t="s">
        <v>261</v>
      </c>
      <c r="F343" s="15">
        <v>73000</v>
      </c>
      <c r="G343" s="16"/>
      <c r="H343" s="50"/>
      <c r="I343" s="58" t="s">
        <v>947</v>
      </c>
      <c r="J343" s="17"/>
      <c r="K343" s="12"/>
      <c r="L343" s="19"/>
      <c r="M343" s="17"/>
      <c r="N343" s="17"/>
    </row>
    <row r="344" spans="1:14" ht="21.95" customHeight="1">
      <c r="A344" s="11" t="s">
        <v>3036</v>
      </c>
      <c r="B344" s="12" t="s">
        <v>1343</v>
      </c>
      <c r="C344" s="969" t="s">
        <v>1344</v>
      </c>
      <c r="D344" s="14" t="s">
        <v>1345</v>
      </c>
      <c r="E344" s="26" t="s">
        <v>261</v>
      </c>
      <c r="F344" s="15">
        <v>85000</v>
      </c>
      <c r="G344" s="16"/>
      <c r="H344" s="50"/>
      <c r="I344" s="58" t="s">
        <v>900</v>
      </c>
      <c r="J344" s="17"/>
      <c r="K344" s="12"/>
      <c r="L344" s="19"/>
      <c r="M344" s="17"/>
      <c r="N344" s="17"/>
    </row>
    <row r="345" spans="1:14" ht="21.95" customHeight="1">
      <c r="A345" s="11" t="s">
        <v>3036</v>
      </c>
      <c r="B345" s="12" t="s">
        <v>1346</v>
      </c>
      <c r="C345" s="969" t="s">
        <v>1347</v>
      </c>
      <c r="D345" s="14" t="s">
        <v>1345</v>
      </c>
      <c r="E345" s="26" t="s">
        <v>261</v>
      </c>
      <c r="F345" s="15">
        <v>85000</v>
      </c>
      <c r="G345" s="16"/>
      <c r="H345" s="50"/>
      <c r="I345" s="58" t="s">
        <v>900</v>
      </c>
      <c r="J345" s="17"/>
      <c r="K345" s="12"/>
      <c r="L345" s="19"/>
      <c r="M345" s="17"/>
      <c r="N345" s="17"/>
    </row>
    <row r="346" spans="1:14" ht="21.95" customHeight="1">
      <c r="A346" s="11" t="s">
        <v>886</v>
      </c>
      <c r="B346" s="12" t="s">
        <v>381</v>
      </c>
      <c r="C346" s="969" t="s">
        <v>382</v>
      </c>
      <c r="D346" s="14" t="s">
        <v>383</v>
      </c>
      <c r="E346" s="26" t="s">
        <v>261</v>
      </c>
      <c r="F346" s="15">
        <v>48000</v>
      </c>
      <c r="G346" s="16">
        <v>50000</v>
      </c>
      <c r="H346" s="50">
        <v>45444</v>
      </c>
      <c r="I346" s="58"/>
      <c r="J346" s="17"/>
      <c r="K346" s="12"/>
      <c r="L346" s="19"/>
      <c r="M346" s="17"/>
      <c r="N346" s="17"/>
    </row>
    <row r="347" spans="1:14" ht="21.95" customHeight="1">
      <c r="A347" s="11" t="s">
        <v>886</v>
      </c>
      <c r="B347" s="12" t="s">
        <v>387</v>
      </c>
      <c r="C347" s="969" t="s">
        <v>388</v>
      </c>
      <c r="D347" s="14" t="s">
        <v>383</v>
      </c>
      <c r="E347" s="26" t="s">
        <v>261</v>
      </c>
      <c r="F347" s="15">
        <v>48000</v>
      </c>
      <c r="G347" s="16">
        <v>50000</v>
      </c>
      <c r="H347" s="50">
        <v>45444</v>
      </c>
      <c r="I347" s="58"/>
      <c r="J347" s="17"/>
      <c r="K347" s="12"/>
      <c r="L347" s="19"/>
      <c r="M347" s="17"/>
      <c r="N347" s="17"/>
    </row>
    <row r="348" spans="1:14" ht="21.95" customHeight="1">
      <c r="A348" s="11" t="s">
        <v>886</v>
      </c>
      <c r="B348" s="12" t="s">
        <v>1348</v>
      </c>
      <c r="C348" s="969" t="s">
        <v>1349</v>
      </c>
      <c r="D348" s="14" t="s">
        <v>383</v>
      </c>
      <c r="E348" s="26" t="s">
        <v>261</v>
      </c>
      <c r="F348" s="15">
        <v>48000</v>
      </c>
      <c r="G348" s="16"/>
      <c r="H348" s="50"/>
      <c r="I348" s="58" t="s">
        <v>900</v>
      </c>
      <c r="J348" s="17"/>
      <c r="K348" s="12"/>
      <c r="L348" s="19"/>
      <c r="M348" s="17"/>
      <c r="N348" s="17"/>
    </row>
    <row r="349" spans="1:14" ht="21.95" customHeight="1">
      <c r="A349" s="11" t="s">
        <v>886</v>
      </c>
      <c r="B349" s="12" t="s">
        <v>1350</v>
      </c>
      <c r="C349" s="969" t="s">
        <v>1351</v>
      </c>
      <c r="D349" s="14" t="s">
        <v>1352</v>
      </c>
      <c r="E349" s="26" t="s">
        <v>261</v>
      </c>
      <c r="F349" s="15">
        <v>40000</v>
      </c>
      <c r="G349" s="16"/>
      <c r="H349" s="50"/>
      <c r="I349" s="58" t="s">
        <v>947</v>
      </c>
      <c r="J349" s="17"/>
      <c r="K349" s="12"/>
      <c r="L349" s="19"/>
      <c r="M349" s="17"/>
      <c r="N349" s="17"/>
    </row>
    <row r="350" spans="1:14" ht="21.95" customHeight="1">
      <c r="A350" s="11" t="s">
        <v>886</v>
      </c>
      <c r="B350" s="12" t="s">
        <v>1353</v>
      </c>
      <c r="C350" s="969" t="s">
        <v>1354</v>
      </c>
      <c r="D350" s="14" t="s">
        <v>1352</v>
      </c>
      <c r="E350" s="26" t="s">
        <v>261</v>
      </c>
      <c r="F350" s="15">
        <v>40000</v>
      </c>
      <c r="G350" s="16"/>
      <c r="H350" s="50"/>
      <c r="I350" s="58" t="s">
        <v>947</v>
      </c>
      <c r="J350" s="17"/>
      <c r="K350" s="12"/>
      <c r="L350" s="19"/>
      <c r="M350" s="17"/>
      <c r="N350" s="17"/>
    </row>
    <row r="351" spans="1:14" ht="21.95" customHeight="1">
      <c r="A351" s="11" t="s">
        <v>886</v>
      </c>
      <c r="B351" s="12" t="s">
        <v>1355</v>
      </c>
      <c r="C351" s="969" t="s">
        <v>1356</v>
      </c>
      <c r="D351" s="14" t="s">
        <v>1352</v>
      </c>
      <c r="E351" s="26" t="s">
        <v>261</v>
      </c>
      <c r="F351" s="15">
        <v>40000</v>
      </c>
      <c r="G351" s="16"/>
      <c r="H351" s="50"/>
      <c r="I351" s="58" t="s">
        <v>947</v>
      </c>
      <c r="J351" s="17"/>
      <c r="K351" s="12"/>
      <c r="L351" s="19"/>
      <c r="M351" s="17"/>
      <c r="N351" s="17"/>
    </row>
    <row r="352" spans="1:14" ht="21.95" customHeight="1">
      <c r="A352" s="11" t="s">
        <v>886</v>
      </c>
      <c r="B352" s="12" t="s">
        <v>1357</v>
      </c>
      <c r="C352" s="969" t="s">
        <v>1358</v>
      </c>
      <c r="D352" s="14" t="s">
        <v>1352</v>
      </c>
      <c r="E352" s="26" t="s">
        <v>261</v>
      </c>
      <c r="F352" s="15">
        <v>40000</v>
      </c>
      <c r="G352" s="16"/>
      <c r="H352" s="50"/>
      <c r="I352" s="58" t="s">
        <v>947</v>
      </c>
      <c r="J352" s="17"/>
      <c r="K352" s="12"/>
      <c r="L352" s="19"/>
      <c r="M352" s="17"/>
      <c r="N352" s="17"/>
    </row>
    <row r="353" spans="1:14" ht="21.95" customHeight="1">
      <c r="A353" s="11" t="s">
        <v>886</v>
      </c>
      <c r="B353" s="12" t="s">
        <v>1359</v>
      </c>
      <c r="C353" s="969" t="s">
        <v>1360</v>
      </c>
      <c r="D353" s="14" t="s">
        <v>1361</v>
      </c>
      <c r="E353" s="26" t="s">
        <v>261</v>
      </c>
      <c r="F353" s="15">
        <v>40000</v>
      </c>
      <c r="G353" s="16"/>
      <c r="H353" s="50"/>
      <c r="I353" s="58" t="s">
        <v>947</v>
      </c>
      <c r="J353" s="17"/>
      <c r="K353" s="12"/>
      <c r="L353" s="19"/>
      <c r="M353" s="17"/>
      <c r="N353" s="17"/>
    </row>
    <row r="354" spans="1:14" ht="21.95" customHeight="1">
      <c r="A354" s="11" t="s">
        <v>886</v>
      </c>
      <c r="B354" s="12" t="s">
        <v>1362</v>
      </c>
      <c r="C354" s="969" t="s">
        <v>1363</v>
      </c>
      <c r="D354" s="14" t="s">
        <v>1364</v>
      </c>
      <c r="E354" s="26" t="s">
        <v>261</v>
      </c>
      <c r="F354" s="15">
        <v>45000</v>
      </c>
      <c r="G354" s="16"/>
      <c r="H354" s="50"/>
      <c r="I354" s="58" t="s">
        <v>947</v>
      </c>
      <c r="J354" s="17"/>
      <c r="K354" s="12"/>
      <c r="L354" s="19"/>
      <c r="M354" s="17"/>
      <c r="N354" s="17"/>
    </row>
    <row r="355" spans="1:14" ht="21.95" customHeight="1">
      <c r="A355" s="11" t="s">
        <v>934</v>
      </c>
      <c r="B355" s="12" t="s">
        <v>1368</v>
      </c>
      <c r="C355" s="969" t="s">
        <v>1369</v>
      </c>
      <c r="D355" s="14" t="s">
        <v>1370</v>
      </c>
      <c r="E355" s="26" t="s">
        <v>39</v>
      </c>
      <c r="F355" s="15">
        <v>6800</v>
      </c>
      <c r="G355" s="16"/>
      <c r="H355" s="50"/>
      <c r="I355" s="58" t="s">
        <v>900</v>
      </c>
      <c r="J355" s="17"/>
      <c r="K355" s="12"/>
      <c r="L355" s="19"/>
      <c r="M355" s="17"/>
      <c r="N355" s="17"/>
    </row>
    <row r="356" spans="1:14" ht="21.95" customHeight="1">
      <c r="A356" s="11" t="s">
        <v>814</v>
      </c>
      <c r="B356" s="12" t="s">
        <v>1371</v>
      </c>
      <c r="C356" s="969" t="s">
        <v>1372</v>
      </c>
      <c r="D356" s="14" t="s">
        <v>1373</v>
      </c>
      <c r="E356" s="26"/>
      <c r="F356" s="15">
        <v>10000</v>
      </c>
      <c r="G356" s="16"/>
      <c r="H356" s="50"/>
      <c r="I356" s="58" t="s">
        <v>947</v>
      </c>
      <c r="J356" s="17"/>
      <c r="K356" s="12"/>
      <c r="L356" s="19"/>
      <c r="M356" s="17"/>
      <c r="N356" s="17"/>
    </row>
    <row r="357" spans="1:14" ht="21.95" customHeight="1">
      <c r="A357" s="11" t="s">
        <v>934</v>
      </c>
      <c r="B357" s="12" t="s">
        <v>1374</v>
      </c>
      <c r="C357" s="969" t="s">
        <v>1375</v>
      </c>
      <c r="D357" s="14" t="s">
        <v>1376</v>
      </c>
      <c r="E357" s="26"/>
      <c r="F357" s="15">
        <v>12800</v>
      </c>
      <c r="G357" s="16"/>
      <c r="H357" s="50"/>
      <c r="I357" s="58" t="s">
        <v>947</v>
      </c>
      <c r="J357" s="17"/>
      <c r="K357" s="12"/>
      <c r="L357" s="19"/>
      <c r="M357" s="17"/>
      <c r="N357" s="17"/>
    </row>
    <row r="358" spans="1:14" ht="21.95" customHeight="1">
      <c r="A358" s="11" t="s">
        <v>814</v>
      </c>
      <c r="B358" s="12" t="s">
        <v>1377</v>
      </c>
      <c r="C358" s="969" t="s">
        <v>1378</v>
      </c>
      <c r="D358" s="14" t="s">
        <v>1379</v>
      </c>
      <c r="E358" s="26"/>
      <c r="F358" s="15">
        <v>10000</v>
      </c>
      <c r="G358" s="16"/>
      <c r="H358" s="50"/>
      <c r="I358" s="58" t="s">
        <v>947</v>
      </c>
      <c r="J358" s="17"/>
      <c r="K358" s="12"/>
      <c r="L358" s="19"/>
      <c r="M358" s="17"/>
      <c r="N358" s="17"/>
    </row>
    <row r="359" spans="1:14" ht="21.95" customHeight="1">
      <c r="A359" s="11" t="s">
        <v>934</v>
      </c>
      <c r="B359" s="12" t="s">
        <v>1380</v>
      </c>
      <c r="C359" s="969" t="s">
        <v>1381</v>
      </c>
      <c r="D359" s="14" t="s">
        <v>1382</v>
      </c>
      <c r="E359" s="26"/>
      <c r="F359" s="15">
        <v>12800</v>
      </c>
      <c r="G359" s="16"/>
      <c r="H359" s="50"/>
      <c r="I359" s="58" t="s">
        <v>947</v>
      </c>
      <c r="J359" s="17"/>
      <c r="K359" s="12"/>
      <c r="L359" s="19"/>
      <c r="M359" s="17"/>
      <c r="N359" s="17"/>
    </row>
    <row r="360" spans="1:14" ht="21.95" customHeight="1">
      <c r="A360" s="11" t="s">
        <v>830</v>
      </c>
      <c r="B360" s="12" t="s">
        <v>1383</v>
      </c>
      <c r="C360" s="969" t="s">
        <v>1384</v>
      </c>
      <c r="D360" s="14" t="s">
        <v>1385</v>
      </c>
      <c r="E360" s="26"/>
      <c r="F360" s="15">
        <v>7500</v>
      </c>
      <c r="G360" s="16"/>
      <c r="H360" s="50"/>
      <c r="I360" s="58" t="s">
        <v>947</v>
      </c>
      <c r="J360" s="17"/>
      <c r="K360" s="12"/>
      <c r="L360" s="19"/>
      <c r="M360" s="17"/>
      <c r="N360" s="17"/>
    </row>
    <row r="361" spans="1:14" ht="21.95" customHeight="1">
      <c r="A361" s="11" t="s">
        <v>814</v>
      </c>
      <c r="B361" s="12" t="s">
        <v>1386</v>
      </c>
      <c r="C361" s="969" t="s">
        <v>1387</v>
      </c>
      <c r="D361" s="14" t="s">
        <v>1388</v>
      </c>
      <c r="E361" s="26"/>
      <c r="F361" s="15">
        <v>11000</v>
      </c>
      <c r="G361" s="16"/>
      <c r="H361" s="50"/>
      <c r="I361" s="58" t="s">
        <v>947</v>
      </c>
      <c r="J361" s="17"/>
      <c r="K361" s="12"/>
      <c r="L361" s="19"/>
      <c r="M361" s="17"/>
      <c r="N361" s="17"/>
    </row>
    <row r="362" spans="1:14" ht="21.95" customHeight="1">
      <c r="A362" s="11" t="s">
        <v>830</v>
      </c>
      <c r="B362" s="12" t="s">
        <v>1389</v>
      </c>
      <c r="C362" s="969" t="s">
        <v>1390</v>
      </c>
      <c r="D362" s="14" t="s">
        <v>1391</v>
      </c>
      <c r="E362" s="26"/>
      <c r="F362" s="15">
        <v>7500</v>
      </c>
      <c r="G362" s="16"/>
      <c r="H362" s="50"/>
      <c r="I362" s="58" t="s">
        <v>947</v>
      </c>
      <c r="J362" s="17"/>
      <c r="K362" s="12"/>
      <c r="L362" s="19"/>
      <c r="M362" s="17"/>
      <c r="N362" s="17"/>
    </row>
    <row r="363" spans="1:14" ht="21.95" customHeight="1">
      <c r="A363" s="11" t="s">
        <v>814</v>
      </c>
      <c r="B363" s="12" t="s">
        <v>1392</v>
      </c>
      <c r="C363" s="969" t="s">
        <v>1393</v>
      </c>
      <c r="D363" s="14" t="s">
        <v>1394</v>
      </c>
      <c r="E363" s="26"/>
      <c r="F363" s="15">
        <v>11000</v>
      </c>
      <c r="G363" s="16"/>
      <c r="H363" s="50"/>
      <c r="I363" s="58" t="s">
        <v>947</v>
      </c>
      <c r="J363" s="17"/>
      <c r="K363" s="12"/>
      <c r="L363" s="19"/>
      <c r="M363" s="17"/>
      <c r="N363" s="17"/>
    </row>
    <row r="364" spans="1:14" ht="21.95" customHeight="1">
      <c r="A364" s="11" t="s">
        <v>830</v>
      </c>
      <c r="B364" s="12" t="s">
        <v>1395</v>
      </c>
      <c r="C364" s="969" t="s">
        <v>1396</v>
      </c>
      <c r="D364" s="14" t="s">
        <v>1397</v>
      </c>
      <c r="E364" s="26"/>
      <c r="F364" s="15">
        <v>28000</v>
      </c>
      <c r="G364" s="16"/>
      <c r="H364" s="50"/>
      <c r="I364" s="58" t="s">
        <v>952</v>
      </c>
      <c r="J364" s="17"/>
      <c r="K364" s="12"/>
      <c r="L364" s="19"/>
      <c r="M364" s="17"/>
      <c r="N364" s="17"/>
    </row>
    <row r="365" spans="1:14" ht="21.95" customHeight="1">
      <c r="A365" s="11" t="s">
        <v>830</v>
      </c>
      <c r="B365" s="12" t="s">
        <v>1398</v>
      </c>
      <c r="C365" s="969" t="s">
        <v>1399</v>
      </c>
      <c r="D365" s="14" t="s">
        <v>1400</v>
      </c>
      <c r="E365" s="26"/>
      <c r="F365" s="15">
        <v>30000</v>
      </c>
      <c r="G365" s="16"/>
      <c r="H365" s="50"/>
      <c r="I365" s="58" t="s">
        <v>952</v>
      </c>
      <c r="J365" s="17"/>
      <c r="K365" s="12"/>
      <c r="L365" s="19"/>
      <c r="M365" s="17"/>
      <c r="N365" s="17"/>
    </row>
    <row r="366" spans="1:14" ht="21.95" customHeight="1">
      <c r="A366" s="11" t="s">
        <v>830</v>
      </c>
      <c r="B366" s="12" t="s">
        <v>1401</v>
      </c>
      <c r="C366" s="969" t="s">
        <v>1402</v>
      </c>
      <c r="D366" s="14" t="s">
        <v>1403</v>
      </c>
      <c r="E366" s="26"/>
      <c r="F366" s="15">
        <v>45000</v>
      </c>
      <c r="G366" s="16"/>
      <c r="H366" s="50"/>
      <c r="I366" s="58" t="s">
        <v>952</v>
      </c>
      <c r="J366" s="17"/>
      <c r="K366" s="12"/>
      <c r="L366" s="19"/>
      <c r="M366" s="17"/>
      <c r="N366" s="17"/>
    </row>
    <row r="367" spans="1:14" ht="21.95" customHeight="1">
      <c r="A367" s="11" t="s">
        <v>830</v>
      </c>
      <c r="B367" s="12" t="s">
        <v>1404</v>
      </c>
      <c r="C367" s="969" t="s">
        <v>1405</v>
      </c>
      <c r="D367" s="14" t="s">
        <v>1406</v>
      </c>
      <c r="E367" s="26"/>
      <c r="F367" s="15">
        <v>28000</v>
      </c>
      <c r="G367" s="16"/>
      <c r="H367" s="50"/>
      <c r="I367" s="58" t="s">
        <v>952</v>
      </c>
      <c r="J367" s="17"/>
      <c r="K367" s="12"/>
      <c r="L367" s="19"/>
      <c r="M367" s="17"/>
      <c r="N367" s="17"/>
    </row>
    <row r="368" spans="1:14" ht="21.95" customHeight="1">
      <c r="A368" s="11" t="s">
        <v>830</v>
      </c>
      <c r="B368" s="12" t="s">
        <v>1407</v>
      </c>
      <c r="C368" s="969" t="s">
        <v>1408</v>
      </c>
      <c r="D368" s="14" t="s">
        <v>1409</v>
      </c>
      <c r="E368" s="26"/>
      <c r="F368" s="15">
        <v>28000</v>
      </c>
      <c r="G368" s="16"/>
      <c r="H368" s="50"/>
      <c r="I368" s="58" t="s">
        <v>952</v>
      </c>
      <c r="J368" s="17"/>
      <c r="K368" s="12"/>
      <c r="L368" s="19"/>
      <c r="M368" s="17"/>
      <c r="N368" s="17"/>
    </row>
    <row r="369" spans="1:14" ht="21.95" customHeight="1">
      <c r="A369" s="11" t="s">
        <v>934</v>
      </c>
      <c r="B369" s="12" t="s">
        <v>395</v>
      </c>
      <c r="C369" s="969" t="s">
        <v>396</v>
      </c>
      <c r="D369" s="14" t="s">
        <v>397</v>
      </c>
      <c r="E369" s="26"/>
      <c r="F369" s="15">
        <v>15000</v>
      </c>
      <c r="G369" s="16">
        <v>16000</v>
      </c>
      <c r="H369" s="50">
        <v>45444</v>
      </c>
      <c r="I369" s="58"/>
      <c r="J369" s="17"/>
      <c r="K369" s="12"/>
      <c r="L369" s="19"/>
      <c r="M369" s="17"/>
      <c r="N369" s="17"/>
    </row>
    <row r="370" spans="1:14" ht="21.95" customHeight="1">
      <c r="A370" s="11" t="s">
        <v>934</v>
      </c>
      <c r="B370" s="12" t="s">
        <v>398</v>
      </c>
      <c r="C370" s="969" t="s">
        <v>399</v>
      </c>
      <c r="D370" s="14" t="s">
        <v>400</v>
      </c>
      <c r="E370" s="26"/>
      <c r="F370" s="15">
        <v>12000</v>
      </c>
      <c r="G370" s="16">
        <v>13000</v>
      </c>
      <c r="H370" s="50">
        <v>45444</v>
      </c>
      <c r="I370" s="58"/>
      <c r="J370" s="17"/>
      <c r="K370" s="12"/>
      <c r="L370" s="19"/>
      <c r="M370" s="17"/>
      <c r="N370" s="17"/>
    </row>
    <row r="371" spans="1:14" ht="21.95" customHeight="1">
      <c r="A371" s="11" t="s">
        <v>934</v>
      </c>
      <c r="B371" s="12" t="s">
        <v>401</v>
      </c>
      <c r="C371" s="969" t="s">
        <v>402</v>
      </c>
      <c r="D371" s="14" t="s">
        <v>403</v>
      </c>
      <c r="E371" s="26"/>
      <c r="F371" s="15">
        <v>15000</v>
      </c>
      <c r="G371" s="16">
        <v>16000</v>
      </c>
      <c r="H371" s="50">
        <v>45444</v>
      </c>
      <c r="I371" s="58"/>
      <c r="J371" s="17"/>
      <c r="K371" s="12"/>
      <c r="L371" s="19"/>
      <c r="M371" s="17"/>
      <c r="N371" s="17"/>
    </row>
    <row r="372" spans="1:14" ht="21.95" customHeight="1">
      <c r="A372" s="11" t="s">
        <v>934</v>
      </c>
      <c r="B372" s="12" t="s">
        <v>404</v>
      </c>
      <c r="C372" s="969" t="s">
        <v>405</v>
      </c>
      <c r="D372" s="14" t="s">
        <v>406</v>
      </c>
      <c r="E372" s="26"/>
      <c r="F372" s="15">
        <v>12000</v>
      </c>
      <c r="G372" s="16">
        <v>13000</v>
      </c>
      <c r="H372" s="50">
        <v>45444</v>
      </c>
      <c r="I372" s="58"/>
      <c r="J372" s="17"/>
      <c r="K372" s="12"/>
      <c r="L372" s="19"/>
      <c r="M372" s="17"/>
      <c r="N372" s="17"/>
    </row>
    <row r="373" spans="1:14" ht="21.95" customHeight="1">
      <c r="A373" s="11" t="s">
        <v>934</v>
      </c>
      <c r="B373" s="12" t="s">
        <v>407</v>
      </c>
      <c r="C373" s="969" t="s">
        <v>408</v>
      </c>
      <c r="D373" s="14" t="s">
        <v>409</v>
      </c>
      <c r="E373" s="26"/>
      <c r="F373" s="15">
        <v>15000</v>
      </c>
      <c r="G373" s="16">
        <v>16000</v>
      </c>
      <c r="H373" s="50">
        <v>45444</v>
      </c>
      <c r="I373" s="58"/>
      <c r="J373" s="17"/>
      <c r="K373" s="12"/>
      <c r="L373" s="19"/>
      <c r="M373" s="17"/>
      <c r="N373" s="17"/>
    </row>
    <row r="374" spans="1:14" ht="21.95" customHeight="1">
      <c r="A374" s="11" t="s">
        <v>934</v>
      </c>
      <c r="B374" s="12" t="s">
        <v>410</v>
      </c>
      <c r="C374" s="969" t="s">
        <v>411</v>
      </c>
      <c r="D374" s="14" t="s">
        <v>409</v>
      </c>
      <c r="E374" s="26"/>
      <c r="F374" s="15">
        <v>12000</v>
      </c>
      <c r="G374" s="16">
        <v>13000</v>
      </c>
      <c r="H374" s="50">
        <v>45444</v>
      </c>
      <c r="I374" s="58"/>
      <c r="J374" s="17"/>
      <c r="K374" s="12"/>
      <c r="L374" s="19"/>
      <c r="M374" s="17"/>
      <c r="N374" s="17"/>
    </row>
    <row r="375" spans="1:14" ht="21.95" customHeight="1">
      <c r="A375" s="11" t="s">
        <v>934</v>
      </c>
      <c r="B375" s="12" t="s">
        <v>412</v>
      </c>
      <c r="C375" s="969" t="s">
        <v>413</v>
      </c>
      <c r="D375" s="14" t="s">
        <v>414</v>
      </c>
      <c r="E375" s="26"/>
      <c r="F375" s="15">
        <v>42000</v>
      </c>
      <c r="G375" s="16">
        <v>45000</v>
      </c>
      <c r="H375" s="50">
        <v>45444</v>
      </c>
      <c r="I375" s="58"/>
      <c r="J375" s="17"/>
      <c r="K375" s="12"/>
      <c r="L375" s="19"/>
      <c r="M375" s="17"/>
      <c r="N375" s="17"/>
    </row>
    <row r="376" spans="1:14" ht="21.95" customHeight="1">
      <c r="A376" s="11" t="s">
        <v>934</v>
      </c>
      <c r="B376" s="12" t="s">
        <v>415</v>
      </c>
      <c r="C376" s="969" t="s">
        <v>416</v>
      </c>
      <c r="D376" s="14" t="s">
        <v>414</v>
      </c>
      <c r="E376" s="26"/>
      <c r="F376" s="15">
        <v>42000</v>
      </c>
      <c r="G376" s="16">
        <v>45000</v>
      </c>
      <c r="H376" s="50">
        <v>45444</v>
      </c>
      <c r="I376" s="58"/>
      <c r="J376" s="17"/>
      <c r="K376" s="12"/>
      <c r="L376" s="19"/>
      <c r="M376" s="17"/>
      <c r="N376" s="17"/>
    </row>
    <row r="377" spans="1:14" ht="21.95" customHeight="1">
      <c r="A377" s="11" t="s">
        <v>934</v>
      </c>
      <c r="B377" s="12" t="s">
        <v>417</v>
      </c>
      <c r="C377" s="969" t="s">
        <v>418</v>
      </c>
      <c r="D377" s="14" t="s">
        <v>414</v>
      </c>
      <c r="E377" s="26"/>
      <c r="F377" s="15">
        <v>42000</v>
      </c>
      <c r="G377" s="16">
        <v>45000</v>
      </c>
      <c r="H377" s="50">
        <v>45444</v>
      </c>
      <c r="I377" s="58"/>
      <c r="J377" s="17"/>
      <c r="K377" s="12"/>
      <c r="L377" s="19"/>
      <c r="M377" s="17"/>
      <c r="N377" s="17"/>
    </row>
    <row r="378" spans="1:14" ht="21.95" customHeight="1">
      <c r="A378" s="11" t="s">
        <v>934</v>
      </c>
      <c r="B378" s="12" t="s">
        <v>419</v>
      </c>
      <c r="C378" s="969" t="s">
        <v>420</v>
      </c>
      <c r="D378" s="14" t="s">
        <v>421</v>
      </c>
      <c r="E378" s="26"/>
      <c r="F378" s="15">
        <v>36000</v>
      </c>
      <c r="G378" s="16">
        <v>39000</v>
      </c>
      <c r="H378" s="50">
        <v>45444</v>
      </c>
      <c r="I378" s="58"/>
      <c r="J378" s="17"/>
      <c r="K378" s="12"/>
      <c r="L378" s="19"/>
      <c r="M378" s="17"/>
      <c r="N378" s="17"/>
    </row>
    <row r="379" spans="1:14" ht="21.95" customHeight="1">
      <c r="A379" s="11" t="s">
        <v>934</v>
      </c>
      <c r="B379" s="12" t="s">
        <v>422</v>
      </c>
      <c r="C379" s="969" t="s">
        <v>423</v>
      </c>
      <c r="D379" s="14" t="s">
        <v>421</v>
      </c>
      <c r="E379" s="26"/>
      <c r="F379" s="15">
        <v>36000</v>
      </c>
      <c r="G379" s="16">
        <v>39000</v>
      </c>
      <c r="H379" s="50">
        <v>45444</v>
      </c>
      <c r="I379" s="58"/>
      <c r="J379" s="17"/>
      <c r="K379" s="12"/>
      <c r="L379" s="19"/>
      <c r="M379" s="17"/>
      <c r="N379" s="17"/>
    </row>
    <row r="380" spans="1:14" ht="21.95" customHeight="1">
      <c r="A380" s="11" t="s">
        <v>934</v>
      </c>
      <c r="B380" s="12" t="s">
        <v>424</v>
      </c>
      <c r="C380" s="969" t="s">
        <v>425</v>
      </c>
      <c r="D380" s="14" t="s">
        <v>421</v>
      </c>
      <c r="E380" s="26"/>
      <c r="F380" s="15">
        <v>36000</v>
      </c>
      <c r="G380" s="16">
        <v>39000</v>
      </c>
      <c r="H380" s="50">
        <v>45444</v>
      </c>
      <c r="I380" s="58"/>
      <c r="J380" s="17"/>
      <c r="K380" s="12"/>
      <c r="L380" s="19"/>
      <c r="M380" s="17"/>
      <c r="N380" s="17"/>
    </row>
    <row r="381" spans="1:14" ht="21.95" customHeight="1">
      <c r="A381" s="11" t="s">
        <v>934</v>
      </c>
      <c r="B381" s="12" t="s">
        <v>426</v>
      </c>
      <c r="C381" s="969" t="s">
        <v>427</v>
      </c>
      <c r="D381" s="14" t="s">
        <v>428</v>
      </c>
      <c r="E381" s="26"/>
      <c r="F381" s="15">
        <v>45000</v>
      </c>
      <c r="G381" s="16">
        <v>48000</v>
      </c>
      <c r="H381" s="50">
        <v>45444</v>
      </c>
      <c r="I381" s="58"/>
      <c r="J381" s="17"/>
      <c r="K381" s="12"/>
      <c r="L381" s="19"/>
      <c r="M381" s="17"/>
      <c r="N381" s="17"/>
    </row>
    <row r="382" spans="1:14" ht="21.95" customHeight="1">
      <c r="A382" s="11" t="s">
        <v>934</v>
      </c>
      <c r="B382" s="12" t="s">
        <v>429</v>
      </c>
      <c r="C382" s="969" t="s">
        <v>430</v>
      </c>
      <c r="D382" s="14" t="s">
        <v>428</v>
      </c>
      <c r="E382" s="26"/>
      <c r="F382" s="15">
        <v>45000</v>
      </c>
      <c r="G382" s="16">
        <v>48000</v>
      </c>
      <c r="H382" s="50">
        <v>45444</v>
      </c>
      <c r="I382" s="58"/>
      <c r="J382" s="17"/>
      <c r="K382" s="12"/>
      <c r="L382" s="19"/>
      <c r="M382" s="17"/>
      <c r="N382" s="17"/>
    </row>
    <row r="383" spans="1:14" ht="21.95" customHeight="1">
      <c r="A383" s="11" t="s">
        <v>934</v>
      </c>
      <c r="B383" s="12" t="s">
        <v>431</v>
      </c>
      <c r="C383" s="969" t="s">
        <v>432</v>
      </c>
      <c r="D383" s="14" t="s">
        <v>428</v>
      </c>
      <c r="E383" s="26"/>
      <c r="F383" s="15">
        <v>45000</v>
      </c>
      <c r="G383" s="16">
        <v>48000</v>
      </c>
      <c r="H383" s="50">
        <v>45444</v>
      </c>
      <c r="I383" s="58"/>
      <c r="J383" s="17"/>
      <c r="K383" s="12"/>
      <c r="L383" s="19"/>
      <c r="M383" s="17"/>
      <c r="N383" s="17"/>
    </row>
    <row r="384" spans="1:14" ht="21.95" customHeight="1">
      <c r="A384" s="11" t="s">
        <v>6250</v>
      </c>
      <c r="B384" s="12" t="s">
        <v>433</v>
      </c>
      <c r="C384" s="969" t="s">
        <v>434</v>
      </c>
      <c r="D384" s="14" t="s">
        <v>435</v>
      </c>
      <c r="E384" s="26" t="s">
        <v>39</v>
      </c>
      <c r="F384" s="15">
        <v>58000</v>
      </c>
      <c r="G384" s="16">
        <v>61000</v>
      </c>
      <c r="H384" s="50">
        <v>45444</v>
      </c>
      <c r="I384" s="58"/>
      <c r="J384" s="17"/>
      <c r="K384" s="12"/>
      <c r="L384" s="19"/>
      <c r="M384" s="17"/>
      <c r="N384" s="17"/>
    </row>
    <row r="385" spans="1:14" ht="21.95" customHeight="1">
      <c r="A385" s="11" t="s">
        <v>6250</v>
      </c>
      <c r="B385" s="12" t="s">
        <v>436</v>
      </c>
      <c r="C385" s="969" t="s">
        <v>437</v>
      </c>
      <c r="D385" s="14" t="s">
        <v>438</v>
      </c>
      <c r="E385" s="26" t="s">
        <v>39</v>
      </c>
      <c r="F385" s="15">
        <v>58000</v>
      </c>
      <c r="G385" s="16">
        <v>61000</v>
      </c>
      <c r="H385" s="50">
        <v>45444</v>
      </c>
      <c r="I385" s="58"/>
      <c r="J385" s="17"/>
      <c r="K385" s="12"/>
      <c r="L385" s="19"/>
      <c r="M385" s="17"/>
      <c r="N385" s="17"/>
    </row>
    <row r="386" spans="1:14" ht="21.95" customHeight="1">
      <c r="A386" s="11" t="s">
        <v>6250</v>
      </c>
      <c r="B386" s="12" t="s">
        <v>439</v>
      </c>
      <c r="C386" s="969" t="s">
        <v>440</v>
      </c>
      <c r="D386" s="14" t="s">
        <v>441</v>
      </c>
      <c r="E386" s="26" t="s">
        <v>39</v>
      </c>
      <c r="F386" s="15">
        <v>58000</v>
      </c>
      <c r="G386" s="16">
        <v>61000</v>
      </c>
      <c r="H386" s="50">
        <v>45444</v>
      </c>
      <c r="I386" s="58"/>
      <c r="J386" s="17"/>
      <c r="K386" s="12"/>
      <c r="L386" s="19"/>
      <c r="M386" s="17"/>
      <c r="N386" s="17"/>
    </row>
    <row r="387" spans="1:14" ht="21.95" customHeight="1">
      <c r="A387" s="11" t="s">
        <v>6250</v>
      </c>
      <c r="B387" s="12" t="s">
        <v>442</v>
      </c>
      <c r="C387" s="969" t="s">
        <v>443</v>
      </c>
      <c r="D387" s="14" t="s">
        <v>444</v>
      </c>
      <c r="E387" s="26" t="s">
        <v>39</v>
      </c>
      <c r="F387" s="15">
        <v>58000</v>
      </c>
      <c r="G387" s="16">
        <v>61000</v>
      </c>
      <c r="H387" s="50">
        <v>45444</v>
      </c>
      <c r="I387" s="58"/>
      <c r="J387" s="17"/>
      <c r="K387" s="12"/>
      <c r="L387" s="19"/>
      <c r="M387" s="17"/>
      <c r="N387" s="17"/>
    </row>
    <row r="388" spans="1:14" ht="21.95" customHeight="1">
      <c r="A388" s="11" t="s">
        <v>6250</v>
      </c>
      <c r="B388" s="12" t="s">
        <v>445</v>
      </c>
      <c r="C388" s="969" t="s">
        <v>446</v>
      </c>
      <c r="D388" s="14" t="s">
        <v>447</v>
      </c>
      <c r="E388" s="26" t="s">
        <v>39</v>
      </c>
      <c r="F388" s="15">
        <v>58000</v>
      </c>
      <c r="G388" s="16">
        <v>61000</v>
      </c>
      <c r="H388" s="50">
        <v>45444</v>
      </c>
      <c r="I388" s="58"/>
      <c r="J388" s="17"/>
      <c r="K388" s="12"/>
      <c r="L388" s="19"/>
      <c r="M388" s="17"/>
      <c r="N388" s="17"/>
    </row>
    <row r="389" spans="1:14" ht="21.95" customHeight="1">
      <c r="A389" s="11" t="s">
        <v>6250</v>
      </c>
      <c r="B389" s="12" t="s">
        <v>448</v>
      </c>
      <c r="C389" s="969" t="s">
        <v>449</v>
      </c>
      <c r="D389" s="14" t="s">
        <v>450</v>
      </c>
      <c r="E389" s="26" t="s">
        <v>39</v>
      </c>
      <c r="F389" s="15">
        <v>58000</v>
      </c>
      <c r="G389" s="16">
        <v>61000</v>
      </c>
      <c r="H389" s="50">
        <v>45444</v>
      </c>
      <c r="I389" s="58"/>
      <c r="J389" s="17"/>
      <c r="K389" s="12"/>
      <c r="L389" s="19"/>
      <c r="M389" s="17"/>
      <c r="N389" s="17"/>
    </row>
    <row r="390" spans="1:14" ht="21.95" customHeight="1">
      <c r="A390" s="11" t="s">
        <v>6250</v>
      </c>
      <c r="B390" s="12" t="s">
        <v>451</v>
      </c>
      <c r="C390" s="969" t="s">
        <v>452</v>
      </c>
      <c r="D390" s="14" t="s">
        <v>438</v>
      </c>
      <c r="E390" s="26" t="s">
        <v>39</v>
      </c>
      <c r="F390" s="15">
        <v>58000</v>
      </c>
      <c r="G390" s="16">
        <v>61000</v>
      </c>
      <c r="H390" s="50">
        <v>45444</v>
      </c>
      <c r="I390" s="58"/>
      <c r="J390" s="17"/>
      <c r="K390" s="12"/>
      <c r="L390" s="19"/>
      <c r="M390" s="17"/>
      <c r="N390" s="17"/>
    </row>
    <row r="391" spans="1:14" ht="21.95" customHeight="1">
      <c r="A391" s="11" t="s">
        <v>6250</v>
      </c>
      <c r="B391" s="12" t="s">
        <v>453</v>
      </c>
      <c r="C391" s="969" t="s">
        <v>454</v>
      </c>
      <c r="D391" s="14" t="s">
        <v>441</v>
      </c>
      <c r="E391" s="26" t="s">
        <v>39</v>
      </c>
      <c r="F391" s="15">
        <v>58000</v>
      </c>
      <c r="G391" s="16">
        <v>61000</v>
      </c>
      <c r="H391" s="50">
        <v>45444</v>
      </c>
      <c r="I391" s="58"/>
      <c r="J391" s="17"/>
      <c r="K391" s="12"/>
      <c r="L391" s="19"/>
      <c r="M391" s="17"/>
      <c r="N391" s="17"/>
    </row>
    <row r="392" spans="1:14" ht="21.95" customHeight="1">
      <c r="A392" s="11" t="s">
        <v>6250</v>
      </c>
      <c r="B392" s="12" t="s">
        <v>455</v>
      </c>
      <c r="C392" s="969" t="s">
        <v>456</v>
      </c>
      <c r="D392" s="14" t="s">
        <v>444</v>
      </c>
      <c r="E392" s="26" t="s">
        <v>39</v>
      </c>
      <c r="F392" s="15">
        <v>58000</v>
      </c>
      <c r="G392" s="16">
        <v>61000</v>
      </c>
      <c r="H392" s="50">
        <v>45444</v>
      </c>
      <c r="I392" s="58"/>
      <c r="J392" s="17"/>
      <c r="K392" s="12"/>
      <c r="L392" s="19"/>
      <c r="M392" s="17"/>
      <c r="N392" s="17"/>
    </row>
    <row r="393" spans="1:14" ht="21.95" customHeight="1">
      <c r="A393" s="11" t="s">
        <v>6250</v>
      </c>
      <c r="B393" s="12" t="s">
        <v>457</v>
      </c>
      <c r="C393" s="969" t="s">
        <v>458</v>
      </c>
      <c r="D393" s="14" t="s">
        <v>447</v>
      </c>
      <c r="E393" s="26" t="s">
        <v>39</v>
      </c>
      <c r="F393" s="15">
        <v>58000</v>
      </c>
      <c r="G393" s="16">
        <v>61000</v>
      </c>
      <c r="H393" s="50">
        <v>45444</v>
      </c>
      <c r="I393" s="58"/>
      <c r="J393" s="17"/>
      <c r="K393" s="12"/>
      <c r="L393" s="19"/>
      <c r="M393" s="17"/>
      <c r="N393" s="17"/>
    </row>
    <row r="394" spans="1:14" ht="21.95" customHeight="1">
      <c r="A394" s="11" t="s">
        <v>6250</v>
      </c>
      <c r="B394" s="12" t="s">
        <v>459</v>
      </c>
      <c r="C394" s="969" t="s">
        <v>460</v>
      </c>
      <c r="D394" s="14" t="s">
        <v>461</v>
      </c>
      <c r="E394" s="26" t="s">
        <v>39</v>
      </c>
      <c r="F394" s="15">
        <v>58000</v>
      </c>
      <c r="G394" s="16">
        <v>61000</v>
      </c>
      <c r="H394" s="50">
        <v>45444</v>
      </c>
      <c r="I394" s="58"/>
      <c r="J394" s="17"/>
      <c r="K394" s="12"/>
      <c r="L394" s="19"/>
      <c r="M394" s="17"/>
      <c r="N394" s="17"/>
    </row>
    <row r="395" spans="1:14" ht="21.95" customHeight="1">
      <c r="A395" s="11" t="s">
        <v>6250</v>
      </c>
      <c r="B395" s="12" t="s">
        <v>462</v>
      </c>
      <c r="C395" s="969" t="s">
        <v>463</v>
      </c>
      <c r="D395" s="14" t="s">
        <v>461</v>
      </c>
      <c r="E395" s="26" t="s">
        <v>39</v>
      </c>
      <c r="F395" s="15">
        <v>58000</v>
      </c>
      <c r="G395" s="16">
        <v>61000</v>
      </c>
      <c r="H395" s="50">
        <v>45444</v>
      </c>
      <c r="I395" s="58"/>
      <c r="J395" s="17"/>
      <c r="K395" s="12"/>
      <c r="L395" s="19"/>
      <c r="M395" s="17"/>
      <c r="N395" s="17"/>
    </row>
    <row r="396" spans="1:14" ht="21.95" customHeight="1">
      <c r="A396" s="11" t="s">
        <v>6250</v>
      </c>
      <c r="B396" s="12" t="s">
        <v>464</v>
      </c>
      <c r="C396" s="969" t="s">
        <v>465</v>
      </c>
      <c r="D396" s="14" t="s">
        <v>466</v>
      </c>
      <c r="E396" s="26" t="s">
        <v>39</v>
      </c>
      <c r="F396" s="15">
        <v>58000</v>
      </c>
      <c r="G396" s="16">
        <v>61000</v>
      </c>
      <c r="H396" s="50">
        <v>45444</v>
      </c>
      <c r="I396" s="58"/>
      <c r="J396" s="17"/>
      <c r="K396" s="12"/>
      <c r="L396" s="19"/>
      <c r="M396" s="17"/>
      <c r="N396" s="17"/>
    </row>
    <row r="397" spans="1:14" ht="21.95" customHeight="1">
      <c r="A397" s="11" t="s">
        <v>6250</v>
      </c>
      <c r="B397" s="12" t="s">
        <v>467</v>
      </c>
      <c r="C397" s="969" t="s">
        <v>468</v>
      </c>
      <c r="D397" s="14" t="s">
        <v>466</v>
      </c>
      <c r="E397" s="26" t="s">
        <v>39</v>
      </c>
      <c r="F397" s="15">
        <v>58000</v>
      </c>
      <c r="G397" s="16">
        <v>61000</v>
      </c>
      <c r="H397" s="50">
        <v>45444</v>
      </c>
      <c r="I397" s="58"/>
      <c r="J397" s="17"/>
      <c r="K397" s="12"/>
      <c r="L397" s="19"/>
      <c r="M397" s="17"/>
      <c r="N397" s="17"/>
    </row>
    <row r="398" spans="1:14" ht="21.95" customHeight="1">
      <c r="A398" s="11" t="s">
        <v>6250</v>
      </c>
      <c r="B398" s="12" t="s">
        <v>469</v>
      </c>
      <c r="C398" s="969" t="s">
        <v>470</v>
      </c>
      <c r="D398" s="14" t="s">
        <v>471</v>
      </c>
      <c r="E398" s="26" t="s">
        <v>39</v>
      </c>
      <c r="F398" s="15">
        <v>58000</v>
      </c>
      <c r="G398" s="16">
        <v>61000</v>
      </c>
      <c r="H398" s="50">
        <v>45444</v>
      </c>
      <c r="I398" s="58"/>
      <c r="J398" s="17"/>
      <c r="K398" s="12"/>
      <c r="L398" s="19"/>
      <c r="M398" s="17"/>
      <c r="N398" s="17"/>
    </row>
    <row r="399" spans="1:14" ht="21.95" customHeight="1">
      <c r="A399" s="11" t="s">
        <v>6250</v>
      </c>
      <c r="B399" s="12" t="s">
        <v>472</v>
      </c>
      <c r="C399" s="969" t="s">
        <v>473</v>
      </c>
      <c r="D399" s="14" t="s">
        <v>471</v>
      </c>
      <c r="E399" s="26" t="s">
        <v>39</v>
      </c>
      <c r="F399" s="15">
        <v>58000</v>
      </c>
      <c r="G399" s="16">
        <v>61000</v>
      </c>
      <c r="H399" s="50">
        <v>45444</v>
      </c>
      <c r="I399" s="58"/>
      <c r="J399" s="17"/>
      <c r="K399" s="12"/>
      <c r="L399" s="19"/>
      <c r="M399" s="17"/>
      <c r="N399" s="17"/>
    </row>
    <row r="400" spans="1:14" ht="21.95" customHeight="1">
      <c r="A400" s="11" t="s">
        <v>6250</v>
      </c>
      <c r="B400" s="12" t="s">
        <v>474</v>
      </c>
      <c r="C400" s="969" t="s">
        <v>475</v>
      </c>
      <c r="D400" s="14" t="s">
        <v>476</v>
      </c>
      <c r="E400" s="26" t="s">
        <v>39</v>
      </c>
      <c r="F400" s="15">
        <v>58000</v>
      </c>
      <c r="G400" s="16">
        <v>61000</v>
      </c>
      <c r="H400" s="50">
        <v>45444</v>
      </c>
      <c r="I400" s="58"/>
      <c r="J400" s="17"/>
      <c r="K400" s="12"/>
      <c r="L400" s="19"/>
      <c r="M400" s="17"/>
      <c r="N400" s="17"/>
    </row>
    <row r="401" spans="1:14" ht="21.95" customHeight="1">
      <c r="A401" s="11" t="s">
        <v>6250</v>
      </c>
      <c r="B401" s="12" t="s">
        <v>477</v>
      </c>
      <c r="C401" s="969" t="s">
        <v>478</v>
      </c>
      <c r="D401" s="14" t="s">
        <v>476</v>
      </c>
      <c r="E401" s="26" t="s">
        <v>39</v>
      </c>
      <c r="F401" s="15">
        <v>58000</v>
      </c>
      <c r="G401" s="16">
        <v>61000</v>
      </c>
      <c r="H401" s="50">
        <v>45444</v>
      </c>
      <c r="I401" s="58"/>
      <c r="J401" s="17"/>
      <c r="K401" s="12"/>
      <c r="L401" s="19"/>
      <c r="M401" s="17"/>
      <c r="N401" s="17"/>
    </row>
    <row r="402" spans="1:14" ht="21.95" customHeight="1">
      <c r="A402" s="11" t="s">
        <v>6250</v>
      </c>
      <c r="B402" s="12" t="s">
        <v>479</v>
      </c>
      <c r="C402" s="969" t="s">
        <v>480</v>
      </c>
      <c r="D402" s="14" t="s">
        <v>481</v>
      </c>
      <c r="E402" s="26" t="s">
        <v>39</v>
      </c>
      <c r="F402" s="15">
        <v>90000</v>
      </c>
      <c r="G402" s="16">
        <v>97000</v>
      </c>
      <c r="H402" s="50">
        <v>45444</v>
      </c>
      <c r="I402" s="58"/>
      <c r="J402" s="17"/>
      <c r="K402" s="12"/>
      <c r="L402" s="19"/>
      <c r="M402" s="17"/>
      <c r="N402" s="17"/>
    </row>
    <row r="403" spans="1:14" ht="21.95" customHeight="1">
      <c r="A403" s="11" t="s">
        <v>6250</v>
      </c>
      <c r="B403" s="12" t="s">
        <v>482</v>
      </c>
      <c r="C403" s="969" t="s">
        <v>483</v>
      </c>
      <c r="D403" s="14" t="s">
        <v>484</v>
      </c>
      <c r="E403" s="26" t="s">
        <v>39</v>
      </c>
      <c r="F403" s="15">
        <v>90000</v>
      </c>
      <c r="G403" s="16">
        <v>97000</v>
      </c>
      <c r="H403" s="50">
        <v>45444</v>
      </c>
      <c r="I403" s="58"/>
      <c r="J403" s="17"/>
      <c r="K403" s="12"/>
      <c r="L403" s="19"/>
      <c r="M403" s="17"/>
      <c r="N403" s="17"/>
    </row>
    <row r="404" spans="1:14" ht="21.95" customHeight="1">
      <c r="A404" s="11" t="s">
        <v>6250</v>
      </c>
      <c r="B404" s="12" t="s">
        <v>485</v>
      </c>
      <c r="C404" s="969" t="s">
        <v>486</v>
      </c>
      <c r="D404" s="14" t="s">
        <v>487</v>
      </c>
      <c r="E404" s="26" t="s">
        <v>39</v>
      </c>
      <c r="F404" s="15">
        <v>90000</v>
      </c>
      <c r="G404" s="16">
        <v>97000</v>
      </c>
      <c r="H404" s="50">
        <v>45444</v>
      </c>
      <c r="I404" s="58"/>
      <c r="J404" s="17"/>
      <c r="K404" s="12"/>
      <c r="L404" s="19"/>
      <c r="M404" s="17"/>
      <c r="N404" s="17"/>
    </row>
    <row r="405" spans="1:14" ht="21.95" customHeight="1">
      <c r="A405" s="11" t="s">
        <v>6250</v>
      </c>
      <c r="B405" s="12" t="s">
        <v>488</v>
      </c>
      <c r="C405" s="969" t="s">
        <v>489</v>
      </c>
      <c r="D405" s="14" t="s">
        <v>481</v>
      </c>
      <c r="E405" s="26" t="s">
        <v>39</v>
      </c>
      <c r="F405" s="15">
        <v>90000</v>
      </c>
      <c r="G405" s="16">
        <v>97000</v>
      </c>
      <c r="H405" s="50">
        <v>45444</v>
      </c>
      <c r="I405" s="58"/>
      <c r="J405" s="17"/>
      <c r="K405" s="12"/>
      <c r="L405" s="19"/>
      <c r="M405" s="17"/>
      <c r="N405" s="17"/>
    </row>
    <row r="406" spans="1:14" ht="21.95" customHeight="1">
      <c r="A406" s="11" t="s">
        <v>6250</v>
      </c>
      <c r="B406" s="12" t="s">
        <v>490</v>
      </c>
      <c r="C406" s="969" t="s">
        <v>491</v>
      </c>
      <c r="D406" s="14" t="s">
        <v>484</v>
      </c>
      <c r="E406" s="26" t="s">
        <v>39</v>
      </c>
      <c r="F406" s="15">
        <v>90000</v>
      </c>
      <c r="G406" s="16">
        <v>97000</v>
      </c>
      <c r="H406" s="50">
        <v>45444</v>
      </c>
      <c r="I406" s="58"/>
      <c r="J406" s="17"/>
      <c r="K406" s="12"/>
      <c r="L406" s="19"/>
      <c r="M406" s="17"/>
      <c r="N406" s="17"/>
    </row>
    <row r="407" spans="1:14" ht="21.95" customHeight="1">
      <c r="A407" s="11" t="s">
        <v>6250</v>
      </c>
      <c r="B407" s="12" t="s">
        <v>492</v>
      </c>
      <c r="C407" s="969" t="s">
        <v>493</v>
      </c>
      <c r="D407" s="14" t="s">
        <v>487</v>
      </c>
      <c r="E407" s="26" t="s">
        <v>39</v>
      </c>
      <c r="F407" s="15">
        <v>90000</v>
      </c>
      <c r="G407" s="16">
        <v>97000</v>
      </c>
      <c r="H407" s="50">
        <v>45444</v>
      </c>
      <c r="I407" s="58"/>
      <c r="J407" s="17"/>
      <c r="K407" s="12"/>
      <c r="L407" s="19"/>
      <c r="M407" s="17"/>
      <c r="N407" s="17"/>
    </row>
    <row r="408" spans="1:14" ht="21.95" customHeight="1">
      <c r="A408" s="11" t="s">
        <v>6250</v>
      </c>
      <c r="B408" s="12" t="s">
        <v>494</v>
      </c>
      <c r="C408" s="969" t="s">
        <v>495</v>
      </c>
      <c r="D408" s="14" t="s">
        <v>496</v>
      </c>
      <c r="E408" s="26" t="s">
        <v>39</v>
      </c>
      <c r="F408" s="15">
        <v>90000</v>
      </c>
      <c r="G408" s="16">
        <v>97000</v>
      </c>
      <c r="H408" s="50">
        <v>45444</v>
      </c>
      <c r="I408" s="58"/>
      <c r="J408" s="17"/>
      <c r="K408" s="12"/>
      <c r="L408" s="19"/>
      <c r="M408" s="17"/>
      <c r="N408" s="17"/>
    </row>
    <row r="409" spans="1:14" ht="21.95" customHeight="1">
      <c r="A409" s="11" t="s">
        <v>6250</v>
      </c>
      <c r="B409" s="12" t="s">
        <v>497</v>
      </c>
      <c r="C409" s="969" t="s">
        <v>498</v>
      </c>
      <c r="D409" s="14" t="s">
        <v>496</v>
      </c>
      <c r="E409" s="26" t="s">
        <v>39</v>
      </c>
      <c r="F409" s="15">
        <v>90000</v>
      </c>
      <c r="G409" s="16">
        <v>97000</v>
      </c>
      <c r="H409" s="50">
        <v>45444</v>
      </c>
      <c r="I409" s="58"/>
      <c r="J409" s="17"/>
      <c r="K409" s="12"/>
      <c r="L409" s="19"/>
      <c r="M409" s="17"/>
      <c r="N409" s="17"/>
    </row>
    <row r="410" spans="1:14" ht="21.95" customHeight="1">
      <c r="A410" s="11" t="s">
        <v>6250</v>
      </c>
      <c r="B410" s="12" t="s">
        <v>499</v>
      </c>
      <c r="C410" s="969" t="s">
        <v>500</v>
      </c>
      <c r="D410" s="14" t="s">
        <v>501</v>
      </c>
      <c r="E410" s="26" t="s">
        <v>39</v>
      </c>
      <c r="F410" s="15">
        <v>90000</v>
      </c>
      <c r="G410" s="16">
        <v>97000</v>
      </c>
      <c r="H410" s="50">
        <v>45444</v>
      </c>
      <c r="I410" s="58"/>
      <c r="J410" s="17"/>
      <c r="K410" s="12"/>
      <c r="L410" s="19"/>
      <c r="M410" s="17"/>
      <c r="N410" s="17"/>
    </row>
    <row r="411" spans="1:14" ht="21.95" customHeight="1">
      <c r="A411" s="11" t="s">
        <v>6250</v>
      </c>
      <c r="B411" s="12" t="s">
        <v>502</v>
      </c>
      <c r="C411" s="969" t="s">
        <v>503</v>
      </c>
      <c r="D411" s="14" t="s">
        <v>501</v>
      </c>
      <c r="E411" s="26" t="s">
        <v>39</v>
      </c>
      <c r="F411" s="15">
        <v>90000</v>
      </c>
      <c r="G411" s="16">
        <v>97000</v>
      </c>
      <c r="H411" s="50">
        <v>45444</v>
      </c>
      <c r="I411" s="58"/>
      <c r="J411" s="17"/>
      <c r="K411" s="12"/>
      <c r="L411" s="19"/>
      <c r="M411" s="17"/>
      <c r="N411" s="17"/>
    </row>
    <row r="412" spans="1:14" ht="21.95" customHeight="1">
      <c r="A412" s="11" t="s">
        <v>6250</v>
      </c>
      <c r="B412" s="12" t="s">
        <v>504</v>
      </c>
      <c r="C412" s="969" t="s">
        <v>505</v>
      </c>
      <c r="D412" s="14" t="s">
        <v>506</v>
      </c>
      <c r="E412" s="26" t="s">
        <v>39</v>
      </c>
      <c r="F412" s="15">
        <v>90000</v>
      </c>
      <c r="G412" s="16">
        <v>97000</v>
      </c>
      <c r="H412" s="50">
        <v>45444</v>
      </c>
      <c r="I412" s="58"/>
      <c r="J412" s="17"/>
      <c r="K412" s="12"/>
      <c r="L412" s="19"/>
      <c r="M412" s="17"/>
      <c r="N412" s="17"/>
    </row>
    <row r="413" spans="1:14" ht="21.95" customHeight="1">
      <c r="A413" s="11" t="s">
        <v>6250</v>
      </c>
      <c r="B413" s="12" t="s">
        <v>507</v>
      </c>
      <c r="C413" s="969" t="s">
        <v>508</v>
      </c>
      <c r="D413" s="14" t="s">
        <v>506</v>
      </c>
      <c r="E413" s="26" t="s">
        <v>39</v>
      </c>
      <c r="F413" s="15">
        <v>90000</v>
      </c>
      <c r="G413" s="16">
        <v>97000</v>
      </c>
      <c r="H413" s="50">
        <v>45444</v>
      </c>
      <c r="I413" s="58"/>
      <c r="J413" s="17"/>
      <c r="K413" s="12"/>
      <c r="L413" s="19"/>
      <c r="M413" s="17"/>
      <c r="N413" s="17"/>
    </row>
    <row r="414" spans="1:14" ht="21.95" customHeight="1">
      <c r="A414" s="11" t="s">
        <v>6250</v>
      </c>
      <c r="B414" s="12" t="s">
        <v>509</v>
      </c>
      <c r="C414" s="969" t="s">
        <v>510</v>
      </c>
      <c r="D414" s="14" t="s">
        <v>511</v>
      </c>
      <c r="E414" s="26" t="s">
        <v>39</v>
      </c>
      <c r="F414" s="15">
        <v>90000</v>
      </c>
      <c r="G414" s="16">
        <v>97000</v>
      </c>
      <c r="H414" s="50">
        <v>45444</v>
      </c>
      <c r="I414" s="58"/>
      <c r="J414" s="17"/>
      <c r="K414" s="12"/>
      <c r="L414" s="19"/>
      <c r="M414" s="17"/>
      <c r="N414" s="17"/>
    </row>
    <row r="415" spans="1:14" ht="21.95" customHeight="1">
      <c r="A415" s="11" t="s">
        <v>6250</v>
      </c>
      <c r="B415" s="12" t="s">
        <v>512</v>
      </c>
      <c r="C415" s="969" t="s">
        <v>513</v>
      </c>
      <c r="D415" s="14" t="s">
        <v>511</v>
      </c>
      <c r="E415" s="26" t="s">
        <v>39</v>
      </c>
      <c r="F415" s="15">
        <v>90000</v>
      </c>
      <c r="G415" s="16">
        <v>97000</v>
      </c>
      <c r="H415" s="50">
        <v>45444</v>
      </c>
      <c r="I415" s="58"/>
      <c r="J415" s="17"/>
      <c r="K415" s="12"/>
      <c r="L415" s="19"/>
      <c r="M415" s="17"/>
      <c r="N415" s="17"/>
    </row>
    <row r="416" spans="1:14" ht="21.95" customHeight="1">
      <c r="A416" s="11" t="s">
        <v>6250</v>
      </c>
      <c r="B416" s="12" t="s">
        <v>514</v>
      </c>
      <c r="C416" s="969" t="s">
        <v>515</v>
      </c>
      <c r="D416" s="14" t="s">
        <v>516</v>
      </c>
      <c r="E416" s="26" t="s">
        <v>39</v>
      </c>
      <c r="F416" s="15">
        <v>125000</v>
      </c>
      <c r="G416" s="16">
        <v>130000</v>
      </c>
      <c r="H416" s="50">
        <v>45444</v>
      </c>
      <c r="I416" s="58"/>
      <c r="J416" s="17"/>
      <c r="K416" s="12"/>
      <c r="L416" s="19"/>
      <c r="M416" s="17"/>
      <c r="N416" s="17"/>
    </row>
    <row r="417" spans="1:14" ht="21.95" customHeight="1">
      <c r="A417" s="11" t="s">
        <v>6250</v>
      </c>
      <c r="B417" s="12" t="s">
        <v>517</v>
      </c>
      <c r="C417" s="969" t="s">
        <v>518</v>
      </c>
      <c r="D417" s="14" t="s">
        <v>519</v>
      </c>
      <c r="E417" s="26" t="s">
        <v>39</v>
      </c>
      <c r="F417" s="15">
        <v>125000</v>
      </c>
      <c r="G417" s="16">
        <v>130000</v>
      </c>
      <c r="H417" s="50">
        <v>45444</v>
      </c>
      <c r="I417" s="58"/>
      <c r="J417" s="17"/>
      <c r="K417" s="12"/>
      <c r="L417" s="19"/>
      <c r="M417" s="17"/>
      <c r="N417" s="17"/>
    </row>
    <row r="418" spans="1:14" ht="21.95" customHeight="1">
      <c r="A418" s="11" t="s">
        <v>6250</v>
      </c>
      <c r="B418" s="12" t="s">
        <v>520</v>
      </c>
      <c r="C418" s="969" t="s">
        <v>521</v>
      </c>
      <c r="D418" s="14" t="s">
        <v>522</v>
      </c>
      <c r="E418" s="26" t="s">
        <v>39</v>
      </c>
      <c r="F418" s="15">
        <v>125000</v>
      </c>
      <c r="G418" s="16">
        <v>130000</v>
      </c>
      <c r="H418" s="50">
        <v>45444</v>
      </c>
      <c r="I418" s="58"/>
      <c r="J418" s="17"/>
      <c r="K418" s="12"/>
      <c r="L418" s="19"/>
      <c r="M418" s="17"/>
      <c r="N418" s="17"/>
    </row>
    <row r="419" spans="1:14" ht="21.95" customHeight="1">
      <c r="A419" s="11" t="s">
        <v>6250</v>
      </c>
      <c r="B419" s="12" t="s">
        <v>523</v>
      </c>
      <c r="C419" s="969" t="s">
        <v>524</v>
      </c>
      <c r="D419" s="14" t="s">
        <v>525</v>
      </c>
      <c r="E419" s="26" t="s">
        <v>39</v>
      </c>
      <c r="F419" s="15">
        <v>125000</v>
      </c>
      <c r="G419" s="16">
        <v>130000</v>
      </c>
      <c r="H419" s="50">
        <v>45444</v>
      </c>
      <c r="I419" s="58"/>
      <c r="J419" s="17"/>
      <c r="K419" s="12"/>
      <c r="L419" s="19"/>
      <c r="M419" s="17"/>
      <c r="N419" s="17"/>
    </row>
    <row r="420" spans="1:14" ht="21.95" customHeight="1">
      <c r="A420" s="11" t="s">
        <v>6250</v>
      </c>
      <c r="B420" s="12" t="s">
        <v>526</v>
      </c>
      <c r="C420" s="969" t="s">
        <v>527</v>
      </c>
      <c r="D420" s="14" t="s">
        <v>516</v>
      </c>
      <c r="E420" s="26" t="s">
        <v>39</v>
      </c>
      <c r="F420" s="15">
        <v>125000</v>
      </c>
      <c r="G420" s="16">
        <v>130000</v>
      </c>
      <c r="H420" s="50">
        <v>45444</v>
      </c>
      <c r="I420" s="58"/>
      <c r="J420" s="17"/>
      <c r="K420" s="12"/>
      <c r="L420" s="19"/>
      <c r="M420" s="17"/>
      <c r="N420" s="17"/>
    </row>
    <row r="421" spans="1:14" ht="21.95" customHeight="1">
      <c r="A421" s="11" t="s">
        <v>6250</v>
      </c>
      <c r="B421" s="12" t="s">
        <v>528</v>
      </c>
      <c r="C421" s="969" t="s">
        <v>529</v>
      </c>
      <c r="D421" s="14" t="s">
        <v>519</v>
      </c>
      <c r="E421" s="26" t="s">
        <v>39</v>
      </c>
      <c r="F421" s="15">
        <v>125000</v>
      </c>
      <c r="G421" s="16">
        <v>130000</v>
      </c>
      <c r="H421" s="50">
        <v>45444</v>
      </c>
      <c r="I421" s="58"/>
      <c r="J421" s="17"/>
      <c r="K421" s="12"/>
      <c r="L421" s="19"/>
      <c r="M421" s="17"/>
      <c r="N421" s="17"/>
    </row>
    <row r="422" spans="1:14" ht="21.95" customHeight="1">
      <c r="A422" s="11" t="s">
        <v>6250</v>
      </c>
      <c r="B422" s="12" t="s">
        <v>530</v>
      </c>
      <c r="C422" s="969" t="s">
        <v>531</v>
      </c>
      <c r="D422" s="14" t="s">
        <v>522</v>
      </c>
      <c r="E422" s="26" t="s">
        <v>39</v>
      </c>
      <c r="F422" s="15">
        <v>125000</v>
      </c>
      <c r="G422" s="16">
        <v>130000</v>
      </c>
      <c r="H422" s="50">
        <v>45444</v>
      </c>
      <c r="I422" s="58"/>
      <c r="J422" s="17"/>
      <c r="K422" s="12"/>
      <c r="L422" s="19"/>
      <c r="M422" s="17"/>
      <c r="N422" s="17"/>
    </row>
    <row r="423" spans="1:14" ht="21.95" customHeight="1">
      <c r="A423" s="11" t="s">
        <v>6250</v>
      </c>
      <c r="B423" s="12" t="s">
        <v>532</v>
      </c>
      <c r="C423" s="969" t="s">
        <v>533</v>
      </c>
      <c r="D423" s="14" t="s">
        <v>525</v>
      </c>
      <c r="E423" s="26" t="s">
        <v>39</v>
      </c>
      <c r="F423" s="15">
        <v>125000</v>
      </c>
      <c r="G423" s="16">
        <v>130000</v>
      </c>
      <c r="H423" s="50">
        <v>45444</v>
      </c>
      <c r="I423" s="58"/>
      <c r="J423" s="17"/>
      <c r="K423" s="12"/>
      <c r="L423" s="19"/>
      <c r="M423" s="17"/>
      <c r="N423" s="17"/>
    </row>
    <row r="424" spans="1:14" ht="21.95" customHeight="1">
      <c r="A424" s="11" t="s">
        <v>6250</v>
      </c>
      <c r="B424" s="12" t="s">
        <v>534</v>
      </c>
      <c r="C424" s="969" t="s">
        <v>535</v>
      </c>
      <c r="D424" s="14" t="s">
        <v>536</v>
      </c>
      <c r="E424" s="26" t="s">
        <v>39</v>
      </c>
      <c r="F424" s="15">
        <v>125000</v>
      </c>
      <c r="G424" s="16">
        <v>130000</v>
      </c>
      <c r="H424" s="50">
        <v>45444</v>
      </c>
      <c r="I424" s="58"/>
      <c r="J424" s="17"/>
      <c r="K424" s="12"/>
      <c r="L424" s="19"/>
      <c r="M424" s="17"/>
      <c r="N424" s="17"/>
    </row>
    <row r="425" spans="1:14" ht="21.95" customHeight="1">
      <c r="A425" s="11" t="s">
        <v>6250</v>
      </c>
      <c r="B425" s="12" t="s">
        <v>537</v>
      </c>
      <c r="C425" s="969" t="s">
        <v>538</v>
      </c>
      <c r="D425" s="14" t="s">
        <v>536</v>
      </c>
      <c r="E425" s="26" t="s">
        <v>39</v>
      </c>
      <c r="F425" s="15">
        <v>125000</v>
      </c>
      <c r="G425" s="16">
        <v>130000</v>
      </c>
      <c r="H425" s="50">
        <v>45444</v>
      </c>
      <c r="I425" s="58"/>
      <c r="J425" s="17"/>
      <c r="K425" s="12"/>
      <c r="L425" s="19"/>
      <c r="M425" s="17"/>
      <c r="N425" s="17"/>
    </row>
    <row r="426" spans="1:14" ht="21.95" customHeight="1">
      <c r="A426" s="11" t="s">
        <v>6250</v>
      </c>
      <c r="B426" s="12" t="s">
        <v>539</v>
      </c>
      <c r="C426" s="969" t="s">
        <v>540</v>
      </c>
      <c r="D426" s="14" t="s">
        <v>541</v>
      </c>
      <c r="E426" s="26" t="s">
        <v>39</v>
      </c>
      <c r="F426" s="15">
        <v>165000</v>
      </c>
      <c r="G426" s="16">
        <v>170000</v>
      </c>
      <c r="H426" s="50">
        <v>45444</v>
      </c>
      <c r="I426" s="58"/>
      <c r="J426" s="17"/>
      <c r="K426" s="12"/>
      <c r="L426" s="19"/>
      <c r="M426" s="17"/>
      <c r="N426" s="17"/>
    </row>
    <row r="427" spans="1:14" ht="21.95" customHeight="1">
      <c r="A427" s="11" t="s">
        <v>6250</v>
      </c>
      <c r="B427" s="12" t="s">
        <v>542</v>
      </c>
      <c r="C427" s="969" t="s">
        <v>543</v>
      </c>
      <c r="D427" s="14" t="s">
        <v>541</v>
      </c>
      <c r="E427" s="26" t="s">
        <v>39</v>
      </c>
      <c r="F427" s="15">
        <v>165000</v>
      </c>
      <c r="G427" s="16">
        <v>170000</v>
      </c>
      <c r="H427" s="50">
        <v>45444</v>
      </c>
      <c r="I427" s="58"/>
      <c r="J427" s="17"/>
      <c r="K427" s="12"/>
      <c r="L427" s="19"/>
      <c r="M427" s="17"/>
      <c r="N427" s="17"/>
    </row>
    <row r="428" spans="1:14" ht="21.95" customHeight="1">
      <c r="A428" s="11" t="s">
        <v>6250</v>
      </c>
      <c r="B428" s="12" t="s">
        <v>544</v>
      </c>
      <c r="C428" s="969" t="s">
        <v>545</v>
      </c>
      <c r="D428" s="14" t="s">
        <v>546</v>
      </c>
      <c r="E428" s="26" t="s">
        <v>39</v>
      </c>
      <c r="F428" s="15">
        <v>165000</v>
      </c>
      <c r="G428" s="16">
        <v>170000</v>
      </c>
      <c r="H428" s="50">
        <v>45444</v>
      </c>
      <c r="I428" s="58"/>
      <c r="J428" s="17"/>
      <c r="K428" s="12"/>
      <c r="L428" s="19"/>
      <c r="M428" s="17"/>
      <c r="N428" s="17"/>
    </row>
    <row r="429" spans="1:14" ht="21.95" customHeight="1">
      <c r="A429" s="11" t="s">
        <v>6250</v>
      </c>
      <c r="B429" s="12" t="s">
        <v>547</v>
      </c>
      <c r="C429" s="969" t="s">
        <v>548</v>
      </c>
      <c r="D429" s="14" t="s">
        <v>546</v>
      </c>
      <c r="E429" s="26" t="s">
        <v>39</v>
      </c>
      <c r="F429" s="15">
        <v>165000</v>
      </c>
      <c r="G429" s="16">
        <v>170000</v>
      </c>
      <c r="H429" s="50">
        <v>45444</v>
      </c>
      <c r="I429" s="58"/>
      <c r="J429" s="17"/>
      <c r="K429" s="12"/>
      <c r="L429" s="19"/>
      <c r="M429" s="17"/>
      <c r="N429" s="17"/>
    </row>
    <row r="430" spans="1:14" ht="21.95" customHeight="1">
      <c r="A430" s="11" t="s">
        <v>14</v>
      </c>
      <c r="B430" s="12" t="s">
        <v>549</v>
      </c>
      <c r="C430" s="969" t="s">
        <v>550</v>
      </c>
      <c r="D430" s="14" t="s">
        <v>551</v>
      </c>
      <c r="E430" s="26" t="s">
        <v>552</v>
      </c>
      <c r="F430" s="15">
        <v>28000</v>
      </c>
      <c r="G430" s="16">
        <v>30000</v>
      </c>
      <c r="H430" s="50">
        <v>45444</v>
      </c>
      <c r="I430" s="58"/>
      <c r="J430" s="17"/>
      <c r="K430" s="12"/>
      <c r="L430" s="19"/>
      <c r="M430" s="17"/>
      <c r="N430" s="17"/>
    </row>
    <row r="431" spans="1:14" ht="21.95" customHeight="1">
      <c r="A431" s="11" t="s">
        <v>14</v>
      </c>
      <c r="B431" s="12" t="s">
        <v>553</v>
      </c>
      <c r="C431" s="969" t="s">
        <v>170</v>
      </c>
      <c r="D431" s="14" t="s">
        <v>554</v>
      </c>
      <c r="E431" s="26" t="s">
        <v>552</v>
      </c>
      <c r="F431" s="15">
        <v>30000</v>
      </c>
      <c r="G431" s="16">
        <v>32000</v>
      </c>
      <c r="H431" s="50">
        <v>45444</v>
      </c>
      <c r="I431" s="58"/>
      <c r="J431" s="17"/>
      <c r="K431" s="12"/>
      <c r="L431" s="19"/>
      <c r="M431" s="17"/>
      <c r="N431" s="17"/>
    </row>
    <row r="432" spans="1:14" ht="21.95" customHeight="1">
      <c r="A432" s="11" t="s">
        <v>14</v>
      </c>
      <c r="B432" s="12" t="s">
        <v>555</v>
      </c>
      <c r="C432" s="969" t="s">
        <v>556</v>
      </c>
      <c r="D432" s="14" t="s">
        <v>557</v>
      </c>
      <c r="E432" s="26" t="s">
        <v>552</v>
      </c>
      <c r="F432" s="15">
        <v>28000</v>
      </c>
      <c r="G432" s="16">
        <v>30000</v>
      </c>
      <c r="H432" s="50">
        <v>45444</v>
      </c>
      <c r="I432" s="58"/>
      <c r="J432" s="17"/>
      <c r="K432" s="12"/>
      <c r="L432" s="19"/>
      <c r="M432" s="17"/>
      <c r="N432" s="17"/>
    </row>
    <row r="433" spans="1:14" ht="21.95" customHeight="1">
      <c r="A433" s="11" t="s">
        <v>14</v>
      </c>
      <c r="B433" s="12" t="s">
        <v>558</v>
      </c>
      <c r="C433" s="969" t="s">
        <v>559</v>
      </c>
      <c r="D433" s="14" t="s">
        <v>560</v>
      </c>
      <c r="E433" s="26" t="s">
        <v>552</v>
      </c>
      <c r="F433" s="15">
        <v>17000</v>
      </c>
      <c r="G433" s="16">
        <v>18000</v>
      </c>
      <c r="H433" s="50">
        <v>45444</v>
      </c>
      <c r="I433" s="58"/>
      <c r="J433" s="17"/>
      <c r="K433" s="12"/>
      <c r="L433" s="19"/>
      <c r="M433" s="17"/>
      <c r="N433" s="17"/>
    </row>
    <row r="434" spans="1:14" ht="21.95" customHeight="1">
      <c r="A434" s="11" t="s">
        <v>14</v>
      </c>
      <c r="B434" s="12" t="s">
        <v>561</v>
      </c>
      <c r="C434" s="969" t="s">
        <v>170</v>
      </c>
      <c r="D434" s="14" t="s">
        <v>562</v>
      </c>
      <c r="E434" s="25"/>
      <c r="F434" s="15">
        <v>18000</v>
      </c>
      <c r="G434" s="16">
        <v>19000</v>
      </c>
      <c r="H434" s="50">
        <v>45444</v>
      </c>
      <c r="I434" s="58"/>
      <c r="J434" s="17"/>
      <c r="K434" s="12"/>
      <c r="L434" s="19"/>
      <c r="M434" s="17"/>
      <c r="N434" s="17"/>
    </row>
    <row r="435" spans="1:14" ht="21.95" customHeight="1">
      <c r="A435" s="11" t="s">
        <v>14</v>
      </c>
      <c r="B435" s="12" t="s">
        <v>563</v>
      </c>
      <c r="C435" s="969" t="s">
        <v>564</v>
      </c>
      <c r="D435" s="14" t="s">
        <v>565</v>
      </c>
      <c r="E435" s="26" t="s">
        <v>552</v>
      </c>
      <c r="F435" s="15">
        <v>17000</v>
      </c>
      <c r="G435" s="16">
        <v>18000</v>
      </c>
      <c r="H435" s="50">
        <v>45444</v>
      </c>
      <c r="I435" s="58"/>
      <c r="J435" s="17"/>
      <c r="K435" s="12"/>
      <c r="L435" s="19"/>
      <c r="M435" s="17"/>
      <c r="N435" s="17"/>
    </row>
    <row r="436" spans="1:14" ht="21.95" customHeight="1">
      <c r="A436" s="11" t="s">
        <v>14</v>
      </c>
      <c r="B436" s="12" t="s">
        <v>1410</v>
      </c>
      <c r="C436" s="969" t="s">
        <v>1411</v>
      </c>
      <c r="D436" s="14" t="s">
        <v>1412</v>
      </c>
      <c r="E436" s="26"/>
      <c r="F436" s="15">
        <v>40000</v>
      </c>
      <c r="G436" s="16"/>
      <c r="H436" s="50"/>
      <c r="I436" s="58" t="s">
        <v>900</v>
      </c>
      <c r="J436" s="17"/>
      <c r="K436" s="12"/>
      <c r="L436" s="19"/>
      <c r="M436" s="17"/>
      <c r="N436" s="17"/>
    </row>
    <row r="437" spans="1:14" ht="21.95" customHeight="1">
      <c r="A437" s="11" t="s">
        <v>14</v>
      </c>
      <c r="B437" s="12" t="s">
        <v>1413</v>
      </c>
      <c r="C437" s="969" t="s">
        <v>1414</v>
      </c>
      <c r="D437" s="14" t="s">
        <v>1415</v>
      </c>
      <c r="E437" s="26"/>
      <c r="F437" s="15">
        <v>32000</v>
      </c>
      <c r="G437" s="16"/>
      <c r="H437" s="50"/>
      <c r="I437" s="58" t="s">
        <v>900</v>
      </c>
      <c r="J437" s="17"/>
      <c r="K437" s="12"/>
      <c r="L437" s="19"/>
      <c r="M437" s="17"/>
      <c r="N437" s="17"/>
    </row>
    <row r="438" spans="1:14" ht="21.95" customHeight="1">
      <c r="A438" s="11" t="s">
        <v>13098</v>
      </c>
      <c r="B438" s="12" t="s">
        <v>1416</v>
      </c>
      <c r="C438" s="969" t="s">
        <v>1417</v>
      </c>
      <c r="D438" s="14" t="s">
        <v>1418</v>
      </c>
      <c r="E438" s="25" t="s">
        <v>127</v>
      </c>
      <c r="F438" s="15">
        <v>3800</v>
      </c>
      <c r="G438" s="16"/>
      <c r="H438" s="50"/>
      <c r="I438" s="58" t="s">
        <v>952</v>
      </c>
      <c r="J438" s="17"/>
      <c r="K438" s="12"/>
      <c r="L438" s="19"/>
      <c r="M438" s="17"/>
      <c r="N438" s="17"/>
    </row>
    <row r="439" spans="1:14" ht="21.95" customHeight="1">
      <c r="A439" s="11" t="s">
        <v>13098</v>
      </c>
      <c r="B439" s="12" t="s">
        <v>1419</v>
      </c>
      <c r="C439" s="969" t="s">
        <v>1420</v>
      </c>
      <c r="D439" s="14" t="s">
        <v>1421</v>
      </c>
      <c r="E439" s="25" t="s">
        <v>552</v>
      </c>
      <c r="F439" s="15">
        <v>3800</v>
      </c>
      <c r="G439" s="16"/>
      <c r="H439" s="50"/>
      <c r="I439" s="58" t="s">
        <v>952</v>
      </c>
      <c r="J439" s="17"/>
      <c r="K439" s="12"/>
      <c r="L439" s="19"/>
      <c r="M439" s="17"/>
      <c r="N439" s="17"/>
    </row>
    <row r="440" spans="1:14" ht="21.95" customHeight="1">
      <c r="A440" s="11" t="s">
        <v>837</v>
      </c>
      <c r="B440" s="12" t="s">
        <v>566</v>
      </c>
      <c r="C440" s="969" t="s">
        <v>567</v>
      </c>
      <c r="D440" s="14" t="s">
        <v>568</v>
      </c>
      <c r="E440" s="26" t="s">
        <v>39</v>
      </c>
      <c r="F440" s="15">
        <v>21000</v>
      </c>
      <c r="G440" s="16">
        <v>22000</v>
      </c>
      <c r="H440" s="50">
        <v>45444</v>
      </c>
      <c r="I440" s="58"/>
      <c r="J440" s="17"/>
      <c r="K440" s="12"/>
      <c r="L440" s="19"/>
      <c r="M440" s="17"/>
      <c r="N440" s="17"/>
    </row>
    <row r="441" spans="1:14" ht="21.95" customHeight="1">
      <c r="A441" s="11" t="s">
        <v>934</v>
      </c>
      <c r="B441" s="12" t="s">
        <v>1422</v>
      </c>
      <c r="C441" s="969" t="s">
        <v>1423</v>
      </c>
      <c r="D441" s="14" t="s">
        <v>1424</v>
      </c>
      <c r="E441" s="25"/>
      <c r="F441" s="15">
        <v>12000</v>
      </c>
      <c r="G441" s="16"/>
      <c r="H441" s="50"/>
      <c r="I441" s="58" t="s">
        <v>947</v>
      </c>
      <c r="J441" s="17"/>
      <c r="K441" s="12"/>
      <c r="L441" s="19"/>
      <c r="M441" s="17"/>
      <c r="N441" s="17"/>
    </row>
    <row r="442" spans="1:14" ht="21.95" customHeight="1">
      <c r="A442" s="11" t="s">
        <v>934</v>
      </c>
      <c r="B442" s="12" t="s">
        <v>1425</v>
      </c>
      <c r="C442" s="969" t="s">
        <v>1426</v>
      </c>
      <c r="D442" s="14" t="s">
        <v>1427</v>
      </c>
      <c r="E442" s="26" t="s">
        <v>39</v>
      </c>
      <c r="F442" s="15">
        <v>8000</v>
      </c>
      <c r="G442" s="16"/>
      <c r="H442" s="50"/>
      <c r="I442" s="58" t="s">
        <v>900</v>
      </c>
      <c r="J442" s="17"/>
      <c r="K442" s="12"/>
      <c r="L442" s="19"/>
      <c r="M442" s="17"/>
      <c r="N442" s="17"/>
    </row>
    <row r="443" spans="1:14" ht="21.95" customHeight="1">
      <c r="A443" s="11" t="s">
        <v>934</v>
      </c>
      <c r="B443" s="12" t="s">
        <v>1428</v>
      </c>
      <c r="C443" s="969" t="s">
        <v>1429</v>
      </c>
      <c r="D443" s="14" t="s">
        <v>1430</v>
      </c>
      <c r="E443" s="26" t="s">
        <v>39</v>
      </c>
      <c r="F443" s="15">
        <v>10000</v>
      </c>
      <c r="G443" s="16"/>
      <c r="H443" s="50"/>
      <c r="I443" s="58" t="s">
        <v>900</v>
      </c>
      <c r="J443" s="17"/>
      <c r="K443" s="12"/>
      <c r="L443" s="19"/>
      <c r="M443" s="17"/>
      <c r="N443" s="17"/>
    </row>
    <row r="444" spans="1:14" ht="21.95" customHeight="1">
      <c r="A444" s="11" t="s">
        <v>934</v>
      </c>
      <c r="B444" s="12" t="s">
        <v>569</v>
      </c>
      <c r="C444" s="969" t="s">
        <v>570</v>
      </c>
      <c r="D444" s="14" t="s">
        <v>571</v>
      </c>
      <c r="E444" s="25"/>
      <c r="F444" s="15">
        <v>6800</v>
      </c>
      <c r="G444" s="16">
        <v>7000</v>
      </c>
      <c r="H444" s="50">
        <v>45444</v>
      </c>
      <c r="I444" s="58"/>
      <c r="J444" s="17"/>
      <c r="K444" s="12"/>
      <c r="L444" s="19"/>
      <c r="M444" s="17"/>
      <c r="N444" s="17"/>
    </row>
    <row r="445" spans="1:14" ht="21.95" customHeight="1">
      <c r="A445" s="11" t="s">
        <v>837</v>
      </c>
      <c r="B445" s="12" t="s">
        <v>578</v>
      </c>
      <c r="C445" s="969" t="s">
        <v>579</v>
      </c>
      <c r="D445" s="14" t="s">
        <v>580</v>
      </c>
      <c r="E445" s="26" t="s">
        <v>39</v>
      </c>
      <c r="F445" s="15">
        <v>21000</v>
      </c>
      <c r="G445" s="16">
        <v>22000</v>
      </c>
      <c r="H445" s="50">
        <v>45444</v>
      </c>
      <c r="I445" s="58"/>
      <c r="J445" s="17"/>
      <c r="K445" s="12"/>
      <c r="L445" s="19"/>
      <c r="M445" s="17"/>
      <c r="N445" s="17"/>
    </row>
    <row r="446" spans="1:14" ht="21.95" customHeight="1">
      <c r="A446" s="11" t="s">
        <v>837</v>
      </c>
      <c r="B446" s="12" t="s">
        <v>581</v>
      </c>
      <c r="C446" s="969" t="s">
        <v>582</v>
      </c>
      <c r="D446" s="14" t="s">
        <v>583</v>
      </c>
      <c r="E446" s="26" t="s">
        <v>39</v>
      </c>
      <c r="F446" s="15">
        <v>21000</v>
      </c>
      <c r="G446" s="16">
        <v>22000</v>
      </c>
      <c r="H446" s="50">
        <v>45444</v>
      </c>
      <c r="I446" s="58"/>
      <c r="J446" s="17"/>
      <c r="K446" s="12"/>
      <c r="L446" s="19"/>
      <c r="M446" s="17"/>
      <c r="N446" s="17"/>
    </row>
    <row r="447" spans="1:14" ht="21.95" customHeight="1">
      <c r="A447" s="11" t="s">
        <v>837</v>
      </c>
      <c r="B447" s="12" t="s">
        <v>584</v>
      </c>
      <c r="C447" s="969" t="s">
        <v>585</v>
      </c>
      <c r="D447" s="14" t="s">
        <v>586</v>
      </c>
      <c r="E447" s="26" t="s">
        <v>39</v>
      </c>
      <c r="F447" s="15">
        <v>21000</v>
      </c>
      <c r="G447" s="16">
        <v>22000</v>
      </c>
      <c r="H447" s="50">
        <v>45444</v>
      </c>
      <c r="I447" s="58"/>
      <c r="J447" s="17"/>
      <c r="K447" s="12"/>
      <c r="L447" s="19"/>
      <c r="M447" s="17"/>
      <c r="N447" s="17"/>
    </row>
    <row r="448" spans="1:14" ht="21.95" customHeight="1">
      <c r="A448" s="11" t="s">
        <v>837</v>
      </c>
      <c r="B448" s="12" t="s">
        <v>587</v>
      </c>
      <c r="C448" s="969" t="s">
        <v>588</v>
      </c>
      <c r="D448" s="14" t="s">
        <v>589</v>
      </c>
      <c r="E448" s="26" t="s">
        <v>39</v>
      </c>
      <c r="F448" s="15">
        <v>21000</v>
      </c>
      <c r="G448" s="16">
        <v>22000</v>
      </c>
      <c r="H448" s="50">
        <v>45444</v>
      </c>
      <c r="I448" s="58"/>
      <c r="J448" s="17"/>
      <c r="K448" s="12"/>
      <c r="L448" s="19"/>
      <c r="M448" s="17"/>
      <c r="N448" s="17"/>
    </row>
    <row r="449" spans="1:14" ht="21.95" customHeight="1">
      <c r="A449" s="11" t="s">
        <v>837</v>
      </c>
      <c r="B449" s="12" t="s">
        <v>590</v>
      </c>
      <c r="C449" s="969" t="s">
        <v>591</v>
      </c>
      <c r="D449" s="14" t="s">
        <v>592</v>
      </c>
      <c r="E449" s="26" t="s">
        <v>39</v>
      </c>
      <c r="F449" s="15">
        <v>21000</v>
      </c>
      <c r="G449" s="16">
        <v>22000</v>
      </c>
      <c r="H449" s="50">
        <v>45444</v>
      </c>
      <c r="I449" s="58"/>
      <c r="J449" s="17"/>
      <c r="K449" s="12"/>
      <c r="L449" s="19"/>
      <c r="M449" s="17"/>
      <c r="N449" s="17"/>
    </row>
    <row r="450" spans="1:14" ht="21.95" customHeight="1">
      <c r="A450" s="11" t="s">
        <v>837</v>
      </c>
      <c r="B450" s="12" t="s">
        <v>593</v>
      </c>
      <c r="C450" s="969" t="s">
        <v>594</v>
      </c>
      <c r="D450" s="14" t="s">
        <v>595</v>
      </c>
      <c r="E450" s="26" t="s">
        <v>39</v>
      </c>
      <c r="F450" s="15">
        <v>21000</v>
      </c>
      <c r="G450" s="16">
        <v>22000</v>
      </c>
      <c r="H450" s="50">
        <v>45444</v>
      </c>
      <c r="I450" s="58"/>
      <c r="J450" s="17"/>
      <c r="K450" s="12"/>
      <c r="L450" s="19"/>
      <c r="M450" s="17"/>
      <c r="N450" s="17"/>
    </row>
    <row r="451" spans="1:14" ht="21.95" customHeight="1">
      <c r="A451" s="11" t="s">
        <v>837</v>
      </c>
      <c r="B451" s="12" t="s">
        <v>596</v>
      </c>
      <c r="C451" s="969" t="s">
        <v>597</v>
      </c>
      <c r="D451" s="14" t="s">
        <v>598</v>
      </c>
      <c r="E451" s="26" t="s">
        <v>39</v>
      </c>
      <c r="F451" s="15">
        <v>21000</v>
      </c>
      <c r="G451" s="16">
        <v>22000</v>
      </c>
      <c r="H451" s="50">
        <v>45444</v>
      </c>
      <c r="I451" s="58"/>
      <c r="J451" s="17"/>
      <c r="K451" s="12"/>
      <c r="L451" s="19"/>
      <c r="M451" s="17"/>
      <c r="N451" s="17"/>
    </row>
    <row r="452" spans="1:14" ht="21.95" customHeight="1">
      <c r="A452" s="11" t="s">
        <v>837</v>
      </c>
      <c r="B452" s="12" t="s">
        <v>599</v>
      </c>
      <c r="C452" s="969" t="s">
        <v>600</v>
      </c>
      <c r="D452" s="14" t="s">
        <v>601</v>
      </c>
      <c r="E452" s="26" t="s">
        <v>39</v>
      </c>
      <c r="F452" s="15">
        <v>21000</v>
      </c>
      <c r="G452" s="16">
        <v>22000</v>
      </c>
      <c r="H452" s="50">
        <v>45444</v>
      </c>
      <c r="I452" s="58"/>
      <c r="J452" s="17"/>
      <c r="K452" s="12"/>
      <c r="L452" s="19"/>
      <c r="M452" s="17"/>
      <c r="N452" s="17"/>
    </row>
    <row r="453" spans="1:14" ht="21.95" customHeight="1">
      <c r="A453" s="11" t="s">
        <v>837</v>
      </c>
      <c r="B453" s="12" t="s">
        <v>602</v>
      </c>
      <c r="C453" s="969" t="s">
        <v>603</v>
      </c>
      <c r="D453" s="14" t="s">
        <v>604</v>
      </c>
      <c r="E453" s="26" t="s">
        <v>39</v>
      </c>
      <c r="F453" s="15">
        <v>15000</v>
      </c>
      <c r="G453" s="16">
        <v>16000</v>
      </c>
      <c r="H453" s="50">
        <v>45444</v>
      </c>
      <c r="I453" s="58"/>
      <c r="J453" s="17"/>
      <c r="K453" s="12"/>
      <c r="L453" s="19"/>
      <c r="M453" s="17"/>
      <c r="N453" s="17"/>
    </row>
    <row r="454" spans="1:14" ht="21.95" customHeight="1">
      <c r="A454" s="11" t="s">
        <v>837</v>
      </c>
      <c r="B454" s="12" t="s">
        <v>605</v>
      </c>
      <c r="C454" s="969" t="s">
        <v>606</v>
      </c>
      <c r="D454" s="14" t="s">
        <v>607</v>
      </c>
      <c r="E454" s="26" t="s">
        <v>39</v>
      </c>
      <c r="F454" s="15">
        <v>18000</v>
      </c>
      <c r="G454" s="16">
        <v>19000</v>
      </c>
      <c r="H454" s="50">
        <v>45444</v>
      </c>
      <c r="I454" s="58"/>
      <c r="J454" s="17"/>
      <c r="K454" s="12"/>
      <c r="L454" s="19"/>
      <c r="M454" s="17"/>
      <c r="N454" s="17"/>
    </row>
    <row r="455" spans="1:14" ht="21.95" customHeight="1">
      <c r="A455" s="11" t="s">
        <v>837</v>
      </c>
      <c r="B455" s="12" t="s">
        <v>608</v>
      </c>
      <c r="C455" s="969" t="s">
        <v>609</v>
      </c>
      <c r="D455" s="14" t="s">
        <v>610</v>
      </c>
      <c r="E455" s="26" t="s">
        <v>39</v>
      </c>
      <c r="F455" s="15">
        <v>15000</v>
      </c>
      <c r="G455" s="16">
        <v>16000</v>
      </c>
      <c r="H455" s="50">
        <v>45444</v>
      </c>
      <c r="I455" s="58"/>
      <c r="J455" s="17"/>
      <c r="K455" s="12"/>
      <c r="L455" s="19"/>
      <c r="M455" s="17"/>
      <c r="N455" s="17"/>
    </row>
    <row r="456" spans="1:14" ht="21.95" customHeight="1">
      <c r="A456" s="11" t="s">
        <v>837</v>
      </c>
      <c r="B456" s="12" t="s">
        <v>611</v>
      </c>
      <c r="C456" s="969" t="s">
        <v>612</v>
      </c>
      <c r="D456" s="14" t="s">
        <v>613</v>
      </c>
      <c r="E456" s="26" t="s">
        <v>39</v>
      </c>
      <c r="F456" s="15">
        <v>18000</v>
      </c>
      <c r="G456" s="16">
        <v>19000</v>
      </c>
      <c r="H456" s="50">
        <v>45444</v>
      </c>
      <c r="I456" s="58"/>
      <c r="J456" s="17"/>
      <c r="K456" s="12"/>
      <c r="L456" s="19"/>
      <c r="M456" s="17"/>
      <c r="N456" s="17"/>
    </row>
    <row r="457" spans="1:14" ht="21.95" customHeight="1">
      <c r="A457" s="11" t="s">
        <v>837</v>
      </c>
      <c r="B457" s="12" t="s">
        <v>614</v>
      </c>
      <c r="C457" s="969" t="s">
        <v>615</v>
      </c>
      <c r="D457" s="14" t="s">
        <v>616</v>
      </c>
      <c r="E457" s="26" t="s">
        <v>39</v>
      </c>
      <c r="F457" s="15">
        <v>15000</v>
      </c>
      <c r="G457" s="16">
        <v>16000</v>
      </c>
      <c r="H457" s="50">
        <v>45444</v>
      </c>
      <c r="I457" s="58"/>
      <c r="J457" s="17"/>
      <c r="K457" s="12"/>
      <c r="L457" s="19"/>
      <c r="M457" s="17"/>
      <c r="N457" s="17"/>
    </row>
    <row r="458" spans="1:14" ht="21.95" customHeight="1">
      <c r="A458" s="11" t="s">
        <v>837</v>
      </c>
      <c r="B458" s="12" t="s">
        <v>617</v>
      </c>
      <c r="C458" s="969" t="s">
        <v>618</v>
      </c>
      <c r="D458" s="14" t="s">
        <v>619</v>
      </c>
      <c r="E458" s="26" t="s">
        <v>39</v>
      </c>
      <c r="F458" s="15">
        <v>18000</v>
      </c>
      <c r="G458" s="16">
        <v>19000</v>
      </c>
      <c r="H458" s="50">
        <v>45444</v>
      </c>
      <c r="I458" s="58"/>
      <c r="J458" s="17"/>
      <c r="K458" s="12"/>
      <c r="L458" s="19"/>
      <c r="M458" s="17"/>
      <c r="N458" s="17"/>
    </row>
    <row r="459" spans="1:14" ht="21.95" customHeight="1">
      <c r="A459" s="11" t="s">
        <v>837</v>
      </c>
      <c r="B459" s="12" t="s">
        <v>620</v>
      </c>
      <c r="C459" s="969" t="s">
        <v>621</v>
      </c>
      <c r="D459" s="14" t="s">
        <v>622</v>
      </c>
      <c r="E459" s="26" t="s">
        <v>39</v>
      </c>
      <c r="F459" s="15">
        <v>15000</v>
      </c>
      <c r="G459" s="16">
        <v>16000</v>
      </c>
      <c r="H459" s="50">
        <v>45444</v>
      </c>
      <c r="I459" s="58"/>
      <c r="J459" s="17"/>
      <c r="K459" s="12"/>
      <c r="L459" s="19"/>
      <c r="M459" s="17"/>
      <c r="N459" s="17"/>
    </row>
    <row r="460" spans="1:14" ht="21.95" customHeight="1">
      <c r="A460" s="11" t="s">
        <v>837</v>
      </c>
      <c r="B460" s="12" t="s">
        <v>623</v>
      </c>
      <c r="C460" s="969" t="s">
        <v>624</v>
      </c>
      <c r="D460" s="14" t="s">
        <v>625</v>
      </c>
      <c r="E460" s="26" t="s">
        <v>39</v>
      </c>
      <c r="F460" s="15">
        <v>18000</v>
      </c>
      <c r="G460" s="16">
        <v>19000</v>
      </c>
      <c r="H460" s="50">
        <v>45444</v>
      </c>
      <c r="I460" s="58"/>
      <c r="J460" s="17"/>
      <c r="K460" s="12"/>
      <c r="L460" s="19"/>
      <c r="M460" s="17"/>
      <c r="N460" s="17"/>
    </row>
    <row r="461" spans="1:14" ht="21.95" customHeight="1">
      <c r="A461" s="11" t="s">
        <v>837</v>
      </c>
      <c r="B461" s="12" t="s">
        <v>626</v>
      </c>
      <c r="C461" s="969" t="s">
        <v>627</v>
      </c>
      <c r="D461" s="14" t="s">
        <v>628</v>
      </c>
      <c r="E461" s="26" t="s">
        <v>39</v>
      </c>
      <c r="F461" s="15">
        <v>15000</v>
      </c>
      <c r="G461" s="16">
        <v>16000</v>
      </c>
      <c r="H461" s="50">
        <v>45444</v>
      </c>
      <c r="I461" s="58"/>
      <c r="J461" s="17"/>
      <c r="K461" s="12"/>
      <c r="L461" s="19"/>
      <c r="M461" s="17"/>
      <c r="N461" s="17"/>
    </row>
    <row r="462" spans="1:14" ht="21.95" customHeight="1">
      <c r="A462" s="11" t="s">
        <v>837</v>
      </c>
      <c r="B462" s="12" t="s">
        <v>629</v>
      </c>
      <c r="C462" s="969" t="s">
        <v>630</v>
      </c>
      <c r="D462" s="14" t="s">
        <v>631</v>
      </c>
      <c r="E462" s="26" t="s">
        <v>39</v>
      </c>
      <c r="F462" s="15">
        <v>18000</v>
      </c>
      <c r="G462" s="16">
        <v>19000</v>
      </c>
      <c r="H462" s="50">
        <v>45444</v>
      </c>
      <c r="I462" s="58"/>
      <c r="J462" s="17"/>
      <c r="K462" s="12"/>
      <c r="L462" s="19"/>
      <c r="M462" s="17"/>
      <c r="N462" s="17"/>
    </row>
    <row r="463" spans="1:14" ht="21.95" customHeight="1">
      <c r="A463" s="11" t="s">
        <v>837</v>
      </c>
      <c r="B463" s="12" t="s">
        <v>632</v>
      </c>
      <c r="C463" s="969" t="s">
        <v>633</v>
      </c>
      <c r="D463" s="14" t="s">
        <v>634</v>
      </c>
      <c r="E463" s="26" t="s">
        <v>39</v>
      </c>
      <c r="F463" s="15">
        <v>14000</v>
      </c>
      <c r="G463" s="16">
        <v>15000</v>
      </c>
      <c r="H463" s="50">
        <v>45444</v>
      </c>
      <c r="I463" s="58"/>
      <c r="J463" s="17"/>
      <c r="K463" s="12"/>
      <c r="L463" s="19"/>
      <c r="M463" s="17"/>
      <c r="N463" s="17"/>
    </row>
    <row r="464" spans="1:14" ht="21.95" customHeight="1">
      <c r="A464" s="11" t="s">
        <v>837</v>
      </c>
      <c r="B464" s="12" t="s">
        <v>635</v>
      </c>
      <c r="C464" s="969" t="s">
        <v>636</v>
      </c>
      <c r="D464" s="14" t="s">
        <v>637</v>
      </c>
      <c r="E464" s="26" t="s">
        <v>39</v>
      </c>
      <c r="F464" s="15">
        <v>17000</v>
      </c>
      <c r="G464" s="16">
        <v>18000</v>
      </c>
      <c r="H464" s="50">
        <v>45444</v>
      </c>
      <c r="I464" s="58"/>
      <c r="J464" s="17"/>
      <c r="K464" s="12"/>
      <c r="L464" s="19"/>
      <c r="M464" s="17"/>
      <c r="N464" s="17"/>
    </row>
    <row r="465" spans="1:14" ht="21.95" customHeight="1">
      <c r="A465" s="11" t="s">
        <v>837</v>
      </c>
      <c r="B465" s="12" t="s">
        <v>638</v>
      </c>
      <c r="C465" s="969" t="s">
        <v>639</v>
      </c>
      <c r="D465" s="14" t="s">
        <v>640</v>
      </c>
      <c r="E465" s="26" t="s">
        <v>39</v>
      </c>
      <c r="F465" s="15">
        <v>14000</v>
      </c>
      <c r="G465" s="16">
        <v>15000</v>
      </c>
      <c r="H465" s="50">
        <v>45444</v>
      </c>
      <c r="I465" s="58"/>
      <c r="J465" s="17"/>
      <c r="K465" s="12"/>
      <c r="L465" s="19"/>
      <c r="M465" s="17"/>
      <c r="N465" s="17"/>
    </row>
    <row r="466" spans="1:14" ht="21.95" customHeight="1">
      <c r="A466" s="11" t="s">
        <v>837</v>
      </c>
      <c r="B466" s="12" t="s">
        <v>641</v>
      </c>
      <c r="C466" s="969" t="s">
        <v>642</v>
      </c>
      <c r="D466" s="14" t="s">
        <v>643</v>
      </c>
      <c r="E466" s="26" t="s">
        <v>39</v>
      </c>
      <c r="F466" s="15">
        <v>17000</v>
      </c>
      <c r="G466" s="16">
        <v>18000</v>
      </c>
      <c r="H466" s="50">
        <v>45444</v>
      </c>
      <c r="I466" s="58"/>
      <c r="J466" s="17"/>
      <c r="K466" s="12"/>
      <c r="L466" s="19"/>
      <c r="M466" s="17"/>
      <c r="N466" s="17"/>
    </row>
    <row r="467" spans="1:14" ht="21.95" customHeight="1">
      <c r="A467" s="11" t="s">
        <v>837</v>
      </c>
      <c r="B467" s="12" t="s">
        <v>644</v>
      </c>
      <c r="C467" s="969" t="s">
        <v>645</v>
      </c>
      <c r="D467" s="14" t="s">
        <v>646</v>
      </c>
      <c r="E467" s="26" t="s">
        <v>39</v>
      </c>
      <c r="F467" s="15">
        <v>14000</v>
      </c>
      <c r="G467" s="16">
        <v>15000</v>
      </c>
      <c r="H467" s="50">
        <v>45444</v>
      </c>
      <c r="I467" s="58"/>
      <c r="J467" s="17"/>
      <c r="K467" s="12"/>
      <c r="L467" s="19"/>
      <c r="M467" s="17"/>
      <c r="N467" s="17"/>
    </row>
    <row r="468" spans="1:14" ht="21.95" customHeight="1">
      <c r="A468" s="11" t="s">
        <v>837</v>
      </c>
      <c r="B468" s="12" t="s">
        <v>647</v>
      </c>
      <c r="C468" s="969" t="s">
        <v>648</v>
      </c>
      <c r="D468" s="14" t="s">
        <v>649</v>
      </c>
      <c r="E468" s="26" t="s">
        <v>39</v>
      </c>
      <c r="F468" s="15">
        <v>17000</v>
      </c>
      <c r="G468" s="16">
        <v>18000</v>
      </c>
      <c r="H468" s="50">
        <v>45444</v>
      </c>
      <c r="I468" s="58"/>
      <c r="J468" s="17"/>
      <c r="K468" s="12"/>
      <c r="L468" s="19"/>
      <c r="M468" s="17"/>
      <c r="N468" s="17"/>
    </row>
    <row r="469" spans="1:14" ht="21.95" customHeight="1">
      <c r="A469" s="11" t="s">
        <v>837</v>
      </c>
      <c r="B469" s="12" t="s">
        <v>650</v>
      </c>
      <c r="C469" s="969" t="s">
        <v>651</v>
      </c>
      <c r="D469" s="14" t="s">
        <v>652</v>
      </c>
      <c r="E469" s="26" t="s">
        <v>39</v>
      </c>
      <c r="F469" s="15">
        <v>14000</v>
      </c>
      <c r="G469" s="16">
        <v>15000</v>
      </c>
      <c r="H469" s="50">
        <v>45444</v>
      </c>
      <c r="I469" s="58"/>
      <c r="J469" s="17"/>
      <c r="K469" s="12"/>
      <c r="L469" s="19"/>
      <c r="M469" s="17"/>
      <c r="N469" s="17"/>
    </row>
    <row r="470" spans="1:14" ht="21.95" customHeight="1">
      <c r="A470" s="11" t="s">
        <v>837</v>
      </c>
      <c r="B470" s="12" t="s">
        <v>653</v>
      </c>
      <c r="C470" s="969" t="s">
        <v>654</v>
      </c>
      <c r="D470" s="14" t="s">
        <v>655</v>
      </c>
      <c r="E470" s="26" t="s">
        <v>39</v>
      </c>
      <c r="F470" s="15">
        <v>17000</v>
      </c>
      <c r="G470" s="16">
        <v>18000</v>
      </c>
      <c r="H470" s="50">
        <v>45444</v>
      </c>
      <c r="I470" s="58"/>
      <c r="J470" s="17"/>
      <c r="K470" s="12"/>
      <c r="L470" s="19"/>
      <c r="M470" s="17"/>
      <c r="N470" s="17"/>
    </row>
    <row r="471" spans="1:14" ht="21.95" customHeight="1">
      <c r="A471" s="11" t="s">
        <v>837</v>
      </c>
      <c r="B471" s="12" t="s">
        <v>656</v>
      </c>
      <c r="C471" s="969" t="s">
        <v>657</v>
      </c>
      <c r="D471" s="14" t="s">
        <v>658</v>
      </c>
      <c r="E471" s="26" t="s">
        <v>39</v>
      </c>
      <c r="F471" s="15">
        <v>15000</v>
      </c>
      <c r="G471" s="16">
        <v>16000</v>
      </c>
      <c r="H471" s="50">
        <v>45444</v>
      </c>
      <c r="I471" s="58"/>
      <c r="J471" s="17"/>
      <c r="K471" s="12"/>
      <c r="L471" s="19"/>
      <c r="M471" s="17"/>
      <c r="N471" s="17"/>
    </row>
    <row r="472" spans="1:14" ht="21.95" customHeight="1">
      <c r="A472" s="11" t="s">
        <v>837</v>
      </c>
      <c r="B472" s="12" t="s">
        <v>659</v>
      </c>
      <c r="C472" s="969" t="s">
        <v>660</v>
      </c>
      <c r="D472" s="14" t="s">
        <v>661</v>
      </c>
      <c r="E472" s="26" t="s">
        <v>39</v>
      </c>
      <c r="F472" s="15">
        <v>18000</v>
      </c>
      <c r="G472" s="16">
        <v>19000</v>
      </c>
      <c r="H472" s="50">
        <v>45444</v>
      </c>
      <c r="I472" s="58"/>
      <c r="J472" s="17"/>
      <c r="K472" s="12"/>
      <c r="L472" s="19"/>
      <c r="M472" s="17"/>
      <c r="N472" s="17"/>
    </row>
    <row r="473" spans="1:14" ht="21.95" customHeight="1">
      <c r="A473" s="11" t="s">
        <v>837</v>
      </c>
      <c r="B473" s="12" t="s">
        <v>662</v>
      </c>
      <c r="C473" s="969" t="s">
        <v>663</v>
      </c>
      <c r="D473" s="14" t="s">
        <v>664</v>
      </c>
      <c r="E473" s="26" t="s">
        <v>39</v>
      </c>
      <c r="F473" s="15">
        <v>14000</v>
      </c>
      <c r="G473" s="16">
        <v>15000</v>
      </c>
      <c r="H473" s="50">
        <v>45444</v>
      </c>
      <c r="I473" s="58"/>
      <c r="J473" s="17"/>
      <c r="K473" s="12"/>
      <c r="L473" s="19"/>
      <c r="M473" s="17"/>
      <c r="N473" s="17"/>
    </row>
    <row r="474" spans="1:14" ht="21.95" customHeight="1">
      <c r="A474" s="11" t="s">
        <v>837</v>
      </c>
      <c r="B474" s="12" t="s">
        <v>665</v>
      </c>
      <c r="C474" s="969" t="s">
        <v>666</v>
      </c>
      <c r="D474" s="14" t="s">
        <v>667</v>
      </c>
      <c r="E474" s="26" t="s">
        <v>39</v>
      </c>
      <c r="F474" s="15">
        <v>17000</v>
      </c>
      <c r="G474" s="16">
        <v>18000</v>
      </c>
      <c r="H474" s="50">
        <v>45444</v>
      </c>
      <c r="I474" s="58"/>
      <c r="J474" s="17"/>
      <c r="K474" s="12"/>
      <c r="L474" s="19"/>
      <c r="M474" s="17"/>
      <c r="N474" s="17"/>
    </row>
    <row r="475" spans="1:14" ht="21.95" customHeight="1">
      <c r="A475" s="11" t="s">
        <v>837</v>
      </c>
      <c r="B475" s="12" t="s">
        <v>668</v>
      </c>
      <c r="C475" s="969" t="s">
        <v>669</v>
      </c>
      <c r="D475" s="14" t="s">
        <v>670</v>
      </c>
      <c r="E475" s="26" t="s">
        <v>39</v>
      </c>
      <c r="F475" s="15">
        <v>14000</v>
      </c>
      <c r="G475" s="16">
        <v>15000</v>
      </c>
      <c r="H475" s="50">
        <v>45444</v>
      </c>
      <c r="I475" s="58"/>
      <c r="J475" s="17"/>
      <c r="K475" s="12"/>
      <c r="L475" s="19"/>
      <c r="M475" s="17"/>
      <c r="N475" s="17"/>
    </row>
    <row r="476" spans="1:14" ht="21.95" customHeight="1">
      <c r="A476" s="11" t="s">
        <v>837</v>
      </c>
      <c r="B476" s="12" t="s">
        <v>671</v>
      </c>
      <c r="C476" s="969" t="s">
        <v>672</v>
      </c>
      <c r="D476" s="14" t="s">
        <v>673</v>
      </c>
      <c r="E476" s="26" t="s">
        <v>39</v>
      </c>
      <c r="F476" s="15">
        <v>17000</v>
      </c>
      <c r="G476" s="16">
        <v>18000</v>
      </c>
      <c r="H476" s="50">
        <v>45444</v>
      </c>
      <c r="I476" s="58"/>
      <c r="J476" s="17"/>
      <c r="K476" s="12"/>
      <c r="L476" s="19"/>
      <c r="M476" s="17"/>
      <c r="N476" s="17"/>
    </row>
    <row r="477" spans="1:14" ht="21.95" customHeight="1">
      <c r="A477" s="11" t="s">
        <v>837</v>
      </c>
      <c r="B477" s="12" t="s">
        <v>674</v>
      </c>
      <c r="C477" s="969" t="s">
        <v>675</v>
      </c>
      <c r="D477" s="14" t="s">
        <v>676</v>
      </c>
      <c r="E477" s="26" t="s">
        <v>39</v>
      </c>
      <c r="F477" s="15">
        <v>14000</v>
      </c>
      <c r="G477" s="16">
        <v>15000</v>
      </c>
      <c r="H477" s="50">
        <v>45444</v>
      </c>
      <c r="I477" s="58"/>
      <c r="J477" s="17"/>
      <c r="K477" s="12"/>
      <c r="L477" s="19"/>
      <c r="M477" s="17"/>
      <c r="N477" s="17"/>
    </row>
    <row r="478" spans="1:14" ht="21.95" customHeight="1">
      <c r="A478" s="11" t="s">
        <v>837</v>
      </c>
      <c r="B478" s="12" t="s">
        <v>677</v>
      </c>
      <c r="C478" s="969" t="s">
        <v>678</v>
      </c>
      <c r="D478" s="14" t="s">
        <v>679</v>
      </c>
      <c r="E478" s="26" t="s">
        <v>39</v>
      </c>
      <c r="F478" s="15">
        <v>17000</v>
      </c>
      <c r="G478" s="16">
        <v>18000</v>
      </c>
      <c r="H478" s="50">
        <v>45444</v>
      </c>
      <c r="I478" s="58"/>
      <c r="J478" s="17"/>
      <c r="K478" s="12"/>
      <c r="L478" s="19"/>
      <c r="M478" s="17"/>
      <c r="N478" s="17"/>
    </row>
    <row r="479" spans="1:14" ht="21.95" customHeight="1">
      <c r="A479" s="11" t="s">
        <v>837</v>
      </c>
      <c r="B479" s="12" t="s">
        <v>680</v>
      </c>
      <c r="C479" s="969" t="s">
        <v>681</v>
      </c>
      <c r="D479" s="14" t="s">
        <v>682</v>
      </c>
      <c r="E479" s="26" t="s">
        <v>39</v>
      </c>
      <c r="F479" s="15">
        <v>14000</v>
      </c>
      <c r="G479" s="16">
        <v>15000</v>
      </c>
      <c r="H479" s="50">
        <v>45444</v>
      </c>
      <c r="I479" s="58"/>
      <c r="J479" s="17"/>
      <c r="K479" s="12"/>
      <c r="L479" s="19"/>
      <c r="M479" s="17"/>
      <c r="N479" s="17"/>
    </row>
    <row r="480" spans="1:14" ht="21.95" customHeight="1">
      <c r="A480" s="11" t="s">
        <v>837</v>
      </c>
      <c r="B480" s="12" t="s">
        <v>683</v>
      </c>
      <c r="C480" s="969" t="s">
        <v>684</v>
      </c>
      <c r="D480" s="14" t="s">
        <v>685</v>
      </c>
      <c r="E480" s="26" t="s">
        <v>39</v>
      </c>
      <c r="F480" s="15">
        <v>17000</v>
      </c>
      <c r="G480" s="16">
        <v>18000</v>
      </c>
      <c r="H480" s="50">
        <v>45444</v>
      </c>
      <c r="I480" s="58"/>
      <c r="J480" s="17"/>
      <c r="K480" s="12"/>
      <c r="L480" s="19"/>
      <c r="M480" s="17"/>
      <c r="N480" s="17"/>
    </row>
    <row r="481" spans="1:14" ht="21.95" customHeight="1">
      <c r="A481" s="11" t="s">
        <v>1688</v>
      </c>
      <c r="B481" s="12" t="s">
        <v>686</v>
      </c>
      <c r="C481" s="969" t="s">
        <v>687</v>
      </c>
      <c r="D481" s="14" t="s">
        <v>688</v>
      </c>
      <c r="E481" s="25"/>
      <c r="F481" s="15">
        <v>30000</v>
      </c>
      <c r="G481" s="16">
        <v>35000</v>
      </c>
      <c r="H481" s="50">
        <v>45444</v>
      </c>
      <c r="I481" s="58"/>
      <c r="J481" s="17"/>
      <c r="K481" s="12"/>
      <c r="L481" s="19"/>
      <c r="M481" s="17"/>
      <c r="N481" s="17"/>
    </row>
    <row r="482" spans="1:14" ht="21.95" customHeight="1">
      <c r="A482" s="11" t="s">
        <v>814</v>
      </c>
      <c r="B482" s="12" t="s">
        <v>1431</v>
      </c>
      <c r="C482" s="969" t="s">
        <v>1432</v>
      </c>
      <c r="D482" s="14" t="s">
        <v>1433</v>
      </c>
      <c r="E482" s="26" t="s">
        <v>39</v>
      </c>
      <c r="F482" s="15">
        <v>15000</v>
      </c>
      <c r="G482" s="16"/>
      <c r="H482" s="50"/>
      <c r="I482" s="58" t="s">
        <v>1434</v>
      </c>
      <c r="J482" s="17"/>
      <c r="K482" s="12"/>
      <c r="L482" s="19"/>
      <c r="M482" s="17"/>
      <c r="N482" s="17"/>
    </row>
    <row r="483" spans="1:14" ht="21.95" customHeight="1">
      <c r="A483" s="11" t="s">
        <v>837</v>
      </c>
      <c r="B483" s="12" t="s">
        <v>692</v>
      </c>
      <c r="C483" s="969" t="s">
        <v>693</v>
      </c>
      <c r="D483" s="14" t="s">
        <v>694</v>
      </c>
      <c r="E483" s="26" t="s">
        <v>39</v>
      </c>
      <c r="F483" s="15">
        <v>26000</v>
      </c>
      <c r="G483" s="16">
        <v>27000</v>
      </c>
      <c r="H483" s="50">
        <v>45444</v>
      </c>
      <c r="I483" s="58"/>
      <c r="J483" s="17"/>
      <c r="K483" s="12"/>
      <c r="L483" s="19"/>
      <c r="M483" s="17"/>
      <c r="N483" s="17"/>
    </row>
    <row r="484" spans="1:14" ht="21.95" customHeight="1">
      <c r="A484" s="11" t="s">
        <v>837</v>
      </c>
      <c r="B484" s="12" t="s">
        <v>695</v>
      </c>
      <c r="C484" s="969" t="s">
        <v>696</v>
      </c>
      <c r="D484" s="14" t="s">
        <v>697</v>
      </c>
      <c r="E484" s="26" t="s">
        <v>39</v>
      </c>
      <c r="F484" s="15">
        <v>26000</v>
      </c>
      <c r="G484" s="16">
        <v>27000</v>
      </c>
      <c r="H484" s="50">
        <v>45444</v>
      </c>
      <c r="I484" s="58"/>
      <c r="J484" s="17"/>
      <c r="K484" s="12"/>
      <c r="L484" s="19"/>
      <c r="M484" s="17"/>
      <c r="N484" s="17"/>
    </row>
    <row r="485" spans="1:14" ht="21.95" customHeight="1">
      <c r="A485" s="11" t="s">
        <v>837</v>
      </c>
      <c r="B485" s="12" t="s">
        <v>1438</v>
      </c>
      <c r="C485" s="969" t="s">
        <v>1439</v>
      </c>
      <c r="D485" s="14" t="s">
        <v>1440</v>
      </c>
      <c r="E485" s="26" t="s">
        <v>39</v>
      </c>
      <c r="F485" s="15">
        <v>17000</v>
      </c>
      <c r="G485" s="16"/>
      <c r="H485" s="50"/>
      <c r="I485" s="58" t="s">
        <v>900</v>
      </c>
      <c r="J485" s="17"/>
      <c r="K485" s="12"/>
      <c r="L485" s="19"/>
      <c r="M485" s="17"/>
      <c r="N485" s="17"/>
    </row>
    <row r="486" spans="1:14" ht="21.95" customHeight="1">
      <c r="A486" s="11" t="s">
        <v>837</v>
      </c>
      <c r="B486" s="12" t="s">
        <v>1441</v>
      </c>
      <c r="C486" s="969" t="s">
        <v>1442</v>
      </c>
      <c r="D486" s="14" t="s">
        <v>1443</v>
      </c>
      <c r="E486" s="26" t="s">
        <v>39</v>
      </c>
      <c r="F486" s="15">
        <v>20000</v>
      </c>
      <c r="G486" s="16"/>
      <c r="H486" s="50"/>
      <c r="I486" s="58" t="s">
        <v>900</v>
      </c>
      <c r="J486" s="17"/>
      <c r="K486" s="12"/>
      <c r="L486" s="19"/>
      <c r="M486" s="17"/>
      <c r="N486" s="17"/>
    </row>
    <row r="487" spans="1:14" ht="21.95" customHeight="1">
      <c r="A487" s="11" t="s">
        <v>837</v>
      </c>
      <c r="B487" s="12" t="s">
        <v>1444</v>
      </c>
      <c r="C487" s="969" t="s">
        <v>1445</v>
      </c>
      <c r="D487" s="14" t="s">
        <v>1446</v>
      </c>
      <c r="E487" s="26" t="s">
        <v>39</v>
      </c>
      <c r="F487" s="15">
        <v>17000</v>
      </c>
      <c r="G487" s="16"/>
      <c r="H487" s="50"/>
      <c r="I487" s="58" t="s">
        <v>900</v>
      </c>
      <c r="J487" s="17"/>
      <c r="K487" s="12"/>
      <c r="L487" s="19"/>
      <c r="M487" s="17"/>
      <c r="N487" s="17"/>
    </row>
    <row r="488" spans="1:14" ht="21.95" customHeight="1">
      <c r="A488" s="11" t="s">
        <v>837</v>
      </c>
      <c r="B488" s="12" t="s">
        <v>1447</v>
      </c>
      <c r="C488" s="969" t="s">
        <v>1448</v>
      </c>
      <c r="D488" s="14" t="s">
        <v>1449</v>
      </c>
      <c r="E488" s="26" t="s">
        <v>39</v>
      </c>
      <c r="F488" s="15">
        <v>20000</v>
      </c>
      <c r="G488" s="16"/>
      <c r="H488" s="50"/>
      <c r="I488" s="58" t="s">
        <v>900</v>
      </c>
      <c r="J488" s="17"/>
      <c r="K488" s="12"/>
      <c r="L488" s="19"/>
      <c r="M488" s="17"/>
      <c r="N488" s="17"/>
    </row>
    <row r="489" spans="1:14" ht="21.95" customHeight="1">
      <c r="A489" s="11" t="s">
        <v>837</v>
      </c>
      <c r="B489" s="12" t="s">
        <v>1450</v>
      </c>
      <c r="C489" s="969" t="s">
        <v>1451</v>
      </c>
      <c r="D489" s="14" t="s">
        <v>1452</v>
      </c>
      <c r="E489" s="26" t="s">
        <v>39</v>
      </c>
      <c r="F489" s="15">
        <v>17000</v>
      </c>
      <c r="G489" s="16"/>
      <c r="H489" s="50"/>
      <c r="I489" s="58" t="s">
        <v>900</v>
      </c>
      <c r="J489" s="17"/>
      <c r="K489" s="12"/>
      <c r="L489" s="19"/>
      <c r="M489" s="17"/>
      <c r="N489" s="17"/>
    </row>
    <row r="490" spans="1:14" ht="21.95" customHeight="1">
      <c r="A490" s="11" t="s">
        <v>837</v>
      </c>
      <c r="B490" s="12" t="s">
        <v>1453</v>
      </c>
      <c r="C490" s="969" t="s">
        <v>1454</v>
      </c>
      <c r="D490" s="14" t="s">
        <v>1455</v>
      </c>
      <c r="E490" s="26" t="s">
        <v>39</v>
      </c>
      <c r="F490" s="15">
        <v>20000</v>
      </c>
      <c r="G490" s="16"/>
      <c r="H490" s="50"/>
      <c r="I490" s="58" t="s">
        <v>900</v>
      </c>
      <c r="J490" s="17"/>
      <c r="K490" s="12"/>
      <c r="L490" s="19"/>
      <c r="M490" s="17"/>
      <c r="N490" s="17"/>
    </row>
    <row r="491" spans="1:14" ht="21.95" customHeight="1">
      <c r="A491" s="11" t="s">
        <v>837</v>
      </c>
      <c r="B491" s="12" t="s">
        <v>1456</v>
      </c>
      <c r="C491" s="969" t="s">
        <v>1457</v>
      </c>
      <c r="D491" s="14" t="s">
        <v>1458</v>
      </c>
      <c r="E491" s="26" t="s">
        <v>39</v>
      </c>
      <c r="F491" s="15">
        <v>17000</v>
      </c>
      <c r="G491" s="16"/>
      <c r="H491" s="50"/>
      <c r="I491" s="58" t="s">
        <v>900</v>
      </c>
      <c r="J491" s="17"/>
      <c r="K491" s="12"/>
      <c r="L491" s="19"/>
      <c r="M491" s="17"/>
      <c r="N491" s="17"/>
    </row>
    <row r="492" spans="1:14" ht="21.95" customHeight="1">
      <c r="A492" s="11" t="s">
        <v>837</v>
      </c>
      <c r="B492" s="12" t="s">
        <v>1459</v>
      </c>
      <c r="C492" s="969" t="s">
        <v>1460</v>
      </c>
      <c r="D492" s="14" t="s">
        <v>1461</v>
      </c>
      <c r="E492" s="26" t="s">
        <v>39</v>
      </c>
      <c r="F492" s="15">
        <v>20000</v>
      </c>
      <c r="G492" s="16"/>
      <c r="H492" s="50"/>
      <c r="I492" s="58" t="s">
        <v>900</v>
      </c>
      <c r="J492" s="17"/>
      <c r="K492" s="12"/>
      <c r="L492" s="19"/>
      <c r="M492" s="17"/>
      <c r="N492" s="17"/>
    </row>
    <row r="493" spans="1:14" ht="21.95" customHeight="1">
      <c r="A493" s="11" t="s">
        <v>837</v>
      </c>
      <c r="B493" s="12" t="s">
        <v>1462</v>
      </c>
      <c r="C493" s="969" t="s">
        <v>1463</v>
      </c>
      <c r="D493" s="14" t="s">
        <v>1464</v>
      </c>
      <c r="E493" s="26" t="s">
        <v>39</v>
      </c>
      <c r="F493" s="15">
        <v>17000</v>
      </c>
      <c r="G493" s="16"/>
      <c r="H493" s="50"/>
      <c r="I493" s="58" t="s">
        <v>900</v>
      </c>
      <c r="J493" s="17"/>
      <c r="K493" s="12"/>
      <c r="L493" s="19"/>
      <c r="M493" s="17"/>
      <c r="N493" s="17"/>
    </row>
    <row r="494" spans="1:14" ht="21.95" customHeight="1">
      <c r="A494" s="11" t="s">
        <v>837</v>
      </c>
      <c r="B494" s="12" t="s">
        <v>1465</v>
      </c>
      <c r="C494" s="969" t="s">
        <v>1466</v>
      </c>
      <c r="D494" s="14" t="s">
        <v>1467</v>
      </c>
      <c r="E494" s="26" t="s">
        <v>39</v>
      </c>
      <c r="F494" s="15">
        <v>20000</v>
      </c>
      <c r="G494" s="16"/>
      <c r="H494" s="50"/>
      <c r="I494" s="58" t="s">
        <v>900</v>
      </c>
      <c r="J494" s="17"/>
      <c r="K494" s="12"/>
      <c r="L494" s="19"/>
      <c r="M494" s="17"/>
      <c r="N494" s="17"/>
    </row>
    <row r="495" spans="1:14" ht="21.95" customHeight="1">
      <c r="A495" s="11" t="s">
        <v>837</v>
      </c>
      <c r="B495" s="12" t="s">
        <v>1468</v>
      </c>
      <c r="C495" s="969" t="s">
        <v>1469</v>
      </c>
      <c r="D495" s="14" t="s">
        <v>1470</v>
      </c>
      <c r="E495" s="26" t="s">
        <v>39</v>
      </c>
      <c r="F495" s="15">
        <v>17000</v>
      </c>
      <c r="G495" s="16"/>
      <c r="H495" s="50"/>
      <c r="I495" s="58" t="s">
        <v>900</v>
      </c>
      <c r="J495" s="17"/>
      <c r="K495" s="12"/>
      <c r="L495" s="19"/>
      <c r="M495" s="17"/>
      <c r="N495" s="17"/>
    </row>
    <row r="496" spans="1:14" ht="21.95" customHeight="1">
      <c r="A496" s="11" t="s">
        <v>837</v>
      </c>
      <c r="B496" s="12" t="s">
        <v>1471</v>
      </c>
      <c r="C496" s="969" t="s">
        <v>1472</v>
      </c>
      <c r="D496" s="14" t="s">
        <v>1473</v>
      </c>
      <c r="E496" s="26" t="s">
        <v>39</v>
      </c>
      <c r="F496" s="15">
        <v>20000</v>
      </c>
      <c r="G496" s="16"/>
      <c r="H496" s="50"/>
      <c r="I496" s="58" t="s">
        <v>900</v>
      </c>
      <c r="J496" s="17"/>
      <c r="K496" s="12"/>
      <c r="L496" s="19"/>
      <c r="M496" s="17"/>
      <c r="N496" s="17"/>
    </row>
    <row r="497" spans="1:14" ht="21.95" customHeight="1">
      <c r="A497" s="11" t="s">
        <v>837</v>
      </c>
      <c r="B497" s="12" t="s">
        <v>1474</v>
      </c>
      <c r="C497" s="969" t="s">
        <v>1475</v>
      </c>
      <c r="D497" s="14" t="s">
        <v>1476</v>
      </c>
      <c r="E497" s="26" t="s">
        <v>39</v>
      </c>
      <c r="F497" s="15">
        <v>17000</v>
      </c>
      <c r="G497" s="16"/>
      <c r="H497" s="50"/>
      <c r="I497" s="58" t="s">
        <v>900</v>
      </c>
      <c r="J497" s="17"/>
      <c r="K497" s="12"/>
      <c r="L497" s="19"/>
      <c r="M497" s="17"/>
      <c r="N497" s="17"/>
    </row>
    <row r="498" spans="1:14" ht="21.95" customHeight="1">
      <c r="A498" s="11" t="s">
        <v>837</v>
      </c>
      <c r="B498" s="12" t="s">
        <v>1477</v>
      </c>
      <c r="C498" s="969" t="s">
        <v>1478</v>
      </c>
      <c r="D498" s="14" t="s">
        <v>1479</v>
      </c>
      <c r="E498" s="26" t="s">
        <v>39</v>
      </c>
      <c r="F498" s="15">
        <v>20000</v>
      </c>
      <c r="G498" s="16"/>
      <c r="H498" s="50"/>
      <c r="I498" s="58" t="s">
        <v>900</v>
      </c>
      <c r="J498" s="17"/>
      <c r="K498" s="12"/>
      <c r="L498" s="19"/>
      <c r="M498" s="17"/>
      <c r="N498" s="17"/>
    </row>
    <row r="499" spans="1:14" ht="21.95" customHeight="1">
      <c r="A499" s="11" t="s">
        <v>837</v>
      </c>
      <c r="B499" s="12" t="s">
        <v>698</v>
      </c>
      <c r="C499" s="969" t="s">
        <v>699</v>
      </c>
      <c r="D499" s="14" t="s">
        <v>700</v>
      </c>
      <c r="E499" s="26" t="s">
        <v>39</v>
      </c>
      <c r="F499" s="15">
        <v>22000</v>
      </c>
      <c r="G499" s="16">
        <v>23000</v>
      </c>
      <c r="H499" s="50">
        <v>45444</v>
      </c>
      <c r="I499" s="58"/>
      <c r="J499" s="17"/>
      <c r="K499" s="12"/>
      <c r="L499" s="19"/>
      <c r="M499" s="17"/>
      <c r="N499" s="17"/>
    </row>
    <row r="500" spans="1:14" ht="21.95" customHeight="1">
      <c r="A500" s="11" t="s">
        <v>837</v>
      </c>
      <c r="B500" s="12" t="s">
        <v>1480</v>
      </c>
      <c r="C500" s="969" t="s">
        <v>1481</v>
      </c>
      <c r="D500" s="14" t="s">
        <v>1482</v>
      </c>
      <c r="E500" s="26" t="s">
        <v>39</v>
      </c>
      <c r="F500" s="15">
        <v>22000</v>
      </c>
      <c r="G500" s="16"/>
      <c r="H500" s="50"/>
      <c r="I500" s="58" t="s">
        <v>952</v>
      </c>
      <c r="J500" s="17"/>
      <c r="K500" s="12"/>
      <c r="L500" s="19"/>
      <c r="M500" s="17"/>
      <c r="N500" s="17"/>
    </row>
    <row r="501" spans="1:14" ht="21.95" customHeight="1">
      <c r="A501" s="11" t="s">
        <v>837</v>
      </c>
      <c r="B501" s="12" t="s">
        <v>701</v>
      </c>
      <c r="C501" s="969" t="s">
        <v>702</v>
      </c>
      <c r="D501" s="14" t="s">
        <v>703</v>
      </c>
      <c r="E501" s="26" t="s">
        <v>39</v>
      </c>
      <c r="F501" s="15">
        <v>22000</v>
      </c>
      <c r="G501" s="16">
        <v>23000</v>
      </c>
      <c r="H501" s="50">
        <v>45444</v>
      </c>
      <c r="I501" s="58"/>
      <c r="J501" s="17"/>
      <c r="K501" s="12"/>
      <c r="L501" s="19"/>
      <c r="M501" s="17"/>
      <c r="N501" s="17"/>
    </row>
    <row r="502" spans="1:14" ht="21.95" customHeight="1">
      <c r="A502" s="11" t="s">
        <v>837</v>
      </c>
      <c r="B502" s="12" t="s">
        <v>1483</v>
      </c>
      <c r="C502" s="969" t="s">
        <v>1484</v>
      </c>
      <c r="D502" s="14" t="s">
        <v>703</v>
      </c>
      <c r="E502" s="26" t="s">
        <v>39</v>
      </c>
      <c r="F502" s="15">
        <v>22000</v>
      </c>
      <c r="G502" s="16"/>
      <c r="H502" s="50"/>
      <c r="I502" s="58" t="s">
        <v>952</v>
      </c>
      <c r="J502" s="17"/>
      <c r="K502" s="12"/>
      <c r="L502" s="19"/>
      <c r="M502" s="17"/>
      <c r="N502" s="17"/>
    </row>
    <row r="503" spans="1:14" ht="21.95" customHeight="1">
      <c r="A503" s="11" t="s">
        <v>837</v>
      </c>
      <c r="B503" s="12" t="s">
        <v>704</v>
      </c>
      <c r="C503" s="969" t="s">
        <v>705</v>
      </c>
      <c r="D503" s="14" t="s">
        <v>706</v>
      </c>
      <c r="E503" s="26" t="s">
        <v>39</v>
      </c>
      <c r="F503" s="15">
        <v>22000</v>
      </c>
      <c r="G503" s="16">
        <v>23000</v>
      </c>
      <c r="H503" s="50">
        <v>45444</v>
      </c>
      <c r="I503" s="58"/>
      <c r="J503" s="17"/>
      <c r="K503" s="12"/>
      <c r="L503" s="19"/>
      <c r="M503" s="17"/>
      <c r="N503" s="17"/>
    </row>
    <row r="504" spans="1:14" ht="21.95" customHeight="1">
      <c r="A504" s="11" t="s">
        <v>837</v>
      </c>
      <c r="B504" s="12" t="s">
        <v>1485</v>
      </c>
      <c r="C504" s="969" t="s">
        <v>1486</v>
      </c>
      <c r="D504" s="14" t="s">
        <v>706</v>
      </c>
      <c r="E504" s="26" t="s">
        <v>39</v>
      </c>
      <c r="F504" s="15">
        <v>22000</v>
      </c>
      <c r="G504" s="16"/>
      <c r="H504" s="50"/>
      <c r="I504" s="58" t="s">
        <v>952</v>
      </c>
      <c r="J504" s="17"/>
      <c r="K504" s="12"/>
      <c r="L504" s="19"/>
      <c r="M504" s="17"/>
      <c r="N504" s="17"/>
    </row>
    <row r="505" spans="1:14" ht="21.95" customHeight="1">
      <c r="A505" s="11" t="s">
        <v>837</v>
      </c>
      <c r="B505" s="12" t="s">
        <v>707</v>
      </c>
      <c r="C505" s="969" t="s">
        <v>708</v>
      </c>
      <c r="D505" s="14" t="s">
        <v>709</v>
      </c>
      <c r="E505" s="26" t="s">
        <v>39</v>
      </c>
      <c r="F505" s="15">
        <v>22000</v>
      </c>
      <c r="G505" s="16">
        <v>23000</v>
      </c>
      <c r="H505" s="50">
        <v>45444</v>
      </c>
      <c r="I505" s="58"/>
      <c r="J505" s="17"/>
      <c r="K505" s="12"/>
      <c r="L505" s="19"/>
      <c r="M505" s="17"/>
      <c r="N505" s="17"/>
    </row>
    <row r="506" spans="1:14" ht="21.95" customHeight="1">
      <c r="A506" s="11" t="s">
        <v>837</v>
      </c>
      <c r="B506" s="12" t="s">
        <v>1487</v>
      </c>
      <c r="C506" s="969" t="s">
        <v>1488</v>
      </c>
      <c r="D506" s="14" t="s">
        <v>709</v>
      </c>
      <c r="E506" s="26" t="s">
        <v>39</v>
      </c>
      <c r="F506" s="15">
        <v>22000</v>
      </c>
      <c r="G506" s="16"/>
      <c r="H506" s="50"/>
      <c r="I506" s="58" t="s">
        <v>952</v>
      </c>
      <c r="J506" s="17"/>
      <c r="K506" s="12"/>
      <c r="L506" s="19"/>
      <c r="M506" s="17"/>
      <c r="N506" s="17"/>
    </row>
    <row r="507" spans="1:14" ht="21.95" customHeight="1">
      <c r="A507" s="11" t="s">
        <v>837</v>
      </c>
      <c r="B507" s="12" t="s">
        <v>710</v>
      </c>
      <c r="C507" s="969" t="s">
        <v>711</v>
      </c>
      <c r="D507" s="14" t="s">
        <v>712</v>
      </c>
      <c r="E507" s="26" t="s">
        <v>39</v>
      </c>
      <c r="F507" s="15">
        <v>22000</v>
      </c>
      <c r="G507" s="16">
        <v>23000</v>
      </c>
      <c r="H507" s="50">
        <v>45444</v>
      </c>
      <c r="I507" s="58"/>
      <c r="J507" s="17"/>
      <c r="K507" s="12"/>
      <c r="L507" s="19"/>
      <c r="M507" s="17"/>
      <c r="N507" s="17"/>
    </row>
    <row r="508" spans="1:14" ht="21.95" customHeight="1">
      <c r="A508" s="11" t="s">
        <v>837</v>
      </c>
      <c r="B508" s="12" t="s">
        <v>1489</v>
      </c>
      <c r="C508" s="969" t="s">
        <v>1490</v>
      </c>
      <c r="D508" s="14" t="s">
        <v>712</v>
      </c>
      <c r="E508" s="26" t="s">
        <v>39</v>
      </c>
      <c r="F508" s="15">
        <v>22000</v>
      </c>
      <c r="G508" s="16"/>
      <c r="H508" s="50"/>
      <c r="I508" s="58" t="s">
        <v>952</v>
      </c>
      <c r="J508" s="17"/>
      <c r="K508" s="12"/>
      <c r="L508" s="19"/>
      <c r="M508" s="17"/>
      <c r="N508" s="17"/>
    </row>
    <row r="509" spans="1:14" ht="21.95" customHeight="1">
      <c r="A509" s="11" t="s">
        <v>837</v>
      </c>
      <c r="B509" s="12" t="s">
        <v>713</v>
      </c>
      <c r="C509" s="969" t="s">
        <v>714</v>
      </c>
      <c r="D509" s="14" t="s">
        <v>715</v>
      </c>
      <c r="E509" s="26" t="s">
        <v>39</v>
      </c>
      <c r="F509" s="15">
        <v>22000</v>
      </c>
      <c r="G509" s="16">
        <v>23000</v>
      </c>
      <c r="H509" s="50">
        <v>45444</v>
      </c>
      <c r="I509" s="58"/>
      <c r="J509" s="17"/>
      <c r="K509" s="12"/>
      <c r="L509" s="19"/>
      <c r="M509" s="17"/>
      <c r="N509" s="17"/>
    </row>
    <row r="510" spans="1:14" ht="21.95" customHeight="1">
      <c r="A510" s="11" t="s">
        <v>837</v>
      </c>
      <c r="B510" s="12" t="s">
        <v>1491</v>
      </c>
      <c r="C510" s="969" t="s">
        <v>1492</v>
      </c>
      <c r="D510" s="14" t="s">
        <v>715</v>
      </c>
      <c r="E510" s="26" t="s">
        <v>39</v>
      </c>
      <c r="F510" s="15">
        <v>22000</v>
      </c>
      <c r="G510" s="16"/>
      <c r="H510" s="50"/>
      <c r="I510" s="58" t="s">
        <v>952</v>
      </c>
      <c r="J510" s="17"/>
      <c r="K510" s="12"/>
      <c r="L510" s="19"/>
      <c r="M510" s="17"/>
      <c r="N510" s="17"/>
    </row>
    <row r="511" spans="1:14" ht="21.95" customHeight="1">
      <c r="A511" s="11" t="s">
        <v>837</v>
      </c>
      <c r="B511" s="12" t="s">
        <v>716</v>
      </c>
      <c r="C511" s="969" t="s">
        <v>717</v>
      </c>
      <c r="D511" s="14" t="s">
        <v>718</v>
      </c>
      <c r="E511" s="26" t="s">
        <v>39</v>
      </c>
      <c r="F511" s="15">
        <v>22000</v>
      </c>
      <c r="G511" s="16">
        <v>23000</v>
      </c>
      <c r="H511" s="50">
        <v>45444</v>
      </c>
      <c r="I511" s="58"/>
      <c r="J511" s="17"/>
      <c r="K511" s="12"/>
      <c r="L511" s="19"/>
      <c r="M511" s="17"/>
      <c r="N511" s="17"/>
    </row>
    <row r="512" spans="1:14" ht="21.95" customHeight="1">
      <c r="A512" s="11" t="s">
        <v>837</v>
      </c>
      <c r="B512" s="12" t="s">
        <v>1493</v>
      </c>
      <c r="C512" s="969" t="s">
        <v>1494</v>
      </c>
      <c r="D512" s="14" t="s">
        <v>718</v>
      </c>
      <c r="E512" s="26" t="s">
        <v>39</v>
      </c>
      <c r="F512" s="15">
        <v>22000</v>
      </c>
      <c r="G512" s="16"/>
      <c r="H512" s="50"/>
      <c r="I512" s="58" t="s">
        <v>952</v>
      </c>
      <c r="J512" s="17"/>
      <c r="K512" s="12"/>
      <c r="L512" s="19"/>
      <c r="M512" s="17"/>
      <c r="N512" s="17"/>
    </row>
    <row r="513" spans="1:14" ht="21.95" customHeight="1">
      <c r="A513" s="11" t="s">
        <v>837</v>
      </c>
      <c r="B513" s="12" t="s">
        <v>719</v>
      </c>
      <c r="C513" s="969" t="s">
        <v>720</v>
      </c>
      <c r="D513" s="14" t="s">
        <v>721</v>
      </c>
      <c r="E513" s="26" t="s">
        <v>39</v>
      </c>
      <c r="F513" s="15">
        <v>22000</v>
      </c>
      <c r="G513" s="16">
        <v>23000</v>
      </c>
      <c r="H513" s="50">
        <v>45444</v>
      </c>
      <c r="I513" s="58"/>
      <c r="J513" s="17"/>
      <c r="K513" s="12"/>
      <c r="L513" s="19"/>
      <c r="M513" s="17"/>
      <c r="N513" s="17"/>
    </row>
    <row r="514" spans="1:14" ht="21.95" customHeight="1">
      <c r="A514" s="11" t="s">
        <v>837</v>
      </c>
      <c r="B514" s="12" t="s">
        <v>1495</v>
      </c>
      <c r="C514" s="969" t="s">
        <v>1496</v>
      </c>
      <c r="D514" s="14" t="s">
        <v>721</v>
      </c>
      <c r="E514" s="26" t="s">
        <v>39</v>
      </c>
      <c r="F514" s="15">
        <v>22000</v>
      </c>
      <c r="G514" s="16"/>
      <c r="H514" s="50"/>
      <c r="I514" s="58" t="s">
        <v>952</v>
      </c>
      <c r="J514" s="17"/>
      <c r="K514" s="12"/>
      <c r="L514" s="19"/>
      <c r="M514" s="17"/>
      <c r="N514" s="17"/>
    </row>
    <row r="515" spans="1:14" ht="21.95" customHeight="1">
      <c r="A515" s="11" t="s">
        <v>814</v>
      </c>
      <c r="B515" s="12" t="s">
        <v>1500</v>
      </c>
      <c r="C515" s="969" t="s">
        <v>1501</v>
      </c>
      <c r="D515" s="14" t="s">
        <v>1502</v>
      </c>
      <c r="E515" s="25"/>
      <c r="F515" s="15">
        <v>5800</v>
      </c>
      <c r="G515" s="16"/>
      <c r="H515" s="50"/>
      <c r="I515" s="58" t="s">
        <v>947</v>
      </c>
      <c r="J515" s="17"/>
      <c r="K515" s="12"/>
      <c r="L515" s="19"/>
      <c r="M515" s="17"/>
      <c r="N515" s="17"/>
    </row>
    <row r="516" spans="1:14" ht="21.95" customHeight="1">
      <c r="A516" s="11" t="s">
        <v>837</v>
      </c>
      <c r="B516" s="12" t="s">
        <v>722</v>
      </c>
      <c r="C516" s="969" t="s">
        <v>723</v>
      </c>
      <c r="D516" s="14" t="s">
        <v>724</v>
      </c>
      <c r="E516" s="26" t="s">
        <v>39</v>
      </c>
      <c r="F516" s="15">
        <v>15000</v>
      </c>
      <c r="G516" s="16">
        <v>16000</v>
      </c>
      <c r="H516" s="50">
        <v>45444</v>
      </c>
      <c r="I516" s="58"/>
      <c r="J516" s="17"/>
      <c r="K516" s="12"/>
      <c r="L516" s="19"/>
      <c r="M516" s="17"/>
      <c r="N516" s="17"/>
    </row>
    <row r="517" spans="1:14" ht="21.95" customHeight="1">
      <c r="A517" s="11" t="s">
        <v>837</v>
      </c>
      <c r="B517" s="12" t="s">
        <v>725</v>
      </c>
      <c r="C517" s="969" t="s">
        <v>726</v>
      </c>
      <c r="D517" s="14" t="s">
        <v>727</v>
      </c>
      <c r="E517" s="26" t="s">
        <v>39</v>
      </c>
      <c r="F517" s="15">
        <v>18000</v>
      </c>
      <c r="G517" s="16">
        <v>19000</v>
      </c>
      <c r="H517" s="50">
        <v>45444</v>
      </c>
      <c r="I517" s="58"/>
      <c r="J517" s="17"/>
      <c r="K517" s="12"/>
      <c r="L517" s="19"/>
      <c r="M517" s="17"/>
      <c r="N517" s="17"/>
    </row>
    <row r="518" spans="1:14" ht="21.95" customHeight="1">
      <c r="A518" s="11" t="s">
        <v>837</v>
      </c>
      <c r="B518" s="12" t="s">
        <v>728</v>
      </c>
      <c r="C518" s="969" t="s">
        <v>729</v>
      </c>
      <c r="D518" s="14" t="s">
        <v>730</v>
      </c>
      <c r="E518" s="26" t="s">
        <v>39</v>
      </c>
      <c r="F518" s="15">
        <v>15000</v>
      </c>
      <c r="G518" s="16">
        <v>16000</v>
      </c>
      <c r="H518" s="50">
        <v>45444</v>
      </c>
      <c r="I518" s="58"/>
      <c r="J518" s="17"/>
      <c r="K518" s="12"/>
      <c r="L518" s="19"/>
      <c r="M518" s="17"/>
      <c r="N518" s="17"/>
    </row>
    <row r="519" spans="1:14" ht="21.95" customHeight="1">
      <c r="A519" s="11" t="s">
        <v>837</v>
      </c>
      <c r="B519" s="12" t="s">
        <v>731</v>
      </c>
      <c r="C519" s="969" t="s">
        <v>732</v>
      </c>
      <c r="D519" s="14" t="s">
        <v>733</v>
      </c>
      <c r="E519" s="26" t="s">
        <v>39</v>
      </c>
      <c r="F519" s="15">
        <v>18000</v>
      </c>
      <c r="G519" s="16">
        <v>19000</v>
      </c>
      <c r="H519" s="50">
        <v>45444</v>
      </c>
      <c r="I519" s="58"/>
      <c r="J519" s="17"/>
      <c r="K519" s="12"/>
      <c r="L519" s="19"/>
      <c r="M519" s="17"/>
      <c r="N519" s="17"/>
    </row>
    <row r="520" spans="1:14" ht="21.95" customHeight="1">
      <c r="A520" s="11" t="s">
        <v>837</v>
      </c>
      <c r="B520" s="12" t="s">
        <v>734</v>
      </c>
      <c r="C520" s="969" t="s">
        <v>735</v>
      </c>
      <c r="D520" s="14" t="s">
        <v>736</v>
      </c>
      <c r="E520" s="26" t="s">
        <v>39</v>
      </c>
      <c r="F520" s="15">
        <v>15000</v>
      </c>
      <c r="G520" s="16">
        <v>16000</v>
      </c>
      <c r="H520" s="50">
        <v>45444</v>
      </c>
      <c r="I520" s="58"/>
      <c r="J520" s="17"/>
      <c r="K520" s="12"/>
      <c r="L520" s="19"/>
      <c r="M520" s="17"/>
      <c r="N520" s="17"/>
    </row>
    <row r="521" spans="1:14" ht="21.95" customHeight="1">
      <c r="A521" s="11" t="s">
        <v>837</v>
      </c>
      <c r="B521" s="12" t="s">
        <v>737</v>
      </c>
      <c r="C521" s="969" t="s">
        <v>738</v>
      </c>
      <c r="D521" s="14" t="s">
        <v>739</v>
      </c>
      <c r="E521" s="26" t="s">
        <v>39</v>
      </c>
      <c r="F521" s="15">
        <v>18000</v>
      </c>
      <c r="G521" s="16">
        <v>19000</v>
      </c>
      <c r="H521" s="50">
        <v>45444</v>
      </c>
      <c r="I521" s="58"/>
      <c r="J521" s="17"/>
      <c r="K521" s="12"/>
      <c r="L521" s="19"/>
      <c r="M521" s="17"/>
      <c r="N521" s="17"/>
    </row>
    <row r="522" spans="1:14" ht="21.95" customHeight="1">
      <c r="A522" s="11" t="s">
        <v>837</v>
      </c>
      <c r="B522" s="12" t="s">
        <v>740</v>
      </c>
      <c r="C522" s="969" t="s">
        <v>741</v>
      </c>
      <c r="D522" s="14" t="s">
        <v>742</v>
      </c>
      <c r="E522" s="26" t="s">
        <v>39</v>
      </c>
      <c r="F522" s="15">
        <v>15000</v>
      </c>
      <c r="G522" s="16">
        <v>16000</v>
      </c>
      <c r="H522" s="50">
        <v>45444</v>
      </c>
      <c r="I522" s="58"/>
      <c r="J522" s="17"/>
      <c r="K522" s="12"/>
      <c r="L522" s="19"/>
      <c r="M522" s="17"/>
      <c r="N522" s="17"/>
    </row>
    <row r="523" spans="1:14" ht="21.95" customHeight="1">
      <c r="A523" s="11" t="s">
        <v>837</v>
      </c>
      <c r="B523" s="12" t="s">
        <v>743</v>
      </c>
      <c r="C523" s="969" t="s">
        <v>744</v>
      </c>
      <c r="D523" s="14" t="s">
        <v>745</v>
      </c>
      <c r="E523" s="26" t="s">
        <v>39</v>
      </c>
      <c r="F523" s="15">
        <v>18000</v>
      </c>
      <c r="G523" s="16">
        <v>19000</v>
      </c>
      <c r="H523" s="50">
        <v>45444</v>
      </c>
      <c r="I523" s="58"/>
      <c r="J523" s="17"/>
      <c r="K523" s="12"/>
      <c r="L523" s="19"/>
      <c r="M523" s="17"/>
      <c r="N523" s="17"/>
    </row>
    <row r="524" spans="1:14" ht="21.95" customHeight="1">
      <c r="A524" s="11" t="s">
        <v>837</v>
      </c>
      <c r="B524" s="12" t="s">
        <v>746</v>
      </c>
      <c r="C524" s="969" t="s">
        <v>747</v>
      </c>
      <c r="D524" s="14" t="s">
        <v>748</v>
      </c>
      <c r="E524" s="26" t="s">
        <v>39</v>
      </c>
      <c r="F524" s="15">
        <v>26000</v>
      </c>
      <c r="G524" s="16">
        <v>27000</v>
      </c>
      <c r="H524" s="50">
        <v>45444</v>
      </c>
      <c r="I524" s="58"/>
      <c r="J524" s="17"/>
      <c r="K524" s="12"/>
      <c r="L524" s="19"/>
      <c r="M524" s="17"/>
      <c r="N524" s="17"/>
    </row>
    <row r="525" spans="1:14" ht="21.95" customHeight="1">
      <c r="A525" s="11" t="s">
        <v>837</v>
      </c>
      <c r="B525" s="12" t="s">
        <v>749</v>
      </c>
      <c r="C525" s="969" t="s">
        <v>750</v>
      </c>
      <c r="D525" s="14" t="s">
        <v>751</v>
      </c>
      <c r="E525" s="26" t="s">
        <v>39</v>
      </c>
      <c r="F525" s="15">
        <v>26000</v>
      </c>
      <c r="G525" s="16">
        <v>27000</v>
      </c>
      <c r="H525" s="50">
        <v>45444</v>
      </c>
      <c r="I525" s="58"/>
      <c r="J525" s="17"/>
      <c r="K525" s="12"/>
      <c r="L525" s="19"/>
      <c r="M525" s="17"/>
      <c r="N525" s="17"/>
    </row>
    <row r="526" spans="1:14" ht="21.95" customHeight="1">
      <c r="A526" s="11" t="s">
        <v>837</v>
      </c>
      <c r="B526" s="12" t="s">
        <v>752</v>
      </c>
      <c r="C526" s="969" t="s">
        <v>753</v>
      </c>
      <c r="D526" s="14" t="s">
        <v>754</v>
      </c>
      <c r="E526" s="26" t="s">
        <v>39</v>
      </c>
      <c r="F526" s="15">
        <v>25000</v>
      </c>
      <c r="G526" s="16">
        <v>26000</v>
      </c>
      <c r="H526" s="50">
        <v>45444</v>
      </c>
      <c r="I526" s="58"/>
      <c r="J526" s="17"/>
      <c r="K526" s="12"/>
      <c r="L526" s="19"/>
      <c r="M526" s="17"/>
      <c r="N526" s="17"/>
    </row>
    <row r="527" spans="1:14" ht="21.95" customHeight="1">
      <c r="A527" s="11" t="s">
        <v>837</v>
      </c>
      <c r="B527" s="12" t="s">
        <v>755</v>
      </c>
      <c r="C527" s="969" t="s">
        <v>756</v>
      </c>
      <c r="D527" s="14" t="s">
        <v>757</v>
      </c>
      <c r="E527" s="26" t="s">
        <v>39</v>
      </c>
      <c r="F527" s="15">
        <v>25000</v>
      </c>
      <c r="G527" s="16">
        <v>26000</v>
      </c>
      <c r="H527" s="50">
        <v>45444</v>
      </c>
      <c r="I527" s="58"/>
      <c r="J527" s="17"/>
      <c r="K527" s="12"/>
      <c r="L527" s="19"/>
      <c r="M527" s="17"/>
      <c r="N527" s="17"/>
    </row>
    <row r="528" spans="1:14" ht="21.95" customHeight="1">
      <c r="A528" s="11" t="s">
        <v>837</v>
      </c>
      <c r="B528" s="12" t="s">
        <v>758</v>
      </c>
      <c r="C528" s="969" t="s">
        <v>759</v>
      </c>
      <c r="D528" s="14" t="s">
        <v>760</v>
      </c>
      <c r="E528" s="26" t="s">
        <v>39</v>
      </c>
      <c r="F528" s="15">
        <v>25000</v>
      </c>
      <c r="G528" s="16">
        <v>26000</v>
      </c>
      <c r="H528" s="50">
        <v>45444</v>
      </c>
      <c r="I528" s="58"/>
      <c r="J528" s="17"/>
      <c r="K528" s="12"/>
      <c r="L528" s="19"/>
      <c r="M528" s="17"/>
      <c r="N528" s="17"/>
    </row>
    <row r="529" spans="1:14" ht="21.95" customHeight="1">
      <c r="A529" s="11" t="s">
        <v>837</v>
      </c>
      <c r="B529" s="12" t="s">
        <v>761</v>
      </c>
      <c r="C529" s="969" t="s">
        <v>762</v>
      </c>
      <c r="D529" s="14" t="s">
        <v>763</v>
      </c>
      <c r="E529" s="26" t="s">
        <v>39</v>
      </c>
      <c r="F529" s="15">
        <v>25000</v>
      </c>
      <c r="G529" s="16">
        <v>26000</v>
      </c>
      <c r="H529" s="50">
        <v>45444</v>
      </c>
      <c r="I529" s="58"/>
      <c r="J529" s="17"/>
      <c r="K529" s="12"/>
      <c r="L529" s="19"/>
      <c r="M529" s="17"/>
      <c r="N529" s="17"/>
    </row>
    <row r="530" spans="1:14" ht="21.95" customHeight="1">
      <c r="A530" s="11" t="s">
        <v>837</v>
      </c>
      <c r="B530" s="12" t="s">
        <v>764</v>
      </c>
      <c r="C530" s="969" t="s">
        <v>765</v>
      </c>
      <c r="D530" s="14" t="s">
        <v>766</v>
      </c>
      <c r="E530" s="26" t="s">
        <v>39</v>
      </c>
      <c r="F530" s="15">
        <v>25000</v>
      </c>
      <c r="G530" s="16">
        <v>26000</v>
      </c>
      <c r="H530" s="50">
        <v>45444</v>
      </c>
      <c r="I530" s="58"/>
      <c r="J530" s="17"/>
      <c r="K530" s="12"/>
      <c r="L530" s="19"/>
      <c r="M530" s="17"/>
      <c r="N530" s="17"/>
    </row>
    <row r="531" spans="1:14" ht="21.95" customHeight="1">
      <c r="A531" s="11" t="s">
        <v>837</v>
      </c>
      <c r="B531" s="12" t="s">
        <v>767</v>
      </c>
      <c r="C531" s="969" t="s">
        <v>768</v>
      </c>
      <c r="D531" s="14" t="s">
        <v>769</v>
      </c>
      <c r="E531" s="26" t="s">
        <v>39</v>
      </c>
      <c r="F531" s="15">
        <v>25000</v>
      </c>
      <c r="G531" s="16">
        <v>26000</v>
      </c>
      <c r="H531" s="50">
        <v>45444</v>
      </c>
      <c r="I531" s="58"/>
      <c r="J531" s="17"/>
      <c r="K531" s="12"/>
      <c r="L531" s="19"/>
      <c r="M531" s="17"/>
      <c r="N531" s="17"/>
    </row>
    <row r="532" spans="1:14" ht="21.95" customHeight="1">
      <c r="A532" s="11" t="s">
        <v>837</v>
      </c>
      <c r="B532" s="12" t="s">
        <v>770</v>
      </c>
      <c r="C532" s="969" t="s">
        <v>771</v>
      </c>
      <c r="D532" s="14" t="s">
        <v>772</v>
      </c>
      <c r="E532" s="26" t="s">
        <v>39</v>
      </c>
      <c r="F532" s="15">
        <v>25000</v>
      </c>
      <c r="G532" s="16">
        <v>26000</v>
      </c>
      <c r="H532" s="50">
        <v>45444</v>
      </c>
      <c r="I532" s="58"/>
      <c r="J532" s="17"/>
      <c r="K532" s="12"/>
      <c r="L532" s="19"/>
      <c r="M532" s="17"/>
      <c r="N532" s="17"/>
    </row>
    <row r="533" spans="1:14" ht="21.95" customHeight="1">
      <c r="A533" s="11" t="s">
        <v>837</v>
      </c>
      <c r="B533" s="12" t="s">
        <v>773</v>
      </c>
      <c r="C533" s="969" t="s">
        <v>774</v>
      </c>
      <c r="D533" s="14" t="s">
        <v>775</v>
      </c>
      <c r="E533" s="26" t="s">
        <v>39</v>
      </c>
      <c r="F533" s="15">
        <v>25000</v>
      </c>
      <c r="G533" s="16">
        <v>26000</v>
      </c>
      <c r="H533" s="50">
        <v>45444</v>
      </c>
      <c r="I533" s="58"/>
      <c r="J533" s="17"/>
      <c r="K533" s="12"/>
      <c r="L533" s="19"/>
      <c r="M533" s="17"/>
      <c r="N533" s="17"/>
    </row>
    <row r="534" spans="1:14" ht="21.95" customHeight="1">
      <c r="A534" s="11" t="s">
        <v>837</v>
      </c>
      <c r="B534" s="12" t="s">
        <v>776</v>
      </c>
      <c r="C534" s="969" t="s">
        <v>777</v>
      </c>
      <c r="D534" s="14" t="s">
        <v>778</v>
      </c>
      <c r="E534" s="26" t="s">
        <v>39</v>
      </c>
      <c r="F534" s="15">
        <v>25000</v>
      </c>
      <c r="G534" s="16">
        <v>26000</v>
      </c>
      <c r="H534" s="50">
        <v>45444</v>
      </c>
      <c r="I534" s="58"/>
      <c r="J534" s="17"/>
      <c r="K534" s="12"/>
      <c r="L534" s="19"/>
      <c r="M534" s="17"/>
      <c r="N534" s="17"/>
    </row>
    <row r="535" spans="1:14" ht="21.95" customHeight="1">
      <c r="A535" s="11" t="s">
        <v>837</v>
      </c>
      <c r="B535" s="12" t="s">
        <v>779</v>
      </c>
      <c r="C535" s="969" t="s">
        <v>780</v>
      </c>
      <c r="D535" s="14" t="s">
        <v>781</v>
      </c>
      <c r="E535" s="26" t="s">
        <v>39</v>
      </c>
      <c r="F535" s="15">
        <v>25000</v>
      </c>
      <c r="G535" s="16">
        <v>26000</v>
      </c>
      <c r="H535" s="50">
        <v>45444</v>
      </c>
      <c r="I535" s="58"/>
      <c r="J535" s="17"/>
      <c r="K535" s="12"/>
      <c r="L535" s="19"/>
      <c r="M535" s="17"/>
      <c r="N535" s="17"/>
    </row>
    <row r="536" spans="1:14" ht="21.95" customHeight="1">
      <c r="A536" s="11" t="s">
        <v>886</v>
      </c>
      <c r="B536" s="12" t="s">
        <v>1503</v>
      </c>
      <c r="C536" s="969" t="s">
        <v>1504</v>
      </c>
      <c r="D536" s="14" t="s">
        <v>1505</v>
      </c>
      <c r="E536" s="26" t="s">
        <v>39</v>
      </c>
      <c r="F536" s="15">
        <v>45000</v>
      </c>
      <c r="G536" s="16"/>
      <c r="H536" s="50"/>
      <c r="I536" s="58" t="s">
        <v>947</v>
      </c>
      <c r="J536" s="17"/>
      <c r="K536" s="12"/>
      <c r="L536" s="19"/>
      <c r="M536" s="17"/>
      <c r="N536" s="17"/>
    </row>
    <row r="537" spans="1:14" ht="21.95" customHeight="1">
      <c r="A537" s="11" t="s">
        <v>886</v>
      </c>
      <c r="B537" s="12" t="s">
        <v>1506</v>
      </c>
      <c r="C537" s="969" t="s">
        <v>1507</v>
      </c>
      <c r="D537" s="14" t="s">
        <v>1505</v>
      </c>
      <c r="E537" s="26" t="s">
        <v>39</v>
      </c>
      <c r="F537" s="15">
        <v>45000</v>
      </c>
      <c r="G537" s="16"/>
      <c r="H537" s="50"/>
      <c r="I537" s="58" t="s">
        <v>947</v>
      </c>
      <c r="J537" s="17"/>
      <c r="K537" s="12"/>
      <c r="L537" s="19"/>
      <c r="M537" s="17"/>
      <c r="N537" s="17"/>
    </row>
    <row r="538" spans="1:14" ht="21.95" customHeight="1">
      <c r="A538" s="11" t="s">
        <v>886</v>
      </c>
      <c r="B538" s="12" t="s">
        <v>1508</v>
      </c>
      <c r="C538" s="969" t="s">
        <v>1509</v>
      </c>
      <c r="D538" s="14" t="s">
        <v>1510</v>
      </c>
      <c r="E538" s="26" t="s">
        <v>39</v>
      </c>
      <c r="F538" s="15">
        <v>50000</v>
      </c>
      <c r="G538" s="16"/>
      <c r="H538" s="50"/>
      <c r="I538" s="58" t="s">
        <v>947</v>
      </c>
      <c r="J538" s="17"/>
      <c r="K538" s="12"/>
      <c r="L538" s="19"/>
      <c r="M538" s="73"/>
      <c r="N538" s="17"/>
    </row>
    <row r="539" spans="1:14" ht="21.95" customHeight="1">
      <c r="A539" s="11" t="s">
        <v>837</v>
      </c>
      <c r="B539" s="12" t="s">
        <v>782</v>
      </c>
      <c r="C539" s="969" t="s">
        <v>783</v>
      </c>
      <c r="D539" s="14" t="s">
        <v>784</v>
      </c>
      <c r="E539" s="26" t="s">
        <v>39</v>
      </c>
      <c r="F539" s="15">
        <v>26000</v>
      </c>
      <c r="G539" s="16">
        <v>27000</v>
      </c>
      <c r="H539" s="50">
        <v>45444</v>
      </c>
      <c r="I539" s="58"/>
      <c r="J539" s="17"/>
      <c r="K539" s="12"/>
      <c r="L539" s="19"/>
      <c r="M539" s="17"/>
      <c r="N539" s="17"/>
    </row>
    <row r="540" spans="1:14" ht="21.95" customHeight="1">
      <c r="A540" s="11" t="s">
        <v>886</v>
      </c>
      <c r="B540" s="12" t="s">
        <v>1511</v>
      </c>
      <c r="C540" s="969" t="s">
        <v>1512</v>
      </c>
      <c r="D540" s="14" t="s">
        <v>1513</v>
      </c>
      <c r="E540" s="26" t="s">
        <v>39</v>
      </c>
      <c r="F540" s="15">
        <v>95000</v>
      </c>
      <c r="G540" s="16"/>
      <c r="H540" s="50"/>
      <c r="I540" s="58" t="s">
        <v>900</v>
      </c>
      <c r="J540" s="17"/>
      <c r="K540" s="12"/>
      <c r="L540" s="19"/>
      <c r="M540" s="17"/>
      <c r="N540" s="17"/>
    </row>
    <row r="541" spans="1:14" ht="21.95" customHeight="1">
      <c r="A541" s="11" t="s">
        <v>886</v>
      </c>
      <c r="B541" s="12" t="s">
        <v>1514</v>
      </c>
      <c r="C541" s="969" t="s">
        <v>1515</v>
      </c>
      <c r="D541" s="14" t="s">
        <v>1513</v>
      </c>
      <c r="E541" s="26" t="s">
        <v>39</v>
      </c>
      <c r="F541" s="15">
        <v>95000</v>
      </c>
      <c r="G541" s="16"/>
      <c r="H541" s="50"/>
      <c r="I541" s="58" t="s">
        <v>900</v>
      </c>
      <c r="J541" s="17"/>
      <c r="K541" s="12"/>
      <c r="L541" s="19"/>
      <c r="M541" s="17"/>
      <c r="N541" s="17"/>
    </row>
    <row r="542" spans="1:14" ht="21.95" customHeight="1">
      <c r="A542" s="11" t="s">
        <v>886</v>
      </c>
      <c r="B542" s="12" t="s">
        <v>1516</v>
      </c>
      <c r="C542" s="969" t="s">
        <v>1517</v>
      </c>
      <c r="D542" s="14" t="s">
        <v>1518</v>
      </c>
      <c r="E542" s="26" t="s">
        <v>39</v>
      </c>
      <c r="F542" s="15">
        <v>85000</v>
      </c>
      <c r="G542" s="16"/>
      <c r="H542" s="50"/>
      <c r="I542" s="58" t="s">
        <v>900</v>
      </c>
      <c r="J542" s="17"/>
      <c r="K542" s="12"/>
      <c r="L542" s="19"/>
      <c r="M542" s="17"/>
      <c r="N542" s="17"/>
    </row>
    <row r="543" spans="1:14" ht="21.95" customHeight="1">
      <c r="A543" s="11" t="s">
        <v>886</v>
      </c>
      <c r="B543" s="12" t="s">
        <v>1519</v>
      </c>
      <c r="C543" s="969" t="s">
        <v>1520</v>
      </c>
      <c r="D543" s="14" t="s">
        <v>1518</v>
      </c>
      <c r="E543" s="26" t="s">
        <v>39</v>
      </c>
      <c r="F543" s="15">
        <v>85000</v>
      </c>
      <c r="G543" s="16"/>
      <c r="H543" s="50"/>
      <c r="I543" s="58" t="s">
        <v>900</v>
      </c>
      <c r="J543" s="17"/>
      <c r="K543" s="12"/>
      <c r="L543" s="19"/>
      <c r="M543" s="17"/>
      <c r="N543" s="17"/>
    </row>
    <row r="544" spans="1:14" ht="21.95" customHeight="1">
      <c r="A544" s="11" t="s">
        <v>886</v>
      </c>
      <c r="B544" s="12" t="s">
        <v>1521</v>
      </c>
      <c r="C544" s="969" t="s">
        <v>1522</v>
      </c>
      <c r="D544" s="14" t="s">
        <v>1523</v>
      </c>
      <c r="E544" s="26" t="s">
        <v>39</v>
      </c>
      <c r="F544" s="15">
        <v>100000</v>
      </c>
      <c r="G544" s="16"/>
      <c r="H544" s="50"/>
      <c r="I544" s="58" t="s">
        <v>900</v>
      </c>
      <c r="J544" s="17"/>
      <c r="K544" s="12"/>
      <c r="L544" s="19"/>
      <c r="M544" s="17"/>
      <c r="N544" s="17"/>
    </row>
    <row r="545" spans="1:14" ht="21.95" customHeight="1">
      <c r="A545" s="11" t="s">
        <v>886</v>
      </c>
      <c r="B545" s="12" t="s">
        <v>1524</v>
      </c>
      <c r="C545" s="969" t="s">
        <v>1525</v>
      </c>
      <c r="D545" s="14" t="s">
        <v>1526</v>
      </c>
      <c r="E545" s="26" t="s">
        <v>39</v>
      </c>
      <c r="F545" s="15">
        <v>90000</v>
      </c>
      <c r="G545" s="16"/>
      <c r="H545" s="94"/>
      <c r="I545" s="11" t="s">
        <v>900</v>
      </c>
      <c r="J545" s="17"/>
      <c r="K545" s="12"/>
      <c r="L545" s="19"/>
      <c r="M545" s="17"/>
      <c r="N545" s="17"/>
    </row>
    <row r="546" spans="1:14" ht="21.95" customHeight="1">
      <c r="A546" s="11" t="s">
        <v>837</v>
      </c>
      <c r="B546" s="12" t="s">
        <v>802</v>
      </c>
      <c r="C546" s="969" t="s">
        <v>803</v>
      </c>
      <c r="D546" s="14" t="s">
        <v>804</v>
      </c>
      <c r="E546" s="26" t="s">
        <v>39</v>
      </c>
      <c r="F546" s="15">
        <v>26000</v>
      </c>
      <c r="G546" s="16">
        <v>27000</v>
      </c>
      <c r="H546" s="94">
        <v>45444</v>
      </c>
      <c r="I546" s="11"/>
      <c r="J546" s="17"/>
      <c r="K546" s="12"/>
      <c r="L546" s="19"/>
      <c r="M546" s="17"/>
      <c r="N546" s="17"/>
    </row>
    <row r="547" spans="1:14" ht="21.95" customHeight="1">
      <c r="A547" s="11" t="s">
        <v>837</v>
      </c>
      <c r="B547" s="12" t="s">
        <v>805</v>
      </c>
      <c r="C547" s="969" t="s">
        <v>806</v>
      </c>
      <c r="D547" s="14" t="s">
        <v>807</v>
      </c>
      <c r="E547" s="26" t="s">
        <v>39</v>
      </c>
      <c r="F547" s="15">
        <v>26000</v>
      </c>
      <c r="G547" s="16">
        <v>27000</v>
      </c>
      <c r="H547" s="94">
        <v>45444</v>
      </c>
      <c r="I547" s="11"/>
      <c r="J547" s="17"/>
      <c r="K547" s="12"/>
      <c r="L547" s="19"/>
      <c r="M547" s="17"/>
      <c r="N547" s="17"/>
    </row>
    <row r="548" spans="1:14" ht="21.95" customHeight="1">
      <c r="A548" s="11" t="s">
        <v>837</v>
      </c>
      <c r="B548" s="12" t="s">
        <v>808</v>
      </c>
      <c r="C548" s="969" t="s">
        <v>809</v>
      </c>
      <c r="D548" s="14" t="s">
        <v>810</v>
      </c>
      <c r="E548" s="26" t="s">
        <v>39</v>
      </c>
      <c r="F548" s="15">
        <v>22000</v>
      </c>
      <c r="G548" s="16">
        <v>23000</v>
      </c>
      <c r="H548" s="94">
        <v>45444</v>
      </c>
      <c r="I548" s="11"/>
      <c r="J548" s="17"/>
      <c r="K548" s="12"/>
      <c r="L548" s="19"/>
      <c r="M548" s="17"/>
      <c r="N548" s="17"/>
    </row>
    <row r="549" spans="1:14" ht="21.95" customHeight="1">
      <c r="A549" s="11" t="s">
        <v>837</v>
      </c>
      <c r="B549" s="12" t="s">
        <v>1533</v>
      </c>
      <c r="C549" s="969" t="s">
        <v>1534</v>
      </c>
      <c r="D549" s="14" t="s">
        <v>1535</v>
      </c>
      <c r="E549" s="26" t="s">
        <v>39</v>
      </c>
      <c r="F549" s="15">
        <v>22000</v>
      </c>
      <c r="G549" s="16"/>
      <c r="H549" s="94"/>
      <c r="I549" s="11" t="s">
        <v>952</v>
      </c>
      <c r="J549" s="17"/>
      <c r="K549" s="12"/>
      <c r="L549" s="19"/>
      <c r="M549" s="17"/>
      <c r="N549" s="17"/>
    </row>
    <row r="550" spans="1:14" ht="21.95" customHeight="1">
      <c r="A550" s="11" t="s">
        <v>837</v>
      </c>
      <c r="B550" s="12" t="s">
        <v>811</v>
      </c>
      <c r="C550" s="969" t="s">
        <v>812</v>
      </c>
      <c r="D550" s="14" t="s">
        <v>813</v>
      </c>
      <c r="E550" s="26" t="s">
        <v>39</v>
      </c>
      <c r="F550" s="15">
        <v>22000</v>
      </c>
      <c r="G550" s="16">
        <v>23000</v>
      </c>
      <c r="H550" s="94">
        <v>45444</v>
      </c>
      <c r="I550" s="11"/>
      <c r="J550" s="17"/>
      <c r="K550" s="12"/>
      <c r="L550" s="19"/>
      <c r="M550" s="17"/>
      <c r="N550" s="17"/>
    </row>
    <row r="551" spans="1:14" ht="21.95" customHeight="1">
      <c r="A551" s="11" t="s">
        <v>837</v>
      </c>
      <c r="B551" s="12" t="s">
        <v>1536</v>
      </c>
      <c r="C551" s="969" t="s">
        <v>1537</v>
      </c>
      <c r="D551" s="14" t="s">
        <v>813</v>
      </c>
      <c r="E551" s="26" t="s">
        <v>39</v>
      </c>
      <c r="F551" s="15">
        <v>22000</v>
      </c>
      <c r="G551" s="16"/>
      <c r="H551" s="94"/>
      <c r="I551" s="11" t="s">
        <v>952</v>
      </c>
      <c r="J551" s="17"/>
      <c r="K551" s="12"/>
      <c r="L551" s="19"/>
      <c r="M551" s="17"/>
      <c r="N551" s="17"/>
    </row>
    <row r="552" spans="1:14" ht="21.95" customHeight="1">
      <c r="A552" s="11" t="s">
        <v>13098</v>
      </c>
      <c r="B552" s="12" t="s">
        <v>1541</v>
      </c>
      <c r="C552" s="969" t="s">
        <v>1542</v>
      </c>
      <c r="D552" s="14" t="s">
        <v>1543</v>
      </c>
      <c r="E552" s="25" t="s">
        <v>127</v>
      </c>
      <c r="F552" s="15">
        <v>6000</v>
      </c>
      <c r="G552" s="16"/>
      <c r="H552" s="94"/>
      <c r="I552" s="11" t="s">
        <v>947</v>
      </c>
      <c r="J552" s="17"/>
      <c r="K552" s="12"/>
      <c r="L552" s="19"/>
      <c r="M552" s="17"/>
      <c r="N552" s="17"/>
    </row>
    <row r="553" spans="1:14" ht="21.95" customHeight="1">
      <c r="A553" s="11" t="s">
        <v>13098</v>
      </c>
      <c r="B553" s="12" t="s">
        <v>1544</v>
      </c>
      <c r="C553" s="969" t="s">
        <v>1545</v>
      </c>
      <c r="D553" s="14" t="s">
        <v>1543</v>
      </c>
      <c r="E553" s="25" t="s">
        <v>552</v>
      </c>
      <c r="F553" s="15">
        <v>6000</v>
      </c>
      <c r="G553" s="16"/>
      <c r="H553" s="94"/>
      <c r="I553" s="11" t="s">
        <v>947</v>
      </c>
      <c r="J553" s="17"/>
      <c r="K553" s="12"/>
      <c r="L553" s="19"/>
      <c r="M553" s="17"/>
      <c r="N553" s="17"/>
    </row>
    <row r="554" spans="1:14" ht="21.95" customHeight="1">
      <c r="A554" s="11" t="s">
        <v>814</v>
      </c>
      <c r="B554" s="12" t="s">
        <v>815</v>
      </c>
      <c r="C554" s="969" t="s">
        <v>816</v>
      </c>
      <c r="D554" s="14" t="s">
        <v>817</v>
      </c>
      <c r="E554" s="25"/>
      <c r="F554" s="15">
        <v>6000</v>
      </c>
      <c r="G554" s="16">
        <v>6500</v>
      </c>
      <c r="H554" s="94">
        <v>45444</v>
      </c>
      <c r="I554" s="11"/>
      <c r="J554" s="17"/>
      <c r="K554" s="12"/>
      <c r="L554" s="19"/>
      <c r="M554" s="17"/>
      <c r="N554" s="17"/>
    </row>
    <row r="555" spans="1:14" ht="21.95" customHeight="1">
      <c r="A555" s="11" t="s">
        <v>814</v>
      </c>
      <c r="B555" s="12" t="s">
        <v>818</v>
      </c>
      <c r="C555" s="969" t="s">
        <v>819</v>
      </c>
      <c r="D555" s="14" t="s">
        <v>820</v>
      </c>
      <c r="E555" s="25"/>
      <c r="F555" s="15">
        <v>5000</v>
      </c>
      <c r="G555" s="16">
        <v>5500</v>
      </c>
      <c r="H555" s="94">
        <v>45444</v>
      </c>
      <c r="I555" s="11"/>
      <c r="J555" s="17"/>
      <c r="K555" s="12"/>
      <c r="L555" s="19"/>
      <c r="M555" s="17"/>
      <c r="N555" s="17"/>
    </row>
    <row r="556" spans="1:14" ht="21.95" customHeight="1">
      <c r="A556" s="11" t="s">
        <v>814</v>
      </c>
      <c r="B556" s="12" t="s">
        <v>821</v>
      </c>
      <c r="C556" s="969" t="s">
        <v>822</v>
      </c>
      <c r="D556" s="14" t="s">
        <v>823</v>
      </c>
      <c r="E556" s="25"/>
      <c r="F556" s="15">
        <v>2800</v>
      </c>
      <c r="G556" s="16">
        <v>3000</v>
      </c>
      <c r="H556" s="94">
        <v>45444</v>
      </c>
      <c r="I556" s="11"/>
      <c r="J556" s="17"/>
      <c r="K556" s="12"/>
      <c r="L556" s="19"/>
      <c r="M556" s="17"/>
      <c r="N556" s="17"/>
    </row>
    <row r="557" spans="1:14" ht="21.95" customHeight="1">
      <c r="A557" s="11" t="s">
        <v>814</v>
      </c>
      <c r="B557" s="12" t="s">
        <v>824</v>
      </c>
      <c r="C557" s="969" t="s">
        <v>825</v>
      </c>
      <c r="D557" s="14" t="s">
        <v>826</v>
      </c>
      <c r="E557" s="25"/>
      <c r="F557" s="15">
        <v>3400</v>
      </c>
      <c r="G557" s="16">
        <v>3500</v>
      </c>
      <c r="H557" s="94">
        <v>45444</v>
      </c>
      <c r="I557" s="11"/>
      <c r="J557" s="17"/>
      <c r="K557" s="12"/>
      <c r="L557" s="19"/>
      <c r="M557" s="17"/>
      <c r="N557" s="17"/>
    </row>
    <row r="558" spans="1:14" ht="21.95" customHeight="1">
      <c r="A558" s="11" t="s">
        <v>814</v>
      </c>
      <c r="B558" s="12" t="s">
        <v>827</v>
      </c>
      <c r="C558" s="969" t="s">
        <v>828</v>
      </c>
      <c r="D558" s="14" t="s">
        <v>829</v>
      </c>
      <c r="E558" s="25"/>
      <c r="F558" s="15">
        <v>3500</v>
      </c>
      <c r="G558" s="16">
        <v>4000</v>
      </c>
      <c r="H558" s="94">
        <v>45444</v>
      </c>
      <c r="I558" s="11"/>
      <c r="J558" s="17"/>
      <c r="K558" s="12"/>
      <c r="L558" s="19"/>
      <c r="M558" s="17"/>
      <c r="N558" s="17"/>
    </row>
    <row r="559" spans="1:14" ht="21.95" customHeight="1">
      <c r="A559" s="11" t="s">
        <v>830</v>
      </c>
      <c r="B559" s="12" t="s">
        <v>831</v>
      </c>
      <c r="C559" s="969" t="s">
        <v>832</v>
      </c>
      <c r="D559" s="14" t="s">
        <v>833</v>
      </c>
      <c r="E559" s="25"/>
      <c r="F559" s="15">
        <v>32000</v>
      </c>
      <c r="G559" s="16">
        <v>33000</v>
      </c>
      <c r="H559" s="94">
        <v>45444</v>
      </c>
      <c r="I559" s="11"/>
      <c r="J559" s="17"/>
      <c r="K559" s="12"/>
      <c r="L559" s="19"/>
      <c r="M559" s="17"/>
      <c r="N559" s="17"/>
    </row>
    <row r="560" spans="1:14" ht="21.95" customHeight="1">
      <c r="A560" s="11" t="s">
        <v>830</v>
      </c>
      <c r="B560" s="12" t="s">
        <v>834</v>
      </c>
      <c r="C560" s="969" t="s">
        <v>835</v>
      </c>
      <c r="D560" s="14" t="s">
        <v>836</v>
      </c>
      <c r="E560" s="25"/>
      <c r="F560" s="15">
        <v>32000</v>
      </c>
      <c r="G560" s="16">
        <v>33000</v>
      </c>
      <c r="H560" s="94">
        <v>45444</v>
      </c>
      <c r="I560" s="11"/>
      <c r="J560" s="17"/>
      <c r="K560" s="12"/>
      <c r="L560" s="19"/>
      <c r="M560" s="17"/>
      <c r="N560" s="17"/>
    </row>
    <row r="561" spans="1:14" ht="21.95" customHeight="1">
      <c r="A561" s="11" t="s">
        <v>837</v>
      </c>
      <c r="B561" s="12" t="s">
        <v>1549</v>
      </c>
      <c r="C561" s="969" t="s">
        <v>1550</v>
      </c>
      <c r="D561" s="14" t="s">
        <v>1551</v>
      </c>
      <c r="E561" s="26" t="s">
        <v>39</v>
      </c>
      <c r="F561" s="15">
        <v>11000</v>
      </c>
      <c r="G561" s="16"/>
      <c r="H561" s="94"/>
      <c r="I561" s="11" t="s">
        <v>900</v>
      </c>
      <c r="J561" s="17"/>
      <c r="K561" s="12"/>
      <c r="L561" s="19"/>
      <c r="M561" s="17"/>
      <c r="N561" s="17"/>
    </row>
    <row r="562" spans="1:14" ht="21.95" customHeight="1">
      <c r="A562" s="11" t="s">
        <v>66</v>
      </c>
      <c r="B562" s="12" t="s">
        <v>853</v>
      </c>
      <c r="C562" s="969" t="s">
        <v>854</v>
      </c>
      <c r="D562" s="14" t="s">
        <v>855</v>
      </c>
      <c r="E562" s="25"/>
      <c r="F562" s="15">
        <v>3799.9999999999995</v>
      </c>
      <c r="G562" s="16">
        <v>4000</v>
      </c>
      <c r="H562" s="94">
        <v>45444</v>
      </c>
      <c r="I562" s="11"/>
      <c r="J562" s="17"/>
      <c r="K562" s="12"/>
      <c r="L562" s="19"/>
      <c r="M562" s="17"/>
      <c r="N562" s="17"/>
    </row>
    <row r="563" spans="1:14" ht="21.95" customHeight="1">
      <c r="A563" s="11" t="s">
        <v>66</v>
      </c>
      <c r="B563" s="12" t="s">
        <v>862</v>
      </c>
      <c r="C563" s="969" t="s">
        <v>863</v>
      </c>
      <c r="D563" s="14" t="s">
        <v>864</v>
      </c>
      <c r="E563" s="25"/>
      <c r="F563" s="15">
        <v>1499.9999999999998</v>
      </c>
      <c r="G563" s="16">
        <v>1800</v>
      </c>
      <c r="H563" s="94">
        <v>45444</v>
      </c>
      <c r="I563" s="11"/>
      <c r="J563" s="17"/>
      <c r="K563" s="12"/>
      <c r="L563" s="19"/>
      <c r="M563" s="89"/>
      <c r="N563" s="17"/>
    </row>
    <row r="564" spans="1:14" ht="21.95" customHeight="1">
      <c r="A564" s="11" t="s">
        <v>66</v>
      </c>
      <c r="B564" s="12" t="s">
        <v>871</v>
      </c>
      <c r="C564" s="969" t="s">
        <v>872</v>
      </c>
      <c r="D564" s="14" t="s">
        <v>873</v>
      </c>
      <c r="E564" s="25"/>
      <c r="F564" s="15">
        <v>2000</v>
      </c>
      <c r="G564" s="16">
        <v>2500</v>
      </c>
      <c r="H564" s="94">
        <v>45444</v>
      </c>
      <c r="I564" s="11"/>
      <c r="J564" s="17"/>
      <c r="K564" s="12"/>
      <c r="L564" s="19"/>
      <c r="M564" s="89"/>
      <c r="N564" s="17"/>
    </row>
    <row r="565" spans="1:14" ht="21.95" customHeight="1">
      <c r="A565" s="11" t="s">
        <v>66</v>
      </c>
      <c r="B565" s="12" t="s">
        <v>874</v>
      </c>
      <c r="C565" s="969" t="s">
        <v>875</v>
      </c>
      <c r="D565" s="14" t="s">
        <v>876</v>
      </c>
      <c r="E565" s="25"/>
      <c r="F565" s="15">
        <v>1300</v>
      </c>
      <c r="G565" s="16">
        <v>1400</v>
      </c>
      <c r="H565" s="94">
        <v>45444</v>
      </c>
      <c r="I565" s="11"/>
      <c r="J565" s="17"/>
      <c r="K565" s="12"/>
      <c r="L565" s="19"/>
      <c r="M565" s="89"/>
      <c r="N565" s="17"/>
    </row>
    <row r="566" spans="1:14" ht="21.95" customHeight="1">
      <c r="A566" s="11" t="s">
        <v>66</v>
      </c>
      <c r="B566" s="12" t="s">
        <v>877</v>
      </c>
      <c r="C566" s="969" t="s">
        <v>878</v>
      </c>
      <c r="D566" s="14" t="s">
        <v>879</v>
      </c>
      <c r="E566" s="25"/>
      <c r="F566" s="15">
        <v>1200</v>
      </c>
      <c r="G566" s="16">
        <v>1500</v>
      </c>
      <c r="H566" s="94">
        <v>45444</v>
      </c>
      <c r="I566" s="11"/>
      <c r="J566" s="17"/>
      <c r="K566" s="12"/>
      <c r="L566" s="19"/>
      <c r="M566" s="89"/>
      <c r="N566" s="17"/>
    </row>
    <row r="567" spans="1:14" ht="21.95" customHeight="1">
      <c r="A567" s="11" t="s">
        <v>66</v>
      </c>
      <c r="B567" s="12" t="s">
        <v>880</v>
      </c>
      <c r="C567" s="969" t="s">
        <v>881</v>
      </c>
      <c r="D567" s="14" t="s">
        <v>882</v>
      </c>
      <c r="E567" s="25"/>
      <c r="F567" s="15">
        <v>1999.9999999999998</v>
      </c>
      <c r="G567" s="16">
        <v>2500</v>
      </c>
      <c r="H567" s="50">
        <v>45444</v>
      </c>
      <c r="I567" s="58"/>
      <c r="J567" s="17"/>
      <c r="K567" s="12"/>
      <c r="L567" s="19"/>
      <c r="M567" s="17"/>
      <c r="N567" s="17"/>
    </row>
    <row r="568" spans="1:14" ht="21.95" customHeight="1">
      <c r="A568" s="11" t="s">
        <v>66</v>
      </c>
      <c r="B568" s="12" t="s">
        <v>883</v>
      </c>
      <c r="C568" s="969" t="s">
        <v>884</v>
      </c>
      <c r="D568" s="14" t="s">
        <v>885</v>
      </c>
      <c r="E568" s="25"/>
      <c r="F568" s="15">
        <v>899.99999999999989</v>
      </c>
      <c r="G568" s="16">
        <v>1000</v>
      </c>
      <c r="H568" s="50">
        <v>45444</v>
      </c>
      <c r="I568" s="58"/>
      <c r="J568" s="17"/>
      <c r="K568" s="12"/>
      <c r="L568" s="19"/>
      <c r="M568" s="17"/>
      <c r="N568" s="17"/>
    </row>
  </sheetData>
  <autoFilter ref="A8:N568" xr:uid="{22FC9D25-3E79-42A2-A393-76063FE21CD8}">
    <sortState xmlns:xlrd2="http://schemas.microsoft.com/office/spreadsheetml/2017/richdata2" ref="A9:N568">
      <sortCondition descending="1" ref="M8:M568"/>
    </sortState>
  </autoFilter>
  <mergeCells count="5">
    <mergeCell ref="M1:N1"/>
    <mergeCell ref="B5:F5"/>
    <mergeCell ref="B7:F7"/>
    <mergeCell ref="B3:F3"/>
    <mergeCell ref="J1:L1"/>
  </mergeCells>
  <phoneticPr fontId="10"/>
  <dataValidations count="4">
    <dataValidation type="list" allowBlank="1" showInputMessage="1" showErrorMessage="1" sqref="DK9:DK16 I17:I1048576" xr:uid="{704E5D91-BB14-4138-9E84-C39848C27519}">
      <formula1>"○,△,×,保留,▲"</formula1>
    </dataValidation>
    <dataValidation type="list" allowBlank="1" showInputMessage="1" showErrorMessage="1" sqref="BJ9:BK16" xr:uid="{C7662B87-EA7D-ED44-9B5B-D84EA264D5F6}">
      <formula1>"✓"</formula1>
    </dataValidation>
    <dataValidation type="list" allowBlank="1" showInputMessage="1" showErrorMessage="1" sqref="BL9:BM16 BG9:BI16" xr:uid="{BF932F4E-9A5E-CD4E-A1D8-187D8FD4D205}">
      <formula1>"〇,✕"</formula1>
    </dataValidation>
    <dataValidation type="list" allowBlank="1" showInputMessage="1" showErrorMessage="1" sqref="M9:M16" xr:uid="{8F32E0F9-FBE5-F543-9E0E-A8D996A958AD}">
      <formula1>"○,△,×,保留"</formula1>
    </dataValidation>
  </dataValidations>
  <hyperlinks>
    <hyperlink ref="J54" r:id="rId1" xr:uid="{2A9F9B53-20C3-4B83-9395-15437135E9DF}"/>
    <hyperlink ref="J103" r:id="rId2" xr:uid="{4460373F-A717-4775-A85E-A59BE541B2A8}"/>
    <hyperlink ref="J104" r:id="rId3" xr:uid="{677E4211-D00A-4CB6-BD4A-F170B32E0C66}"/>
    <hyperlink ref="J105" r:id="rId4" xr:uid="{A781B06A-19D1-411D-88C7-98367A083170}"/>
    <hyperlink ref="J107" r:id="rId5" xr:uid="{1FB49BC6-DDB4-4EEA-89F2-55B8F01AA385}"/>
    <hyperlink ref="J106" r:id="rId6" xr:uid="{CA7FB7B2-FBD9-44E1-B0C4-6743ECF60CAC}"/>
    <hyperlink ref="J43" r:id="rId7" xr:uid="{FCF13BE5-9B6F-4FCE-A02C-F5BD37F645EF}"/>
    <hyperlink ref="J56" r:id="rId8" xr:uid="{BF90E93D-02C1-4422-8D71-BA5C97D3EA33}"/>
    <hyperlink ref="J62" r:id="rId9" xr:uid="{604E3CF4-908A-4D2C-8EB2-550485607ED8}"/>
    <hyperlink ref="J63" r:id="rId10" xr:uid="{1906DD5F-8E54-4163-B877-2F3B82C54FE9}"/>
    <hyperlink ref="J64" r:id="rId11" xr:uid="{FDF23FC0-C2AB-4F3F-ABA5-BE3410C58E44}"/>
    <hyperlink ref="J65" r:id="rId12" xr:uid="{B17B408D-F584-439E-9C9F-A6EFAC124314}"/>
    <hyperlink ref="J66" r:id="rId13" xr:uid="{A26F421F-2D51-49E9-83A6-298E959988E8}"/>
    <hyperlink ref="J67" r:id="rId14" xr:uid="{32C156C8-8A7A-4315-9059-E88E1E2ADF3E}"/>
    <hyperlink ref="J68" r:id="rId15" xr:uid="{41EE8FFF-6FCC-42C5-9394-B1AA4E13B1A6}"/>
    <hyperlink ref="J69" r:id="rId16" xr:uid="{6F42F0B5-AE24-42E5-9E6B-AFEFFBC7B6C3}"/>
    <hyperlink ref="J70" r:id="rId17" xr:uid="{6AA63912-3DD2-480D-8E0A-E945FC07852E}"/>
    <hyperlink ref="J71" r:id="rId18" xr:uid="{F8067040-ADCA-4178-9092-65E341DDB898}"/>
    <hyperlink ref="J72" r:id="rId19" xr:uid="{7F49A3D4-9E44-40BE-9850-5EC186D40A3A}"/>
    <hyperlink ref="J73" r:id="rId20" xr:uid="{83EAD7AF-5725-4643-B39E-F2B1649A0D0F}"/>
    <hyperlink ref="J75" r:id="rId21" xr:uid="{42B43A99-5C7E-444E-8539-0DB469E80D0A}"/>
    <hyperlink ref="J77" r:id="rId22" xr:uid="{09F568CC-C530-41BF-AC71-2563CAD6FAB9}"/>
    <hyperlink ref="J79" r:id="rId23" xr:uid="{D7C28940-F303-4638-BF2F-99EBFC2065D3}"/>
    <hyperlink ref="J81" r:id="rId24" xr:uid="{612DCEEB-5EF4-48C3-9C3D-F043C4900C56}"/>
    <hyperlink ref="J74" r:id="rId25" xr:uid="{D2A2A6BB-85CA-44A6-845D-E74E608BA19E}"/>
    <hyperlink ref="J76" r:id="rId26" xr:uid="{1C69C486-CB9B-4B04-976A-E9BDD10CEFF0}"/>
    <hyperlink ref="J78" r:id="rId27" xr:uid="{9EF859D3-8CEF-4898-AE8E-073290C519E6}"/>
    <hyperlink ref="J80" r:id="rId28" xr:uid="{8CC3C2E5-6D45-4693-872D-2B2EF1E5BFA5}"/>
    <hyperlink ref="J82" r:id="rId29" xr:uid="{B0BC0EAA-B832-46BC-89BC-C82777B0DBB3}"/>
    <hyperlink ref="J52" r:id="rId30" xr:uid="{20A91A7A-2D15-48CD-9578-588D8345A18E}"/>
    <hyperlink ref="J53" r:id="rId31" xr:uid="{152606A4-A46B-476F-BBE2-7C68B7BDFFAB}"/>
    <hyperlink ref="J57" r:id="rId32" xr:uid="{1756555B-1C8E-4509-8F78-6185EA7BBC8D}"/>
    <hyperlink ref="J58" r:id="rId33" xr:uid="{76F64519-4C4F-4F49-858E-234D374F7628}"/>
    <hyperlink ref="J59" r:id="rId34" xr:uid="{9AFFB17B-A19B-40D8-9064-60A08C4BA542}"/>
    <hyperlink ref="J60" r:id="rId35" xr:uid="{EB8743A6-D239-49E8-9FDD-C673C704E609}"/>
    <hyperlink ref="J61" r:id="rId36" xr:uid="{D20D025A-84D6-40DC-9181-08AA5B865838}"/>
    <hyperlink ref="J83" r:id="rId37" xr:uid="{4458EE96-F1F8-4606-BDF8-11387A080718}"/>
    <hyperlink ref="J84" r:id="rId38" xr:uid="{BC0A856D-1EDF-4845-B491-BA364131FE89}"/>
    <hyperlink ref="J44" r:id="rId39" xr:uid="{4E5ECDF1-7506-4655-B7C6-FA68366E064F}"/>
    <hyperlink ref="J51" r:id="rId40" xr:uid="{BC92FBDB-6666-4933-8A88-A53187F34857}"/>
    <hyperlink ref="J46" r:id="rId41" display="植物変更" xr:uid="{649C188A-B69C-41AC-B62A-90F65CCD92C2}"/>
    <hyperlink ref="J50" r:id="rId42" xr:uid="{22093ED9-7BE4-4109-AEA6-77E4909D881D}"/>
    <hyperlink ref="J45" r:id="rId43" xr:uid="{975EAEE7-CEA8-4BCF-89A3-3B23B88020EC}"/>
    <hyperlink ref="J99" r:id="rId44" xr:uid="{7A34E837-08DB-42ED-9FD1-192C0D32BC42}"/>
    <hyperlink ref="J100" r:id="rId45" xr:uid="{220375E4-9C8F-438F-BF61-3881C35625FB}"/>
    <hyperlink ref="J101" r:id="rId46" xr:uid="{2B950519-7897-4759-AADA-760DBE5A3A6C}"/>
    <hyperlink ref="J102" r:id="rId47" xr:uid="{280B46F9-1A1E-4380-AAA1-B5D6CC2B11BD}"/>
    <hyperlink ref="J108" r:id="rId48" xr:uid="{518D5A8B-FE70-49B5-AA60-5439E17EF8AD}"/>
    <hyperlink ref="J247:J249" r:id="rId49" display="植物変更" xr:uid="{64A9E526-74D6-4407-80CB-FBD63B34BE8B}"/>
    <hyperlink ref="J109" r:id="rId50" xr:uid="{9B38E2B2-BE53-174A-8AF0-7F194795F6BA}"/>
    <hyperlink ref="J11" r:id="rId51" xr:uid="{13ECE224-8B38-4705-9125-A03C3173E236}"/>
    <hyperlink ref="J12" r:id="rId52" xr:uid="{9386725A-299D-4C0D-AE81-10D7315A53B2}"/>
    <hyperlink ref="J13" r:id="rId53" xr:uid="{88C572A5-FB3C-449A-B717-286B6BF7F40B}"/>
    <hyperlink ref="J9" r:id="rId54" xr:uid="{410D454E-A7E0-455B-8739-82F1BA5EBC86}"/>
    <hyperlink ref="J10" r:id="rId55" xr:uid="{F236D4AB-EBBD-4C3D-9B48-6CF10C47FED0}"/>
  </hyperlinks>
  <printOptions horizontalCentered="1"/>
  <pageMargins left="3.937007874015748E-2" right="3.937007874015748E-2" top="0.35433070866141736" bottom="0.39370078740157483" header="0.23622047244094491" footer="0"/>
  <pageSetup paperSize="9" scale="53" fitToHeight="0" orientation="landscape" r:id="rId56"/>
  <headerFooter alignWithMargins="0">
    <oddFooter xml:space="preserve">&amp;R&amp;"游ゴシック,標準"&amp;8&amp;A   &amp;P / &amp;N </oddFooter>
  </headerFooter>
  <rowBreaks count="1" manualBreakCount="1">
    <brk id="26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515243a-6dcb-4c72-954b-997220a26708" xsi:nil="true"/>
    <lcf76f155ced4ddcb4097134ff3c332f xmlns="91bdc6e8-868a-4dd4-b2e6-0fa71d2ad83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F474244F66F04583740A922D993571" ma:contentTypeVersion="15" ma:contentTypeDescription="新しいドキュメントを作成します。" ma:contentTypeScope="" ma:versionID="eb64eb9b126051d39561bb7b89ca13f5">
  <xsd:schema xmlns:xsd="http://www.w3.org/2001/XMLSchema" xmlns:xs="http://www.w3.org/2001/XMLSchema" xmlns:p="http://schemas.microsoft.com/office/2006/metadata/properties" xmlns:ns2="91bdc6e8-868a-4dd4-b2e6-0fa71d2ad830" xmlns:ns3="b515243a-6dcb-4c72-954b-997220a26708" targetNamespace="http://schemas.microsoft.com/office/2006/metadata/properties" ma:root="true" ma:fieldsID="15edbb9796f54e7669fdaf9ce339a21f" ns2:_="" ns3:_="">
    <xsd:import namespace="91bdc6e8-868a-4dd4-b2e6-0fa71d2ad830"/>
    <xsd:import namespace="b515243a-6dcb-4c72-954b-997220a267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dc6e8-868a-4dd4-b2e6-0fa71d2ad8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935f44d4-c5a3-4d29-86a7-a5f561a475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15243a-6dcb-4c72-954b-997220a2670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9fadfe7-8f8b-4c14-8a66-c9209a5a4443}" ma:internalName="TaxCatchAll" ma:showField="CatchAllData" ma:web="b515243a-6dcb-4c72-954b-997220a267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F5CBC9-40B4-4393-A4A8-D4BE2F9D9B85}">
  <ds:schemaRefs>
    <ds:schemaRef ds:uri="http://schemas.microsoft.com/office/2006/metadata/properties"/>
    <ds:schemaRef ds:uri="http://schemas.microsoft.com/office/infopath/2007/PartnerControls"/>
    <ds:schemaRef ds:uri="b515243a-6dcb-4c72-954b-997220a26708"/>
    <ds:schemaRef ds:uri="91bdc6e8-868a-4dd4-b2e6-0fa71d2ad830"/>
  </ds:schemaRefs>
</ds:datastoreItem>
</file>

<file path=customXml/itemProps2.xml><?xml version="1.0" encoding="utf-8"?>
<ds:datastoreItem xmlns:ds="http://schemas.openxmlformats.org/officeDocument/2006/customXml" ds:itemID="{DC0EFE9E-2B47-49C5-8806-6C48C1DEAD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9C1525-9D10-4710-9ECB-D94B7D2118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bdc6e8-868a-4dd4-b2e6-0fa71d2ad830"/>
    <ds:schemaRef ds:uri="b515243a-6dcb-4c72-954b-997220a267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全アイテム</vt:lpstr>
      <vt:lpstr>価格改定</vt:lpstr>
      <vt:lpstr>廃番</vt:lpstr>
      <vt:lpstr>仕様変更</vt:lpstr>
      <vt:lpstr>まとめ</vt:lpstr>
      <vt:lpstr>まとめ!Print_Area</vt:lpstr>
      <vt:lpstr>仕様変更!Print_Area</vt:lpstr>
      <vt:lpstr>全アイテム!Print_Area</vt:lpstr>
      <vt:lpstr>廃番!Print_Area</vt:lpstr>
      <vt:lpstr>まとめ!Print_Titles</vt:lpstr>
      <vt:lpstr>価格改定!Print_Titles</vt:lpstr>
      <vt:lpstr>仕様変更!Print_Titles</vt:lpstr>
      <vt:lpstr>全アイテム!Print_Titles</vt:lpstr>
      <vt:lpstr>廃番!Print_Titles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渡邉景子</dc:creator>
  <cp:keywords/>
  <dc:description/>
  <cp:lastModifiedBy>畑 歩</cp:lastModifiedBy>
  <cp:revision/>
  <dcterms:created xsi:type="dcterms:W3CDTF">2008-06-05T08:35:53Z</dcterms:created>
  <dcterms:modified xsi:type="dcterms:W3CDTF">2025-03-24T08:08:18Z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0x010100C0F474244F66F04583740A922D993571</vt:lpwstr>
  </property>
</Properties>
</file>